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三浦善和\Desktop\中長距離記録会\"/>
    </mc:Choice>
  </mc:AlternateContent>
  <xr:revisionPtr revIDLastSave="0" documentId="13_ncr:1_{D57923D3-9112-4943-A462-9235B4559FFE}" xr6:coauthVersionLast="43" xr6:coauthVersionMax="43" xr10:uidLastSave="{00000000-0000-0000-0000-000000000000}"/>
  <bookViews>
    <workbookView xWindow="-108" yWindow="-108" windowWidth="23256" windowHeight="12576" activeTab="1" xr2:uid="{79D0E114-9A4B-4573-9C76-10FF738AD6E8}"/>
  </bookViews>
  <sheets>
    <sheet name="使い方" sheetId="6" r:id="rId1"/>
    <sheet name="選手登録シート" sheetId="1" r:id="rId2"/>
    <sheet name="エントリーシート" sheetId="5" r:id="rId3"/>
  </sheets>
  <definedNames>
    <definedName name="_xlnm.Print_Area" localSheetId="2">エントリーシート!$A$1:$K$41</definedName>
    <definedName name="_xlnm.Print_Area" localSheetId="1">選手登録シート!$A$1:$I$40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6" l="1"/>
  <c r="K3" i="5"/>
  <c r="D8" i="5" l="1"/>
  <c r="E8" i="5"/>
  <c r="F8" i="5"/>
  <c r="G8" i="5"/>
  <c r="H8" i="5"/>
  <c r="I8" i="5"/>
  <c r="J8" i="5"/>
  <c r="D9" i="5"/>
  <c r="E9" i="5"/>
  <c r="F9" i="5"/>
  <c r="G9" i="5"/>
  <c r="H9" i="5"/>
  <c r="I9" i="5"/>
  <c r="J9" i="5"/>
  <c r="D10" i="5"/>
  <c r="E10" i="5"/>
  <c r="F10" i="5"/>
  <c r="G10" i="5"/>
  <c r="H10" i="5"/>
  <c r="I10" i="5"/>
  <c r="J10" i="5"/>
  <c r="M62" i="6" l="1"/>
  <c r="M61" i="6"/>
  <c r="M60" i="6"/>
  <c r="M59" i="6"/>
  <c r="M58" i="6"/>
  <c r="M57" i="6"/>
  <c r="M56" i="6"/>
  <c r="M55" i="6"/>
  <c r="M54" i="6"/>
  <c r="M53" i="6"/>
  <c r="M52" i="6"/>
  <c r="M51" i="6"/>
  <c r="M50" i="6"/>
  <c r="M49" i="6"/>
  <c r="M48" i="6"/>
  <c r="M47" i="6"/>
  <c r="M46" i="6"/>
  <c r="M45" i="6"/>
  <c r="M44" i="6"/>
  <c r="M43" i="6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H4" i="6" s="1"/>
  <c r="N19" i="6"/>
  <c r="N18" i="6"/>
  <c r="N17" i="6"/>
  <c r="N16" i="6"/>
  <c r="N15" i="6"/>
  <c r="N13" i="6"/>
  <c r="J6" i="5"/>
  <c r="C3" i="5"/>
  <c r="D7" i="5"/>
  <c r="E7" i="5"/>
  <c r="F7" i="5"/>
  <c r="G7" i="5"/>
  <c r="H7" i="5"/>
  <c r="I7" i="5"/>
  <c r="J7" i="5"/>
  <c r="D11" i="5"/>
  <c r="E11" i="5"/>
  <c r="F11" i="5"/>
  <c r="G11" i="5"/>
  <c r="H11" i="5"/>
  <c r="I11" i="5"/>
  <c r="J11" i="5"/>
  <c r="D12" i="5"/>
  <c r="E12" i="5"/>
  <c r="F12" i="5"/>
  <c r="G12" i="5"/>
  <c r="H12" i="5"/>
  <c r="I12" i="5"/>
  <c r="J12" i="5"/>
  <c r="D13" i="5"/>
  <c r="E13" i="5"/>
  <c r="F13" i="5"/>
  <c r="G13" i="5"/>
  <c r="H13" i="5"/>
  <c r="I13" i="5"/>
  <c r="J13" i="5"/>
  <c r="D14" i="5"/>
  <c r="E14" i="5"/>
  <c r="F14" i="5"/>
  <c r="G14" i="5"/>
  <c r="H14" i="5"/>
  <c r="I14" i="5"/>
  <c r="J14" i="5"/>
  <c r="D15" i="5"/>
  <c r="E15" i="5"/>
  <c r="F15" i="5"/>
  <c r="G15" i="5"/>
  <c r="H15" i="5"/>
  <c r="I15" i="5"/>
  <c r="J15" i="5"/>
  <c r="D16" i="5"/>
  <c r="E16" i="5"/>
  <c r="F16" i="5"/>
  <c r="G16" i="5"/>
  <c r="H16" i="5"/>
  <c r="I16" i="5"/>
  <c r="J16" i="5"/>
  <c r="D17" i="5"/>
  <c r="E17" i="5"/>
  <c r="F17" i="5"/>
  <c r="G17" i="5"/>
  <c r="H17" i="5"/>
  <c r="I17" i="5"/>
  <c r="J17" i="5"/>
  <c r="D18" i="5"/>
  <c r="E18" i="5"/>
  <c r="F18" i="5"/>
  <c r="G18" i="5"/>
  <c r="H18" i="5"/>
  <c r="I18" i="5"/>
  <c r="J18" i="5"/>
  <c r="D19" i="5"/>
  <c r="E19" i="5"/>
  <c r="F19" i="5"/>
  <c r="G19" i="5"/>
  <c r="H19" i="5"/>
  <c r="I19" i="5"/>
  <c r="J19" i="5"/>
  <c r="D20" i="5"/>
  <c r="E20" i="5"/>
  <c r="F20" i="5"/>
  <c r="G20" i="5"/>
  <c r="H20" i="5"/>
  <c r="I20" i="5"/>
  <c r="J20" i="5"/>
  <c r="D21" i="5"/>
  <c r="E21" i="5"/>
  <c r="F21" i="5"/>
  <c r="G21" i="5"/>
  <c r="H21" i="5"/>
  <c r="I21" i="5"/>
  <c r="J21" i="5"/>
  <c r="D22" i="5"/>
  <c r="E22" i="5"/>
  <c r="F22" i="5"/>
  <c r="G22" i="5"/>
  <c r="H22" i="5"/>
  <c r="I22" i="5"/>
  <c r="J22" i="5"/>
  <c r="D23" i="5"/>
  <c r="E23" i="5"/>
  <c r="F23" i="5"/>
  <c r="G23" i="5"/>
  <c r="H23" i="5"/>
  <c r="I23" i="5"/>
  <c r="J23" i="5"/>
  <c r="D24" i="5"/>
  <c r="E24" i="5"/>
  <c r="F24" i="5"/>
  <c r="G24" i="5"/>
  <c r="H24" i="5"/>
  <c r="I24" i="5"/>
  <c r="J24" i="5"/>
  <c r="D25" i="5"/>
  <c r="E25" i="5"/>
  <c r="F25" i="5"/>
  <c r="G25" i="5"/>
  <c r="H25" i="5"/>
  <c r="I25" i="5"/>
  <c r="J25" i="5"/>
  <c r="D26" i="5"/>
  <c r="E26" i="5"/>
  <c r="F26" i="5"/>
  <c r="G26" i="5"/>
  <c r="H26" i="5"/>
  <c r="I26" i="5"/>
  <c r="J26" i="5"/>
  <c r="D27" i="5"/>
  <c r="E27" i="5"/>
  <c r="F27" i="5"/>
  <c r="G27" i="5"/>
  <c r="H27" i="5"/>
  <c r="I27" i="5"/>
  <c r="J27" i="5"/>
  <c r="D28" i="5"/>
  <c r="E28" i="5"/>
  <c r="F28" i="5"/>
  <c r="G28" i="5"/>
  <c r="H28" i="5"/>
  <c r="I28" i="5"/>
  <c r="J28" i="5"/>
  <c r="D29" i="5"/>
  <c r="E29" i="5"/>
  <c r="F29" i="5"/>
  <c r="G29" i="5"/>
  <c r="H29" i="5"/>
  <c r="I29" i="5"/>
  <c r="J29" i="5"/>
  <c r="D30" i="5"/>
  <c r="E30" i="5"/>
  <c r="F30" i="5"/>
  <c r="G30" i="5"/>
  <c r="H30" i="5"/>
  <c r="I30" i="5"/>
  <c r="J30" i="5"/>
  <c r="D31" i="5"/>
  <c r="E31" i="5"/>
  <c r="F31" i="5"/>
  <c r="G31" i="5"/>
  <c r="H31" i="5"/>
  <c r="I31" i="5"/>
  <c r="J31" i="5"/>
  <c r="D32" i="5"/>
  <c r="E32" i="5"/>
  <c r="F32" i="5"/>
  <c r="G32" i="5"/>
  <c r="H32" i="5"/>
  <c r="I32" i="5"/>
  <c r="J32" i="5"/>
  <c r="D33" i="5"/>
  <c r="E33" i="5"/>
  <c r="F33" i="5"/>
  <c r="G33" i="5"/>
  <c r="H33" i="5"/>
  <c r="I33" i="5"/>
  <c r="J33" i="5"/>
  <c r="D34" i="5"/>
  <c r="E34" i="5"/>
  <c r="F34" i="5"/>
  <c r="G34" i="5"/>
  <c r="H34" i="5"/>
  <c r="I34" i="5"/>
  <c r="J34" i="5"/>
  <c r="D35" i="5"/>
  <c r="E35" i="5"/>
  <c r="F35" i="5"/>
  <c r="G35" i="5"/>
  <c r="H35" i="5"/>
  <c r="I35" i="5"/>
  <c r="J35" i="5"/>
  <c r="D36" i="5"/>
  <c r="E36" i="5"/>
  <c r="F36" i="5"/>
  <c r="G36" i="5"/>
  <c r="H36" i="5"/>
  <c r="I36" i="5"/>
  <c r="J36" i="5"/>
  <c r="D37" i="5"/>
  <c r="E37" i="5"/>
  <c r="F37" i="5"/>
  <c r="G37" i="5"/>
  <c r="H37" i="5"/>
  <c r="I37" i="5"/>
  <c r="J37" i="5"/>
  <c r="D38" i="5"/>
  <c r="E38" i="5"/>
  <c r="F38" i="5"/>
  <c r="G38" i="5"/>
  <c r="H38" i="5"/>
  <c r="I38" i="5"/>
  <c r="J38" i="5"/>
  <c r="D39" i="5"/>
  <c r="E39" i="5"/>
  <c r="F39" i="5"/>
  <c r="G39" i="5"/>
  <c r="H39" i="5"/>
  <c r="I39" i="5"/>
  <c r="J39" i="5"/>
  <c r="D40" i="5"/>
  <c r="E40" i="5"/>
  <c r="F40" i="5"/>
  <c r="G40" i="5"/>
  <c r="H40" i="5"/>
  <c r="I40" i="5"/>
  <c r="J40" i="5"/>
  <c r="D41" i="5"/>
  <c r="E41" i="5"/>
  <c r="F41" i="5"/>
  <c r="G41" i="5"/>
  <c r="H41" i="5"/>
  <c r="I41" i="5"/>
  <c r="J41" i="5"/>
  <c r="D42" i="5"/>
  <c r="E42" i="5"/>
  <c r="F42" i="5"/>
  <c r="G42" i="5"/>
  <c r="H42" i="5"/>
  <c r="I42" i="5"/>
  <c r="J42" i="5"/>
  <c r="D43" i="5"/>
  <c r="E43" i="5"/>
  <c r="F43" i="5"/>
  <c r="G43" i="5"/>
  <c r="H43" i="5"/>
  <c r="I43" i="5"/>
  <c r="J43" i="5"/>
  <c r="D44" i="5"/>
  <c r="E44" i="5"/>
  <c r="F44" i="5"/>
  <c r="G44" i="5"/>
  <c r="H44" i="5"/>
  <c r="I44" i="5"/>
  <c r="J44" i="5"/>
  <c r="D45" i="5"/>
  <c r="E45" i="5"/>
  <c r="F45" i="5"/>
  <c r="G45" i="5"/>
  <c r="H45" i="5"/>
  <c r="I45" i="5"/>
  <c r="J45" i="5"/>
  <c r="D46" i="5"/>
  <c r="E46" i="5"/>
  <c r="F46" i="5"/>
  <c r="G46" i="5"/>
  <c r="H46" i="5"/>
  <c r="I46" i="5"/>
  <c r="J46" i="5"/>
  <c r="D47" i="5"/>
  <c r="E47" i="5"/>
  <c r="F47" i="5"/>
  <c r="G47" i="5"/>
  <c r="H47" i="5"/>
  <c r="I47" i="5"/>
  <c r="J47" i="5"/>
  <c r="D48" i="5"/>
  <c r="E48" i="5"/>
  <c r="F48" i="5"/>
  <c r="G48" i="5"/>
  <c r="H48" i="5"/>
  <c r="I48" i="5"/>
  <c r="J48" i="5"/>
  <c r="D49" i="5"/>
  <c r="E49" i="5"/>
  <c r="F49" i="5"/>
  <c r="G49" i="5"/>
  <c r="H49" i="5"/>
  <c r="I49" i="5"/>
  <c r="J49" i="5"/>
  <c r="D50" i="5"/>
  <c r="E50" i="5"/>
  <c r="F50" i="5"/>
  <c r="G50" i="5"/>
  <c r="H50" i="5"/>
  <c r="I50" i="5"/>
  <c r="J50" i="5"/>
  <c r="D51" i="5"/>
  <c r="E51" i="5"/>
  <c r="F51" i="5"/>
  <c r="G51" i="5"/>
  <c r="H51" i="5"/>
  <c r="I51" i="5"/>
  <c r="J51" i="5"/>
  <c r="D52" i="5"/>
  <c r="E52" i="5"/>
  <c r="F52" i="5"/>
  <c r="G52" i="5"/>
  <c r="H52" i="5"/>
  <c r="I52" i="5"/>
  <c r="J52" i="5"/>
  <c r="D53" i="5"/>
  <c r="E53" i="5"/>
  <c r="F53" i="5"/>
  <c r="G53" i="5"/>
  <c r="H53" i="5"/>
  <c r="I53" i="5"/>
  <c r="J53" i="5"/>
  <c r="D54" i="5"/>
  <c r="E54" i="5"/>
  <c r="F54" i="5"/>
  <c r="G54" i="5"/>
  <c r="H54" i="5"/>
  <c r="I54" i="5"/>
  <c r="J54" i="5"/>
  <c r="D55" i="5"/>
  <c r="E55" i="5"/>
  <c r="F55" i="5"/>
  <c r="G55" i="5"/>
  <c r="H55" i="5"/>
  <c r="I55" i="5"/>
  <c r="J55" i="5"/>
  <c r="D56" i="5"/>
  <c r="E56" i="5"/>
  <c r="F56" i="5"/>
  <c r="G56" i="5"/>
  <c r="H56" i="5"/>
  <c r="I56" i="5"/>
  <c r="J56" i="5"/>
  <c r="D57" i="5"/>
  <c r="E57" i="5"/>
  <c r="F57" i="5"/>
  <c r="G57" i="5"/>
  <c r="H57" i="5"/>
  <c r="I57" i="5"/>
  <c r="J57" i="5"/>
  <c r="D58" i="5"/>
  <c r="E58" i="5"/>
  <c r="F58" i="5"/>
  <c r="G58" i="5"/>
  <c r="H58" i="5"/>
  <c r="I58" i="5"/>
  <c r="J58" i="5"/>
  <c r="D59" i="5"/>
  <c r="E59" i="5"/>
  <c r="F59" i="5"/>
  <c r="G59" i="5"/>
  <c r="H59" i="5"/>
  <c r="I59" i="5"/>
  <c r="J59" i="5"/>
  <c r="D60" i="5"/>
  <c r="E60" i="5"/>
  <c r="F60" i="5"/>
  <c r="G60" i="5"/>
  <c r="H60" i="5"/>
  <c r="I60" i="5"/>
  <c r="J60" i="5"/>
  <c r="I6" i="5"/>
  <c r="H6" i="5"/>
  <c r="G6" i="5"/>
  <c r="F6" i="5"/>
  <c r="E6" i="5"/>
  <c r="D6" i="5"/>
  <c r="N13" i="1"/>
  <c r="N12" i="1"/>
  <c r="N11" i="1"/>
  <c r="N14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I6" i="6" l="1"/>
  <c r="I4" i="6"/>
  <c r="H5" i="1"/>
  <c r="I5" i="1"/>
  <c r="H4" i="1"/>
  <c r="H6" i="1"/>
  <c r="I6" i="1"/>
  <c r="H7" i="1"/>
  <c r="I7" i="1"/>
  <c r="I4" i="1"/>
  <c r="G3" i="1" l="1"/>
  <c r="H8" i="6"/>
  <c r="H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三浦善和</author>
  </authors>
  <commentList>
    <comment ref="B11" authorId="0" shapeId="0" xr:uid="{3A7CC0F6-8CCC-41D7-90EC-A7EDBA733117}">
      <text>
        <r>
          <rPr>
            <sz val="9"/>
            <color indexed="81"/>
            <rFont val="MS P ゴシック"/>
            <family val="3"/>
            <charset val="128"/>
          </rPr>
          <t xml:space="preserve">今年度の登録番号を直接入力する。
登録していない場合は暫定的に９００１からの番号を自分で割り振って入力してください。
</t>
        </r>
      </text>
    </comment>
    <comment ref="C11" authorId="0" shapeId="0" xr:uid="{65E85437-C66F-4286-836D-ED166680EE0F}">
      <text>
        <r>
          <rPr>
            <sz val="9"/>
            <color indexed="81"/>
            <rFont val="MS P ゴシック"/>
            <family val="3"/>
            <charset val="128"/>
          </rPr>
          <t xml:space="preserve">姓と名は１マス空ける
</t>
        </r>
      </text>
    </comment>
    <comment ref="D11" authorId="0" shapeId="0" xr:uid="{0F6F745D-BEB9-4E62-9AA7-C599E6DB46D1}">
      <text>
        <r>
          <rPr>
            <sz val="9"/>
            <color indexed="81"/>
            <rFont val="MS P ゴシック"/>
            <family val="3"/>
            <charset val="128"/>
          </rPr>
          <t xml:space="preserve">姓と名は１マス空ける
</t>
        </r>
      </text>
    </comment>
    <comment ref="E11" authorId="0" shapeId="0" xr:uid="{70CEFCBE-14DC-4FD2-B335-B13D658BA196}">
      <text>
        <r>
          <rPr>
            <sz val="9"/>
            <color indexed="81"/>
            <rFont val="MS P ゴシック"/>
            <family val="3"/>
            <charset val="128"/>
          </rPr>
          <t>学校名を入力
〇〇〇高
〇〇中
〇〇〇小
〇〇〇大
一般は登録団体またはチーム、職場</t>
        </r>
      </text>
    </comment>
    <comment ref="F11" authorId="0" shapeId="0" xr:uid="{0E4FDBD0-881E-4D44-843A-39003845C1AF}">
      <text>
        <r>
          <rPr>
            <sz val="9"/>
            <color indexed="81"/>
            <rFont val="MS P ゴシック"/>
            <family val="3"/>
            <charset val="128"/>
          </rPr>
          <t xml:space="preserve">リストから選択
</t>
        </r>
      </text>
    </comment>
    <comment ref="G11" authorId="0" shapeId="0" xr:uid="{B319AF44-ACEA-48BB-BAA1-DF58DC8EE882}">
      <text>
        <r>
          <rPr>
            <sz val="9"/>
            <color indexed="81"/>
            <rFont val="MS P ゴシック"/>
            <family val="3"/>
            <charset val="128"/>
          </rPr>
          <t xml:space="preserve">リストから選択
</t>
        </r>
      </text>
    </comment>
    <comment ref="H11" authorId="0" shapeId="0" xr:uid="{4BE9C579-6345-4390-987F-BDDBDC7D2A4B}">
      <text>
        <r>
          <rPr>
            <sz val="9"/>
            <color indexed="81"/>
            <rFont val="MS P ゴシック"/>
            <family val="3"/>
            <charset val="128"/>
          </rPr>
          <t xml:space="preserve">リストから選択
</t>
        </r>
      </text>
    </comment>
    <comment ref="I11" authorId="0" shapeId="0" xr:uid="{4437DF96-0311-46C7-AE85-9EF9CA10A3C1}">
      <text>
        <r>
          <rPr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A25" authorId="0" shapeId="0" xr:uid="{1F4848AB-F695-48A5-A735-9750D56CA592}">
      <text>
        <r>
          <rPr>
            <sz val="9"/>
            <color indexed="81"/>
            <rFont val="MS P ゴシック"/>
            <family val="3"/>
            <charset val="128"/>
          </rPr>
          <t xml:space="preserve">リストから選択
</t>
        </r>
      </text>
    </comment>
    <comment ref="B25" authorId="0" shapeId="0" xr:uid="{7AE87655-F753-49D9-A246-838968AB87A1}">
      <text>
        <r>
          <rPr>
            <sz val="9"/>
            <color indexed="81"/>
            <rFont val="MS P ゴシック"/>
            <family val="3"/>
            <charset val="128"/>
          </rPr>
          <t>「選手登録シート」に入力した番号を手打ちする。</t>
        </r>
      </text>
    </comment>
    <comment ref="D25" authorId="0" shapeId="0" xr:uid="{342A3BD2-36AF-4F3C-BBE9-D3F3FEAB456D}">
      <text>
        <r>
          <rPr>
            <sz val="9"/>
            <color indexed="81"/>
            <rFont val="MS P ゴシック"/>
            <family val="3"/>
            <charset val="128"/>
          </rPr>
          <t xml:space="preserve">姓と名は１マス空ける
</t>
        </r>
      </text>
    </comment>
    <comment ref="J25" authorId="0" shapeId="0" xr:uid="{E9981CCB-9B9E-4B45-ABC5-1801B6C95AEF}">
      <text>
        <r>
          <rPr>
            <sz val="9"/>
            <color indexed="81"/>
            <rFont val="MS P ゴシック"/>
            <family val="3"/>
            <charset val="128"/>
          </rPr>
          <t xml:space="preserve">6桁または5桁で入力
15分15秒67の場合
「151567」と入力
9分51秒73の場合は
「95173」と入力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三浦善和</author>
  </authors>
  <commentList>
    <comment ref="B11" authorId="0" shapeId="0" xr:uid="{19C73F76-BEF7-4FF2-8EAC-04FBCE8A605E}">
      <text>
        <r>
          <rPr>
            <sz val="9"/>
            <color indexed="81"/>
            <rFont val="MS P ゴシック"/>
            <family val="3"/>
            <charset val="128"/>
          </rPr>
          <t>今年度の登録番号を直接入力する。
登録していない場合は暫定的に９００１からの番号を自分で割り振って入力してください。</t>
        </r>
      </text>
    </comment>
    <comment ref="C11" authorId="0" shapeId="0" xr:uid="{4ABA91FF-8AA5-4AF3-BE1A-156DF9987860}">
      <text>
        <r>
          <rPr>
            <sz val="9"/>
            <color indexed="81"/>
            <rFont val="MS P ゴシック"/>
            <family val="3"/>
            <charset val="128"/>
          </rPr>
          <t xml:space="preserve">姓と名は１マス空ける
</t>
        </r>
      </text>
    </comment>
    <comment ref="D11" authorId="0" shapeId="0" xr:uid="{E4FA6662-592E-45DF-AF9E-3A9DFB7D10F5}">
      <text>
        <r>
          <rPr>
            <sz val="9"/>
            <color indexed="81"/>
            <rFont val="MS P ゴシック"/>
            <family val="3"/>
            <charset val="128"/>
          </rPr>
          <t xml:space="preserve">姓と名は１マス空ける
</t>
        </r>
      </text>
    </comment>
    <comment ref="E11" authorId="0" shapeId="0" xr:uid="{B35CF34C-EA2B-4D48-A63C-AA02FC69248C}">
      <text>
        <r>
          <rPr>
            <sz val="9"/>
            <color indexed="81"/>
            <rFont val="MS P ゴシック"/>
            <family val="3"/>
            <charset val="128"/>
          </rPr>
          <t>学校名を入力
〇〇〇高
〇〇中
〇〇〇小
〇〇〇大
一般は登録団体またはチーム、職場</t>
        </r>
      </text>
    </comment>
    <comment ref="F11" authorId="0" shapeId="0" xr:uid="{07A65B07-CFC3-4F73-A92A-9F379ACA1929}">
      <text>
        <r>
          <rPr>
            <sz val="9"/>
            <color indexed="81"/>
            <rFont val="MS P ゴシック"/>
            <family val="3"/>
            <charset val="128"/>
          </rPr>
          <t xml:space="preserve">リストから選択
</t>
        </r>
      </text>
    </comment>
    <comment ref="G11" authorId="0" shapeId="0" xr:uid="{4532F5EB-F0B1-43DB-9A28-741CDA32B50E}">
      <text>
        <r>
          <rPr>
            <sz val="9"/>
            <color indexed="81"/>
            <rFont val="MS P ゴシック"/>
            <family val="3"/>
            <charset val="128"/>
          </rPr>
          <t xml:space="preserve">リストから選択
</t>
        </r>
      </text>
    </comment>
    <comment ref="H11" authorId="0" shapeId="0" xr:uid="{C31D9433-7FF8-45B3-8BE0-66D4476A8C2A}">
      <text>
        <r>
          <rPr>
            <sz val="9"/>
            <color indexed="81"/>
            <rFont val="MS P ゴシック"/>
            <family val="3"/>
            <charset val="128"/>
          </rPr>
          <t xml:space="preserve">リストから選択
</t>
        </r>
      </text>
    </comment>
    <comment ref="I11" authorId="0" shapeId="0" xr:uid="{7B4D2702-5F7A-4C57-9528-7C9B1A088032}">
      <text>
        <r>
          <rPr>
            <sz val="9"/>
            <color indexed="81"/>
            <rFont val="MS P ゴシック"/>
            <family val="3"/>
            <charset val="128"/>
          </rPr>
          <t>リストから選択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三浦善和</author>
  </authors>
  <commentList>
    <comment ref="B6" authorId="0" shapeId="0" xr:uid="{8289D58E-CEEA-4DA7-9243-66AA84447E2D}">
      <text>
        <r>
          <rPr>
            <sz val="9"/>
            <color indexed="81"/>
            <rFont val="MS P ゴシック"/>
            <family val="3"/>
            <charset val="128"/>
          </rPr>
          <t xml:space="preserve">リストから選択
</t>
        </r>
      </text>
    </comment>
    <comment ref="C6" authorId="0" shapeId="0" xr:uid="{5B99328E-5ECC-411D-92A8-B4EAFD3CE998}">
      <text>
        <r>
          <rPr>
            <sz val="9"/>
            <color indexed="81"/>
            <rFont val="MS P ゴシック"/>
            <family val="3"/>
            <charset val="128"/>
          </rPr>
          <t xml:space="preserve">「選手登録シート」に入力した番号を手打ちする。
</t>
        </r>
      </text>
    </comment>
    <comment ref="K6" authorId="0" shapeId="0" xr:uid="{8FD0FAF8-AFCD-4DCF-A453-9510445C7009}">
      <text>
        <r>
          <rPr>
            <sz val="9"/>
            <color indexed="81"/>
            <rFont val="MS P ゴシック"/>
            <family val="3"/>
            <charset val="128"/>
          </rPr>
          <t xml:space="preserve">6桁または5桁で入力
15分15秒67の場合
「151567」と入力
9分51秒73の場合は
「95173」と入力
</t>
        </r>
      </text>
    </comment>
  </commentList>
</comments>
</file>

<file path=xl/sharedStrings.xml><?xml version="1.0" encoding="utf-8"?>
<sst xmlns="http://schemas.openxmlformats.org/spreadsheetml/2006/main" count="287" uniqueCount="137">
  <si>
    <t>小学男子1000m</t>
    <rPh sb="0" eb="2">
      <t>ショウガク</t>
    </rPh>
    <rPh sb="2" eb="4">
      <t>ダンシ</t>
    </rPh>
    <phoneticPr fontId="2"/>
  </si>
  <si>
    <t>小学</t>
    <rPh sb="0" eb="2">
      <t>ショウガク</t>
    </rPh>
    <phoneticPr fontId="2"/>
  </si>
  <si>
    <t>男</t>
    <rPh sb="0" eb="1">
      <t>ダン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</si>
  <si>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</si>
  <si>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</si>
  <si>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小学女子800m</t>
    <rPh sb="0" eb="2">
      <t>ショウガク</t>
    </rPh>
    <rPh sb="2" eb="4">
      <t>ジョシ</t>
    </rPh>
    <phoneticPr fontId="2"/>
  </si>
  <si>
    <t>中学</t>
    <rPh sb="0" eb="2">
      <t>チュウガク</t>
    </rPh>
    <phoneticPr fontId="2"/>
  </si>
  <si>
    <t>所　属　長</t>
  </si>
  <si>
    <t>男子1500m</t>
    <rPh sb="0" eb="2">
      <t>ダンシ</t>
    </rPh>
    <phoneticPr fontId="2"/>
  </si>
  <si>
    <t>高校</t>
    <rPh sb="0" eb="2">
      <t>コウコウ</t>
    </rPh>
    <phoneticPr fontId="2"/>
  </si>
  <si>
    <t>申込責任者</t>
  </si>
  <si>
    <t>男子3000m</t>
    <rPh sb="0" eb="2">
      <t>ダンシ</t>
    </rPh>
    <phoneticPr fontId="2"/>
  </si>
  <si>
    <t>一般</t>
    <rPh sb="0" eb="2">
      <t>イッパン</t>
    </rPh>
    <phoneticPr fontId="2"/>
  </si>
  <si>
    <t>住　　所</t>
    <phoneticPr fontId="2"/>
  </si>
  <si>
    <t>男子5000m</t>
    <rPh sb="0" eb="2">
      <t>ダンシ</t>
    </rPh>
    <phoneticPr fontId="2"/>
  </si>
  <si>
    <t>女子1500m</t>
    <rPh sb="0" eb="2">
      <t>ジョシ</t>
    </rPh>
    <phoneticPr fontId="2"/>
  </si>
  <si>
    <t>電話番号 (携帯)</t>
    <phoneticPr fontId="2"/>
  </si>
  <si>
    <t>女子3000m</t>
    <rPh sb="0" eb="2">
      <t>ジョシ</t>
    </rPh>
    <phoneticPr fontId="2"/>
  </si>
  <si>
    <t>所属(学校名)</t>
    <rPh sb="0" eb="2">
      <t>ショゾク</t>
    </rPh>
    <rPh sb="3" eb="6">
      <t>ガッコウメイ</t>
    </rPh>
    <phoneticPr fontId="2"/>
  </si>
  <si>
    <t>学年</t>
    <phoneticPr fontId="2"/>
  </si>
  <si>
    <t>区分</t>
    <rPh sb="0" eb="2">
      <t>クブン</t>
    </rPh>
    <phoneticPr fontId="2"/>
  </si>
  <si>
    <t>三浦　善和</t>
    <rPh sb="0" eb="2">
      <t>ミウラ</t>
    </rPh>
    <rPh sb="3" eb="5">
      <t>ヨシカズ</t>
    </rPh>
    <phoneticPr fontId="2"/>
  </si>
  <si>
    <t>いわき光洋高</t>
    <rPh sb="3" eb="5">
      <t>コウヨウ</t>
    </rPh>
    <rPh sb="5" eb="6">
      <t>コウ</t>
    </rPh>
    <phoneticPr fontId="2"/>
  </si>
  <si>
    <t>菅野　靖史</t>
    <rPh sb="0" eb="2">
      <t>カンノ</t>
    </rPh>
    <rPh sb="3" eb="5">
      <t>ヤスシ</t>
    </rPh>
    <phoneticPr fontId="2"/>
  </si>
  <si>
    <t>帝京安積高</t>
    <rPh sb="0" eb="2">
      <t>テイキョウ</t>
    </rPh>
    <rPh sb="2" eb="4">
      <t>アサカ</t>
    </rPh>
    <rPh sb="4" eb="5">
      <t>コウ</t>
    </rPh>
    <phoneticPr fontId="2"/>
  </si>
  <si>
    <t>阿部　縁</t>
    <rPh sb="0" eb="2">
      <t>アベ</t>
    </rPh>
    <rPh sb="3" eb="4">
      <t>ユカリ</t>
    </rPh>
    <phoneticPr fontId="2"/>
  </si>
  <si>
    <t>桃陵中</t>
    <rPh sb="0" eb="1">
      <t>モモ</t>
    </rPh>
    <rPh sb="1" eb="2">
      <t>リョウ</t>
    </rPh>
    <rPh sb="2" eb="3">
      <t>チュウ</t>
    </rPh>
    <phoneticPr fontId="2"/>
  </si>
  <si>
    <t>渡部　裕也</t>
    <rPh sb="0" eb="2">
      <t>ワタナベ</t>
    </rPh>
    <rPh sb="3" eb="5">
      <t>ユウヤ</t>
    </rPh>
    <phoneticPr fontId="2"/>
  </si>
  <si>
    <t>若松一中</t>
    <rPh sb="0" eb="2">
      <t>ワカマツ</t>
    </rPh>
    <rPh sb="2" eb="3">
      <t>イチ</t>
    </rPh>
    <rPh sb="3" eb="4">
      <t>チュウ</t>
    </rPh>
    <phoneticPr fontId="2"/>
  </si>
  <si>
    <t>男子800m</t>
    <rPh sb="0" eb="2">
      <t>ダンシ</t>
    </rPh>
    <phoneticPr fontId="2"/>
  </si>
  <si>
    <t>自己最高記録
または
目標記録</t>
    <rPh sb="0" eb="2">
      <t>ジコ</t>
    </rPh>
    <rPh sb="2" eb="4">
      <t>サイコウ</t>
    </rPh>
    <rPh sb="4" eb="6">
      <t>キロク</t>
    </rPh>
    <rPh sb="11" eb="13">
      <t>モクヒョウ</t>
    </rPh>
    <rPh sb="13" eb="15">
      <t>キロク</t>
    </rPh>
    <phoneticPr fontId="2"/>
  </si>
  <si>
    <t>男子800m</t>
    <rPh sb="0" eb="2">
      <t>ダンシ</t>
    </rPh>
    <phoneticPr fontId="2"/>
  </si>
  <si>
    <t>男子3000mSC</t>
    <rPh sb="0" eb="2">
      <t>ダンシ</t>
    </rPh>
    <phoneticPr fontId="2"/>
  </si>
  <si>
    <t>女子800m</t>
    <rPh sb="0" eb="2">
      <t>ジョシ</t>
    </rPh>
    <phoneticPr fontId="2"/>
  </si>
  <si>
    <t>女子2000mSC</t>
    <rPh sb="0" eb="2">
      <t>ジョシ</t>
    </rPh>
    <phoneticPr fontId="2"/>
  </si>
  <si>
    <t>フリガナ</t>
    <phoneticPr fontId="2"/>
  </si>
  <si>
    <t>登録陸協</t>
    <rPh sb="0" eb="2">
      <t>トウロク</t>
    </rPh>
    <rPh sb="2" eb="4">
      <t>リクキョウ</t>
    </rPh>
    <phoneticPr fontId="2"/>
  </si>
  <si>
    <t>福島県</t>
  </si>
  <si>
    <t>北海道</t>
  </si>
  <si>
    <t>青森県</t>
  </si>
  <si>
    <t>岩手県</t>
  </si>
  <si>
    <t>宮城県</t>
  </si>
  <si>
    <t>秋田県</t>
  </si>
  <si>
    <t>山形県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</si>
  <si>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</si>
  <si>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</si>
  <si>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</si>
  <si>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</si>
  <si>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</si>
  <si>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</si>
  <si>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</si>
  <si>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</si>
  <si>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</si>
  <si>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</si>
  <si>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</si>
  <si>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</si>
  <si>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</si>
  <si>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</si>
  <si>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</si>
  <si>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</si>
  <si>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</si>
  <si>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</si>
  <si>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</si>
  <si>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</si>
  <si>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</si>
  <si>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</si>
  <si>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</si>
  <si>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</si>
  <si>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</si>
  <si>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</si>
  <si>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</si>
  <si>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</si>
  <si>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</si>
  <si>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</si>
  <si>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</si>
  <si>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</si>
  <si>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</si>
  <si>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</si>
  <si>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</si>
  <si>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</si>
  <si>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</si>
  <si>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</si>
  <si>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</si>
  <si>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</si>
  <si>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種　目</t>
    <rPh sb="0" eb="1">
      <t>シュ</t>
    </rPh>
    <rPh sb="2" eb="3">
      <t>メ</t>
    </rPh>
    <phoneticPr fontId="2"/>
  </si>
  <si>
    <t>氏　名</t>
    <phoneticPr fontId="2"/>
  </si>
  <si>
    <t>性別</t>
    <phoneticPr fontId="2"/>
  </si>
  <si>
    <t>福島県駅伝チーム</t>
    <rPh sb="0" eb="3">
      <t>フクシマケン</t>
    </rPh>
    <rPh sb="3" eb="5">
      <t>エキデン</t>
    </rPh>
    <phoneticPr fontId="2"/>
  </si>
  <si>
    <t>武石昌之</t>
    <rPh sb="0" eb="2">
      <t>タケイシ</t>
    </rPh>
    <rPh sb="2" eb="3">
      <t>アキラ</t>
    </rPh>
    <rPh sb="3" eb="4">
      <t>ノ</t>
    </rPh>
    <phoneticPr fontId="2"/>
  </si>
  <si>
    <t>三浦善和</t>
    <rPh sb="0" eb="2">
      <t>ミウラ</t>
    </rPh>
    <rPh sb="2" eb="4">
      <t>ヨシカズ</t>
    </rPh>
    <phoneticPr fontId="2"/>
  </si>
  <si>
    <t xml:space="preserve">〒９７０－８０４７
いわき市中央台高久４－１
</t>
    <rPh sb="13" eb="14">
      <t>シ</t>
    </rPh>
    <rPh sb="14" eb="17">
      <t>チュウオウダイ</t>
    </rPh>
    <rPh sb="17" eb="19">
      <t>タカク</t>
    </rPh>
    <phoneticPr fontId="2"/>
  </si>
  <si>
    <t>０２４６－２８－０３０１</t>
    <phoneticPr fontId="2"/>
  </si>
  <si>
    <t>安西　秀幸</t>
    <rPh sb="0" eb="2">
      <t>アンザイ</t>
    </rPh>
    <rPh sb="3" eb="5">
      <t>ヒデユキ</t>
    </rPh>
    <phoneticPr fontId="2"/>
  </si>
  <si>
    <t>安西商会</t>
    <rPh sb="0" eb="2">
      <t>アンザイ</t>
    </rPh>
    <rPh sb="2" eb="4">
      <t>ショウカイ</t>
    </rPh>
    <phoneticPr fontId="2"/>
  </si>
  <si>
    <t>小泉　元</t>
    <rPh sb="0" eb="2">
      <t>コイズミ</t>
    </rPh>
    <rPh sb="3" eb="4">
      <t>ゲン</t>
    </rPh>
    <phoneticPr fontId="2"/>
  </si>
  <si>
    <t>いわき陸協</t>
    <rPh sb="3" eb="5">
      <t>リクキョウ</t>
    </rPh>
    <phoneticPr fontId="2"/>
  </si>
  <si>
    <t>福島県</t>
    <phoneticPr fontId="2"/>
  </si>
  <si>
    <t>男</t>
    <rPh sb="0" eb="1">
      <t>オトコ</t>
    </rPh>
    <phoneticPr fontId="2"/>
  </si>
  <si>
    <t>大東　ゆかり</t>
    <rPh sb="0" eb="2">
      <t>ダイトウ</t>
    </rPh>
    <phoneticPr fontId="2"/>
  </si>
  <si>
    <t>船引RC</t>
    <rPh sb="0" eb="2">
      <t>フネヒキ</t>
    </rPh>
    <phoneticPr fontId="2"/>
  </si>
  <si>
    <t>使い方</t>
    <phoneticPr fontId="2"/>
  </si>
  <si>
    <t>①まず「選手登録シート」で選手データの</t>
    <phoneticPr fontId="2"/>
  </si>
  <si>
    <t xml:space="preserve">  太枠の中のみ記入してください。</t>
    <phoneticPr fontId="2"/>
  </si>
  <si>
    <t>②つぎに「エントリーシート」で</t>
    <phoneticPr fontId="2"/>
  </si>
  <si>
    <t>福島県駅伝チーム</t>
    <phoneticPr fontId="2"/>
  </si>
  <si>
    <t>申込人数</t>
  </si>
  <si>
    <t>申込人数</t>
    <phoneticPr fontId="2"/>
  </si>
  <si>
    <t>団体名(学校名)</t>
    <rPh sb="0" eb="2">
      <t>ダンタイ</t>
    </rPh>
    <rPh sb="4" eb="7">
      <t>ガッコウメイ</t>
    </rPh>
    <phoneticPr fontId="2"/>
  </si>
  <si>
    <t>エントリー料</t>
    <rPh sb="5" eb="6">
      <t>リョウ</t>
    </rPh>
    <phoneticPr fontId="2"/>
  </si>
  <si>
    <t>総エントリー数</t>
    <rPh sb="0" eb="1">
      <t>ソウ</t>
    </rPh>
    <rPh sb="6" eb="7">
      <t>スウ</t>
    </rPh>
    <phoneticPr fontId="2"/>
  </si>
  <si>
    <t>７人</t>
    <rPh sb="1" eb="2">
      <t>ニン</t>
    </rPh>
    <phoneticPr fontId="2"/>
  </si>
  <si>
    <t>必ず申込人数とエントリー料を確認してください。</t>
    <rPh sb="0" eb="1">
      <t>カナラ</t>
    </rPh>
    <rPh sb="2" eb="4">
      <t>モウシコミ</t>
    </rPh>
    <rPh sb="4" eb="6">
      <t>ニンズウ</t>
    </rPh>
    <rPh sb="12" eb="13">
      <t>リョウ</t>
    </rPh>
    <rPh sb="14" eb="16">
      <t>カクニン</t>
    </rPh>
    <phoneticPr fontId="2"/>
  </si>
  <si>
    <t>エントリーを行ってください。</t>
    <phoneticPr fontId="2"/>
  </si>
  <si>
    <t>[種目]と[登録番号]、[自己最高記録または目標記録」を入力してください。</t>
  </si>
  <si>
    <t>２種目エントリーする場合は２行使ってください。</t>
    <rPh sb="1" eb="3">
      <t>シュモク</t>
    </rPh>
    <rPh sb="10" eb="12">
      <t>バアイ</t>
    </rPh>
    <rPh sb="14" eb="15">
      <t>ギョウ</t>
    </rPh>
    <rPh sb="15" eb="16">
      <t>ツカ</t>
    </rPh>
    <phoneticPr fontId="2"/>
  </si>
  <si>
    <t>必ず総エントリー数を確認してください。</t>
    <rPh sb="0" eb="1">
      <t>カナラ</t>
    </rPh>
    <rPh sb="2" eb="3">
      <t>ソウ</t>
    </rPh>
    <rPh sb="8" eb="9">
      <t>スウ</t>
    </rPh>
    <rPh sb="10" eb="12">
      <t>カクニン</t>
    </rPh>
    <phoneticPr fontId="2"/>
  </si>
  <si>
    <t>※エントリー料は[性別]と[区分]を入力すると</t>
    <rPh sb="6" eb="7">
      <t>リョウ</t>
    </rPh>
    <rPh sb="9" eb="11">
      <t>セイベツ</t>
    </rPh>
    <rPh sb="14" eb="16">
      <t>クブン</t>
    </rPh>
    <rPh sb="18" eb="20">
      <t>ニュウリョク</t>
    </rPh>
    <phoneticPr fontId="2"/>
  </si>
  <si>
    <t>自動計算されます。</t>
  </si>
  <si>
    <t>※申込人数は[登録番号]を入力すると自動計算されます。</t>
    <rPh sb="1" eb="3">
      <t>モウシコミ</t>
    </rPh>
    <rPh sb="3" eb="5">
      <t>ニンズウ</t>
    </rPh>
    <rPh sb="7" eb="9">
      <t>トウロク</t>
    </rPh>
    <rPh sb="9" eb="11">
      <t>バンゴウ</t>
    </rPh>
    <rPh sb="13" eb="15">
      <t>ニュウリョク</t>
    </rPh>
    <rPh sb="18" eb="22">
      <t>ジドウケイサン</t>
    </rPh>
    <phoneticPr fontId="2"/>
  </si>
  <si>
    <t>※[登録番号]を入力すると「選手登録シート」のデータが反映されます。</t>
    <rPh sb="2" eb="4">
      <t>トウロク</t>
    </rPh>
    <rPh sb="4" eb="6">
      <t>バンゴウ</t>
    </rPh>
    <rPh sb="8" eb="10">
      <t>ニュウリョク</t>
    </rPh>
    <rPh sb="14" eb="16">
      <t>センシュ</t>
    </rPh>
    <rPh sb="16" eb="18">
      <t>トウロク</t>
    </rPh>
    <rPh sb="27" eb="29">
      <t>ハンエイ</t>
    </rPh>
    <phoneticPr fontId="2"/>
  </si>
  <si>
    <t>※総エントリー数は「種目」を入力すると自動計算されます。</t>
    <rPh sb="1" eb="2">
      <t>ソウ</t>
    </rPh>
    <rPh sb="7" eb="8">
      <t>スウ</t>
    </rPh>
    <rPh sb="10" eb="12">
      <t>シュモク</t>
    </rPh>
    <rPh sb="14" eb="16">
      <t>ニュウリョク</t>
    </rPh>
    <rPh sb="19" eb="23">
      <t>ジドウケイサン</t>
    </rPh>
    <phoneticPr fontId="2"/>
  </si>
  <si>
    <r>
      <t>　</t>
    </r>
    <r>
      <rPr>
        <b/>
        <sz val="14"/>
        <color rgb="FFFF0000"/>
        <rFont val="ＭＳ 明朝"/>
        <family val="1"/>
        <charset val="128"/>
      </rPr>
      <t>平成３１年度　第２回　</t>
    </r>
    <r>
      <rPr>
        <b/>
        <sz val="13"/>
        <color rgb="FFFF0000"/>
        <rFont val="ＭＳ 明朝"/>
        <family val="1"/>
        <charset val="128"/>
      </rPr>
      <t>福島県中・長距離記録会 参加選手一覧表</t>
    </r>
    <rPh sb="26" eb="28">
      <t>センシュ</t>
    </rPh>
    <phoneticPr fontId="2"/>
  </si>
  <si>
    <t>登録番号
福島陸協</t>
    <phoneticPr fontId="2"/>
  </si>
  <si>
    <r>
      <t>　</t>
    </r>
    <r>
      <rPr>
        <b/>
        <sz val="14"/>
        <color rgb="FFFF0000"/>
        <rFont val="ＭＳ 明朝"/>
        <family val="1"/>
        <charset val="128"/>
      </rPr>
      <t>平成３１年度　第２回　</t>
    </r>
    <r>
      <rPr>
        <b/>
        <sz val="13"/>
        <color rgb="FFFF0000"/>
        <rFont val="ＭＳ 明朝"/>
        <family val="1"/>
        <charset val="128"/>
      </rPr>
      <t>福島県中・長距離記録会エントリー表</t>
    </r>
    <phoneticPr fontId="2"/>
  </si>
  <si>
    <t>ﾌﾘｶﾞﾅ</t>
    <phoneticPr fontId="2"/>
  </si>
  <si>
    <t>　入力を行ってください。（今回出場する選手のみ）</t>
    <rPh sb="13" eb="15">
      <t>コンカイ</t>
    </rPh>
    <rPh sb="15" eb="17">
      <t>シュツジョウ</t>
    </rPh>
    <rPh sb="19" eb="21">
      <t>センシュ</t>
    </rPh>
    <phoneticPr fontId="2"/>
  </si>
  <si>
    <t xml:space="preserve"> 　登録番号は平成３１年度のｾﾞｯｹﾝ番号を入力してください。</t>
    <rPh sb="2" eb="4">
      <t>トウロク</t>
    </rPh>
    <rPh sb="4" eb="6">
      <t>バンゴウ</t>
    </rPh>
    <rPh sb="7" eb="9">
      <t>ヘイセイ</t>
    </rPh>
    <rPh sb="11" eb="13">
      <t>ネンド</t>
    </rPh>
    <rPh sb="19" eb="21">
      <t>バンゴウ</t>
    </rPh>
    <rPh sb="22" eb="24">
      <t>ニュウリョク</t>
    </rPh>
    <phoneticPr fontId="2"/>
  </si>
  <si>
    <t xml:space="preserve">  番号がない場合には暫定的に９００１から自分で番号を振ってください。</t>
    <rPh sb="2" eb="4">
      <t>バンゴウ</t>
    </rPh>
    <phoneticPr fontId="2"/>
  </si>
  <si>
    <t>ﾐｳﾗ ﾖｼｶｽﾞ</t>
    <phoneticPr fontId="2"/>
  </si>
  <si>
    <t>ｶﾝﾉ ﾔｽｼ</t>
    <phoneticPr fontId="2"/>
  </si>
  <si>
    <t>ｱﾍﾞ ﾕｶﾘ</t>
    <phoneticPr fontId="2"/>
  </si>
  <si>
    <t>ﾜﾀﾅﾍﾞ ﾕｳﾔ</t>
    <phoneticPr fontId="2"/>
  </si>
  <si>
    <t>ｱﾝｻﾞｲ ﾋﾃﾞﾕｷ</t>
    <phoneticPr fontId="2"/>
  </si>
  <si>
    <t>ｺｲｽﾞﾐ ﾊｼﾞﾒ</t>
    <phoneticPr fontId="2"/>
  </si>
  <si>
    <t>ﾀﾞｲﾄｳ ﾕｶﾘ</t>
    <phoneticPr fontId="2"/>
  </si>
  <si>
    <t>小学男子1500m</t>
    <rPh sb="0" eb="2">
      <t>ショウガク</t>
    </rPh>
    <rPh sb="2" eb="4">
      <t>ダンシ</t>
    </rPh>
    <phoneticPr fontId="2"/>
  </si>
  <si>
    <t>小学女子1500m</t>
    <rPh sb="0" eb="2">
      <t>ショウガク</t>
    </rPh>
    <rPh sb="2" eb="4">
      <t>ジョシ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</si>
</sst>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#&quot;分&quot;##&quot;秒&quot;##"/>
    <numFmt numFmtId="177" formatCode="#&quot;人&quot;"/>
  </numFmts>
  <fonts count="19"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9"/>
      <color theme="1"/>
      <name val="ＭＳ 明朝"/>
      <family val="1"/>
      <charset val="128"/>
    </font>
    <font>
      <sz val="11"/>
      <color rgb="FF333333"/>
      <name val="メイリオ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20"/>
      <color rgb="FFFF0000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sz val="10.5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3"/>
      <color rgb="FFFF0000"/>
      <name val="ＭＳ 明朝"/>
      <family val="1"/>
      <charset val="128"/>
    </font>
    <font>
      <b/>
      <sz val="11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0"/>
      <name val="ＭＳ 明朝"/>
      <family val="1"/>
      <charset val="128"/>
    </font>
    <font>
      <b/>
      <sz val="8"/>
      <color rgb="FF333333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1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1" fillId="0" borderId="19" xfId="0" applyFont="1" applyBorder="1" applyAlignment="1">
      <alignment vertical="center" shrinkToFit="1"/>
    </xf>
    <xf numFmtId="0" fontId="5" fillId="0" borderId="24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2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13" xfId="0" applyFont="1" applyBorder="1" applyAlignment="1">
      <alignment horizontal="center" vertical="center" shrinkToFit="1"/>
    </xf>
    <xf numFmtId="176" fontId="4" fillId="0" borderId="13" xfId="0" applyNumberFormat="1" applyFont="1" applyBorder="1" applyAlignment="1">
      <alignment vertical="center" shrinkToFit="1"/>
    </xf>
    <xf numFmtId="176" fontId="4" fillId="0" borderId="14" xfId="0" applyNumberFormat="1" applyFont="1" applyBorder="1" applyAlignment="1">
      <alignment vertical="center" shrinkToFit="1"/>
    </xf>
    <xf numFmtId="0" fontId="8" fillId="0" borderId="0" xfId="0" applyFont="1" applyAlignment="1">
      <alignment vertical="center" wrapText="1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176" fontId="4" fillId="0" borderId="13" xfId="0" applyNumberFormat="1" applyFont="1" applyBorder="1" applyAlignment="1" applyProtection="1">
      <alignment vertical="center" shrinkToFit="1"/>
      <protection locked="0"/>
    </xf>
    <xf numFmtId="176" fontId="4" fillId="0" borderId="14" xfId="0" applyNumberFormat="1" applyFont="1" applyBorder="1" applyAlignment="1" applyProtection="1">
      <alignment vertical="center" shrinkToFit="1"/>
      <protection locked="0"/>
    </xf>
    <xf numFmtId="176" fontId="4" fillId="0" borderId="15" xfId="0" applyNumberFormat="1" applyFont="1" applyBorder="1" applyAlignment="1" applyProtection="1">
      <alignment vertical="center" shrinkToFit="1"/>
      <protection locked="0"/>
    </xf>
    <xf numFmtId="0" fontId="1" fillId="0" borderId="17" xfId="0" applyFont="1" applyBorder="1" applyAlignment="1">
      <alignment vertical="center" shrinkToFi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shrinkToFit="1"/>
    </xf>
    <xf numFmtId="0" fontId="1" fillId="0" borderId="6" xfId="0" applyFont="1" applyBorder="1" applyAlignment="1">
      <alignment vertical="top" wrapText="1"/>
    </xf>
    <xf numFmtId="0" fontId="9" fillId="0" borderId="0" xfId="0" applyFont="1">
      <alignment vertical="center"/>
    </xf>
    <xf numFmtId="0" fontId="1" fillId="0" borderId="17" xfId="0" applyFont="1" applyBorder="1" applyAlignment="1">
      <alignment horizontal="left" vertical="center" shrinkToFit="1"/>
    </xf>
    <xf numFmtId="0" fontId="5" fillId="0" borderId="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3" fontId="8" fillId="0" borderId="0" xfId="0" applyNumberFormat="1" applyFont="1" applyAlignment="1">
      <alignment vertical="center" wrapText="1"/>
    </xf>
    <xf numFmtId="9" fontId="8" fillId="0" borderId="0" xfId="0" applyNumberFormat="1" applyFont="1" applyAlignment="1">
      <alignment vertical="center" wrapText="1"/>
    </xf>
    <xf numFmtId="0" fontId="4" fillId="0" borderId="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7" xfId="0" applyFont="1" applyBorder="1">
      <alignment vertical="center"/>
    </xf>
    <xf numFmtId="0" fontId="4" fillId="0" borderId="28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right" vertical="center" wrapText="1"/>
    </xf>
    <xf numFmtId="177" fontId="16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vertical="center" shrinkToFit="1"/>
    </xf>
    <xf numFmtId="0" fontId="10" fillId="0" borderId="0" xfId="0" applyFont="1">
      <alignment vertical="center"/>
    </xf>
    <xf numFmtId="0" fontId="1" fillId="0" borderId="0" xfId="0" applyFont="1" applyAlignment="1">
      <alignment horizontal="left" vertical="center" shrinkToFit="1"/>
    </xf>
    <xf numFmtId="0" fontId="18" fillId="0" borderId="0" xfId="0" applyFont="1">
      <alignment vertical="center"/>
    </xf>
    <xf numFmtId="0" fontId="4" fillId="0" borderId="31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 wrapText="1"/>
    </xf>
    <xf numFmtId="5" fontId="16" fillId="0" borderId="16" xfId="0" applyNumberFormat="1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49" fontId="1" fillId="0" borderId="3" xfId="0" applyNumberFormat="1" applyFont="1" applyBorder="1" applyAlignment="1" applyProtection="1">
      <alignment horizontal="left" vertical="center" wrapText="1"/>
      <protection locked="0"/>
    </xf>
    <xf numFmtId="49" fontId="1" fillId="0" borderId="4" xfId="0" applyNumberFormat="1" applyFont="1" applyBorder="1" applyAlignment="1" applyProtection="1">
      <alignment horizontal="left" vertical="center" wrapText="1"/>
      <protection locked="0"/>
    </xf>
    <xf numFmtId="49" fontId="1" fillId="0" borderId="5" xfId="0" applyNumberFormat="1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1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BC1CF-F4E9-4F51-A6CD-2BCCF58A4961}">
  <dimension ref="A1:AD62"/>
  <sheetViews>
    <sheetView zoomScale="75" zoomScaleNormal="75" workbookViewId="0">
      <selection activeCell="F26" sqref="F26"/>
    </sheetView>
  </sheetViews>
  <sheetFormatPr defaultRowHeight="13.2"/>
  <cols>
    <col min="1" max="1" width="11" style="8" customWidth="1"/>
    <col min="2" max="2" width="16.296875" style="8" bestFit="1" customWidth="1"/>
    <col min="3" max="4" width="17" style="8" customWidth="1"/>
    <col min="5" max="5" width="13" style="8" customWidth="1"/>
    <col min="6" max="6" width="9" style="8" customWidth="1"/>
    <col min="7" max="7" width="10" style="8" customWidth="1"/>
    <col min="8" max="9" width="9" style="8" customWidth="1"/>
    <col min="10" max="10" width="13.09765625" style="8" customWidth="1"/>
    <col min="11" max="11" width="4" style="8" customWidth="1"/>
    <col min="12" max="12" width="14" style="8" customWidth="1"/>
    <col min="13" max="14" width="8.796875" style="8" hidden="1" customWidth="1"/>
    <col min="15" max="15" width="13.19921875" style="8" hidden="1" customWidth="1"/>
    <col min="16" max="17" width="8.796875" style="8" hidden="1" customWidth="1"/>
    <col min="18" max="18" width="8.796875" style="8" customWidth="1"/>
    <col min="19" max="16384" width="8.796875" style="8"/>
  </cols>
  <sheetData>
    <row r="1" spans="2:30" ht="13.2" customHeight="1">
      <c r="B1" s="66" t="s">
        <v>121</v>
      </c>
      <c r="C1" s="66"/>
      <c r="D1" s="66"/>
      <c r="E1" s="66"/>
      <c r="F1" s="66"/>
      <c r="G1" s="66"/>
      <c r="H1" s="66"/>
      <c r="I1" s="66"/>
      <c r="K1" s="7"/>
      <c r="L1" s="7"/>
      <c r="M1" s="61" t="s">
        <v>100</v>
      </c>
    </row>
    <row r="2" spans="2:30" ht="18.600000000000001" customHeight="1" thickBot="1">
      <c r="B2" s="66"/>
      <c r="C2" s="66"/>
      <c r="D2" s="66"/>
      <c r="E2" s="66"/>
      <c r="F2" s="66"/>
      <c r="G2" s="66"/>
      <c r="H2" s="66"/>
      <c r="I2" s="66"/>
      <c r="K2" s="7"/>
      <c r="L2" s="7"/>
      <c r="M2" s="61"/>
      <c r="O2" s="8" t="s">
        <v>0</v>
      </c>
      <c r="P2" s="8" t="s">
        <v>1</v>
      </c>
      <c r="Q2" s="8">
        <v>1</v>
      </c>
      <c r="R2" s="8" t="s">
        <v>2</v>
      </c>
    </row>
    <row r="3" spans="2:30" ht="22.2" customHeight="1" thickBot="1">
      <c r="B3" s="28" t="s">
        <v>107</v>
      </c>
      <c r="C3" s="63" t="s">
        <v>87</v>
      </c>
      <c r="D3" s="64"/>
      <c r="E3" s="65"/>
      <c r="F3" s="46" t="s">
        <v>106</v>
      </c>
      <c r="G3" s="54" t="s">
        <v>110</v>
      </c>
      <c r="H3" s="30" t="s">
        <v>3</v>
      </c>
      <c r="I3" s="30" t="s">
        <v>4</v>
      </c>
      <c r="K3" s="62" t="s">
        <v>101</v>
      </c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</row>
    <row r="4" spans="2:30" ht="22.2" customHeight="1" thickBot="1">
      <c r="B4" s="31" t="s">
        <v>7</v>
      </c>
      <c r="C4" s="63" t="s">
        <v>88</v>
      </c>
      <c r="D4" s="64"/>
      <c r="E4" s="65"/>
      <c r="F4" s="29"/>
      <c r="G4" s="32" t="s">
        <v>1</v>
      </c>
      <c r="H4" s="32">
        <f>COUNTIF($M$12:$M$62,"男小学")</f>
        <v>0</v>
      </c>
      <c r="I4" s="32">
        <f>COUNTIF($M$12:$M$62,"女小学")</f>
        <v>0</v>
      </c>
      <c r="K4" s="62" t="s">
        <v>125</v>
      </c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</row>
    <row r="5" spans="2:30" ht="22.2" customHeight="1" thickBot="1">
      <c r="B5" s="31" t="s">
        <v>10</v>
      </c>
      <c r="C5" s="63" t="s">
        <v>89</v>
      </c>
      <c r="D5" s="64"/>
      <c r="E5" s="65"/>
      <c r="F5" s="29"/>
      <c r="G5" s="32" t="s">
        <v>6</v>
      </c>
      <c r="H5" s="32">
        <v>1</v>
      </c>
      <c r="I5" s="32">
        <v>1</v>
      </c>
      <c r="K5" s="62" t="s">
        <v>102</v>
      </c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</row>
    <row r="6" spans="2:30" ht="22.2" customHeight="1">
      <c r="B6" s="67" t="s">
        <v>13</v>
      </c>
      <c r="C6" s="68" t="s">
        <v>90</v>
      </c>
      <c r="D6" s="69"/>
      <c r="E6" s="70"/>
      <c r="F6" s="33"/>
      <c r="G6" s="32" t="s">
        <v>9</v>
      </c>
      <c r="H6" s="32">
        <v>2</v>
      </c>
      <c r="I6" s="32">
        <f>COUNTIF($M$12:$M$62,"女高校")</f>
        <v>0</v>
      </c>
      <c r="O6" s="8" t="s">
        <v>11</v>
      </c>
      <c r="Q6" s="8">
        <v>5</v>
      </c>
    </row>
    <row r="7" spans="2:30" ht="22.2" customHeight="1" thickBot="1">
      <c r="B7" s="67"/>
      <c r="C7" s="71"/>
      <c r="D7" s="72"/>
      <c r="E7" s="73"/>
      <c r="F7" s="33"/>
      <c r="G7" s="32" t="s">
        <v>12</v>
      </c>
      <c r="H7" s="32">
        <v>2</v>
      </c>
      <c r="I7" s="32">
        <v>1</v>
      </c>
      <c r="K7" s="79" t="s">
        <v>126</v>
      </c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</row>
    <row r="8" spans="2:30" ht="22.2" customHeight="1" thickBot="1">
      <c r="B8" s="35" t="s">
        <v>16</v>
      </c>
      <c r="C8" s="63" t="s">
        <v>91</v>
      </c>
      <c r="D8" s="64"/>
      <c r="E8" s="65"/>
      <c r="F8" s="29"/>
      <c r="G8" s="13" t="s">
        <v>108</v>
      </c>
      <c r="H8" s="76">
        <f>SUM(H4:I6)*1000+SUM(H7:I7)*1200</f>
        <v>7600</v>
      </c>
      <c r="I8" s="76"/>
      <c r="K8" s="62" t="s">
        <v>127</v>
      </c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</row>
    <row r="9" spans="2:30">
      <c r="B9" s="11"/>
      <c r="C9" s="36"/>
      <c r="D9" s="36"/>
      <c r="E9" s="36"/>
      <c r="F9" s="11"/>
      <c r="G9" s="11"/>
      <c r="H9" s="11"/>
      <c r="I9" s="11"/>
      <c r="J9" s="11"/>
      <c r="K9" s="11"/>
      <c r="L9" s="11"/>
      <c r="M9" s="11"/>
      <c r="N9" s="12"/>
      <c r="P9" s="13" t="s">
        <v>33</v>
      </c>
      <c r="Q9" s="14"/>
      <c r="R9" s="14"/>
    </row>
    <row r="10" spans="2:30" s="18" customFormat="1" ht="49.8" customHeight="1" thickBot="1">
      <c r="B10" s="37" t="s">
        <v>122</v>
      </c>
      <c r="C10" s="37" t="s">
        <v>85</v>
      </c>
      <c r="D10" s="55" t="s">
        <v>35</v>
      </c>
      <c r="E10" s="37" t="s">
        <v>18</v>
      </c>
      <c r="F10" s="37" t="s">
        <v>19</v>
      </c>
      <c r="G10" s="37" t="s">
        <v>36</v>
      </c>
      <c r="H10" s="37" t="s">
        <v>86</v>
      </c>
      <c r="I10" s="37" t="s">
        <v>20</v>
      </c>
      <c r="K10" s="8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2:30" s="14" customFormat="1" ht="21.6" customHeight="1" thickBot="1">
      <c r="B11" s="39">
        <v>3245</v>
      </c>
      <c r="C11" s="39" t="s">
        <v>21</v>
      </c>
      <c r="D11" s="39" t="s">
        <v>128</v>
      </c>
      <c r="E11" s="39" t="s">
        <v>22</v>
      </c>
      <c r="F11" s="39">
        <v>3</v>
      </c>
      <c r="G11" s="39" t="s">
        <v>37</v>
      </c>
      <c r="H11" s="40" t="s">
        <v>2</v>
      </c>
      <c r="I11" s="39" t="s">
        <v>9</v>
      </c>
      <c r="K11" s="8"/>
      <c r="L11" s="62" t="s">
        <v>111</v>
      </c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</row>
    <row r="12" spans="2:30" s="14" customFormat="1" ht="21.6" customHeight="1" thickBot="1">
      <c r="B12" s="39">
        <v>3246</v>
      </c>
      <c r="C12" s="39" t="s">
        <v>23</v>
      </c>
      <c r="D12" s="39" t="s">
        <v>129</v>
      </c>
      <c r="E12" s="39" t="s">
        <v>24</v>
      </c>
      <c r="F12" s="39">
        <v>3</v>
      </c>
      <c r="G12" s="39" t="s">
        <v>37</v>
      </c>
      <c r="H12" s="40" t="s">
        <v>3</v>
      </c>
      <c r="I12" s="39" t="s">
        <v>9</v>
      </c>
      <c r="K12" s="8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</row>
    <row r="13" spans="2:30" s="14" customFormat="1" ht="21.6" customHeight="1" thickBot="1">
      <c r="B13" s="39">
        <v>3247</v>
      </c>
      <c r="C13" s="39" t="s">
        <v>25</v>
      </c>
      <c r="D13" s="39" t="s">
        <v>130</v>
      </c>
      <c r="E13" s="39" t="s">
        <v>26</v>
      </c>
      <c r="F13" s="39">
        <v>2</v>
      </c>
      <c r="G13" s="39" t="s">
        <v>37</v>
      </c>
      <c r="H13" s="40" t="s">
        <v>4</v>
      </c>
      <c r="I13" s="39" t="s">
        <v>6</v>
      </c>
      <c r="K13" s="8"/>
      <c r="L13" s="57" t="s">
        <v>118</v>
      </c>
      <c r="N13" s="40" t="str">
        <f>H11&amp;I11</f>
        <v>男高校</v>
      </c>
      <c r="O13" s="13" t="s">
        <v>17</v>
      </c>
    </row>
    <row r="14" spans="2:30" s="14" customFormat="1" ht="21.6" customHeight="1" thickBot="1">
      <c r="B14" s="39">
        <v>3248</v>
      </c>
      <c r="C14" s="39" t="s">
        <v>27</v>
      </c>
      <c r="D14" s="39" t="s">
        <v>131</v>
      </c>
      <c r="E14" s="39" t="s">
        <v>28</v>
      </c>
      <c r="F14" s="39">
        <v>1</v>
      </c>
      <c r="G14" s="39" t="s">
        <v>37</v>
      </c>
      <c r="H14" s="40" t="s">
        <v>3</v>
      </c>
      <c r="I14" s="39" t="s">
        <v>6</v>
      </c>
      <c r="K14" s="8"/>
    </row>
    <row r="15" spans="2:30" s="14" customFormat="1" ht="21.6" customHeight="1" thickBot="1">
      <c r="B15" s="39">
        <v>3249</v>
      </c>
      <c r="C15" s="39" t="s">
        <v>92</v>
      </c>
      <c r="D15" s="39" t="s">
        <v>132</v>
      </c>
      <c r="E15" s="39" t="s">
        <v>93</v>
      </c>
      <c r="F15" s="39"/>
      <c r="G15" s="39" t="s">
        <v>37</v>
      </c>
      <c r="H15" s="40" t="s">
        <v>2</v>
      </c>
      <c r="I15" s="39" t="s">
        <v>12</v>
      </c>
      <c r="K15" s="8"/>
      <c r="L15" s="57" t="s">
        <v>116</v>
      </c>
      <c r="N15" s="40" t="str">
        <f>H13&amp;I13</f>
        <v>女中学</v>
      </c>
    </row>
    <row r="16" spans="2:30" s="14" customFormat="1" ht="21.6" customHeight="1" thickBot="1">
      <c r="B16" s="39">
        <v>3250</v>
      </c>
      <c r="C16" s="39" t="s">
        <v>94</v>
      </c>
      <c r="D16" s="39" t="s">
        <v>133</v>
      </c>
      <c r="E16" s="39" t="s">
        <v>95</v>
      </c>
      <c r="F16" s="39"/>
      <c r="G16" s="39" t="s">
        <v>96</v>
      </c>
      <c r="H16" s="40" t="s">
        <v>97</v>
      </c>
      <c r="I16" s="39" t="s">
        <v>12</v>
      </c>
      <c r="K16" s="8"/>
      <c r="L16" s="57" t="s">
        <v>117</v>
      </c>
      <c r="N16" s="40" t="str">
        <f>H14&amp;I14</f>
        <v>男中学</v>
      </c>
      <c r="O16" s="22" t="s">
        <v>37</v>
      </c>
    </row>
    <row r="17" spans="1:23" s="14" customFormat="1" ht="21.6" customHeight="1" thickBot="1">
      <c r="B17" s="39">
        <v>9001</v>
      </c>
      <c r="C17" s="39" t="s">
        <v>98</v>
      </c>
      <c r="D17" s="39" t="s">
        <v>134</v>
      </c>
      <c r="E17" s="39" t="s">
        <v>99</v>
      </c>
      <c r="F17" s="39"/>
      <c r="G17" s="39"/>
      <c r="H17" s="40" t="s">
        <v>4</v>
      </c>
      <c r="I17" s="39" t="s">
        <v>12</v>
      </c>
      <c r="K17" s="8"/>
      <c r="L17" s="8"/>
      <c r="N17" s="40" t="str">
        <f t="shared" ref="N17:N19" si="0">H17&amp;I17</f>
        <v>女一般</v>
      </c>
      <c r="O17" s="22" t="s">
        <v>40</v>
      </c>
      <c r="P17" s="22"/>
      <c r="Q17" s="22"/>
      <c r="R17" s="41"/>
      <c r="S17" s="41"/>
      <c r="T17" s="42"/>
    </row>
    <row r="18" spans="1:23" s="14" customFormat="1" ht="21.6" customHeight="1" thickBot="1">
      <c r="B18" s="39"/>
      <c r="C18" s="39"/>
      <c r="D18" s="39"/>
      <c r="E18" s="39"/>
      <c r="F18" s="39"/>
      <c r="G18" s="39"/>
      <c r="H18" s="40"/>
      <c r="I18" s="39"/>
      <c r="K18" s="8"/>
      <c r="L18" s="8"/>
      <c r="N18" s="40" t="str">
        <f t="shared" si="0"/>
        <v/>
      </c>
      <c r="O18" s="22" t="s">
        <v>41</v>
      </c>
      <c r="P18" s="22"/>
      <c r="Q18" s="22"/>
      <c r="R18" s="41"/>
      <c r="S18" s="41"/>
      <c r="T18" s="42"/>
    </row>
    <row r="19" spans="1:23" s="14" customFormat="1" ht="21.6" customHeight="1" thickBot="1">
      <c r="B19" s="43"/>
      <c r="C19" s="43"/>
      <c r="D19" s="43"/>
      <c r="E19" s="43"/>
      <c r="F19" s="43"/>
      <c r="G19" s="43"/>
      <c r="H19" s="43"/>
      <c r="I19" s="43"/>
      <c r="K19" s="8"/>
      <c r="L19" s="8"/>
      <c r="N19" s="40" t="str">
        <f t="shared" si="0"/>
        <v/>
      </c>
      <c r="O19" s="22" t="s">
        <v>45</v>
      </c>
      <c r="P19" s="22"/>
      <c r="Q19" s="22"/>
      <c r="R19" s="41"/>
      <c r="S19" s="41"/>
      <c r="T19" s="42"/>
    </row>
    <row r="20" spans="1:23" ht="13.2" customHeight="1">
      <c r="A20" s="66" t="s">
        <v>123</v>
      </c>
      <c r="B20" s="66"/>
      <c r="C20" s="66"/>
      <c r="D20" s="66"/>
      <c r="E20" s="66"/>
      <c r="F20" s="66"/>
      <c r="G20" s="66"/>
      <c r="H20" s="66"/>
      <c r="I20" s="66"/>
      <c r="J20" s="66"/>
      <c r="K20" s="79" t="s">
        <v>103</v>
      </c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</row>
    <row r="21" spans="1:23" ht="18.600000000000001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</row>
    <row r="22" spans="1:23" ht="22.2" customHeight="1">
      <c r="A22" s="9" t="s">
        <v>107</v>
      </c>
      <c r="B22" s="77" t="s">
        <v>104</v>
      </c>
      <c r="C22" s="77"/>
      <c r="D22" s="77"/>
      <c r="E22" s="77"/>
      <c r="F22" s="45"/>
      <c r="G22" s="78" t="s">
        <v>109</v>
      </c>
      <c r="H22" s="78"/>
      <c r="I22" s="78"/>
      <c r="J22" s="50">
        <f>COUNTA(A25:A79)</f>
        <v>5</v>
      </c>
      <c r="L22" s="74" t="s">
        <v>112</v>
      </c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</row>
    <row r="23" spans="1:2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1"/>
      <c r="L23" s="12"/>
      <c r="M23" s="8" t="s">
        <v>29</v>
      </c>
      <c r="O23" s="14"/>
      <c r="P23" s="14"/>
    </row>
    <row r="24" spans="1:23" s="18" customFormat="1" ht="49.8" customHeight="1" thickBot="1">
      <c r="A24" s="15" t="s">
        <v>84</v>
      </c>
      <c r="B24" s="15" t="s">
        <v>122</v>
      </c>
      <c r="C24" s="16" t="s">
        <v>85</v>
      </c>
      <c r="D24" s="15" t="s">
        <v>35</v>
      </c>
      <c r="E24" s="16" t="s">
        <v>18</v>
      </c>
      <c r="F24" s="16" t="s">
        <v>19</v>
      </c>
      <c r="G24" s="16" t="s">
        <v>36</v>
      </c>
      <c r="H24" s="16" t="s">
        <v>86</v>
      </c>
      <c r="I24" s="16" t="s">
        <v>20</v>
      </c>
      <c r="J24" s="17" t="s">
        <v>30</v>
      </c>
      <c r="K24" s="12"/>
      <c r="L24" s="75" t="s">
        <v>113</v>
      </c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</row>
    <row r="25" spans="1:23" s="14" customFormat="1" ht="21.6" customHeight="1" thickBot="1">
      <c r="A25" s="19" t="s">
        <v>8</v>
      </c>
      <c r="B25" s="6">
        <v>3245</v>
      </c>
      <c r="C25" s="60" t="s">
        <v>21</v>
      </c>
      <c r="D25" s="4" t="s">
        <v>128</v>
      </c>
      <c r="E25" s="3" t="s">
        <v>22</v>
      </c>
      <c r="F25" s="4">
        <v>3</v>
      </c>
      <c r="G25" s="4" t="s">
        <v>37</v>
      </c>
      <c r="H25" s="4" t="s">
        <v>2</v>
      </c>
      <c r="I25" s="5" t="s">
        <v>9</v>
      </c>
      <c r="J25" s="20">
        <v>40782</v>
      </c>
      <c r="K25" s="13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</row>
    <row r="26" spans="1:23" s="14" customFormat="1" ht="21.6" customHeight="1" thickBot="1">
      <c r="A26" s="19" t="s">
        <v>8</v>
      </c>
      <c r="B26" s="6">
        <v>3246</v>
      </c>
      <c r="C26" s="60" t="s">
        <v>23</v>
      </c>
      <c r="D26" s="4" t="s">
        <v>129</v>
      </c>
      <c r="E26" s="3" t="s">
        <v>24</v>
      </c>
      <c r="F26" s="4">
        <v>3</v>
      </c>
      <c r="G26" s="4" t="s">
        <v>37</v>
      </c>
      <c r="H26" s="4" t="s">
        <v>3</v>
      </c>
      <c r="I26" s="5" t="s">
        <v>9</v>
      </c>
      <c r="J26" s="21">
        <v>35927</v>
      </c>
      <c r="K26" s="13"/>
      <c r="L26" s="34" t="s">
        <v>119</v>
      </c>
      <c r="M26" s="8" t="s">
        <v>14</v>
      </c>
    </row>
    <row r="27" spans="1:23" s="14" customFormat="1" ht="21.6" customHeight="1" thickBot="1">
      <c r="A27" s="19" t="s">
        <v>14</v>
      </c>
      <c r="B27" s="6">
        <v>3246</v>
      </c>
      <c r="C27" s="60" t="s">
        <v>23</v>
      </c>
      <c r="D27" s="4" t="s">
        <v>129</v>
      </c>
      <c r="E27" s="3" t="s">
        <v>24</v>
      </c>
      <c r="F27" s="4">
        <v>3</v>
      </c>
      <c r="G27" s="4" t="s">
        <v>37</v>
      </c>
      <c r="H27" s="4" t="s">
        <v>3</v>
      </c>
      <c r="I27" s="5" t="s">
        <v>9</v>
      </c>
      <c r="J27" s="21">
        <v>150311</v>
      </c>
      <c r="K27" s="13"/>
      <c r="L27" s="34"/>
      <c r="M27" s="8" t="s">
        <v>32</v>
      </c>
    </row>
    <row r="28" spans="1:23" s="14" customFormat="1" ht="21.6" customHeight="1" thickBot="1">
      <c r="A28" s="19" t="s">
        <v>17</v>
      </c>
      <c r="B28" s="6">
        <v>3247</v>
      </c>
      <c r="C28" s="60" t="s">
        <v>25</v>
      </c>
      <c r="D28" s="4" t="s">
        <v>130</v>
      </c>
      <c r="E28" s="3" t="s">
        <v>26</v>
      </c>
      <c r="F28" s="4">
        <v>2</v>
      </c>
      <c r="G28" s="4" t="s">
        <v>37</v>
      </c>
      <c r="H28" s="4" t="s">
        <v>4</v>
      </c>
      <c r="I28" s="5" t="s">
        <v>6</v>
      </c>
      <c r="J28" s="21">
        <v>94821</v>
      </c>
      <c r="K28" s="13"/>
      <c r="L28" s="34" t="s">
        <v>114</v>
      </c>
      <c r="M28" s="13" t="s">
        <v>33</v>
      </c>
      <c r="N28" s="22"/>
    </row>
    <row r="29" spans="1:23" s="14" customFormat="1" ht="21.6" customHeight="1" thickBot="1">
      <c r="A29" s="19" t="s">
        <v>33</v>
      </c>
      <c r="B29" s="6">
        <v>9001</v>
      </c>
      <c r="C29" s="60" t="s">
        <v>98</v>
      </c>
      <c r="D29" s="4" t="s">
        <v>134</v>
      </c>
      <c r="E29" s="3" t="s">
        <v>99</v>
      </c>
      <c r="F29" s="4"/>
      <c r="G29" s="4"/>
      <c r="H29" s="4" t="s">
        <v>4</v>
      </c>
      <c r="I29" s="5" t="s">
        <v>12</v>
      </c>
      <c r="J29" s="21">
        <v>23107</v>
      </c>
      <c r="K29" s="8"/>
      <c r="M29" s="40" t="e">
        <f>#REF!&amp;#REF!</f>
        <v>#REF!</v>
      </c>
      <c r="N29" s="22" t="s">
        <v>55</v>
      </c>
      <c r="O29" s="22"/>
      <c r="P29" s="22"/>
      <c r="Q29" s="41"/>
      <c r="R29" s="41"/>
      <c r="S29" s="42"/>
    </row>
    <row r="30" spans="1:23" s="44" customFormat="1" ht="21.6" customHeight="1" thickBot="1">
      <c r="A30" s="8"/>
      <c r="B30" s="8"/>
      <c r="C30" s="8"/>
      <c r="D30" s="8"/>
      <c r="E30" s="8"/>
      <c r="F30" s="8"/>
      <c r="G30" s="8"/>
      <c r="H30" s="8"/>
      <c r="J30" s="8"/>
      <c r="K30" s="8"/>
      <c r="L30" s="57" t="s">
        <v>115</v>
      </c>
      <c r="M30" s="40" t="e">
        <f>#REF!&amp;#REF!</f>
        <v>#REF!</v>
      </c>
      <c r="N30" s="22" t="s">
        <v>56</v>
      </c>
      <c r="O30" s="22"/>
      <c r="P30" s="22"/>
      <c r="Q30" s="41"/>
      <c r="R30" s="41"/>
      <c r="S30" s="42"/>
    </row>
    <row r="31" spans="1:23" s="44" customFormat="1" ht="21.6" customHeight="1" thickBot="1">
      <c r="A31" s="8"/>
      <c r="B31" s="8"/>
      <c r="C31" s="8"/>
      <c r="D31" s="8"/>
      <c r="E31" s="8"/>
      <c r="F31" s="8"/>
      <c r="G31" s="8"/>
      <c r="H31" s="8"/>
      <c r="J31" s="8"/>
      <c r="K31" s="8"/>
      <c r="L31" s="57" t="s">
        <v>120</v>
      </c>
      <c r="M31" s="40" t="e">
        <f>#REF!&amp;#REF!</f>
        <v>#REF!</v>
      </c>
      <c r="N31" s="22" t="s">
        <v>57</v>
      </c>
      <c r="O31" s="22"/>
      <c r="P31" s="22"/>
      <c r="Q31" s="41"/>
      <c r="R31" s="41"/>
      <c r="S31" s="42"/>
    </row>
    <row r="32" spans="1:23" s="44" customFormat="1" ht="21.6" customHeight="1" thickBot="1">
      <c r="A32" s="8"/>
      <c r="B32" s="8"/>
      <c r="C32" s="8"/>
      <c r="D32" s="8"/>
      <c r="E32" s="8"/>
      <c r="F32" s="8"/>
      <c r="G32" s="8"/>
      <c r="H32" s="8"/>
      <c r="J32" s="8"/>
      <c r="K32" s="8"/>
      <c r="M32" s="40" t="e">
        <f>#REF!&amp;#REF!</f>
        <v>#REF!</v>
      </c>
      <c r="N32" s="22" t="s">
        <v>58</v>
      </c>
      <c r="O32" s="22"/>
      <c r="P32" s="22"/>
      <c r="Q32" s="41"/>
      <c r="R32" s="41"/>
      <c r="S32" s="42"/>
    </row>
    <row r="33" spans="1:19" s="44" customFormat="1" ht="21.6" customHeight="1" thickBot="1">
      <c r="A33" s="8"/>
      <c r="B33" s="8"/>
      <c r="C33" s="8"/>
      <c r="D33" s="8"/>
      <c r="E33" s="8"/>
      <c r="F33" s="8"/>
      <c r="G33" s="8"/>
      <c r="H33" s="8"/>
      <c r="J33" s="8"/>
      <c r="K33" s="8"/>
      <c r="M33" s="40" t="e">
        <f>#REF!&amp;#REF!</f>
        <v>#REF!</v>
      </c>
      <c r="N33" s="22" t="s">
        <v>59</v>
      </c>
      <c r="O33" s="22"/>
      <c r="P33" s="22"/>
      <c r="Q33" s="41"/>
      <c r="R33" s="41"/>
      <c r="S33" s="42"/>
    </row>
    <row r="34" spans="1:19" s="44" customFormat="1" ht="21.6" customHeight="1" thickBot="1">
      <c r="A34" s="8"/>
      <c r="B34" s="8"/>
      <c r="C34" s="8"/>
      <c r="D34" s="8"/>
      <c r="E34" s="8"/>
      <c r="F34" s="8"/>
      <c r="G34" s="8"/>
      <c r="H34" s="8"/>
      <c r="J34" s="8"/>
      <c r="K34" s="8"/>
      <c r="M34" s="40" t="e">
        <f>#REF!&amp;#REF!</f>
        <v>#REF!</v>
      </c>
      <c r="N34" s="22" t="s">
        <v>60</v>
      </c>
      <c r="O34" s="22"/>
      <c r="P34" s="22"/>
      <c r="Q34" s="41"/>
      <c r="R34" s="41"/>
      <c r="S34" s="42"/>
    </row>
    <row r="35" spans="1:19" s="44" customFormat="1" ht="21.6" customHeight="1" thickBot="1">
      <c r="A35" s="8"/>
      <c r="B35" s="8"/>
      <c r="C35" s="8"/>
      <c r="D35" s="8"/>
      <c r="E35" s="8"/>
      <c r="F35" s="8"/>
      <c r="G35" s="8"/>
      <c r="H35" s="8"/>
      <c r="J35" s="8"/>
      <c r="K35" s="8"/>
      <c r="M35" s="40" t="e">
        <f>#REF!&amp;#REF!</f>
        <v>#REF!</v>
      </c>
      <c r="N35" s="22" t="s">
        <v>61</v>
      </c>
      <c r="O35" s="22"/>
      <c r="P35" s="22"/>
      <c r="Q35" s="41"/>
      <c r="R35" s="41"/>
      <c r="S35" s="42"/>
    </row>
    <row r="36" spans="1:19" s="44" customFormat="1" ht="21.6" customHeight="1" thickBot="1">
      <c r="A36" s="8"/>
      <c r="B36" s="8"/>
      <c r="C36" s="8"/>
      <c r="D36" s="8"/>
      <c r="E36" s="8"/>
      <c r="F36" s="8"/>
      <c r="G36" s="8"/>
      <c r="H36" s="8"/>
      <c r="J36" s="8"/>
      <c r="K36" s="8"/>
      <c r="M36" s="40" t="e">
        <f>#REF!&amp;#REF!</f>
        <v>#REF!</v>
      </c>
      <c r="N36" s="22" t="s">
        <v>62</v>
      </c>
      <c r="O36" s="22"/>
      <c r="P36" s="22"/>
      <c r="Q36" s="41"/>
      <c r="R36" s="41"/>
      <c r="S36" s="42"/>
    </row>
    <row r="37" spans="1:19" s="44" customFormat="1" ht="21.6" customHeight="1" thickBot="1">
      <c r="A37" s="8"/>
      <c r="B37" s="8"/>
      <c r="C37" s="8"/>
      <c r="D37" s="8"/>
      <c r="E37" s="8"/>
      <c r="F37" s="8"/>
      <c r="G37" s="8"/>
      <c r="H37" s="8"/>
      <c r="J37" s="8"/>
      <c r="K37" s="8"/>
      <c r="M37" s="40" t="e">
        <f>#REF!&amp;#REF!</f>
        <v>#REF!</v>
      </c>
      <c r="N37" s="22" t="s">
        <v>63</v>
      </c>
      <c r="O37" s="22"/>
      <c r="P37" s="22"/>
      <c r="Q37" s="41"/>
      <c r="R37" s="41"/>
      <c r="S37" s="42"/>
    </row>
    <row r="38" spans="1:19" s="44" customFormat="1" ht="21.6" customHeight="1" thickBot="1">
      <c r="A38" s="8"/>
      <c r="B38" s="8"/>
      <c r="C38" s="8"/>
      <c r="D38" s="8"/>
      <c r="E38" s="8"/>
      <c r="F38" s="8"/>
      <c r="G38" s="8"/>
      <c r="H38" s="8"/>
      <c r="J38" s="8"/>
      <c r="K38" s="8"/>
      <c r="M38" s="40" t="e">
        <f>#REF!&amp;#REF!</f>
        <v>#REF!</v>
      </c>
      <c r="N38" s="22" t="s">
        <v>64</v>
      </c>
      <c r="O38" s="22"/>
      <c r="P38" s="22"/>
      <c r="Q38" s="41"/>
      <c r="R38" s="41"/>
      <c r="S38" s="42"/>
    </row>
    <row r="39" spans="1:19" s="44" customFormat="1" ht="21.6" customHeight="1" thickBot="1">
      <c r="A39" s="8"/>
      <c r="B39" s="8"/>
      <c r="C39" s="8"/>
      <c r="D39" s="8"/>
      <c r="E39" s="8"/>
      <c r="F39" s="8"/>
      <c r="G39" s="8"/>
      <c r="H39" s="8"/>
      <c r="J39" s="8"/>
      <c r="K39" s="8"/>
      <c r="M39" s="40" t="e">
        <f>#REF!&amp;#REF!</f>
        <v>#REF!</v>
      </c>
      <c r="N39" s="22" t="s">
        <v>65</v>
      </c>
      <c r="O39" s="22"/>
      <c r="P39" s="22"/>
      <c r="Q39" s="41"/>
      <c r="R39" s="41"/>
      <c r="S39" s="42"/>
    </row>
    <row r="40" spans="1:19" s="44" customFormat="1" ht="21.6" customHeight="1" thickBot="1">
      <c r="A40" s="8"/>
      <c r="B40" s="8"/>
      <c r="C40" s="8"/>
      <c r="D40" s="8"/>
      <c r="E40" s="8"/>
      <c r="F40" s="8"/>
      <c r="G40" s="8"/>
      <c r="H40" s="8"/>
      <c r="J40" s="8"/>
      <c r="K40" s="8"/>
      <c r="M40" s="40" t="e">
        <f>#REF!&amp;#REF!</f>
        <v>#REF!</v>
      </c>
      <c r="N40" s="22" t="s">
        <v>66</v>
      </c>
      <c r="O40" s="22"/>
      <c r="P40" s="22"/>
      <c r="Q40" s="41"/>
      <c r="R40" s="41"/>
      <c r="S40" s="42"/>
    </row>
    <row r="41" spans="1:19" s="44" customFormat="1" ht="21.6" customHeight="1" thickBot="1">
      <c r="A41" s="8"/>
      <c r="B41" s="8"/>
      <c r="C41" s="8"/>
      <c r="D41" s="8"/>
      <c r="E41" s="8"/>
      <c r="F41" s="8"/>
      <c r="G41" s="8"/>
      <c r="H41" s="8"/>
      <c r="J41" s="8"/>
      <c r="K41" s="8"/>
      <c r="M41" s="40" t="e">
        <f>#REF!&amp;#REF!</f>
        <v>#REF!</v>
      </c>
      <c r="N41" s="22" t="s">
        <v>67</v>
      </c>
      <c r="O41" s="22"/>
      <c r="P41" s="22"/>
      <c r="Q41" s="41"/>
      <c r="R41" s="41"/>
      <c r="S41" s="42"/>
    </row>
    <row r="42" spans="1:19" s="44" customFormat="1" ht="21.6" customHeight="1" thickBot="1">
      <c r="A42" s="8"/>
      <c r="B42" s="8"/>
      <c r="C42" s="8"/>
      <c r="D42" s="8"/>
      <c r="E42" s="8"/>
      <c r="F42" s="8"/>
      <c r="G42" s="8"/>
      <c r="H42" s="8"/>
      <c r="J42" s="8"/>
      <c r="K42" s="8"/>
      <c r="M42" s="40" t="e">
        <f>#REF!&amp;#REF!</f>
        <v>#REF!</v>
      </c>
      <c r="N42" s="22" t="s">
        <v>68</v>
      </c>
      <c r="O42" s="22"/>
      <c r="P42" s="22"/>
      <c r="Q42" s="41"/>
      <c r="R42" s="41"/>
      <c r="S42" s="42"/>
    </row>
    <row r="43" spans="1:19" s="44" customFormat="1" ht="21.6" customHeight="1" thickBot="1">
      <c r="A43" s="8"/>
      <c r="B43" s="8"/>
      <c r="C43" s="8"/>
      <c r="D43" s="8"/>
      <c r="E43" s="8"/>
      <c r="F43" s="8"/>
      <c r="G43" s="8"/>
      <c r="H43" s="8"/>
      <c r="J43" s="8"/>
      <c r="K43" s="8"/>
      <c r="M43" s="40" t="e">
        <f>#REF!&amp;#REF!</f>
        <v>#REF!</v>
      </c>
      <c r="N43" s="22" t="s">
        <v>69</v>
      </c>
      <c r="O43" s="22"/>
      <c r="P43" s="22"/>
      <c r="Q43" s="41"/>
      <c r="R43" s="41"/>
      <c r="S43" s="42"/>
    </row>
    <row r="44" spans="1:19" s="44" customFormat="1" ht="21.6" customHeight="1" thickBot="1">
      <c r="A44" s="8"/>
      <c r="B44" s="8"/>
      <c r="C44" s="8"/>
      <c r="D44" s="8"/>
      <c r="E44" s="8"/>
      <c r="F44" s="8"/>
      <c r="G44" s="8"/>
      <c r="H44" s="8"/>
      <c r="J44" s="8"/>
      <c r="K44" s="8"/>
      <c r="M44" s="40" t="e">
        <f>#REF!&amp;#REF!</f>
        <v>#REF!</v>
      </c>
      <c r="N44" s="22" t="s">
        <v>70</v>
      </c>
      <c r="O44" s="22"/>
      <c r="P44" s="22"/>
      <c r="Q44" s="41"/>
      <c r="R44" s="41"/>
      <c r="S44" s="42"/>
    </row>
    <row r="45" spans="1:19" s="44" customFormat="1" ht="21.6" customHeight="1" thickBot="1">
      <c r="A45" s="8"/>
      <c r="B45" s="8"/>
      <c r="C45" s="8"/>
      <c r="D45" s="8"/>
      <c r="E45" s="8"/>
      <c r="F45" s="8"/>
      <c r="G45" s="8"/>
      <c r="H45" s="8"/>
      <c r="J45" s="8"/>
      <c r="K45" s="8"/>
      <c r="M45" s="40" t="e">
        <f>#REF!&amp;#REF!</f>
        <v>#REF!</v>
      </c>
      <c r="N45" s="22" t="s">
        <v>71</v>
      </c>
      <c r="O45" s="22"/>
      <c r="P45" s="22"/>
      <c r="Q45" s="41"/>
      <c r="R45" s="41"/>
      <c r="S45" s="42"/>
    </row>
    <row r="46" spans="1:19" s="44" customFormat="1" ht="21.6" customHeight="1" thickBot="1">
      <c r="A46" s="8"/>
      <c r="B46" s="8"/>
      <c r="C46" s="8"/>
      <c r="D46" s="8"/>
      <c r="E46" s="8"/>
      <c r="F46" s="8"/>
      <c r="G46" s="8"/>
      <c r="H46" s="8"/>
      <c r="J46" s="8"/>
      <c r="K46" s="8"/>
      <c r="M46" s="40" t="e">
        <f>#REF!&amp;#REF!</f>
        <v>#REF!</v>
      </c>
      <c r="N46" s="22" t="s">
        <v>72</v>
      </c>
      <c r="O46" s="22"/>
      <c r="P46" s="22"/>
      <c r="Q46" s="41"/>
      <c r="R46" s="41"/>
      <c r="S46" s="42"/>
    </row>
    <row r="47" spans="1:19" s="44" customFormat="1" ht="21.6" customHeight="1" thickBot="1">
      <c r="A47" s="8"/>
      <c r="B47" s="8"/>
      <c r="C47" s="8"/>
      <c r="D47" s="8"/>
      <c r="E47" s="8"/>
      <c r="F47" s="8"/>
      <c r="G47" s="8"/>
      <c r="H47" s="8"/>
      <c r="J47" s="8"/>
      <c r="K47" s="8"/>
      <c r="M47" s="40" t="e">
        <f>#REF!&amp;#REF!</f>
        <v>#REF!</v>
      </c>
      <c r="N47" s="22" t="s">
        <v>73</v>
      </c>
      <c r="O47" s="22"/>
      <c r="P47" s="22"/>
      <c r="Q47" s="41"/>
      <c r="R47" s="41"/>
      <c r="S47" s="42"/>
    </row>
    <row r="48" spans="1:19" s="44" customFormat="1" ht="21.6" customHeight="1" thickBot="1">
      <c r="A48" s="8"/>
      <c r="B48" s="8"/>
      <c r="C48" s="8"/>
      <c r="D48" s="8"/>
      <c r="E48" s="8"/>
      <c r="F48" s="8"/>
      <c r="G48" s="8"/>
      <c r="H48" s="8"/>
      <c r="J48" s="8"/>
      <c r="K48" s="8"/>
      <c r="M48" s="40" t="e">
        <f>#REF!&amp;#REF!</f>
        <v>#REF!</v>
      </c>
      <c r="N48" s="22" t="s">
        <v>74</v>
      </c>
      <c r="O48" s="22"/>
      <c r="P48" s="22"/>
      <c r="Q48" s="41"/>
      <c r="R48" s="41"/>
      <c r="S48" s="42"/>
    </row>
    <row r="49" spans="1:19" s="44" customFormat="1" ht="21.6" customHeight="1" thickBot="1">
      <c r="A49" s="8"/>
      <c r="B49" s="8"/>
      <c r="C49" s="8"/>
      <c r="D49" s="8"/>
      <c r="E49" s="8"/>
      <c r="F49" s="8"/>
      <c r="G49" s="8"/>
      <c r="H49" s="8"/>
      <c r="J49" s="8"/>
      <c r="K49" s="8"/>
      <c r="M49" s="40" t="e">
        <f>#REF!&amp;#REF!</f>
        <v>#REF!</v>
      </c>
      <c r="N49" s="22" t="s">
        <v>75</v>
      </c>
      <c r="O49" s="22"/>
      <c r="P49" s="22"/>
      <c r="Q49" s="41"/>
      <c r="R49" s="41"/>
      <c r="S49" s="42"/>
    </row>
    <row r="50" spans="1:19" s="44" customFormat="1" ht="21.6" customHeight="1" thickBot="1">
      <c r="A50" s="8"/>
      <c r="B50" s="8"/>
      <c r="C50" s="8"/>
      <c r="D50" s="8"/>
      <c r="E50" s="8"/>
      <c r="F50" s="8"/>
      <c r="G50" s="8"/>
      <c r="H50" s="8"/>
      <c r="J50" s="8"/>
      <c r="K50" s="8"/>
      <c r="M50" s="40" t="e">
        <f>#REF!&amp;#REF!</f>
        <v>#REF!</v>
      </c>
      <c r="N50" s="22" t="s">
        <v>76</v>
      </c>
      <c r="O50" s="22"/>
      <c r="P50" s="22"/>
      <c r="Q50" s="41"/>
      <c r="R50" s="41"/>
      <c r="S50" s="42"/>
    </row>
    <row r="51" spans="1:19" s="44" customFormat="1" ht="21.6" customHeight="1" thickBot="1">
      <c r="A51" s="8"/>
      <c r="B51" s="8"/>
      <c r="C51" s="8"/>
      <c r="D51" s="8"/>
      <c r="E51" s="8"/>
      <c r="F51" s="8"/>
      <c r="G51" s="8"/>
      <c r="H51" s="8"/>
      <c r="J51" s="8"/>
      <c r="K51" s="8"/>
      <c r="M51" s="40" t="e">
        <f>#REF!&amp;#REF!</f>
        <v>#REF!</v>
      </c>
      <c r="N51" s="22" t="s">
        <v>77</v>
      </c>
      <c r="O51" s="22"/>
      <c r="P51" s="22"/>
      <c r="Q51" s="41"/>
      <c r="R51" s="41"/>
      <c r="S51" s="42"/>
    </row>
    <row r="52" spans="1:19" s="44" customFormat="1" ht="21.6" customHeight="1" thickBot="1">
      <c r="A52" s="8"/>
      <c r="B52" s="8"/>
      <c r="C52" s="8"/>
      <c r="D52" s="8"/>
      <c r="E52" s="8"/>
      <c r="F52" s="8"/>
      <c r="G52" s="8"/>
      <c r="H52" s="8"/>
      <c r="J52" s="8"/>
      <c r="K52" s="8"/>
      <c r="M52" s="40" t="e">
        <f>#REF!&amp;#REF!</f>
        <v>#REF!</v>
      </c>
      <c r="N52" s="22" t="s">
        <v>78</v>
      </c>
      <c r="O52" s="22"/>
      <c r="P52" s="22"/>
      <c r="Q52" s="41"/>
      <c r="R52" s="41"/>
      <c r="S52" s="42"/>
    </row>
    <row r="53" spans="1:19" s="44" customFormat="1" ht="21.6" customHeight="1" thickBot="1">
      <c r="A53" s="8"/>
      <c r="B53" s="8"/>
      <c r="C53" s="8"/>
      <c r="D53" s="8"/>
      <c r="E53" s="8"/>
      <c r="F53" s="8"/>
      <c r="G53" s="8"/>
      <c r="H53" s="8"/>
      <c r="J53" s="8"/>
      <c r="K53" s="8"/>
      <c r="M53" s="40" t="e">
        <f>#REF!&amp;#REF!</f>
        <v>#REF!</v>
      </c>
      <c r="N53" s="22" t="s">
        <v>79</v>
      </c>
      <c r="O53" s="22"/>
      <c r="P53" s="22"/>
      <c r="Q53" s="41"/>
      <c r="R53" s="41"/>
      <c r="S53" s="42"/>
    </row>
    <row r="54" spans="1:19" s="44" customFormat="1" ht="21.6" customHeight="1" thickBot="1">
      <c r="A54" s="8"/>
      <c r="B54" s="8"/>
      <c r="C54" s="8"/>
      <c r="D54" s="8"/>
      <c r="E54" s="8"/>
      <c r="F54" s="8"/>
      <c r="G54" s="8"/>
      <c r="H54" s="8"/>
      <c r="J54" s="8"/>
      <c r="K54" s="8"/>
      <c r="M54" s="40" t="e">
        <f>#REF!&amp;#REF!</f>
        <v>#REF!</v>
      </c>
      <c r="N54" s="22" t="s">
        <v>80</v>
      </c>
      <c r="O54" s="22"/>
      <c r="P54" s="22"/>
      <c r="Q54" s="41"/>
      <c r="R54" s="41"/>
      <c r="S54" s="42"/>
    </row>
    <row r="55" spans="1:19" s="44" customFormat="1" ht="21.6" customHeight="1" thickBot="1">
      <c r="A55" s="8"/>
      <c r="B55" s="8"/>
      <c r="C55" s="8"/>
      <c r="D55" s="8"/>
      <c r="E55" s="8"/>
      <c r="F55" s="8"/>
      <c r="G55" s="8"/>
      <c r="H55" s="8"/>
      <c r="J55" s="8"/>
      <c r="K55" s="8"/>
      <c r="M55" s="40" t="e">
        <f>#REF!&amp;#REF!</f>
        <v>#REF!</v>
      </c>
      <c r="N55" s="22" t="s">
        <v>81</v>
      </c>
      <c r="O55" s="22"/>
      <c r="P55" s="22"/>
      <c r="Q55" s="41"/>
      <c r="R55" s="41"/>
      <c r="S55" s="42"/>
    </row>
    <row r="56" spans="1:19" s="44" customFormat="1" ht="21.6" customHeight="1" thickBot="1">
      <c r="A56" s="8"/>
      <c r="B56" s="8"/>
      <c r="C56" s="8"/>
      <c r="D56" s="8"/>
      <c r="E56" s="8"/>
      <c r="F56" s="8"/>
      <c r="G56" s="8"/>
      <c r="H56" s="8"/>
      <c r="J56" s="8"/>
      <c r="K56" s="8"/>
      <c r="M56" s="40" t="e">
        <f>#REF!&amp;#REF!</f>
        <v>#REF!</v>
      </c>
      <c r="N56" s="22" t="s">
        <v>82</v>
      </c>
      <c r="O56" s="22"/>
      <c r="P56" s="22"/>
      <c r="Q56" s="41"/>
      <c r="R56" s="41"/>
      <c r="S56" s="42"/>
    </row>
    <row r="57" spans="1:19" s="44" customFormat="1" ht="21.6" customHeight="1" thickBot="1">
      <c r="A57" s="8"/>
      <c r="B57" s="8"/>
      <c r="C57" s="8"/>
      <c r="D57" s="8"/>
      <c r="E57" s="8"/>
      <c r="F57" s="8"/>
      <c r="G57" s="8"/>
      <c r="H57" s="8"/>
      <c r="J57" s="8"/>
      <c r="K57" s="8"/>
      <c r="M57" s="40" t="e">
        <f>#REF!&amp;#REF!</f>
        <v>#REF!</v>
      </c>
      <c r="N57" s="22" t="s">
        <v>83</v>
      </c>
      <c r="O57" s="22"/>
      <c r="P57" s="22"/>
      <c r="Q57" s="41"/>
      <c r="R57" s="41"/>
      <c r="S57" s="42"/>
    </row>
    <row r="58" spans="1:19" s="44" customFormat="1" ht="21.6" customHeight="1" thickBot="1">
      <c r="A58" s="8"/>
      <c r="B58" s="8"/>
      <c r="C58" s="8"/>
      <c r="D58" s="8"/>
      <c r="E58" s="8"/>
      <c r="F58" s="8"/>
      <c r="G58" s="8"/>
      <c r="H58" s="8"/>
      <c r="J58" s="8"/>
      <c r="K58" s="8"/>
      <c r="M58" s="40" t="e">
        <f>#REF!&amp;#REF!</f>
        <v>#REF!</v>
      </c>
      <c r="N58" s="22"/>
      <c r="O58" s="22"/>
      <c r="P58" s="22"/>
      <c r="Q58" s="41"/>
      <c r="R58" s="41"/>
      <c r="S58" s="42"/>
    </row>
    <row r="59" spans="1:19" s="44" customFormat="1" ht="21.6" customHeight="1" thickBot="1">
      <c r="A59" s="8"/>
      <c r="B59" s="8"/>
      <c r="C59" s="8"/>
      <c r="D59" s="8"/>
      <c r="E59" s="8"/>
      <c r="F59" s="8"/>
      <c r="G59" s="8"/>
      <c r="H59" s="8"/>
      <c r="J59" s="8"/>
      <c r="K59" s="8"/>
      <c r="M59" s="40" t="e">
        <f>#REF!&amp;#REF!</f>
        <v>#REF!</v>
      </c>
      <c r="N59" s="22"/>
      <c r="O59" s="22"/>
      <c r="P59" s="22"/>
      <c r="Q59" s="41"/>
      <c r="R59" s="41"/>
      <c r="S59" s="42"/>
    </row>
    <row r="60" spans="1:19" s="44" customFormat="1" ht="21.6" customHeight="1" thickBot="1">
      <c r="A60" s="8"/>
      <c r="B60" s="8"/>
      <c r="C60" s="8"/>
      <c r="D60" s="8"/>
      <c r="E60" s="8"/>
      <c r="F60" s="8"/>
      <c r="G60" s="8"/>
      <c r="H60" s="8"/>
      <c r="J60" s="8"/>
      <c r="K60" s="8"/>
      <c r="M60" s="40" t="e">
        <f>#REF!&amp;#REF!</f>
        <v>#REF!</v>
      </c>
      <c r="O60" s="22"/>
      <c r="P60"/>
      <c r="Q60"/>
      <c r="R60"/>
      <c r="S60"/>
    </row>
    <row r="61" spans="1:19" s="44" customFormat="1" ht="21.6" customHeight="1" thickBot="1">
      <c r="A61" s="8"/>
      <c r="B61" s="8"/>
      <c r="C61" s="8"/>
      <c r="D61" s="8"/>
      <c r="E61" s="8"/>
      <c r="F61" s="8"/>
      <c r="G61" s="8"/>
      <c r="H61" s="8"/>
      <c r="J61" s="8"/>
      <c r="K61" s="8"/>
      <c r="M61" s="40" t="e">
        <f>#REF!&amp;#REF!</f>
        <v>#REF!</v>
      </c>
    </row>
    <row r="62" spans="1:19" s="44" customFormat="1" ht="21.6" customHeight="1" thickBot="1">
      <c r="A62" s="8"/>
      <c r="B62" s="8"/>
      <c r="C62" s="8"/>
      <c r="D62" s="8"/>
      <c r="E62" s="8"/>
      <c r="F62" s="8"/>
      <c r="G62" s="8"/>
      <c r="H62" s="8"/>
      <c r="J62" s="8"/>
      <c r="K62" s="8"/>
      <c r="M62" s="40" t="e">
        <f>#REF!&amp;#REF!</f>
        <v>#REF!</v>
      </c>
      <c r="N62" s="8"/>
    </row>
  </sheetData>
  <sheetProtection algorithmName="SHA-512" hashValue="etWGsylR5zpV6o4y44yrfRKE5Ya34lfsOzjM3cn7WrlUWSvxnGlPX9d7LBVp0HXswnzzLvgFn/2OkL+N1BNhaA==" saltValue="/2huariuwz7qbb2Da8s6NA==" spinCount="100000" sheet="1" objects="1" scenarios="1" selectLockedCells="1"/>
  <mergeCells count="21">
    <mergeCell ref="B6:B7"/>
    <mergeCell ref="C6:E7"/>
    <mergeCell ref="L22:W22"/>
    <mergeCell ref="L24:W25"/>
    <mergeCell ref="C8:E8"/>
    <mergeCell ref="H8:I8"/>
    <mergeCell ref="A20:J21"/>
    <mergeCell ref="B22:E22"/>
    <mergeCell ref="G22:I22"/>
    <mergeCell ref="K20:V21"/>
    <mergeCell ref="L11:Z12"/>
    <mergeCell ref="K7:AD7"/>
    <mergeCell ref="K8:AD8"/>
    <mergeCell ref="M1:M2"/>
    <mergeCell ref="K3:W3"/>
    <mergeCell ref="K5:W5"/>
    <mergeCell ref="C3:E3"/>
    <mergeCell ref="C4:E4"/>
    <mergeCell ref="C5:E5"/>
    <mergeCell ref="B1:I2"/>
    <mergeCell ref="K4:AA4"/>
  </mergeCells>
  <phoneticPr fontId="2"/>
  <dataValidations count="6">
    <dataValidation type="list" allowBlank="1" showInputMessage="1" showErrorMessage="1" sqref="I11:I19" xr:uid="{D785A4EA-D7EB-496B-8727-66083D09B0FC}">
      <formula1>$P$1:$P$5</formula1>
    </dataValidation>
    <dataValidation type="list" allowBlank="1" showInputMessage="1" showErrorMessage="1" sqref="H11:H19" xr:uid="{FED65895-CA81-423F-9709-FB000B38F31D}">
      <formula1>$R$1:$R$3</formula1>
    </dataValidation>
    <dataValidation type="list" allowBlank="1" showInputMessage="1" showErrorMessage="1" sqref="F11:F19" xr:uid="{E322AC65-4B11-4AB1-A48A-292FC533C6FE}">
      <formula1>$Q$1:$Q$7</formula1>
    </dataValidation>
    <dataValidation type="list" allowBlank="1" showInputMessage="1" showErrorMessage="1" sqref="G11:G19" xr:uid="{76F5B780-1A02-4B36-94CE-6CA05C80E520}">
      <formula1>$N$15:$N$57</formula1>
    </dataValidation>
    <dataValidation type="list" allowBlank="1" showInputMessage="1" showErrorMessage="1" sqref="A25:A29" xr:uid="{89438B4A-6F31-4907-AF7E-05BC1B864C38}">
      <formula1>$M$1:$M$12</formula1>
    </dataValidation>
    <dataValidation type="list" allowBlank="1" showInputMessage="1" showErrorMessage="1" sqref="N6" xr:uid="{7903DEAA-082D-4B53-A127-B17DE6EAF1F6}">
      <formula1>$T$9:$T$15</formula1>
    </dataValidation>
  </dataValidations>
  <pageMargins left="0.7" right="0.7" top="0.75" bottom="0.75" header="0.3" footer="0.3"/>
  <pageSetup paperSize="9" scale="80"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642B7-A177-4C3E-B4C9-05E0FA1B6592}">
  <sheetPr>
    <tabColor rgb="FFFF0000"/>
  </sheetPr>
  <dimension ref="A1:T65"/>
  <sheetViews>
    <sheetView tabSelected="1" zoomScaleNormal="100" workbookViewId="0">
      <selection activeCell="C3" sqref="C3:E3"/>
    </sheetView>
  </sheetViews>
  <sheetFormatPr defaultRowHeight="13.2"/>
  <cols>
    <col min="1" max="1" width="4.5" style="8" customWidth="1"/>
    <col min="2" max="2" width="11" style="8" customWidth="1"/>
    <col min="3" max="4" width="17" style="8" customWidth="1"/>
    <col min="5" max="5" width="15" style="8" customWidth="1"/>
    <col min="6" max="9" width="8.5" style="8" customWidth="1"/>
    <col min="10" max="10" width="9" style="8" customWidth="1"/>
    <col min="11" max="11" width="5.5" style="8" customWidth="1"/>
    <col min="12" max="12" width="12" style="8" customWidth="1"/>
    <col min="13" max="13" width="14" style="8" customWidth="1"/>
    <col min="14" max="15" width="8.796875" style="8" hidden="1" customWidth="1"/>
    <col min="16" max="16" width="13.19921875" style="8" hidden="1" customWidth="1"/>
    <col min="17" max="18" width="8.796875" style="8" hidden="1" customWidth="1"/>
    <col min="19" max="19" width="8.796875" style="8" customWidth="1"/>
    <col min="20" max="16384" width="8.796875" style="8"/>
  </cols>
  <sheetData>
    <row r="1" spans="1:18" ht="13.2" customHeight="1">
      <c r="B1" s="66" t="s">
        <v>121</v>
      </c>
      <c r="C1" s="66"/>
      <c r="D1" s="66"/>
      <c r="E1" s="66"/>
      <c r="F1" s="66"/>
      <c r="G1" s="66"/>
      <c r="H1" s="66"/>
      <c r="I1" s="66"/>
      <c r="J1" s="7"/>
      <c r="K1" s="7"/>
      <c r="L1" s="7"/>
      <c r="M1" s="7"/>
    </row>
    <row r="2" spans="1:18" ht="18.600000000000001" customHeight="1" thickBot="1">
      <c r="B2" s="66"/>
      <c r="C2" s="66"/>
      <c r="D2" s="66"/>
      <c r="E2" s="66"/>
      <c r="F2" s="66"/>
      <c r="G2" s="66"/>
      <c r="H2" s="66"/>
      <c r="I2" s="66"/>
      <c r="J2" s="7"/>
      <c r="K2" s="7"/>
      <c r="L2" s="7"/>
      <c r="M2" s="45"/>
      <c r="O2" s="8" t="s">
        <v>0</v>
      </c>
      <c r="P2" s="8" t="s">
        <v>1</v>
      </c>
      <c r="Q2" s="8">
        <v>1</v>
      </c>
      <c r="R2" s="8" t="s">
        <v>2</v>
      </c>
    </row>
    <row r="3" spans="1:18" ht="22.2" customHeight="1" thickBot="1">
      <c r="A3" s="92" t="s">
        <v>107</v>
      </c>
      <c r="B3" s="93"/>
      <c r="C3" s="83"/>
      <c r="D3" s="84"/>
      <c r="E3" s="85"/>
      <c r="F3" s="52" t="s">
        <v>105</v>
      </c>
      <c r="G3" s="53">
        <f>SUM(H4:I7)</f>
        <v>0</v>
      </c>
      <c r="H3" s="30" t="s">
        <v>3</v>
      </c>
      <c r="I3" s="30" t="s">
        <v>4</v>
      </c>
      <c r="O3" s="8" t="s">
        <v>5</v>
      </c>
      <c r="P3" s="8" t="s">
        <v>6</v>
      </c>
      <c r="Q3" s="8">
        <v>2</v>
      </c>
      <c r="R3" s="8" t="s">
        <v>4</v>
      </c>
    </row>
    <row r="4" spans="1:18" ht="22.2" customHeight="1" thickBot="1">
      <c r="A4" s="94" t="s">
        <v>7</v>
      </c>
      <c r="B4" s="95"/>
      <c r="C4" s="83"/>
      <c r="D4" s="84"/>
      <c r="E4" s="85"/>
      <c r="F4" s="29"/>
      <c r="G4" s="32" t="s">
        <v>1</v>
      </c>
      <c r="H4" s="32">
        <f>COUNTIF($N$11:$N$65,"男小学")</f>
        <v>0</v>
      </c>
      <c r="I4" s="32">
        <f>COUNTIF($N$11:$N$65,"女小学")</f>
        <v>0</v>
      </c>
      <c r="O4" s="8" t="s">
        <v>31</v>
      </c>
      <c r="P4" s="8" t="s">
        <v>9</v>
      </c>
      <c r="Q4" s="8">
        <v>3</v>
      </c>
    </row>
    <row r="5" spans="1:18" ht="22.2" customHeight="1" thickBot="1">
      <c r="A5" s="94" t="s">
        <v>10</v>
      </c>
      <c r="B5" s="95"/>
      <c r="C5" s="83"/>
      <c r="D5" s="84"/>
      <c r="E5" s="85"/>
      <c r="F5" s="29"/>
      <c r="G5" s="32" t="s">
        <v>6</v>
      </c>
      <c r="H5" s="32">
        <f>COUNTIF($N$11:$N$65,"男中学")</f>
        <v>0</v>
      </c>
      <c r="I5" s="32">
        <f>COUNTIF($N$11:$N$65,"女中学")</f>
        <v>0</v>
      </c>
      <c r="O5" s="8" t="s">
        <v>8</v>
      </c>
      <c r="P5" s="8" t="s">
        <v>12</v>
      </c>
      <c r="Q5" s="8">
        <v>4</v>
      </c>
    </row>
    <row r="6" spans="1:18" ht="22.2" customHeight="1">
      <c r="A6" s="94" t="s">
        <v>13</v>
      </c>
      <c r="B6" s="95"/>
      <c r="C6" s="86"/>
      <c r="D6" s="87"/>
      <c r="E6" s="88"/>
      <c r="F6" s="33"/>
      <c r="G6" s="32" t="s">
        <v>9</v>
      </c>
      <c r="H6" s="32">
        <f>COUNTIF($N$11:$N$65,"男高校")</f>
        <v>0</v>
      </c>
      <c r="I6" s="32">
        <f>COUNTIF($N$11:$N$65,"女高校")</f>
        <v>0</v>
      </c>
      <c r="O6" s="8" t="s">
        <v>11</v>
      </c>
      <c r="Q6" s="8">
        <v>5</v>
      </c>
    </row>
    <row r="7" spans="1:18" ht="22.2" customHeight="1" thickBot="1">
      <c r="A7" s="94"/>
      <c r="B7" s="95"/>
      <c r="C7" s="89"/>
      <c r="D7" s="90"/>
      <c r="E7" s="91"/>
      <c r="F7" s="33"/>
      <c r="G7" s="32" t="s">
        <v>12</v>
      </c>
      <c r="H7" s="32">
        <f>COUNTIF($N$11:$N$65,"男一般")</f>
        <v>0</v>
      </c>
      <c r="I7" s="32">
        <f>COUNTIF($N$11:$N$65,"女一般")</f>
        <v>0</v>
      </c>
      <c r="O7" s="8" t="s">
        <v>14</v>
      </c>
      <c r="P7" s="18"/>
      <c r="Q7" s="18">
        <v>6</v>
      </c>
    </row>
    <row r="8" spans="1:18" ht="22.2" customHeight="1" thickBot="1">
      <c r="A8" s="92" t="s">
        <v>16</v>
      </c>
      <c r="B8" s="93"/>
      <c r="C8" s="80"/>
      <c r="D8" s="81"/>
      <c r="E8" s="82"/>
      <c r="F8" s="29"/>
      <c r="G8" s="13" t="s">
        <v>108</v>
      </c>
      <c r="H8" s="76">
        <f>SUM(H4:I6)*1000+SUM(H7:I7)*1200</f>
        <v>0</v>
      </c>
      <c r="I8" s="76"/>
      <c r="O8" s="8" t="s">
        <v>32</v>
      </c>
      <c r="P8" s="14"/>
      <c r="Q8" s="14"/>
    </row>
    <row r="9" spans="1:18" ht="13.8" thickBot="1">
      <c r="B9" s="11"/>
      <c r="C9" s="36"/>
      <c r="D9" s="36"/>
      <c r="E9" s="36"/>
      <c r="F9" s="11"/>
      <c r="G9" s="11"/>
      <c r="H9" s="11"/>
      <c r="I9" s="11"/>
      <c r="J9" s="11"/>
      <c r="K9" s="11"/>
      <c r="L9" s="11"/>
      <c r="M9" s="11"/>
      <c r="N9" s="12"/>
      <c r="P9" s="13" t="s">
        <v>33</v>
      </c>
      <c r="Q9" s="14"/>
      <c r="R9" s="14"/>
    </row>
    <row r="10" spans="1:18" s="18" customFormat="1" ht="49.8" customHeight="1" thickBot="1">
      <c r="A10" s="48"/>
      <c r="B10" s="47" t="s">
        <v>122</v>
      </c>
      <c r="C10" s="37" t="s">
        <v>85</v>
      </c>
      <c r="D10" s="37" t="s">
        <v>124</v>
      </c>
      <c r="E10" s="37" t="s">
        <v>18</v>
      </c>
      <c r="F10" s="37" t="s">
        <v>19</v>
      </c>
      <c r="G10" s="37" t="s">
        <v>36</v>
      </c>
      <c r="H10" s="37" t="s">
        <v>86</v>
      </c>
      <c r="I10" s="37" t="s">
        <v>20</v>
      </c>
      <c r="K10" s="8"/>
      <c r="L10" s="8"/>
      <c r="N10" s="38"/>
      <c r="O10" s="13" t="s">
        <v>15</v>
      </c>
      <c r="P10" s="14"/>
    </row>
    <row r="11" spans="1:18" s="14" customFormat="1" ht="21.6" customHeight="1" thickBot="1">
      <c r="A11" s="49">
        <v>1</v>
      </c>
      <c r="B11" s="1"/>
      <c r="C11" s="1"/>
      <c r="D11" s="1"/>
      <c r="E11" s="1"/>
      <c r="F11" s="1"/>
      <c r="G11" s="1"/>
      <c r="H11" s="2"/>
      <c r="I11" s="1"/>
      <c r="K11" s="8"/>
      <c r="L11" s="8"/>
      <c r="N11" s="40" t="str">
        <f t="shared" ref="N11:N42" si="0">H11&amp;I11</f>
        <v/>
      </c>
      <c r="O11" s="13" t="s">
        <v>17</v>
      </c>
    </row>
    <row r="12" spans="1:18" s="14" customFormat="1" ht="21.6" customHeight="1" thickBot="1">
      <c r="A12" s="49">
        <v>2</v>
      </c>
      <c r="B12" s="1"/>
      <c r="C12" s="1"/>
      <c r="D12" s="1"/>
      <c r="E12" s="1"/>
      <c r="F12" s="1"/>
      <c r="G12" s="1"/>
      <c r="H12" s="2"/>
      <c r="I12" s="1"/>
      <c r="K12" s="8"/>
      <c r="L12" s="8"/>
      <c r="N12" s="40" t="str">
        <f t="shared" si="0"/>
        <v/>
      </c>
      <c r="O12" s="14" t="s">
        <v>34</v>
      </c>
    </row>
    <row r="13" spans="1:18" s="14" customFormat="1" ht="21.6" customHeight="1" thickBot="1">
      <c r="A13" s="49">
        <v>3</v>
      </c>
      <c r="B13" s="1"/>
      <c r="C13" s="1"/>
      <c r="D13" s="1"/>
      <c r="E13" s="1"/>
      <c r="F13" s="1"/>
      <c r="G13" s="1"/>
      <c r="H13" s="2"/>
      <c r="I13" s="1"/>
      <c r="J13" s="59"/>
      <c r="K13" s="8"/>
      <c r="L13" s="8"/>
      <c r="N13" s="40" t="str">
        <f t="shared" si="0"/>
        <v/>
      </c>
    </row>
    <row r="14" spans="1:18" s="14" customFormat="1" ht="21.6" customHeight="1" thickBot="1">
      <c r="A14" s="49">
        <v>4</v>
      </c>
      <c r="B14" s="1"/>
      <c r="C14" s="1"/>
      <c r="D14" s="1"/>
      <c r="E14" s="1"/>
      <c r="F14" s="1"/>
      <c r="G14" s="1"/>
      <c r="H14" s="2"/>
      <c r="I14" s="1"/>
      <c r="K14" s="8"/>
      <c r="L14" s="8"/>
      <c r="N14" s="40" t="str">
        <f t="shared" si="0"/>
        <v/>
      </c>
      <c r="O14" s="22" t="s">
        <v>37</v>
      </c>
    </row>
    <row r="15" spans="1:18" s="14" customFormat="1" ht="21.6" customHeight="1" thickBot="1">
      <c r="A15" s="49">
        <v>5</v>
      </c>
      <c r="B15" s="1"/>
      <c r="C15" s="1"/>
      <c r="D15" s="1"/>
      <c r="E15" s="1"/>
      <c r="F15" s="1"/>
      <c r="G15" s="1"/>
      <c r="H15" s="2"/>
      <c r="I15" s="1"/>
      <c r="K15" s="8"/>
      <c r="L15" s="8"/>
      <c r="N15" s="40" t="str">
        <f t="shared" si="0"/>
        <v/>
      </c>
      <c r="O15" s="22" t="s">
        <v>38</v>
      </c>
    </row>
    <row r="16" spans="1:18" s="14" customFormat="1" ht="21.6" customHeight="1" thickBot="1">
      <c r="A16" s="49">
        <v>6</v>
      </c>
      <c r="B16" s="1"/>
      <c r="C16" s="1"/>
      <c r="D16" s="1"/>
      <c r="E16" s="1"/>
      <c r="F16" s="1"/>
      <c r="G16" s="1"/>
      <c r="H16" s="2"/>
      <c r="I16" s="1"/>
      <c r="K16" s="8"/>
      <c r="L16" s="8"/>
      <c r="N16" s="40" t="str">
        <f t="shared" si="0"/>
        <v/>
      </c>
      <c r="O16" s="22" t="s">
        <v>39</v>
      </c>
    </row>
    <row r="17" spans="1:20" s="14" customFormat="1" ht="21.6" customHeight="1" thickBot="1">
      <c r="A17" s="49">
        <v>7</v>
      </c>
      <c r="B17" s="1"/>
      <c r="C17" s="1"/>
      <c r="D17" s="1"/>
      <c r="E17" s="1"/>
      <c r="F17" s="1"/>
      <c r="G17" s="1"/>
      <c r="H17" s="2"/>
      <c r="I17" s="1"/>
      <c r="K17" s="8"/>
      <c r="L17" s="8"/>
      <c r="N17" s="40" t="str">
        <f t="shared" si="0"/>
        <v/>
      </c>
      <c r="O17" s="22" t="s">
        <v>40</v>
      </c>
      <c r="P17" s="22"/>
      <c r="Q17" s="22"/>
      <c r="R17" s="41"/>
      <c r="S17" s="41"/>
      <c r="T17" s="42"/>
    </row>
    <row r="18" spans="1:20" s="14" customFormat="1" ht="21.6" customHeight="1" thickBot="1">
      <c r="A18" s="49">
        <v>8</v>
      </c>
      <c r="B18" s="1"/>
      <c r="C18" s="1"/>
      <c r="D18" s="1"/>
      <c r="E18" s="1"/>
      <c r="F18" s="1"/>
      <c r="G18" s="1"/>
      <c r="H18" s="2"/>
      <c r="I18" s="1"/>
      <c r="K18" s="8"/>
      <c r="L18" s="8"/>
      <c r="N18" s="40" t="str">
        <f t="shared" si="0"/>
        <v/>
      </c>
      <c r="O18" s="22" t="s">
        <v>41</v>
      </c>
      <c r="P18" s="22"/>
      <c r="Q18" s="22"/>
      <c r="R18" s="41"/>
      <c r="S18" s="41"/>
      <c r="T18" s="42"/>
    </row>
    <row r="19" spans="1:20" s="14" customFormat="1" ht="21.6" customHeight="1" thickBot="1">
      <c r="A19" s="49">
        <v>9</v>
      </c>
      <c r="B19" s="1"/>
      <c r="C19" s="1"/>
      <c r="D19" s="1"/>
      <c r="E19" s="1"/>
      <c r="F19" s="1"/>
      <c r="G19" s="1"/>
      <c r="H19" s="2"/>
      <c r="I19" s="1"/>
      <c r="K19" s="8"/>
      <c r="L19" s="8"/>
      <c r="N19" s="40" t="str">
        <f t="shared" si="0"/>
        <v/>
      </c>
      <c r="O19" s="22" t="s">
        <v>42</v>
      </c>
      <c r="P19" s="22"/>
      <c r="Q19" s="22"/>
      <c r="R19" s="41"/>
      <c r="S19" s="41"/>
      <c r="T19" s="42"/>
    </row>
    <row r="20" spans="1:20" s="14" customFormat="1" ht="21.6" customHeight="1" thickBot="1">
      <c r="A20" s="49">
        <v>10</v>
      </c>
      <c r="B20" s="1"/>
      <c r="C20" s="1"/>
      <c r="D20" s="1"/>
      <c r="E20" s="1"/>
      <c r="F20" s="1"/>
      <c r="G20" s="1"/>
      <c r="H20" s="2"/>
      <c r="I20" s="1"/>
      <c r="K20" s="8"/>
      <c r="L20" s="8"/>
      <c r="N20" s="40" t="str">
        <f t="shared" si="0"/>
        <v/>
      </c>
      <c r="O20" s="22" t="s">
        <v>43</v>
      </c>
      <c r="P20" s="22"/>
      <c r="Q20" s="22"/>
      <c r="R20" s="41"/>
      <c r="S20" s="41"/>
      <c r="T20" s="42"/>
    </row>
    <row r="21" spans="1:20" s="14" customFormat="1" ht="21.6" customHeight="1" thickBot="1">
      <c r="A21" s="49">
        <v>11</v>
      </c>
      <c r="B21" s="1"/>
      <c r="C21" s="1"/>
      <c r="D21" s="1"/>
      <c r="E21" s="1"/>
      <c r="F21" s="1"/>
      <c r="G21" s="1"/>
      <c r="H21" s="2"/>
      <c r="I21" s="1"/>
      <c r="K21" s="8"/>
      <c r="L21" s="8"/>
      <c r="N21" s="40" t="str">
        <f t="shared" si="0"/>
        <v/>
      </c>
      <c r="O21" s="22" t="s">
        <v>44</v>
      </c>
      <c r="P21" s="22"/>
      <c r="Q21" s="22"/>
      <c r="R21" s="41"/>
      <c r="S21" s="41"/>
      <c r="T21" s="42"/>
    </row>
    <row r="22" spans="1:20" s="14" customFormat="1" ht="21.6" customHeight="1" thickBot="1">
      <c r="A22" s="49">
        <v>12</v>
      </c>
      <c r="B22" s="1"/>
      <c r="C22" s="1"/>
      <c r="D22" s="1"/>
      <c r="E22" s="1"/>
      <c r="F22" s="1"/>
      <c r="G22" s="1"/>
      <c r="H22" s="2"/>
      <c r="I22" s="1"/>
      <c r="K22" s="8"/>
      <c r="L22" s="8"/>
      <c r="N22" s="40" t="str">
        <f t="shared" si="0"/>
        <v/>
      </c>
      <c r="O22" s="22" t="s">
        <v>45</v>
      </c>
      <c r="P22" s="22"/>
      <c r="Q22" s="22"/>
      <c r="R22" s="41"/>
      <c r="S22" s="41"/>
      <c r="T22" s="42"/>
    </row>
    <row r="23" spans="1:20" s="14" customFormat="1" ht="21.6" customHeight="1" thickBot="1">
      <c r="A23" s="49">
        <v>13</v>
      </c>
      <c r="B23" s="1"/>
      <c r="C23" s="1"/>
      <c r="D23" s="1"/>
      <c r="E23" s="1"/>
      <c r="F23" s="1"/>
      <c r="G23" s="1"/>
      <c r="H23" s="2"/>
      <c r="I23" s="1"/>
      <c r="K23" s="8"/>
      <c r="L23" s="8"/>
      <c r="N23" s="40" t="str">
        <f t="shared" si="0"/>
        <v/>
      </c>
      <c r="O23" s="22" t="s">
        <v>46</v>
      </c>
      <c r="P23" s="22"/>
      <c r="Q23" s="22"/>
      <c r="R23" s="41"/>
      <c r="S23" s="41"/>
      <c r="T23" s="42"/>
    </row>
    <row r="24" spans="1:20" s="14" customFormat="1" ht="21.6" customHeight="1" thickBot="1">
      <c r="A24" s="49">
        <v>14</v>
      </c>
      <c r="B24" s="1"/>
      <c r="C24" s="1"/>
      <c r="D24" s="1"/>
      <c r="E24" s="1"/>
      <c r="F24" s="1"/>
      <c r="G24" s="1"/>
      <c r="H24" s="2"/>
      <c r="I24" s="1"/>
      <c r="K24" s="8"/>
      <c r="L24" s="8"/>
      <c r="N24" s="40" t="str">
        <f t="shared" si="0"/>
        <v/>
      </c>
      <c r="O24" s="22" t="s">
        <v>47</v>
      </c>
      <c r="P24" s="22"/>
      <c r="Q24" s="22"/>
      <c r="R24" s="41"/>
      <c r="S24" s="41"/>
      <c r="T24" s="42"/>
    </row>
    <row r="25" spans="1:20" s="14" customFormat="1" ht="21.6" customHeight="1" thickBot="1">
      <c r="A25" s="49">
        <v>15</v>
      </c>
      <c r="B25" s="1"/>
      <c r="C25" s="1"/>
      <c r="D25" s="1"/>
      <c r="E25" s="1"/>
      <c r="F25" s="1"/>
      <c r="G25" s="1"/>
      <c r="H25" s="2"/>
      <c r="I25" s="1"/>
      <c r="K25" s="8"/>
      <c r="L25" s="8"/>
      <c r="N25" s="40" t="str">
        <f t="shared" si="0"/>
        <v/>
      </c>
      <c r="O25" s="22" t="s">
        <v>48</v>
      </c>
      <c r="P25" s="22"/>
      <c r="Q25" s="22"/>
      <c r="R25" s="41"/>
      <c r="S25" s="41"/>
      <c r="T25" s="42"/>
    </row>
    <row r="26" spans="1:20" s="14" customFormat="1" ht="21.6" customHeight="1" thickBot="1">
      <c r="A26" s="49">
        <v>16</v>
      </c>
      <c r="B26" s="1"/>
      <c r="C26" s="1"/>
      <c r="D26" s="1"/>
      <c r="E26" s="1"/>
      <c r="F26" s="1"/>
      <c r="G26" s="1"/>
      <c r="H26" s="2"/>
      <c r="I26" s="1"/>
      <c r="K26" s="8"/>
      <c r="L26" s="8"/>
      <c r="N26" s="40" t="str">
        <f t="shared" si="0"/>
        <v/>
      </c>
      <c r="O26" s="22" t="s">
        <v>49</v>
      </c>
      <c r="P26" s="22"/>
      <c r="Q26" s="22"/>
      <c r="R26" s="41"/>
      <c r="S26" s="41"/>
      <c r="T26" s="42"/>
    </row>
    <row r="27" spans="1:20" s="14" customFormat="1" ht="21.6" customHeight="1" thickBot="1">
      <c r="A27" s="49">
        <v>17</v>
      </c>
      <c r="B27" s="1"/>
      <c r="C27" s="1"/>
      <c r="D27" s="1"/>
      <c r="E27" s="1"/>
      <c r="F27" s="1"/>
      <c r="G27" s="1"/>
      <c r="H27" s="2"/>
      <c r="I27" s="1"/>
      <c r="K27" s="8"/>
      <c r="L27" s="8"/>
      <c r="N27" s="40" t="str">
        <f t="shared" si="0"/>
        <v/>
      </c>
      <c r="O27" s="22" t="s">
        <v>50</v>
      </c>
      <c r="P27" s="22"/>
      <c r="Q27" s="22"/>
      <c r="R27" s="41"/>
      <c r="S27" s="41"/>
      <c r="T27" s="42"/>
    </row>
    <row r="28" spans="1:20" s="14" customFormat="1" ht="21.6" customHeight="1" thickBot="1">
      <c r="A28" s="49">
        <v>18</v>
      </c>
      <c r="B28" s="1"/>
      <c r="C28" s="1"/>
      <c r="D28" s="1"/>
      <c r="E28" s="1"/>
      <c r="F28" s="1"/>
      <c r="G28" s="1"/>
      <c r="H28" s="2"/>
      <c r="I28" s="1"/>
      <c r="K28" s="8"/>
      <c r="L28" s="8"/>
      <c r="N28" s="40" t="str">
        <f t="shared" si="0"/>
        <v/>
      </c>
      <c r="O28" s="22" t="s">
        <v>51</v>
      </c>
      <c r="P28" s="22"/>
      <c r="Q28" s="22"/>
      <c r="R28" s="41"/>
      <c r="S28" s="41"/>
      <c r="T28" s="42"/>
    </row>
    <row r="29" spans="1:20" s="14" customFormat="1" ht="21.6" customHeight="1" thickBot="1">
      <c r="A29" s="49">
        <v>19</v>
      </c>
      <c r="B29" s="1"/>
      <c r="C29" s="1"/>
      <c r="D29" s="1"/>
      <c r="E29" s="1"/>
      <c r="F29" s="1"/>
      <c r="G29" s="1"/>
      <c r="H29" s="2"/>
      <c r="I29" s="1"/>
      <c r="K29" s="8"/>
      <c r="L29" s="8"/>
      <c r="N29" s="40" t="str">
        <f t="shared" si="0"/>
        <v/>
      </c>
      <c r="O29" s="22" t="s">
        <v>52</v>
      </c>
      <c r="P29" s="22"/>
      <c r="Q29" s="22"/>
      <c r="R29" s="41"/>
      <c r="S29" s="41"/>
      <c r="T29" s="42"/>
    </row>
    <row r="30" spans="1:20" s="14" customFormat="1" ht="21.6" customHeight="1" thickBot="1">
      <c r="A30" s="49">
        <v>20</v>
      </c>
      <c r="B30" s="1"/>
      <c r="C30" s="1"/>
      <c r="D30" s="1"/>
      <c r="E30" s="1"/>
      <c r="F30" s="1"/>
      <c r="G30" s="1"/>
      <c r="H30" s="2"/>
      <c r="I30" s="1"/>
      <c r="K30" s="8"/>
      <c r="L30" s="8"/>
      <c r="N30" s="40" t="str">
        <f t="shared" si="0"/>
        <v/>
      </c>
      <c r="O30" s="22" t="s">
        <v>53</v>
      </c>
      <c r="P30" s="22"/>
      <c r="Q30" s="22"/>
      <c r="R30" s="41"/>
      <c r="S30" s="41"/>
      <c r="T30" s="42"/>
    </row>
    <row r="31" spans="1:20" s="14" customFormat="1" ht="21.6" customHeight="1" thickBot="1">
      <c r="A31" s="49">
        <v>21</v>
      </c>
      <c r="B31" s="1"/>
      <c r="C31" s="1"/>
      <c r="D31" s="1"/>
      <c r="E31" s="1"/>
      <c r="F31" s="1"/>
      <c r="G31" s="1"/>
      <c r="H31" s="2"/>
      <c r="I31" s="1"/>
      <c r="K31" s="8"/>
      <c r="L31" s="8"/>
      <c r="N31" s="40" t="str">
        <f t="shared" si="0"/>
        <v/>
      </c>
      <c r="O31" s="22" t="s">
        <v>54</v>
      </c>
      <c r="P31" s="22"/>
      <c r="Q31" s="22"/>
      <c r="R31" s="41"/>
      <c r="S31" s="41"/>
      <c r="T31" s="42"/>
    </row>
    <row r="32" spans="1:20" s="14" customFormat="1" ht="21.6" customHeight="1" thickBot="1">
      <c r="A32" s="49">
        <v>22</v>
      </c>
      <c r="B32" s="1"/>
      <c r="C32" s="1"/>
      <c r="D32" s="1"/>
      <c r="E32" s="1"/>
      <c r="F32" s="1"/>
      <c r="G32" s="1"/>
      <c r="H32" s="2"/>
      <c r="I32" s="1"/>
      <c r="K32" s="8"/>
      <c r="L32" s="8"/>
      <c r="N32" s="40" t="str">
        <f t="shared" si="0"/>
        <v/>
      </c>
      <c r="O32" s="22" t="s">
        <v>55</v>
      </c>
      <c r="P32" s="22"/>
      <c r="Q32" s="22"/>
      <c r="R32" s="41"/>
      <c r="S32" s="41"/>
      <c r="T32" s="42"/>
    </row>
    <row r="33" spans="1:20" s="44" customFormat="1" ht="21.6" customHeight="1" thickBot="1">
      <c r="A33" s="49">
        <v>23</v>
      </c>
      <c r="B33" s="1"/>
      <c r="C33" s="1"/>
      <c r="D33" s="1"/>
      <c r="E33" s="1"/>
      <c r="F33" s="1"/>
      <c r="G33" s="1"/>
      <c r="H33" s="2"/>
      <c r="I33" s="1"/>
      <c r="K33" s="8"/>
      <c r="L33" s="8"/>
      <c r="N33" s="40" t="str">
        <f t="shared" si="0"/>
        <v/>
      </c>
      <c r="O33" s="22" t="s">
        <v>56</v>
      </c>
      <c r="P33" s="22"/>
      <c r="Q33" s="22"/>
      <c r="R33" s="41"/>
      <c r="S33" s="41"/>
      <c r="T33" s="42"/>
    </row>
    <row r="34" spans="1:20" s="44" customFormat="1" ht="21.6" customHeight="1" thickBot="1">
      <c r="A34" s="49">
        <v>24</v>
      </c>
      <c r="B34" s="1"/>
      <c r="C34" s="1"/>
      <c r="D34" s="1"/>
      <c r="E34" s="1"/>
      <c r="F34" s="1"/>
      <c r="G34" s="1"/>
      <c r="H34" s="2"/>
      <c r="I34" s="1"/>
      <c r="K34" s="8"/>
      <c r="L34" s="8"/>
      <c r="N34" s="40" t="str">
        <f t="shared" si="0"/>
        <v/>
      </c>
      <c r="O34" s="22" t="s">
        <v>57</v>
      </c>
      <c r="P34" s="22"/>
      <c r="Q34" s="22"/>
      <c r="R34" s="41"/>
      <c r="S34" s="41"/>
      <c r="T34" s="42"/>
    </row>
    <row r="35" spans="1:20" s="44" customFormat="1" ht="21.6" customHeight="1" thickBot="1">
      <c r="A35" s="49">
        <v>25</v>
      </c>
      <c r="B35" s="1"/>
      <c r="C35" s="1"/>
      <c r="D35" s="1"/>
      <c r="E35" s="1"/>
      <c r="F35" s="1"/>
      <c r="G35" s="1"/>
      <c r="H35" s="2"/>
      <c r="I35" s="1"/>
      <c r="K35" s="8"/>
      <c r="L35" s="8"/>
      <c r="N35" s="40" t="str">
        <f t="shared" si="0"/>
        <v/>
      </c>
      <c r="O35" s="22" t="s">
        <v>58</v>
      </c>
      <c r="P35" s="22"/>
      <c r="Q35" s="22"/>
      <c r="R35" s="41"/>
      <c r="S35" s="41"/>
      <c r="T35" s="42"/>
    </row>
    <row r="36" spans="1:20" s="44" customFormat="1" ht="21.6" customHeight="1" thickBot="1">
      <c r="A36" s="49">
        <v>26</v>
      </c>
      <c r="B36" s="1"/>
      <c r="C36" s="1"/>
      <c r="D36" s="1"/>
      <c r="E36" s="1"/>
      <c r="F36" s="1"/>
      <c r="G36" s="1"/>
      <c r="H36" s="2"/>
      <c r="I36" s="1"/>
      <c r="K36" s="8"/>
      <c r="L36" s="8"/>
      <c r="N36" s="40" t="str">
        <f t="shared" si="0"/>
        <v/>
      </c>
      <c r="O36" s="22" t="s">
        <v>59</v>
      </c>
      <c r="P36" s="22"/>
      <c r="Q36" s="22"/>
      <c r="R36" s="41"/>
      <c r="S36" s="41"/>
      <c r="T36" s="42"/>
    </row>
    <row r="37" spans="1:20" s="44" customFormat="1" ht="21.6" customHeight="1" thickBot="1">
      <c r="A37" s="49">
        <v>27</v>
      </c>
      <c r="B37" s="1"/>
      <c r="C37" s="1"/>
      <c r="D37" s="1"/>
      <c r="E37" s="1"/>
      <c r="F37" s="1"/>
      <c r="G37" s="1"/>
      <c r="H37" s="2"/>
      <c r="I37" s="1"/>
      <c r="K37" s="8"/>
      <c r="L37" s="8"/>
      <c r="N37" s="40" t="str">
        <f t="shared" si="0"/>
        <v/>
      </c>
      <c r="O37" s="22" t="s">
        <v>60</v>
      </c>
      <c r="P37" s="22"/>
      <c r="Q37" s="22"/>
      <c r="R37" s="41"/>
      <c r="S37" s="41"/>
      <c r="T37" s="42"/>
    </row>
    <row r="38" spans="1:20" s="44" customFormat="1" ht="21.6" customHeight="1" thickBot="1">
      <c r="A38" s="49">
        <v>28</v>
      </c>
      <c r="B38" s="1"/>
      <c r="C38" s="1"/>
      <c r="D38" s="1"/>
      <c r="E38" s="1"/>
      <c r="F38" s="1"/>
      <c r="G38" s="1"/>
      <c r="H38" s="2"/>
      <c r="I38" s="1"/>
      <c r="K38" s="8"/>
      <c r="L38" s="8"/>
      <c r="N38" s="40" t="str">
        <f t="shared" si="0"/>
        <v/>
      </c>
      <c r="O38" s="22" t="s">
        <v>61</v>
      </c>
      <c r="P38" s="22"/>
      <c r="Q38" s="22"/>
      <c r="R38" s="41"/>
      <c r="S38" s="41"/>
      <c r="T38" s="42"/>
    </row>
    <row r="39" spans="1:20" s="44" customFormat="1" ht="21.6" customHeight="1" thickBot="1">
      <c r="A39" s="49">
        <v>29</v>
      </c>
      <c r="B39" s="1"/>
      <c r="C39" s="1"/>
      <c r="D39" s="1"/>
      <c r="E39" s="1"/>
      <c r="F39" s="1"/>
      <c r="G39" s="1"/>
      <c r="H39" s="2"/>
      <c r="I39" s="1"/>
      <c r="K39" s="8"/>
      <c r="L39" s="8"/>
      <c r="N39" s="40" t="str">
        <f t="shared" si="0"/>
        <v/>
      </c>
      <c r="O39" s="22" t="s">
        <v>62</v>
      </c>
      <c r="P39" s="22"/>
      <c r="Q39" s="22"/>
      <c r="R39" s="41"/>
      <c r="S39" s="41"/>
      <c r="T39" s="42"/>
    </row>
    <row r="40" spans="1:20" s="44" customFormat="1" ht="21.6" customHeight="1" thickBot="1">
      <c r="A40" s="49">
        <v>30</v>
      </c>
      <c r="B40" s="1"/>
      <c r="C40" s="1"/>
      <c r="D40" s="1"/>
      <c r="E40" s="1"/>
      <c r="F40" s="1"/>
      <c r="G40" s="1"/>
      <c r="H40" s="2"/>
      <c r="I40" s="1"/>
      <c r="K40" s="8"/>
      <c r="L40" s="8"/>
      <c r="N40" s="40" t="str">
        <f t="shared" si="0"/>
        <v/>
      </c>
      <c r="O40" s="22" t="s">
        <v>63</v>
      </c>
      <c r="P40" s="22"/>
      <c r="Q40" s="22"/>
      <c r="R40" s="41"/>
      <c r="S40" s="41"/>
      <c r="T40" s="42"/>
    </row>
    <row r="41" spans="1:20" s="44" customFormat="1" ht="21.6" customHeight="1" thickBot="1">
      <c r="A41" s="49">
        <v>31</v>
      </c>
      <c r="B41" s="1"/>
      <c r="C41" s="1"/>
      <c r="D41" s="1"/>
      <c r="E41" s="1"/>
      <c r="F41" s="1"/>
      <c r="G41" s="1"/>
      <c r="H41" s="2"/>
      <c r="I41" s="1"/>
      <c r="K41" s="8"/>
      <c r="L41" s="8"/>
      <c r="N41" s="40" t="str">
        <f t="shared" si="0"/>
        <v/>
      </c>
      <c r="O41" s="22" t="s">
        <v>64</v>
      </c>
      <c r="P41" s="22"/>
      <c r="Q41" s="22"/>
      <c r="R41" s="41"/>
      <c r="S41" s="41"/>
      <c r="T41" s="42"/>
    </row>
    <row r="42" spans="1:20" s="44" customFormat="1" ht="21.6" customHeight="1" thickBot="1">
      <c r="A42" s="49">
        <v>32</v>
      </c>
      <c r="B42" s="1"/>
      <c r="C42" s="1"/>
      <c r="D42" s="1"/>
      <c r="E42" s="1"/>
      <c r="F42" s="1"/>
      <c r="G42" s="1"/>
      <c r="H42" s="2"/>
      <c r="I42" s="1"/>
      <c r="K42" s="8"/>
      <c r="L42" s="8"/>
      <c r="N42" s="40" t="str">
        <f t="shared" si="0"/>
        <v/>
      </c>
      <c r="O42" s="22" t="s">
        <v>65</v>
      </c>
      <c r="P42" s="22"/>
      <c r="Q42" s="22"/>
      <c r="R42" s="41"/>
      <c r="S42" s="41"/>
      <c r="T42" s="42"/>
    </row>
    <row r="43" spans="1:20" s="44" customFormat="1" ht="21.6" customHeight="1" thickBot="1">
      <c r="A43" s="49">
        <v>33</v>
      </c>
      <c r="B43" s="1"/>
      <c r="C43" s="1"/>
      <c r="D43" s="1"/>
      <c r="E43" s="1"/>
      <c r="F43" s="1"/>
      <c r="G43" s="1"/>
      <c r="H43" s="2"/>
      <c r="I43" s="1"/>
      <c r="K43" s="8"/>
      <c r="L43" s="8"/>
      <c r="N43" s="40" t="str">
        <f t="shared" ref="N43:N65" si="1">H43&amp;I43</f>
        <v/>
      </c>
      <c r="O43" s="22" t="s">
        <v>66</v>
      </c>
      <c r="P43" s="22"/>
      <c r="Q43" s="22"/>
      <c r="R43" s="41"/>
      <c r="S43" s="41"/>
      <c r="T43" s="42"/>
    </row>
    <row r="44" spans="1:20" s="44" customFormat="1" ht="21.6" customHeight="1" thickBot="1">
      <c r="A44" s="49">
        <v>34</v>
      </c>
      <c r="B44" s="1"/>
      <c r="C44" s="1"/>
      <c r="D44" s="1"/>
      <c r="E44" s="1"/>
      <c r="F44" s="1"/>
      <c r="G44" s="1"/>
      <c r="H44" s="2"/>
      <c r="I44" s="1"/>
      <c r="K44" s="8"/>
      <c r="L44" s="8"/>
      <c r="N44" s="40" t="str">
        <f t="shared" si="1"/>
        <v/>
      </c>
      <c r="O44" s="22" t="s">
        <v>67</v>
      </c>
      <c r="P44" s="22"/>
      <c r="Q44" s="22"/>
      <c r="R44" s="41"/>
      <c r="S44" s="41"/>
      <c r="T44" s="42"/>
    </row>
    <row r="45" spans="1:20" s="44" customFormat="1" ht="21.6" customHeight="1" thickBot="1">
      <c r="A45" s="49">
        <v>35</v>
      </c>
      <c r="B45" s="1"/>
      <c r="C45" s="1"/>
      <c r="D45" s="1"/>
      <c r="E45" s="1"/>
      <c r="F45" s="1"/>
      <c r="G45" s="1"/>
      <c r="H45" s="2"/>
      <c r="I45" s="1"/>
      <c r="K45" s="8"/>
      <c r="L45" s="8"/>
      <c r="N45" s="40" t="str">
        <f t="shared" si="1"/>
        <v/>
      </c>
      <c r="O45" s="22" t="s">
        <v>68</v>
      </c>
      <c r="P45" s="22"/>
      <c r="Q45" s="22"/>
      <c r="R45" s="41"/>
      <c r="S45" s="41"/>
      <c r="T45" s="42"/>
    </row>
    <row r="46" spans="1:20" s="44" customFormat="1" ht="21.6" customHeight="1" thickBot="1">
      <c r="A46" s="49">
        <v>36</v>
      </c>
      <c r="B46" s="1"/>
      <c r="C46" s="1"/>
      <c r="D46" s="1"/>
      <c r="E46" s="1"/>
      <c r="F46" s="1"/>
      <c r="G46" s="1"/>
      <c r="H46" s="2"/>
      <c r="I46" s="1"/>
      <c r="K46" s="8"/>
      <c r="L46" s="8"/>
      <c r="N46" s="40" t="str">
        <f t="shared" si="1"/>
        <v/>
      </c>
      <c r="O46" s="22" t="s">
        <v>69</v>
      </c>
      <c r="P46" s="22"/>
      <c r="Q46" s="22"/>
      <c r="R46" s="41"/>
      <c r="S46" s="41"/>
      <c r="T46" s="42"/>
    </row>
    <row r="47" spans="1:20" s="44" customFormat="1" ht="21.6" customHeight="1" thickBot="1">
      <c r="A47" s="49">
        <v>37</v>
      </c>
      <c r="B47" s="1"/>
      <c r="C47" s="1"/>
      <c r="D47" s="1"/>
      <c r="E47" s="1"/>
      <c r="F47" s="1"/>
      <c r="G47" s="1"/>
      <c r="H47" s="2"/>
      <c r="I47" s="1"/>
      <c r="K47" s="8"/>
      <c r="L47" s="8"/>
      <c r="N47" s="40" t="str">
        <f t="shared" si="1"/>
        <v/>
      </c>
      <c r="O47" s="22" t="s">
        <v>70</v>
      </c>
      <c r="P47" s="22"/>
      <c r="Q47" s="22"/>
      <c r="R47" s="41"/>
      <c r="S47" s="41"/>
      <c r="T47" s="42"/>
    </row>
    <row r="48" spans="1:20" s="44" customFormat="1" ht="21.6" customHeight="1" thickBot="1">
      <c r="A48" s="49">
        <v>38</v>
      </c>
      <c r="B48" s="1"/>
      <c r="C48" s="1"/>
      <c r="D48" s="1"/>
      <c r="E48" s="1"/>
      <c r="F48" s="1"/>
      <c r="G48" s="1"/>
      <c r="H48" s="2"/>
      <c r="I48" s="1"/>
      <c r="K48" s="8"/>
      <c r="L48" s="8"/>
      <c r="N48" s="40" t="str">
        <f t="shared" si="1"/>
        <v/>
      </c>
      <c r="O48" s="22" t="s">
        <v>71</v>
      </c>
      <c r="P48" s="22"/>
      <c r="Q48" s="22"/>
      <c r="R48" s="41"/>
      <c r="S48" s="41"/>
      <c r="T48" s="42"/>
    </row>
    <row r="49" spans="1:20" s="44" customFormat="1" ht="21.6" customHeight="1" thickBot="1">
      <c r="A49" s="49">
        <v>39</v>
      </c>
      <c r="B49" s="1"/>
      <c r="C49" s="1"/>
      <c r="D49" s="1"/>
      <c r="E49" s="1"/>
      <c r="F49" s="1"/>
      <c r="G49" s="1"/>
      <c r="H49" s="2"/>
      <c r="I49" s="1"/>
      <c r="K49" s="8"/>
      <c r="L49" s="8"/>
      <c r="N49" s="40" t="str">
        <f t="shared" si="1"/>
        <v/>
      </c>
      <c r="O49" s="22" t="s">
        <v>72</v>
      </c>
      <c r="P49" s="22"/>
      <c r="Q49" s="22"/>
      <c r="R49" s="41"/>
      <c r="S49" s="41"/>
      <c r="T49" s="42"/>
    </row>
    <row r="50" spans="1:20" s="44" customFormat="1" ht="21.6" customHeight="1" thickBot="1">
      <c r="A50" s="49">
        <v>40</v>
      </c>
      <c r="B50" s="1"/>
      <c r="C50" s="1"/>
      <c r="D50" s="1"/>
      <c r="E50" s="1"/>
      <c r="F50" s="1"/>
      <c r="G50" s="1"/>
      <c r="H50" s="2"/>
      <c r="I50" s="1"/>
      <c r="K50" s="8"/>
      <c r="L50" s="8"/>
      <c r="N50" s="40" t="str">
        <f t="shared" si="1"/>
        <v/>
      </c>
      <c r="O50" s="22" t="s">
        <v>73</v>
      </c>
      <c r="P50" s="22"/>
      <c r="Q50" s="22"/>
      <c r="R50" s="41"/>
      <c r="S50" s="41"/>
      <c r="T50" s="42"/>
    </row>
    <row r="51" spans="1:20" s="44" customFormat="1" ht="21.6" customHeight="1" thickBot="1">
      <c r="A51" s="49">
        <v>41</v>
      </c>
      <c r="B51" s="1"/>
      <c r="C51" s="1"/>
      <c r="D51" s="1"/>
      <c r="E51" s="1"/>
      <c r="F51" s="1"/>
      <c r="G51" s="1"/>
      <c r="H51" s="2"/>
      <c r="I51" s="1"/>
      <c r="K51" s="8"/>
      <c r="L51" s="8"/>
      <c r="N51" s="40" t="str">
        <f t="shared" si="1"/>
        <v/>
      </c>
      <c r="O51" s="22" t="s">
        <v>74</v>
      </c>
      <c r="P51" s="22"/>
      <c r="Q51" s="22"/>
      <c r="R51" s="41"/>
      <c r="S51" s="41"/>
      <c r="T51" s="42"/>
    </row>
    <row r="52" spans="1:20" s="44" customFormat="1" ht="21.6" customHeight="1" thickBot="1">
      <c r="A52" s="49">
        <v>42</v>
      </c>
      <c r="B52" s="1"/>
      <c r="C52" s="1"/>
      <c r="D52" s="1"/>
      <c r="E52" s="1"/>
      <c r="F52" s="1"/>
      <c r="G52" s="1"/>
      <c r="H52" s="2"/>
      <c r="I52" s="1"/>
      <c r="K52" s="8"/>
      <c r="L52" s="8"/>
      <c r="N52" s="40" t="str">
        <f t="shared" si="1"/>
        <v/>
      </c>
      <c r="O52" s="22" t="s">
        <v>75</v>
      </c>
      <c r="P52" s="22"/>
      <c r="Q52" s="22"/>
      <c r="R52" s="41"/>
      <c r="S52" s="41"/>
      <c r="T52" s="42"/>
    </row>
    <row r="53" spans="1:20" s="44" customFormat="1" ht="21.6" customHeight="1" thickBot="1">
      <c r="A53" s="49">
        <v>43</v>
      </c>
      <c r="B53" s="1"/>
      <c r="C53" s="1"/>
      <c r="D53" s="1"/>
      <c r="E53" s="1"/>
      <c r="F53" s="1"/>
      <c r="G53" s="1"/>
      <c r="H53" s="2"/>
      <c r="I53" s="1"/>
      <c r="K53" s="8"/>
      <c r="L53" s="8"/>
      <c r="N53" s="40" t="str">
        <f t="shared" si="1"/>
        <v/>
      </c>
      <c r="O53" s="22" t="s">
        <v>76</v>
      </c>
      <c r="P53" s="22"/>
      <c r="Q53" s="22"/>
      <c r="R53" s="41"/>
      <c r="S53" s="41"/>
      <c r="T53" s="42"/>
    </row>
    <row r="54" spans="1:20" s="44" customFormat="1" ht="21.6" customHeight="1" thickBot="1">
      <c r="A54" s="49">
        <v>44</v>
      </c>
      <c r="B54" s="1"/>
      <c r="C54" s="1"/>
      <c r="D54" s="1"/>
      <c r="E54" s="1"/>
      <c r="F54" s="1"/>
      <c r="G54" s="1"/>
      <c r="H54" s="2"/>
      <c r="I54" s="1"/>
      <c r="K54" s="8"/>
      <c r="L54" s="8"/>
      <c r="N54" s="40" t="str">
        <f t="shared" si="1"/>
        <v/>
      </c>
      <c r="O54" s="22" t="s">
        <v>77</v>
      </c>
      <c r="P54" s="22"/>
      <c r="Q54" s="22"/>
      <c r="R54" s="41"/>
      <c r="S54" s="41"/>
      <c r="T54" s="42"/>
    </row>
    <row r="55" spans="1:20" s="44" customFormat="1" ht="21.6" customHeight="1" thickBot="1">
      <c r="A55" s="49">
        <v>45</v>
      </c>
      <c r="B55" s="1"/>
      <c r="C55" s="1"/>
      <c r="D55" s="1"/>
      <c r="E55" s="1"/>
      <c r="F55" s="1"/>
      <c r="G55" s="1"/>
      <c r="H55" s="2"/>
      <c r="I55" s="1"/>
      <c r="K55" s="8"/>
      <c r="L55" s="8"/>
      <c r="N55" s="40" t="str">
        <f t="shared" si="1"/>
        <v/>
      </c>
      <c r="O55" s="22" t="s">
        <v>78</v>
      </c>
      <c r="P55" s="22"/>
      <c r="Q55" s="22"/>
      <c r="R55" s="41"/>
      <c r="S55" s="41"/>
      <c r="T55" s="42"/>
    </row>
    <row r="56" spans="1:20" s="44" customFormat="1" ht="21.6" customHeight="1" thickBot="1">
      <c r="A56" s="49">
        <v>46</v>
      </c>
      <c r="B56" s="1"/>
      <c r="C56" s="1"/>
      <c r="D56" s="1"/>
      <c r="E56" s="1"/>
      <c r="F56" s="1"/>
      <c r="G56" s="1"/>
      <c r="H56" s="2"/>
      <c r="I56" s="1"/>
      <c r="K56" s="8"/>
      <c r="L56" s="8"/>
      <c r="N56" s="40" t="str">
        <f t="shared" si="1"/>
        <v/>
      </c>
      <c r="O56" s="22" t="s">
        <v>79</v>
      </c>
      <c r="P56" s="22"/>
      <c r="Q56" s="22"/>
      <c r="R56" s="41"/>
      <c r="S56" s="41"/>
      <c r="T56" s="42"/>
    </row>
    <row r="57" spans="1:20" s="44" customFormat="1" ht="21.6" customHeight="1" thickBot="1">
      <c r="A57" s="49">
        <v>47</v>
      </c>
      <c r="B57" s="1"/>
      <c r="C57" s="1"/>
      <c r="D57" s="1"/>
      <c r="E57" s="1"/>
      <c r="F57" s="1"/>
      <c r="G57" s="1"/>
      <c r="H57" s="2"/>
      <c r="I57" s="1"/>
      <c r="K57" s="8"/>
      <c r="L57" s="8"/>
      <c r="N57" s="40" t="str">
        <f t="shared" si="1"/>
        <v/>
      </c>
      <c r="O57" s="22" t="s">
        <v>80</v>
      </c>
      <c r="P57" s="22"/>
      <c r="Q57" s="22"/>
      <c r="R57" s="41"/>
      <c r="S57" s="41"/>
      <c r="T57" s="42"/>
    </row>
    <row r="58" spans="1:20" s="44" customFormat="1" ht="21.6" customHeight="1" thickBot="1">
      <c r="A58" s="49">
        <v>48</v>
      </c>
      <c r="B58" s="1"/>
      <c r="C58" s="1"/>
      <c r="D58" s="1"/>
      <c r="E58" s="1"/>
      <c r="F58" s="1"/>
      <c r="G58" s="1"/>
      <c r="H58" s="2"/>
      <c r="I58" s="1"/>
      <c r="K58" s="8"/>
      <c r="L58" s="8"/>
      <c r="N58" s="40" t="str">
        <f t="shared" si="1"/>
        <v/>
      </c>
      <c r="O58" s="22" t="s">
        <v>81</v>
      </c>
      <c r="P58" s="22"/>
      <c r="Q58" s="22"/>
      <c r="R58" s="41"/>
      <c r="S58" s="41"/>
      <c r="T58" s="42"/>
    </row>
    <row r="59" spans="1:20" s="44" customFormat="1" ht="21.6" customHeight="1" thickBot="1">
      <c r="A59" s="49">
        <v>49</v>
      </c>
      <c r="B59" s="1"/>
      <c r="C59" s="1"/>
      <c r="D59" s="1"/>
      <c r="E59" s="1"/>
      <c r="F59" s="1"/>
      <c r="G59" s="1"/>
      <c r="H59" s="2"/>
      <c r="I59" s="1"/>
      <c r="K59" s="8"/>
      <c r="L59" s="8"/>
      <c r="N59" s="40" t="str">
        <f t="shared" si="1"/>
        <v/>
      </c>
      <c r="O59" s="22" t="s">
        <v>82</v>
      </c>
      <c r="P59" s="22"/>
      <c r="Q59" s="22"/>
      <c r="R59" s="41"/>
      <c r="S59" s="41"/>
      <c r="T59" s="42"/>
    </row>
    <row r="60" spans="1:20" s="44" customFormat="1" ht="21.6" customHeight="1" thickBot="1">
      <c r="A60" s="49">
        <v>50</v>
      </c>
      <c r="B60" s="1"/>
      <c r="C60" s="1"/>
      <c r="D60" s="1"/>
      <c r="E60" s="1"/>
      <c r="F60" s="1"/>
      <c r="G60" s="1"/>
      <c r="H60" s="2"/>
      <c r="I60" s="1"/>
      <c r="K60" s="8"/>
      <c r="L60" s="8"/>
      <c r="N60" s="40" t="str">
        <f t="shared" si="1"/>
        <v/>
      </c>
      <c r="O60" s="22" t="s">
        <v>83</v>
      </c>
      <c r="P60" s="22"/>
      <c r="Q60" s="22"/>
      <c r="R60" s="41"/>
      <c r="S60" s="41"/>
      <c r="T60" s="42"/>
    </row>
    <row r="61" spans="1:20" s="44" customFormat="1" ht="21.6" customHeight="1" thickBot="1">
      <c r="A61" s="49">
        <v>51</v>
      </c>
      <c r="B61" s="1"/>
      <c r="C61" s="1"/>
      <c r="D61" s="1"/>
      <c r="E61" s="1"/>
      <c r="F61" s="1"/>
      <c r="G61" s="1"/>
      <c r="H61" s="2"/>
      <c r="I61" s="1"/>
      <c r="K61" s="8"/>
      <c r="L61" s="8"/>
      <c r="N61" s="40" t="str">
        <f t="shared" si="1"/>
        <v/>
      </c>
      <c r="O61" s="22"/>
      <c r="P61" s="22"/>
      <c r="Q61" s="22"/>
      <c r="R61" s="41"/>
      <c r="S61" s="41"/>
      <c r="T61" s="42"/>
    </row>
    <row r="62" spans="1:20" s="44" customFormat="1" ht="21.6" customHeight="1" thickBot="1">
      <c r="A62" s="49">
        <v>52</v>
      </c>
      <c r="B62" s="1"/>
      <c r="C62" s="1"/>
      <c r="D62" s="1"/>
      <c r="E62" s="1"/>
      <c r="F62" s="1"/>
      <c r="G62" s="1"/>
      <c r="H62" s="2"/>
      <c r="I62" s="1"/>
      <c r="K62" s="8"/>
      <c r="L62" s="8"/>
      <c r="N62" s="40" t="str">
        <f t="shared" si="1"/>
        <v/>
      </c>
      <c r="O62" s="22"/>
      <c r="P62" s="22"/>
      <c r="Q62" s="22"/>
      <c r="R62" s="41"/>
      <c r="S62" s="41"/>
      <c r="T62" s="42"/>
    </row>
    <row r="63" spans="1:20" s="44" customFormat="1" ht="21.6" customHeight="1" thickBot="1">
      <c r="A63" s="49">
        <v>53</v>
      </c>
      <c r="B63" s="1"/>
      <c r="C63" s="1"/>
      <c r="D63" s="1"/>
      <c r="E63" s="1"/>
      <c r="F63" s="1"/>
      <c r="G63" s="1"/>
      <c r="H63" s="2"/>
      <c r="I63" s="1"/>
      <c r="K63" s="8"/>
      <c r="L63" s="8"/>
      <c r="N63" s="40" t="str">
        <f t="shared" si="1"/>
        <v/>
      </c>
      <c r="P63" s="22"/>
      <c r="Q63"/>
      <c r="R63"/>
      <c r="S63"/>
      <c r="T63"/>
    </row>
    <row r="64" spans="1:20" s="44" customFormat="1" ht="21.6" customHeight="1" thickBot="1">
      <c r="A64" s="49">
        <v>54</v>
      </c>
      <c r="B64" s="1"/>
      <c r="C64" s="1"/>
      <c r="D64" s="1"/>
      <c r="E64" s="1"/>
      <c r="F64" s="1"/>
      <c r="G64" s="1"/>
      <c r="H64" s="2"/>
      <c r="I64" s="1"/>
      <c r="K64" s="8"/>
      <c r="L64" s="8"/>
      <c r="N64" s="40" t="str">
        <f t="shared" si="1"/>
        <v/>
      </c>
    </row>
    <row r="65" spans="1:15" s="44" customFormat="1" ht="21.6" customHeight="1" thickBot="1">
      <c r="A65" s="49">
        <v>55</v>
      </c>
      <c r="B65" s="1"/>
      <c r="C65" s="1"/>
      <c r="D65" s="1"/>
      <c r="E65" s="1"/>
      <c r="F65" s="1"/>
      <c r="G65" s="1"/>
      <c r="H65" s="2"/>
      <c r="I65" s="1"/>
      <c r="K65" s="8"/>
      <c r="L65" s="8"/>
      <c r="N65" s="40" t="str">
        <f t="shared" si="1"/>
        <v/>
      </c>
      <c r="O65" s="8"/>
    </row>
  </sheetData>
  <sheetProtection algorithmName="SHA-512" hashValue="WUis5VE9IQTe3+EdLnp+NtEUzXExkoRi5CJsx4VlIX3rnY6BL7JsVHQ0BDf+FaIMlLqo1EhxB6kEw1EkrrolFQ==" saltValue="sTTzG32ui1arsa4VkEAk5w==" spinCount="100000" sheet="1" objects="1" scenarios="1" selectLockedCells="1"/>
  <mergeCells count="12">
    <mergeCell ref="C8:E8"/>
    <mergeCell ref="H8:I8"/>
    <mergeCell ref="B1:I2"/>
    <mergeCell ref="C3:E3"/>
    <mergeCell ref="C4:E4"/>
    <mergeCell ref="C5:E5"/>
    <mergeCell ref="C6:E7"/>
    <mergeCell ref="A3:B3"/>
    <mergeCell ref="A4:B4"/>
    <mergeCell ref="A5:B5"/>
    <mergeCell ref="A6:B7"/>
    <mergeCell ref="A8:B8"/>
  </mergeCells>
  <phoneticPr fontId="2" type="halfwidthKatakana"/>
  <dataValidations count="7">
    <dataValidation type="list" allowBlank="1" showInputMessage="1" showErrorMessage="1" sqref="G11:G65" xr:uid="{D542A58A-424D-4E11-AB57-CDFF5A44A74F}">
      <formula1>$O$13:$O$60</formula1>
    </dataValidation>
    <dataValidation type="list" allowBlank="1" showInputMessage="1" showErrorMessage="1" sqref="N6" xr:uid="{25D56752-A4D9-43BD-AD77-F66B94BF9395}">
      <formula1>$T$9:$T$13</formula1>
    </dataValidation>
    <dataValidation type="list" allowBlank="1" showInputMessage="1" showErrorMessage="1" sqref="F11:F65" xr:uid="{FC1E2CA6-1B2E-48D2-A57B-413171E319F8}">
      <formula1>$Q$1:$Q$7</formula1>
    </dataValidation>
    <dataValidation type="list" allowBlank="1" showInputMessage="1" showErrorMessage="1" sqref="H11:H65" xr:uid="{C9329BFB-8924-4C81-BAA8-31B4584FF64B}">
      <formula1>$R$1:$R$3</formula1>
    </dataValidation>
    <dataValidation type="list" allowBlank="1" showInputMessage="1" showErrorMessage="1" sqref="I11:I65" xr:uid="{A77E0B6E-139A-4E18-B79C-947F21D5290D}">
      <formula1>$P$1:$P$5</formula1>
    </dataValidation>
    <dataValidation type="textLength" allowBlank="1" showInputMessage="1" showErrorMessage="1" sqref="B11:B65" xr:uid="{93B5BFA0-0F0C-43CE-A151-C31D581E6B84}">
      <formula1>1</formula1>
      <formula2>4</formula2>
    </dataValidation>
    <dataValidation imeMode="halfKatakana" allowBlank="1" showInputMessage="1" showErrorMessage="1" error="カタカナで入力してください。" sqref="D11:D65" xr:uid="{847FC30F-1548-4519-822F-46988DE313A4}"/>
  </dataValidations>
  <pageMargins left="0.7" right="0.7" top="0.75" bottom="0.75" header="0.3" footer="0.3"/>
  <pageSetup paperSize="9" scale="80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AC77A-5681-4D91-A895-69C20CDB808C}">
  <sheetPr>
    <tabColor rgb="FFFF0000"/>
  </sheetPr>
  <dimension ref="A1:T60"/>
  <sheetViews>
    <sheetView zoomScaleNormal="100" workbookViewId="0">
      <selection activeCell="B6" sqref="B6"/>
    </sheetView>
  </sheetViews>
  <sheetFormatPr defaultRowHeight="13.2"/>
  <cols>
    <col min="1" max="1" width="5" style="8" customWidth="1"/>
    <col min="2" max="2" width="11" style="8" customWidth="1"/>
    <col min="3" max="3" width="9" style="8" customWidth="1"/>
    <col min="4" max="6" width="12" style="8" customWidth="1"/>
    <col min="7" max="7" width="5" style="8" customWidth="1"/>
    <col min="8" max="8" width="8" style="8" customWidth="1"/>
    <col min="9" max="10" width="5.5" style="8" customWidth="1"/>
    <col min="11" max="11" width="12" style="8" customWidth="1"/>
    <col min="12" max="12" width="14" style="8" customWidth="1"/>
    <col min="13" max="13" width="8.796875" style="8"/>
    <col min="14" max="14" width="13.3984375" style="8" hidden="1" customWidth="1"/>
    <col min="15" max="15" width="13.19921875" style="8" customWidth="1"/>
    <col min="16" max="18" width="8.796875" style="8" customWidth="1"/>
    <col min="19" max="16384" width="8.796875" style="8"/>
  </cols>
  <sheetData>
    <row r="1" spans="1:20" ht="13.2" customHeight="1">
      <c r="A1" s="66" t="s">
        <v>123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7"/>
    </row>
    <row r="2" spans="1:20" ht="18.600000000000001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7"/>
      <c r="N2" s="8" t="s">
        <v>0</v>
      </c>
    </row>
    <row r="3" spans="1:20" ht="22.2" customHeight="1">
      <c r="A3" s="97" t="s">
        <v>107</v>
      </c>
      <c r="B3" s="98"/>
      <c r="C3" s="96" t="str">
        <f>IF(選手登録シート!C3="","",選手登録シート!C3)</f>
        <v/>
      </c>
      <c r="D3" s="96"/>
      <c r="E3" s="96"/>
      <c r="F3" s="96"/>
      <c r="G3" s="45"/>
      <c r="H3" s="78" t="s">
        <v>109</v>
      </c>
      <c r="I3" s="78"/>
      <c r="J3" s="78"/>
      <c r="K3" s="50">
        <f>COUNTA(B6:B60)</f>
        <v>0</v>
      </c>
      <c r="N3" s="8" t="s">
        <v>135</v>
      </c>
    </row>
    <row r="4" spans="1:20"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12"/>
      <c r="N4" s="8" t="s">
        <v>5</v>
      </c>
      <c r="P4" s="14"/>
      <c r="Q4" s="14"/>
    </row>
    <row r="5" spans="1:20" s="18" customFormat="1" ht="49.8" customHeight="1" thickBot="1">
      <c r="A5" s="48"/>
      <c r="B5" s="15" t="s">
        <v>84</v>
      </c>
      <c r="C5" s="15" t="s">
        <v>122</v>
      </c>
      <c r="D5" s="16" t="s">
        <v>85</v>
      </c>
      <c r="E5" s="16" t="s">
        <v>124</v>
      </c>
      <c r="F5" s="16" t="s">
        <v>18</v>
      </c>
      <c r="G5" s="16" t="s">
        <v>19</v>
      </c>
      <c r="H5" s="16" t="s">
        <v>36</v>
      </c>
      <c r="I5" s="16" t="s">
        <v>86</v>
      </c>
      <c r="J5" s="16" t="s">
        <v>20</v>
      </c>
      <c r="K5" s="17" t="s">
        <v>30</v>
      </c>
      <c r="L5" s="12"/>
      <c r="N5" s="8" t="s">
        <v>136</v>
      </c>
      <c r="P5" s="14"/>
    </row>
    <row r="6" spans="1:20" s="14" customFormat="1" ht="21.6" customHeight="1" thickBot="1">
      <c r="A6" s="51">
        <v>1</v>
      </c>
      <c r="B6" s="23"/>
      <c r="C6" s="24"/>
      <c r="D6" s="3" t="str">
        <f>IF($C6="","",VLOOKUP($C6,選手登録シート!$B$11:$I$65,2,FALSE))</f>
        <v/>
      </c>
      <c r="E6" s="4" t="str">
        <f>IF($C6="","",VLOOKUP($C6,選手登録シート!$B$11:$I$65,3,FALSE))</f>
        <v/>
      </c>
      <c r="F6" s="4" t="str">
        <f>IF($C6="","",VLOOKUP($C6,選手登録シート!$B$11:$I$65,4,FALSE))</f>
        <v/>
      </c>
      <c r="G6" s="4" t="str">
        <f>IF($C6="","",VLOOKUP($C6,選手登録シート!$B$11:$I$65,5,FALSE))</f>
        <v/>
      </c>
      <c r="H6" s="4" t="str">
        <f>IF($C6="","",VLOOKUP($C6,選手登録シート!$B$11:$I$65,6,FALSE))</f>
        <v/>
      </c>
      <c r="I6" s="4" t="str">
        <f>IF($C6="","",VLOOKUP($C6,選手登録シート!$B$11:$I$65,7,FALSE))</f>
        <v/>
      </c>
      <c r="J6" s="5" t="str">
        <f>IF($C6="","",VLOOKUP($C6,選手登録シート!$B$11:$I$65,8,FALSE))</f>
        <v/>
      </c>
      <c r="K6" s="25"/>
      <c r="L6" s="13"/>
      <c r="N6" s="8" t="s">
        <v>29</v>
      </c>
    </row>
    <row r="7" spans="1:20" s="14" customFormat="1" ht="21.6" customHeight="1" thickBot="1">
      <c r="A7" s="51">
        <v>2</v>
      </c>
      <c r="B7" s="23"/>
      <c r="C7" s="24"/>
      <c r="D7" s="3" t="str">
        <f>IF($C7="","",VLOOKUP($C7,選手登録シート!$B$11:$I$65,2,FALSE))</f>
        <v/>
      </c>
      <c r="E7" s="4" t="str">
        <f>IF($C7="","",VLOOKUP($C7,選手登録シート!$B$11:$I$65,3,FALSE))</f>
        <v/>
      </c>
      <c r="F7" s="4" t="str">
        <f>IF($C7="","",VLOOKUP($C7,選手登録シート!$B$11:$I$65,4,FALSE))</f>
        <v/>
      </c>
      <c r="G7" s="4" t="str">
        <f>IF($C7="","",VLOOKUP($C7,選手登録シート!$B$11:$I$65,5,FALSE))</f>
        <v/>
      </c>
      <c r="H7" s="4" t="str">
        <f>IF($C7="","",VLOOKUP($C7,選手登録シート!$B$11:$I$65,6,FALSE))</f>
        <v/>
      </c>
      <c r="I7" s="4" t="str">
        <f>IF($C7="","",VLOOKUP($C7,選手登録シート!$B$11:$I$65,7,FALSE))</f>
        <v/>
      </c>
      <c r="J7" s="5" t="str">
        <f>IF($C7="","",VLOOKUP($C7,選手登録シート!$B$11:$I$65,8,FALSE))</f>
        <v/>
      </c>
      <c r="K7" s="26"/>
      <c r="L7" s="13"/>
      <c r="N7" s="8" t="s">
        <v>8</v>
      </c>
    </row>
    <row r="8" spans="1:20" s="14" customFormat="1" ht="21.6" customHeight="1" thickBot="1">
      <c r="A8" s="51">
        <v>3</v>
      </c>
      <c r="B8" s="23"/>
      <c r="C8" s="24"/>
      <c r="D8" s="3" t="str">
        <f>IF($C8="","",VLOOKUP($C8,選手登録シート!$B$11:$I$65,2,FALSE))</f>
        <v/>
      </c>
      <c r="E8" s="4" t="str">
        <f>IF($C8="","",VLOOKUP($C8,選手登録シート!$B$11:$I$65,3,FALSE))</f>
        <v/>
      </c>
      <c r="F8" s="4" t="str">
        <f>IF($C8="","",VLOOKUP($C8,選手登録シート!$B$11:$I$65,4,FALSE))</f>
        <v/>
      </c>
      <c r="G8" s="4" t="str">
        <f>IF($C8="","",VLOOKUP($C8,選手登録シート!$B$11:$I$65,5,FALSE))</f>
        <v/>
      </c>
      <c r="H8" s="4" t="str">
        <f>IF($C8="","",VLOOKUP($C8,選手登録シート!$B$11:$I$65,6,FALSE))</f>
        <v/>
      </c>
      <c r="I8" s="4" t="str">
        <f>IF($C8="","",VLOOKUP($C8,選手登録シート!$B$11:$I$65,7,FALSE))</f>
        <v/>
      </c>
      <c r="J8" s="5" t="str">
        <f>IF($C8="","",VLOOKUP($C8,選手登録シート!$B$11:$I$65,8,FALSE))</f>
        <v/>
      </c>
      <c r="K8" s="26"/>
      <c r="L8" s="13"/>
      <c r="N8" s="8" t="s">
        <v>11</v>
      </c>
    </row>
    <row r="9" spans="1:20" s="14" customFormat="1" ht="21.6" customHeight="1" thickBot="1">
      <c r="A9" s="51">
        <v>4</v>
      </c>
      <c r="B9" s="23"/>
      <c r="C9" s="24"/>
      <c r="D9" s="3" t="str">
        <f>IF($C9="","",VLOOKUP($C9,選手登録シート!$B$11:$I$65,2,FALSE))</f>
        <v/>
      </c>
      <c r="E9" s="4" t="str">
        <f>IF($C9="","",VLOOKUP($C9,選手登録シート!$B$11:$I$65,3,FALSE))</f>
        <v/>
      </c>
      <c r="F9" s="4" t="str">
        <f>IF($C9="","",VLOOKUP($C9,選手登録シート!$B$11:$I$65,4,FALSE))</f>
        <v/>
      </c>
      <c r="G9" s="4" t="str">
        <f>IF($C9="","",VLOOKUP($C9,選手登録シート!$B$11:$I$65,5,FALSE))</f>
        <v/>
      </c>
      <c r="H9" s="4" t="str">
        <f>IF($C9="","",VLOOKUP($C9,選手登録シート!$B$11:$I$65,6,FALSE))</f>
        <v/>
      </c>
      <c r="I9" s="4" t="str">
        <f>IF($C9="","",VLOOKUP($C9,選手登録シート!$B$11:$I$65,7,FALSE))</f>
        <v/>
      </c>
      <c r="J9" s="5" t="str">
        <f>IF($C9="","",VLOOKUP($C9,選手登録シート!$B$11:$I$65,8,FALSE))</f>
        <v/>
      </c>
      <c r="K9" s="26"/>
      <c r="L9" s="13"/>
      <c r="N9" s="8" t="s">
        <v>14</v>
      </c>
      <c r="O9" s="22"/>
    </row>
    <row r="10" spans="1:20" s="14" customFormat="1" ht="21.6" customHeight="1" thickBot="1">
      <c r="A10" s="51">
        <v>5</v>
      </c>
      <c r="B10" s="23"/>
      <c r="C10" s="24"/>
      <c r="D10" s="3" t="str">
        <f>IF($C10="","",VLOOKUP($C10,選手登録シート!$B$11:$I$65,2,FALSE))</f>
        <v/>
      </c>
      <c r="E10" s="4" t="str">
        <f>IF($C10="","",VLOOKUP($C10,選手登録シート!$B$11:$I$65,3,FALSE))</f>
        <v/>
      </c>
      <c r="F10" s="4" t="str">
        <f>IF($C10="","",VLOOKUP($C10,選手登録シート!$B$11:$I$65,4,FALSE))</f>
        <v/>
      </c>
      <c r="G10" s="4" t="str">
        <f>IF($C10="","",VLOOKUP($C10,選手登録シート!$B$11:$I$65,5,FALSE))</f>
        <v/>
      </c>
      <c r="H10" s="4" t="str">
        <f>IF($C10="","",VLOOKUP($C10,選手登録シート!$B$11:$I$65,6,FALSE))</f>
        <v/>
      </c>
      <c r="I10" s="4" t="str">
        <f>IF($C10="","",VLOOKUP($C10,選手登録シート!$B$11:$I$65,7,FALSE))</f>
        <v/>
      </c>
      <c r="J10" s="5" t="str">
        <f>IF($C10="","",VLOOKUP($C10,選手登録シート!$B$11:$I$65,8,FALSE))</f>
        <v/>
      </c>
      <c r="K10" s="26"/>
      <c r="L10" s="13"/>
      <c r="N10" s="58" t="s">
        <v>33</v>
      </c>
      <c r="O10" s="22"/>
    </row>
    <row r="11" spans="1:20" s="14" customFormat="1" ht="21.6" customHeight="1" thickBot="1">
      <c r="A11" s="51">
        <v>6</v>
      </c>
      <c r="B11" s="23"/>
      <c r="C11" s="24"/>
      <c r="D11" s="3" t="str">
        <f>IF($C11="","",VLOOKUP($C11,選手登録シート!$B$11:$I$65,2,FALSE))</f>
        <v/>
      </c>
      <c r="E11" s="4" t="str">
        <f>IF($C11="","",VLOOKUP($C11,選手登録シート!$B$11:$I$65,3,FALSE))</f>
        <v/>
      </c>
      <c r="F11" s="4" t="str">
        <f>IF($C11="","",VLOOKUP($C11,選手登録シート!$B$11:$I$65,4,FALSE))</f>
        <v/>
      </c>
      <c r="G11" s="4" t="str">
        <f>IF($C11="","",VLOOKUP($C11,選手登録シート!$B$11:$I$65,5,FALSE))</f>
        <v/>
      </c>
      <c r="H11" s="4" t="str">
        <f>IF($C11="","",VLOOKUP($C11,選手登録シート!$B$11:$I$65,6,FALSE))</f>
        <v/>
      </c>
      <c r="I11" s="4" t="str">
        <f>IF($C11="","",VLOOKUP($C11,選手登録シート!$B$11:$I$65,7,FALSE))</f>
        <v/>
      </c>
      <c r="J11" s="5" t="str">
        <f>IF($C11="","",VLOOKUP($C11,選手登録シート!$B$11:$I$65,8,FALSE))</f>
        <v/>
      </c>
      <c r="K11" s="26"/>
      <c r="L11" s="13"/>
      <c r="N11" s="58" t="s">
        <v>15</v>
      </c>
      <c r="O11" s="22"/>
    </row>
    <row r="12" spans="1:20" s="14" customFormat="1" ht="21.6" customHeight="1" thickBot="1">
      <c r="A12" s="51">
        <v>7</v>
      </c>
      <c r="B12" s="23"/>
      <c r="C12" s="24"/>
      <c r="D12" s="3" t="str">
        <f>IF($C12="","",VLOOKUP($C12,選手登録シート!$B$11:$I$65,2,FALSE))</f>
        <v/>
      </c>
      <c r="E12" s="4" t="str">
        <f>IF($C12="","",VLOOKUP($C12,選手登録シート!$B$11:$I$65,3,FALSE))</f>
        <v/>
      </c>
      <c r="F12" s="4" t="str">
        <f>IF($C12="","",VLOOKUP($C12,選手登録シート!$B$11:$I$65,4,FALSE))</f>
        <v/>
      </c>
      <c r="G12" s="4" t="str">
        <f>IF($C12="","",VLOOKUP($C12,選手登録シート!$B$11:$I$65,5,FALSE))</f>
        <v/>
      </c>
      <c r="H12" s="4" t="str">
        <f>IF($C12="","",VLOOKUP($C12,選手登録シート!$B$11:$I$65,6,FALSE))</f>
        <v/>
      </c>
      <c r="I12" s="4" t="str">
        <f>IF($C12="","",VLOOKUP($C12,選手登録シート!$B$11:$I$65,7,FALSE))</f>
        <v/>
      </c>
      <c r="J12" s="5" t="str">
        <f>IF($C12="","",VLOOKUP($C12,選手登録シート!$B$11:$I$65,8,FALSE))</f>
        <v/>
      </c>
      <c r="K12" s="26"/>
      <c r="L12" s="13"/>
      <c r="N12" s="58" t="s">
        <v>17</v>
      </c>
      <c r="O12" s="22"/>
      <c r="P12" s="22"/>
      <c r="Q12" s="22"/>
      <c r="R12" s="41"/>
      <c r="S12" s="41"/>
      <c r="T12" s="42"/>
    </row>
    <row r="13" spans="1:20" s="14" customFormat="1" ht="21.6" customHeight="1" thickBot="1">
      <c r="A13" s="51">
        <v>8</v>
      </c>
      <c r="B13" s="23"/>
      <c r="C13" s="24"/>
      <c r="D13" s="3" t="str">
        <f>IF($C13="","",VLOOKUP($C13,選手登録シート!$B$11:$I$65,2,FALSE))</f>
        <v/>
      </c>
      <c r="E13" s="4" t="str">
        <f>IF($C13="","",VLOOKUP($C13,選手登録シート!$B$11:$I$65,3,FALSE))</f>
        <v/>
      </c>
      <c r="F13" s="4" t="str">
        <f>IF($C13="","",VLOOKUP($C13,選手登録シート!$B$11:$I$65,4,FALSE))</f>
        <v/>
      </c>
      <c r="G13" s="4" t="str">
        <f>IF($C13="","",VLOOKUP($C13,選手登録シート!$B$11:$I$65,5,FALSE))</f>
        <v/>
      </c>
      <c r="H13" s="4" t="str">
        <f>IF($C13="","",VLOOKUP($C13,選手登録シート!$B$11:$I$65,6,FALSE))</f>
        <v/>
      </c>
      <c r="I13" s="4" t="str">
        <f>IF($C13="","",VLOOKUP($C13,選手登録シート!$B$11:$I$65,7,FALSE))</f>
        <v/>
      </c>
      <c r="J13" s="5" t="str">
        <f>IF($C13="","",VLOOKUP($C13,選手登録シート!$B$11:$I$65,8,FALSE))</f>
        <v/>
      </c>
      <c r="K13" s="26"/>
      <c r="L13" s="13"/>
      <c r="O13" s="22"/>
      <c r="P13" s="22"/>
      <c r="Q13" s="22"/>
      <c r="R13" s="41"/>
      <c r="S13" s="41"/>
      <c r="T13" s="42"/>
    </row>
    <row r="14" spans="1:20" s="14" customFormat="1" ht="21.6" customHeight="1" thickBot="1">
      <c r="A14" s="51">
        <v>9</v>
      </c>
      <c r="B14" s="23"/>
      <c r="C14" s="24"/>
      <c r="D14" s="3" t="str">
        <f>IF($C14="","",VLOOKUP($C14,選手登録シート!$B$11:$I$65,2,FALSE))</f>
        <v/>
      </c>
      <c r="E14" s="4" t="str">
        <f>IF($C14="","",VLOOKUP($C14,選手登録シート!$B$11:$I$65,3,FALSE))</f>
        <v/>
      </c>
      <c r="F14" s="4" t="str">
        <f>IF($C14="","",VLOOKUP($C14,選手登録シート!$B$11:$I$65,4,FALSE))</f>
        <v/>
      </c>
      <c r="G14" s="4" t="str">
        <f>IF($C14="","",VLOOKUP($C14,選手登録シート!$B$11:$I$65,5,FALSE))</f>
        <v/>
      </c>
      <c r="H14" s="4" t="str">
        <f>IF($C14="","",VLOOKUP($C14,選手登録シート!$B$11:$I$65,6,FALSE))</f>
        <v/>
      </c>
      <c r="I14" s="4" t="str">
        <f>IF($C14="","",VLOOKUP($C14,選手登録シート!$B$11:$I$65,7,FALSE))</f>
        <v/>
      </c>
      <c r="J14" s="5" t="str">
        <f>IF($C14="","",VLOOKUP($C14,選手登録シート!$B$11:$I$65,8,FALSE))</f>
        <v/>
      </c>
      <c r="K14" s="26"/>
      <c r="L14" s="13"/>
      <c r="O14" s="22"/>
      <c r="P14" s="22"/>
      <c r="Q14" s="22"/>
      <c r="R14" s="41"/>
      <c r="S14" s="41"/>
      <c r="T14" s="42"/>
    </row>
    <row r="15" spans="1:20" s="14" customFormat="1" ht="21.6" customHeight="1" thickBot="1">
      <c r="A15" s="51">
        <v>10</v>
      </c>
      <c r="B15" s="23"/>
      <c r="C15" s="24"/>
      <c r="D15" s="3" t="str">
        <f>IF($C15="","",VLOOKUP($C15,選手登録シート!$B$11:$I$65,2,FALSE))</f>
        <v/>
      </c>
      <c r="E15" s="4" t="str">
        <f>IF($C15="","",VLOOKUP($C15,選手登録シート!$B$11:$I$65,3,FALSE))</f>
        <v/>
      </c>
      <c r="F15" s="4" t="str">
        <f>IF($C15="","",VLOOKUP($C15,選手登録シート!$B$11:$I$65,4,FALSE))</f>
        <v/>
      </c>
      <c r="G15" s="4" t="str">
        <f>IF($C15="","",VLOOKUP($C15,選手登録シート!$B$11:$I$65,5,FALSE))</f>
        <v/>
      </c>
      <c r="H15" s="4" t="str">
        <f>IF($C15="","",VLOOKUP($C15,選手登録シート!$B$11:$I$65,6,FALSE))</f>
        <v/>
      </c>
      <c r="I15" s="4" t="str">
        <f>IF($C15="","",VLOOKUP($C15,選手登録シート!$B$11:$I$65,7,FALSE))</f>
        <v/>
      </c>
      <c r="J15" s="5" t="str">
        <f>IF($C15="","",VLOOKUP($C15,選手登録シート!$B$11:$I$65,8,FALSE))</f>
        <v/>
      </c>
      <c r="K15" s="26"/>
      <c r="L15" s="13"/>
      <c r="O15" s="22"/>
      <c r="P15" s="22"/>
      <c r="Q15" s="22"/>
      <c r="R15" s="41"/>
      <c r="S15" s="41"/>
      <c r="T15" s="42"/>
    </row>
    <row r="16" spans="1:20" s="14" customFormat="1" ht="21.6" customHeight="1" thickBot="1">
      <c r="A16" s="51">
        <v>11</v>
      </c>
      <c r="B16" s="23"/>
      <c r="C16" s="24"/>
      <c r="D16" s="3" t="str">
        <f>IF($C16="","",VLOOKUP($C16,選手登録シート!$B$11:$I$65,2,FALSE))</f>
        <v/>
      </c>
      <c r="E16" s="4" t="str">
        <f>IF($C16="","",VLOOKUP($C16,選手登録シート!$B$11:$I$65,3,FALSE))</f>
        <v/>
      </c>
      <c r="F16" s="4" t="str">
        <f>IF($C16="","",VLOOKUP($C16,選手登録シート!$B$11:$I$65,4,FALSE))</f>
        <v/>
      </c>
      <c r="G16" s="4" t="str">
        <f>IF($C16="","",VLOOKUP($C16,選手登録シート!$B$11:$I$65,5,FALSE))</f>
        <v/>
      </c>
      <c r="H16" s="4" t="str">
        <f>IF($C16="","",VLOOKUP($C16,選手登録シート!$B$11:$I$65,6,FALSE))</f>
        <v/>
      </c>
      <c r="I16" s="4" t="str">
        <f>IF($C16="","",VLOOKUP($C16,選手登録シート!$B$11:$I$65,7,FALSE))</f>
        <v/>
      </c>
      <c r="J16" s="5" t="str">
        <f>IF($C16="","",VLOOKUP($C16,選手登録シート!$B$11:$I$65,8,FALSE))</f>
        <v/>
      </c>
      <c r="K16" s="26"/>
      <c r="L16" s="13"/>
      <c r="O16" s="22"/>
      <c r="P16" s="22"/>
      <c r="Q16" s="22"/>
      <c r="R16" s="41"/>
      <c r="S16" s="41"/>
      <c r="T16" s="42"/>
    </row>
    <row r="17" spans="1:20" s="14" customFormat="1" ht="21.6" customHeight="1" thickBot="1">
      <c r="A17" s="51">
        <v>12</v>
      </c>
      <c r="B17" s="23"/>
      <c r="C17" s="24"/>
      <c r="D17" s="3" t="str">
        <f>IF($C17="","",VLOOKUP($C17,選手登録シート!$B$11:$I$65,2,FALSE))</f>
        <v/>
      </c>
      <c r="E17" s="4" t="str">
        <f>IF($C17="","",VLOOKUP($C17,選手登録シート!$B$11:$I$65,3,FALSE))</f>
        <v/>
      </c>
      <c r="F17" s="4" t="str">
        <f>IF($C17="","",VLOOKUP($C17,選手登録シート!$B$11:$I$65,4,FALSE))</f>
        <v/>
      </c>
      <c r="G17" s="4" t="str">
        <f>IF($C17="","",VLOOKUP($C17,選手登録シート!$B$11:$I$65,5,FALSE))</f>
        <v/>
      </c>
      <c r="H17" s="4" t="str">
        <f>IF($C17="","",VLOOKUP($C17,選手登録シート!$B$11:$I$65,6,FALSE))</f>
        <v/>
      </c>
      <c r="I17" s="4" t="str">
        <f>IF($C17="","",VLOOKUP($C17,選手登録シート!$B$11:$I$65,7,FALSE))</f>
        <v/>
      </c>
      <c r="J17" s="5" t="str">
        <f>IF($C17="","",VLOOKUP($C17,選手登録シート!$B$11:$I$65,8,FALSE))</f>
        <v/>
      </c>
      <c r="K17" s="26"/>
      <c r="L17" s="13"/>
      <c r="O17" s="22"/>
      <c r="P17" s="22"/>
      <c r="Q17" s="22"/>
      <c r="R17" s="41"/>
      <c r="S17" s="41"/>
      <c r="T17" s="42"/>
    </row>
    <row r="18" spans="1:20" s="14" customFormat="1" ht="21.6" customHeight="1" thickBot="1">
      <c r="A18" s="51">
        <v>13</v>
      </c>
      <c r="B18" s="23"/>
      <c r="C18" s="24"/>
      <c r="D18" s="3" t="str">
        <f>IF($C18="","",VLOOKUP($C18,選手登録シート!$B$11:$I$65,2,FALSE))</f>
        <v/>
      </c>
      <c r="E18" s="4" t="str">
        <f>IF($C18="","",VLOOKUP($C18,選手登録シート!$B$11:$I$65,3,FALSE))</f>
        <v/>
      </c>
      <c r="F18" s="4" t="str">
        <f>IF($C18="","",VLOOKUP($C18,選手登録シート!$B$11:$I$65,4,FALSE))</f>
        <v/>
      </c>
      <c r="G18" s="4" t="str">
        <f>IF($C18="","",VLOOKUP($C18,選手登録シート!$B$11:$I$65,5,FALSE))</f>
        <v/>
      </c>
      <c r="H18" s="4" t="str">
        <f>IF($C18="","",VLOOKUP($C18,選手登録シート!$B$11:$I$65,6,FALSE))</f>
        <v/>
      </c>
      <c r="I18" s="4" t="str">
        <f>IF($C18="","",VLOOKUP($C18,選手登録シート!$B$11:$I$65,7,FALSE))</f>
        <v/>
      </c>
      <c r="J18" s="5" t="str">
        <f>IF($C18="","",VLOOKUP($C18,選手登録シート!$B$11:$I$65,8,FALSE))</f>
        <v/>
      </c>
      <c r="K18" s="26"/>
      <c r="L18" s="13"/>
      <c r="O18" s="22"/>
      <c r="P18" s="22"/>
      <c r="Q18" s="22"/>
      <c r="R18" s="41"/>
      <c r="S18" s="41"/>
      <c r="T18" s="42"/>
    </row>
    <row r="19" spans="1:20" s="14" customFormat="1" ht="21.6" customHeight="1" thickBot="1">
      <c r="A19" s="51">
        <v>14</v>
      </c>
      <c r="B19" s="23"/>
      <c r="C19" s="24"/>
      <c r="D19" s="3" t="str">
        <f>IF($C19="","",VLOOKUP($C19,選手登録シート!$B$11:$I$65,2,FALSE))</f>
        <v/>
      </c>
      <c r="E19" s="4" t="str">
        <f>IF($C19="","",VLOOKUP($C19,選手登録シート!$B$11:$I$65,3,FALSE))</f>
        <v/>
      </c>
      <c r="F19" s="4" t="str">
        <f>IF($C19="","",VLOOKUP($C19,選手登録シート!$B$11:$I$65,4,FALSE))</f>
        <v/>
      </c>
      <c r="G19" s="4" t="str">
        <f>IF($C19="","",VLOOKUP($C19,選手登録シート!$B$11:$I$65,5,FALSE))</f>
        <v/>
      </c>
      <c r="H19" s="4" t="str">
        <f>IF($C19="","",VLOOKUP($C19,選手登録シート!$B$11:$I$65,6,FALSE))</f>
        <v/>
      </c>
      <c r="I19" s="4" t="str">
        <f>IF($C19="","",VLOOKUP($C19,選手登録シート!$B$11:$I$65,7,FALSE))</f>
        <v/>
      </c>
      <c r="J19" s="5" t="str">
        <f>IF($C19="","",VLOOKUP($C19,選手登録シート!$B$11:$I$65,8,FALSE))</f>
        <v/>
      </c>
      <c r="K19" s="26"/>
      <c r="L19" s="13"/>
      <c r="O19" s="22"/>
      <c r="P19" s="22"/>
      <c r="Q19" s="22"/>
      <c r="R19" s="41"/>
      <c r="S19" s="41"/>
      <c r="T19" s="42"/>
    </row>
    <row r="20" spans="1:20" s="14" customFormat="1" ht="21.6" customHeight="1" thickBot="1">
      <c r="A20" s="51">
        <v>15</v>
      </c>
      <c r="B20" s="23"/>
      <c r="C20" s="24"/>
      <c r="D20" s="3" t="str">
        <f>IF($C20="","",VLOOKUP($C20,選手登録シート!$B$11:$I$65,2,FALSE))</f>
        <v/>
      </c>
      <c r="E20" s="4" t="str">
        <f>IF($C20="","",VLOOKUP($C20,選手登録シート!$B$11:$I$65,3,FALSE))</f>
        <v/>
      </c>
      <c r="F20" s="4" t="str">
        <f>IF($C20="","",VLOOKUP($C20,選手登録シート!$B$11:$I$65,4,FALSE))</f>
        <v/>
      </c>
      <c r="G20" s="4" t="str">
        <f>IF($C20="","",VLOOKUP($C20,選手登録シート!$B$11:$I$65,5,FALSE))</f>
        <v/>
      </c>
      <c r="H20" s="4" t="str">
        <f>IF($C20="","",VLOOKUP($C20,選手登録シート!$B$11:$I$65,6,FALSE))</f>
        <v/>
      </c>
      <c r="I20" s="4" t="str">
        <f>IF($C20="","",VLOOKUP($C20,選手登録シート!$B$11:$I$65,7,FALSE))</f>
        <v/>
      </c>
      <c r="J20" s="5" t="str">
        <f>IF($C20="","",VLOOKUP($C20,選手登録シート!$B$11:$I$65,8,FALSE))</f>
        <v/>
      </c>
      <c r="K20" s="26"/>
      <c r="L20" s="13"/>
      <c r="O20" s="22"/>
      <c r="P20" s="22"/>
      <c r="Q20" s="22"/>
      <c r="R20" s="41"/>
      <c r="S20" s="41"/>
      <c r="T20" s="42"/>
    </row>
    <row r="21" spans="1:20" s="14" customFormat="1" ht="21.6" customHeight="1" thickBot="1">
      <c r="A21" s="51">
        <v>16</v>
      </c>
      <c r="B21" s="23"/>
      <c r="C21" s="24"/>
      <c r="D21" s="3" t="str">
        <f>IF($C21="","",VLOOKUP($C21,選手登録シート!$B$11:$I$65,2,FALSE))</f>
        <v/>
      </c>
      <c r="E21" s="4" t="str">
        <f>IF($C21="","",VLOOKUP($C21,選手登録シート!$B$11:$I$65,3,FALSE))</f>
        <v/>
      </c>
      <c r="F21" s="4" t="str">
        <f>IF($C21="","",VLOOKUP($C21,選手登録シート!$B$11:$I$65,4,FALSE))</f>
        <v/>
      </c>
      <c r="G21" s="4" t="str">
        <f>IF($C21="","",VLOOKUP($C21,選手登録シート!$B$11:$I$65,5,FALSE))</f>
        <v/>
      </c>
      <c r="H21" s="4" t="str">
        <f>IF($C21="","",VLOOKUP($C21,選手登録シート!$B$11:$I$65,6,FALSE))</f>
        <v/>
      </c>
      <c r="I21" s="4" t="str">
        <f>IF($C21="","",VLOOKUP($C21,選手登録シート!$B$11:$I$65,7,FALSE))</f>
        <v/>
      </c>
      <c r="J21" s="5" t="str">
        <f>IF($C21="","",VLOOKUP($C21,選手登録シート!$B$11:$I$65,8,FALSE))</f>
        <v/>
      </c>
      <c r="K21" s="26"/>
      <c r="L21" s="13"/>
      <c r="O21" s="22"/>
      <c r="P21" s="22"/>
      <c r="Q21" s="22"/>
      <c r="R21" s="41"/>
      <c r="S21" s="41"/>
      <c r="T21" s="42"/>
    </row>
    <row r="22" spans="1:20" s="14" customFormat="1" ht="21.6" customHeight="1" thickBot="1">
      <c r="A22" s="51">
        <v>17</v>
      </c>
      <c r="B22" s="23"/>
      <c r="C22" s="24"/>
      <c r="D22" s="3" t="str">
        <f>IF($C22="","",VLOOKUP($C22,選手登録シート!$B$11:$I$65,2,FALSE))</f>
        <v/>
      </c>
      <c r="E22" s="4" t="str">
        <f>IF($C22="","",VLOOKUP($C22,選手登録シート!$B$11:$I$65,3,FALSE))</f>
        <v/>
      </c>
      <c r="F22" s="4" t="str">
        <f>IF($C22="","",VLOOKUP($C22,選手登録シート!$B$11:$I$65,4,FALSE))</f>
        <v/>
      </c>
      <c r="G22" s="4" t="str">
        <f>IF($C22="","",VLOOKUP($C22,選手登録シート!$B$11:$I$65,5,FALSE))</f>
        <v/>
      </c>
      <c r="H22" s="4" t="str">
        <f>IF($C22="","",VLOOKUP($C22,選手登録シート!$B$11:$I$65,6,FALSE))</f>
        <v/>
      </c>
      <c r="I22" s="4" t="str">
        <f>IF($C22="","",VLOOKUP($C22,選手登録シート!$B$11:$I$65,7,FALSE))</f>
        <v/>
      </c>
      <c r="J22" s="5" t="str">
        <f>IF($C22="","",VLOOKUP($C22,選手登録シート!$B$11:$I$65,8,FALSE))</f>
        <v/>
      </c>
      <c r="K22" s="26"/>
      <c r="L22" s="13"/>
      <c r="O22" s="22"/>
      <c r="P22" s="22"/>
      <c r="Q22" s="22"/>
      <c r="R22" s="41"/>
      <c r="S22" s="41"/>
      <c r="T22" s="42"/>
    </row>
    <row r="23" spans="1:20" s="14" customFormat="1" ht="21.6" customHeight="1" thickBot="1">
      <c r="A23" s="51">
        <v>18</v>
      </c>
      <c r="B23" s="23"/>
      <c r="C23" s="24"/>
      <c r="D23" s="3" t="str">
        <f>IF($C23="","",VLOOKUP($C23,選手登録シート!$B$11:$I$65,2,FALSE))</f>
        <v/>
      </c>
      <c r="E23" s="4" t="str">
        <f>IF($C23="","",VLOOKUP($C23,選手登録シート!$B$11:$I$65,3,FALSE))</f>
        <v/>
      </c>
      <c r="F23" s="4" t="str">
        <f>IF($C23="","",VLOOKUP($C23,選手登録シート!$B$11:$I$65,4,FALSE))</f>
        <v/>
      </c>
      <c r="G23" s="4" t="str">
        <f>IF($C23="","",VLOOKUP($C23,選手登録シート!$B$11:$I$65,5,FALSE))</f>
        <v/>
      </c>
      <c r="H23" s="4" t="str">
        <f>IF($C23="","",VLOOKUP($C23,選手登録シート!$B$11:$I$65,6,FALSE))</f>
        <v/>
      </c>
      <c r="I23" s="4" t="str">
        <f>IF($C23="","",VLOOKUP($C23,選手登録シート!$B$11:$I$65,7,FALSE))</f>
        <v/>
      </c>
      <c r="J23" s="5" t="str">
        <f>IF($C23="","",VLOOKUP($C23,選手登録シート!$B$11:$I$65,8,FALSE))</f>
        <v/>
      </c>
      <c r="K23" s="26"/>
      <c r="L23" s="13"/>
      <c r="O23" s="22"/>
      <c r="P23" s="22"/>
      <c r="Q23" s="22"/>
      <c r="R23" s="41"/>
      <c r="S23" s="41"/>
      <c r="T23" s="42"/>
    </row>
    <row r="24" spans="1:20" s="14" customFormat="1" ht="21.6" customHeight="1" thickBot="1">
      <c r="A24" s="51">
        <v>19</v>
      </c>
      <c r="B24" s="23"/>
      <c r="C24" s="24"/>
      <c r="D24" s="3" t="str">
        <f>IF($C24="","",VLOOKUP($C24,選手登録シート!$B$11:$I$65,2,FALSE))</f>
        <v/>
      </c>
      <c r="E24" s="4" t="str">
        <f>IF($C24="","",VLOOKUP($C24,選手登録シート!$B$11:$I$65,3,FALSE))</f>
        <v/>
      </c>
      <c r="F24" s="4" t="str">
        <f>IF($C24="","",VLOOKUP($C24,選手登録シート!$B$11:$I$65,4,FALSE))</f>
        <v/>
      </c>
      <c r="G24" s="4" t="str">
        <f>IF($C24="","",VLOOKUP($C24,選手登録シート!$B$11:$I$65,5,FALSE))</f>
        <v/>
      </c>
      <c r="H24" s="4" t="str">
        <f>IF($C24="","",VLOOKUP($C24,選手登録シート!$B$11:$I$65,6,FALSE))</f>
        <v/>
      </c>
      <c r="I24" s="4" t="str">
        <f>IF($C24="","",VLOOKUP($C24,選手登録シート!$B$11:$I$65,7,FALSE))</f>
        <v/>
      </c>
      <c r="J24" s="5" t="str">
        <f>IF($C24="","",VLOOKUP($C24,選手登録シート!$B$11:$I$65,8,FALSE))</f>
        <v/>
      </c>
      <c r="K24" s="26"/>
      <c r="L24" s="13"/>
      <c r="O24" s="22"/>
      <c r="P24" s="22"/>
      <c r="Q24" s="22"/>
      <c r="R24" s="41"/>
      <c r="S24" s="41"/>
      <c r="T24" s="42"/>
    </row>
    <row r="25" spans="1:20" s="14" customFormat="1" ht="21.6" customHeight="1" thickBot="1">
      <c r="A25" s="51">
        <v>20</v>
      </c>
      <c r="B25" s="23"/>
      <c r="C25" s="24"/>
      <c r="D25" s="3" t="str">
        <f>IF($C25="","",VLOOKUP($C25,選手登録シート!$B$11:$I$65,2,FALSE))</f>
        <v/>
      </c>
      <c r="E25" s="4" t="str">
        <f>IF($C25="","",VLOOKUP($C25,選手登録シート!$B$11:$I$65,3,FALSE))</f>
        <v/>
      </c>
      <c r="F25" s="4" t="str">
        <f>IF($C25="","",VLOOKUP($C25,選手登録シート!$B$11:$I$65,4,FALSE))</f>
        <v/>
      </c>
      <c r="G25" s="4" t="str">
        <f>IF($C25="","",VLOOKUP($C25,選手登録シート!$B$11:$I$65,5,FALSE))</f>
        <v/>
      </c>
      <c r="H25" s="4" t="str">
        <f>IF($C25="","",VLOOKUP($C25,選手登録シート!$B$11:$I$65,6,FALSE))</f>
        <v/>
      </c>
      <c r="I25" s="4" t="str">
        <f>IF($C25="","",VLOOKUP($C25,選手登録シート!$B$11:$I$65,7,FALSE))</f>
        <v/>
      </c>
      <c r="J25" s="5" t="str">
        <f>IF($C25="","",VLOOKUP($C25,選手登録シート!$B$11:$I$65,8,FALSE))</f>
        <v/>
      </c>
      <c r="K25" s="26"/>
      <c r="L25" s="13"/>
      <c r="O25" s="22"/>
      <c r="P25" s="22"/>
      <c r="Q25" s="22"/>
      <c r="R25" s="41"/>
      <c r="S25" s="41"/>
      <c r="T25" s="42"/>
    </row>
    <row r="26" spans="1:20" s="14" customFormat="1" ht="21.6" customHeight="1" thickBot="1">
      <c r="A26" s="51">
        <v>21</v>
      </c>
      <c r="B26" s="23"/>
      <c r="C26" s="24"/>
      <c r="D26" s="3" t="str">
        <f>IF($C26="","",VLOOKUP($C26,選手登録シート!$B$11:$I$65,2,FALSE))</f>
        <v/>
      </c>
      <c r="E26" s="4" t="str">
        <f>IF($C26="","",VLOOKUP($C26,選手登録シート!$B$11:$I$65,3,FALSE))</f>
        <v/>
      </c>
      <c r="F26" s="4" t="str">
        <f>IF($C26="","",VLOOKUP($C26,選手登録シート!$B$11:$I$65,4,FALSE))</f>
        <v/>
      </c>
      <c r="G26" s="4" t="str">
        <f>IF($C26="","",VLOOKUP($C26,選手登録シート!$B$11:$I$65,5,FALSE))</f>
        <v/>
      </c>
      <c r="H26" s="4" t="str">
        <f>IF($C26="","",VLOOKUP($C26,選手登録シート!$B$11:$I$65,6,FALSE))</f>
        <v/>
      </c>
      <c r="I26" s="4" t="str">
        <f>IF($C26="","",VLOOKUP($C26,選手登録シート!$B$11:$I$65,7,FALSE))</f>
        <v/>
      </c>
      <c r="J26" s="5" t="str">
        <f>IF($C26="","",VLOOKUP($C26,選手登録シート!$B$11:$I$65,8,FALSE))</f>
        <v/>
      </c>
      <c r="K26" s="26"/>
      <c r="L26" s="13"/>
      <c r="O26" s="22"/>
      <c r="P26" s="22"/>
      <c r="Q26" s="22"/>
      <c r="R26" s="41"/>
      <c r="S26" s="41"/>
      <c r="T26" s="42"/>
    </row>
    <row r="27" spans="1:20" s="14" customFormat="1" ht="21.6" customHeight="1" thickBot="1">
      <c r="A27" s="51">
        <v>22</v>
      </c>
      <c r="B27" s="23"/>
      <c r="C27" s="24"/>
      <c r="D27" s="3" t="str">
        <f>IF($C27="","",VLOOKUP($C27,選手登録シート!$B$11:$I$65,2,FALSE))</f>
        <v/>
      </c>
      <c r="E27" s="4" t="str">
        <f>IF($C27="","",VLOOKUP($C27,選手登録シート!$B$11:$I$65,3,FALSE))</f>
        <v/>
      </c>
      <c r="F27" s="4" t="str">
        <f>IF($C27="","",VLOOKUP($C27,選手登録シート!$B$11:$I$65,4,FALSE))</f>
        <v/>
      </c>
      <c r="G27" s="4" t="str">
        <f>IF($C27="","",VLOOKUP($C27,選手登録シート!$B$11:$I$65,5,FALSE))</f>
        <v/>
      </c>
      <c r="H27" s="4" t="str">
        <f>IF($C27="","",VLOOKUP($C27,選手登録シート!$B$11:$I$65,6,FALSE))</f>
        <v/>
      </c>
      <c r="I27" s="4" t="str">
        <f>IF($C27="","",VLOOKUP($C27,選手登録シート!$B$11:$I$65,7,FALSE))</f>
        <v/>
      </c>
      <c r="J27" s="5" t="str">
        <f>IF($C27="","",VLOOKUP($C27,選手登録シート!$B$11:$I$65,8,FALSE))</f>
        <v/>
      </c>
      <c r="K27" s="26"/>
      <c r="L27" s="13"/>
      <c r="O27" s="22"/>
      <c r="P27" s="22"/>
      <c r="Q27" s="22"/>
      <c r="R27" s="41"/>
      <c r="S27" s="41"/>
      <c r="T27" s="42"/>
    </row>
    <row r="28" spans="1:20" s="44" customFormat="1" ht="21.6" customHeight="1" thickBot="1">
      <c r="A28" s="51">
        <v>23</v>
      </c>
      <c r="B28" s="23"/>
      <c r="C28" s="24"/>
      <c r="D28" s="3" t="str">
        <f>IF($C28="","",VLOOKUP($C28,選手登録シート!$B$11:$I$65,2,FALSE))</f>
        <v/>
      </c>
      <c r="E28" s="4" t="str">
        <f>IF($C28="","",VLOOKUP($C28,選手登録シート!$B$11:$I$65,3,FALSE))</f>
        <v/>
      </c>
      <c r="F28" s="4" t="str">
        <f>IF($C28="","",VLOOKUP($C28,選手登録シート!$B$11:$I$65,4,FALSE))</f>
        <v/>
      </c>
      <c r="G28" s="4" t="str">
        <f>IF($C28="","",VLOOKUP($C28,選手登録シート!$B$11:$I$65,5,FALSE))</f>
        <v/>
      </c>
      <c r="H28" s="4" t="str">
        <f>IF($C28="","",VLOOKUP($C28,選手登録シート!$B$11:$I$65,6,FALSE))</f>
        <v/>
      </c>
      <c r="I28" s="4" t="str">
        <f>IF($C28="","",VLOOKUP($C28,選手登録シート!$B$11:$I$65,7,FALSE))</f>
        <v/>
      </c>
      <c r="J28" s="5" t="str">
        <f>IF($C28="","",VLOOKUP($C28,選手登録シート!$B$11:$I$65,8,FALSE))</f>
        <v/>
      </c>
      <c r="K28" s="26"/>
      <c r="O28" s="22"/>
      <c r="P28" s="22"/>
      <c r="Q28" s="22"/>
      <c r="R28" s="41"/>
      <c r="S28" s="41"/>
      <c r="T28" s="42"/>
    </row>
    <row r="29" spans="1:20" s="44" customFormat="1" ht="21.6" customHeight="1" thickBot="1">
      <c r="A29" s="51">
        <v>24</v>
      </c>
      <c r="B29" s="23"/>
      <c r="C29" s="24"/>
      <c r="D29" s="3" t="str">
        <f>IF($C29="","",VLOOKUP($C29,選手登録シート!$B$11:$I$65,2,FALSE))</f>
        <v/>
      </c>
      <c r="E29" s="4" t="str">
        <f>IF($C29="","",VLOOKUP($C29,選手登録シート!$B$11:$I$65,3,FALSE))</f>
        <v/>
      </c>
      <c r="F29" s="4" t="str">
        <f>IF($C29="","",VLOOKUP($C29,選手登録シート!$B$11:$I$65,4,FALSE))</f>
        <v/>
      </c>
      <c r="G29" s="4" t="str">
        <f>IF($C29="","",VLOOKUP($C29,選手登録シート!$B$11:$I$65,5,FALSE))</f>
        <v/>
      </c>
      <c r="H29" s="4" t="str">
        <f>IF($C29="","",VLOOKUP($C29,選手登録シート!$B$11:$I$65,6,FALSE))</f>
        <v/>
      </c>
      <c r="I29" s="4" t="str">
        <f>IF($C29="","",VLOOKUP($C29,選手登録シート!$B$11:$I$65,7,FALSE))</f>
        <v/>
      </c>
      <c r="J29" s="5" t="str">
        <f>IF($C29="","",VLOOKUP($C29,選手登録シート!$B$11:$I$65,8,FALSE))</f>
        <v/>
      </c>
      <c r="K29" s="26"/>
      <c r="O29" s="22"/>
      <c r="P29" s="22"/>
      <c r="Q29" s="22"/>
      <c r="R29" s="41"/>
      <c r="S29" s="41"/>
      <c r="T29" s="42"/>
    </row>
    <row r="30" spans="1:20" s="44" customFormat="1" ht="21.6" customHeight="1" thickBot="1">
      <c r="A30" s="51">
        <v>25</v>
      </c>
      <c r="B30" s="23"/>
      <c r="C30" s="24"/>
      <c r="D30" s="3" t="str">
        <f>IF($C30="","",VLOOKUP($C30,選手登録シート!$B$11:$I$65,2,FALSE))</f>
        <v/>
      </c>
      <c r="E30" s="4" t="str">
        <f>IF($C30="","",VLOOKUP($C30,選手登録シート!$B$11:$I$65,3,FALSE))</f>
        <v/>
      </c>
      <c r="F30" s="4" t="str">
        <f>IF($C30="","",VLOOKUP($C30,選手登録シート!$B$11:$I$65,4,FALSE))</f>
        <v/>
      </c>
      <c r="G30" s="4" t="str">
        <f>IF($C30="","",VLOOKUP($C30,選手登録シート!$B$11:$I$65,5,FALSE))</f>
        <v/>
      </c>
      <c r="H30" s="4" t="str">
        <f>IF($C30="","",VLOOKUP($C30,選手登録シート!$B$11:$I$65,6,FALSE))</f>
        <v/>
      </c>
      <c r="I30" s="4" t="str">
        <f>IF($C30="","",VLOOKUP($C30,選手登録シート!$B$11:$I$65,7,FALSE))</f>
        <v/>
      </c>
      <c r="J30" s="5" t="str">
        <f>IF($C30="","",VLOOKUP($C30,選手登録シート!$B$11:$I$65,8,FALSE))</f>
        <v/>
      </c>
      <c r="K30" s="26"/>
      <c r="O30" s="22"/>
      <c r="P30" s="22"/>
      <c r="Q30" s="22"/>
      <c r="R30" s="41"/>
      <c r="S30" s="41"/>
      <c r="T30" s="42"/>
    </row>
    <row r="31" spans="1:20" s="44" customFormat="1" ht="21.6" customHeight="1" thickBot="1">
      <c r="A31" s="51">
        <v>26</v>
      </c>
      <c r="B31" s="23"/>
      <c r="C31" s="24"/>
      <c r="D31" s="3" t="str">
        <f>IF($C31="","",VLOOKUP($C31,選手登録シート!$B$11:$I$65,2,FALSE))</f>
        <v/>
      </c>
      <c r="E31" s="4" t="str">
        <f>IF($C31="","",VLOOKUP($C31,選手登録シート!$B$11:$I$65,3,FALSE))</f>
        <v/>
      </c>
      <c r="F31" s="4" t="str">
        <f>IF($C31="","",VLOOKUP($C31,選手登録シート!$B$11:$I$65,4,FALSE))</f>
        <v/>
      </c>
      <c r="G31" s="4" t="str">
        <f>IF($C31="","",VLOOKUP($C31,選手登録シート!$B$11:$I$65,5,FALSE))</f>
        <v/>
      </c>
      <c r="H31" s="4" t="str">
        <f>IF($C31="","",VLOOKUP($C31,選手登録シート!$B$11:$I$65,6,FALSE))</f>
        <v/>
      </c>
      <c r="I31" s="4" t="str">
        <f>IF($C31="","",VLOOKUP($C31,選手登録シート!$B$11:$I$65,7,FALSE))</f>
        <v/>
      </c>
      <c r="J31" s="5" t="str">
        <f>IF($C31="","",VLOOKUP($C31,選手登録シート!$B$11:$I$65,8,FALSE))</f>
        <v/>
      </c>
      <c r="K31" s="26"/>
      <c r="O31" s="22"/>
      <c r="P31" s="22"/>
      <c r="Q31" s="22"/>
      <c r="R31" s="41"/>
      <c r="S31" s="41"/>
      <c r="T31" s="42"/>
    </row>
    <row r="32" spans="1:20" s="44" customFormat="1" ht="21.6" customHeight="1" thickBot="1">
      <c r="A32" s="51">
        <v>27</v>
      </c>
      <c r="B32" s="23"/>
      <c r="C32" s="24"/>
      <c r="D32" s="3" t="str">
        <f>IF($C32="","",VLOOKUP($C32,選手登録シート!$B$11:$I$65,2,FALSE))</f>
        <v/>
      </c>
      <c r="E32" s="4" t="str">
        <f>IF($C32="","",VLOOKUP($C32,選手登録シート!$B$11:$I$65,3,FALSE))</f>
        <v/>
      </c>
      <c r="F32" s="4" t="str">
        <f>IF($C32="","",VLOOKUP($C32,選手登録シート!$B$11:$I$65,4,FALSE))</f>
        <v/>
      </c>
      <c r="G32" s="4" t="str">
        <f>IF($C32="","",VLOOKUP($C32,選手登録シート!$B$11:$I$65,5,FALSE))</f>
        <v/>
      </c>
      <c r="H32" s="4" t="str">
        <f>IF($C32="","",VLOOKUP($C32,選手登録シート!$B$11:$I$65,6,FALSE))</f>
        <v/>
      </c>
      <c r="I32" s="4" t="str">
        <f>IF($C32="","",VLOOKUP($C32,選手登録シート!$B$11:$I$65,7,FALSE))</f>
        <v/>
      </c>
      <c r="J32" s="5" t="str">
        <f>IF($C32="","",VLOOKUP($C32,選手登録シート!$B$11:$I$65,8,FALSE))</f>
        <v/>
      </c>
      <c r="K32" s="26"/>
      <c r="O32" s="22"/>
      <c r="P32" s="22"/>
      <c r="Q32" s="22"/>
      <c r="R32" s="41"/>
      <c r="S32" s="41"/>
      <c r="T32" s="42"/>
    </row>
    <row r="33" spans="1:20" s="44" customFormat="1" ht="21.6" customHeight="1" thickBot="1">
      <c r="A33" s="51">
        <v>28</v>
      </c>
      <c r="B33" s="23"/>
      <c r="C33" s="24"/>
      <c r="D33" s="3" t="str">
        <f>IF($C33="","",VLOOKUP($C33,選手登録シート!$B$11:$I$65,2,FALSE))</f>
        <v/>
      </c>
      <c r="E33" s="4" t="str">
        <f>IF($C33="","",VLOOKUP($C33,選手登録シート!$B$11:$I$65,3,FALSE))</f>
        <v/>
      </c>
      <c r="F33" s="4" t="str">
        <f>IF($C33="","",VLOOKUP($C33,選手登録シート!$B$11:$I$65,4,FALSE))</f>
        <v/>
      </c>
      <c r="G33" s="4" t="str">
        <f>IF($C33="","",VLOOKUP($C33,選手登録シート!$B$11:$I$65,5,FALSE))</f>
        <v/>
      </c>
      <c r="H33" s="4" t="str">
        <f>IF($C33="","",VLOOKUP($C33,選手登録シート!$B$11:$I$65,6,FALSE))</f>
        <v/>
      </c>
      <c r="I33" s="4" t="str">
        <f>IF($C33="","",VLOOKUP($C33,選手登録シート!$B$11:$I$65,7,FALSE))</f>
        <v/>
      </c>
      <c r="J33" s="5" t="str">
        <f>IF($C33="","",VLOOKUP($C33,選手登録シート!$B$11:$I$65,8,FALSE))</f>
        <v/>
      </c>
      <c r="K33" s="26"/>
      <c r="O33" s="22"/>
      <c r="P33" s="22"/>
      <c r="Q33" s="22"/>
      <c r="R33" s="41"/>
      <c r="S33" s="41"/>
      <c r="T33" s="42"/>
    </row>
    <row r="34" spans="1:20" s="44" customFormat="1" ht="21.6" customHeight="1" thickBot="1">
      <c r="A34" s="51">
        <v>29</v>
      </c>
      <c r="B34" s="23"/>
      <c r="C34" s="24"/>
      <c r="D34" s="3" t="str">
        <f>IF($C34="","",VLOOKUP($C34,選手登録シート!$B$11:$I$65,2,FALSE))</f>
        <v/>
      </c>
      <c r="E34" s="4" t="str">
        <f>IF($C34="","",VLOOKUP($C34,選手登録シート!$B$11:$I$65,3,FALSE))</f>
        <v/>
      </c>
      <c r="F34" s="4" t="str">
        <f>IF($C34="","",VLOOKUP($C34,選手登録シート!$B$11:$I$65,4,FALSE))</f>
        <v/>
      </c>
      <c r="G34" s="4" t="str">
        <f>IF($C34="","",VLOOKUP($C34,選手登録シート!$B$11:$I$65,5,FALSE))</f>
        <v/>
      </c>
      <c r="H34" s="4" t="str">
        <f>IF($C34="","",VLOOKUP($C34,選手登録シート!$B$11:$I$65,6,FALSE))</f>
        <v/>
      </c>
      <c r="I34" s="4" t="str">
        <f>IF($C34="","",VLOOKUP($C34,選手登録シート!$B$11:$I$65,7,FALSE))</f>
        <v/>
      </c>
      <c r="J34" s="5" t="str">
        <f>IF($C34="","",VLOOKUP($C34,選手登録シート!$B$11:$I$65,8,FALSE))</f>
        <v/>
      </c>
      <c r="K34" s="26"/>
      <c r="O34" s="22"/>
      <c r="P34" s="22"/>
      <c r="Q34" s="22"/>
      <c r="R34" s="41"/>
      <c r="S34" s="41"/>
      <c r="T34" s="42"/>
    </row>
    <row r="35" spans="1:20" s="44" customFormat="1" ht="21.6" customHeight="1" thickBot="1">
      <c r="A35" s="51">
        <v>30</v>
      </c>
      <c r="B35" s="23"/>
      <c r="C35" s="24"/>
      <c r="D35" s="3" t="str">
        <f>IF($C35="","",VLOOKUP($C35,選手登録シート!$B$11:$I$65,2,FALSE))</f>
        <v/>
      </c>
      <c r="E35" s="4" t="str">
        <f>IF($C35="","",VLOOKUP($C35,選手登録シート!$B$11:$I$65,3,FALSE))</f>
        <v/>
      </c>
      <c r="F35" s="4" t="str">
        <f>IF($C35="","",VLOOKUP($C35,選手登録シート!$B$11:$I$65,4,FALSE))</f>
        <v/>
      </c>
      <c r="G35" s="4" t="str">
        <f>IF($C35="","",VLOOKUP($C35,選手登録シート!$B$11:$I$65,5,FALSE))</f>
        <v/>
      </c>
      <c r="H35" s="4" t="str">
        <f>IF($C35="","",VLOOKUP($C35,選手登録シート!$B$11:$I$65,6,FALSE))</f>
        <v/>
      </c>
      <c r="I35" s="4" t="str">
        <f>IF($C35="","",VLOOKUP($C35,選手登録シート!$B$11:$I$65,7,FALSE))</f>
        <v/>
      </c>
      <c r="J35" s="5" t="str">
        <f>IF($C35="","",VLOOKUP($C35,選手登録シート!$B$11:$I$65,8,FALSE))</f>
        <v/>
      </c>
      <c r="K35" s="26"/>
      <c r="O35" s="22"/>
      <c r="P35" s="22"/>
      <c r="Q35" s="22"/>
      <c r="R35" s="41"/>
      <c r="S35" s="41"/>
      <c r="T35" s="42"/>
    </row>
    <row r="36" spans="1:20" s="44" customFormat="1" ht="21.6" customHeight="1" thickBot="1">
      <c r="A36" s="51">
        <v>31</v>
      </c>
      <c r="B36" s="23"/>
      <c r="C36" s="24"/>
      <c r="D36" s="3" t="str">
        <f>IF($C36="","",VLOOKUP($C36,選手登録シート!$B$11:$I$65,2,FALSE))</f>
        <v/>
      </c>
      <c r="E36" s="4" t="str">
        <f>IF($C36="","",VLOOKUP($C36,選手登録シート!$B$11:$I$65,3,FALSE))</f>
        <v/>
      </c>
      <c r="F36" s="4" t="str">
        <f>IF($C36="","",VLOOKUP($C36,選手登録シート!$B$11:$I$65,4,FALSE))</f>
        <v/>
      </c>
      <c r="G36" s="4" t="str">
        <f>IF($C36="","",VLOOKUP($C36,選手登録シート!$B$11:$I$65,5,FALSE))</f>
        <v/>
      </c>
      <c r="H36" s="4" t="str">
        <f>IF($C36="","",VLOOKUP($C36,選手登録シート!$B$11:$I$65,6,FALSE))</f>
        <v/>
      </c>
      <c r="I36" s="4" t="str">
        <f>IF($C36="","",VLOOKUP($C36,選手登録シート!$B$11:$I$65,7,FALSE))</f>
        <v/>
      </c>
      <c r="J36" s="5" t="str">
        <f>IF($C36="","",VLOOKUP($C36,選手登録シート!$B$11:$I$65,8,FALSE))</f>
        <v/>
      </c>
      <c r="K36" s="26"/>
      <c r="O36" s="22"/>
      <c r="P36" s="22"/>
      <c r="Q36" s="22"/>
      <c r="R36" s="41"/>
      <c r="S36" s="41"/>
      <c r="T36" s="42"/>
    </row>
    <row r="37" spans="1:20" s="44" customFormat="1" ht="21.6" customHeight="1" thickBot="1">
      <c r="A37" s="51">
        <v>32</v>
      </c>
      <c r="B37" s="23"/>
      <c r="C37" s="24"/>
      <c r="D37" s="3" t="str">
        <f>IF($C37="","",VLOOKUP($C37,選手登録シート!$B$11:$I$65,2,FALSE))</f>
        <v/>
      </c>
      <c r="E37" s="4" t="str">
        <f>IF($C37="","",VLOOKUP($C37,選手登録シート!$B$11:$I$65,3,FALSE))</f>
        <v/>
      </c>
      <c r="F37" s="4" t="str">
        <f>IF($C37="","",VLOOKUP($C37,選手登録シート!$B$11:$I$65,4,FALSE))</f>
        <v/>
      </c>
      <c r="G37" s="4" t="str">
        <f>IF($C37="","",VLOOKUP($C37,選手登録シート!$B$11:$I$65,5,FALSE))</f>
        <v/>
      </c>
      <c r="H37" s="4" t="str">
        <f>IF($C37="","",VLOOKUP($C37,選手登録シート!$B$11:$I$65,6,FALSE))</f>
        <v/>
      </c>
      <c r="I37" s="4" t="str">
        <f>IF($C37="","",VLOOKUP($C37,選手登録シート!$B$11:$I$65,7,FALSE))</f>
        <v/>
      </c>
      <c r="J37" s="5" t="str">
        <f>IF($C37="","",VLOOKUP($C37,選手登録シート!$B$11:$I$65,8,FALSE))</f>
        <v/>
      </c>
      <c r="K37" s="26"/>
      <c r="O37" s="22"/>
      <c r="P37" s="22"/>
      <c r="Q37" s="22"/>
      <c r="R37" s="41"/>
      <c r="S37" s="41"/>
      <c r="T37" s="42"/>
    </row>
    <row r="38" spans="1:20" s="44" customFormat="1" ht="21.6" customHeight="1" thickBot="1">
      <c r="A38" s="51">
        <v>33</v>
      </c>
      <c r="B38" s="23"/>
      <c r="C38" s="24"/>
      <c r="D38" s="3" t="str">
        <f>IF($C38="","",VLOOKUP($C38,選手登録シート!$B$11:$I$65,2,FALSE))</f>
        <v/>
      </c>
      <c r="E38" s="4" t="str">
        <f>IF($C38="","",VLOOKUP($C38,選手登録シート!$B$11:$I$65,3,FALSE))</f>
        <v/>
      </c>
      <c r="F38" s="4" t="str">
        <f>IF($C38="","",VLOOKUP($C38,選手登録シート!$B$11:$I$65,4,FALSE))</f>
        <v/>
      </c>
      <c r="G38" s="4" t="str">
        <f>IF($C38="","",VLOOKUP($C38,選手登録シート!$B$11:$I$65,5,FALSE))</f>
        <v/>
      </c>
      <c r="H38" s="4" t="str">
        <f>IF($C38="","",VLOOKUP($C38,選手登録シート!$B$11:$I$65,6,FALSE))</f>
        <v/>
      </c>
      <c r="I38" s="4" t="str">
        <f>IF($C38="","",VLOOKUP($C38,選手登録シート!$B$11:$I$65,7,FALSE))</f>
        <v/>
      </c>
      <c r="J38" s="5" t="str">
        <f>IF($C38="","",VLOOKUP($C38,選手登録シート!$B$11:$I$65,8,FALSE))</f>
        <v/>
      </c>
      <c r="K38" s="26"/>
      <c r="O38" s="22"/>
      <c r="P38" s="22"/>
      <c r="Q38" s="22"/>
      <c r="R38" s="41"/>
      <c r="S38" s="41"/>
      <c r="T38" s="42"/>
    </row>
    <row r="39" spans="1:20" s="44" customFormat="1" ht="21.6" customHeight="1" thickBot="1">
      <c r="A39" s="51">
        <v>34</v>
      </c>
      <c r="B39" s="23"/>
      <c r="C39" s="24"/>
      <c r="D39" s="3" t="str">
        <f>IF($C39="","",VLOOKUP($C39,選手登録シート!$B$11:$I$65,2,FALSE))</f>
        <v/>
      </c>
      <c r="E39" s="4" t="str">
        <f>IF($C39="","",VLOOKUP($C39,選手登録シート!$B$11:$I$65,3,FALSE))</f>
        <v/>
      </c>
      <c r="F39" s="4" t="str">
        <f>IF($C39="","",VLOOKUP($C39,選手登録シート!$B$11:$I$65,4,FALSE))</f>
        <v/>
      </c>
      <c r="G39" s="4" t="str">
        <f>IF($C39="","",VLOOKUP($C39,選手登録シート!$B$11:$I$65,5,FALSE))</f>
        <v/>
      </c>
      <c r="H39" s="4" t="str">
        <f>IF($C39="","",VLOOKUP($C39,選手登録シート!$B$11:$I$65,6,FALSE))</f>
        <v/>
      </c>
      <c r="I39" s="4" t="str">
        <f>IF($C39="","",VLOOKUP($C39,選手登録シート!$B$11:$I$65,7,FALSE))</f>
        <v/>
      </c>
      <c r="J39" s="5" t="str">
        <f>IF($C39="","",VLOOKUP($C39,選手登録シート!$B$11:$I$65,8,FALSE))</f>
        <v/>
      </c>
      <c r="K39" s="26"/>
      <c r="O39" s="22"/>
      <c r="P39" s="22"/>
      <c r="Q39" s="22"/>
      <c r="R39" s="41"/>
      <c r="S39" s="41"/>
      <c r="T39" s="42"/>
    </row>
    <row r="40" spans="1:20" s="44" customFormat="1" ht="21.6" customHeight="1" thickBot="1">
      <c r="A40" s="51">
        <v>35</v>
      </c>
      <c r="B40" s="23"/>
      <c r="C40" s="24"/>
      <c r="D40" s="3" t="str">
        <f>IF($C40="","",VLOOKUP($C40,選手登録シート!$B$11:$I$65,2,FALSE))</f>
        <v/>
      </c>
      <c r="E40" s="4" t="str">
        <f>IF($C40="","",VLOOKUP($C40,選手登録シート!$B$11:$I$65,3,FALSE))</f>
        <v/>
      </c>
      <c r="F40" s="4" t="str">
        <f>IF($C40="","",VLOOKUP($C40,選手登録シート!$B$11:$I$65,4,FALSE))</f>
        <v/>
      </c>
      <c r="G40" s="4" t="str">
        <f>IF($C40="","",VLOOKUP($C40,選手登録シート!$B$11:$I$65,5,FALSE))</f>
        <v/>
      </c>
      <c r="H40" s="4" t="str">
        <f>IF($C40="","",VLOOKUP($C40,選手登録シート!$B$11:$I$65,6,FALSE))</f>
        <v/>
      </c>
      <c r="I40" s="4" t="str">
        <f>IF($C40="","",VLOOKUP($C40,選手登録シート!$B$11:$I$65,7,FALSE))</f>
        <v/>
      </c>
      <c r="J40" s="5" t="str">
        <f>IF($C40="","",VLOOKUP($C40,選手登録シート!$B$11:$I$65,8,FALSE))</f>
        <v/>
      </c>
      <c r="K40" s="26"/>
      <c r="O40" s="22"/>
      <c r="P40" s="22"/>
      <c r="Q40" s="22"/>
      <c r="R40" s="41"/>
      <c r="S40" s="41"/>
      <c r="T40" s="42"/>
    </row>
    <row r="41" spans="1:20" s="44" customFormat="1" ht="21.6" customHeight="1" thickBot="1">
      <c r="A41" s="51">
        <v>36</v>
      </c>
      <c r="B41" s="23"/>
      <c r="C41" s="24"/>
      <c r="D41" s="3" t="str">
        <f>IF($C41="","",VLOOKUP($C41,選手登録シート!$B$11:$I$65,2,FALSE))</f>
        <v/>
      </c>
      <c r="E41" s="4" t="str">
        <f>IF($C41="","",VLOOKUP($C41,選手登録シート!$B$11:$I$65,3,FALSE))</f>
        <v/>
      </c>
      <c r="F41" s="4" t="str">
        <f>IF($C41="","",VLOOKUP($C41,選手登録シート!$B$11:$I$65,4,FALSE))</f>
        <v/>
      </c>
      <c r="G41" s="4" t="str">
        <f>IF($C41="","",VLOOKUP($C41,選手登録シート!$B$11:$I$65,5,FALSE))</f>
        <v/>
      </c>
      <c r="H41" s="4" t="str">
        <f>IF($C41="","",VLOOKUP($C41,選手登録シート!$B$11:$I$65,6,FALSE))</f>
        <v/>
      </c>
      <c r="I41" s="4" t="str">
        <f>IF($C41="","",VLOOKUP($C41,選手登録シート!$B$11:$I$65,7,FALSE))</f>
        <v/>
      </c>
      <c r="J41" s="5" t="str">
        <f>IF($C41="","",VLOOKUP($C41,選手登録シート!$B$11:$I$65,8,FALSE))</f>
        <v/>
      </c>
      <c r="K41" s="26"/>
      <c r="O41" s="22"/>
      <c r="P41" s="22"/>
      <c r="Q41" s="22"/>
      <c r="R41" s="41"/>
      <c r="S41" s="41"/>
      <c r="T41" s="42"/>
    </row>
    <row r="42" spans="1:20" s="44" customFormat="1" ht="21.6" customHeight="1" thickBot="1">
      <c r="A42" s="51">
        <v>37</v>
      </c>
      <c r="B42" s="23"/>
      <c r="C42" s="24"/>
      <c r="D42" s="3" t="str">
        <f>IF($C42="","",VLOOKUP($C42,選手登録シート!$B$11:$I$65,2,FALSE))</f>
        <v/>
      </c>
      <c r="E42" s="4" t="str">
        <f>IF($C42="","",VLOOKUP($C42,選手登録シート!$B$11:$I$65,3,FALSE))</f>
        <v/>
      </c>
      <c r="F42" s="4" t="str">
        <f>IF($C42="","",VLOOKUP($C42,選手登録シート!$B$11:$I$65,4,FALSE))</f>
        <v/>
      </c>
      <c r="G42" s="4" t="str">
        <f>IF($C42="","",VLOOKUP($C42,選手登録シート!$B$11:$I$65,5,FALSE))</f>
        <v/>
      </c>
      <c r="H42" s="4" t="str">
        <f>IF($C42="","",VLOOKUP($C42,選手登録シート!$B$11:$I$65,6,FALSE))</f>
        <v/>
      </c>
      <c r="I42" s="4" t="str">
        <f>IF($C42="","",VLOOKUP($C42,選手登録シート!$B$11:$I$65,7,FALSE))</f>
        <v/>
      </c>
      <c r="J42" s="5" t="str">
        <f>IF($C42="","",VLOOKUP($C42,選手登録シート!$B$11:$I$65,8,FALSE))</f>
        <v/>
      </c>
      <c r="K42" s="26"/>
      <c r="O42" s="22"/>
      <c r="P42" s="22"/>
      <c r="Q42" s="22"/>
      <c r="R42" s="41"/>
      <c r="S42" s="41"/>
      <c r="T42" s="42"/>
    </row>
    <row r="43" spans="1:20" s="44" customFormat="1" ht="21.6" customHeight="1" thickBot="1">
      <c r="A43" s="51">
        <v>38</v>
      </c>
      <c r="B43" s="23"/>
      <c r="C43" s="24"/>
      <c r="D43" s="3" t="str">
        <f>IF($C43="","",VLOOKUP($C43,選手登録シート!$B$11:$I$65,2,FALSE))</f>
        <v/>
      </c>
      <c r="E43" s="4" t="str">
        <f>IF($C43="","",VLOOKUP($C43,選手登録シート!$B$11:$I$65,3,FALSE))</f>
        <v/>
      </c>
      <c r="F43" s="4" t="str">
        <f>IF($C43="","",VLOOKUP($C43,選手登録シート!$B$11:$I$65,4,FALSE))</f>
        <v/>
      </c>
      <c r="G43" s="4" t="str">
        <f>IF($C43="","",VLOOKUP($C43,選手登録シート!$B$11:$I$65,5,FALSE))</f>
        <v/>
      </c>
      <c r="H43" s="4" t="str">
        <f>IF($C43="","",VLOOKUP($C43,選手登録シート!$B$11:$I$65,6,FALSE))</f>
        <v/>
      </c>
      <c r="I43" s="4" t="str">
        <f>IF($C43="","",VLOOKUP($C43,選手登録シート!$B$11:$I$65,7,FALSE))</f>
        <v/>
      </c>
      <c r="J43" s="5" t="str">
        <f>IF($C43="","",VLOOKUP($C43,選手登録シート!$B$11:$I$65,8,FALSE))</f>
        <v/>
      </c>
      <c r="K43" s="26"/>
      <c r="O43" s="22"/>
      <c r="P43" s="22"/>
      <c r="Q43" s="22"/>
      <c r="R43" s="41"/>
      <c r="S43" s="41"/>
      <c r="T43" s="42"/>
    </row>
    <row r="44" spans="1:20" s="44" customFormat="1" ht="21.6" customHeight="1" thickBot="1">
      <c r="A44" s="51">
        <v>39</v>
      </c>
      <c r="B44" s="23"/>
      <c r="C44" s="24"/>
      <c r="D44" s="3" t="str">
        <f>IF($C44="","",VLOOKUP($C44,選手登録シート!$B$11:$I$65,2,FALSE))</f>
        <v/>
      </c>
      <c r="E44" s="4" t="str">
        <f>IF($C44="","",VLOOKUP($C44,選手登録シート!$B$11:$I$65,3,FALSE))</f>
        <v/>
      </c>
      <c r="F44" s="4" t="str">
        <f>IF($C44="","",VLOOKUP($C44,選手登録シート!$B$11:$I$65,4,FALSE))</f>
        <v/>
      </c>
      <c r="G44" s="4" t="str">
        <f>IF($C44="","",VLOOKUP($C44,選手登録シート!$B$11:$I$65,5,FALSE))</f>
        <v/>
      </c>
      <c r="H44" s="4" t="str">
        <f>IF($C44="","",VLOOKUP($C44,選手登録シート!$B$11:$I$65,6,FALSE))</f>
        <v/>
      </c>
      <c r="I44" s="4" t="str">
        <f>IF($C44="","",VLOOKUP($C44,選手登録シート!$B$11:$I$65,7,FALSE))</f>
        <v/>
      </c>
      <c r="J44" s="5" t="str">
        <f>IF($C44="","",VLOOKUP($C44,選手登録シート!$B$11:$I$65,8,FALSE))</f>
        <v/>
      </c>
      <c r="K44" s="26"/>
      <c r="O44" s="22"/>
      <c r="P44" s="22"/>
      <c r="Q44" s="22"/>
      <c r="R44" s="41"/>
      <c r="S44" s="41"/>
      <c r="T44" s="42"/>
    </row>
    <row r="45" spans="1:20" s="44" customFormat="1" ht="21.6" customHeight="1" thickBot="1">
      <c r="A45" s="51">
        <v>40</v>
      </c>
      <c r="B45" s="23"/>
      <c r="C45" s="24"/>
      <c r="D45" s="3" t="str">
        <f>IF($C45="","",VLOOKUP($C45,選手登録シート!$B$11:$I$65,2,FALSE))</f>
        <v/>
      </c>
      <c r="E45" s="4" t="str">
        <f>IF($C45="","",VLOOKUP($C45,選手登録シート!$B$11:$I$65,3,FALSE))</f>
        <v/>
      </c>
      <c r="F45" s="4" t="str">
        <f>IF($C45="","",VLOOKUP($C45,選手登録シート!$B$11:$I$65,4,FALSE))</f>
        <v/>
      </c>
      <c r="G45" s="4" t="str">
        <f>IF($C45="","",VLOOKUP($C45,選手登録シート!$B$11:$I$65,5,FALSE))</f>
        <v/>
      </c>
      <c r="H45" s="4" t="str">
        <f>IF($C45="","",VLOOKUP($C45,選手登録シート!$B$11:$I$65,6,FALSE))</f>
        <v/>
      </c>
      <c r="I45" s="4" t="str">
        <f>IF($C45="","",VLOOKUP($C45,選手登録シート!$B$11:$I$65,7,FALSE))</f>
        <v/>
      </c>
      <c r="J45" s="5" t="str">
        <f>IF($C45="","",VLOOKUP($C45,選手登録シート!$B$11:$I$65,8,FALSE))</f>
        <v/>
      </c>
      <c r="K45" s="26"/>
      <c r="O45" s="22"/>
      <c r="P45" s="22"/>
      <c r="Q45" s="22"/>
      <c r="R45" s="41"/>
      <c r="S45" s="41"/>
      <c r="T45" s="42"/>
    </row>
    <row r="46" spans="1:20" s="44" customFormat="1" ht="21.6" customHeight="1" thickBot="1">
      <c r="A46" s="51">
        <v>41</v>
      </c>
      <c r="B46" s="23"/>
      <c r="C46" s="24"/>
      <c r="D46" s="3" t="str">
        <f>IF($C46="","",VLOOKUP($C46,選手登録シート!$B$11:$I$65,2,FALSE))</f>
        <v/>
      </c>
      <c r="E46" s="4" t="str">
        <f>IF($C46="","",VLOOKUP($C46,選手登録シート!$B$11:$I$65,3,FALSE))</f>
        <v/>
      </c>
      <c r="F46" s="4" t="str">
        <f>IF($C46="","",VLOOKUP($C46,選手登録シート!$B$11:$I$65,4,FALSE))</f>
        <v/>
      </c>
      <c r="G46" s="4" t="str">
        <f>IF($C46="","",VLOOKUP($C46,選手登録シート!$B$11:$I$65,5,FALSE))</f>
        <v/>
      </c>
      <c r="H46" s="4" t="str">
        <f>IF($C46="","",VLOOKUP($C46,選手登録シート!$B$11:$I$65,6,FALSE))</f>
        <v/>
      </c>
      <c r="I46" s="4" t="str">
        <f>IF($C46="","",VLOOKUP($C46,選手登録シート!$B$11:$I$65,7,FALSE))</f>
        <v/>
      </c>
      <c r="J46" s="5" t="str">
        <f>IF($C46="","",VLOOKUP($C46,選手登録シート!$B$11:$I$65,8,FALSE))</f>
        <v/>
      </c>
      <c r="K46" s="26"/>
      <c r="O46" s="22"/>
      <c r="P46" s="22"/>
      <c r="Q46" s="22"/>
      <c r="R46" s="41"/>
      <c r="S46" s="41"/>
      <c r="T46" s="42"/>
    </row>
    <row r="47" spans="1:20" s="44" customFormat="1" ht="21.6" customHeight="1" thickBot="1">
      <c r="A47" s="51">
        <v>42</v>
      </c>
      <c r="B47" s="23"/>
      <c r="C47" s="24"/>
      <c r="D47" s="3" t="str">
        <f>IF($C47="","",VLOOKUP($C47,選手登録シート!$B$11:$I$65,2,FALSE))</f>
        <v/>
      </c>
      <c r="E47" s="4" t="str">
        <f>IF($C47="","",VLOOKUP($C47,選手登録シート!$B$11:$I$65,3,FALSE))</f>
        <v/>
      </c>
      <c r="F47" s="4" t="str">
        <f>IF($C47="","",VLOOKUP($C47,選手登録シート!$B$11:$I$65,4,FALSE))</f>
        <v/>
      </c>
      <c r="G47" s="4" t="str">
        <f>IF($C47="","",VLOOKUP($C47,選手登録シート!$B$11:$I$65,5,FALSE))</f>
        <v/>
      </c>
      <c r="H47" s="4" t="str">
        <f>IF($C47="","",VLOOKUP($C47,選手登録シート!$B$11:$I$65,6,FALSE))</f>
        <v/>
      </c>
      <c r="I47" s="4" t="str">
        <f>IF($C47="","",VLOOKUP($C47,選手登録シート!$B$11:$I$65,7,FALSE))</f>
        <v/>
      </c>
      <c r="J47" s="5" t="str">
        <f>IF($C47="","",VLOOKUP($C47,選手登録シート!$B$11:$I$65,8,FALSE))</f>
        <v/>
      </c>
      <c r="K47" s="26"/>
      <c r="O47" s="22"/>
      <c r="P47" s="22"/>
      <c r="Q47" s="22"/>
      <c r="R47" s="41"/>
      <c r="S47" s="41"/>
      <c r="T47" s="42"/>
    </row>
    <row r="48" spans="1:20" s="44" customFormat="1" ht="21.6" customHeight="1" thickBot="1">
      <c r="A48" s="51">
        <v>43</v>
      </c>
      <c r="B48" s="23"/>
      <c r="C48" s="24"/>
      <c r="D48" s="3" t="str">
        <f>IF($C48="","",VLOOKUP($C48,選手登録シート!$B$11:$I$65,2,FALSE))</f>
        <v/>
      </c>
      <c r="E48" s="4" t="str">
        <f>IF($C48="","",VLOOKUP($C48,選手登録シート!$B$11:$I$65,3,FALSE))</f>
        <v/>
      </c>
      <c r="F48" s="4" t="str">
        <f>IF($C48="","",VLOOKUP($C48,選手登録シート!$B$11:$I$65,4,FALSE))</f>
        <v/>
      </c>
      <c r="G48" s="4" t="str">
        <f>IF($C48="","",VLOOKUP($C48,選手登録シート!$B$11:$I$65,5,FALSE))</f>
        <v/>
      </c>
      <c r="H48" s="4" t="str">
        <f>IF($C48="","",VLOOKUP($C48,選手登録シート!$B$11:$I$65,6,FALSE))</f>
        <v/>
      </c>
      <c r="I48" s="4" t="str">
        <f>IF($C48="","",VLOOKUP($C48,選手登録シート!$B$11:$I$65,7,FALSE))</f>
        <v/>
      </c>
      <c r="J48" s="5" t="str">
        <f>IF($C48="","",VLOOKUP($C48,選手登録シート!$B$11:$I$65,8,FALSE))</f>
        <v/>
      </c>
      <c r="K48" s="26"/>
      <c r="O48" s="22"/>
      <c r="P48" s="22"/>
      <c r="Q48" s="22"/>
      <c r="R48" s="41"/>
      <c r="S48" s="41"/>
      <c r="T48" s="42"/>
    </row>
    <row r="49" spans="1:20" s="44" customFormat="1" ht="21.6" customHeight="1" thickBot="1">
      <c r="A49" s="51">
        <v>44</v>
      </c>
      <c r="B49" s="23"/>
      <c r="C49" s="24"/>
      <c r="D49" s="3" t="str">
        <f>IF($C49="","",VLOOKUP($C49,選手登録シート!$B$11:$I$65,2,FALSE))</f>
        <v/>
      </c>
      <c r="E49" s="4" t="str">
        <f>IF($C49="","",VLOOKUP($C49,選手登録シート!$B$11:$I$65,3,FALSE))</f>
        <v/>
      </c>
      <c r="F49" s="4" t="str">
        <f>IF($C49="","",VLOOKUP($C49,選手登録シート!$B$11:$I$65,4,FALSE))</f>
        <v/>
      </c>
      <c r="G49" s="4" t="str">
        <f>IF($C49="","",VLOOKUP($C49,選手登録シート!$B$11:$I$65,5,FALSE))</f>
        <v/>
      </c>
      <c r="H49" s="4" t="str">
        <f>IF($C49="","",VLOOKUP($C49,選手登録シート!$B$11:$I$65,6,FALSE))</f>
        <v/>
      </c>
      <c r="I49" s="4" t="str">
        <f>IF($C49="","",VLOOKUP($C49,選手登録シート!$B$11:$I$65,7,FALSE))</f>
        <v/>
      </c>
      <c r="J49" s="5" t="str">
        <f>IF($C49="","",VLOOKUP($C49,選手登録シート!$B$11:$I$65,8,FALSE))</f>
        <v/>
      </c>
      <c r="K49" s="26"/>
      <c r="O49" s="22"/>
      <c r="P49" s="22"/>
      <c r="Q49" s="22"/>
      <c r="R49" s="41"/>
      <c r="S49" s="41"/>
      <c r="T49" s="42"/>
    </row>
    <row r="50" spans="1:20" s="44" customFormat="1" ht="21.6" customHeight="1" thickBot="1">
      <c r="A50" s="51">
        <v>45</v>
      </c>
      <c r="B50" s="23"/>
      <c r="C50" s="24"/>
      <c r="D50" s="3" t="str">
        <f>IF($C50="","",VLOOKUP($C50,選手登録シート!$B$11:$I$65,2,FALSE))</f>
        <v/>
      </c>
      <c r="E50" s="4" t="str">
        <f>IF($C50="","",VLOOKUP($C50,選手登録シート!$B$11:$I$65,3,FALSE))</f>
        <v/>
      </c>
      <c r="F50" s="4" t="str">
        <f>IF($C50="","",VLOOKUP($C50,選手登録シート!$B$11:$I$65,4,FALSE))</f>
        <v/>
      </c>
      <c r="G50" s="4" t="str">
        <f>IF($C50="","",VLOOKUP($C50,選手登録シート!$B$11:$I$65,5,FALSE))</f>
        <v/>
      </c>
      <c r="H50" s="4" t="str">
        <f>IF($C50="","",VLOOKUP($C50,選手登録シート!$B$11:$I$65,6,FALSE))</f>
        <v/>
      </c>
      <c r="I50" s="4" t="str">
        <f>IF($C50="","",VLOOKUP($C50,選手登録シート!$B$11:$I$65,7,FALSE))</f>
        <v/>
      </c>
      <c r="J50" s="5" t="str">
        <f>IF($C50="","",VLOOKUP($C50,選手登録シート!$B$11:$I$65,8,FALSE))</f>
        <v/>
      </c>
      <c r="K50" s="26"/>
      <c r="O50" s="22"/>
      <c r="P50" s="22"/>
      <c r="Q50" s="22"/>
      <c r="R50" s="41"/>
      <c r="S50" s="41"/>
      <c r="T50" s="42"/>
    </row>
    <row r="51" spans="1:20" s="44" customFormat="1" ht="21.6" customHeight="1" thickBot="1">
      <c r="A51" s="51">
        <v>46</v>
      </c>
      <c r="B51" s="23"/>
      <c r="C51" s="24"/>
      <c r="D51" s="3" t="str">
        <f>IF($C51="","",VLOOKUP($C51,選手登録シート!$B$11:$I$65,2,FALSE))</f>
        <v/>
      </c>
      <c r="E51" s="4" t="str">
        <f>IF($C51="","",VLOOKUP($C51,選手登録シート!$B$11:$I$65,3,FALSE))</f>
        <v/>
      </c>
      <c r="F51" s="4" t="str">
        <f>IF($C51="","",VLOOKUP($C51,選手登録シート!$B$11:$I$65,4,FALSE))</f>
        <v/>
      </c>
      <c r="G51" s="4" t="str">
        <f>IF($C51="","",VLOOKUP($C51,選手登録シート!$B$11:$I$65,5,FALSE))</f>
        <v/>
      </c>
      <c r="H51" s="4" t="str">
        <f>IF($C51="","",VLOOKUP($C51,選手登録シート!$B$11:$I$65,6,FALSE))</f>
        <v/>
      </c>
      <c r="I51" s="4" t="str">
        <f>IF($C51="","",VLOOKUP($C51,選手登録シート!$B$11:$I$65,7,FALSE))</f>
        <v/>
      </c>
      <c r="J51" s="5" t="str">
        <f>IF($C51="","",VLOOKUP($C51,選手登録シート!$B$11:$I$65,8,FALSE))</f>
        <v/>
      </c>
      <c r="K51" s="26"/>
      <c r="O51" s="22"/>
      <c r="P51" s="22"/>
      <c r="Q51" s="22"/>
      <c r="R51" s="41"/>
      <c r="S51" s="41"/>
      <c r="T51" s="42"/>
    </row>
    <row r="52" spans="1:20" s="44" customFormat="1" ht="21.6" customHeight="1" thickBot="1">
      <c r="A52" s="51">
        <v>47</v>
      </c>
      <c r="B52" s="23"/>
      <c r="C52" s="24"/>
      <c r="D52" s="3" t="str">
        <f>IF($C52="","",VLOOKUP($C52,選手登録シート!$B$11:$I$65,2,FALSE))</f>
        <v/>
      </c>
      <c r="E52" s="4" t="str">
        <f>IF($C52="","",VLOOKUP($C52,選手登録シート!$B$11:$I$65,3,FALSE))</f>
        <v/>
      </c>
      <c r="F52" s="4" t="str">
        <f>IF($C52="","",VLOOKUP($C52,選手登録シート!$B$11:$I$65,4,FALSE))</f>
        <v/>
      </c>
      <c r="G52" s="4" t="str">
        <f>IF($C52="","",VLOOKUP($C52,選手登録シート!$B$11:$I$65,5,FALSE))</f>
        <v/>
      </c>
      <c r="H52" s="4" t="str">
        <f>IF($C52="","",VLOOKUP($C52,選手登録シート!$B$11:$I$65,6,FALSE))</f>
        <v/>
      </c>
      <c r="I52" s="4" t="str">
        <f>IF($C52="","",VLOOKUP($C52,選手登録シート!$B$11:$I$65,7,FALSE))</f>
        <v/>
      </c>
      <c r="J52" s="5" t="str">
        <f>IF($C52="","",VLOOKUP($C52,選手登録シート!$B$11:$I$65,8,FALSE))</f>
        <v/>
      </c>
      <c r="K52" s="26"/>
      <c r="O52" s="22"/>
      <c r="P52" s="22"/>
      <c r="Q52" s="22"/>
      <c r="R52" s="41"/>
      <c r="S52" s="41"/>
      <c r="T52" s="42"/>
    </row>
    <row r="53" spans="1:20" s="44" customFormat="1" ht="21.6" customHeight="1" thickBot="1">
      <c r="A53" s="51">
        <v>48</v>
      </c>
      <c r="B53" s="23"/>
      <c r="C53" s="24"/>
      <c r="D53" s="3" t="str">
        <f>IF($C53="","",VLOOKUP($C53,選手登録シート!$B$11:$I$65,2,FALSE))</f>
        <v/>
      </c>
      <c r="E53" s="4" t="str">
        <f>IF($C53="","",VLOOKUP($C53,選手登録シート!$B$11:$I$65,3,FALSE))</f>
        <v/>
      </c>
      <c r="F53" s="4" t="str">
        <f>IF($C53="","",VLOOKUP($C53,選手登録シート!$B$11:$I$65,4,FALSE))</f>
        <v/>
      </c>
      <c r="G53" s="4" t="str">
        <f>IF($C53="","",VLOOKUP($C53,選手登録シート!$B$11:$I$65,5,FALSE))</f>
        <v/>
      </c>
      <c r="H53" s="4" t="str">
        <f>IF($C53="","",VLOOKUP($C53,選手登録シート!$B$11:$I$65,6,FALSE))</f>
        <v/>
      </c>
      <c r="I53" s="4" t="str">
        <f>IF($C53="","",VLOOKUP($C53,選手登録シート!$B$11:$I$65,7,FALSE))</f>
        <v/>
      </c>
      <c r="J53" s="5" t="str">
        <f>IF($C53="","",VLOOKUP($C53,選手登録シート!$B$11:$I$65,8,FALSE))</f>
        <v/>
      </c>
      <c r="K53" s="26"/>
      <c r="O53" s="22"/>
      <c r="P53" s="22"/>
      <c r="Q53" s="22"/>
      <c r="R53" s="41"/>
      <c r="S53" s="41"/>
      <c r="T53" s="42"/>
    </row>
    <row r="54" spans="1:20" s="44" customFormat="1" ht="21.6" customHeight="1" thickBot="1">
      <c r="A54" s="51">
        <v>49</v>
      </c>
      <c r="B54" s="23"/>
      <c r="C54" s="24"/>
      <c r="D54" s="3" t="str">
        <f>IF($C54="","",VLOOKUP($C54,選手登録シート!$B$11:$I$65,2,FALSE))</f>
        <v/>
      </c>
      <c r="E54" s="4" t="str">
        <f>IF($C54="","",VLOOKUP($C54,選手登録シート!$B$11:$I$65,3,FALSE))</f>
        <v/>
      </c>
      <c r="F54" s="4" t="str">
        <f>IF($C54="","",VLOOKUP($C54,選手登録シート!$B$11:$I$65,4,FALSE))</f>
        <v/>
      </c>
      <c r="G54" s="4" t="str">
        <f>IF($C54="","",VLOOKUP($C54,選手登録シート!$B$11:$I$65,5,FALSE))</f>
        <v/>
      </c>
      <c r="H54" s="4" t="str">
        <f>IF($C54="","",VLOOKUP($C54,選手登録シート!$B$11:$I$65,6,FALSE))</f>
        <v/>
      </c>
      <c r="I54" s="4" t="str">
        <f>IF($C54="","",VLOOKUP($C54,選手登録シート!$B$11:$I$65,7,FALSE))</f>
        <v/>
      </c>
      <c r="J54" s="5" t="str">
        <f>IF($C54="","",VLOOKUP($C54,選手登録シート!$B$11:$I$65,8,FALSE))</f>
        <v/>
      </c>
      <c r="K54" s="26"/>
      <c r="O54" s="22"/>
      <c r="P54" s="22"/>
      <c r="Q54" s="22"/>
      <c r="R54" s="41"/>
      <c r="S54" s="41"/>
      <c r="T54" s="42"/>
    </row>
    <row r="55" spans="1:20" s="44" customFormat="1" ht="21.6" customHeight="1" thickBot="1">
      <c r="A55" s="51">
        <v>50</v>
      </c>
      <c r="B55" s="23"/>
      <c r="C55" s="24"/>
      <c r="D55" s="3" t="str">
        <f>IF($C55="","",VLOOKUP($C55,選手登録シート!$B$11:$I$65,2,FALSE))</f>
        <v/>
      </c>
      <c r="E55" s="4" t="str">
        <f>IF($C55="","",VLOOKUP($C55,選手登録シート!$B$11:$I$65,3,FALSE))</f>
        <v/>
      </c>
      <c r="F55" s="4" t="str">
        <f>IF($C55="","",VLOOKUP($C55,選手登録シート!$B$11:$I$65,4,FALSE))</f>
        <v/>
      </c>
      <c r="G55" s="4" t="str">
        <f>IF($C55="","",VLOOKUP($C55,選手登録シート!$B$11:$I$65,5,FALSE))</f>
        <v/>
      </c>
      <c r="H55" s="4" t="str">
        <f>IF($C55="","",VLOOKUP($C55,選手登録シート!$B$11:$I$65,6,FALSE))</f>
        <v/>
      </c>
      <c r="I55" s="4" t="str">
        <f>IF($C55="","",VLOOKUP($C55,選手登録シート!$B$11:$I$65,7,FALSE))</f>
        <v/>
      </c>
      <c r="J55" s="5" t="str">
        <f>IF($C55="","",VLOOKUP($C55,選手登録シート!$B$11:$I$65,8,FALSE))</f>
        <v/>
      </c>
      <c r="K55" s="26"/>
      <c r="O55" s="22"/>
      <c r="P55" s="22"/>
      <c r="Q55" s="22"/>
      <c r="R55" s="41"/>
      <c r="S55" s="41"/>
      <c r="T55" s="42"/>
    </row>
    <row r="56" spans="1:20" s="44" customFormat="1" ht="21.6" customHeight="1" thickBot="1">
      <c r="A56" s="51">
        <v>51</v>
      </c>
      <c r="B56" s="23"/>
      <c r="C56" s="24"/>
      <c r="D56" s="3" t="str">
        <f>IF($C56="","",VLOOKUP($C56,選手登録シート!$B$11:$I$65,2,FALSE))</f>
        <v/>
      </c>
      <c r="E56" s="4" t="str">
        <f>IF($C56="","",VLOOKUP($C56,選手登録シート!$B$11:$I$65,3,FALSE))</f>
        <v/>
      </c>
      <c r="F56" s="4" t="str">
        <f>IF($C56="","",VLOOKUP($C56,選手登録シート!$B$11:$I$65,4,FALSE))</f>
        <v/>
      </c>
      <c r="G56" s="4" t="str">
        <f>IF($C56="","",VLOOKUP($C56,選手登録シート!$B$11:$I$65,5,FALSE))</f>
        <v/>
      </c>
      <c r="H56" s="4" t="str">
        <f>IF($C56="","",VLOOKUP($C56,選手登録シート!$B$11:$I$65,6,FALSE))</f>
        <v/>
      </c>
      <c r="I56" s="4" t="str">
        <f>IF($C56="","",VLOOKUP($C56,選手登録シート!$B$11:$I$65,7,FALSE))</f>
        <v/>
      </c>
      <c r="J56" s="5" t="str">
        <f>IF($C56="","",VLOOKUP($C56,選手登録シート!$B$11:$I$65,8,FALSE))</f>
        <v/>
      </c>
      <c r="K56" s="26"/>
      <c r="O56" s="22"/>
      <c r="P56" s="22"/>
      <c r="Q56" s="22"/>
      <c r="R56" s="41"/>
      <c r="S56" s="41"/>
      <c r="T56" s="42"/>
    </row>
    <row r="57" spans="1:20" s="44" customFormat="1" ht="21.6" customHeight="1" thickBot="1">
      <c r="A57" s="51">
        <v>52</v>
      </c>
      <c r="B57" s="23"/>
      <c r="C57" s="24"/>
      <c r="D57" s="3" t="str">
        <f>IF($C57="","",VLOOKUP($C57,選手登録シート!$B$11:$I$65,2,FALSE))</f>
        <v/>
      </c>
      <c r="E57" s="4" t="str">
        <f>IF($C57="","",VLOOKUP($C57,選手登録シート!$B$11:$I$65,3,FALSE))</f>
        <v/>
      </c>
      <c r="F57" s="4" t="str">
        <f>IF($C57="","",VLOOKUP($C57,選手登録シート!$B$11:$I$65,4,FALSE))</f>
        <v/>
      </c>
      <c r="G57" s="4" t="str">
        <f>IF($C57="","",VLOOKUP($C57,選手登録シート!$B$11:$I$65,5,FALSE))</f>
        <v/>
      </c>
      <c r="H57" s="4" t="str">
        <f>IF($C57="","",VLOOKUP($C57,選手登録シート!$B$11:$I$65,6,FALSE))</f>
        <v/>
      </c>
      <c r="I57" s="4" t="str">
        <f>IF($C57="","",VLOOKUP($C57,選手登録シート!$B$11:$I$65,7,FALSE))</f>
        <v/>
      </c>
      <c r="J57" s="5" t="str">
        <f>IF($C57="","",VLOOKUP($C57,選手登録シート!$B$11:$I$65,8,FALSE))</f>
        <v/>
      </c>
      <c r="K57" s="26"/>
      <c r="O57" s="22"/>
      <c r="P57" s="22"/>
      <c r="Q57" s="22"/>
      <c r="R57" s="41"/>
      <c r="S57" s="41"/>
      <c r="T57" s="42"/>
    </row>
    <row r="58" spans="1:20" s="44" customFormat="1" ht="21.6" customHeight="1" thickBot="1">
      <c r="A58" s="51">
        <v>53</v>
      </c>
      <c r="B58" s="23"/>
      <c r="C58" s="24"/>
      <c r="D58" s="3" t="str">
        <f>IF($C58="","",VLOOKUP($C58,選手登録シート!$B$11:$I$65,2,FALSE))</f>
        <v/>
      </c>
      <c r="E58" s="4" t="str">
        <f>IF($C58="","",VLOOKUP($C58,選手登録シート!$B$11:$I$65,3,FALSE))</f>
        <v/>
      </c>
      <c r="F58" s="4" t="str">
        <f>IF($C58="","",VLOOKUP($C58,選手登録シート!$B$11:$I$65,4,FALSE))</f>
        <v/>
      </c>
      <c r="G58" s="4" t="str">
        <f>IF($C58="","",VLOOKUP($C58,選手登録シート!$B$11:$I$65,5,FALSE))</f>
        <v/>
      </c>
      <c r="H58" s="4" t="str">
        <f>IF($C58="","",VLOOKUP($C58,選手登録シート!$B$11:$I$65,6,FALSE))</f>
        <v/>
      </c>
      <c r="I58" s="4" t="str">
        <f>IF($C58="","",VLOOKUP($C58,選手登録シート!$B$11:$I$65,7,FALSE))</f>
        <v/>
      </c>
      <c r="J58" s="5" t="str">
        <f>IF($C58="","",VLOOKUP($C58,選手登録シート!$B$11:$I$65,8,FALSE))</f>
        <v/>
      </c>
      <c r="K58" s="26"/>
      <c r="P58" s="22"/>
      <c r="Q58"/>
      <c r="R58"/>
      <c r="S58"/>
      <c r="T58"/>
    </row>
    <row r="59" spans="1:20" s="44" customFormat="1" ht="21.6" customHeight="1" thickBot="1">
      <c r="A59" s="51">
        <v>54</v>
      </c>
      <c r="B59" s="23"/>
      <c r="C59" s="24"/>
      <c r="D59" s="3" t="str">
        <f>IF($C59="","",VLOOKUP($C59,選手登録シート!$B$11:$I$65,2,FALSE))</f>
        <v/>
      </c>
      <c r="E59" s="4" t="str">
        <f>IF($C59="","",VLOOKUP($C59,選手登録シート!$B$11:$I$65,3,FALSE))</f>
        <v/>
      </c>
      <c r="F59" s="4" t="str">
        <f>IF($C59="","",VLOOKUP($C59,選手登録シート!$B$11:$I$65,4,FALSE))</f>
        <v/>
      </c>
      <c r="G59" s="4" t="str">
        <f>IF($C59="","",VLOOKUP($C59,選手登録シート!$B$11:$I$65,5,FALSE))</f>
        <v/>
      </c>
      <c r="H59" s="4" t="str">
        <f>IF($C59="","",VLOOKUP($C59,選手登録シート!$B$11:$I$65,6,FALSE))</f>
        <v/>
      </c>
      <c r="I59" s="4" t="str">
        <f>IF($C59="","",VLOOKUP($C59,選手登録シート!$B$11:$I$65,7,FALSE))</f>
        <v/>
      </c>
      <c r="J59" s="5" t="str">
        <f>IF($C59="","",VLOOKUP($C59,選手登録シート!$B$11:$I$65,8,FALSE))</f>
        <v/>
      </c>
      <c r="K59" s="26"/>
    </row>
    <row r="60" spans="1:20" s="44" customFormat="1" ht="21.6" customHeight="1" thickBot="1">
      <c r="A60" s="51">
        <v>55</v>
      </c>
      <c r="B60" s="23"/>
      <c r="C60" s="24"/>
      <c r="D60" s="3" t="str">
        <f>IF($C60="","",VLOOKUP($C60,選手登録シート!$B$11:$I$65,2,FALSE))</f>
        <v/>
      </c>
      <c r="E60" s="4" t="str">
        <f>IF($C60="","",VLOOKUP($C60,選手登録シート!$B$11:$I$65,3,FALSE))</f>
        <v/>
      </c>
      <c r="F60" s="4" t="str">
        <f>IF($C60="","",VLOOKUP($C60,選手登録シート!$B$11:$I$65,4,FALSE))</f>
        <v/>
      </c>
      <c r="G60" s="4" t="str">
        <f>IF($C60="","",VLOOKUP($C60,選手登録シート!$B$11:$I$65,5,FALSE))</f>
        <v/>
      </c>
      <c r="H60" s="4" t="str">
        <f>IF($C60="","",VLOOKUP($C60,選手登録シート!$B$11:$I$65,6,FALSE))</f>
        <v/>
      </c>
      <c r="I60" s="4" t="str">
        <f>IF($C60="","",VLOOKUP($C60,選手登録シート!$B$11:$I$65,7,FALSE))</f>
        <v/>
      </c>
      <c r="J60" s="5" t="str">
        <f>IF($C60="","",VLOOKUP($C60,選手登録シート!$B$11:$I$65,8,FALSE))</f>
        <v/>
      </c>
      <c r="K60" s="27"/>
      <c r="O60" s="8"/>
    </row>
  </sheetData>
  <sheetProtection algorithmName="SHA-512" hashValue="ozshGOMpVOZVFie7pWtf2nPV6nhf0NJbXPcIRFgcmGW7Nv/oJphX0XV5kZqK0lr6/wmH7iR4FzVSa1HCBuCM+A==" saltValue="IAL/r6cJrmgw7K4AmNPbQg==" spinCount="100000" sheet="1" objects="1" scenarios="1" selectLockedCells="1"/>
  <mergeCells count="4">
    <mergeCell ref="C3:F3"/>
    <mergeCell ref="H3:J3"/>
    <mergeCell ref="A1:K2"/>
    <mergeCell ref="A3:B3"/>
  </mergeCells>
  <phoneticPr fontId="2"/>
  <dataValidations count="3">
    <dataValidation type="textLength" imeMode="halfAlpha" allowBlank="1" showInputMessage="1" showErrorMessage="1" error="6桁または5桁で入力してください。" sqref="K6:K60" xr:uid="{75B9C1BE-03B7-4D90-93CF-FFB05D82903D}">
      <formula1>5</formula1>
      <formula2>6</formula2>
    </dataValidation>
    <dataValidation type="textLength" imeMode="halfAlpha" allowBlank="1" showInputMessage="1" showErrorMessage="1" sqref="C6:C60" xr:uid="{B6108DA6-B7E5-40EC-A62D-3DD31B276573}">
      <formula1>1</formula1>
      <formula2>4</formula2>
    </dataValidation>
    <dataValidation type="list" allowBlank="1" showInputMessage="1" showErrorMessage="1" sqref="B6:B60" xr:uid="{87A4464B-A6AD-4689-B5CC-7979B640EC05}">
      <formula1>$N$1:$N$12</formula1>
    </dataValidation>
  </dataValidations>
  <pageMargins left="0.7" right="0.7" top="0.75" bottom="0.75" header="0.3" footer="0.3"/>
  <pageSetup paperSize="9" scale="80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使い方</vt:lpstr>
      <vt:lpstr>選手登録シート</vt:lpstr>
      <vt:lpstr>エントリーシート</vt:lpstr>
      <vt:lpstr>エントリーシート!Print_Area</vt:lpstr>
      <vt:lpstr>選手登録シート!Print_Area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三浦善和</dc:creator>
  <cp:lastModifiedBy>三浦善和</cp:lastModifiedBy>
  <cp:lastPrinted>2019-02-17T04:42:50Z</cp:lastPrinted>
  <dcterms:created xsi:type="dcterms:W3CDTF">2019-01-28T13:03:23Z</dcterms:created>
  <dcterms:modified xsi:type="dcterms:W3CDTF">2019-04-07T11:33:03Z</dcterms:modified>
</cp:coreProperties>
</file>