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5eba4454bc3937/デスクトップ/福島陸協長距離/★中長距離記録会/R3/第３回福島県中長距離記録会/ホームページ掲載/"/>
    </mc:Choice>
  </mc:AlternateContent>
  <xr:revisionPtr revIDLastSave="25" documentId="13_ncr:1_{942B0FEF-803E-4235-9ACB-A45BD3A41D78}" xr6:coauthVersionLast="47" xr6:coauthVersionMax="47" xr10:uidLastSave="{BF65A407-191C-4104-AF7E-3C11608F934F}"/>
  <bookViews>
    <workbookView xWindow="-120" yWindow="-120" windowWidth="29040" windowHeight="15840" activeTab="1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エントリーシート!$A$1:$K$41</definedName>
    <definedName name="_xlnm.Print_Area" localSheetId="1">選手登録シート!$A$1:$I$42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5" i="5" l="1"/>
  <c r="I105" i="5"/>
  <c r="H105" i="5"/>
  <c r="G105" i="5"/>
  <c r="F105" i="5"/>
  <c r="E105" i="5"/>
  <c r="D105" i="5"/>
  <c r="J104" i="5"/>
  <c r="I104" i="5"/>
  <c r="H104" i="5"/>
  <c r="G104" i="5"/>
  <c r="F104" i="5"/>
  <c r="E104" i="5"/>
  <c r="D104" i="5"/>
  <c r="J103" i="5"/>
  <c r="I103" i="5"/>
  <c r="H103" i="5"/>
  <c r="G103" i="5"/>
  <c r="F103" i="5"/>
  <c r="E103" i="5"/>
  <c r="D103" i="5"/>
  <c r="J102" i="5"/>
  <c r="I102" i="5"/>
  <c r="H102" i="5"/>
  <c r="G102" i="5"/>
  <c r="F102" i="5"/>
  <c r="E102" i="5"/>
  <c r="D102" i="5"/>
  <c r="J101" i="5"/>
  <c r="I101" i="5"/>
  <c r="H101" i="5"/>
  <c r="G101" i="5"/>
  <c r="F101" i="5"/>
  <c r="E101" i="5"/>
  <c r="D101" i="5"/>
  <c r="J100" i="5"/>
  <c r="I100" i="5"/>
  <c r="H100" i="5"/>
  <c r="G100" i="5"/>
  <c r="F100" i="5"/>
  <c r="E100" i="5"/>
  <c r="D100" i="5"/>
  <c r="J99" i="5"/>
  <c r="I99" i="5"/>
  <c r="H99" i="5"/>
  <c r="G99" i="5"/>
  <c r="F99" i="5"/>
  <c r="E99" i="5"/>
  <c r="D99" i="5"/>
  <c r="J98" i="5"/>
  <c r="I98" i="5"/>
  <c r="H98" i="5"/>
  <c r="G98" i="5"/>
  <c r="F98" i="5"/>
  <c r="E98" i="5"/>
  <c r="D98" i="5"/>
  <c r="J97" i="5"/>
  <c r="I97" i="5"/>
  <c r="H97" i="5"/>
  <c r="G97" i="5"/>
  <c r="F97" i="5"/>
  <c r="E97" i="5"/>
  <c r="D97" i="5"/>
  <c r="J96" i="5"/>
  <c r="I96" i="5"/>
  <c r="H96" i="5"/>
  <c r="G96" i="5"/>
  <c r="F96" i="5"/>
  <c r="E96" i="5"/>
  <c r="D96" i="5"/>
  <c r="J95" i="5"/>
  <c r="I95" i="5"/>
  <c r="H95" i="5"/>
  <c r="G95" i="5"/>
  <c r="F95" i="5"/>
  <c r="E95" i="5"/>
  <c r="D95" i="5"/>
  <c r="J94" i="5"/>
  <c r="I94" i="5"/>
  <c r="H94" i="5"/>
  <c r="G94" i="5"/>
  <c r="F94" i="5"/>
  <c r="E94" i="5"/>
  <c r="D94" i="5"/>
  <c r="J93" i="5"/>
  <c r="I93" i="5"/>
  <c r="H93" i="5"/>
  <c r="G93" i="5"/>
  <c r="F93" i="5"/>
  <c r="E93" i="5"/>
  <c r="D93" i="5"/>
  <c r="J92" i="5"/>
  <c r="I92" i="5"/>
  <c r="H92" i="5"/>
  <c r="G92" i="5"/>
  <c r="F92" i="5"/>
  <c r="E92" i="5"/>
  <c r="D92" i="5"/>
  <c r="J91" i="5"/>
  <c r="I91" i="5"/>
  <c r="H91" i="5"/>
  <c r="G91" i="5"/>
  <c r="F91" i="5"/>
  <c r="E91" i="5"/>
  <c r="D91" i="5"/>
  <c r="J90" i="5"/>
  <c r="I90" i="5"/>
  <c r="H90" i="5"/>
  <c r="G90" i="5"/>
  <c r="F90" i="5"/>
  <c r="E90" i="5"/>
  <c r="D90" i="5"/>
  <c r="J89" i="5"/>
  <c r="I89" i="5"/>
  <c r="H89" i="5"/>
  <c r="G89" i="5"/>
  <c r="F89" i="5"/>
  <c r="E89" i="5"/>
  <c r="D89" i="5"/>
  <c r="J88" i="5"/>
  <c r="I88" i="5"/>
  <c r="H88" i="5"/>
  <c r="G88" i="5"/>
  <c r="F88" i="5"/>
  <c r="E88" i="5"/>
  <c r="D88" i="5"/>
  <c r="J87" i="5"/>
  <c r="I87" i="5"/>
  <c r="H87" i="5"/>
  <c r="G87" i="5"/>
  <c r="F87" i="5"/>
  <c r="E87" i="5"/>
  <c r="D87" i="5"/>
  <c r="J86" i="5"/>
  <c r="I86" i="5"/>
  <c r="H86" i="5"/>
  <c r="G86" i="5"/>
  <c r="F86" i="5"/>
  <c r="E86" i="5"/>
  <c r="D86" i="5"/>
  <c r="J85" i="5"/>
  <c r="I85" i="5"/>
  <c r="H85" i="5"/>
  <c r="G85" i="5"/>
  <c r="F85" i="5"/>
  <c r="E85" i="5"/>
  <c r="D85" i="5"/>
  <c r="J84" i="5"/>
  <c r="I84" i="5"/>
  <c r="H84" i="5"/>
  <c r="G84" i="5"/>
  <c r="F84" i="5"/>
  <c r="E84" i="5"/>
  <c r="D84" i="5"/>
  <c r="J83" i="5"/>
  <c r="I83" i="5"/>
  <c r="H83" i="5"/>
  <c r="G83" i="5"/>
  <c r="F83" i="5"/>
  <c r="E83" i="5"/>
  <c r="D83" i="5"/>
  <c r="J82" i="5"/>
  <c r="I82" i="5"/>
  <c r="H82" i="5"/>
  <c r="G82" i="5"/>
  <c r="F82" i="5"/>
  <c r="E82" i="5"/>
  <c r="D82" i="5"/>
  <c r="J81" i="5"/>
  <c r="I81" i="5"/>
  <c r="H81" i="5"/>
  <c r="G81" i="5"/>
  <c r="F81" i="5"/>
  <c r="E81" i="5"/>
  <c r="D81" i="5"/>
  <c r="J80" i="5"/>
  <c r="I80" i="5"/>
  <c r="H80" i="5"/>
  <c r="G80" i="5"/>
  <c r="F80" i="5"/>
  <c r="E80" i="5"/>
  <c r="D80" i="5"/>
  <c r="J79" i="5"/>
  <c r="I79" i="5"/>
  <c r="H79" i="5"/>
  <c r="G79" i="5"/>
  <c r="F79" i="5"/>
  <c r="E79" i="5"/>
  <c r="D79" i="5"/>
  <c r="J78" i="5"/>
  <c r="I78" i="5"/>
  <c r="H78" i="5"/>
  <c r="G78" i="5"/>
  <c r="F78" i="5"/>
  <c r="E78" i="5"/>
  <c r="D78" i="5"/>
  <c r="J77" i="5"/>
  <c r="I77" i="5"/>
  <c r="H77" i="5"/>
  <c r="G77" i="5"/>
  <c r="F77" i="5"/>
  <c r="E77" i="5"/>
  <c r="D77" i="5"/>
  <c r="J76" i="5"/>
  <c r="I76" i="5"/>
  <c r="H76" i="5"/>
  <c r="G76" i="5"/>
  <c r="F76" i="5"/>
  <c r="E76" i="5"/>
  <c r="D76" i="5"/>
  <c r="J75" i="5"/>
  <c r="I75" i="5"/>
  <c r="H75" i="5"/>
  <c r="G75" i="5"/>
  <c r="F75" i="5"/>
  <c r="E75" i="5"/>
  <c r="D75" i="5"/>
  <c r="J74" i="5"/>
  <c r="I74" i="5"/>
  <c r="H74" i="5"/>
  <c r="G74" i="5"/>
  <c r="F74" i="5"/>
  <c r="E74" i="5"/>
  <c r="D74" i="5"/>
  <c r="J73" i="5"/>
  <c r="I73" i="5"/>
  <c r="H73" i="5"/>
  <c r="G73" i="5"/>
  <c r="F73" i="5"/>
  <c r="E73" i="5"/>
  <c r="D73" i="5"/>
  <c r="J72" i="5"/>
  <c r="I72" i="5"/>
  <c r="H72" i="5"/>
  <c r="G72" i="5"/>
  <c r="F72" i="5"/>
  <c r="E72" i="5"/>
  <c r="D72" i="5"/>
  <c r="J71" i="5"/>
  <c r="I71" i="5"/>
  <c r="H71" i="5"/>
  <c r="G71" i="5"/>
  <c r="F71" i="5"/>
  <c r="E71" i="5"/>
  <c r="D71" i="5"/>
  <c r="J70" i="5"/>
  <c r="I70" i="5"/>
  <c r="H70" i="5"/>
  <c r="G70" i="5"/>
  <c r="F70" i="5"/>
  <c r="E70" i="5"/>
  <c r="D70" i="5"/>
  <c r="J69" i="5"/>
  <c r="I69" i="5"/>
  <c r="H69" i="5"/>
  <c r="G69" i="5"/>
  <c r="F69" i="5"/>
  <c r="E69" i="5"/>
  <c r="D69" i="5"/>
  <c r="J68" i="5"/>
  <c r="I68" i="5"/>
  <c r="H68" i="5"/>
  <c r="G68" i="5"/>
  <c r="F68" i="5"/>
  <c r="E68" i="5"/>
  <c r="D68" i="5"/>
  <c r="J67" i="5"/>
  <c r="I67" i="5"/>
  <c r="H67" i="5"/>
  <c r="G67" i="5"/>
  <c r="F67" i="5"/>
  <c r="E67" i="5"/>
  <c r="D67" i="5"/>
  <c r="J66" i="5"/>
  <c r="I66" i="5"/>
  <c r="H66" i="5"/>
  <c r="G66" i="5"/>
  <c r="F66" i="5"/>
  <c r="E66" i="5"/>
  <c r="D66" i="5"/>
  <c r="J65" i="5"/>
  <c r="I65" i="5"/>
  <c r="H65" i="5"/>
  <c r="G65" i="5"/>
  <c r="F65" i="5"/>
  <c r="E65" i="5"/>
  <c r="D65" i="5"/>
  <c r="J64" i="5"/>
  <c r="I64" i="5"/>
  <c r="H64" i="5"/>
  <c r="G64" i="5"/>
  <c r="F64" i="5"/>
  <c r="E64" i="5"/>
  <c r="D64" i="5"/>
  <c r="J63" i="5"/>
  <c r="I63" i="5"/>
  <c r="H63" i="5"/>
  <c r="G63" i="5"/>
  <c r="F63" i="5"/>
  <c r="E63" i="5"/>
  <c r="D63" i="5"/>
  <c r="J62" i="5"/>
  <c r="I62" i="5"/>
  <c r="H62" i="5"/>
  <c r="G62" i="5"/>
  <c r="F62" i="5"/>
  <c r="E62" i="5"/>
  <c r="D62" i="5"/>
  <c r="J61" i="5"/>
  <c r="I61" i="5"/>
  <c r="H61" i="5"/>
  <c r="G61" i="5"/>
  <c r="F61" i="5"/>
  <c r="E61" i="5"/>
  <c r="D61" i="5"/>
  <c r="J60" i="5"/>
  <c r="I60" i="5"/>
  <c r="H60" i="5"/>
  <c r="G60" i="5"/>
  <c r="F60" i="5"/>
  <c r="E60" i="5"/>
  <c r="D60" i="5"/>
  <c r="J59" i="5"/>
  <c r="I59" i="5"/>
  <c r="H59" i="5"/>
  <c r="G59" i="5"/>
  <c r="F59" i="5"/>
  <c r="E59" i="5"/>
  <c r="D59" i="5"/>
  <c r="J58" i="5"/>
  <c r="I58" i="5"/>
  <c r="H58" i="5"/>
  <c r="G58" i="5"/>
  <c r="F58" i="5"/>
  <c r="E58" i="5"/>
  <c r="D58" i="5"/>
  <c r="J57" i="5"/>
  <c r="I57" i="5"/>
  <c r="H57" i="5"/>
  <c r="G57" i="5"/>
  <c r="F57" i="5"/>
  <c r="E57" i="5"/>
  <c r="D57" i="5"/>
  <c r="J56" i="5"/>
  <c r="I56" i="5"/>
  <c r="H56" i="5"/>
  <c r="G56" i="5"/>
  <c r="F56" i="5"/>
  <c r="E56" i="5"/>
  <c r="D56" i="5"/>
  <c r="J55" i="5"/>
  <c r="I55" i="5"/>
  <c r="H55" i="5"/>
  <c r="G55" i="5"/>
  <c r="F55" i="5"/>
  <c r="E55" i="5"/>
  <c r="D55" i="5"/>
  <c r="J54" i="5"/>
  <c r="I54" i="5"/>
  <c r="H54" i="5"/>
  <c r="G54" i="5"/>
  <c r="F54" i="5"/>
  <c r="E54" i="5"/>
  <c r="D54" i="5"/>
  <c r="J53" i="5"/>
  <c r="I53" i="5"/>
  <c r="H53" i="5"/>
  <c r="G53" i="5"/>
  <c r="F53" i="5"/>
  <c r="E53" i="5"/>
  <c r="D53" i="5"/>
  <c r="J52" i="5"/>
  <c r="I52" i="5"/>
  <c r="H52" i="5"/>
  <c r="G52" i="5"/>
  <c r="F52" i="5"/>
  <c r="E52" i="5"/>
  <c r="D52" i="5"/>
  <c r="J51" i="5"/>
  <c r="I51" i="5"/>
  <c r="H51" i="5"/>
  <c r="G51" i="5"/>
  <c r="F51" i="5"/>
  <c r="E51" i="5"/>
  <c r="D51" i="5"/>
  <c r="J50" i="5"/>
  <c r="I50" i="5"/>
  <c r="H50" i="5"/>
  <c r="G50" i="5"/>
  <c r="F50" i="5"/>
  <c r="E50" i="5"/>
  <c r="D50" i="5"/>
  <c r="J49" i="5"/>
  <c r="I49" i="5"/>
  <c r="H49" i="5"/>
  <c r="G49" i="5"/>
  <c r="F49" i="5"/>
  <c r="E49" i="5"/>
  <c r="D49" i="5"/>
  <c r="J48" i="5"/>
  <c r="I48" i="5"/>
  <c r="H48" i="5"/>
  <c r="G48" i="5"/>
  <c r="F48" i="5"/>
  <c r="E48" i="5"/>
  <c r="D48" i="5"/>
  <c r="J47" i="5"/>
  <c r="I47" i="5"/>
  <c r="H47" i="5"/>
  <c r="G47" i="5"/>
  <c r="F47" i="5"/>
  <c r="E47" i="5"/>
  <c r="D47" i="5"/>
  <c r="J46" i="5"/>
  <c r="I46" i="5"/>
  <c r="H46" i="5"/>
  <c r="G46" i="5"/>
  <c r="F46" i="5"/>
  <c r="E46" i="5"/>
  <c r="D46" i="5"/>
  <c r="J45" i="5"/>
  <c r="I45" i="5"/>
  <c r="H45" i="5"/>
  <c r="G45" i="5"/>
  <c r="F45" i="5"/>
  <c r="E45" i="5"/>
  <c r="D45" i="5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J41" i="5"/>
  <c r="I41" i="5"/>
  <c r="H41" i="5"/>
  <c r="G41" i="5"/>
  <c r="F41" i="5"/>
  <c r="E41" i="5"/>
  <c r="D41" i="5"/>
  <c r="J40" i="5"/>
  <c r="I40" i="5"/>
  <c r="H40" i="5"/>
  <c r="G40" i="5"/>
  <c r="F40" i="5"/>
  <c r="E40" i="5"/>
  <c r="D40" i="5"/>
  <c r="J39" i="5"/>
  <c r="I39" i="5"/>
  <c r="H39" i="5"/>
  <c r="G39" i="5"/>
  <c r="F39" i="5"/>
  <c r="E39" i="5"/>
  <c r="D39" i="5"/>
  <c r="J38" i="5"/>
  <c r="I38" i="5"/>
  <c r="H38" i="5"/>
  <c r="G38" i="5"/>
  <c r="F38" i="5"/>
  <c r="E38" i="5"/>
  <c r="D38" i="5"/>
  <c r="J37" i="5"/>
  <c r="I37" i="5"/>
  <c r="H37" i="5"/>
  <c r="G37" i="5"/>
  <c r="F37" i="5"/>
  <c r="E37" i="5"/>
  <c r="D37" i="5"/>
  <c r="J36" i="5"/>
  <c r="I36" i="5"/>
  <c r="H36" i="5"/>
  <c r="G36" i="5"/>
  <c r="F36" i="5"/>
  <c r="E36" i="5"/>
  <c r="D36" i="5"/>
  <c r="J35" i="5"/>
  <c r="I35" i="5"/>
  <c r="H35" i="5"/>
  <c r="G35" i="5"/>
  <c r="F35" i="5"/>
  <c r="E35" i="5"/>
  <c r="D35" i="5"/>
  <c r="J34" i="5"/>
  <c r="I34" i="5"/>
  <c r="H34" i="5"/>
  <c r="G34" i="5"/>
  <c r="F34" i="5"/>
  <c r="E34" i="5"/>
  <c r="D34" i="5"/>
  <c r="J33" i="5"/>
  <c r="I33" i="5"/>
  <c r="H33" i="5"/>
  <c r="G33" i="5"/>
  <c r="F33" i="5"/>
  <c r="E33" i="5"/>
  <c r="D33" i="5"/>
  <c r="J32" i="5"/>
  <c r="I32" i="5"/>
  <c r="H32" i="5"/>
  <c r="G32" i="5"/>
  <c r="F32" i="5"/>
  <c r="E32" i="5"/>
  <c r="D32" i="5"/>
  <c r="J31" i="5"/>
  <c r="I31" i="5"/>
  <c r="H31" i="5"/>
  <c r="G31" i="5"/>
  <c r="F31" i="5"/>
  <c r="E31" i="5"/>
  <c r="D31" i="5"/>
  <c r="J30" i="5"/>
  <c r="I30" i="5"/>
  <c r="H30" i="5"/>
  <c r="G30" i="5"/>
  <c r="F30" i="5"/>
  <c r="E30" i="5"/>
  <c r="D30" i="5"/>
  <c r="J29" i="5"/>
  <c r="I29" i="5"/>
  <c r="H29" i="5"/>
  <c r="G29" i="5"/>
  <c r="F29" i="5"/>
  <c r="E29" i="5"/>
  <c r="D29" i="5"/>
  <c r="J28" i="5"/>
  <c r="I28" i="5"/>
  <c r="H28" i="5"/>
  <c r="G28" i="5"/>
  <c r="F28" i="5"/>
  <c r="E28" i="5"/>
  <c r="D28" i="5"/>
  <c r="J27" i="5"/>
  <c r="I27" i="5"/>
  <c r="H27" i="5"/>
  <c r="G27" i="5"/>
  <c r="F27" i="5"/>
  <c r="E27" i="5"/>
  <c r="D27" i="5"/>
  <c r="J26" i="5"/>
  <c r="I26" i="5"/>
  <c r="H26" i="5"/>
  <c r="G26" i="5"/>
  <c r="F26" i="5"/>
  <c r="E26" i="5"/>
  <c r="D26" i="5"/>
  <c r="J25" i="5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I19" i="5"/>
  <c r="H19" i="5"/>
  <c r="G19" i="5"/>
  <c r="F19" i="5"/>
  <c r="E19" i="5"/>
  <c r="D19" i="5"/>
  <c r="J18" i="5"/>
  <c r="I18" i="5"/>
  <c r="H18" i="5"/>
  <c r="G18" i="5"/>
  <c r="F18" i="5"/>
  <c r="E18" i="5"/>
  <c r="D18" i="5"/>
  <c r="J17" i="5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I11" i="5"/>
  <c r="H11" i="5"/>
  <c r="G11" i="5"/>
  <c r="F11" i="5"/>
  <c r="E11" i="5"/>
  <c r="D11" i="5"/>
  <c r="J10" i="5"/>
  <c r="I10" i="5"/>
  <c r="H10" i="5"/>
  <c r="G10" i="5"/>
  <c r="F10" i="5"/>
  <c r="E10" i="5"/>
  <c r="D10" i="5"/>
  <c r="J9" i="5"/>
  <c r="I9" i="5"/>
  <c r="H9" i="5"/>
  <c r="G9" i="5"/>
  <c r="F9" i="5"/>
  <c r="E9" i="5"/>
  <c r="D9" i="5"/>
  <c r="J8" i="5"/>
  <c r="I8" i="5"/>
  <c r="H8" i="5"/>
  <c r="G8" i="5"/>
  <c r="F8" i="5"/>
  <c r="E8" i="5"/>
  <c r="D8" i="5"/>
  <c r="J7" i="5"/>
  <c r="I7" i="5"/>
  <c r="H7" i="5"/>
  <c r="G7" i="5"/>
  <c r="F7" i="5"/>
  <c r="E7" i="5"/>
  <c r="D7" i="5"/>
  <c r="J6" i="5"/>
  <c r="I6" i="5"/>
  <c r="H6" i="5"/>
  <c r="G6" i="5"/>
  <c r="F6" i="5"/>
  <c r="E6" i="5"/>
  <c r="D6" i="5"/>
  <c r="J26" i="6" l="1"/>
  <c r="K3" i="5"/>
  <c r="M62" i="6" l="1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2" i="6"/>
  <c r="M31" i="6"/>
  <c r="M30" i="6"/>
  <c r="M29" i="6"/>
  <c r="N19" i="6"/>
  <c r="N18" i="6"/>
  <c r="N17" i="6"/>
  <c r="N16" i="6"/>
  <c r="N15" i="6"/>
  <c r="N14" i="6"/>
  <c r="N13" i="6"/>
  <c r="N12" i="6"/>
  <c r="N11" i="6"/>
  <c r="C3" i="5"/>
  <c r="N17" i="1"/>
  <c r="N16" i="1"/>
  <c r="N15" i="1"/>
  <c r="N18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H4" i="6" l="1"/>
  <c r="I6" i="6"/>
  <c r="H5" i="1"/>
  <c r="I5" i="1"/>
  <c r="H4" i="1"/>
  <c r="H6" i="1"/>
  <c r="I6" i="1"/>
  <c r="H7" i="1"/>
  <c r="I7" i="1"/>
  <c r="I4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5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5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5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5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5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5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5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5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9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9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  <comment ref="J29" authorId="0" shapeId="0" xr:uid="{E9981CCB-9B9E-4B45-ABC5-1801B6C95AEF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5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今年度の登録番号を直接入力する。
小学生は暫定的に９００１からの番号を自分で割り振って入力してください。</t>
        </r>
      </text>
    </comment>
    <comment ref="C15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5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5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5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5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5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5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  <comment ref="K6" authorId="0" shapeId="0" xr:uid="{8FD0FAF8-AFCD-4DCF-A453-9510445C7009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sharedStrings.xml><?xml version="1.0" encoding="utf-8"?>
<sst xmlns="http://schemas.openxmlformats.org/spreadsheetml/2006/main" count="288" uniqueCount="146">
  <si>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</si>
  <si>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</si>
  <si>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</si>
  <si>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</si>
  <si>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</si>
  <si>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</si>
  <si>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</si>
  <si>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男子1500m</t>
    <rPh sb="0" eb="2">
      <t>ダンシ</t>
    </rPh>
    <phoneticPr fontId="2"/>
  </si>
  <si>
    <t>高校</t>
    <rPh sb="0" eb="2">
      <t>コウコウ</t>
    </rPh>
    <phoneticPr fontId="2"/>
  </si>
  <si>
    <t>男子3000m</t>
    <rPh sb="0" eb="2">
      <t>ダンシ</t>
    </rPh>
    <phoneticPr fontId="2"/>
  </si>
  <si>
    <t>一般</t>
    <rPh sb="0" eb="2">
      <t>イッパン</t>
    </rPh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</si>
  <si>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</si>
  <si>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</si>
  <si>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</si>
  <si>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</si>
  <si>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</si>
  <si>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</si>
  <si>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</si>
  <si>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</si>
  <si>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</si>
  <si>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</si>
  <si>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</si>
  <si>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桃陵中</t>
    <rPh sb="0" eb="1">
      <t>モモ</t>
    </rPh>
    <rPh sb="1" eb="2">
      <t>リョウ</t>
    </rPh>
    <rPh sb="2" eb="3">
      <t>チュウ</t>
    </rPh>
    <phoneticPr fontId="2"/>
  </si>
  <si>
    <t>渡部　裕也</t>
    <rPh sb="0" eb="2">
      <t>ワタナベ</t>
    </rPh>
    <rPh sb="3" eb="5">
      <t>ユウヤ</t>
    </rPh>
    <phoneticPr fontId="2"/>
  </si>
  <si>
    <t>若松一中</t>
    <rPh sb="0" eb="2">
      <t>ワカマツ</t>
    </rPh>
    <rPh sb="2" eb="3">
      <t>イチ</t>
    </rPh>
    <rPh sb="3" eb="4">
      <t>チュウ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</si>
  <si>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</si>
  <si>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</si>
  <si>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</si>
  <si>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</si>
  <si>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</si>
  <si>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</si>
  <si>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</si>
  <si>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</si>
  <si>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</si>
  <si>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</si>
  <si>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</si>
  <si>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</si>
  <si>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</si>
  <si>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</si>
  <si>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</si>
  <si>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</si>
  <si>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</si>
  <si>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</si>
  <si>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</si>
  <si>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</si>
  <si>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</si>
  <si>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</si>
  <si>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</si>
  <si>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</si>
  <si>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</si>
  <si>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</si>
  <si>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</si>
  <si>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</si>
  <si>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</si>
  <si>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</si>
  <si>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</si>
  <si>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</si>
  <si>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</si>
  <si>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</si>
  <si>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</si>
  <si>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</si>
  <si>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</si>
  <si>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</si>
  <si>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</si>
  <si>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</si>
  <si>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</si>
  <si>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</si>
  <si>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</si>
  <si>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</si>
  <si>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</si>
  <si>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</si>
  <si>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</si>
  <si>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</si>
  <si>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</si>
  <si>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</si>
  <si>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</si>
  <si>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</si>
  <si>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</si>
  <si>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</si>
  <si>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</si>
  <si>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</si>
  <si>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</si>
  <si>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</si>
  <si>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</si>
  <si>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</si>
  <si>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</si>
  <si>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</si>
  <si>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</si>
  <si>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</si>
  <si>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</si>
  <si>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</si>
  <si>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</si>
  <si>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使い方</t>
    <phoneticPr fontId="2"/>
  </si>
  <si>
    <t>①まず「選手登録シート」で選手データの</t>
    <phoneticPr fontId="2"/>
  </si>
  <si>
    <t xml:space="preserve">  ９００１から自分で番号を振ってください。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</si>
  <si>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</si>
  <si>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</si>
  <si>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</si>
  <si>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</si>
  <si>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</si>
  <si>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</si>
  <si>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</si>
  <si>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</si>
  <si>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７人</t>
    <rPh sb="1" eb="2">
      <t>ニン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</si>
  <si>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</si>
  <si>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</si>
  <si>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</si>
  <si>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</si>
  <si>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</si>
  <si>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</si>
  <si>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</si>
  <si>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</si>
  <si>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</si>
  <si>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</si>
  <si>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t>登録番号
福島陸協</t>
    <phoneticPr fontId="2"/>
  </si>
  <si>
    <t>女子5000m</t>
    <rPh sb="0" eb="2">
      <t>ジョシ</t>
    </rPh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</si>
  <si>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</si>
  <si>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</si>
  <si>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>ﾐｳﾗ ﾖｼｶｽﾞ</t>
  </si>
  <si>
    <t>ﾐｳﾗ ﾖｼｶｽﾞ</t>
    <phoneticPr fontId="2"/>
  </si>
  <si>
    <t>ｶﾝﾉ ﾔｽｼ</t>
  </si>
  <si>
    <t>ｶﾝﾉ ﾔｽｼ</t>
    <phoneticPr fontId="2"/>
  </si>
  <si>
    <t>ｱﾍﾞ ﾕｶﾘ</t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</si>
  <si>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</si>
  <si>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</si>
  <si>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</si>
  <si>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</si>
  <si>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</si>
  <si>
    <t>ﾀﾞｲﾄｳ ﾕｶﾘ</t>
    <phoneticPr fontId="2"/>
  </si>
  <si>
    <t>住　　所</t>
    <phoneticPr fontId="2"/>
  </si>
  <si>
    <t>監督名（競技場に入場できる者）</t>
    <rPh sb="2" eb="3">
      <t>メイ</t>
    </rPh>
    <phoneticPr fontId="2"/>
  </si>
  <si>
    <t>電話番号 (記録会当日に連絡できる番号を入力)</t>
    <rPh sb="6" eb="8">
      <t>キロク</t>
    </rPh>
    <rPh sb="8" eb="9">
      <t>カイ</t>
    </rPh>
    <rPh sb="9" eb="11">
      <t>トウジツ</t>
    </rPh>
    <rPh sb="12" eb="14">
      <t>レンラク</t>
    </rPh>
    <rPh sb="17" eb="19">
      <t>バンゴウ</t>
    </rPh>
    <rPh sb="20" eb="22">
      <t>ニュウリョク</t>
    </rPh>
    <phoneticPr fontId="2"/>
  </si>
  <si>
    <t>メールアドレス
（事務連絡用）</t>
    <rPh sb="9" eb="11">
      <t>ジム</t>
    </rPh>
    <rPh sb="11" eb="14">
      <t>レンラクヨウ</t>
    </rPh>
    <phoneticPr fontId="2"/>
  </si>
  <si>
    <t>９７０－８０４７
いわき市中央台高久４－１</t>
    <rPh sb="12" eb="13">
      <t>シ</t>
    </rPh>
    <rPh sb="13" eb="16">
      <t>チュウオウダイ</t>
    </rPh>
    <rPh sb="16" eb="18">
      <t>タカク</t>
    </rPh>
    <phoneticPr fontId="2"/>
  </si>
  <si>
    <t>三浦　善和</t>
    <rPh sb="0" eb="2">
      <t>ミウラ</t>
    </rPh>
    <rPh sb="3" eb="5">
      <t>ヨシカズ</t>
    </rPh>
    <phoneticPr fontId="2"/>
  </si>
  <si>
    <t>０９０－〇〇〇〇ー〇〇〇〇</t>
    <phoneticPr fontId="2"/>
  </si>
  <si>
    <t>〇〇〇〇@gmail.com</t>
    <phoneticPr fontId="2"/>
  </si>
  <si>
    <t>申込責任者</t>
    <rPh sb="0" eb="2">
      <t>モウシコミ</t>
    </rPh>
    <rPh sb="2" eb="5">
      <t>セキニンシャ</t>
    </rPh>
    <phoneticPr fontId="2"/>
  </si>
  <si>
    <t>申込責任者</t>
    <rPh sb="0" eb="2">
      <t>モウシコミ</t>
    </rPh>
    <rPh sb="2" eb="5">
      <t>セキニンシャ</t>
    </rPh>
    <phoneticPr fontId="2"/>
  </si>
  <si>
    <r>
      <rPr>
        <b/>
        <sz val="14"/>
        <color rgb="FFFF0000"/>
        <rFont val="ＭＳ 明朝"/>
        <family val="1"/>
        <charset val="128"/>
      </rPr>
      <t>令和３年度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0" eb="2">
      <t>レイワ</t>
    </rPh>
    <phoneticPr fontId="2"/>
  </si>
  <si>
    <t>小学女子800m</t>
    <rPh sb="0" eb="4">
      <t>ショウガクジョシ</t>
    </rPh>
    <phoneticPr fontId="2"/>
  </si>
  <si>
    <t>船引小</t>
    <rPh sb="0" eb="2">
      <t>フネヒキ</t>
    </rPh>
    <rPh sb="2" eb="3">
      <t>ショウ</t>
    </rPh>
    <phoneticPr fontId="2"/>
  </si>
  <si>
    <t xml:space="preserve"> 　小学生は暫定的に</t>
    <rPh sb="2" eb="5">
      <t>ショウガクセイ</t>
    </rPh>
    <rPh sb="6" eb="9">
      <t>ザンテイテキ</t>
    </rPh>
    <phoneticPr fontId="2"/>
  </si>
  <si>
    <r>
      <rPr>
        <b/>
        <sz val="14"/>
        <color rgb="FFFF0000"/>
        <rFont val="ＭＳ 明朝"/>
        <family val="1"/>
        <charset val="128"/>
      </rPr>
      <t>令和３年度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0" eb="2">
      <t>レイワ</t>
    </rPh>
    <rPh sb="24" eb="26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</si>
  <si>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令和３年度　第３回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1" eb="3">
      <t>レイワ</t>
    </rPh>
    <rPh sb="25" eb="27">
      <t>センシュ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</si>
  <si>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令和３年度　第３回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</si>
</sst>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9" xfId="0" applyFont="1" applyBorder="1" applyAlignment="1">
      <alignment vertical="center" shrinkToFi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 applyProtection="1">
      <alignment vertical="center" shrinkToFit="1"/>
      <protection locked="0"/>
    </xf>
    <xf numFmtId="176" fontId="4" fillId="0" borderId="14" xfId="0" applyNumberFormat="1" applyFont="1" applyBorder="1" applyAlignment="1" applyProtection="1">
      <alignment vertical="center" shrinkToFit="1"/>
      <protection locked="0"/>
    </xf>
    <xf numFmtId="176" fontId="4" fillId="0" borderId="15" xfId="0" applyNumberFormat="1" applyFont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5" fontId="16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5" fontId="16" fillId="0" borderId="16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 shrinkToFit="1"/>
    </xf>
    <xf numFmtId="0" fontId="1" fillId="0" borderId="32" xfId="0" applyFont="1" applyBorder="1" applyAlignment="1">
      <alignment horizontal="center" vertical="center" wrapText="1" shrinkToFi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0" fillId="0" borderId="33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37" xfId="0" applyFill="1" applyBorder="1">
      <alignment vertical="center"/>
    </xf>
    <xf numFmtId="0" fontId="0" fillId="0" borderId="38" xfId="0" applyFill="1" applyBorder="1">
      <alignment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top" wrapText="1"/>
      <protection locked="0"/>
    </xf>
    <xf numFmtId="0" fontId="1" fillId="0" borderId="34" xfId="0" applyFont="1" applyBorder="1" applyAlignment="1" applyProtection="1">
      <alignment horizontal="center" vertical="top" wrapText="1"/>
      <protection locked="0"/>
    </xf>
    <xf numFmtId="0" fontId="1" fillId="0" borderId="4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25" xfId="0" applyFont="1" applyBorder="1" applyAlignment="1">
      <alignment horizontal="center" vertical="center" wrapText="1" shrinkToFit="1"/>
    </xf>
    <xf numFmtId="0" fontId="1" fillId="0" borderId="41" xfId="0" applyFont="1" applyBorder="1" applyAlignment="1">
      <alignment horizontal="center" vertical="center" shrinkToFit="1"/>
    </xf>
    <xf numFmtId="49" fontId="1" fillId="0" borderId="33" xfId="0" applyNumberFormat="1" applyFont="1" applyBorder="1" applyAlignment="1" applyProtection="1">
      <alignment horizontal="center" vertical="center" wrapText="1"/>
      <protection locked="0"/>
    </xf>
    <xf numFmtId="49" fontId="1" fillId="0" borderId="34" xfId="0" applyNumberFormat="1" applyFont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Border="1" applyAlignment="1" applyProtection="1">
      <alignment horizontal="center" vertical="center" wrapText="1"/>
      <protection locked="0"/>
    </xf>
    <xf numFmtId="49" fontId="1" fillId="0" borderId="36" xfId="0" applyNumberFormat="1" applyFont="1" applyBorder="1" applyAlignment="1" applyProtection="1">
      <alignment horizontal="center" vertical="center" wrapText="1"/>
      <protection locked="0"/>
    </xf>
    <xf numFmtId="49" fontId="1" fillId="0" borderId="37" xfId="0" applyNumberFormat="1" applyFont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B66"/>
  <sheetViews>
    <sheetView zoomScale="75" zoomScaleNormal="75" workbookViewId="0">
      <selection activeCell="D13" sqref="D13"/>
    </sheetView>
  </sheetViews>
  <sheetFormatPr defaultColWidth="8.75" defaultRowHeight="13.5"/>
  <cols>
    <col min="1" max="1" width="11" style="8" customWidth="1"/>
    <col min="2" max="2" width="16.2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0" width="13.125" style="8" customWidth="1"/>
    <col min="11" max="11" width="4" style="8" customWidth="1"/>
    <col min="12" max="12" width="14" style="8" customWidth="1"/>
    <col min="13" max="14" width="8.75" style="8" hidden="1" customWidth="1"/>
    <col min="15" max="15" width="13.25" style="8" hidden="1" customWidth="1"/>
    <col min="16" max="17" width="8.75" style="8" hidden="1" customWidth="1"/>
    <col min="18" max="18" width="8.75" style="8" customWidth="1"/>
    <col min="19" max="16384" width="8.75" style="8"/>
  </cols>
  <sheetData>
    <row r="1" spans="1:27" ht="13.15" customHeight="1">
      <c r="B1" s="66" t="s">
        <v>143</v>
      </c>
      <c r="C1" s="67"/>
      <c r="D1" s="67"/>
      <c r="E1" s="67"/>
      <c r="F1" s="67"/>
      <c r="G1" s="67"/>
      <c r="H1" s="67"/>
      <c r="I1" s="67"/>
      <c r="K1" s="7"/>
      <c r="L1" s="7"/>
      <c r="M1" s="81" t="s">
        <v>92</v>
      </c>
    </row>
    <row r="2" spans="1:27" ht="18.600000000000001" customHeight="1" thickBot="1">
      <c r="B2" s="67"/>
      <c r="C2" s="67"/>
      <c r="D2" s="67"/>
      <c r="E2" s="67"/>
      <c r="F2" s="67"/>
      <c r="G2" s="67"/>
      <c r="H2" s="67"/>
      <c r="I2" s="67"/>
      <c r="K2" s="7"/>
      <c r="L2" s="7"/>
      <c r="M2" s="81"/>
      <c r="O2" s="8" t="s">
        <v>0</v>
      </c>
      <c r="P2" s="8" t="s">
        <v>1</v>
      </c>
      <c r="Q2" s="8">
        <v>1</v>
      </c>
      <c r="R2" s="8" t="s">
        <v>2</v>
      </c>
    </row>
    <row r="3" spans="1:27" ht="22.15" customHeight="1" thickBot="1">
      <c r="B3" s="64" t="s">
        <v>100</v>
      </c>
      <c r="C3" s="71" t="s">
        <v>83</v>
      </c>
      <c r="D3" s="72"/>
      <c r="E3" s="73"/>
      <c r="F3" s="42" t="s">
        <v>99</v>
      </c>
      <c r="G3" s="50" t="s">
        <v>103</v>
      </c>
      <c r="H3" s="29" t="s">
        <v>3</v>
      </c>
      <c r="I3" s="29" t="s">
        <v>4</v>
      </c>
      <c r="K3" s="77" t="s">
        <v>93</v>
      </c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7" ht="22.15" customHeight="1" thickBot="1">
      <c r="B4" s="65" t="s">
        <v>138</v>
      </c>
      <c r="C4" s="74" t="s">
        <v>84</v>
      </c>
      <c r="D4" s="75"/>
      <c r="E4" s="76"/>
      <c r="F4" s="28"/>
      <c r="G4" s="30" t="s">
        <v>1</v>
      </c>
      <c r="H4" s="30">
        <f>COUNTIF($M$11:$M$62,"男小学")</f>
        <v>0</v>
      </c>
      <c r="I4" s="30">
        <v>1</v>
      </c>
      <c r="K4" s="77" t="s">
        <v>117</v>
      </c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</row>
    <row r="5" spans="1:27" ht="22.15" customHeight="1">
      <c r="B5" s="82" t="s">
        <v>129</v>
      </c>
      <c r="C5" s="86" t="s">
        <v>133</v>
      </c>
      <c r="D5" s="87"/>
      <c r="E5" s="88"/>
      <c r="F5" s="57"/>
      <c r="G5" s="30" t="s">
        <v>6</v>
      </c>
      <c r="H5" s="30">
        <v>1</v>
      </c>
      <c r="I5" s="30">
        <v>1</v>
      </c>
      <c r="K5" s="77" t="s">
        <v>95</v>
      </c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</row>
    <row r="6" spans="1:27" ht="22.15" customHeight="1" thickBot="1">
      <c r="B6" s="83"/>
      <c r="C6" s="89"/>
      <c r="D6" s="90"/>
      <c r="E6" s="91"/>
      <c r="F6" s="57"/>
      <c r="G6" s="30" t="s">
        <v>8</v>
      </c>
      <c r="H6" s="30">
        <v>2</v>
      </c>
      <c r="I6" s="30">
        <f>COUNTIF($M$11:$M$62,"女高校")</f>
        <v>0</v>
      </c>
      <c r="O6" s="8" t="s">
        <v>9</v>
      </c>
      <c r="Q6" s="8">
        <v>5</v>
      </c>
    </row>
    <row r="7" spans="1:27" ht="22.15" customHeight="1">
      <c r="B7" s="82" t="s">
        <v>130</v>
      </c>
      <c r="C7" s="92" t="s">
        <v>134</v>
      </c>
      <c r="D7" s="93"/>
      <c r="E7" s="94"/>
      <c r="F7" s="57"/>
      <c r="G7" s="30" t="s">
        <v>10</v>
      </c>
      <c r="H7" s="30">
        <v>2</v>
      </c>
      <c r="I7" s="30">
        <v>0</v>
      </c>
      <c r="K7" s="70" t="s">
        <v>142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</row>
    <row r="8" spans="1:27" ht="22.15" customHeight="1" thickBot="1">
      <c r="B8" s="83"/>
      <c r="C8" s="95"/>
      <c r="D8" s="96"/>
      <c r="E8" s="97"/>
      <c r="F8" s="57"/>
      <c r="G8" s="56" t="s">
        <v>101</v>
      </c>
      <c r="H8" s="79">
        <f>SUM(H4:I6)*1000+SUM(H7:I7)*1200</f>
        <v>7400</v>
      </c>
      <c r="I8" s="79"/>
      <c r="K8" s="77" t="s">
        <v>94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7" ht="14.25" customHeight="1">
      <c r="B9" s="82" t="s">
        <v>131</v>
      </c>
      <c r="C9" s="92" t="s">
        <v>135</v>
      </c>
      <c r="D9" s="93"/>
      <c r="E9" s="94"/>
      <c r="F9" s="57"/>
      <c r="G9" s="56"/>
      <c r="H9" s="58"/>
      <c r="I9" s="58"/>
      <c r="K9" s="11"/>
      <c r="L9" s="11"/>
      <c r="M9" s="11"/>
      <c r="N9" s="12"/>
      <c r="P9" s="13" t="s">
        <v>29</v>
      </c>
      <c r="Q9" s="14"/>
      <c r="R9" s="14"/>
    </row>
    <row r="10" spans="1:27" s="18" customFormat="1" ht="28.5" customHeight="1" thickBot="1">
      <c r="A10" s="8"/>
      <c r="B10" s="83"/>
      <c r="C10" s="95"/>
      <c r="D10" s="96"/>
      <c r="E10" s="97"/>
      <c r="F10" s="57"/>
      <c r="G10" s="56"/>
      <c r="H10" s="58"/>
      <c r="I10" s="58"/>
      <c r="J10" s="8"/>
      <c r="K10" s="8"/>
      <c r="L10" s="53" t="s">
        <v>104</v>
      </c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</row>
    <row r="11" spans="1:27" s="14" customFormat="1" ht="21.6" customHeight="1" thickBot="1">
      <c r="A11" s="8"/>
      <c r="B11" s="84" t="s">
        <v>132</v>
      </c>
      <c r="C11" s="98" t="s">
        <v>136</v>
      </c>
      <c r="D11" s="99"/>
      <c r="E11" s="100"/>
      <c r="F11" s="57"/>
      <c r="G11" s="56"/>
      <c r="H11" s="58"/>
      <c r="I11" s="58"/>
      <c r="J11" s="8"/>
      <c r="K11" s="8"/>
      <c r="L11" s="53" t="s">
        <v>111</v>
      </c>
      <c r="N11" s="36" t="str">
        <f t="shared" ref="N11:N19" si="0">H15&amp;I15</f>
        <v>男高校</v>
      </c>
      <c r="O11" s="13" t="s">
        <v>13</v>
      </c>
    </row>
    <row r="12" spans="1:27" s="14" customFormat="1" ht="21.6" customHeight="1" thickBot="1">
      <c r="A12" s="8"/>
      <c r="B12" s="85"/>
      <c r="C12" s="101"/>
      <c r="D12" s="102"/>
      <c r="E12" s="103"/>
      <c r="F12" s="57"/>
      <c r="G12" s="61"/>
      <c r="H12" s="11"/>
      <c r="I12" s="11"/>
      <c r="J12" s="11"/>
      <c r="K12" s="8"/>
      <c r="N12" s="36" t="str">
        <f t="shared" si="0"/>
        <v>男高校</v>
      </c>
      <c r="O12" s="14" t="s">
        <v>30</v>
      </c>
    </row>
    <row r="13" spans="1:27" s="14" customFormat="1" ht="21.6" customHeight="1" thickBot="1">
      <c r="A13" s="8"/>
      <c r="B13" s="62"/>
      <c r="C13" s="63"/>
      <c r="D13" s="60"/>
      <c r="E13" s="60"/>
      <c r="F13" s="60"/>
      <c r="G13" s="11"/>
      <c r="H13" s="11"/>
      <c r="I13" s="11"/>
      <c r="J13" s="11"/>
      <c r="K13" s="8"/>
      <c r="L13" s="53" t="s">
        <v>109</v>
      </c>
      <c r="N13" s="36" t="str">
        <f t="shared" si="0"/>
        <v>女中学</v>
      </c>
    </row>
    <row r="14" spans="1:27" s="14" customFormat="1" ht="33" customHeight="1" thickBot="1">
      <c r="A14" s="18"/>
      <c r="B14" s="33" t="s">
        <v>114</v>
      </c>
      <c r="C14" s="33" t="s">
        <v>81</v>
      </c>
      <c r="D14" s="51" t="s">
        <v>31</v>
      </c>
      <c r="E14" s="33" t="s">
        <v>14</v>
      </c>
      <c r="F14" s="33" t="s">
        <v>15</v>
      </c>
      <c r="G14" s="33" t="s">
        <v>32</v>
      </c>
      <c r="H14" s="33" t="s">
        <v>82</v>
      </c>
      <c r="I14" s="33" t="s">
        <v>16</v>
      </c>
      <c r="J14" s="18"/>
      <c r="K14" s="8"/>
      <c r="L14" s="53" t="s">
        <v>110</v>
      </c>
      <c r="N14" s="36" t="str">
        <f t="shared" si="0"/>
        <v>男中学</v>
      </c>
      <c r="O14" s="22" t="s">
        <v>33</v>
      </c>
    </row>
    <row r="15" spans="1:27" s="14" customFormat="1" ht="21" customHeight="1" thickBot="1">
      <c r="B15" s="35">
        <v>3245</v>
      </c>
      <c r="C15" s="35" t="s">
        <v>17</v>
      </c>
      <c r="D15" s="35" t="s">
        <v>119</v>
      </c>
      <c r="E15" s="35" t="s">
        <v>18</v>
      </c>
      <c r="F15" s="35">
        <v>3</v>
      </c>
      <c r="G15" s="35" t="s">
        <v>33</v>
      </c>
      <c r="H15" s="36" t="s">
        <v>2</v>
      </c>
      <c r="I15" s="35" t="s">
        <v>8</v>
      </c>
      <c r="K15" s="8"/>
      <c r="N15" s="36" t="str">
        <f t="shared" si="0"/>
        <v>男一般</v>
      </c>
      <c r="O15" s="22" t="s">
        <v>34</v>
      </c>
    </row>
    <row r="16" spans="1:27" s="14" customFormat="1" ht="21" customHeight="1" thickBot="1">
      <c r="B16" s="35">
        <v>3246</v>
      </c>
      <c r="C16" s="35" t="s">
        <v>19</v>
      </c>
      <c r="D16" s="35" t="s">
        <v>121</v>
      </c>
      <c r="E16" s="35" t="s">
        <v>20</v>
      </c>
      <c r="F16" s="35">
        <v>3</v>
      </c>
      <c r="G16" s="35" t="s">
        <v>33</v>
      </c>
      <c r="H16" s="36" t="s">
        <v>3</v>
      </c>
      <c r="I16" s="35" t="s">
        <v>8</v>
      </c>
      <c r="K16" s="8"/>
      <c r="L16" s="8"/>
      <c r="N16" s="36" t="str">
        <f t="shared" si="0"/>
        <v>男一般</v>
      </c>
      <c r="O16" s="22" t="s">
        <v>35</v>
      </c>
    </row>
    <row r="17" spans="1:23" s="14" customFormat="1" ht="21" customHeight="1" thickBot="1">
      <c r="B17" s="35">
        <v>3247</v>
      </c>
      <c r="C17" s="35" t="s">
        <v>21</v>
      </c>
      <c r="D17" s="35" t="s">
        <v>123</v>
      </c>
      <c r="E17" s="35" t="s">
        <v>22</v>
      </c>
      <c r="F17" s="35">
        <v>2</v>
      </c>
      <c r="G17" s="35" t="s">
        <v>33</v>
      </c>
      <c r="H17" s="36" t="s">
        <v>4</v>
      </c>
      <c r="I17" s="35" t="s">
        <v>6</v>
      </c>
      <c r="K17" s="8"/>
      <c r="L17" s="8"/>
      <c r="N17" s="36" t="str">
        <f t="shared" si="0"/>
        <v>女小学</v>
      </c>
      <c r="O17" s="22" t="s">
        <v>36</v>
      </c>
      <c r="P17" s="22"/>
      <c r="Q17" s="22"/>
      <c r="R17" s="37"/>
      <c r="S17" s="37"/>
      <c r="T17" s="38"/>
    </row>
    <row r="18" spans="1:23" s="14" customFormat="1" ht="21" customHeight="1" thickBot="1">
      <c r="B18" s="35">
        <v>3248</v>
      </c>
      <c r="C18" s="35" t="s">
        <v>23</v>
      </c>
      <c r="D18" s="35" t="s">
        <v>124</v>
      </c>
      <c r="E18" s="35" t="s">
        <v>24</v>
      </c>
      <c r="F18" s="35">
        <v>1</v>
      </c>
      <c r="G18" s="35" t="s">
        <v>33</v>
      </c>
      <c r="H18" s="36" t="s">
        <v>3</v>
      </c>
      <c r="I18" s="35" t="s">
        <v>6</v>
      </c>
      <c r="K18" s="8"/>
      <c r="L18" s="8"/>
      <c r="N18" s="36" t="str">
        <f t="shared" si="0"/>
        <v/>
      </c>
      <c r="O18" s="22" t="s">
        <v>37</v>
      </c>
      <c r="P18" s="22"/>
      <c r="Q18" s="22"/>
      <c r="R18" s="37"/>
      <c r="S18" s="37"/>
      <c r="T18" s="38"/>
    </row>
    <row r="19" spans="1:23" s="14" customFormat="1" ht="21" customHeight="1" thickBot="1">
      <c r="B19" s="35">
        <v>3249</v>
      </c>
      <c r="C19" s="35" t="s">
        <v>85</v>
      </c>
      <c r="D19" s="35" t="s">
        <v>125</v>
      </c>
      <c r="E19" s="35" t="s">
        <v>86</v>
      </c>
      <c r="F19" s="35"/>
      <c r="G19" s="35" t="s">
        <v>33</v>
      </c>
      <c r="H19" s="36" t="s">
        <v>2</v>
      </c>
      <c r="I19" s="35" t="s">
        <v>10</v>
      </c>
      <c r="K19" s="8"/>
      <c r="L19" s="8"/>
      <c r="N19" s="36" t="str">
        <f t="shared" si="0"/>
        <v/>
      </c>
      <c r="O19" s="22" t="s">
        <v>41</v>
      </c>
      <c r="P19" s="22"/>
      <c r="Q19" s="22"/>
      <c r="R19" s="37"/>
      <c r="S19" s="37"/>
      <c r="T19" s="38"/>
    </row>
    <row r="20" spans="1:23" ht="21" customHeight="1" thickBot="1">
      <c r="A20" s="14"/>
      <c r="B20" s="35">
        <v>3250</v>
      </c>
      <c r="C20" s="35" t="s">
        <v>87</v>
      </c>
      <c r="D20" s="35" t="s">
        <v>126</v>
      </c>
      <c r="E20" s="35" t="s">
        <v>88</v>
      </c>
      <c r="F20" s="35"/>
      <c r="G20" s="35" t="s">
        <v>89</v>
      </c>
      <c r="H20" s="36" t="s">
        <v>90</v>
      </c>
      <c r="I20" s="35" t="s">
        <v>10</v>
      </c>
      <c r="J20" s="14"/>
      <c r="K20" s="70" t="s">
        <v>96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</row>
    <row r="21" spans="1:23" ht="21" customHeight="1" thickBot="1">
      <c r="A21" s="14"/>
      <c r="B21" s="35">
        <v>9001</v>
      </c>
      <c r="C21" s="35" t="s">
        <v>91</v>
      </c>
      <c r="D21" s="35" t="s">
        <v>128</v>
      </c>
      <c r="E21" s="35" t="s">
        <v>141</v>
      </c>
      <c r="F21" s="4">
        <v>6</v>
      </c>
      <c r="G21" s="35"/>
      <c r="H21" s="36" t="s">
        <v>4</v>
      </c>
      <c r="I21" s="5" t="s">
        <v>1</v>
      </c>
      <c r="J21" s="14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  <row r="22" spans="1:23" ht="21" customHeight="1" thickBot="1">
      <c r="A22" s="14"/>
      <c r="B22" s="35"/>
      <c r="C22" s="35"/>
      <c r="D22" s="35"/>
      <c r="E22" s="35"/>
      <c r="F22" s="35"/>
      <c r="G22" s="35"/>
      <c r="H22" s="36"/>
      <c r="I22" s="35"/>
      <c r="J22" s="14"/>
      <c r="L22" s="78" t="s">
        <v>105</v>
      </c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</row>
    <row r="23" spans="1:23">
      <c r="A23" s="14"/>
      <c r="B23" s="39"/>
      <c r="C23" s="39"/>
      <c r="D23" s="39"/>
      <c r="E23" s="39"/>
      <c r="F23" s="39"/>
      <c r="G23" s="39"/>
      <c r="H23" s="39"/>
      <c r="I23" s="39"/>
      <c r="J23" s="14"/>
      <c r="K23" s="11"/>
      <c r="L23" s="12"/>
      <c r="M23" s="8" t="s">
        <v>25</v>
      </c>
      <c r="O23" s="14"/>
      <c r="P23" s="14"/>
    </row>
    <row r="24" spans="1:23" s="18" customFormat="1" ht="49.9" customHeight="1">
      <c r="A24" s="66" t="s">
        <v>139</v>
      </c>
      <c r="B24" s="67"/>
      <c r="C24" s="67"/>
      <c r="D24" s="67"/>
      <c r="E24" s="67"/>
      <c r="F24" s="67"/>
      <c r="G24" s="67"/>
      <c r="H24" s="67"/>
      <c r="I24" s="67"/>
      <c r="J24" s="67"/>
      <c r="K24" s="12"/>
      <c r="L24" s="80" t="s">
        <v>106</v>
      </c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s="14" customFormat="1" ht="21.6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13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14" customFormat="1" ht="21.6" customHeight="1">
      <c r="A26" s="9" t="s">
        <v>100</v>
      </c>
      <c r="B26" s="68" t="s">
        <v>97</v>
      </c>
      <c r="C26" s="68"/>
      <c r="D26" s="68"/>
      <c r="E26" s="68"/>
      <c r="F26" s="41"/>
      <c r="G26" s="69" t="s">
        <v>102</v>
      </c>
      <c r="H26" s="69"/>
      <c r="I26" s="69"/>
      <c r="J26" s="46">
        <f>COUNTA(A29:A83)</f>
        <v>5</v>
      </c>
      <c r="K26" s="13"/>
      <c r="L26" s="32" t="s">
        <v>112</v>
      </c>
      <c r="M26" s="8" t="s">
        <v>11</v>
      </c>
    </row>
    <row r="27" spans="1:23" s="14" customFormat="1" ht="21.6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3"/>
      <c r="L27" s="32"/>
      <c r="M27" s="8" t="s">
        <v>28</v>
      </c>
    </row>
    <row r="28" spans="1:23" s="14" customFormat="1" ht="32.25" customHeight="1" thickBot="1">
      <c r="A28" s="15" t="s">
        <v>80</v>
      </c>
      <c r="B28" s="15" t="s">
        <v>114</v>
      </c>
      <c r="C28" s="16" t="s">
        <v>81</v>
      </c>
      <c r="D28" s="16" t="s">
        <v>31</v>
      </c>
      <c r="E28" s="16" t="s">
        <v>14</v>
      </c>
      <c r="F28" s="16" t="s">
        <v>15</v>
      </c>
      <c r="G28" s="16" t="s">
        <v>32</v>
      </c>
      <c r="H28" s="16" t="s">
        <v>82</v>
      </c>
      <c r="I28" s="16" t="s">
        <v>16</v>
      </c>
      <c r="J28" s="17" t="s">
        <v>26</v>
      </c>
      <c r="K28" s="13"/>
      <c r="L28" s="32" t="s">
        <v>107</v>
      </c>
      <c r="M28" s="13" t="s">
        <v>29</v>
      </c>
      <c r="N28" s="22"/>
    </row>
    <row r="29" spans="1:23" s="14" customFormat="1" ht="21.6" customHeight="1" thickBot="1">
      <c r="A29" s="19" t="s">
        <v>7</v>
      </c>
      <c r="B29" s="6">
        <v>3245</v>
      </c>
      <c r="C29" s="3" t="s">
        <v>17</v>
      </c>
      <c r="D29" s="4" t="s">
        <v>118</v>
      </c>
      <c r="E29" s="4" t="s">
        <v>18</v>
      </c>
      <c r="F29" s="4">
        <v>3</v>
      </c>
      <c r="G29" s="4" t="s">
        <v>33</v>
      </c>
      <c r="H29" s="4" t="s">
        <v>2</v>
      </c>
      <c r="I29" s="5" t="s">
        <v>8</v>
      </c>
      <c r="J29" s="20">
        <v>40782</v>
      </c>
      <c r="K29" s="8"/>
      <c r="M29" s="36" t="e">
        <f>#REF!&amp;#REF!</f>
        <v>#REF!</v>
      </c>
      <c r="N29" s="22" t="s">
        <v>51</v>
      </c>
      <c r="O29" s="22"/>
      <c r="P29" s="22"/>
      <c r="Q29" s="37"/>
      <c r="R29" s="37"/>
      <c r="S29" s="38"/>
    </row>
    <row r="30" spans="1:23" s="40" customFormat="1" ht="21.6" customHeight="1" thickBot="1">
      <c r="A30" s="19" t="s">
        <v>7</v>
      </c>
      <c r="B30" s="6">
        <v>3246</v>
      </c>
      <c r="C30" s="3" t="s">
        <v>19</v>
      </c>
      <c r="D30" s="4" t="s">
        <v>120</v>
      </c>
      <c r="E30" s="4" t="s">
        <v>20</v>
      </c>
      <c r="F30" s="4">
        <v>3</v>
      </c>
      <c r="G30" s="4" t="s">
        <v>33</v>
      </c>
      <c r="H30" s="4" t="s">
        <v>3</v>
      </c>
      <c r="I30" s="5" t="s">
        <v>8</v>
      </c>
      <c r="J30" s="21">
        <v>35927</v>
      </c>
      <c r="K30" s="8"/>
      <c r="L30" s="53" t="s">
        <v>108</v>
      </c>
      <c r="M30" s="36" t="e">
        <f>#REF!&amp;#REF!</f>
        <v>#REF!</v>
      </c>
      <c r="N30" s="22" t="s">
        <v>52</v>
      </c>
      <c r="O30" s="22"/>
      <c r="P30" s="22"/>
      <c r="Q30" s="37"/>
      <c r="R30" s="37"/>
      <c r="S30" s="38"/>
    </row>
    <row r="31" spans="1:23" s="40" customFormat="1" ht="21.6" customHeight="1" thickBot="1">
      <c r="A31" s="19" t="s">
        <v>11</v>
      </c>
      <c r="B31" s="6">
        <v>3246</v>
      </c>
      <c r="C31" s="3" t="s">
        <v>19</v>
      </c>
      <c r="D31" s="4" t="s">
        <v>120</v>
      </c>
      <c r="E31" s="4" t="s">
        <v>20</v>
      </c>
      <c r="F31" s="4">
        <v>3</v>
      </c>
      <c r="G31" s="4" t="s">
        <v>33</v>
      </c>
      <c r="H31" s="4" t="s">
        <v>3</v>
      </c>
      <c r="I31" s="5" t="s">
        <v>8</v>
      </c>
      <c r="J31" s="21">
        <v>150311</v>
      </c>
      <c r="K31" s="8"/>
      <c r="L31" s="53" t="s">
        <v>113</v>
      </c>
      <c r="M31" s="36" t="e">
        <f>#REF!&amp;#REF!</f>
        <v>#REF!</v>
      </c>
      <c r="N31" s="22" t="s">
        <v>53</v>
      </c>
      <c r="O31" s="22"/>
      <c r="P31" s="22"/>
      <c r="Q31" s="37"/>
      <c r="R31" s="37"/>
      <c r="S31" s="38"/>
    </row>
    <row r="32" spans="1:23" s="40" customFormat="1" ht="21.6" customHeight="1" thickBot="1">
      <c r="A32" s="19" t="s">
        <v>13</v>
      </c>
      <c r="B32" s="6">
        <v>3247</v>
      </c>
      <c r="C32" s="3" t="s">
        <v>21</v>
      </c>
      <c r="D32" s="4" t="s">
        <v>122</v>
      </c>
      <c r="E32" s="4" t="s">
        <v>22</v>
      </c>
      <c r="F32" s="4">
        <v>2</v>
      </c>
      <c r="G32" s="4" t="s">
        <v>33</v>
      </c>
      <c r="H32" s="4" t="s">
        <v>4</v>
      </c>
      <c r="I32" s="5" t="s">
        <v>6</v>
      </c>
      <c r="J32" s="21">
        <v>94821</v>
      </c>
      <c r="K32" s="8"/>
      <c r="M32" s="36" t="e">
        <f>#REF!&amp;#REF!</f>
        <v>#REF!</v>
      </c>
      <c r="N32" s="22" t="s">
        <v>54</v>
      </c>
      <c r="O32" s="22"/>
      <c r="P32" s="22"/>
      <c r="Q32" s="37"/>
      <c r="R32" s="37"/>
      <c r="S32" s="38"/>
    </row>
    <row r="33" spans="1:28" s="40" customFormat="1" ht="21.6" customHeight="1" thickBot="1">
      <c r="A33" s="138" t="s">
        <v>140</v>
      </c>
      <c r="B33" s="6">
        <v>9001</v>
      </c>
      <c r="C33" s="3" t="s">
        <v>91</v>
      </c>
      <c r="D33" s="4" t="s">
        <v>127</v>
      </c>
      <c r="E33" s="4" t="s">
        <v>141</v>
      </c>
      <c r="F33" s="4">
        <v>6</v>
      </c>
      <c r="G33" s="4"/>
      <c r="H33" s="4" t="s">
        <v>4</v>
      </c>
      <c r="I33" s="5" t="s">
        <v>1</v>
      </c>
      <c r="J33" s="21">
        <v>23456</v>
      </c>
      <c r="K33" s="8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40" customFormat="1" ht="21.6" customHeight="1" thickBot="1">
      <c r="A34" s="8"/>
      <c r="B34" s="8"/>
      <c r="C34" s="8"/>
      <c r="D34" s="8"/>
      <c r="E34" s="8"/>
      <c r="F34" s="8"/>
      <c r="G34" s="8"/>
      <c r="H34" s="8"/>
      <c r="J34" s="8"/>
      <c r="K34" s="8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40" customFormat="1" ht="21.6" customHeight="1" thickBot="1">
      <c r="A35" s="8"/>
      <c r="B35" s="8"/>
      <c r="C35" s="8"/>
      <c r="D35" s="8"/>
      <c r="E35" s="8"/>
      <c r="F35" s="8"/>
      <c r="G35" s="8"/>
      <c r="H35" s="8"/>
      <c r="J35" s="8"/>
      <c r="K35" s="8"/>
      <c r="M35" s="36" t="e">
        <f>#REF!&amp;#REF!</f>
        <v>#REF!</v>
      </c>
      <c r="N35" s="22" t="s">
        <v>57</v>
      </c>
      <c r="O35" s="22"/>
      <c r="P35" s="22"/>
      <c r="Q35" s="37"/>
      <c r="R35" s="37"/>
      <c r="S35" s="38"/>
    </row>
    <row r="36" spans="1:28" s="40" customFormat="1" ht="21.6" customHeight="1" thickBot="1">
      <c r="A36" s="8"/>
      <c r="B36" s="8"/>
      <c r="C36" s="8"/>
      <c r="D36" s="8"/>
      <c r="E36" s="8"/>
      <c r="F36" s="8"/>
      <c r="G36" s="8"/>
      <c r="H36" s="8"/>
      <c r="J36" s="8"/>
      <c r="K36" s="8"/>
      <c r="M36" s="36" t="e">
        <f>#REF!&amp;#REF!</f>
        <v>#REF!</v>
      </c>
      <c r="N36" s="22" t="s">
        <v>58</v>
      </c>
      <c r="O36" s="22"/>
      <c r="P36" s="22"/>
      <c r="Q36" s="37"/>
      <c r="R36" s="37"/>
      <c r="S36" s="38"/>
    </row>
    <row r="37" spans="1:28" s="40" customFormat="1" ht="21.6" customHeight="1" thickBot="1">
      <c r="A37" s="8"/>
      <c r="B37" s="8"/>
      <c r="C37" s="8"/>
      <c r="D37" s="8"/>
      <c r="E37" s="8"/>
      <c r="F37" s="8"/>
      <c r="G37" s="8"/>
      <c r="H37" s="8"/>
      <c r="J37" s="8"/>
      <c r="K37" s="8"/>
      <c r="M37" s="36" t="e">
        <f>#REF!&amp;#REF!</f>
        <v>#REF!</v>
      </c>
      <c r="N37" s="22" t="s">
        <v>59</v>
      </c>
      <c r="O37" s="22"/>
      <c r="P37" s="22"/>
      <c r="Q37" s="37"/>
      <c r="R37" s="37"/>
      <c r="S37" s="38"/>
    </row>
    <row r="38" spans="1:28" s="40" customFormat="1" ht="21.6" customHeight="1" thickBot="1">
      <c r="A38" s="8"/>
      <c r="B38" s="8"/>
      <c r="C38" s="8"/>
      <c r="D38" s="8"/>
      <c r="E38" s="8"/>
      <c r="F38" s="8"/>
      <c r="G38" s="8"/>
      <c r="H38" s="8"/>
      <c r="J38" s="8"/>
      <c r="K38" s="8"/>
      <c r="M38" s="36" t="e">
        <f>#REF!&amp;#REF!</f>
        <v>#REF!</v>
      </c>
      <c r="N38" s="22" t="s">
        <v>60</v>
      </c>
      <c r="O38" s="22"/>
      <c r="P38" s="22"/>
      <c r="Q38" s="37"/>
      <c r="R38" s="37"/>
      <c r="S38" s="38"/>
    </row>
    <row r="39" spans="1:28" s="40" customFormat="1" ht="21.6" customHeight="1" thickBot="1">
      <c r="A39" s="8"/>
      <c r="B39" s="8"/>
      <c r="C39" s="8"/>
      <c r="D39" s="8"/>
      <c r="E39" s="8"/>
      <c r="F39" s="8"/>
      <c r="G39" s="8"/>
      <c r="H39" s="8"/>
      <c r="J39" s="8"/>
      <c r="K39" s="8"/>
      <c r="M39" s="36" t="e">
        <f>#REF!&amp;#REF!</f>
        <v>#REF!</v>
      </c>
      <c r="N39" s="22" t="s">
        <v>61</v>
      </c>
      <c r="O39" s="22"/>
      <c r="P39" s="22"/>
      <c r="Q39" s="37"/>
      <c r="R39" s="37"/>
      <c r="S39" s="38"/>
    </row>
    <row r="40" spans="1:28" s="40" customFormat="1" ht="21.6" customHeight="1" thickBot="1">
      <c r="A40" s="8"/>
      <c r="B40" s="8"/>
      <c r="C40" s="8"/>
      <c r="D40" s="8"/>
      <c r="E40" s="8"/>
      <c r="F40" s="8"/>
      <c r="G40" s="8"/>
      <c r="H40" s="8"/>
      <c r="J40" s="8"/>
      <c r="K40" s="8"/>
      <c r="M40" s="36" t="e">
        <f>#REF!&amp;#REF!</f>
        <v>#REF!</v>
      </c>
      <c r="N40" s="22" t="s">
        <v>62</v>
      </c>
      <c r="O40" s="22"/>
      <c r="P40" s="22"/>
      <c r="Q40" s="37"/>
      <c r="R40" s="37"/>
      <c r="S40" s="38"/>
    </row>
    <row r="41" spans="1:28" s="40" customFormat="1" ht="21.6" customHeight="1" thickBot="1">
      <c r="A41" s="8"/>
      <c r="B41" s="8"/>
      <c r="C41" s="8"/>
      <c r="D41" s="8"/>
      <c r="E41" s="8"/>
      <c r="F41" s="8"/>
      <c r="G41" s="8"/>
      <c r="H41" s="8"/>
      <c r="J41" s="8"/>
      <c r="K41" s="8"/>
      <c r="M41" s="36" t="e">
        <f>#REF!&amp;#REF!</f>
        <v>#REF!</v>
      </c>
      <c r="N41" s="22" t="s">
        <v>63</v>
      </c>
      <c r="O41" s="22"/>
      <c r="P41" s="22"/>
      <c r="Q41" s="37"/>
      <c r="R41" s="37"/>
      <c r="S41" s="38"/>
    </row>
    <row r="42" spans="1:28" s="40" customFormat="1" ht="21.6" customHeight="1" thickBot="1">
      <c r="A42" s="8"/>
      <c r="B42" s="8"/>
      <c r="C42" s="8"/>
      <c r="D42" s="8"/>
      <c r="E42" s="8"/>
      <c r="F42" s="8"/>
      <c r="G42" s="8"/>
      <c r="H42" s="8"/>
      <c r="J42" s="8"/>
      <c r="K42" s="8"/>
      <c r="M42" s="36" t="e">
        <f>#REF!&amp;#REF!</f>
        <v>#REF!</v>
      </c>
      <c r="N42" s="22" t="s">
        <v>64</v>
      </c>
      <c r="O42" s="22"/>
      <c r="P42" s="22"/>
      <c r="Q42" s="37"/>
      <c r="R42" s="37"/>
      <c r="S42" s="38"/>
    </row>
    <row r="43" spans="1:28" s="40" customFormat="1" ht="21.6" customHeight="1" thickBot="1">
      <c r="A43" s="8"/>
      <c r="B43" s="8"/>
      <c r="C43" s="8"/>
      <c r="D43" s="8"/>
      <c r="E43" s="8"/>
      <c r="F43" s="8"/>
      <c r="G43" s="8"/>
      <c r="H43" s="8"/>
      <c r="J43" s="8"/>
      <c r="K43" s="8"/>
      <c r="M43" s="36" t="e">
        <f>#REF!&amp;#REF!</f>
        <v>#REF!</v>
      </c>
      <c r="N43" s="22" t="s">
        <v>65</v>
      </c>
      <c r="O43" s="22"/>
      <c r="P43" s="22"/>
      <c r="Q43" s="37"/>
      <c r="R43" s="37"/>
      <c r="S43" s="38"/>
    </row>
    <row r="44" spans="1:28" s="40" customFormat="1" ht="21.6" customHeight="1" thickBot="1">
      <c r="A44" s="8"/>
      <c r="B44" s="8"/>
      <c r="C44" s="8"/>
      <c r="D44" s="8"/>
      <c r="E44" s="8"/>
      <c r="F44" s="8"/>
      <c r="G44" s="8"/>
      <c r="H44" s="8"/>
      <c r="J44" s="8"/>
      <c r="K44" s="8"/>
      <c r="M44" s="36" t="e">
        <f>#REF!&amp;#REF!</f>
        <v>#REF!</v>
      </c>
      <c r="N44" s="22" t="s">
        <v>66</v>
      </c>
      <c r="O44" s="22"/>
      <c r="P44" s="22"/>
      <c r="Q44" s="37"/>
      <c r="R44" s="37"/>
      <c r="S44" s="38"/>
    </row>
    <row r="45" spans="1:28" s="40" customFormat="1" ht="21.6" customHeight="1" thickBot="1">
      <c r="A45" s="8"/>
      <c r="B45" s="8"/>
      <c r="C45" s="8"/>
      <c r="D45" s="8"/>
      <c r="E45" s="8"/>
      <c r="F45" s="8"/>
      <c r="G45" s="8"/>
      <c r="H45" s="8"/>
      <c r="J45" s="8"/>
      <c r="K45" s="8"/>
      <c r="M45" s="36" t="e">
        <f>#REF!&amp;#REF!</f>
        <v>#REF!</v>
      </c>
      <c r="N45" s="22" t="s">
        <v>67</v>
      </c>
      <c r="O45" s="22"/>
      <c r="P45" s="22"/>
      <c r="Q45" s="37"/>
      <c r="R45" s="37"/>
      <c r="S45" s="38"/>
    </row>
    <row r="46" spans="1:28" s="40" customFormat="1" ht="21.6" customHeight="1" thickBot="1">
      <c r="A46" s="8"/>
      <c r="B46" s="8"/>
      <c r="C46" s="8"/>
      <c r="D46" s="8"/>
      <c r="E46" s="8"/>
      <c r="F46" s="8"/>
      <c r="G46" s="8"/>
      <c r="H46" s="8"/>
      <c r="J46" s="8"/>
      <c r="K46" s="8"/>
      <c r="M46" s="36" t="e">
        <f>#REF!&amp;#REF!</f>
        <v>#REF!</v>
      </c>
      <c r="N46" s="22" t="s">
        <v>68</v>
      </c>
      <c r="O46" s="22"/>
      <c r="P46" s="22"/>
      <c r="Q46" s="37"/>
      <c r="R46" s="37"/>
      <c r="S46" s="38"/>
    </row>
    <row r="47" spans="1:28" s="40" customFormat="1" ht="21.6" customHeight="1" thickBot="1">
      <c r="A47" s="8"/>
      <c r="B47" s="8"/>
      <c r="C47" s="8"/>
      <c r="D47" s="8"/>
      <c r="E47" s="8"/>
      <c r="F47" s="8"/>
      <c r="G47" s="8"/>
      <c r="H47" s="8"/>
      <c r="J47" s="8"/>
      <c r="K47" s="8"/>
      <c r="M47" s="36" t="e">
        <f>#REF!&amp;#REF!</f>
        <v>#REF!</v>
      </c>
      <c r="N47" s="22" t="s">
        <v>69</v>
      </c>
      <c r="O47" s="22"/>
      <c r="P47" s="22"/>
      <c r="Q47" s="37"/>
      <c r="R47" s="37"/>
      <c r="S47" s="38"/>
    </row>
    <row r="48" spans="1:28" s="40" customFormat="1" ht="21.6" customHeight="1" thickBot="1">
      <c r="A48" s="8"/>
      <c r="B48" s="8"/>
      <c r="C48" s="8"/>
      <c r="D48" s="8"/>
      <c r="E48" s="8"/>
      <c r="F48" s="8"/>
      <c r="G48" s="8"/>
      <c r="H48" s="8"/>
      <c r="J48" s="8"/>
      <c r="K48" s="8"/>
      <c r="M48" s="36" t="e">
        <f>#REF!&amp;#REF!</f>
        <v>#REF!</v>
      </c>
      <c r="N48" s="22" t="s">
        <v>70</v>
      </c>
      <c r="O48" s="22"/>
      <c r="P48" s="22"/>
      <c r="Q48" s="37"/>
      <c r="R48" s="37"/>
      <c r="S48" s="38"/>
    </row>
    <row r="49" spans="1:19" s="40" customFormat="1" ht="21.6" customHeight="1" thickBot="1">
      <c r="A49" s="8"/>
      <c r="B49" s="8"/>
      <c r="C49" s="8"/>
      <c r="D49" s="8"/>
      <c r="E49" s="8"/>
      <c r="F49" s="8"/>
      <c r="G49" s="8"/>
      <c r="H49" s="8"/>
      <c r="J49" s="8"/>
      <c r="K49" s="8"/>
      <c r="M49" s="36" t="e">
        <f>#REF!&amp;#REF!</f>
        <v>#REF!</v>
      </c>
      <c r="N49" s="22" t="s">
        <v>71</v>
      </c>
      <c r="O49" s="22"/>
      <c r="P49" s="22"/>
      <c r="Q49" s="37"/>
      <c r="R49" s="37"/>
      <c r="S49" s="38"/>
    </row>
    <row r="50" spans="1:19" s="40" customFormat="1" ht="21.6" customHeight="1" thickBot="1">
      <c r="A50" s="8"/>
      <c r="B50" s="8"/>
      <c r="C50" s="8"/>
      <c r="D50" s="8"/>
      <c r="E50" s="8"/>
      <c r="F50" s="8"/>
      <c r="G50" s="8"/>
      <c r="H50" s="8"/>
      <c r="J50" s="8"/>
      <c r="K50" s="8"/>
      <c r="M50" s="36" t="e">
        <f>#REF!&amp;#REF!</f>
        <v>#REF!</v>
      </c>
      <c r="N50" s="22" t="s">
        <v>72</v>
      </c>
      <c r="O50" s="22"/>
      <c r="P50" s="22"/>
      <c r="Q50" s="37"/>
      <c r="R50" s="37"/>
      <c r="S50" s="38"/>
    </row>
    <row r="51" spans="1:19" s="40" customFormat="1" ht="21.6" customHeight="1" thickBot="1">
      <c r="A51" s="8"/>
      <c r="B51" s="8"/>
      <c r="C51" s="8"/>
      <c r="D51" s="8"/>
      <c r="E51" s="8"/>
      <c r="F51" s="8"/>
      <c r="G51" s="8"/>
      <c r="H51" s="8"/>
      <c r="J51" s="8"/>
      <c r="K51" s="8"/>
      <c r="M51" s="36" t="e">
        <f>#REF!&amp;#REF!</f>
        <v>#REF!</v>
      </c>
      <c r="N51" s="22" t="s">
        <v>73</v>
      </c>
      <c r="O51" s="22"/>
      <c r="P51" s="22"/>
      <c r="Q51" s="37"/>
      <c r="R51" s="37"/>
      <c r="S51" s="38"/>
    </row>
    <row r="52" spans="1:19" s="40" customFormat="1" ht="21.6" customHeight="1" thickBot="1">
      <c r="A52" s="8"/>
      <c r="B52" s="8"/>
      <c r="C52" s="8"/>
      <c r="D52" s="8"/>
      <c r="E52" s="8"/>
      <c r="F52" s="8"/>
      <c r="G52" s="8"/>
      <c r="H52" s="8"/>
      <c r="J52" s="8"/>
      <c r="K52" s="8"/>
      <c r="M52" s="36" t="e">
        <f>#REF!&amp;#REF!</f>
        <v>#REF!</v>
      </c>
      <c r="N52" s="22" t="s">
        <v>74</v>
      </c>
      <c r="O52" s="22"/>
      <c r="P52" s="22"/>
      <c r="Q52" s="37"/>
      <c r="R52" s="37"/>
      <c r="S52" s="38"/>
    </row>
    <row r="53" spans="1:19" s="40" customFormat="1" ht="21.6" customHeight="1" thickBot="1">
      <c r="A53" s="8"/>
      <c r="B53" s="8"/>
      <c r="C53" s="8"/>
      <c r="D53" s="8"/>
      <c r="E53" s="8"/>
      <c r="F53" s="8"/>
      <c r="G53" s="8"/>
      <c r="H53" s="8"/>
      <c r="J53" s="8"/>
      <c r="K53" s="8"/>
      <c r="M53" s="36" t="e">
        <f>#REF!&amp;#REF!</f>
        <v>#REF!</v>
      </c>
      <c r="N53" s="22" t="s">
        <v>75</v>
      </c>
      <c r="O53" s="22"/>
      <c r="P53" s="22"/>
      <c r="Q53" s="37"/>
      <c r="R53" s="37"/>
      <c r="S53" s="38"/>
    </row>
    <row r="54" spans="1:19" s="40" customFormat="1" ht="21.6" customHeight="1" thickBot="1">
      <c r="A54" s="8"/>
      <c r="B54" s="8"/>
      <c r="C54" s="8"/>
      <c r="D54" s="8"/>
      <c r="E54" s="8"/>
      <c r="F54" s="8"/>
      <c r="G54" s="8"/>
      <c r="H54" s="8"/>
      <c r="J54" s="8"/>
      <c r="K54" s="8"/>
      <c r="M54" s="36" t="e">
        <f>#REF!&amp;#REF!</f>
        <v>#REF!</v>
      </c>
      <c r="N54" s="22" t="s">
        <v>76</v>
      </c>
      <c r="O54" s="22"/>
      <c r="P54" s="22"/>
      <c r="Q54" s="37"/>
      <c r="R54" s="37"/>
      <c r="S54" s="38"/>
    </row>
    <row r="55" spans="1:19" s="40" customFormat="1" ht="21.6" customHeight="1" thickBot="1">
      <c r="A55" s="8"/>
      <c r="B55" s="8"/>
      <c r="C55" s="8"/>
      <c r="D55" s="8"/>
      <c r="E55" s="8"/>
      <c r="F55" s="8"/>
      <c r="G55" s="8"/>
      <c r="H55" s="8"/>
      <c r="J55" s="8"/>
      <c r="K55" s="8"/>
      <c r="M55" s="36" t="e">
        <f>#REF!&amp;#REF!</f>
        <v>#REF!</v>
      </c>
      <c r="N55" s="22" t="s">
        <v>77</v>
      </c>
      <c r="O55" s="22"/>
      <c r="P55" s="22"/>
      <c r="Q55" s="37"/>
      <c r="R55" s="37"/>
      <c r="S55" s="38"/>
    </row>
    <row r="56" spans="1:19" s="40" customFormat="1" ht="21.6" customHeight="1" thickBot="1">
      <c r="A56" s="8"/>
      <c r="B56" s="8"/>
      <c r="C56" s="8"/>
      <c r="D56" s="8"/>
      <c r="E56" s="8"/>
      <c r="F56" s="8"/>
      <c r="G56" s="8"/>
      <c r="H56" s="8"/>
      <c r="J56" s="8"/>
      <c r="K56" s="8"/>
      <c r="M56" s="36" t="e">
        <f>#REF!&amp;#REF!</f>
        <v>#REF!</v>
      </c>
      <c r="N56" s="22" t="s">
        <v>78</v>
      </c>
      <c r="O56" s="22"/>
      <c r="P56" s="22"/>
      <c r="Q56" s="37"/>
      <c r="R56" s="37"/>
      <c r="S56" s="38"/>
    </row>
    <row r="57" spans="1:19" s="40" customFormat="1" ht="21.6" customHeight="1" thickBot="1">
      <c r="A57" s="8"/>
      <c r="B57" s="8"/>
      <c r="C57" s="8"/>
      <c r="D57" s="8"/>
      <c r="E57" s="8"/>
      <c r="F57" s="8"/>
      <c r="G57" s="8"/>
      <c r="H57" s="8"/>
      <c r="J57" s="8"/>
      <c r="K57" s="8"/>
      <c r="M57" s="36" t="e">
        <f>#REF!&amp;#REF!</f>
        <v>#REF!</v>
      </c>
      <c r="N57" s="22" t="s">
        <v>79</v>
      </c>
      <c r="O57" s="22"/>
      <c r="P57" s="22"/>
      <c r="Q57" s="37"/>
      <c r="R57" s="37"/>
      <c r="S57" s="38"/>
    </row>
    <row r="58" spans="1:19" s="40" customFormat="1" ht="21.6" customHeight="1" thickBot="1">
      <c r="A58" s="8"/>
      <c r="B58" s="8"/>
      <c r="C58" s="8"/>
      <c r="D58" s="8"/>
      <c r="E58" s="8"/>
      <c r="F58" s="8"/>
      <c r="G58" s="8"/>
      <c r="H58" s="8"/>
      <c r="J58" s="8"/>
      <c r="K58" s="8"/>
      <c r="M58" s="36" t="e">
        <f>#REF!&amp;#REF!</f>
        <v>#REF!</v>
      </c>
      <c r="N58" s="22"/>
      <c r="O58" s="22"/>
      <c r="P58" s="22"/>
      <c r="Q58" s="37"/>
      <c r="R58" s="37"/>
      <c r="S58" s="38"/>
    </row>
    <row r="59" spans="1:19" s="40" customFormat="1" ht="21.6" customHeight="1" thickBot="1">
      <c r="A59" s="8"/>
      <c r="B59" s="8"/>
      <c r="C59" s="8"/>
      <c r="D59" s="8"/>
      <c r="E59" s="8"/>
      <c r="F59" s="8"/>
      <c r="G59" s="8"/>
      <c r="H59" s="8"/>
      <c r="J59" s="8"/>
      <c r="K59" s="8"/>
      <c r="M59" s="36" t="e">
        <f>#REF!&amp;#REF!</f>
        <v>#REF!</v>
      </c>
      <c r="N59" s="22"/>
      <c r="O59" s="22"/>
      <c r="P59" s="22"/>
      <c r="Q59" s="37"/>
      <c r="R59" s="37"/>
      <c r="S59" s="38"/>
    </row>
    <row r="60" spans="1:19" s="40" customFormat="1" ht="21.6" customHeight="1" thickBot="1">
      <c r="A60" s="8"/>
      <c r="B60" s="8"/>
      <c r="C60" s="8"/>
      <c r="D60" s="8"/>
      <c r="E60" s="8"/>
      <c r="F60" s="8"/>
      <c r="G60" s="8"/>
      <c r="H60" s="8"/>
      <c r="J60" s="8"/>
      <c r="K60" s="8"/>
      <c r="M60" s="36" t="e">
        <f>#REF!&amp;#REF!</f>
        <v>#REF!</v>
      </c>
      <c r="O60" s="22"/>
      <c r="P60"/>
      <c r="Q60"/>
      <c r="R60"/>
      <c r="S60"/>
    </row>
    <row r="61" spans="1:19" s="40" customFormat="1" ht="21.6" customHeight="1" thickBot="1">
      <c r="A61" s="8"/>
      <c r="B61" s="8"/>
      <c r="C61" s="8"/>
      <c r="D61" s="8"/>
      <c r="E61" s="8"/>
      <c r="F61" s="8"/>
      <c r="G61" s="8"/>
      <c r="H61" s="8"/>
      <c r="J61" s="8"/>
      <c r="K61" s="8"/>
      <c r="M61" s="36" t="e">
        <f>#REF!&amp;#REF!</f>
        <v>#REF!</v>
      </c>
    </row>
    <row r="62" spans="1:19" s="40" customFormat="1" ht="21.6" customHeight="1" thickBot="1">
      <c r="A62" s="8"/>
      <c r="B62" s="8"/>
      <c r="C62" s="8"/>
      <c r="D62" s="8"/>
      <c r="E62" s="8"/>
      <c r="F62" s="8"/>
      <c r="G62" s="8"/>
      <c r="H62" s="8"/>
      <c r="J62" s="8"/>
      <c r="K62" s="8"/>
      <c r="M62" s="36" t="e">
        <f>#REF!&amp;#REF!</f>
        <v>#REF!</v>
      </c>
      <c r="N62" s="8"/>
    </row>
    <row r="63" spans="1:19">
      <c r="I63" s="40"/>
    </row>
    <row r="64" spans="1:19">
      <c r="I64" s="40"/>
    </row>
    <row r="65" spans="9:9">
      <c r="I65" s="40"/>
    </row>
    <row r="66" spans="9:9">
      <c r="I66" s="40"/>
    </row>
  </sheetData>
  <sheetProtection algorithmName="SHA-512" hashValue="ynRIQs94Mqz3Gw7+afFnMTcpk8RUif4REG5QnJsOvUXn1oWg7EEXxi3TGjMl9klH4QIzW9cxnPzVvSmBJTUeNA==" saltValue="Vf+cS9Za75WJWYcEbIvyAQ==" spinCount="100000" sheet="1" objects="1" scenarios="1" selectLockedCells="1"/>
  <mergeCells count="26">
    <mergeCell ref="L33:AB33"/>
    <mergeCell ref="L34:AB34"/>
    <mergeCell ref="M1:M2"/>
    <mergeCell ref="K3:W3"/>
    <mergeCell ref="K5:W5"/>
    <mergeCell ref="L24:W25"/>
    <mergeCell ref="B1:I2"/>
    <mergeCell ref="K4:AA4"/>
    <mergeCell ref="L22:W22"/>
    <mergeCell ref="K7:W7"/>
    <mergeCell ref="K8:X8"/>
    <mergeCell ref="H8:I8"/>
    <mergeCell ref="B5:B6"/>
    <mergeCell ref="B7:B8"/>
    <mergeCell ref="B9:B10"/>
    <mergeCell ref="B11:B12"/>
    <mergeCell ref="C5:E6"/>
    <mergeCell ref="C7:E8"/>
    <mergeCell ref="C9:E10"/>
    <mergeCell ref="C11:E12"/>
    <mergeCell ref="A24:J25"/>
    <mergeCell ref="B26:E26"/>
    <mergeCell ref="G26:I26"/>
    <mergeCell ref="K20:V21"/>
    <mergeCell ref="C3:E3"/>
    <mergeCell ref="C4:E4"/>
  </mergeCells>
  <phoneticPr fontId="2"/>
  <dataValidations count="6">
    <dataValidation type="list" allowBlank="1" showInputMessage="1" showErrorMessage="1" sqref="N6" xr:uid="{7903DEAA-082D-4B53-A127-B17DE6EAF1F6}">
      <formula1>$T$9:$T$13</formula1>
    </dataValidation>
    <dataValidation type="list" allowBlank="1" showInputMessage="1" showErrorMessage="1" sqref="I15:I20 I22:I23" xr:uid="{D785A4EA-D7EB-496B-8727-66083D09B0FC}">
      <formula1>$P$1:$P$5</formula1>
    </dataValidation>
    <dataValidation type="list" allowBlank="1" showInputMessage="1" showErrorMessage="1" sqref="H15:H23" xr:uid="{FED65895-CA81-423F-9709-FB000B38F31D}">
      <formula1>$R$1:$R$3</formula1>
    </dataValidation>
    <dataValidation type="list" allowBlank="1" showInputMessage="1" showErrorMessage="1" sqref="F15:F20 F22:F23" xr:uid="{E322AC65-4B11-4AB1-A48A-292FC533C6FE}">
      <formula1>$Q$1:$Q$7</formula1>
    </dataValidation>
    <dataValidation type="list" allowBlank="1" showInputMessage="1" showErrorMessage="1" sqref="A29:A32" xr:uid="{89438B4A-6F31-4907-AF7E-05BC1B864C38}">
      <formula1>$M$1:$M$12</formula1>
    </dataValidation>
    <dataValidation type="list" allowBlank="1" showInputMessage="1" showErrorMessage="1" sqref="G15:G23" xr:uid="{76F5B780-1A02-4B36-94CE-6CA05C80E520}">
      <formula1>$N$13:$N$57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104"/>
  <sheetViews>
    <sheetView tabSelected="1" zoomScaleNormal="100" workbookViewId="0">
      <selection activeCell="B15" sqref="B15"/>
    </sheetView>
  </sheetViews>
  <sheetFormatPr defaultColWidth="8.75" defaultRowHeight="13.5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customWidth="1"/>
    <col min="14" max="15" width="8.75" style="8" hidden="1" customWidth="1"/>
    <col min="16" max="16" width="13.25" style="8" hidden="1" customWidth="1"/>
    <col min="17" max="18" width="8.75" style="8" hidden="1" customWidth="1"/>
    <col min="19" max="19" width="8.75" style="8" customWidth="1"/>
    <col min="20" max="16384" width="8.75" style="8"/>
  </cols>
  <sheetData>
    <row r="1" spans="1:18" ht="13.15" customHeight="1">
      <c r="B1" s="67" t="s">
        <v>144</v>
      </c>
      <c r="C1" s="67"/>
      <c r="D1" s="67"/>
      <c r="E1" s="67"/>
      <c r="F1" s="67"/>
      <c r="G1" s="67"/>
      <c r="H1" s="67"/>
      <c r="I1" s="67"/>
      <c r="J1" s="7"/>
      <c r="K1" s="7"/>
      <c r="L1" s="7"/>
      <c r="M1" s="7"/>
    </row>
    <row r="2" spans="1:18" ht="18.600000000000001" customHeight="1" thickBot="1">
      <c r="B2" s="67"/>
      <c r="C2" s="67"/>
      <c r="D2" s="67"/>
      <c r="E2" s="67"/>
      <c r="F2" s="67"/>
      <c r="G2" s="67"/>
      <c r="H2" s="67"/>
      <c r="I2" s="67"/>
      <c r="J2" s="7"/>
      <c r="K2" s="7"/>
      <c r="L2" s="7"/>
      <c r="M2" s="41"/>
      <c r="O2" s="8" t="s">
        <v>0</v>
      </c>
      <c r="P2" s="8" t="s">
        <v>1</v>
      </c>
      <c r="Q2" s="8">
        <v>1</v>
      </c>
      <c r="R2" s="8" t="s">
        <v>2</v>
      </c>
    </row>
    <row r="3" spans="1:18" ht="22.15" customHeight="1" thickBot="1">
      <c r="A3" s="110" t="s">
        <v>100</v>
      </c>
      <c r="B3" s="111"/>
      <c r="C3" s="104"/>
      <c r="D3" s="105"/>
      <c r="E3" s="106"/>
      <c r="F3" s="48" t="s">
        <v>98</v>
      </c>
      <c r="G3" s="49">
        <f>SUM(H4:I7)</f>
        <v>0</v>
      </c>
      <c r="H3" s="29" t="s">
        <v>3</v>
      </c>
      <c r="I3" s="29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15" customHeight="1" thickBot="1">
      <c r="A4" s="112" t="s">
        <v>137</v>
      </c>
      <c r="B4" s="113"/>
      <c r="C4" s="107"/>
      <c r="D4" s="108"/>
      <c r="E4" s="109"/>
      <c r="F4" s="28"/>
      <c r="G4" s="30" t="s">
        <v>1</v>
      </c>
      <c r="H4" s="30">
        <f>COUNTIF($N$15:$N$69,"男小学")</f>
        <v>0</v>
      </c>
      <c r="I4" s="30">
        <f>COUNTIF($N$15:$N$69,"女小学")</f>
        <v>0</v>
      </c>
      <c r="O4" s="8" t="s">
        <v>27</v>
      </c>
      <c r="P4" s="8" t="s">
        <v>8</v>
      </c>
      <c r="Q4" s="8">
        <v>3</v>
      </c>
    </row>
    <row r="5" spans="1:18" ht="22.15" customHeight="1">
      <c r="A5" s="112" t="s">
        <v>129</v>
      </c>
      <c r="B5" s="113"/>
      <c r="C5" s="121"/>
      <c r="D5" s="122"/>
      <c r="E5" s="123"/>
      <c r="F5" s="57"/>
      <c r="G5" s="30" t="s">
        <v>6</v>
      </c>
      <c r="H5" s="30">
        <f>COUNTIF($N$15:$N$69,"男中学")</f>
        <v>0</v>
      </c>
      <c r="I5" s="30">
        <f>COUNTIF($N$15:$N$69,"女中学")</f>
        <v>0</v>
      </c>
      <c r="O5" s="8" t="s">
        <v>7</v>
      </c>
      <c r="P5" s="8" t="s">
        <v>10</v>
      </c>
      <c r="Q5" s="8">
        <v>4</v>
      </c>
    </row>
    <row r="6" spans="1:18" ht="22.15" customHeight="1" thickBot="1">
      <c r="A6" s="112"/>
      <c r="B6" s="113"/>
      <c r="C6" s="124"/>
      <c r="D6" s="125"/>
      <c r="E6" s="126"/>
      <c r="F6" s="59"/>
      <c r="G6" s="30" t="s">
        <v>8</v>
      </c>
      <c r="H6" s="30">
        <f>COUNTIF($N$15:$N$69,"男高校")</f>
        <v>0</v>
      </c>
      <c r="I6" s="30">
        <f>COUNTIF($N$15:$N$69,"女高校")</f>
        <v>0</v>
      </c>
      <c r="O6" s="8" t="s">
        <v>9</v>
      </c>
      <c r="Q6" s="8">
        <v>5</v>
      </c>
    </row>
    <row r="7" spans="1:18" ht="22.15" customHeight="1">
      <c r="A7" s="112" t="s">
        <v>130</v>
      </c>
      <c r="B7" s="114"/>
      <c r="C7" s="115"/>
      <c r="D7" s="116"/>
      <c r="E7" s="117"/>
      <c r="F7" s="31"/>
      <c r="G7" s="30" t="s">
        <v>10</v>
      </c>
      <c r="H7" s="30">
        <f>COUNTIF($N$15:$N$69,"男一般")</f>
        <v>0</v>
      </c>
      <c r="I7" s="30">
        <f>COUNTIF($N$15:$N$69,"女一般")</f>
        <v>0</v>
      </c>
      <c r="O7" s="8" t="s">
        <v>11</v>
      </c>
      <c r="P7" s="18"/>
      <c r="Q7" s="18">
        <v>6</v>
      </c>
    </row>
    <row r="8" spans="1:18" ht="22.15" customHeight="1" thickBot="1">
      <c r="A8" s="112"/>
      <c r="B8" s="114"/>
      <c r="C8" s="118"/>
      <c r="D8" s="119"/>
      <c r="E8" s="120"/>
      <c r="F8" s="28"/>
      <c r="G8" s="13" t="s">
        <v>101</v>
      </c>
      <c r="H8" s="79">
        <f>SUM(H4:I6)*1000+SUM(H7:I7)*1200</f>
        <v>0</v>
      </c>
      <c r="I8" s="79"/>
      <c r="O8" s="8" t="s">
        <v>28</v>
      </c>
      <c r="P8" s="14"/>
      <c r="Q8" s="14"/>
    </row>
    <row r="9" spans="1:18" ht="22.15" customHeight="1">
      <c r="A9" s="112" t="s">
        <v>131</v>
      </c>
      <c r="B9" s="114"/>
      <c r="C9" s="129"/>
      <c r="D9" s="130"/>
      <c r="E9" s="131"/>
      <c r="F9" s="57"/>
      <c r="G9" s="55"/>
      <c r="H9" s="58"/>
      <c r="I9" s="58"/>
      <c r="P9" s="14"/>
      <c r="Q9" s="14"/>
    </row>
    <row r="10" spans="1:18" ht="22.15" customHeight="1" thickBot="1">
      <c r="A10" s="112"/>
      <c r="B10" s="114"/>
      <c r="C10" s="132"/>
      <c r="D10" s="133"/>
      <c r="E10" s="134"/>
      <c r="F10" s="57"/>
      <c r="G10" s="55"/>
      <c r="H10" s="58"/>
      <c r="I10" s="58"/>
      <c r="P10" s="14"/>
      <c r="Q10" s="14"/>
    </row>
    <row r="11" spans="1:18" ht="21.75" customHeight="1">
      <c r="A11" s="127" t="s">
        <v>132</v>
      </c>
      <c r="B11" s="128"/>
      <c r="C11" s="129"/>
      <c r="D11" s="130"/>
      <c r="E11" s="131"/>
      <c r="F11" s="57"/>
      <c r="G11" s="55"/>
      <c r="H11" s="58"/>
      <c r="I11" s="58"/>
      <c r="P11" s="14"/>
      <c r="Q11" s="14"/>
    </row>
    <row r="12" spans="1:18" ht="22.15" customHeight="1" thickBot="1">
      <c r="A12" s="110"/>
      <c r="B12" s="128"/>
      <c r="C12" s="132"/>
      <c r="D12" s="133"/>
      <c r="E12" s="134"/>
      <c r="F12" s="57"/>
      <c r="G12" s="55"/>
      <c r="H12" s="58"/>
      <c r="I12" s="58"/>
      <c r="P12" s="14"/>
      <c r="Q12" s="14"/>
    </row>
    <row r="13" spans="1:18" ht="14.25" thickBot="1">
      <c r="B13" s="11"/>
      <c r="C13" s="61"/>
      <c r="D13" s="61"/>
      <c r="E13" s="61"/>
      <c r="F13" s="11"/>
      <c r="G13" s="11"/>
      <c r="H13" s="11"/>
      <c r="I13" s="11"/>
      <c r="J13" s="11"/>
      <c r="K13" s="11"/>
      <c r="L13" s="11"/>
      <c r="M13" s="11"/>
      <c r="N13" s="12"/>
      <c r="P13" s="13" t="s">
        <v>29</v>
      </c>
      <c r="Q13" s="14"/>
      <c r="R13" s="14"/>
    </row>
    <row r="14" spans="1:18" s="18" customFormat="1" ht="49.9" customHeight="1" thickBot="1">
      <c r="A14" s="44"/>
      <c r="B14" s="43" t="s">
        <v>114</v>
      </c>
      <c r="C14" s="33" t="s">
        <v>81</v>
      </c>
      <c r="D14" s="33" t="s">
        <v>116</v>
      </c>
      <c r="E14" s="33" t="s">
        <v>14</v>
      </c>
      <c r="F14" s="33" t="s">
        <v>15</v>
      </c>
      <c r="G14" s="33" t="s">
        <v>32</v>
      </c>
      <c r="H14" s="33" t="s">
        <v>82</v>
      </c>
      <c r="I14" s="33" t="s">
        <v>16</v>
      </c>
      <c r="K14" s="8"/>
      <c r="L14" s="8"/>
      <c r="N14" s="34"/>
      <c r="O14" s="13" t="s">
        <v>12</v>
      </c>
      <c r="P14" s="14"/>
    </row>
    <row r="15" spans="1:18" s="14" customFormat="1" ht="21.6" customHeight="1" thickBot="1">
      <c r="A15" s="45">
        <v>1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36" t="str">
        <f t="shared" ref="N15:N46" si="0">H15&amp;I15</f>
        <v/>
      </c>
      <c r="O15" s="13" t="s">
        <v>13</v>
      </c>
    </row>
    <row r="16" spans="1:18" s="14" customFormat="1" ht="21.6" customHeight="1" thickBot="1">
      <c r="A16" s="45">
        <v>2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36" t="str">
        <f t="shared" si="0"/>
        <v/>
      </c>
      <c r="O16" s="14" t="s">
        <v>30</v>
      </c>
    </row>
    <row r="17" spans="1:20" s="14" customFormat="1" ht="21.6" customHeight="1" thickBot="1">
      <c r="A17" s="45">
        <v>3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36" t="str">
        <f t="shared" si="0"/>
        <v/>
      </c>
    </row>
    <row r="18" spans="1:20" s="14" customFormat="1" ht="21.6" customHeight="1" thickBot="1">
      <c r="A18" s="45">
        <v>4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36" t="str">
        <f t="shared" si="0"/>
        <v/>
      </c>
      <c r="O18" s="22" t="s">
        <v>33</v>
      </c>
    </row>
    <row r="19" spans="1:20" s="14" customFormat="1" ht="21.6" customHeight="1" thickBot="1">
      <c r="A19" s="45">
        <v>5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36" t="str">
        <f t="shared" si="0"/>
        <v/>
      </c>
      <c r="O19" s="22" t="s">
        <v>34</v>
      </c>
    </row>
    <row r="20" spans="1:20" s="14" customFormat="1" ht="21.6" customHeight="1" thickBot="1">
      <c r="A20" s="45">
        <v>6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36" t="str">
        <f t="shared" si="0"/>
        <v/>
      </c>
      <c r="O20" s="22" t="s">
        <v>35</v>
      </c>
    </row>
    <row r="21" spans="1:20" s="14" customFormat="1" ht="21.6" customHeight="1" thickBot="1">
      <c r="A21" s="45">
        <v>7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36" t="str">
        <f t="shared" si="0"/>
        <v/>
      </c>
      <c r="O21" s="22" t="s">
        <v>36</v>
      </c>
      <c r="P21" s="22"/>
      <c r="Q21" s="22"/>
      <c r="R21" s="37"/>
      <c r="S21" s="37"/>
      <c r="T21" s="38"/>
    </row>
    <row r="22" spans="1:20" s="14" customFormat="1" ht="21.6" customHeight="1" thickBot="1">
      <c r="A22" s="45">
        <v>8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36" t="str">
        <f t="shared" si="0"/>
        <v/>
      </c>
      <c r="O22" s="22" t="s">
        <v>37</v>
      </c>
      <c r="P22" s="22"/>
      <c r="Q22" s="22"/>
      <c r="R22" s="37"/>
      <c r="S22" s="37"/>
      <c r="T22" s="38"/>
    </row>
    <row r="23" spans="1:20" s="14" customFormat="1" ht="21.6" customHeight="1" thickBot="1">
      <c r="A23" s="45">
        <v>9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36" t="str">
        <f t="shared" si="0"/>
        <v/>
      </c>
      <c r="O23" s="22" t="s">
        <v>38</v>
      </c>
      <c r="P23" s="22"/>
      <c r="Q23" s="22"/>
      <c r="R23" s="37"/>
      <c r="S23" s="37"/>
      <c r="T23" s="38"/>
    </row>
    <row r="24" spans="1:20" s="14" customFormat="1" ht="21.6" customHeight="1" thickBot="1">
      <c r="A24" s="45">
        <v>10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36" t="str">
        <f t="shared" si="0"/>
        <v/>
      </c>
      <c r="O24" s="22" t="s">
        <v>39</v>
      </c>
      <c r="P24" s="22"/>
      <c r="Q24" s="22"/>
      <c r="R24" s="37"/>
      <c r="S24" s="37"/>
      <c r="T24" s="38"/>
    </row>
    <row r="25" spans="1:20" s="14" customFormat="1" ht="21.6" customHeight="1" thickBot="1">
      <c r="A25" s="45">
        <v>11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36" t="str">
        <f t="shared" si="0"/>
        <v/>
      </c>
      <c r="O25" s="22" t="s">
        <v>40</v>
      </c>
      <c r="P25" s="22"/>
      <c r="Q25" s="22"/>
      <c r="R25" s="37"/>
      <c r="S25" s="37"/>
      <c r="T25" s="38"/>
    </row>
    <row r="26" spans="1:20" s="14" customFormat="1" ht="21.6" customHeight="1" thickBot="1">
      <c r="A26" s="45">
        <v>12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36" t="str">
        <f t="shared" si="0"/>
        <v/>
      </c>
      <c r="O26" s="22" t="s">
        <v>41</v>
      </c>
      <c r="P26" s="22"/>
      <c r="Q26" s="22"/>
      <c r="R26" s="37"/>
      <c r="S26" s="37"/>
      <c r="T26" s="38"/>
    </row>
    <row r="27" spans="1:20" s="14" customFormat="1" ht="21.6" customHeight="1" thickBot="1">
      <c r="A27" s="45">
        <v>13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36" t="str">
        <f t="shared" si="0"/>
        <v/>
      </c>
      <c r="O27" s="22" t="s">
        <v>42</v>
      </c>
      <c r="P27" s="22"/>
      <c r="Q27" s="22"/>
      <c r="R27" s="37"/>
      <c r="S27" s="37"/>
      <c r="T27" s="38"/>
    </row>
    <row r="28" spans="1:20" s="14" customFormat="1" ht="21.6" customHeight="1" thickBot="1">
      <c r="A28" s="45">
        <v>14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36" t="str">
        <f t="shared" si="0"/>
        <v/>
      </c>
      <c r="O28" s="22" t="s">
        <v>43</v>
      </c>
      <c r="P28" s="22"/>
      <c r="Q28" s="22"/>
      <c r="R28" s="37"/>
      <c r="S28" s="37"/>
      <c r="T28" s="38"/>
    </row>
    <row r="29" spans="1:20" s="14" customFormat="1" ht="21.6" customHeight="1" thickBot="1">
      <c r="A29" s="45">
        <v>15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36" t="str">
        <f t="shared" si="0"/>
        <v/>
      </c>
      <c r="O29" s="22" t="s">
        <v>44</v>
      </c>
      <c r="P29" s="22"/>
      <c r="Q29" s="22"/>
      <c r="R29" s="37"/>
      <c r="S29" s="37"/>
      <c r="T29" s="38"/>
    </row>
    <row r="30" spans="1:20" s="14" customFormat="1" ht="21.6" customHeight="1" thickBot="1">
      <c r="A30" s="45">
        <v>16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36" t="str">
        <f t="shared" si="0"/>
        <v/>
      </c>
      <c r="O30" s="22" t="s">
        <v>45</v>
      </c>
      <c r="P30" s="22"/>
      <c r="Q30" s="22"/>
      <c r="R30" s="37"/>
      <c r="S30" s="37"/>
      <c r="T30" s="38"/>
    </row>
    <row r="31" spans="1:20" s="14" customFormat="1" ht="21.6" customHeight="1" thickBot="1">
      <c r="A31" s="45">
        <v>17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36" t="str">
        <f t="shared" si="0"/>
        <v/>
      </c>
      <c r="O31" s="22" t="s">
        <v>46</v>
      </c>
      <c r="P31" s="22"/>
      <c r="Q31" s="22"/>
      <c r="R31" s="37"/>
      <c r="S31" s="37"/>
      <c r="T31" s="38"/>
    </row>
    <row r="32" spans="1:20" s="14" customFormat="1" ht="21.6" customHeight="1" thickBot="1">
      <c r="A32" s="45">
        <v>18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36" t="str">
        <f t="shared" si="0"/>
        <v/>
      </c>
      <c r="O32" s="22" t="s">
        <v>47</v>
      </c>
      <c r="P32" s="22"/>
      <c r="Q32" s="22"/>
      <c r="R32" s="37"/>
      <c r="S32" s="37"/>
      <c r="T32" s="38"/>
    </row>
    <row r="33" spans="1:20" s="14" customFormat="1" ht="21.6" customHeight="1" thickBot="1">
      <c r="A33" s="45">
        <v>19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36" t="str">
        <f t="shared" si="0"/>
        <v/>
      </c>
      <c r="O33" s="22" t="s">
        <v>48</v>
      </c>
      <c r="P33" s="22"/>
      <c r="Q33" s="22"/>
      <c r="R33" s="37"/>
      <c r="S33" s="37"/>
      <c r="T33" s="38"/>
    </row>
    <row r="34" spans="1:20" s="14" customFormat="1" ht="21.6" customHeight="1" thickBot="1">
      <c r="A34" s="45">
        <v>20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36" t="str">
        <f t="shared" si="0"/>
        <v/>
      </c>
      <c r="O34" s="22" t="s">
        <v>49</v>
      </c>
      <c r="P34" s="22"/>
      <c r="Q34" s="22"/>
      <c r="R34" s="37"/>
      <c r="S34" s="37"/>
      <c r="T34" s="38"/>
    </row>
    <row r="35" spans="1:20" s="14" customFormat="1" ht="21.6" customHeight="1" thickBot="1">
      <c r="A35" s="45">
        <v>21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36" t="str">
        <f t="shared" si="0"/>
        <v/>
      </c>
      <c r="O35" s="22" t="s">
        <v>50</v>
      </c>
      <c r="P35" s="22"/>
      <c r="Q35" s="22"/>
      <c r="R35" s="37"/>
      <c r="S35" s="37"/>
      <c r="T35" s="38"/>
    </row>
    <row r="36" spans="1:20" s="14" customFormat="1" ht="21.6" customHeight="1" thickBot="1">
      <c r="A36" s="45">
        <v>22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36" t="str">
        <f t="shared" si="0"/>
        <v/>
      </c>
      <c r="O36" s="22" t="s">
        <v>51</v>
      </c>
      <c r="P36" s="22"/>
      <c r="Q36" s="22"/>
      <c r="R36" s="37"/>
      <c r="S36" s="37"/>
      <c r="T36" s="38"/>
    </row>
    <row r="37" spans="1:20" s="40" customFormat="1" ht="21.6" customHeight="1" thickBot="1">
      <c r="A37" s="45">
        <v>23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36" t="str">
        <f t="shared" si="0"/>
        <v/>
      </c>
      <c r="O37" s="22" t="s">
        <v>52</v>
      </c>
      <c r="P37" s="22"/>
      <c r="Q37" s="22"/>
      <c r="R37" s="37"/>
      <c r="S37" s="37"/>
      <c r="T37" s="38"/>
    </row>
    <row r="38" spans="1:20" s="40" customFormat="1" ht="21.6" customHeight="1" thickBot="1">
      <c r="A38" s="45">
        <v>24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36" t="str">
        <f t="shared" si="0"/>
        <v/>
      </c>
      <c r="O38" s="22" t="s">
        <v>53</v>
      </c>
      <c r="P38" s="22"/>
      <c r="Q38" s="22"/>
      <c r="R38" s="37"/>
      <c r="S38" s="37"/>
      <c r="T38" s="38"/>
    </row>
    <row r="39" spans="1:20" s="40" customFormat="1" ht="21.6" customHeight="1" thickBot="1">
      <c r="A39" s="45">
        <v>25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36" t="str">
        <f t="shared" si="0"/>
        <v/>
      </c>
      <c r="O39" s="22" t="s">
        <v>54</v>
      </c>
      <c r="P39" s="22"/>
      <c r="Q39" s="22"/>
      <c r="R39" s="37"/>
      <c r="S39" s="37"/>
      <c r="T39" s="38"/>
    </row>
    <row r="40" spans="1:20" s="40" customFormat="1" ht="21.6" customHeight="1" thickBot="1">
      <c r="A40" s="45">
        <v>26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36" t="str">
        <f t="shared" si="0"/>
        <v/>
      </c>
      <c r="O40" s="22" t="s">
        <v>55</v>
      </c>
      <c r="P40" s="22"/>
      <c r="Q40" s="22"/>
      <c r="R40" s="37"/>
      <c r="S40" s="37"/>
      <c r="T40" s="38"/>
    </row>
    <row r="41" spans="1:20" s="40" customFormat="1" ht="21.6" customHeight="1" thickBot="1">
      <c r="A41" s="45">
        <v>27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36" t="str">
        <f t="shared" si="0"/>
        <v/>
      </c>
      <c r="O41" s="22" t="s">
        <v>56</v>
      </c>
      <c r="P41" s="22"/>
      <c r="Q41" s="22"/>
      <c r="R41" s="37"/>
      <c r="S41" s="37"/>
      <c r="T41" s="38"/>
    </row>
    <row r="42" spans="1:20" s="40" customFormat="1" ht="21.6" customHeight="1" thickBot="1">
      <c r="A42" s="45">
        <v>28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36" t="str">
        <f t="shared" si="0"/>
        <v/>
      </c>
      <c r="O42" s="22" t="s">
        <v>57</v>
      </c>
      <c r="P42" s="22"/>
      <c r="Q42" s="22"/>
      <c r="R42" s="37"/>
      <c r="S42" s="37"/>
      <c r="T42" s="38"/>
    </row>
    <row r="43" spans="1:20" s="40" customFormat="1" ht="21.6" customHeight="1" thickBot="1">
      <c r="A43" s="45">
        <v>29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36" t="str">
        <f t="shared" si="0"/>
        <v/>
      </c>
      <c r="O43" s="22" t="s">
        <v>58</v>
      </c>
      <c r="P43" s="22"/>
      <c r="Q43" s="22"/>
      <c r="R43" s="37"/>
      <c r="S43" s="37"/>
      <c r="T43" s="38"/>
    </row>
    <row r="44" spans="1:20" s="40" customFormat="1" ht="21.6" customHeight="1" thickBot="1">
      <c r="A44" s="45">
        <v>30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36" t="str">
        <f t="shared" si="0"/>
        <v/>
      </c>
      <c r="O44" s="22" t="s">
        <v>59</v>
      </c>
      <c r="P44" s="22"/>
      <c r="Q44" s="22"/>
      <c r="R44" s="37"/>
      <c r="S44" s="37"/>
      <c r="T44" s="38"/>
    </row>
    <row r="45" spans="1:20" s="40" customFormat="1" ht="21.6" customHeight="1" thickBot="1">
      <c r="A45" s="45">
        <v>31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36" t="str">
        <f t="shared" si="0"/>
        <v/>
      </c>
      <c r="O45" s="22" t="s">
        <v>60</v>
      </c>
      <c r="P45" s="22"/>
      <c r="Q45" s="22"/>
      <c r="R45" s="37"/>
      <c r="S45" s="37"/>
      <c r="T45" s="38"/>
    </row>
    <row r="46" spans="1:20" s="40" customFormat="1" ht="21.6" customHeight="1" thickBot="1">
      <c r="A46" s="45">
        <v>32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36" t="str">
        <f t="shared" si="0"/>
        <v/>
      </c>
      <c r="O46" s="22" t="s">
        <v>61</v>
      </c>
      <c r="P46" s="22"/>
      <c r="Q46" s="22"/>
      <c r="R46" s="37"/>
      <c r="S46" s="37"/>
      <c r="T46" s="38"/>
    </row>
    <row r="47" spans="1:20" s="40" customFormat="1" ht="21.6" customHeight="1" thickBot="1">
      <c r="A47" s="45">
        <v>33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36" t="str">
        <f t="shared" ref="N47:N69" si="1">H47&amp;I47</f>
        <v/>
      </c>
      <c r="O47" s="22" t="s">
        <v>62</v>
      </c>
      <c r="P47" s="22"/>
      <c r="Q47" s="22"/>
      <c r="R47" s="37"/>
      <c r="S47" s="37"/>
      <c r="T47" s="38"/>
    </row>
    <row r="48" spans="1:20" s="40" customFormat="1" ht="21.6" customHeight="1" thickBot="1">
      <c r="A48" s="45">
        <v>34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36" t="str">
        <f t="shared" si="1"/>
        <v/>
      </c>
      <c r="O48" s="22" t="s">
        <v>63</v>
      </c>
      <c r="P48" s="22"/>
      <c r="Q48" s="22"/>
      <c r="R48" s="37"/>
      <c r="S48" s="37"/>
      <c r="T48" s="38"/>
    </row>
    <row r="49" spans="1:20" s="40" customFormat="1" ht="21.6" customHeight="1" thickBot="1">
      <c r="A49" s="45">
        <v>35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36" t="str">
        <f t="shared" si="1"/>
        <v/>
      </c>
      <c r="O49" s="22" t="s">
        <v>64</v>
      </c>
      <c r="P49" s="22"/>
      <c r="Q49" s="22"/>
      <c r="R49" s="37"/>
      <c r="S49" s="37"/>
      <c r="T49" s="38"/>
    </row>
    <row r="50" spans="1:20" s="40" customFormat="1" ht="21.6" customHeight="1" thickBot="1">
      <c r="A50" s="45">
        <v>36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36" t="str">
        <f t="shared" si="1"/>
        <v/>
      </c>
      <c r="O50" s="22" t="s">
        <v>65</v>
      </c>
      <c r="P50" s="22"/>
      <c r="Q50" s="22"/>
      <c r="R50" s="37"/>
      <c r="S50" s="37"/>
      <c r="T50" s="38"/>
    </row>
    <row r="51" spans="1:20" s="40" customFormat="1" ht="21.6" customHeight="1" thickBot="1">
      <c r="A51" s="45">
        <v>37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36" t="str">
        <f t="shared" si="1"/>
        <v/>
      </c>
      <c r="O51" s="22" t="s">
        <v>66</v>
      </c>
      <c r="P51" s="22"/>
      <c r="Q51" s="22"/>
      <c r="R51" s="37"/>
      <c r="S51" s="37"/>
      <c r="T51" s="38"/>
    </row>
    <row r="52" spans="1:20" s="40" customFormat="1" ht="21.6" customHeight="1" thickBot="1">
      <c r="A52" s="45">
        <v>38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36" t="str">
        <f t="shared" si="1"/>
        <v/>
      </c>
      <c r="O52" s="22" t="s">
        <v>67</v>
      </c>
      <c r="P52" s="22"/>
      <c r="Q52" s="22"/>
      <c r="R52" s="37"/>
      <c r="S52" s="37"/>
      <c r="T52" s="38"/>
    </row>
    <row r="53" spans="1:20" s="40" customFormat="1" ht="21.6" customHeight="1" thickBot="1">
      <c r="A53" s="45">
        <v>39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36" t="str">
        <f t="shared" si="1"/>
        <v/>
      </c>
      <c r="O53" s="22" t="s">
        <v>68</v>
      </c>
      <c r="P53" s="22"/>
      <c r="Q53" s="22"/>
      <c r="R53" s="37"/>
      <c r="S53" s="37"/>
      <c r="T53" s="38"/>
    </row>
    <row r="54" spans="1:20" s="40" customFormat="1" ht="21.6" customHeight="1" thickBot="1">
      <c r="A54" s="45">
        <v>40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36" t="str">
        <f t="shared" si="1"/>
        <v/>
      </c>
      <c r="O54" s="22" t="s">
        <v>69</v>
      </c>
      <c r="P54" s="22"/>
      <c r="Q54" s="22"/>
      <c r="R54" s="37"/>
      <c r="S54" s="37"/>
      <c r="T54" s="38"/>
    </row>
    <row r="55" spans="1:20" s="40" customFormat="1" ht="21.6" customHeight="1" thickBot="1">
      <c r="A55" s="45">
        <v>41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36" t="str">
        <f t="shared" si="1"/>
        <v/>
      </c>
      <c r="O55" s="22" t="s">
        <v>70</v>
      </c>
      <c r="P55" s="22"/>
      <c r="Q55" s="22"/>
      <c r="R55" s="37"/>
      <c r="S55" s="37"/>
      <c r="T55" s="38"/>
    </row>
    <row r="56" spans="1:20" s="40" customFormat="1" ht="21.6" customHeight="1" thickBot="1">
      <c r="A56" s="45">
        <v>42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36" t="str">
        <f t="shared" si="1"/>
        <v/>
      </c>
      <c r="O56" s="22" t="s">
        <v>71</v>
      </c>
      <c r="P56" s="22"/>
      <c r="Q56" s="22"/>
      <c r="R56" s="37"/>
      <c r="S56" s="37"/>
      <c r="T56" s="38"/>
    </row>
    <row r="57" spans="1:20" s="40" customFormat="1" ht="21.6" customHeight="1" thickBot="1">
      <c r="A57" s="45">
        <v>43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36" t="str">
        <f t="shared" si="1"/>
        <v/>
      </c>
      <c r="O57" s="22" t="s">
        <v>72</v>
      </c>
      <c r="P57" s="22"/>
      <c r="Q57" s="22"/>
      <c r="R57" s="37"/>
      <c r="S57" s="37"/>
      <c r="T57" s="38"/>
    </row>
    <row r="58" spans="1:20" s="40" customFormat="1" ht="21.6" customHeight="1" thickBot="1">
      <c r="A58" s="45">
        <v>44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36" t="str">
        <f t="shared" si="1"/>
        <v/>
      </c>
      <c r="O58" s="22" t="s">
        <v>73</v>
      </c>
      <c r="P58" s="22"/>
      <c r="Q58" s="22"/>
      <c r="R58" s="37"/>
      <c r="S58" s="37"/>
      <c r="T58" s="38"/>
    </row>
    <row r="59" spans="1:20" s="40" customFormat="1" ht="21.6" customHeight="1" thickBot="1">
      <c r="A59" s="45">
        <v>45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36" t="str">
        <f t="shared" si="1"/>
        <v/>
      </c>
      <c r="O59" s="22" t="s">
        <v>74</v>
      </c>
      <c r="P59" s="22"/>
      <c r="Q59" s="22"/>
      <c r="R59" s="37"/>
      <c r="S59" s="37"/>
      <c r="T59" s="38"/>
    </row>
    <row r="60" spans="1:20" s="40" customFormat="1" ht="21.6" customHeight="1" thickBot="1">
      <c r="A60" s="45">
        <v>46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36" t="str">
        <f t="shared" si="1"/>
        <v/>
      </c>
      <c r="O60" s="22" t="s">
        <v>75</v>
      </c>
      <c r="P60" s="22"/>
      <c r="Q60" s="22"/>
      <c r="R60" s="37"/>
      <c r="S60" s="37"/>
      <c r="T60" s="38"/>
    </row>
    <row r="61" spans="1:20" s="40" customFormat="1" ht="21.6" customHeight="1" thickBot="1">
      <c r="A61" s="45">
        <v>47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36" t="str">
        <f t="shared" si="1"/>
        <v/>
      </c>
      <c r="O61" s="22" t="s">
        <v>76</v>
      </c>
      <c r="P61" s="22"/>
      <c r="Q61" s="22"/>
      <c r="R61" s="37"/>
      <c r="S61" s="37"/>
      <c r="T61" s="38"/>
    </row>
    <row r="62" spans="1:20" s="40" customFormat="1" ht="21.6" customHeight="1" thickBot="1">
      <c r="A62" s="45">
        <v>48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36" t="str">
        <f t="shared" si="1"/>
        <v/>
      </c>
      <c r="O62" s="22" t="s">
        <v>77</v>
      </c>
      <c r="P62" s="22"/>
      <c r="Q62" s="22"/>
      <c r="R62" s="37"/>
      <c r="S62" s="37"/>
      <c r="T62" s="38"/>
    </row>
    <row r="63" spans="1:20" s="40" customFormat="1" ht="21.6" customHeight="1" thickBot="1">
      <c r="A63" s="45">
        <v>49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36" t="str">
        <f t="shared" si="1"/>
        <v/>
      </c>
      <c r="O63" s="22" t="s">
        <v>78</v>
      </c>
      <c r="P63" s="22"/>
      <c r="Q63" s="22"/>
      <c r="R63" s="37"/>
      <c r="S63" s="37"/>
      <c r="T63" s="38"/>
    </row>
    <row r="64" spans="1:20" s="40" customFormat="1" ht="21.6" customHeight="1" thickBot="1">
      <c r="A64" s="45">
        <v>50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36" t="str">
        <f t="shared" si="1"/>
        <v/>
      </c>
      <c r="O64" s="22" t="s">
        <v>79</v>
      </c>
      <c r="P64" s="22"/>
      <c r="Q64" s="22"/>
      <c r="R64" s="37"/>
      <c r="S64" s="37"/>
      <c r="T64" s="38"/>
    </row>
    <row r="65" spans="1:20" s="40" customFormat="1" ht="21.6" customHeight="1" thickBot="1">
      <c r="A65" s="45">
        <v>51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36" t="str">
        <f t="shared" si="1"/>
        <v/>
      </c>
      <c r="O65" s="22"/>
      <c r="P65" s="22"/>
      <c r="Q65" s="22"/>
      <c r="R65" s="37"/>
      <c r="S65" s="37"/>
      <c r="T65" s="38"/>
    </row>
    <row r="66" spans="1:20" s="40" customFormat="1" ht="21.6" customHeight="1" thickBot="1">
      <c r="A66" s="45">
        <v>52</v>
      </c>
      <c r="B66" s="1"/>
      <c r="C66" s="1"/>
      <c r="D66" s="1"/>
      <c r="E66" s="1"/>
      <c r="F66" s="1"/>
      <c r="G66" s="1"/>
      <c r="H66" s="2"/>
      <c r="I66" s="1"/>
      <c r="K66" s="8"/>
      <c r="L66" s="8"/>
      <c r="N66" s="36" t="str">
        <f t="shared" si="1"/>
        <v/>
      </c>
      <c r="O66" s="22"/>
      <c r="P66" s="22"/>
      <c r="Q66" s="22"/>
      <c r="R66" s="37"/>
      <c r="S66" s="37"/>
      <c r="T66" s="38"/>
    </row>
    <row r="67" spans="1:20" s="40" customFormat="1" ht="21.6" customHeight="1" thickBot="1">
      <c r="A67" s="45">
        <v>53</v>
      </c>
      <c r="B67" s="1"/>
      <c r="C67" s="1"/>
      <c r="D67" s="1"/>
      <c r="E67" s="1"/>
      <c r="F67" s="1"/>
      <c r="G67" s="1"/>
      <c r="H67" s="2"/>
      <c r="I67" s="1"/>
      <c r="K67" s="8"/>
      <c r="L67" s="8"/>
      <c r="N67" s="36" t="str">
        <f t="shared" si="1"/>
        <v/>
      </c>
      <c r="P67" s="22"/>
      <c r="Q67"/>
      <c r="R67"/>
      <c r="S67"/>
      <c r="T67"/>
    </row>
    <row r="68" spans="1:20" s="40" customFormat="1" ht="21.6" customHeight="1" thickBot="1">
      <c r="A68" s="45">
        <v>54</v>
      </c>
      <c r="B68" s="1"/>
      <c r="C68" s="1"/>
      <c r="D68" s="1"/>
      <c r="E68" s="1"/>
      <c r="F68" s="1"/>
      <c r="G68" s="1"/>
      <c r="H68" s="2"/>
      <c r="I68" s="1"/>
      <c r="K68" s="8"/>
      <c r="L68" s="8"/>
      <c r="N68" s="36" t="str">
        <f t="shared" si="1"/>
        <v/>
      </c>
    </row>
    <row r="69" spans="1:20" s="40" customFormat="1" ht="21.6" customHeight="1" thickBot="1">
      <c r="A69" s="45">
        <v>55</v>
      </c>
      <c r="B69" s="1"/>
      <c r="C69" s="1"/>
      <c r="D69" s="1"/>
      <c r="E69" s="1"/>
      <c r="F69" s="1"/>
      <c r="G69" s="1"/>
      <c r="H69" s="2"/>
      <c r="I69" s="1"/>
      <c r="K69" s="8"/>
      <c r="L69" s="8"/>
      <c r="N69" s="36" t="str">
        <f t="shared" si="1"/>
        <v/>
      </c>
      <c r="O69" s="8"/>
    </row>
    <row r="70" spans="1:20" ht="21" customHeight="1" thickBot="1">
      <c r="A70" s="45">
        <v>56</v>
      </c>
      <c r="B70" s="1"/>
      <c r="C70" s="1"/>
      <c r="D70" s="1"/>
      <c r="E70" s="1"/>
      <c r="F70" s="1"/>
      <c r="G70" s="1"/>
      <c r="H70" s="2"/>
      <c r="I70" s="1"/>
    </row>
    <row r="71" spans="1:20" ht="21" customHeight="1" thickBot="1">
      <c r="A71" s="45">
        <v>57</v>
      </c>
      <c r="B71" s="1"/>
      <c r="C71" s="1"/>
      <c r="D71" s="1"/>
      <c r="E71" s="1"/>
      <c r="F71" s="1"/>
      <c r="G71" s="1"/>
      <c r="H71" s="2"/>
      <c r="I71" s="1"/>
    </row>
    <row r="72" spans="1:20" ht="21" customHeight="1" thickBot="1">
      <c r="A72" s="45">
        <v>58</v>
      </c>
      <c r="B72" s="1"/>
      <c r="C72" s="1"/>
      <c r="D72" s="1"/>
      <c r="E72" s="1"/>
      <c r="F72" s="1"/>
      <c r="G72" s="1"/>
      <c r="H72" s="2"/>
      <c r="I72" s="1"/>
    </row>
    <row r="73" spans="1:20" ht="21" customHeight="1" thickBot="1">
      <c r="A73" s="45">
        <v>59</v>
      </c>
      <c r="B73" s="1"/>
      <c r="C73" s="1"/>
      <c r="D73" s="1"/>
      <c r="E73" s="1"/>
      <c r="F73" s="1"/>
      <c r="G73" s="1"/>
      <c r="H73" s="2"/>
      <c r="I73" s="1"/>
    </row>
    <row r="74" spans="1:20" ht="21" customHeight="1" thickBot="1">
      <c r="A74" s="45">
        <v>60</v>
      </c>
      <c r="B74" s="1"/>
      <c r="C74" s="1"/>
      <c r="D74" s="1"/>
      <c r="E74" s="1"/>
      <c r="F74" s="1"/>
      <c r="G74" s="1"/>
      <c r="H74" s="2"/>
      <c r="I74" s="1"/>
    </row>
    <row r="75" spans="1:20" ht="21" customHeight="1" thickBot="1">
      <c r="A75" s="45">
        <v>61</v>
      </c>
      <c r="B75" s="1"/>
      <c r="C75" s="1"/>
      <c r="D75" s="1"/>
      <c r="E75" s="1"/>
      <c r="F75" s="1"/>
      <c r="G75" s="1"/>
      <c r="H75" s="2"/>
      <c r="I75" s="1"/>
    </row>
    <row r="76" spans="1:20" ht="21" customHeight="1" thickBot="1">
      <c r="A76" s="45">
        <v>62</v>
      </c>
      <c r="B76" s="1"/>
      <c r="C76" s="1"/>
      <c r="D76" s="1"/>
      <c r="E76" s="1"/>
      <c r="F76" s="1"/>
      <c r="G76" s="1"/>
      <c r="H76" s="2"/>
      <c r="I76" s="1"/>
    </row>
    <row r="77" spans="1:20" ht="21" customHeight="1" thickBot="1">
      <c r="A77" s="45">
        <v>63</v>
      </c>
      <c r="B77" s="1"/>
      <c r="C77" s="1"/>
      <c r="D77" s="1"/>
      <c r="E77" s="1"/>
      <c r="F77" s="1"/>
      <c r="G77" s="1"/>
      <c r="H77" s="2"/>
      <c r="I77" s="1"/>
    </row>
    <row r="78" spans="1:20" ht="21" customHeight="1" thickBot="1">
      <c r="A78" s="45">
        <v>64</v>
      </c>
      <c r="B78" s="1"/>
      <c r="C78" s="1"/>
      <c r="D78" s="1"/>
      <c r="E78" s="1"/>
      <c r="F78" s="1"/>
      <c r="G78" s="1"/>
      <c r="H78" s="2"/>
      <c r="I78" s="1"/>
    </row>
    <row r="79" spans="1:20" ht="21" customHeight="1" thickBot="1">
      <c r="A79" s="45">
        <v>65</v>
      </c>
      <c r="B79" s="1"/>
      <c r="C79" s="1"/>
      <c r="D79" s="1"/>
      <c r="E79" s="1"/>
      <c r="F79" s="1"/>
      <c r="G79" s="1"/>
      <c r="H79" s="2"/>
      <c r="I79" s="1"/>
    </row>
    <row r="80" spans="1:20" ht="21" customHeight="1" thickBot="1">
      <c r="A80" s="45">
        <v>66</v>
      </c>
      <c r="B80" s="1"/>
      <c r="C80" s="1"/>
      <c r="D80" s="1"/>
      <c r="E80" s="1"/>
      <c r="F80" s="1"/>
      <c r="G80" s="1"/>
      <c r="H80" s="2"/>
      <c r="I80" s="1"/>
    </row>
    <row r="81" spans="1:9" ht="21" customHeight="1" thickBot="1">
      <c r="A81" s="45">
        <v>67</v>
      </c>
      <c r="B81" s="1"/>
      <c r="C81" s="1"/>
      <c r="D81" s="1"/>
      <c r="E81" s="1"/>
      <c r="F81" s="1"/>
      <c r="G81" s="1"/>
      <c r="H81" s="2"/>
      <c r="I81" s="1"/>
    </row>
    <row r="82" spans="1:9" ht="21" customHeight="1" thickBot="1">
      <c r="A82" s="45">
        <v>68</v>
      </c>
      <c r="B82" s="1"/>
      <c r="C82" s="1"/>
      <c r="D82" s="1"/>
      <c r="E82" s="1"/>
      <c r="F82" s="1"/>
      <c r="G82" s="1"/>
      <c r="H82" s="2"/>
      <c r="I82" s="1"/>
    </row>
    <row r="83" spans="1:9" ht="21" customHeight="1" thickBot="1">
      <c r="A83" s="45">
        <v>69</v>
      </c>
      <c r="B83" s="1"/>
      <c r="C83" s="1"/>
      <c r="D83" s="1"/>
      <c r="E83" s="1"/>
      <c r="F83" s="1"/>
      <c r="G83" s="1"/>
      <c r="H83" s="2"/>
      <c r="I83" s="1"/>
    </row>
    <row r="84" spans="1:9" ht="21" customHeight="1" thickBot="1">
      <c r="A84" s="45">
        <v>70</v>
      </c>
      <c r="B84" s="1"/>
      <c r="C84" s="1"/>
      <c r="D84" s="1"/>
      <c r="E84" s="1"/>
      <c r="F84" s="1"/>
      <c r="G84" s="1"/>
      <c r="H84" s="2"/>
      <c r="I84" s="1"/>
    </row>
    <row r="85" spans="1:9" ht="21" customHeight="1" thickBot="1">
      <c r="A85" s="45">
        <v>71</v>
      </c>
      <c r="B85" s="1"/>
      <c r="C85" s="1"/>
      <c r="D85" s="1"/>
      <c r="E85" s="1"/>
      <c r="F85" s="1"/>
      <c r="G85" s="1"/>
      <c r="H85" s="2"/>
      <c r="I85" s="1"/>
    </row>
    <row r="86" spans="1:9" ht="21" customHeight="1" thickBot="1">
      <c r="A86" s="45">
        <v>72</v>
      </c>
      <c r="B86" s="1"/>
      <c r="C86" s="1"/>
      <c r="D86" s="1"/>
      <c r="E86" s="1"/>
      <c r="F86" s="1"/>
      <c r="G86" s="1"/>
      <c r="H86" s="2"/>
      <c r="I86" s="1"/>
    </row>
    <row r="87" spans="1:9" ht="21" customHeight="1" thickBot="1">
      <c r="A87" s="45">
        <v>73</v>
      </c>
      <c r="B87" s="1"/>
      <c r="C87" s="1"/>
      <c r="D87" s="1"/>
      <c r="E87" s="1"/>
      <c r="F87" s="1"/>
      <c r="G87" s="1"/>
      <c r="H87" s="2"/>
      <c r="I87" s="1"/>
    </row>
    <row r="88" spans="1:9" ht="21" customHeight="1" thickBot="1">
      <c r="A88" s="45">
        <v>74</v>
      </c>
      <c r="B88" s="1"/>
      <c r="C88" s="1"/>
      <c r="D88" s="1"/>
      <c r="E88" s="1"/>
      <c r="F88" s="1"/>
      <c r="G88" s="1"/>
      <c r="H88" s="2"/>
      <c r="I88" s="1"/>
    </row>
    <row r="89" spans="1:9" ht="21" customHeight="1" thickBot="1">
      <c r="A89" s="45">
        <v>75</v>
      </c>
      <c r="B89" s="1"/>
      <c r="C89" s="1"/>
      <c r="D89" s="1"/>
      <c r="E89" s="1"/>
      <c r="F89" s="1"/>
      <c r="G89" s="1"/>
      <c r="H89" s="2"/>
      <c r="I89" s="1"/>
    </row>
    <row r="90" spans="1:9" ht="21" customHeight="1" thickBot="1">
      <c r="A90" s="45">
        <v>76</v>
      </c>
      <c r="B90" s="1"/>
      <c r="C90" s="1"/>
      <c r="D90" s="1"/>
      <c r="E90" s="1"/>
      <c r="F90" s="1"/>
      <c r="G90" s="1"/>
      <c r="H90" s="2"/>
      <c r="I90" s="1"/>
    </row>
    <row r="91" spans="1:9" ht="21" customHeight="1" thickBot="1">
      <c r="A91" s="45">
        <v>77</v>
      </c>
      <c r="B91" s="1"/>
      <c r="C91" s="1"/>
      <c r="D91" s="1"/>
      <c r="E91" s="1"/>
      <c r="F91" s="1"/>
      <c r="G91" s="1"/>
      <c r="H91" s="2"/>
      <c r="I91" s="1"/>
    </row>
    <row r="92" spans="1:9" ht="21" customHeight="1" thickBot="1">
      <c r="A92" s="45">
        <v>78</v>
      </c>
      <c r="B92" s="1"/>
      <c r="C92" s="1"/>
      <c r="D92" s="1"/>
      <c r="E92" s="1"/>
      <c r="F92" s="1"/>
      <c r="G92" s="1"/>
      <c r="H92" s="2"/>
      <c r="I92" s="1"/>
    </row>
    <row r="93" spans="1:9" ht="21" customHeight="1" thickBot="1">
      <c r="A93" s="45">
        <v>79</v>
      </c>
      <c r="B93" s="1"/>
      <c r="C93" s="1"/>
      <c r="D93" s="1"/>
      <c r="E93" s="1"/>
      <c r="F93" s="1"/>
      <c r="G93" s="1"/>
      <c r="H93" s="2"/>
      <c r="I93" s="1"/>
    </row>
    <row r="94" spans="1:9" ht="21" customHeight="1" thickBot="1">
      <c r="A94" s="45">
        <v>80</v>
      </c>
      <c r="B94" s="1"/>
      <c r="C94" s="1"/>
      <c r="D94" s="1"/>
      <c r="E94" s="1"/>
      <c r="F94" s="1"/>
      <c r="G94" s="1"/>
      <c r="H94" s="2"/>
      <c r="I94" s="1"/>
    </row>
    <row r="95" spans="1:9" ht="21" customHeight="1" thickBot="1">
      <c r="A95" s="45">
        <v>81</v>
      </c>
      <c r="B95" s="1"/>
      <c r="C95" s="1"/>
      <c r="D95" s="1"/>
      <c r="E95" s="1"/>
      <c r="F95" s="1"/>
      <c r="G95" s="1"/>
      <c r="H95" s="2"/>
      <c r="I95" s="1"/>
    </row>
    <row r="96" spans="1:9" ht="21" customHeight="1" thickBot="1">
      <c r="A96" s="45">
        <v>82</v>
      </c>
      <c r="B96" s="1"/>
      <c r="C96" s="1"/>
      <c r="D96" s="1"/>
      <c r="E96" s="1"/>
      <c r="F96" s="1"/>
      <c r="G96" s="1"/>
      <c r="H96" s="2"/>
      <c r="I96" s="1"/>
    </row>
    <row r="97" spans="1:9" ht="21" customHeight="1" thickBot="1">
      <c r="A97" s="45">
        <v>83</v>
      </c>
      <c r="B97" s="1"/>
      <c r="C97" s="1"/>
      <c r="D97" s="1"/>
      <c r="E97" s="1"/>
      <c r="F97" s="1"/>
      <c r="G97" s="1"/>
      <c r="H97" s="2"/>
      <c r="I97" s="1"/>
    </row>
    <row r="98" spans="1:9" ht="21" customHeight="1" thickBot="1">
      <c r="A98" s="45">
        <v>84</v>
      </c>
      <c r="B98" s="1"/>
      <c r="C98" s="1"/>
      <c r="D98" s="1"/>
      <c r="E98" s="1"/>
      <c r="F98" s="1"/>
      <c r="G98" s="1"/>
      <c r="H98" s="2"/>
      <c r="I98" s="1"/>
    </row>
    <row r="99" spans="1:9" ht="21" customHeight="1" thickBot="1">
      <c r="A99" s="45">
        <v>85</v>
      </c>
      <c r="B99" s="1"/>
      <c r="C99" s="1"/>
      <c r="D99" s="1"/>
      <c r="E99" s="1"/>
      <c r="F99" s="1"/>
      <c r="G99" s="1"/>
      <c r="H99" s="2"/>
      <c r="I99" s="1"/>
    </row>
    <row r="100" spans="1:9" ht="21" customHeight="1" thickBot="1">
      <c r="A100" s="45">
        <v>86</v>
      </c>
      <c r="B100" s="1"/>
      <c r="C100" s="1"/>
      <c r="D100" s="1"/>
      <c r="E100" s="1"/>
      <c r="F100" s="1"/>
      <c r="G100" s="1"/>
      <c r="H100" s="2"/>
      <c r="I100" s="1"/>
    </row>
    <row r="101" spans="1:9" ht="21" customHeight="1" thickBot="1">
      <c r="A101" s="45">
        <v>87</v>
      </c>
      <c r="B101" s="1"/>
      <c r="C101" s="1"/>
      <c r="D101" s="1"/>
      <c r="E101" s="1"/>
      <c r="F101" s="1"/>
      <c r="G101" s="1"/>
      <c r="H101" s="2"/>
      <c r="I101" s="1"/>
    </row>
    <row r="102" spans="1:9" ht="21" customHeight="1" thickBot="1">
      <c r="A102" s="45">
        <v>88</v>
      </c>
      <c r="B102" s="1"/>
      <c r="C102" s="1"/>
      <c r="D102" s="1"/>
      <c r="E102" s="1"/>
      <c r="F102" s="1"/>
      <c r="G102" s="1"/>
      <c r="H102" s="2"/>
      <c r="I102" s="1"/>
    </row>
    <row r="103" spans="1:9" ht="21" customHeight="1" thickBot="1">
      <c r="A103" s="45">
        <v>89</v>
      </c>
      <c r="B103" s="1"/>
      <c r="C103" s="1"/>
      <c r="D103" s="1"/>
      <c r="E103" s="1"/>
      <c r="F103" s="1"/>
      <c r="G103" s="1"/>
      <c r="H103" s="2"/>
      <c r="I103" s="1"/>
    </row>
    <row r="104" spans="1:9" ht="21" customHeight="1" thickBot="1">
      <c r="A104" s="45">
        <v>90</v>
      </c>
      <c r="B104" s="1"/>
      <c r="C104" s="1"/>
      <c r="D104" s="1"/>
      <c r="E104" s="1"/>
      <c r="F104" s="1"/>
      <c r="G104" s="1"/>
      <c r="H104" s="2"/>
      <c r="I104" s="1"/>
    </row>
  </sheetData>
  <sheetProtection algorithmName="SHA-512" hashValue="GOK8h8pDJqaGMy2OuDdrmXt8cPZr5f3cYRnX9OMYr1LSFufWCwi8rNGcRD/hhjxwO1o/9Q+BJnC0jvNBKh/QGQ==" saltValue="zrMWPs0lO7RIdE9BgzPrDw==" spinCount="100000" sheet="1" objects="1" scenarios="1" selectLockedCells="1"/>
  <mergeCells count="14">
    <mergeCell ref="A11:B12"/>
    <mergeCell ref="A9:B10"/>
    <mergeCell ref="C9:E10"/>
    <mergeCell ref="C11:E12"/>
    <mergeCell ref="H8:I8"/>
    <mergeCell ref="B1:I2"/>
    <mergeCell ref="C3:E3"/>
    <mergeCell ref="C4:E4"/>
    <mergeCell ref="A3:B3"/>
    <mergeCell ref="A4:B4"/>
    <mergeCell ref="A7:B8"/>
    <mergeCell ref="C7:E8"/>
    <mergeCell ref="A5:B6"/>
    <mergeCell ref="C5:E6"/>
  </mergeCells>
  <phoneticPr fontId="2"/>
  <dataValidations count="7">
    <dataValidation type="list" allowBlank="1" showInputMessage="1" showErrorMessage="1" sqref="G15:G104" xr:uid="{D542A58A-424D-4E11-AB57-CDFF5A44A74F}">
      <formula1>$O$17:$O$64</formula1>
    </dataValidation>
    <dataValidation type="list" allowBlank="1" showInputMessage="1" showErrorMessage="1" sqref="N6" xr:uid="{25D56752-A4D9-43BD-AD77-F66B94BF9395}">
      <formula1>$T$13:$T$17</formula1>
    </dataValidation>
    <dataValidation type="list" allowBlank="1" showInputMessage="1" showErrorMessage="1" sqref="F15:F104" xr:uid="{FC1E2CA6-1B2E-48D2-A57B-413171E319F8}">
      <formula1>$Q$1:$Q$7</formula1>
    </dataValidation>
    <dataValidation type="list" allowBlank="1" showInputMessage="1" showErrorMessage="1" sqref="H15:H104" xr:uid="{C9329BFB-8924-4C81-BAA8-31B4584FF64B}">
      <formula1>$R$1:$R$3</formula1>
    </dataValidation>
    <dataValidation type="list" allowBlank="1" showInputMessage="1" showErrorMessage="1" sqref="I15:I104" xr:uid="{A77E0B6E-139A-4E18-B79C-947F21D5290D}">
      <formula1>$P$1:$P$5</formula1>
    </dataValidation>
    <dataValidation type="textLength" allowBlank="1" showInputMessage="1" showErrorMessage="1" sqref="B15:B104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5:D104" xr:uid="{847FC30F-1548-4519-822F-46988DE313A4}"/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T105"/>
  <sheetViews>
    <sheetView zoomScaleNormal="100" workbookViewId="0">
      <selection activeCell="B6" sqref="B6"/>
    </sheetView>
  </sheetViews>
  <sheetFormatPr defaultColWidth="8.75" defaultRowHeight="13.5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1" width="12" style="8" customWidth="1"/>
    <col min="12" max="12" width="14" style="8" customWidth="1"/>
    <col min="13" max="13" width="8.75" style="8"/>
    <col min="14" max="14" width="13.375" style="8" hidden="1" customWidth="1"/>
    <col min="15" max="15" width="13.25" style="8" customWidth="1"/>
    <col min="16" max="18" width="8.75" style="8" customWidth="1"/>
    <col min="19" max="16384" width="8.75" style="8"/>
  </cols>
  <sheetData>
    <row r="1" spans="1:20" ht="13.15" customHeight="1">
      <c r="A1" s="67" t="s">
        <v>145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7"/>
    </row>
    <row r="2" spans="1:20" ht="18.600000000000001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7"/>
      <c r="N2" s="8" t="s">
        <v>0</v>
      </c>
    </row>
    <row r="3" spans="1:20" ht="22.15" customHeight="1">
      <c r="A3" s="136" t="s">
        <v>100</v>
      </c>
      <c r="B3" s="137"/>
      <c r="C3" s="135" t="str">
        <f>IF(選手登録シート!C3="","",選手登録シート!C3)</f>
        <v/>
      </c>
      <c r="D3" s="135"/>
      <c r="E3" s="135"/>
      <c r="F3" s="135"/>
      <c r="G3" s="41"/>
      <c r="H3" s="69" t="s">
        <v>102</v>
      </c>
      <c r="I3" s="69"/>
      <c r="J3" s="69"/>
      <c r="K3" s="46">
        <f>COUNTA(B6:B60)</f>
        <v>0</v>
      </c>
      <c r="N3" s="8" t="s">
        <v>5</v>
      </c>
    </row>
    <row r="4" spans="1:20"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8" t="s">
        <v>7</v>
      </c>
      <c r="P4" s="14"/>
      <c r="Q4" s="14"/>
    </row>
    <row r="5" spans="1:20" s="18" customFormat="1" ht="49.9" customHeight="1" thickBot="1">
      <c r="A5" s="44"/>
      <c r="B5" s="15" t="s">
        <v>80</v>
      </c>
      <c r="C5" s="15" t="s">
        <v>114</v>
      </c>
      <c r="D5" s="16" t="s">
        <v>81</v>
      </c>
      <c r="E5" s="16" t="s">
        <v>116</v>
      </c>
      <c r="F5" s="16" t="s">
        <v>14</v>
      </c>
      <c r="G5" s="16" t="s">
        <v>15</v>
      </c>
      <c r="H5" s="16" t="s">
        <v>32</v>
      </c>
      <c r="I5" s="16" t="s">
        <v>82</v>
      </c>
      <c r="J5" s="16" t="s">
        <v>16</v>
      </c>
      <c r="K5" s="17" t="s">
        <v>26</v>
      </c>
      <c r="L5" s="12"/>
      <c r="N5" s="8" t="s">
        <v>9</v>
      </c>
      <c r="P5" s="14"/>
    </row>
    <row r="6" spans="1:20" s="14" customFormat="1" ht="21.6" customHeight="1" thickBot="1">
      <c r="A6" s="47">
        <v>1</v>
      </c>
      <c r="B6" s="23"/>
      <c r="C6" s="24"/>
      <c r="D6" s="3" t="str">
        <f>IF($C6="","",VLOOKUP($C6,選手登録シート!$B$15:$I$120,2,FALSE))</f>
        <v/>
      </c>
      <c r="E6" s="4" t="str">
        <f>IF($C6="","",VLOOKUP($C6,選手登録シート!$B$15:$I$120,3,FALSE))</f>
        <v/>
      </c>
      <c r="F6" s="4" t="str">
        <f>IF($C6="","",VLOOKUP($C6,選手登録シート!$B$15:$I$120,4,FALSE))</f>
        <v/>
      </c>
      <c r="G6" s="4" t="str">
        <f>IF($C6="","",VLOOKUP($C6,選手登録シート!$B$15:$I$120,5,FALSE))</f>
        <v/>
      </c>
      <c r="H6" s="4" t="str">
        <f>IF($C6="","",VLOOKUP($C6,選手登録シート!$B$15:$I$120,6,FALSE))</f>
        <v/>
      </c>
      <c r="I6" s="4" t="str">
        <f>IF($C6="","",VLOOKUP($C6,選手登録シート!$B$15:$I$120,7,FALSE))</f>
        <v/>
      </c>
      <c r="J6" s="5" t="str">
        <f>IF($C6="","",VLOOKUP($C6,選手登録シート!$B$15:$I$120,8,FALSE))</f>
        <v/>
      </c>
      <c r="K6" s="25"/>
      <c r="L6" s="13"/>
      <c r="N6" s="8" t="s">
        <v>11</v>
      </c>
    </row>
    <row r="7" spans="1:20" s="14" customFormat="1" ht="21.6" customHeight="1" thickBot="1">
      <c r="A7" s="47">
        <v>2</v>
      </c>
      <c r="B7" s="23"/>
      <c r="C7" s="24"/>
      <c r="D7" s="3" t="str">
        <f>IF($C7="","",VLOOKUP($C7,選手登録シート!$B$15:$I$120,2,FALSE))</f>
        <v/>
      </c>
      <c r="E7" s="4" t="str">
        <f>IF($C7="","",VLOOKUP($C7,選手登録シート!$B$15:$I$120,3,FALSE))</f>
        <v/>
      </c>
      <c r="F7" s="4" t="str">
        <f>IF($C7="","",VLOOKUP($C7,選手登録シート!$B$15:$I$120,4,FALSE))</f>
        <v/>
      </c>
      <c r="G7" s="4" t="str">
        <f>IF($C7="","",VLOOKUP($C7,選手登録シート!$B$15:$I$120,5,FALSE))</f>
        <v/>
      </c>
      <c r="H7" s="4" t="str">
        <f>IF($C7="","",VLOOKUP($C7,選手登録シート!$B$15:$I$120,6,FALSE))</f>
        <v/>
      </c>
      <c r="I7" s="4" t="str">
        <f>IF($C7="","",VLOOKUP($C7,選手登録シート!$B$15:$I$120,7,FALSE))</f>
        <v/>
      </c>
      <c r="J7" s="5" t="str">
        <f>IF($C7="","",VLOOKUP($C7,選手登録シート!$B$15:$I$120,8,FALSE))</f>
        <v/>
      </c>
      <c r="K7" s="26"/>
      <c r="L7" s="13"/>
      <c r="N7" s="54" t="s">
        <v>12</v>
      </c>
    </row>
    <row r="8" spans="1:20" s="14" customFormat="1" ht="21.6" customHeight="1" thickBot="1">
      <c r="A8" s="47">
        <v>3</v>
      </c>
      <c r="B8" s="23"/>
      <c r="C8" s="24"/>
      <c r="D8" s="3" t="str">
        <f>IF($C8="","",VLOOKUP($C8,選手登録シート!$B$15:$I$120,2,FALSE))</f>
        <v/>
      </c>
      <c r="E8" s="4" t="str">
        <f>IF($C8="","",VLOOKUP($C8,選手登録シート!$B$15:$I$120,3,FALSE))</f>
        <v/>
      </c>
      <c r="F8" s="4" t="str">
        <f>IF($C8="","",VLOOKUP($C8,選手登録シート!$B$15:$I$120,4,FALSE))</f>
        <v/>
      </c>
      <c r="G8" s="4" t="str">
        <f>IF($C8="","",VLOOKUP($C8,選手登録シート!$B$15:$I$120,5,FALSE))</f>
        <v/>
      </c>
      <c r="H8" s="4" t="str">
        <f>IF($C8="","",VLOOKUP($C8,選手登録シート!$B$15:$I$120,6,FALSE))</f>
        <v/>
      </c>
      <c r="I8" s="4" t="str">
        <f>IF($C8="","",VLOOKUP($C8,選手登録シート!$B$15:$I$120,7,FALSE))</f>
        <v/>
      </c>
      <c r="J8" s="5" t="str">
        <f>IF($C8="","",VLOOKUP($C8,選手登録シート!$B$15:$I$120,8,FALSE))</f>
        <v/>
      </c>
      <c r="K8" s="26"/>
      <c r="L8" s="13"/>
      <c r="N8" s="54" t="s">
        <v>13</v>
      </c>
    </row>
    <row r="9" spans="1:20" s="14" customFormat="1" ht="21.6" customHeight="1" thickBot="1">
      <c r="A9" s="47">
        <v>4</v>
      </c>
      <c r="B9" s="23"/>
      <c r="C9" s="24"/>
      <c r="D9" s="3" t="str">
        <f>IF($C9="","",VLOOKUP($C9,選手登録シート!$B$15:$I$120,2,FALSE))</f>
        <v/>
      </c>
      <c r="E9" s="4" t="str">
        <f>IF($C9="","",VLOOKUP($C9,選手登録シート!$B$15:$I$120,3,FALSE))</f>
        <v/>
      </c>
      <c r="F9" s="4" t="str">
        <f>IF($C9="","",VLOOKUP($C9,選手登録シート!$B$15:$I$120,4,FALSE))</f>
        <v/>
      </c>
      <c r="G9" s="4" t="str">
        <f>IF($C9="","",VLOOKUP($C9,選手登録シート!$B$15:$I$120,5,FALSE))</f>
        <v/>
      </c>
      <c r="H9" s="4" t="str">
        <f>IF($C9="","",VLOOKUP($C9,選手登録シート!$B$15:$I$120,6,FALSE))</f>
        <v/>
      </c>
      <c r="I9" s="4" t="str">
        <f>IF($C9="","",VLOOKUP($C9,選手登録シート!$B$15:$I$120,7,FALSE))</f>
        <v/>
      </c>
      <c r="J9" s="5" t="str">
        <f>IF($C9="","",VLOOKUP($C9,選手登録シート!$B$15:$I$120,8,FALSE))</f>
        <v/>
      </c>
      <c r="K9" s="26"/>
      <c r="L9" s="13"/>
      <c r="N9" s="54" t="s">
        <v>115</v>
      </c>
      <c r="O9" s="22"/>
    </row>
    <row r="10" spans="1:20" s="14" customFormat="1" ht="21.6" customHeight="1" thickBot="1">
      <c r="A10" s="47">
        <v>5</v>
      </c>
      <c r="B10" s="23"/>
      <c r="C10" s="24"/>
      <c r="D10" s="3" t="str">
        <f>IF($C10="","",VLOOKUP($C10,選手登録シート!$B$15:$I$120,2,FALSE))</f>
        <v/>
      </c>
      <c r="E10" s="4" t="str">
        <f>IF($C10="","",VLOOKUP($C10,選手登録シート!$B$15:$I$120,3,FALSE))</f>
        <v/>
      </c>
      <c r="F10" s="4" t="str">
        <f>IF($C10="","",VLOOKUP($C10,選手登録シート!$B$15:$I$120,4,FALSE))</f>
        <v/>
      </c>
      <c r="G10" s="4" t="str">
        <f>IF($C10="","",VLOOKUP($C10,選手登録シート!$B$15:$I$120,5,FALSE))</f>
        <v/>
      </c>
      <c r="H10" s="4" t="str">
        <f>IF($C10="","",VLOOKUP($C10,選手登録シート!$B$15:$I$120,6,FALSE))</f>
        <v/>
      </c>
      <c r="I10" s="4" t="str">
        <f>IF($C10="","",VLOOKUP($C10,選手登録シート!$B$15:$I$120,7,FALSE))</f>
        <v/>
      </c>
      <c r="J10" s="5" t="str">
        <f>IF($C10="","",VLOOKUP($C10,選手登録シート!$B$15:$I$120,8,FALSE))</f>
        <v/>
      </c>
      <c r="K10" s="26"/>
      <c r="L10" s="13"/>
      <c r="N10" s="54"/>
      <c r="O10" s="22"/>
    </row>
    <row r="11" spans="1:20" s="14" customFormat="1" ht="21.6" customHeight="1" thickBot="1">
      <c r="A11" s="47">
        <v>6</v>
      </c>
      <c r="B11" s="23"/>
      <c r="C11" s="24"/>
      <c r="D11" s="3" t="str">
        <f>IF($C11="","",VLOOKUP($C11,選手登録シート!$B$15:$I$120,2,FALSE))</f>
        <v/>
      </c>
      <c r="E11" s="4" t="str">
        <f>IF($C11="","",VLOOKUP($C11,選手登録シート!$B$15:$I$120,3,FALSE))</f>
        <v/>
      </c>
      <c r="F11" s="4" t="str">
        <f>IF($C11="","",VLOOKUP($C11,選手登録シート!$B$15:$I$120,4,FALSE))</f>
        <v/>
      </c>
      <c r="G11" s="4" t="str">
        <f>IF($C11="","",VLOOKUP($C11,選手登録シート!$B$15:$I$120,5,FALSE))</f>
        <v/>
      </c>
      <c r="H11" s="4" t="str">
        <f>IF($C11="","",VLOOKUP($C11,選手登録シート!$B$15:$I$120,6,FALSE))</f>
        <v/>
      </c>
      <c r="I11" s="4" t="str">
        <f>IF($C11="","",VLOOKUP($C11,選手登録シート!$B$15:$I$120,7,FALSE))</f>
        <v/>
      </c>
      <c r="J11" s="5" t="str">
        <f>IF($C11="","",VLOOKUP($C11,選手登録シート!$B$15:$I$120,8,FALSE))</f>
        <v/>
      </c>
      <c r="K11" s="26"/>
      <c r="L11" s="13"/>
      <c r="O11" s="22"/>
    </row>
    <row r="12" spans="1:20" s="14" customFormat="1" ht="21.6" customHeight="1" thickBot="1">
      <c r="A12" s="47">
        <v>7</v>
      </c>
      <c r="B12" s="23"/>
      <c r="C12" s="24"/>
      <c r="D12" s="3" t="str">
        <f>IF($C12="","",VLOOKUP($C12,選手登録シート!$B$15:$I$120,2,FALSE))</f>
        <v/>
      </c>
      <c r="E12" s="4" t="str">
        <f>IF($C12="","",VLOOKUP($C12,選手登録シート!$B$15:$I$120,3,FALSE))</f>
        <v/>
      </c>
      <c r="F12" s="4" t="str">
        <f>IF($C12="","",VLOOKUP($C12,選手登録シート!$B$15:$I$120,4,FALSE))</f>
        <v/>
      </c>
      <c r="G12" s="4" t="str">
        <f>IF($C12="","",VLOOKUP($C12,選手登録シート!$B$15:$I$120,5,FALSE))</f>
        <v/>
      </c>
      <c r="H12" s="4" t="str">
        <f>IF($C12="","",VLOOKUP($C12,選手登録シート!$B$15:$I$120,6,FALSE))</f>
        <v/>
      </c>
      <c r="I12" s="4" t="str">
        <f>IF($C12="","",VLOOKUP($C12,選手登録シート!$B$15:$I$120,7,FALSE))</f>
        <v/>
      </c>
      <c r="J12" s="5" t="str">
        <f>IF($C12="","",VLOOKUP($C12,選手登録シート!$B$15:$I$120,8,FALSE))</f>
        <v/>
      </c>
      <c r="K12" s="26"/>
      <c r="L12" s="13"/>
      <c r="O12" s="22"/>
      <c r="P12" s="22"/>
      <c r="Q12" s="22"/>
      <c r="R12" s="37"/>
      <c r="S12" s="37"/>
      <c r="T12" s="38"/>
    </row>
    <row r="13" spans="1:20" s="14" customFormat="1" ht="21.6" customHeight="1" thickBot="1">
      <c r="A13" s="47">
        <v>8</v>
      </c>
      <c r="B13" s="23"/>
      <c r="C13" s="24"/>
      <c r="D13" s="3" t="str">
        <f>IF($C13="","",VLOOKUP($C13,選手登録シート!$B$15:$I$120,2,FALSE))</f>
        <v/>
      </c>
      <c r="E13" s="4" t="str">
        <f>IF($C13="","",VLOOKUP($C13,選手登録シート!$B$15:$I$120,3,FALSE))</f>
        <v/>
      </c>
      <c r="F13" s="4" t="str">
        <f>IF($C13="","",VLOOKUP($C13,選手登録シート!$B$15:$I$120,4,FALSE))</f>
        <v/>
      </c>
      <c r="G13" s="4" t="str">
        <f>IF($C13="","",VLOOKUP($C13,選手登録シート!$B$15:$I$120,5,FALSE))</f>
        <v/>
      </c>
      <c r="H13" s="4" t="str">
        <f>IF($C13="","",VLOOKUP($C13,選手登録シート!$B$15:$I$120,6,FALSE))</f>
        <v/>
      </c>
      <c r="I13" s="4" t="str">
        <f>IF($C13="","",VLOOKUP($C13,選手登録シート!$B$15:$I$120,7,FALSE))</f>
        <v/>
      </c>
      <c r="J13" s="5" t="str">
        <f>IF($C13="","",VLOOKUP($C13,選手登録シート!$B$15:$I$120,8,FALSE))</f>
        <v/>
      </c>
      <c r="K13" s="26"/>
      <c r="L13" s="13"/>
      <c r="O13" s="22"/>
      <c r="P13" s="22"/>
      <c r="Q13" s="22"/>
      <c r="R13" s="37"/>
      <c r="S13" s="37"/>
      <c r="T13" s="38"/>
    </row>
    <row r="14" spans="1:20" s="14" customFormat="1" ht="21.6" customHeight="1" thickBot="1">
      <c r="A14" s="47">
        <v>9</v>
      </c>
      <c r="B14" s="23"/>
      <c r="C14" s="24"/>
      <c r="D14" s="3" t="str">
        <f>IF($C14="","",VLOOKUP($C14,選手登録シート!$B$15:$I$120,2,FALSE))</f>
        <v/>
      </c>
      <c r="E14" s="4" t="str">
        <f>IF($C14="","",VLOOKUP($C14,選手登録シート!$B$15:$I$120,3,FALSE))</f>
        <v/>
      </c>
      <c r="F14" s="4" t="str">
        <f>IF($C14="","",VLOOKUP($C14,選手登録シート!$B$15:$I$120,4,FALSE))</f>
        <v/>
      </c>
      <c r="G14" s="4" t="str">
        <f>IF($C14="","",VLOOKUP($C14,選手登録シート!$B$15:$I$120,5,FALSE))</f>
        <v/>
      </c>
      <c r="H14" s="4" t="str">
        <f>IF($C14="","",VLOOKUP($C14,選手登録シート!$B$15:$I$120,6,FALSE))</f>
        <v/>
      </c>
      <c r="I14" s="4" t="str">
        <f>IF($C14="","",VLOOKUP($C14,選手登録シート!$B$15:$I$120,7,FALSE))</f>
        <v/>
      </c>
      <c r="J14" s="5" t="str">
        <f>IF($C14="","",VLOOKUP($C14,選手登録シート!$B$15:$I$120,8,FALSE))</f>
        <v/>
      </c>
      <c r="K14" s="26"/>
      <c r="L14" s="13"/>
      <c r="O14" s="22"/>
      <c r="P14" s="22"/>
      <c r="Q14" s="22"/>
      <c r="R14" s="37"/>
      <c r="S14" s="37"/>
      <c r="T14" s="38"/>
    </row>
    <row r="15" spans="1:20" s="14" customFormat="1" ht="21.6" customHeight="1" thickBot="1">
      <c r="A15" s="47">
        <v>10</v>
      </c>
      <c r="B15" s="23"/>
      <c r="C15" s="24"/>
      <c r="D15" s="3" t="str">
        <f>IF($C15="","",VLOOKUP($C15,選手登録シート!$B$15:$I$120,2,FALSE))</f>
        <v/>
      </c>
      <c r="E15" s="4" t="str">
        <f>IF($C15="","",VLOOKUP($C15,選手登録シート!$B$15:$I$120,3,FALSE))</f>
        <v/>
      </c>
      <c r="F15" s="4" t="str">
        <f>IF($C15="","",VLOOKUP($C15,選手登録シート!$B$15:$I$120,4,FALSE))</f>
        <v/>
      </c>
      <c r="G15" s="4" t="str">
        <f>IF($C15="","",VLOOKUP($C15,選手登録シート!$B$15:$I$120,5,FALSE))</f>
        <v/>
      </c>
      <c r="H15" s="4" t="str">
        <f>IF($C15="","",VLOOKUP($C15,選手登録シート!$B$15:$I$120,6,FALSE))</f>
        <v/>
      </c>
      <c r="I15" s="4" t="str">
        <f>IF($C15="","",VLOOKUP($C15,選手登録シート!$B$15:$I$120,7,FALSE))</f>
        <v/>
      </c>
      <c r="J15" s="5" t="str">
        <f>IF($C15="","",VLOOKUP($C15,選手登録シート!$B$15:$I$120,8,FALSE))</f>
        <v/>
      </c>
      <c r="K15" s="26"/>
      <c r="L15" s="13"/>
      <c r="O15" s="22"/>
      <c r="P15" s="22"/>
      <c r="Q15" s="22"/>
      <c r="R15" s="37"/>
      <c r="S15" s="37"/>
      <c r="T15" s="38"/>
    </row>
    <row r="16" spans="1:20" s="14" customFormat="1" ht="21.6" customHeight="1" thickBot="1">
      <c r="A16" s="47">
        <v>11</v>
      </c>
      <c r="B16" s="23"/>
      <c r="C16" s="24"/>
      <c r="D16" s="3" t="str">
        <f>IF($C16="","",VLOOKUP($C16,選手登録シート!$B$15:$I$120,2,FALSE))</f>
        <v/>
      </c>
      <c r="E16" s="4" t="str">
        <f>IF($C16="","",VLOOKUP($C16,選手登録シート!$B$15:$I$120,3,FALSE))</f>
        <v/>
      </c>
      <c r="F16" s="4" t="str">
        <f>IF($C16="","",VLOOKUP($C16,選手登録シート!$B$15:$I$120,4,FALSE))</f>
        <v/>
      </c>
      <c r="G16" s="4" t="str">
        <f>IF($C16="","",VLOOKUP($C16,選手登録シート!$B$15:$I$120,5,FALSE))</f>
        <v/>
      </c>
      <c r="H16" s="4" t="str">
        <f>IF($C16="","",VLOOKUP($C16,選手登録シート!$B$15:$I$120,6,FALSE))</f>
        <v/>
      </c>
      <c r="I16" s="4" t="str">
        <f>IF($C16="","",VLOOKUP($C16,選手登録シート!$B$15:$I$120,7,FALSE))</f>
        <v/>
      </c>
      <c r="J16" s="5" t="str">
        <f>IF($C16="","",VLOOKUP($C16,選手登録シート!$B$15:$I$120,8,FALSE))</f>
        <v/>
      </c>
      <c r="K16" s="26"/>
      <c r="L16" s="13"/>
      <c r="O16" s="22"/>
      <c r="P16" s="22"/>
      <c r="Q16" s="22"/>
      <c r="R16" s="37"/>
      <c r="S16" s="37"/>
      <c r="T16" s="38"/>
    </row>
    <row r="17" spans="1:20" s="14" customFormat="1" ht="21.6" customHeight="1" thickBot="1">
      <c r="A17" s="47">
        <v>12</v>
      </c>
      <c r="B17" s="23"/>
      <c r="C17" s="24"/>
      <c r="D17" s="3" t="str">
        <f>IF($C17="","",VLOOKUP($C17,選手登録シート!$B$15:$I$120,2,FALSE))</f>
        <v/>
      </c>
      <c r="E17" s="4" t="str">
        <f>IF($C17="","",VLOOKUP($C17,選手登録シート!$B$15:$I$120,3,FALSE))</f>
        <v/>
      </c>
      <c r="F17" s="4" t="str">
        <f>IF($C17="","",VLOOKUP($C17,選手登録シート!$B$15:$I$120,4,FALSE))</f>
        <v/>
      </c>
      <c r="G17" s="4" t="str">
        <f>IF($C17="","",VLOOKUP($C17,選手登録シート!$B$15:$I$120,5,FALSE))</f>
        <v/>
      </c>
      <c r="H17" s="4" t="str">
        <f>IF($C17="","",VLOOKUP($C17,選手登録シート!$B$15:$I$120,6,FALSE))</f>
        <v/>
      </c>
      <c r="I17" s="4" t="str">
        <f>IF($C17="","",VLOOKUP($C17,選手登録シート!$B$15:$I$120,7,FALSE))</f>
        <v/>
      </c>
      <c r="J17" s="5" t="str">
        <f>IF($C17="","",VLOOKUP($C17,選手登録シート!$B$15:$I$120,8,FALSE))</f>
        <v/>
      </c>
      <c r="K17" s="26"/>
      <c r="L17" s="13"/>
      <c r="O17" s="22"/>
      <c r="P17" s="22"/>
      <c r="Q17" s="22"/>
      <c r="R17" s="37"/>
      <c r="S17" s="37"/>
      <c r="T17" s="38"/>
    </row>
    <row r="18" spans="1:20" s="14" customFormat="1" ht="21.6" customHeight="1" thickBot="1">
      <c r="A18" s="47">
        <v>13</v>
      </c>
      <c r="B18" s="23"/>
      <c r="C18" s="24"/>
      <c r="D18" s="3" t="str">
        <f>IF($C18="","",VLOOKUP($C18,選手登録シート!$B$15:$I$120,2,FALSE))</f>
        <v/>
      </c>
      <c r="E18" s="4" t="str">
        <f>IF($C18="","",VLOOKUP($C18,選手登録シート!$B$15:$I$120,3,FALSE))</f>
        <v/>
      </c>
      <c r="F18" s="4" t="str">
        <f>IF($C18="","",VLOOKUP($C18,選手登録シート!$B$15:$I$120,4,FALSE))</f>
        <v/>
      </c>
      <c r="G18" s="4" t="str">
        <f>IF($C18="","",VLOOKUP($C18,選手登録シート!$B$15:$I$120,5,FALSE))</f>
        <v/>
      </c>
      <c r="H18" s="4" t="str">
        <f>IF($C18="","",VLOOKUP($C18,選手登録シート!$B$15:$I$120,6,FALSE))</f>
        <v/>
      </c>
      <c r="I18" s="4" t="str">
        <f>IF($C18="","",VLOOKUP($C18,選手登録シート!$B$15:$I$120,7,FALSE))</f>
        <v/>
      </c>
      <c r="J18" s="5" t="str">
        <f>IF($C18="","",VLOOKUP($C18,選手登録シート!$B$15:$I$120,8,FALSE))</f>
        <v/>
      </c>
      <c r="K18" s="26"/>
      <c r="L18" s="13"/>
      <c r="O18" s="22"/>
      <c r="P18" s="22"/>
      <c r="Q18" s="22"/>
      <c r="R18" s="37"/>
      <c r="S18" s="37"/>
      <c r="T18" s="38"/>
    </row>
    <row r="19" spans="1:20" s="14" customFormat="1" ht="21.6" customHeight="1" thickBot="1">
      <c r="A19" s="47">
        <v>14</v>
      </c>
      <c r="B19" s="23"/>
      <c r="C19" s="24"/>
      <c r="D19" s="3" t="str">
        <f>IF($C19="","",VLOOKUP($C19,選手登録シート!$B$15:$I$120,2,FALSE))</f>
        <v/>
      </c>
      <c r="E19" s="4" t="str">
        <f>IF($C19="","",VLOOKUP($C19,選手登録シート!$B$15:$I$120,3,FALSE))</f>
        <v/>
      </c>
      <c r="F19" s="4" t="str">
        <f>IF($C19="","",VLOOKUP($C19,選手登録シート!$B$15:$I$120,4,FALSE))</f>
        <v/>
      </c>
      <c r="G19" s="4" t="str">
        <f>IF($C19="","",VLOOKUP($C19,選手登録シート!$B$15:$I$120,5,FALSE))</f>
        <v/>
      </c>
      <c r="H19" s="4" t="str">
        <f>IF($C19="","",VLOOKUP($C19,選手登録シート!$B$15:$I$120,6,FALSE))</f>
        <v/>
      </c>
      <c r="I19" s="4" t="str">
        <f>IF($C19="","",VLOOKUP($C19,選手登録シート!$B$15:$I$120,7,FALSE))</f>
        <v/>
      </c>
      <c r="J19" s="5" t="str">
        <f>IF($C19="","",VLOOKUP($C19,選手登録シート!$B$15:$I$120,8,FALSE))</f>
        <v/>
      </c>
      <c r="K19" s="26"/>
      <c r="L19" s="13"/>
      <c r="O19" s="22"/>
      <c r="P19" s="22"/>
      <c r="Q19" s="22"/>
      <c r="R19" s="37"/>
      <c r="S19" s="37"/>
      <c r="T19" s="38"/>
    </row>
    <row r="20" spans="1:20" s="14" customFormat="1" ht="21.6" customHeight="1" thickBot="1">
      <c r="A20" s="47">
        <v>15</v>
      </c>
      <c r="B20" s="23"/>
      <c r="C20" s="24"/>
      <c r="D20" s="3" t="str">
        <f>IF($C20="","",VLOOKUP($C20,選手登録シート!$B$15:$I$120,2,FALSE))</f>
        <v/>
      </c>
      <c r="E20" s="4" t="str">
        <f>IF($C20="","",VLOOKUP($C20,選手登録シート!$B$15:$I$120,3,FALSE))</f>
        <v/>
      </c>
      <c r="F20" s="4" t="str">
        <f>IF($C20="","",VLOOKUP($C20,選手登録シート!$B$15:$I$120,4,FALSE))</f>
        <v/>
      </c>
      <c r="G20" s="4" t="str">
        <f>IF($C20="","",VLOOKUP($C20,選手登録シート!$B$15:$I$120,5,FALSE))</f>
        <v/>
      </c>
      <c r="H20" s="4" t="str">
        <f>IF($C20="","",VLOOKUP($C20,選手登録シート!$B$15:$I$120,6,FALSE))</f>
        <v/>
      </c>
      <c r="I20" s="4" t="str">
        <f>IF($C20="","",VLOOKUP($C20,選手登録シート!$B$15:$I$120,7,FALSE))</f>
        <v/>
      </c>
      <c r="J20" s="5" t="str">
        <f>IF($C20="","",VLOOKUP($C20,選手登録シート!$B$15:$I$120,8,FALSE))</f>
        <v/>
      </c>
      <c r="K20" s="26"/>
      <c r="L20" s="13"/>
      <c r="O20" s="22"/>
      <c r="P20" s="22"/>
      <c r="Q20" s="22"/>
      <c r="R20" s="37"/>
      <c r="S20" s="37"/>
      <c r="T20" s="38"/>
    </row>
    <row r="21" spans="1:20" s="14" customFormat="1" ht="21.6" customHeight="1" thickBot="1">
      <c r="A21" s="47">
        <v>16</v>
      </c>
      <c r="B21" s="23"/>
      <c r="C21" s="24"/>
      <c r="D21" s="3" t="str">
        <f>IF($C21="","",VLOOKUP($C21,選手登録シート!$B$15:$I$120,2,FALSE))</f>
        <v/>
      </c>
      <c r="E21" s="4" t="str">
        <f>IF($C21="","",VLOOKUP($C21,選手登録シート!$B$15:$I$120,3,FALSE))</f>
        <v/>
      </c>
      <c r="F21" s="4" t="str">
        <f>IF($C21="","",VLOOKUP($C21,選手登録シート!$B$15:$I$120,4,FALSE))</f>
        <v/>
      </c>
      <c r="G21" s="4" t="str">
        <f>IF($C21="","",VLOOKUP($C21,選手登録シート!$B$15:$I$120,5,FALSE))</f>
        <v/>
      </c>
      <c r="H21" s="4" t="str">
        <f>IF($C21="","",VLOOKUP($C21,選手登録シート!$B$15:$I$120,6,FALSE))</f>
        <v/>
      </c>
      <c r="I21" s="4" t="str">
        <f>IF($C21="","",VLOOKUP($C21,選手登録シート!$B$15:$I$120,7,FALSE))</f>
        <v/>
      </c>
      <c r="J21" s="5" t="str">
        <f>IF($C21="","",VLOOKUP($C21,選手登録シート!$B$15:$I$120,8,FALSE))</f>
        <v/>
      </c>
      <c r="K21" s="26"/>
      <c r="L21" s="13"/>
      <c r="O21" s="22"/>
      <c r="P21" s="22"/>
      <c r="Q21" s="22"/>
      <c r="R21" s="37"/>
      <c r="S21" s="37"/>
      <c r="T21" s="38"/>
    </row>
    <row r="22" spans="1:20" s="14" customFormat="1" ht="21.6" customHeight="1" thickBot="1">
      <c r="A22" s="47">
        <v>17</v>
      </c>
      <c r="B22" s="23"/>
      <c r="C22" s="24"/>
      <c r="D22" s="3" t="str">
        <f>IF($C22="","",VLOOKUP($C22,選手登録シート!$B$15:$I$120,2,FALSE))</f>
        <v/>
      </c>
      <c r="E22" s="4" t="str">
        <f>IF($C22="","",VLOOKUP($C22,選手登録シート!$B$15:$I$120,3,FALSE))</f>
        <v/>
      </c>
      <c r="F22" s="4" t="str">
        <f>IF($C22="","",VLOOKUP($C22,選手登録シート!$B$15:$I$120,4,FALSE))</f>
        <v/>
      </c>
      <c r="G22" s="4" t="str">
        <f>IF($C22="","",VLOOKUP($C22,選手登録シート!$B$15:$I$120,5,FALSE))</f>
        <v/>
      </c>
      <c r="H22" s="4" t="str">
        <f>IF($C22="","",VLOOKUP($C22,選手登録シート!$B$15:$I$120,6,FALSE))</f>
        <v/>
      </c>
      <c r="I22" s="4" t="str">
        <f>IF($C22="","",VLOOKUP($C22,選手登録シート!$B$15:$I$120,7,FALSE))</f>
        <v/>
      </c>
      <c r="J22" s="5" t="str">
        <f>IF($C22="","",VLOOKUP($C22,選手登録シート!$B$15:$I$120,8,FALSE))</f>
        <v/>
      </c>
      <c r="K22" s="26"/>
      <c r="L22" s="13"/>
      <c r="O22" s="22"/>
      <c r="P22" s="22"/>
      <c r="Q22" s="22"/>
      <c r="R22" s="37"/>
      <c r="S22" s="37"/>
      <c r="T22" s="38"/>
    </row>
    <row r="23" spans="1:20" s="14" customFormat="1" ht="21.6" customHeight="1" thickBot="1">
      <c r="A23" s="47">
        <v>18</v>
      </c>
      <c r="B23" s="23"/>
      <c r="C23" s="24"/>
      <c r="D23" s="3" t="str">
        <f>IF($C23="","",VLOOKUP($C23,選手登録シート!$B$15:$I$120,2,FALSE))</f>
        <v/>
      </c>
      <c r="E23" s="4" t="str">
        <f>IF($C23="","",VLOOKUP($C23,選手登録シート!$B$15:$I$120,3,FALSE))</f>
        <v/>
      </c>
      <c r="F23" s="4" t="str">
        <f>IF($C23="","",VLOOKUP($C23,選手登録シート!$B$15:$I$120,4,FALSE))</f>
        <v/>
      </c>
      <c r="G23" s="4" t="str">
        <f>IF($C23="","",VLOOKUP($C23,選手登録シート!$B$15:$I$120,5,FALSE))</f>
        <v/>
      </c>
      <c r="H23" s="4" t="str">
        <f>IF($C23="","",VLOOKUP($C23,選手登録シート!$B$15:$I$120,6,FALSE))</f>
        <v/>
      </c>
      <c r="I23" s="4" t="str">
        <f>IF($C23="","",VLOOKUP($C23,選手登録シート!$B$15:$I$120,7,FALSE))</f>
        <v/>
      </c>
      <c r="J23" s="5" t="str">
        <f>IF($C23="","",VLOOKUP($C23,選手登録シート!$B$15:$I$120,8,FALSE))</f>
        <v/>
      </c>
      <c r="K23" s="26"/>
      <c r="L23" s="13"/>
      <c r="O23" s="22"/>
      <c r="P23" s="22"/>
      <c r="Q23" s="22"/>
      <c r="R23" s="37"/>
      <c r="S23" s="37"/>
      <c r="T23" s="38"/>
    </row>
    <row r="24" spans="1:20" s="14" customFormat="1" ht="21.6" customHeight="1" thickBot="1">
      <c r="A24" s="47">
        <v>19</v>
      </c>
      <c r="B24" s="23"/>
      <c r="C24" s="24"/>
      <c r="D24" s="3" t="str">
        <f>IF($C24="","",VLOOKUP($C24,選手登録シート!$B$15:$I$120,2,FALSE))</f>
        <v/>
      </c>
      <c r="E24" s="4" t="str">
        <f>IF($C24="","",VLOOKUP($C24,選手登録シート!$B$15:$I$120,3,FALSE))</f>
        <v/>
      </c>
      <c r="F24" s="4" t="str">
        <f>IF($C24="","",VLOOKUP($C24,選手登録シート!$B$15:$I$120,4,FALSE))</f>
        <v/>
      </c>
      <c r="G24" s="4" t="str">
        <f>IF($C24="","",VLOOKUP($C24,選手登録シート!$B$15:$I$120,5,FALSE))</f>
        <v/>
      </c>
      <c r="H24" s="4" t="str">
        <f>IF($C24="","",VLOOKUP($C24,選手登録シート!$B$15:$I$120,6,FALSE))</f>
        <v/>
      </c>
      <c r="I24" s="4" t="str">
        <f>IF($C24="","",VLOOKUP($C24,選手登録シート!$B$15:$I$120,7,FALSE))</f>
        <v/>
      </c>
      <c r="J24" s="5" t="str">
        <f>IF($C24="","",VLOOKUP($C24,選手登録シート!$B$15:$I$120,8,FALSE))</f>
        <v/>
      </c>
      <c r="K24" s="26"/>
      <c r="L24" s="13"/>
      <c r="O24" s="22"/>
      <c r="P24" s="22"/>
      <c r="Q24" s="22"/>
      <c r="R24" s="37"/>
      <c r="S24" s="37"/>
      <c r="T24" s="38"/>
    </row>
    <row r="25" spans="1:20" s="14" customFormat="1" ht="21.6" customHeight="1" thickBot="1">
      <c r="A25" s="47">
        <v>20</v>
      </c>
      <c r="B25" s="23"/>
      <c r="C25" s="24"/>
      <c r="D25" s="3" t="str">
        <f>IF($C25="","",VLOOKUP($C25,選手登録シート!$B$15:$I$120,2,FALSE))</f>
        <v/>
      </c>
      <c r="E25" s="4" t="str">
        <f>IF($C25="","",VLOOKUP($C25,選手登録シート!$B$15:$I$120,3,FALSE))</f>
        <v/>
      </c>
      <c r="F25" s="4" t="str">
        <f>IF($C25="","",VLOOKUP($C25,選手登録シート!$B$15:$I$120,4,FALSE))</f>
        <v/>
      </c>
      <c r="G25" s="4" t="str">
        <f>IF($C25="","",VLOOKUP($C25,選手登録シート!$B$15:$I$120,5,FALSE))</f>
        <v/>
      </c>
      <c r="H25" s="4" t="str">
        <f>IF($C25="","",VLOOKUP($C25,選手登録シート!$B$15:$I$120,6,FALSE))</f>
        <v/>
      </c>
      <c r="I25" s="4" t="str">
        <f>IF($C25="","",VLOOKUP($C25,選手登録シート!$B$15:$I$120,7,FALSE))</f>
        <v/>
      </c>
      <c r="J25" s="5" t="str">
        <f>IF($C25="","",VLOOKUP($C25,選手登録シート!$B$15:$I$120,8,FALSE))</f>
        <v/>
      </c>
      <c r="K25" s="26"/>
      <c r="L25" s="13"/>
      <c r="O25" s="22"/>
      <c r="P25" s="22"/>
      <c r="Q25" s="22"/>
      <c r="R25" s="37"/>
      <c r="S25" s="37"/>
      <c r="T25" s="38"/>
    </row>
    <row r="26" spans="1:20" s="14" customFormat="1" ht="21.6" customHeight="1" thickBot="1">
      <c r="A26" s="47">
        <v>21</v>
      </c>
      <c r="B26" s="23"/>
      <c r="C26" s="24"/>
      <c r="D26" s="3" t="str">
        <f>IF($C26="","",VLOOKUP($C26,選手登録シート!$B$15:$I$120,2,FALSE))</f>
        <v/>
      </c>
      <c r="E26" s="4" t="str">
        <f>IF($C26="","",VLOOKUP($C26,選手登録シート!$B$15:$I$120,3,FALSE))</f>
        <v/>
      </c>
      <c r="F26" s="4" t="str">
        <f>IF($C26="","",VLOOKUP($C26,選手登録シート!$B$15:$I$120,4,FALSE))</f>
        <v/>
      </c>
      <c r="G26" s="4" t="str">
        <f>IF($C26="","",VLOOKUP($C26,選手登録シート!$B$15:$I$120,5,FALSE))</f>
        <v/>
      </c>
      <c r="H26" s="4" t="str">
        <f>IF($C26="","",VLOOKUP($C26,選手登録シート!$B$15:$I$120,6,FALSE))</f>
        <v/>
      </c>
      <c r="I26" s="4" t="str">
        <f>IF($C26="","",VLOOKUP($C26,選手登録シート!$B$15:$I$120,7,FALSE))</f>
        <v/>
      </c>
      <c r="J26" s="5" t="str">
        <f>IF($C26="","",VLOOKUP($C26,選手登録シート!$B$15:$I$120,8,FALSE))</f>
        <v/>
      </c>
      <c r="K26" s="26"/>
      <c r="L26" s="13"/>
      <c r="O26" s="22"/>
      <c r="P26" s="22"/>
      <c r="Q26" s="22"/>
      <c r="R26" s="37"/>
      <c r="S26" s="37"/>
      <c r="T26" s="38"/>
    </row>
    <row r="27" spans="1:20" s="14" customFormat="1" ht="21.6" customHeight="1" thickBot="1">
      <c r="A27" s="47">
        <v>22</v>
      </c>
      <c r="B27" s="23"/>
      <c r="C27" s="24"/>
      <c r="D27" s="3" t="str">
        <f>IF($C27="","",VLOOKUP($C27,選手登録シート!$B$15:$I$120,2,FALSE))</f>
        <v/>
      </c>
      <c r="E27" s="4" t="str">
        <f>IF($C27="","",VLOOKUP($C27,選手登録シート!$B$15:$I$120,3,FALSE))</f>
        <v/>
      </c>
      <c r="F27" s="4" t="str">
        <f>IF($C27="","",VLOOKUP($C27,選手登録シート!$B$15:$I$120,4,FALSE))</f>
        <v/>
      </c>
      <c r="G27" s="4" t="str">
        <f>IF($C27="","",VLOOKUP($C27,選手登録シート!$B$15:$I$120,5,FALSE))</f>
        <v/>
      </c>
      <c r="H27" s="4" t="str">
        <f>IF($C27="","",VLOOKUP($C27,選手登録シート!$B$15:$I$120,6,FALSE))</f>
        <v/>
      </c>
      <c r="I27" s="4" t="str">
        <f>IF($C27="","",VLOOKUP($C27,選手登録シート!$B$15:$I$120,7,FALSE))</f>
        <v/>
      </c>
      <c r="J27" s="5" t="str">
        <f>IF($C27="","",VLOOKUP($C27,選手登録シート!$B$15:$I$120,8,FALSE))</f>
        <v/>
      </c>
      <c r="K27" s="26"/>
      <c r="L27" s="13"/>
      <c r="O27" s="22"/>
      <c r="P27" s="22"/>
      <c r="Q27" s="22"/>
      <c r="R27" s="37"/>
      <c r="S27" s="37"/>
      <c r="T27" s="38"/>
    </row>
    <row r="28" spans="1:20" s="40" customFormat="1" ht="21.6" customHeight="1" thickBot="1">
      <c r="A28" s="47">
        <v>23</v>
      </c>
      <c r="B28" s="23"/>
      <c r="C28" s="24"/>
      <c r="D28" s="3" t="str">
        <f>IF($C28="","",VLOOKUP($C28,選手登録シート!$B$15:$I$120,2,FALSE))</f>
        <v/>
      </c>
      <c r="E28" s="4" t="str">
        <f>IF($C28="","",VLOOKUP($C28,選手登録シート!$B$15:$I$120,3,FALSE))</f>
        <v/>
      </c>
      <c r="F28" s="4" t="str">
        <f>IF($C28="","",VLOOKUP($C28,選手登録シート!$B$15:$I$120,4,FALSE))</f>
        <v/>
      </c>
      <c r="G28" s="4" t="str">
        <f>IF($C28="","",VLOOKUP($C28,選手登録シート!$B$15:$I$120,5,FALSE))</f>
        <v/>
      </c>
      <c r="H28" s="4" t="str">
        <f>IF($C28="","",VLOOKUP($C28,選手登録シート!$B$15:$I$120,6,FALSE))</f>
        <v/>
      </c>
      <c r="I28" s="4" t="str">
        <f>IF($C28="","",VLOOKUP($C28,選手登録シート!$B$15:$I$120,7,FALSE))</f>
        <v/>
      </c>
      <c r="J28" s="5" t="str">
        <f>IF($C28="","",VLOOKUP($C28,選手登録シート!$B$15:$I$120,8,FALSE))</f>
        <v/>
      </c>
      <c r="K28" s="26"/>
      <c r="O28" s="22"/>
      <c r="P28" s="22"/>
      <c r="Q28" s="22"/>
      <c r="R28" s="37"/>
      <c r="S28" s="37"/>
      <c r="T28" s="38"/>
    </row>
    <row r="29" spans="1:20" s="40" customFormat="1" ht="21.6" customHeight="1" thickBot="1">
      <c r="A29" s="47">
        <v>24</v>
      </c>
      <c r="B29" s="23"/>
      <c r="C29" s="24"/>
      <c r="D29" s="3" t="str">
        <f>IF($C29="","",VLOOKUP($C29,選手登録シート!$B$15:$I$120,2,FALSE))</f>
        <v/>
      </c>
      <c r="E29" s="4" t="str">
        <f>IF($C29="","",VLOOKUP($C29,選手登録シート!$B$15:$I$120,3,FALSE))</f>
        <v/>
      </c>
      <c r="F29" s="4" t="str">
        <f>IF($C29="","",VLOOKUP($C29,選手登録シート!$B$15:$I$120,4,FALSE))</f>
        <v/>
      </c>
      <c r="G29" s="4" t="str">
        <f>IF($C29="","",VLOOKUP($C29,選手登録シート!$B$15:$I$120,5,FALSE))</f>
        <v/>
      </c>
      <c r="H29" s="4" t="str">
        <f>IF($C29="","",VLOOKUP($C29,選手登録シート!$B$15:$I$120,6,FALSE))</f>
        <v/>
      </c>
      <c r="I29" s="4" t="str">
        <f>IF($C29="","",VLOOKUP($C29,選手登録シート!$B$15:$I$120,7,FALSE))</f>
        <v/>
      </c>
      <c r="J29" s="5" t="str">
        <f>IF($C29="","",VLOOKUP($C29,選手登録シート!$B$15:$I$120,8,FALSE))</f>
        <v/>
      </c>
      <c r="K29" s="26"/>
      <c r="O29" s="22"/>
      <c r="P29" s="22"/>
      <c r="Q29" s="22"/>
      <c r="R29" s="37"/>
      <c r="S29" s="37"/>
      <c r="T29" s="38"/>
    </row>
    <row r="30" spans="1:20" s="40" customFormat="1" ht="21.6" customHeight="1" thickBot="1">
      <c r="A30" s="47">
        <v>25</v>
      </c>
      <c r="B30" s="23"/>
      <c r="C30" s="24"/>
      <c r="D30" s="3" t="str">
        <f>IF($C30="","",VLOOKUP($C30,選手登録シート!$B$15:$I$120,2,FALSE))</f>
        <v/>
      </c>
      <c r="E30" s="4" t="str">
        <f>IF($C30="","",VLOOKUP($C30,選手登録シート!$B$15:$I$120,3,FALSE))</f>
        <v/>
      </c>
      <c r="F30" s="4" t="str">
        <f>IF($C30="","",VLOOKUP($C30,選手登録シート!$B$15:$I$120,4,FALSE))</f>
        <v/>
      </c>
      <c r="G30" s="4" t="str">
        <f>IF($C30="","",VLOOKUP($C30,選手登録シート!$B$15:$I$120,5,FALSE))</f>
        <v/>
      </c>
      <c r="H30" s="4" t="str">
        <f>IF($C30="","",VLOOKUP($C30,選手登録シート!$B$15:$I$120,6,FALSE))</f>
        <v/>
      </c>
      <c r="I30" s="4" t="str">
        <f>IF($C30="","",VLOOKUP($C30,選手登録シート!$B$15:$I$120,7,FALSE))</f>
        <v/>
      </c>
      <c r="J30" s="5" t="str">
        <f>IF($C30="","",VLOOKUP($C30,選手登録シート!$B$15:$I$120,8,FALSE))</f>
        <v/>
      </c>
      <c r="K30" s="26"/>
      <c r="O30" s="22"/>
      <c r="P30" s="22"/>
      <c r="Q30" s="22"/>
      <c r="R30" s="37"/>
      <c r="S30" s="37"/>
      <c r="T30" s="38"/>
    </row>
    <row r="31" spans="1:20" s="40" customFormat="1" ht="21.6" customHeight="1" thickBot="1">
      <c r="A31" s="47">
        <v>26</v>
      </c>
      <c r="B31" s="23"/>
      <c r="C31" s="24"/>
      <c r="D31" s="3" t="str">
        <f>IF($C31="","",VLOOKUP($C31,選手登録シート!$B$15:$I$120,2,FALSE))</f>
        <v/>
      </c>
      <c r="E31" s="4" t="str">
        <f>IF($C31="","",VLOOKUP($C31,選手登録シート!$B$15:$I$120,3,FALSE))</f>
        <v/>
      </c>
      <c r="F31" s="4" t="str">
        <f>IF($C31="","",VLOOKUP($C31,選手登録シート!$B$15:$I$120,4,FALSE))</f>
        <v/>
      </c>
      <c r="G31" s="4" t="str">
        <f>IF($C31="","",VLOOKUP($C31,選手登録シート!$B$15:$I$120,5,FALSE))</f>
        <v/>
      </c>
      <c r="H31" s="4" t="str">
        <f>IF($C31="","",VLOOKUP($C31,選手登録シート!$B$15:$I$120,6,FALSE))</f>
        <v/>
      </c>
      <c r="I31" s="4" t="str">
        <f>IF($C31="","",VLOOKUP($C31,選手登録シート!$B$15:$I$120,7,FALSE))</f>
        <v/>
      </c>
      <c r="J31" s="5" t="str">
        <f>IF($C31="","",VLOOKUP($C31,選手登録シート!$B$15:$I$120,8,FALSE))</f>
        <v/>
      </c>
      <c r="K31" s="26"/>
      <c r="O31" s="22"/>
      <c r="P31" s="22"/>
      <c r="Q31" s="22"/>
      <c r="R31" s="37"/>
      <c r="S31" s="37"/>
      <c r="T31" s="38"/>
    </row>
    <row r="32" spans="1:20" s="40" customFormat="1" ht="21.6" customHeight="1" thickBot="1">
      <c r="A32" s="47">
        <v>27</v>
      </c>
      <c r="B32" s="23"/>
      <c r="C32" s="24"/>
      <c r="D32" s="3" t="str">
        <f>IF($C32="","",VLOOKUP($C32,選手登録シート!$B$15:$I$120,2,FALSE))</f>
        <v/>
      </c>
      <c r="E32" s="4" t="str">
        <f>IF($C32="","",VLOOKUP($C32,選手登録シート!$B$15:$I$120,3,FALSE))</f>
        <v/>
      </c>
      <c r="F32" s="4" t="str">
        <f>IF($C32="","",VLOOKUP($C32,選手登録シート!$B$15:$I$120,4,FALSE))</f>
        <v/>
      </c>
      <c r="G32" s="4" t="str">
        <f>IF($C32="","",VLOOKUP($C32,選手登録シート!$B$15:$I$120,5,FALSE))</f>
        <v/>
      </c>
      <c r="H32" s="4" t="str">
        <f>IF($C32="","",VLOOKUP($C32,選手登録シート!$B$15:$I$120,6,FALSE))</f>
        <v/>
      </c>
      <c r="I32" s="4" t="str">
        <f>IF($C32="","",VLOOKUP($C32,選手登録シート!$B$15:$I$120,7,FALSE))</f>
        <v/>
      </c>
      <c r="J32" s="5" t="str">
        <f>IF($C32="","",VLOOKUP($C32,選手登録シート!$B$15:$I$120,8,FALSE))</f>
        <v/>
      </c>
      <c r="K32" s="26"/>
      <c r="O32" s="22"/>
      <c r="P32" s="22"/>
      <c r="Q32" s="22"/>
      <c r="R32" s="37"/>
      <c r="S32" s="37"/>
      <c r="T32" s="38"/>
    </row>
    <row r="33" spans="1:20" s="40" customFormat="1" ht="21.6" customHeight="1" thickBot="1">
      <c r="A33" s="47">
        <v>28</v>
      </c>
      <c r="B33" s="23"/>
      <c r="C33" s="24"/>
      <c r="D33" s="3" t="str">
        <f>IF($C33="","",VLOOKUP($C33,選手登録シート!$B$15:$I$120,2,FALSE))</f>
        <v/>
      </c>
      <c r="E33" s="4" t="str">
        <f>IF($C33="","",VLOOKUP($C33,選手登録シート!$B$15:$I$120,3,FALSE))</f>
        <v/>
      </c>
      <c r="F33" s="4" t="str">
        <f>IF($C33="","",VLOOKUP($C33,選手登録シート!$B$15:$I$120,4,FALSE))</f>
        <v/>
      </c>
      <c r="G33" s="4" t="str">
        <f>IF($C33="","",VLOOKUP($C33,選手登録シート!$B$15:$I$120,5,FALSE))</f>
        <v/>
      </c>
      <c r="H33" s="4" t="str">
        <f>IF($C33="","",VLOOKUP($C33,選手登録シート!$B$15:$I$120,6,FALSE))</f>
        <v/>
      </c>
      <c r="I33" s="4" t="str">
        <f>IF($C33="","",VLOOKUP($C33,選手登録シート!$B$15:$I$120,7,FALSE))</f>
        <v/>
      </c>
      <c r="J33" s="5" t="str">
        <f>IF($C33="","",VLOOKUP($C33,選手登録シート!$B$15:$I$120,8,FALSE))</f>
        <v/>
      </c>
      <c r="K33" s="26"/>
      <c r="O33" s="22"/>
      <c r="P33" s="22"/>
      <c r="Q33" s="22"/>
      <c r="R33" s="37"/>
      <c r="S33" s="37"/>
      <c r="T33" s="38"/>
    </row>
    <row r="34" spans="1:20" s="40" customFormat="1" ht="21.6" customHeight="1" thickBot="1">
      <c r="A34" s="47">
        <v>29</v>
      </c>
      <c r="B34" s="23"/>
      <c r="C34" s="24"/>
      <c r="D34" s="3" t="str">
        <f>IF($C34="","",VLOOKUP($C34,選手登録シート!$B$15:$I$120,2,FALSE))</f>
        <v/>
      </c>
      <c r="E34" s="4" t="str">
        <f>IF($C34="","",VLOOKUP($C34,選手登録シート!$B$15:$I$120,3,FALSE))</f>
        <v/>
      </c>
      <c r="F34" s="4" t="str">
        <f>IF($C34="","",VLOOKUP($C34,選手登録シート!$B$15:$I$120,4,FALSE))</f>
        <v/>
      </c>
      <c r="G34" s="4" t="str">
        <f>IF($C34="","",VLOOKUP($C34,選手登録シート!$B$15:$I$120,5,FALSE))</f>
        <v/>
      </c>
      <c r="H34" s="4" t="str">
        <f>IF($C34="","",VLOOKUP($C34,選手登録シート!$B$15:$I$120,6,FALSE))</f>
        <v/>
      </c>
      <c r="I34" s="4" t="str">
        <f>IF($C34="","",VLOOKUP($C34,選手登録シート!$B$15:$I$120,7,FALSE))</f>
        <v/>
      </c>
      <c r="J34" s="5" t="str">
        <f>IF($C34="","",VLOOKUP($C34,選手登録シート!$B$15:$I$120,8,FALSE))</f>
        <v/>
      </c>
      <c r="K34" s="26"/>
      <c r="O34" s="22"/>
      <c r="P34" s="22"/>
      <c r="Q34" s="22"/>
      <c r="R34" s="37"/>
      <c r="S34" s="37"/>
      <c r="T34" s="38"/>
    </row>
    <row r="35" spans="1:20" s="40" customFormat="1" ht="21.6" customHeight="1" thickBot="1">
      <c r="A35" s="47">
        <v>30</v>
      </c>
      <c r="B35" s="23"/>
      <c r="C35" s="24"/>
      <c r="D35" s="3" t="str">
        <f>IF($C35="","",VLOOKUP($C35,選手登録シート!$B$15:$I$120,2,FALSE))</f>
        <v/>
      </c>
      <c r="E35" s="4" t="str">
        <f>IF($C35="","",VLOOKUP($C35,選手登録シート!$B$15:$I$120,3,FALSE))</f>
        <v/>
      </c>
      <c r="F35" s="4" t="str">
        <f>IF($C35="","",VLOOKUP($C35,選手登録シート!$B$15:$I$120,4,FALSE))</f>
        <v/>
      </c>
      <c r="G35" s="4" t="str">
        <f>IF($C35="","",VLOOKUP($C35,選手登録シート!$B$15:$I$120,5,FALSE))</f>
        <v/>
      </c>
      <c r="H35" s="4" t="str">
        <f>IF($C35="","",VLOOKUP($C35,選手登録シート!$B$15:$I$120,6,FALSE))</f>
        <v/>
      </c>
      <c r="I35" s="4" t="str">
        <f>IF($C35="","",VLOOKUP($C35,選手登録シート!$B$15:$I$120,7,FALSE))</f>
        <v/>
      </c>
      <c r="J35" s="5" t="str">
        <f>IF($C35="","",VLOOKUP($C35,選手登録シート!$B$15:$I$120,8,FALSE))</f>
        <v/>
      </c>
      <c r="K35" s="26"/>
      <c r="O35" s="22"/>
      <c r="P35" s="22"/>
      <c r="Q35" s="22"/>
      <c r="R35" s="37"/>
      <c r="S35" s="37"/>
      <c r="T35" s="38"/>
    </row>
    <row r="36" spans="1:20" s="40" customFormat="1" ht="21.6" customHeight="1" thickBot="1">
      <c r="A36" s="47">
        <v>31</v>
      </c>
      <c r="B36" s="23"/>
      <c r="C36" s="24"/>
      <c r="D36" s="3" t="str">
        <f>IF($C36="","",VLOOKUP($C36,選手登録シート!$B$15:$I$120,2,FALSE))</f>
        <v/>
      </c>
      <c r="E36" s="4" t="str">
        <f>IF($C36="","",VLOOKUP($C36,選手登録シート!$B$15:$I$120,3,FALSE))</f>
        <v/>
      </c>
      <c r="F36" s="4" t="str">
        <f>IF($C36="","",VLOOKUP($C36,選手登録シート!$B$15:$I$120,4,FALSE))</f>
        <v/>
      </c>
      <c r="G36" s="4" t="str">
        <f>IF($C36="","",VLOOKUP($C36,選手登録シート!$B$15:$I$120,5,FALSE))</f>
        <v/>
      </c>
      <c r="H36" s="4" t="str">
        <f>IF($C36="","",VLOOKUP($C36,選手登録シート!$B$15:$I$120,6,FALSE))</f>
        <v/>
      </c>
      <c r="I36" s="4" t="str">
        <f>IF($C36="","",VLOOKUP($C36,選手登録シート!$B$15:$I$120,7,FALSE))</f>
        <v/>
      </c>
      <c r="J36" s="5" t="str">
        <f>IF($C36="","",VLOOKUP($C36,選手登録シート!$B$15:$I$120,8,FALSE))</f>
        <v/>
      </c>
      <c r="K36" s="26"/>
      <c r="O36" s="22"/>
      <c r="P36" s="22"/>
      <c r="Q36" s="22"/>
      <c r="R36" s="37"/>
      <c r="S36" s="37"/>
      <c r="T36" s="38"/>
    </row>
    <row r="37" spans="1:20" s="40" customFormat="1" ht="21.6" customHeight="1" thickBot="1">
      <c r="A37" s="47">
        <v>32</v>
      </c>
      <c r="B37" s="23"/>
      <c r="C37" s="24"/>
      <c r="D37" s="3" t="str">
        <f>IF($C37="","",VLOOKUP($C37,選手登録シート!$B$15:$I$120,2,FALSE))</f>
        <v/>
      </c>
      <c r="E37" s="4" t="str">
        <f>IF($C37="","",VLOOKUP($C37,選手登録シート!$B$15:$I$120,3,FALSE))</f>
        <v/>
      </c>
      <c r="F37" s="4" t="str">
        <f>IF($C37="","",VLOOKUP($C37,選手登録シート!$B$15:$I$120,4,FALSE))</f>
        <v/>
      </c>
      <c r="G37" s="4" t="str">
        <f>IF($C37="","",VLOOKUP($C37,選手登録シート!$B$15:$I$120,5,FALSE))</f>
        <v/>
      </c>
      <c r="H37" s="4" t="str">
        <f>IF($C37="","",VLOOKUP($C37,選手登録シート!$B$15:$I$120,6,FALSE))</f>
        <v/>
      </c>
      <c r="I37" s="4" t="str">
        <f>IF($C37="","",VLOOKUP($C37,選手登録シート!$B$15:$I$120,7,FALSE))</f>
        <v/>
      </c>
      <c r="J37" s="5" t="str">
        <f>IF($C37="","",VLOOKUP($C37,選手登録シート!$B$15:$I$120,8,FALSE))</f>
        <v/>
      </c>
      <c r="K37" s="26"/>
      <c r="O37" s="22"/>
      <c r="P37" s="22"/>
      <c r="Q37" s="22"/>
      <c r="R37" s="37"/>
      <c r="S37" s="37"/>
      <c r="T37" s="38"/>
    </row>
    <row r="38" spans="1:20" s="40" customFormat="1" ht="21.6" customHeight="1" thickBot="1">
      <c r="A38" s="47">
        <v>33</v>
      </c>
      <c r="B38" s="23"/>
      <c r="C38" s="24"/>
      <c r="D38" s="3" t="str">
        <f>IF($C38="","",VLOOKUP($C38,選手登録シート!$B$15:$I$120,2,FALSE))</f>
        <v/>
      </c>
      <c r="E38" s="4" t="str">
        <f>IF($C38="","",VLOOKUP($C38,選手登録シート!$B$15:$I$120,3,FALSE))</f>
        <v/>
      </c>
      <c r="F38" s="4" t="str">
        <f>IF($C38="","",VLOOKUP($C38,選手登録シート!$B$15:$I$120,4,FALSE))</f>
        <v/>
      </c>
      <c r="G38" s="4" t="str">
        <f>IF($C38="","",VLOOKUP($C38,選手登録シート!$B$15:$I$120,5,FALSE))</f>
        <v/>
      </c>
      <c r="H38" s="4" t="str">
        <f>IF($C38="","",VLOOKUP($C38,選手登録シート!$B$15:$I$120,6,FALSE))</f>
        <v/>
      </c>
      <c r="I38" s="4" t="str">
        <f>IF($C38="","",VLOOKUP($C38,選手登録シート!$B$15:$I$120,7,FALSE))</f>
        <v/>
      </c>
      <c r="J38" s="5" t="str">
        <f>IF($C38="","",VLOOKUP($C38,選手登録シート!$B$15:$I$120,8,FALSE))</f>
        <v/>
      </c>
      <c r="K38" s="26"/>
      <c r="O38" s="22"/>
      <c r="P38" s="22"/>
      <c r="Q38" s="22"/>
      <c r="R38" s="37"/>
      <c r="S38" s="37"/>
      <c r="T38" s="38"/>
    </row>
    <row r="39" spans="1:20" s="40" customFormat="1" ht="21.6" customHeight="1" thickBot="1">
      <c r="A39" s="47">
        <v>34</v>
      </c>
      <c r="B39" s="23"/>
      <c r="C39" s="24"/>
      <c r="D39" s="3" t="str">
        <f>IF($C39="","",VLOOKUP($C39,選手登録シート!$B$15:$I$120,2,FALSE))</f>
        <v/>
      </c>
      <c r="E39" s="4" t="str">
        <f>IF($C39="","",VLOOKUP($C39,選手登録シート!$B$15:$I$120,3,FALSE))</f>
        <v/>
      </c>
      <c r="F39" s="4" t="str">
        <f>IF($C39="","",VLOOKUP($C39,選手登録シート!$B$15:$I$120,4,FALSE))</f>
        <v/>
      </c>
      <c r="G39" s="4" t="str">
        <f>IF($C39="","",VLOOKUP($C39,選手登録シート!$B$15:$I$120,5,FALSE))</f>
        <v/>
      </c>
      <c r="H39" s="4" t="str">
        <f>IF($C39="","",VLOOKUP($C39,選手登録シート!$B$15:$I$120,6,FALSE))</f>
        <v/>
      </c>
      <c r="I39" s="4" t="str">
        <f>IF($C39="","",VLOOKUP($C39,選手登録シート!$B$15:$I$120,7,FALSE))</f>
        <v/>
      </c>
      <c r="J39" s="5" t="str">
        <f>IF($C39="","",VLOOKUP($C39,選手登録シート!$B$15:$I$120,8,FALSE))</f>
        <v/>
      </c>
      <c r="K39" s="26"/>
      <c r="O39" s="22"/>
      <c r="P39" s="22"/>
      <c r="Q39" s="22"/>
      <c r="R39" s="37"/>
      <c r="S39" s="37"/>
      <c r="T39" s="38"/>
    </row>
    <row r="40" spans="1:20" s="40" customFormat="1" ht="21.6" customHeight="1" thickBot="1">
      <c r="A40" s="47">
        <v>35</v>
      </c>
      <c r="B40" s="23"/>
      <c r="C40" s="24"/>
      <c r="D40" s="3" t="str">
        <f>IF($C40="","",VLOOKUP($C40,選手登録シート!$B$15:$I$120,2,FALSE))</f>
        <v/>
      </c>
      <c r="E40" s="4" t="str">
        <f>IF($C40="","",VLOOKUP($C40,選手登録シート!$B$15:$I$120,3,FALSE))</f>
        <v/>
      </c>
      <c r="F40" s="4" t="str">
        <f>IF($C40="","",VLOOKUP($C40,選手登録シート!$B$15:$I$120,4,FALSE))</f>
        <v/>
      </c>
      <c r="G40" s="4" t="str">
        <f>IF($C40="","",VLOOKUP($C40,選手登録シート!$B$15:$I$120,5,FALSE))</f>
        <v/>
      </c>
      <c r="H40" s="4" t="str">
        <f>IF($C40="","",VLOOKUP($C40,選手登録シート!$B$15:$I$120,6,FALSE))</f>
        <v/>
      </c>
      <c r="I40" s="4" t="str">
        <f>IF($C40="","",VLOOKUP($C40,選手登録シート!$B$15:$I$120,7,FALSE))</f>
        <v/>
      </c>
      <c r="J40" s="5" t="str">
        <f>IF($C40="","",VLOOKUP($C40,選手登録シート!$B$15:$I$120,8,FALSE))</f>
        <v/>
      </c>
      <c r="K40" s="26"/>
      <c r="O40" s="22"/>
      <c r="P40" s="22"/>
      <c r="Q40" s="22"/>
      <c r="R40" s="37"/>
      <c r="S40" s="37"/>
      <c r="T40" s="38"/>
    </row>
    <row r="41" spans="1:20" s="40" customFormat="1" ht="21.6" customHeight="1" thickBot="1">
      <c r="A41" s="47">
        <v>36</v>
      </c>
      <c r="B41" s="23"/>
      <c r="C41" s="24"/>
      <c r="D41" s="3" t="str">
        <f>IF($C41="","",VLOOKUP($C41,選手登録シート!$B$15:$I$120,2,FALSE))</f>
        <v/>
      </c>
      <c r="E41" s="4" t="str">
        <f>IF($C41="","",VLOOKUP($C41,選手登録シート!$B$15:$I$120,3,FALSE))</f>
        <v/>
      </c>
      <c r="F41" s="4" t="str">
        <f>IF($C41="","",VLOOKUP($C41,選手登録シート!$B$15:$I$120,4,FALSE))</f>
        <v/>
      </c>
      <c r="G41" s="4" t="str">
        <f>IF($C41="","",VLOOKUP($C41,選手登録シート!$B$15:$I$120,5,FALSE))</f>
        <v/>
      </c>
      <c r="H41" s="4" t="str">
        <f>IF($C41="","",VLOOKUP($C41,選手登録シート!$B$15:$I$120,6,FALSE))</f>
        <v/>
      </c>
      <c r="I41" s="4" t="str">
        <f>IF($C41="","",VLOOKUP($C41,選手登録シート!$B$15:$I$120,7,FALSE))</f>
        <v/>
      </c>
      <c r="J41" s="5" t="str">
        <f>IF($C41="","",VLOOKUP($C41,選手登録シート!$B$15:$I$120,8,FALSE))</f>
        <v/>
      </c>
      <c r="K41" s="26"/>
      <c r="O41" s="22"/>
      <c r="P41" s="22"/>
      <c r="Q41" s="22"/>
      <c r="R41" s="37"/>
      <c r="S41" s="37"/>
      <c r="T41" s="38"/>
    </row>
    <row r="42" spans="1:20" s="40" customFormat="1" ht="21.6" customHeight="1" thickBot="1">
      <c r="A42" s="47">
        <v>37</v>
      </c>
      <c r="B42" s="23"/>
      <c r="C42" s="24"/>
      <c r="D42" s="3" t="str">
        <f>IF($C42="","",VLOOKUP($C42,選手登録シート!$B$15:$I$120,2,FALSE))</f>
        <v/>
      </c>
      <c r="E42" s="4" t="str">
        <f>IF($C42="","",VLOOKUP($C42,選手登録シート!$B$15:$I$120,3,FALSE))</f>
        <v/>
      </c>
      <c r="F42" s="4" t="str">
        <f>IF($C42="","",VLOOKUP($C42,選手登録シート!$B$15:$I$120,4,FALSE))</f>
        <v/>
      </c>
      <c r="G42" s="4" t="str">
        <f>IF($C42="","",VLOOKUP($C42,選手登録シート!$B$15:$I$120,5,FALSE))</f>
        <v/>
      </c>
      <c r="H42" s="4" t="str">
        <f>IF($C42="","",VLOOKUP($C42,選手登録シート!$B$15:$I$120,6,FALSE))</f>
        <v/>
      </c>
      <c r="I42" s="4" t="str">
        <f>IF($C42="","",VLOOKUP($C42,選手登録シート!$B$15:$I$120,7,FALSE))</f>
        <v/>
      </c>
      <c r="J42" s="5" t="str">
        <f>IF($C42="","",VLOOKUP($C42,選手登録シート!$B$15:$I$120,8,FALSE))</f>
        <v/>
      </c>
      <c r="K42" s="26"/>
      <c r="O42" s="22"/>
      <c r="P42" s="22"/>
      <c r="Q42" s="22"/>
      <c r="R42" s="37"/>
      <c r="S42" s="37"/>
      <c r="T42" s="38"/>
    </row>
    <row r="43" spans="1:20" s="40" customFormat="1" ht="21.6" customHeight="1" thickBot="1">
      <c r="A43" s="47">
        <v>38</v>
      </c>
      <c r="B43" s="23"/>
      <c r="C43" s="24"/>
      <c r="D43" s="3" t="str">
        <f>IF($C43="","",VLOOKUP($C43,選手登録シート!$B$15:$I$120,2,FALSE))</f>
        <v/>
      </c>
      <c r="E43" s="4" t="str">
        <f>IF($C43="","",VLOOKUP($C43,選手登録シート!$B$15:$I$120,3,FALSE))</f>
        <v/>
      </c>
      <c r="F43" s="4" t="str">
        <f>IF($C43="","",VLOOKUP($C43,選手登録シート!$B$15:$I$120,4,FALSE))</f>
        <v/>
      </c>
      <c r="G43" s="4" t="str">
        <f>IF($C43="","",VLOOKUP($C43,選手登録シート!$B$15:$I$120,5,FALSE))</f>
        <v/>
      </c>
      <c r="H43" s="4" t="str">
        <f>IF($C43="","",VLOOKUP($C43,選手登録シート!$B$15:$I$120,6,FALSE))</f>
        <v/>
      </c>
      <c r="I43" s="4" t="str">
        <f>IF($C43="","",VLOOKUP($C43,選手登録シート!$B$15:$I$120,7,FALSE))</f>
        <v/>
      </c>
      <c r="J43" s="5" t="str">
        <f>IF($C43="","",VLOOKUP($C43,選手登録シート!$B$15:$I$120,8,FALSE))</f>
        <v/>
      </c>
      <c r="K43" s="26"/>
      <c r="O43" s="22"/>
      <c r="P43" s="22"/>
      <c r="Q43" s="22"/>
      <c r="R43" s="37"/>
      <c r="S43" s="37"/>
      <c r="T43" s="38"/>
    </row>
    <row r="44" spans="1:20" s="40" customFormat="1" ht="21.6" customHeight="1" thickBot="1">
      <c r="A44" s="47">
        <v>39</v>
      </c>
      <c r="B44" s="23"/>
      <c r="C44" s="24"/>
      <c r="D44" s="3" t="str">
        <f>IF($C44="","",VLOOKUP($C44,選手登録シート!$B$15:$I$120,2,FALSE))</f>
        <v/>
      </c>
      <c r="E44" s="4" t="str">
        <f>IF($C44="","",VLOOKUP($C44,選手登録シート!$B$15:$I$120,3,FALSE))</f>
        <v/>
      </c>
      <c r="F44" s="4" t="str">
        <f>IF($C44="","",VLOOKUP($C44,選手登録シート!$B$15:$I$120,4,FALSE))</f>
        <v/>
      </c>
      <c r="G44" s="4" t="str">
        <f>IF($C44="","",VLOOKUP($C44,選手登録シート!$B$15:$I$120,5,FALSE))</f>
        <v/>
      </c>
      <c r="H44" s="4" t="str">
        <f>IF($C44="","",VLOOKUP($C44,選手登録シート!$B$15:$I$120,6,FALSE))</f>
        <v/>
      </c>
      <c r="I44" s="4" t="str">
        <f>IF($C44="","",VLOOKUP($C44,選手登録シート!$B$15:$I$120,7,FALSE))</f>
        <v/>
      </c>
      <c r="J44" s="5" t="str">
        <f>IF($C44="","",VLOOKUP($C44,選手登録シート!$B$15:$I$120,8,FALSE))</f>
        <v/>
      </c>
      <c r="K44" s="26"/>
      <c r="O44" s="22"/>
      <c r="P44" s="22"/>
      <c r="Q44" s="22"/>
      <c r="R44" s="37"/>
      <c r="S44" s="37"/>
      <c r="T44" s="38"/>
    </row>
    <row r="45" spans="1:20" s="40" customFormat="1" ht="21.6" customHeight="1" thickBot="1">
      <c r="A45" s="47">
        <v>40</v>
      </c>
      <c r="B45" s="23"/>
      <c r="C45" s="24"/>
      <c r="D45" s="3" t="str">
        <f>IF($C45="","",VLOOKUP($C45,選手登録シート!$B$15:$I$120,2,FALSE))</f>
        <v/>
      </c>
      <c r="E45" s="4" t="str">
        <f>IF($C45="","",VLOOKUP($C45,選手登録シート!$B$15:$I$120,3,FALSE))</f>
        <v/>
      </c>
      <c r="F45" s="4" t="str">
        <f>IF($C45="","",VLOOKUP($C45,選手登録シート!$B$15:$I$120,4,FALSE))</f>
        <v/>
      </c>
      <c r="G45" s="4" t="str">
        <f>IF($C45="","",VLOOKUP($C45,選手登録シート!$B$15:$I$120,5,FALSE))</f>
        <v/>
      </c>
      <c r="H45" s="4" t="str">
        <f>IF($C45="","",VLOOKUP($C45,選手登録シート!$B$15:$I$120,6,FALSE))</f>
        <v/>
      </c>
      <c r="I45" s="4" t="str">
        <f>IF($C45="","",VLOOKUP($C45,選手登録シート!$B$15:$I$120,7,FALSE))</f>
        <v/>
      </c>
      <c r="J45" s="5" t="str">
        <f>IF($C45="","",VLOOKUP($C45,選手登録シート!$B$15:$I$120,8,FALSE))</f>
        <v/>
      </c>
      <c r="K45" s="26"/>
      <c r="O45" s="22"/>
      <c r="P45" s="22"/>
      <c r="Q45" s="22"/>
      <c r="R45" s="37"/>
      <c r="S45" s="37"/>
      <c r="T45" s="38"/>
    </row>
    <row r="46" spans="1:20" s="40" customFormat="1" ht="21.6" customHeight="1" thickBot="1">
      <c r="A46" s="47">
        <v>41</v>
      </c>
      <c r="B46" s="23"/>
      <c r="C46" s="24"/>
      <c r="D46" s="3" t="str">
        <f>IF($C46="","",VLOOKUP($C46,選手登録シート!$B$15:$I$120,2,FALSE))</f>
        <v/>
      </c>
      <c r="E46" s="4" t="str">
        <f>IF($C46="","",VLOOKUP($C46,選手登録シート!$B$15:$I$120,3,FALSE))</f>
        <v/>
      </c>
      <c r="F46" s="4" t="str">
        <f>IF($C46="","",VLOOKUP($C46,選手登録シート!$B$15:$I$120,4,FALSE))</f>
        <v/>
      </c>
      <c r="G46" s="4" t="str">
        <f>IF($C46="","",VLOOKUP($C46,選手登録シート!$B$15:$I$120,5,FALSE))</f>
        <v/>
      </c>
      <c r="H46" s="4" t="str">
        <f>IF($C46="","",VLOOKUP($C46,選手登録シート!$B$15:$I$120,6,FALSE))</f>
        <v/>
      </c>
      <c r="I46" s="4" t="str">
        <f>IF($C46="","",VLOOKUP($C46,選手登録シート!$B$15:$I$120,7,FALSE))</f>
        <v/>
      </c>
      <c r="J46" s="5" t="str">
        <f>IF($C46="","",VLOOKUP($C46,選手登録シート!$B$15:$I$120,8,FALSE))</f>
        <v/>
      </c>
      <c r="K46" s="26"/>
      <c r="O46" s="22"/>
      <c r="P46" s="22"/>
      <c r="Q46" s="22"/>
      <c r="R46" s="37"/>
      <c r="S46" s="37"/>
      <c r="T46" s="38"/>
    </row>
    <row r="47" spans="1:20" s="40" customFormat="1" ht="21.6" customHeight="1" thickBot="1">
      <c r="A47" s="47">
        <v>42</v>
      </c>
      <c r="B47" s="23"/>
      <c r="C47" s="24"/>
      <c r="D47" s="3" t="str">
        <f>IF($C47="","",VLOOKUP($C47,選手登録シート!$B$15:$I$120,2,FALSE))</f>
        <v/>
      </c>
      <c r="E47" s="4" t="str">
        <f>IF($C47="","",VLOOKUP($C47,選手登録シート!$B$15:$I$120,3,FALSE))</f>
        <v/>
      </c>
      <c r="F47" s="4" t="str">
        <f>IF($C47="","",VLOOKUP($C47,選手登録シート!$B$15:$I$120,4,FALSE))</f>
        <v/>
      </c>
      <c r="G47" s="4" t="str">
        <f>IF($C47="","",VLOOKUP($C47,選手登録シート!$B$15:$I$120,5,FALSE))</f>
        <v/>
      </c>
      <c r="H47" s="4" t="str">
        <f>IF($C47="","",VLOOKUP($C47,選手登録シート!$B$15:$I$120,6,FALSE))</f>
        <v/>
      </c>
      <c r="I47" s="4" t="str">
        <f>IF($C47="","",VLOOKUP($C47,選手登録シート!$B$15:$I$120,7,FALSE))</f>
        <v/>
      </c>
      <c r="J47" s="5" t="str">
        <f>IF($C47="","",VLOOKUP($C47,選手登録シート!$B$15:$I$120,8,FALSE))</f>
        <v/>
      </c>
      <c r="K47" s="26"/>
      <c r="O47" s="22"/>
      <c r="P47" s="22"/>
      <c r="Q47" s="22"/>
      <c r="R47" s="37"/>
      <c r="S47" s="37"/>
      <c r="T47" s="38"/>
    </row>
    <row r="48" spans="1:20" s="40" customFormat="1" ht="21.6" customHeight="1" thickBot="1">
      <c r="A48" s="47">
        <v>43</v>
      </c>
      <c r="B48" s="23"/>
      <c r="C48" s="24"/>
      <c r="D48" s="3" t="str">
        <f>IF($C48="","",VLOOKUP($C48,選手登録シート!$B$15:$I$120,2,FALSE))</f>
        <v/>
      </c>
      <c r="E48" s="4" t="str">
        <f>IF($C48="","",VLOOKUP($C48,選手登録シート!$B$15:$I$120,3,FALSE))</f>
        <v/>
      </c>
      <c r="F48" s="4" t="str">
        <f>IF($C48="","",VLOOKUP($C48,選手登録シート!$B$15:$I$120,4,FALSE))</f>
        <v/>
      </c>
      <c r="G48" s="4" t="str">
        <f>IF($C48="","",VLOOKUP($C48,選手登録シート!$B$15:$I$120,5,FALSE))</f>
        <v/>
      </c>
      <c r="H48" s="4" t="str">
        <f>IF($C48="","",VLOOKUP($C48,選手登録シート!$B$15:$I$120,6,FALSE))</f>
        <v/>
      </c>
      <c r="I48" s="4" t="str">
        <f>IF($C48="","",VLOOKUP($C48,選手登録シート!$B$15:$I$120,7,FALSE))</f>
        <v/>
      </c>
      <c r="J48" s="5" t="str">
        <f>IF($C48="","",VLOOKUP($C48,選手登録シート!$B$15:$I$120,8,FALSE))</f>
        <v/>
      </c>
      <c r="K48" s="26"/>
      <c r="O48" s="22"/>
      <c r="P48" s="22"/>
      <c r="Q48" s="22"/>
      <c r="R48" s="37"/>
      <c r="S48" s="37"/>
      <c r="T48" s="38"/>
    </row>
    <row r="49" spans="1:20" s="40" customFormat="1" ht="21.6" customHeight="1" thickBot="1">
      <c r="A49" s="47">
        <v>44</v>
      </c>
      <c r="B49" s="23"/>
      <c r="C49" s="24"/>
      <c r="D49" s="3" t="str">
        <f>IF($C49="","",VLOOKUP($C49,選手登録シート!$B$15:$I$120,2,FALSE))</f>
        <v/>
      </c>
      <c r="E49" s="4" t="str">
        <f>IF($C49="","",VLOOKUP($C49,選手登録シート!$B$15:$I$120,3,FALSE))</f>
        <v/>
      </c>
      <c r="F49" s="4" t="str">
        <f>IF($C49="","",VLOOKUP($C49,選手登録シート!$B$15:$I$120,4,FALSE))</f>
        <v/>
      </c>
      <c r="G49" s="4" t="str">
        <f>IF($C49="","",VLOOKUP($C49,選手登録シート!$B$15:$I$120,5,FALSE))</f>
        <v/>
      </c>
      <c r="H49" s="4" t="str">
        <f>IF($C49="","",VLOOKUP($C49,選手登録シート!$B$15:$I$120,6,FALSE))</f>
        <v/>
      </c>
      <c r="I49" s="4" t="str">
        <f>IF($C49="","",VLOOKUP($C49,選手登録シート!$B$15:$I$120,7,FALSE))</f>
        <v/>
      </c>
      <c r="J49" s="5" t="str">
        <f>IF($C49="","",VLOOKUP($C49,選手登録シート!$B$15:$I$120,8,FALSE))</f>
        <v/>
      </c>
      <c r="K49" s="26"/>
      <c r="O49" s="22"/>
      <c r="P49" s="22"/>
      <c r="Q49" s="22"/>
      <c r="R49" s="37"/>
      <c r="S49" s="37"/>
      <c r="T49" s="38"/>
    </row>
    <row r="50" spans="1:20" s="40" customFormat="1" ht="21.6" customHeight="1" thickBot="1">
      <c r="A50" s="47">
        <v>45</v>
      </c>
      <c r="B50" s="23"/>
      <c r="C50" s="24"/>
      <c r="D50" s="3" t="str">
        <f>IF($C50="","",VLOOKUP($C50,選手登録シート!$B$15:$I$120,2,FALSE))</f>
        <v/>
      </c>
      <c r="E50" s="4" t="str">
        <f>IF($C50="","",VLOOKUP($C50,選手登録シート!$B$15:$I$120,3,FALSE))</f>
        <v/>
      </c>
      <c r="F50" s="4" t="str">
        <f>IF($C50="","",VLOOKUP($C50,選手登録シート!$B$15:$I$120,4,FALSE))</f>
        <v/>
      </c>
      <c r="G50" s="4" t="str">
        <f>IF($C50="","",VLOOKUP($C50,選手登録シート!$B$15:$I$120,5,FALSE))</f>
        <v/>
      </c>
      <c r="H50" s="4" t="str">
        <f>IF($C50="","",VLOOKUP($C50,選手登録シート!$B$15:$I$120,6,FALSE))</f>
        <v/>
      </c>
      <c r="I50" s="4" t="str">
        <f>IF($C50="","",VLOOKUP($C50,選手登録シート!$B$15:$I$120,7,FALSE))</f>
        <v/>
      </c>
      <c r="J50" s="5" t="str">
        <f>IF($C50="","",VLOOKUP($C50,選手登録シート!$B$15:$I$120,8,FALSE))</f>
        <v/>
      </c>
      <c r="K50" s="26"/>
      <c r="O50" s="22"/>
      <c r="P50" s="22"/>
      <c r="Q50" s="22"/>
      <c r="R50" s="37"/>
      <c r="S50" s="37"/>
      <c r="T50" s="38"/>
    </row>
    <row r="51" spans="1:20" s="40" customFormat="1" ht="21.6" customHeight="1" thickBot="1">
      <c r="A51" s="47">
        <v>46</v>
      </c>
      <c r="B51" s="23"/>
      <c r="C51" s="24"/>
      <c r="D51" s="3" t="str">
        <f>IF($C51="","",VLOOKUP($C51,選手登録シート!$B$15:$I$120,2,FALSE))</f>
        <v/>
      </c>
      <c r="E51" s="4" t="str">
        <f>IF($C51="","",VLOOKUP($C51,選手登録シート!$B$15:$I$120,3,FALSE))</f>
        <v/>
      </c>
      <c r="F51" s="4" t="str">
        <f>IF($C51="","",VLOOKUP($C51,選手登録シート!$B$15:$I$120,4,FALSE))</f>
        <v/>
      </c>
      <c r="G51" s="4" t="str">
        <f>IF($C51="","",VLOOKUP($C51,選手登録シート!$B$15:$I$120,5,FALSE))</f>
        <v/>
      </c>
      <c r="H51" s="4" t="str">
        <f>IF($C51="","",VLOOKUP($C51,選手登録シート!$B$15:$I$120,6,FALSE))</f>
        <v/>
      </c>
      <c r="I51" s="4" t="str">
        <f>IF($C51="","",VLOOKUP($C51,選手登録シート!$B$15:$I$120,7,FALSE))</f>
        <v/>
      </c>
      <c r="J51" s="5" t="str">
        <f>IF($C51="","",VLOOKUP($C51,選手登録シート!$B$15:$I$120,8,FALSE))</f>
        <v/>
      </c>
      <c r="K51" s="26"/>
      <c r="O51" s="22"/>
      <c r="P51" s="22"/>
      <c r="Q51" s="22"/>
      <c r="R51" s="37"/>
      <c r="S51" s="37"/>
      <c r="T51" s="38"/>
    </row>
    <row r="52" spans="1:20" s="40" customFormat="1" ht="21.6" customHeight="1" thickBot="1">
      <c r="A52" s="47">
        <v>47</v>
      </c>
      <c r="B52" s="23"/>
      <c r="C52" s="24"/>
      <c r="D52" s="3" t="str">
        <f>IF($C52="","",VLOOKUP($C52,選手登録シート!$B$15:$I$120,2,FALSE))</f>
        <v/>
      </c>
      <c r="E52" s="4" t="str">
        <f>IF($C52="","",VLOOKUP($C52,選手登録シート!$B$15:$I$120,3,FALSE))</f>
        <v/>
      </c>
      <c r="F52" s="4" t="str">
        <f>IF($C52="","",VLOOKUP($C52,選手登録シート!$B$15:$I$120,4,FALSE))</f>
        <v/>
      </c>
      <c r="G52" s="4" t="str">
        <f>IF($C52="","",VLOOKUP($C52,選手登録シート!$B$15:$I$120,5,FALSE))</f>
        <v/>
      </c>
      <c r="H52" s="4" t="str">
        <f>IF($C52="","",VLOOKUP($C52,選手登録シート!$B$15:$I$120,6,FALSE))</f>
        <v/>
      </c>
      <c r="I52" s="4" t="str">
        <f>IF($C52="","",VLOOKUP($C52,選手登録シート!$B$15:$I$120,7,FALSE))</f>
        <v/>
      </c>
      <c r="J52" s="5" t="str">
        <f>IF($C52="","",VLOOKUP($C52,選手登録シート!$B$15:$I$120,8,FALSE))</f>
        <v/>
      </c>
      <c r="K52" s="26"/>
      <c r="O52" s="22"/>
      <c r="P52" s="22"/>
      <c r="Q52" s="22"/>
      <c r="R52" s="37"/>
      <c r="S52" s="37"/>
      <c r="T52" s="38"/>
    </row>
    <row r="53" spans="1:20" s="40" customFormat="1" ht="21.6" customHeight="1" thickBot="1">
      <c r="A53" s="47">
        <v>48</v>
      </c>
      <c r="B53" s="23"/>
      <c r="C53" s="24"/>
      <c r="D53" s="3" t="str">
        <f>IF($C53="","",VLOOKUP($C53,選手登録シート!$B$15:$I$120,2,FALSE))</f>
        <v/>
      </c>
      <c r="E53" s="4" t="str">
        <f>IF($C53="","",VLOOKUP($C53,選手登録シート!$B$15:$I$120,3,FALSE))</f>
        <v/>
      </c>
      <c r="F53" s="4" t="str">
        <f>IF($C53="","",VLOOKUP($C53,選手登録シート!$B$15:$I$120,4,FALSE))</f>
        <v/>
      </c>
      <c r="G53" s="4" t="str">
        <f>IF($C53="","",VLOOKUP($C53,選手登録シート!$B$15:$I$120,5,FALSE))</f>
        <v/>
      </c>
      <c r="H53" s="4" t="str">
        <f>IF($C53="","",VLOOKUP($C53,選手登録シート!$B$15:$I$120,6,FALSE))</f>
        <v/>
      </c>
      <c r="I53" s="4" t="str">
        <f>IF($C53="","",VLOOKUP($C53,選手登録シート!$B$15:$I$120,7,FALSE))</f>
        <v/>
      </c>
      <c r="J53" s="5" t="str">
        <f>IF($C53="","",VLOOKUP($C53,選手登録シート!$B$15:$I$120,8,FALSE))</f>
        <v/>
      </c>
      <c r="K53" s="26"/>
      <c r="O53" s="22"/>
      <c r="P53" s="22"/>
      <c r="Q53" s="22"/>
      <c r="R53" s="37"/>
      <c r="S53" s="37"/>
      <c r="T53" s="38"/>
    </row>
    <row r="54" spans="1:20" s="40" customFormat="1" ht="21.6" customHeight="1" thickBot="1">
      <c r="A54" s="47">
        <v>49</v>
      </c>
      <c r="B54" s="23"/>
      <c r="C54" s="24"/>
      <c r="D54" s="3" t="str">
        <f>IF($C54="","",VLOOKUP($C54,選手登録シート!$B$15:$I$120,2,FALSE))</f>
        <v/>
      </c>
      <c r="E54" s="4" t="str">
        <f>IF($C54="","",VLOOKUP($C54,選手登録シート!$B$15:$I$120,3,FALSE))</f>
        <v/>
      </c>
      <c r="F54" s="4" t="str">
        <f>IF($C54="","",VLOOKUP($C54,選手登録シート!$B$15:$I$120,4,FALSE))</f>
        <v/>
      </c>
      <c r="G54" s="4" t="str">
        <f>IF($C54="","",VLOOKUP($C54,選手登録シート!$B$15:$I$120,5,FALSE))</f>
        <v/>
      </c>
      <c r="H54" s="4" t="str">
        <f>IF($C54="","",VLOOKUP($C54,選手登録シート!$B$15:$I$120,6,FALSE))</f>
        <v/>
      </c>
      <c r="I54" s="4" t="str">
        <f>IF($C54="","",VLOOKUP($C54,選手登録シート!$B$15:$I$120,7,FALSE))</f>
        <v/>
      </c>
      <c r="J54" s="5" t="str">
        <f>IF($C54="","",VLOOKUP($C54,選手登録シート!$B$15:$I$120,8,FALSE))</f>
        <v/>
      </c>
      <c r="K54" s="26"/>
      <c r="O54" s="22"/>
      <c r="P54" s="22"/>
      <c r="Q54" s="22"/>
      <c r="R54" s="37"/>
      <c r="S54" s="37"/>
      <c r="T54" s="38"/>
    </row>
    <row r="55" spans="1:20" s="40" customFormat="1" ht="21.6" customHeight="1" thickBot="1">
      <c r="A55" s="47">
        <v>50</v>
      </c>
      <c r="B55" s="23"/>
      <c r="C55" s="24"/>
      <c r="D55" s="3" t="str">
        <f>IF($C55="","",VLOOKUP($C55,選手登録シート!$B$15:$I$120,2,FALSE))</f>
        <v/>
      </c>
      <c r="E55" s="4" t="str">
        <f>IF($C55="","",VLOOKUP($C55,選手登録シート!$B$15:$I$120,3,FALSE))</f>
        <v/>
      </c>
      <c r="F55" s="4" t="str">
        <f>IF($C55="","",VLOOKUP($C55,選手登録シート!$B$15:$I$120,4,FALSE))</f>
        <v/>
      </c>
      <c r="G55" s="4" t="str">
        <f>IF($C55="","",VLOOKUP($C55,選手登録シート!$B$15:$I$120,5,FALSE))</f>
        <v/>
      </c>
      <c r="H55" s="4" t="str">
        <f>IF($C55="","",VLOOKUP($C55,選手登録シート!$B$15:$I$120,6,FALSE))</f>
        <v/>
      </c>
      <c r="I55" s="4" t="str">
        <f>IF($C55="","",VLOOKUP($C55,選手登録シート!$B$15:$I$120,7,FALSE))</f>
        <v/>
      </c>
      <c r="J55" s="5" t="str">
        <f>IF($C55="","",VLOOKUP($C55,選手登録シート!$B$15:$I$120,8,FALSE))</f>
        <v/>
      </c>
      <c r="K55" s="26"/>
      <c r="O55" s="22"/>
      <c r="P55" s="22"/>
      <c r="Q55" s="22"/>
      <c r="R55" s="37"/>
      <c r="S55" s="37"/>
      <c r="T55" s="38"/>
    </row>
    <row r="56" spans="1:20" s="40" customFormat="1" ht="21.6" customHeight="1" thickBot="1">
      <c r="A56" s="47">
        <v>51</v>
      </c>
      <c r="B56" s="23"/>
      <c r="C56" s="24"/>
      <c r="D56" s="3" t="str">
        <f>IF($C56="","",VLOOKUP($C56,選手登録シート!$B$15:$I$120,2,FALSE))</f>
        <v/>
      </c>
      <c r="E56" s="4" t="str">
        <f>IF($C56="","",VLOOKUP($C56,選手登録シート!$B$15:$I$120,3,FALSE))</f>
        <v/>
      </c>
      <c r="F56" s="4" t="str">
        <f>IF($C56="","",VLOOKUP($C56,選手登録シート!$B$15:$I$120,4,FALSE))</f>
        <v/>
      </c>
      <c r="G56" s="4" t="str">
        <f>IF($C56="","",VLOOKUP($C56,選手登録シート!$B$15:$I$120,5,FALSE))</f>
        <v/>
      </c>
      <c r="H56" s="4" t="str">
        <f>IF($C56="","",VLOOKUP($C56,選手登録シート!$B$15:$I$120,6,FALSE))</f>
        <v/>
      </c>
      <c r="I56" s="4" t="str">
        <f>IF($C56="","",VLOOKUP($C56,選手登録シート!$B$15:$I$120,7,FALSE))</f>
        <v/>
      </c>
      <c r="J56" s="5" t="str">
        <f>IF($C56="","",VLOOKUP($C56,選手登録シート!$B$15:$I$120,8,FALSE))</f>
        <v/>
      </c>
      <c r="K56" s="26"/>
      <c r="O56" s="22"/>
      <c r="P56" s="22"/>
      <c r="Q56" s="22"/>
      <c r="R56" s="37"/>
      <c r="S56" s="37"/>
      <c r="T56" s="38"/>
    </row>
    <row r="57" spans="1:20" s="40" customFormat="1" ht="21.6" customHeight="1" thickBot="1">
      <c r="A57" s="47">
        <v>52</v>
      </c>
      <c r="B57" s="23"/>
      <c r="C57" s="24"/>
      <c r="D57" s="3" t="str">
        <f>IF($C57="","",VLOOKUP($C57,選手登録シート!$B$15:$I$120,2,FALSE))</f>
        <v/>
      </c>
      <c r="E57" s="4" t="str">
        <f>IF($C57="","",VLOOKUP($C57,選手登録シート!$B$15:$I$120,3,FALSE))</f>
        <v/>
      </c>
      <c r="F57" s="4" t="str">
        <f>IF($C57="","",VLOOKUP($C57,選手登録シート!$B$15:$I$120,4,FALSE))</f>
        <v/>
      </c>
      <c r="G57" s="4" t="str">
        <f>IF($C57="","",VLOOKUP($C57,選手登録シート!$B$15:$I$120,5,FALSE))</f>
        <v/>
      </c>
      <c r="H57" s="4" t="str">
        <f>IF($C57="","",VLOOKUP($C57,選手登録シート!$B$15:$I$120,6,FALSE))</f>
        <v/>
      </c>
      <c r="I57" s="4" t="str">
        <f>IF($C57="","",VLOOKUP($C57,選手登録シート!$B$15:$I$120,7,FALSE))</f>
        <v/>
      </c>
      <c r="J57" s="5" t="str">
        <f>IF($C57="","",VLOOKUP($C57,選手登録シート!$B$15:$I$120,8,FALSE))</f>
        <v/>
      </c>
      <c r="K57" s="26"/>
      <c r="O57" s="22"/>
      <c r="P57" s="22"/>
      <c r="Q57" s="22"/>
      <c r="R57" s="37"/>
      <c r="S57" s="37"/>
      <c r="T57" s="38"/>
    </row>
    <row r="58" spans="1:20" s="40" customFormat="1" ht="21.6" customHeight="1" thickBot="1">
      <c r="A58" s="47">
        <v>53</v>
      </c>
      <c r="B58" s="23"/>
      <c r="C58" s="24"/>
      <c r="D58" s="3" t="str">
        <f>IF($C58="","",VLOOKUP($C58,選手登録シート!$B$15:$I$120,2,FALSE))</f>
        <v/>
      </c>
      <c r="E58" s="4" t="str">
        <f>IF($C58="","",VLOOKUP($C58,選手登録シート!$B$15:$I$120,3,FALSE))</f>
        <v/>
      </c>
      <c r="F58" s="4" t="str">
        <f>IF($C58="","",VLOOKUP($C58,選手登録シート!$B$15:$I$120,4,FALSE))</f>
        <v/>
      </c>
      <c r="G58" s="4" t="str">
        <f>IF($C58="","",VLOOKUP($C58,選手登録シート!$B$15:$I$120,5,FALSE))</f>
        <v/>
      </c>
      <c r="H58" s="4" t="str">
        <f>IF($C58="","",VLOOKUP($C58,選手登録シート!$B$15:$I$120,6,FALSE))</f>
        <v/>
      </c>
      <c r="I58" s="4" t="str">
        <f>IF($C58="","",VLOOKUP($C58,選手登録シート!$B$15:$I$120,7,FALSE))</f>
        <v/>
      </c>
      <c r="J58" s="5" t="str">
        <f>IF($C58="","",VLOOKUP($C58,選手登録シート!$B$15:$I$120,8,FALSE))</f>
        <v/>
      </c>
      <c r="K58" s="26"/>
      <c r="P58" s="22"/>
      <c r="Q58"/>
      <c r="R58"/>
      <c r="S58"/>
      <c r="T58"/>
    </row>
    <row r="59" spans="1:20" s="40" customFormat="1" ht="21.6" customHeight="1" thickBot="1">
      <c r="A59" s="47">
        <v>54</v>
      </c>
      <c r="B59" s="23"/>
      <c r="C59" s="24"/>
      <c r="D59" s="3" t="str">
        <f>IF($C59="","",VLOOKUP($C59,選手登録シート!$B$15:$I$120,2,FALSE))</f>
        <v/>
      </c>
      <c r="E59" s="4" t="str">
        <f>IF($C59="","",VLOOKUP($C59,選手登録シート!$B$15:$I$120,3,FALSE))</f>
        <v/>
      </c>
      <c r="F59" s="4" t="str">
        <f>IF($C59="","",VLOOKUP($C59,選手登録シート!$B$15:$I$120,4,FALSE))</f>
        <v/>
      </c>
      <c r="G59" s="4" t="str">
        <f>IF($C59="","",VLOOKUP($C59,選手登録シート!$B$15:$I$120,5,FALSE))</f>
        <v/>
      </c>
      <c r="H59" s="4" t="str">
        <f>IF($C59="","",VLOOKUP($C59,選手登録シート!$B$15:$I$120,6,FALSE))</f>
        <v/>
      </c>
      <c r="I59" s="4" t="str">
        <f>IF($C59="","",VLOOKUP($C59,選手登録シート!$B$15:$I$120,7,FALSE))</f>
        <v/>
      </c>
      <c r="J59" s="5" t="str">
        <f>IF($C59="","",VLOOKUP($C59,選手登録シート!$B$15:$I$120,8,FALSE))</f>
        <v/>
      </c>
      <c r="K59" s="26"/>
    </row>
    <row r="60" spans="1:20" s="40" customFormat="1" ht="21.6" customHeight="1" thickBot="1">
      <c r="A60" s="47">
        <v>55</v>
      </c>
      <c r="B60" s="23"/>
      <c r="C60" s="24"/>
      <c r="D60" s="3" t="str">
        <f>IF($C60="","",VLOOKUP($C60,選手登録シート!$B$15:$I$120,2,FALSE))</f>
        <v/>
      </c>
      <c r="E60" s="4" t="str">
        <f>IF($C60="","",VLOOKUP($C60,選手登録シート!$B$15:$I$120,3,FALSE))</f>
        <v/>
      </c>
      <c r="F60" s="4" t="str">
        <f>IF($C60="","",VLOOKUP($C60,選手登録シート!$B$15:$I$120,4,FALSE))</f>
        <v/>
      </c>
      <c r="G60" s="4" t="str">
        <f>IF($C60="","",VLOOKUP($C60,選手登録シート!$B$15:$I$120,5,FALSE))</f>
        <v/>
      </c>
      <c r="H60" s="4" t="str">
        <f>IF($C60="","",VLOOKUP($C60,選手登録シート!$B$15:$I$120,6,FALSE))</f>
        <v/>
      </c>
      <c r="I60" s="4" t="str">
        <f>IF($C60="","",VLOOKUP($C60,選手登録シート!$B$15:$I$120,7,FALSE))</f>
        <v/>
      </c>
      <c r="J60" s="5" t="str">
        <f>IF($C60="","",VLOOKUP($C60,選手登録シート!$B$15:$I$120,8,FALSE))</f>
        <v/>
      </c>
      <c r="K60" s="27"/>
      <c r="O60" s="8"/>
    </row>
    <row r="61" spans="1:20" ht="21" customHeight="1" thickBot="1">
      <c r="A61" s="47">
        <v>56</v>
      </c>
      <c r="B61" s="23"/>
      <c r="C61" s="24"/>
      <c r="D61" s="3" t="str">
        <f>IF($C61="","",VLOOKUP($C61,選手登録シート!$B$15:$I$120,2,FALSE))</f>
        <v/>
      </c>
      <c r="E61" s="4" t="str">
        <f>IF($C61="","",VLOOKUP($C61,選手登録シート!$B$15:$I$120,3,FALSE))</f>
        <v/>
      </c>
      <c r="F61" s="4" t="str">
        <f>IF($C61="","",VLOOKUP($C61,選手登録シート!$B$15:$I$120,4,FALSE))</f>
        <v/>
      </c>
      <c r="G61" s="4" t="str">
        <f>IF($C61="","",VLOOKUP($C61,選手登録シート!$B$15:$I$120,5,FALSE))</f>
        <v/>
      </c>
      <c r="H61" s="4" t="str">
        <f>IF($C61="","",VLOOKUP($C61,選手登録シート!$B$15:$I$120,6,FALSE))</f>
        <v/>
      </c>
      <c r="I61" s="4" t="str">
        <f>IF($C61="","",VLOOKUP($C61,選手登録シート!$B$15:$I$120,7,FALSE))</f>
        <v/>
      </c>
      <c r="J61" s="5" t="str">
        <f>IF($C61="","",VLOOKUP($C61,選手登録シート!$B$15:$I$120,8,FALSE))</f>
        <v/>
      </c>
      <c r="K61" s="27"/>
    </row>
    <row r="62" spans="1:20" ht="21" customHeight="1" thickBot="1">
      <c r="A62" s="47">
        <v>57</v>
      </c>
      <c r="B62" s="23"/>
      <c r="C62" s="24"/>
      <c r="D62" s="3" t="str">
        <f>IF($C62="","",VLOOKUP($C62,選手登録シート!$B$15:$I$120,2,FALSE))</f>
        <v/>
      </c>
      <c r="E62" s="4" t="str">
        <f>IF($C62="","",VLOOKUP($C62,選手登録シート!$B$15:$I$120,3,FALSE))</f>
        <v/>
      </c>
      <c r="F62" s="4" t="str">
        <f>IF($C62="","",VLOOKUP($C62,選手登録シート!$B$15:$I$120,4,FALSE))</f>
        <v/>
      </c>
      <c r="G62" s="4" t="str">
        <f>IF($C62="","",VLOOKUP($C62,選手登録シート!$B$15:$I$120,5,FALSE))</f>
        <v/>
      </c>
      <c r="H62" s="4" t="str">
        <f>IF($C62="","",VLOOKUP($C62,選手登録シート!$B$15:$I$120,6,FALSE))</f>
        <v/>
      </c>
      <c r="I62" s="4" t="str">
        <f>IF($C62="","",VLOOKUP($C62,選手登録シート!$B$15:$I$120,7,FALSE))</f>
        <v/>
      </c>
      <c r="J62" s="5" t="str">
        <f>IF($C62="","",VLOOKUP($C62,選手登録シート!$B$15:$I$120,8,FALSE))</f>
        <v/>
      </c>
      <c r="K62" s="27"/>
    </row>
    <row r="63" spans="1:20" ht="21" customHeight="1" thickBot="1">
      <c r="A63" s="47">
        <v>58</v>
      </c>
      <c r="B63" s="23"/>
      <c r="C63" s="24"/>
      <c r="D63" s="3" t="str">
        <f>IF($C63="","",VLOOKUP($C63,選手登録シート!$B$15:$I$120,2,FALSE))</f>
        <v/>
      </c>
      <c r="E63" s="4" t="str">
        <f>IF($C63="","",VLOOKUP($C63,選手登録シート!$B$15:$I$120,3,FALSE))</f>
        <v/>
      </c>
      <c r="F63" s="4" t="str">
        <f>IF($C63="","",VLOOKUP($C63,選手登録シート!$B$15:$I$120,4,FALSE))</f>
        <v/>
      </c>
      <c r="G63" s="4" t="str">
        <f>IF($C63="","",VLOOKUP($C63,選手登録シート!$B$15:$I$120,5,FALSE))</f>
        <v/>
      </c>
      <c r="H63" s="4" t="str">
        <f>IF($C63="","",VLOOKUP($C63,選手登録シート!$B$15:$I$120,6,FALSE))</f>
        <v/>
      </c>
      <c r="I63" s="4" t="str">
        <f>IF($C63="","",VLOOKUP($C63,選手登録シート!$B$15:$I$120,7,FALSE))</f>
        <v/>
      </c>
      <c r="J63" s="5" t="str">
        <f>IF($C63="","",VLOOKUP($C63,選手登録シート!$B$15:$I$120,8,FALSE))</f>
        <v/>
      </c>
      <c r="K63" s="27"/>
    </row>
    <row r="64" spans="1:20" ht="21" customHeight="1" thickBot="1">
      <c r="A64" s="47">
        <v>59</v>
      </c>
      <c r="B64" s="23"/>
      <c r="C64" s="24"/>
      <c r="D64" s="3" t="str">
        <f>IF($C64="","",VLOOKUP($C64,選手登録シート!$B$15:$I$120,2,FALSE))</f>
        <v/>
      </c>
      <c r="E64" s="4" t="str">
        <f>IF($C64="","",VLOOKUP($C64,選手登録シート!$B$15:$I$120,3,FALSE))</f>
        <v/>
      </c>
      <c r="F64" s="4" t="str">
        <f>IF($C64="","",VLOOKUP($C64,選手登録シート!$B$15:$I$120,4,FALSE))</f>
        <v/>
      </c>
      <c r="G64" s="4" t="str">
        <f>IF($C64="","",VLOOKUP($C64,選手登録シート!$B$15:$I$120,5,FALSE))</f>
        <v/>
      </c>
      <c r="H64" s="4" t="str">
        <f>IF($C64="","",VLOOKUP($C64,選手登録シート!$B$15:$I$120,6,FALSE))</f>
        <v/>
      </c>
      <c r="I64" s="4" t="str">
        <f>IF($C64="","",VLOOKUP($C64,選手登録シート!$B$15:$I$120,7,FALSE))</f>
        <v/>
      </c>
      <c r="J64" s="5" t="str">
        <f>IF($C64="","",VLOOKUP($C64,選手登録シート!$B$15:$I$120,8,FALSE))</f>
        <v/>
      </c>
      <c r="K64" s="27"/>
    </row>
    <row r="65" spans="1:11" ht="21" customHeight="1" thickBot="1">
      <c r="A65" s="47">
        <v>60</v>
      </c>
      <c r="B65" s="23"/>
      <c r="C65" s="24"/>
      <c r="D65" s="3" t="str">
        <f>IF($C65="","",VLOOKUP($C65,選手登録シート!$B$15:$I$120,2,FALSE))</f>
        <v/>
      </c>
      <c r="E65" s="4" t="str">
        <f>IF($C65="","",VLOOKUP($C65,選手登録シート!$B$15:$I$120,3,FALSE))</f>
        <v/>
      </c>
      <c r="F65" s="4" t="str">
        <f>IF($C65="","",VLOOKUP($C65,選手登録シート!$B$15:$I$120,4,FALSE))</f>
        <v/>
      </c>
      <c r="G65" s="4" t="str">
        <f>IF($C65="","",VLOOKUP($C65,選手登録シート!$B$15:$I$120,5,FALSE))</f>
        <v/>
      </c>
      <c r="H65" s="4" t="str">
        <f>IF($C65="","",VLOOKUP($C65,選手登録シート!$B$15:$I$120,6,FALSE))</f>
        <v/>
      </c>
      <c r="I65" s="4" t="str">
        <f>IF($C65="","",VLOOKUP($C65,選手登録シート!$B$15:$I$120,7,FALSE))</f>
        <v/>
      </c>
      <c r="J65" s="5" t="str">
        <f>IF($C65="","",VLOOKUP($C65,選手登録シート!$B$15:$I$120,8,FALSE))</f>
        <v/>
      </c>
      <c r="K65" s="27"/>
    </row>
    <row r="66" spans="1:11" ht="21" customHeight="1" thickBot="1">
      <c r="A66" s="47">
        <v>61</v>
      </c>
      <c r="B66" s="23"/>
      <c r="C66" s="24"/>
      <c r="D66" s="3" t="str">
        <f>IF($C66="","",VLOOKUP($C66,選手登録シート!$B$15:$I$120,2,FALSE))</f>
        <v/>
      </c>
      <c r="E66" s="4" t="str">
        <f>IF($C66="","",VLOOKUP($C66,選手登録シート!$B$15:$I$120,3,FALSE))</f>
        <v/>
      </c>
      <c r="F66" s="4" t="str">
        <f>IF($C66="","",VLOOKUP($C66,選手登録シート!$B$15:$I$120,4,FALSE))</f>
        <v/>
      </c>
      <c r="G66" s="4" t="str">
        <f>IF($C66="","",VLOOKUP($C66,選手登録シート!$B$15:$I$120,5,FALSE))</f>
        <v/>
      </c>
      <c r="H66" s="4" t="str">
        <f>IF($C66="","",VLOOKUP($C66,選手登録シート!$B$15:$I$120,6,FALSE))</f>
        <v/>
      </c>
      <c r="I66" s="4" t="str">
        <f>IF($C66="","",VLOOKUP($C66,選手登録シート!$B$15:$I$120,7,FALSE))</f>
        <v/>
      </c>
      <c r="J66" s="5" t="str">
        <f>IF($C66="","",VLOOKUP($C66,選手登録シート!$B$15:$I$120,8,FALSE))</f>
        <v/>
      </c>
      <c r="K66" s="27"/>
    </row>
    <row r="67" spans="1:11" ht="21" customHeight="1" thickBot="1">
      <c r="A67" s="47">
        <v>62</v>
      </c>
      <c r="B67" s="23"/>
      <c r="C67" s="24"/>
      <c r="D67" s="3" t="str">
        <f>IF($C67="","",VLOOKUP($C67,選手登録シート!$B$15:$I$120,2,FALSE))</f>
        <v/>
      </c>
      <c r="E67" s="4" t="str">
        <f>IF($C67="","",VLOOKUP($C67,選手登録シート!$B$15:$I$120,3,FALSE))</f>
        <v/>
      </c>
      <c r="F67" s="4" t="str">
        <f>IF($C67="","",VLOOKUP($C67,選手登録シート!$B$15:$I$120,4,FALSE))</f>
        <v/>
      </c>
      <c r="G67" s="4" t="str">
        <f>IF($C67="","",VLOOKUP($C67,選手登録シート!$B$15:$I$120,5,FALSE))</f>
        <v/>
      </c>
      <c r="H67" s="4" t="str">
        <f>IF($C67="","",VLOOKUP($C67,選手登録シート!$B$15:$I$120,6,FALSE))</f>
        <v/>
      </c>
      <c r="I67" s="4" t="str">
        <f>IF($C67="","",VLOOKUP($C67,選手登録シート!$B$15:$I$120,7,FALSE))</f>
        <v/>
      </c>
      <c r="J67" s="5" t="str">
        <f>IF($C67="","",VLOOKUP($C67,選手登録シート!$B$15:$I$120,8,FALSE))</f>
        <v/>
      </c>
      <c r="K67" s="27"/>
    </row>
    <row r="68" spans="1:11" ht="21" customHeight="1" thickBot="1">
      <c r="A68" s="47">
        <v>63</v>
      </c>
      <c r="B68" s="23"/>
      <c r="C68" s="24"/>
      <c r="D68" s="3" t="str">
        <f>IF($C68="","",VLOOKUP($C68,選手登録シート!$B$15:$I$120,2,FALSE))</f>
        <v/>
      </c>
      <c r="E68" s="4" t="str">
        <f>IF($C68="","",VLOOKUP($C68,選手登録シート!$B$15:$I$120,3,FALSE))</f>
        <v/>
      </c>
      <c r="F68" s="4" t="str">
        <f>IF($C68="","",VLOOKUP($C68,選手登録シート!$B$15:$I$120,4,FALSE))</f>
        <v/>
      </c>
      <c r="G68" s="4" t="str">
        <f>IF($C68="","",VLOOKUP($C68,選手登録シート!$B$15:$I$120,5,FALSE))</f>
        <v/>
      </c>
      <c r="H68" s="4" t="str">
        <f>IF($C68="","",VLOOKUP($C68,選手登録シート!$B$15:$I$120,6,FALSE))</f>
        <v/>
      </c>
      <c r="I68" s="4" t="str">
        <f>IF($C68="","",VLOOKUP($C68,選手登録シート!$B$15:$I$120,7,FALSE))</f>
        <v/>
      </c>
      <c r="J68" s="5" t="str">
        <f>IF($C68="","",VLOOKUP($C68,選手登録シート!$B$15:$I$120,8,FALSE))</f>
        <v/>
      </c>
      <c r="K68" s="27"/>
    </row>
    <row r="69" spans="1:11" ht="21" customHeight="1" thickBot="1">
      <c r="A69" s="47">
        <v>64</v>
      </c>
      <c r="B69" s="23"/>
      <c r="C69" s="24"/>
      <c r="D69" s="3" t="str">
        <f>IF($C69="","",VLOOKUP($C69,選手登録シート!$B$15:$I$120,2,FALSE))</f>
        <v/>
      </c>
      <c r="E69" s="4" t="str">
        <f>IF($C69="","",VLOOKUP($C69,選手登録シート!$B$15:$I$120,3,FALSE))</f>
        <v/>
      </c>
      <c r="F69" s="4" t="str">
        <f>IF($C69="","",VLOOKUP($C69,選手登録シート!$B$15:$I$120,4,FALSE))</f>
        <v/>
      </c>
      <c r="G69" s="4" t="str">
        <f>IF($C69="","",VLOOKUP($C69,選手登録シート!$B$15:$I$120,5,FALSE))</f>
        <v/>
      </c>
      <c r="H69" s="4" t="str">
        <f>IF($C69="","",VLOOKUP($C69,選手登録シート!$B$15:$I$120,6,FALSE))</f>
        <v/>
      </c>
      <c r="I69" s="4" t="str">
        <f>IF($C69="","",VLOOKUP($C69,選手登録シート!$B$15:$I$120,7,FALSE))</f>
        <v/>
      </c>
      <c r="J69" s="5" t="str">
        <f>IF($C69="","",VLOOKUP($C69,選手登録シート!$B$15:$I$120,8,FALSE))</f>
        <v/>
      </c>
      <c r="K69" s="27"/>
    </row>
    <row r="70" spans="1:11" ht="21" customHeight="1" thickBot="1">
      <c r="A70" s="47">
        <v>65</v>
      </c>
      <c r="B70" s="23"/>
      <c r="C70" s="24"/>
      <c r="D70" s="3" t="str">
        <f>IF($C70="","",VLOOKUP($C70,選手登録シート!$B$15:$I$120,2,FALSE))</f>
        <v/>
      </c>
      <c r="E70" s="4" t="str">
        <f>IF($C70="","",VLOOKUP($C70,選手登録シート!$B$15:$I$120,3,FALSE))</f>
        <v/>
      </c>
      <c r="F70" s="4" t="str">
        <f>IF($C70="","",VLOOKUP($C70,選手登録シート!$B$15:$I$120,4,FALSE))</f>
        <v/>
      </c>
      <c r="G70" s="4" t="str">
        <f>IF($C70="","",VLOOKUP($C70,選手登録シート!$B$15:$I$120,5,FALSE))</f>
        <v/>
      </c>
      <c r="H70" s="4" t="str">
        <f>IF($C70="","",VLOOKUP($C70,選手登録シート!$B$15:$I$120,6,FALSE))</f>
        <v/>
      </c>
      <c r="I70" s="4" t="str">
        <f>IF($C70="","",VLOOKUP($C70,選手登録シート!$B$15:$I$120,7,FALSE))</f>
        <v/>
      </c>
      <c r="J70" s="5" t="str">
        <f>IF($C70="","",VLOOKUP($C70,選手登録シート!$B$15:$I$120,8,FALSE))</f>
        <v/>
      </c>
      <c r="K70" s="27"/>
    </row>
    <row r="71" spans="1:11" ht="21" customHeight="1" thickBot="1">
      <c r="A71" s="47">
        <v>66</v>
      </c>
      <c r="B71" s="23"/>
      <c r="C71" s="24"/>
      <c r="D71" s="3" t="str">
        <f>IF($C71="","",VLOOKUP($C71,選手登録シート!$B$15:$I$120,2,FALSE))</f>
        <v/>
      </c>
      <c r="E71" s="4" t="str">
        <f>IF($C71="","",VLOOKUP($C71,選手登録シート!$B$15:$I$120,3,FALSE))</f>
        <v/>
      </c>
      <c r="F71" s="4" t="str">
        <f>IF($C71="","",VLOOKUP($C71,選手登録シート!$B$15:$I$120,4,FALSE))</f>
        <v/>
      </c>
      <c r="G71" s="4" t="str">
        <f>IF($C71="","",VLOOKUP($C71,選手登録シート!$B$15:$I$120,5,FALSE))</f>
        <v/>
      </c>
      <c r="H71" s="4" t="str">
        <f>IF($C71="","",VLOOKUP($C71,選手登録シート!$B$15:$I$120,6,FALSE))</f>
        <v/>
      </c>
      <c r="I71" s="4" t="str">
        <f>IF($C71="","",VLOOKUP($C71,選手登録シート!$B$15:$I$120,7,FALSE))</f>
        <v/>
      </c>
      <c r="J71" s="5" t="str">
        <f>IF($C71="","",VLOOKUP($C71,選手登録シート!$B$15:$I$120,8,FALSE))</f>
        <v/>
      </c>
      <c r="K71" s="27"/>
    </row>
    <row r="72" spans="1:11" ht="21" customHeight="1" thickBot="1">
      <c r="A72" s="47">
        <v>67</v>
      </c>
      <c r="B72" s="23"/>
      <c r="C72" s="24"/>
      <c r="D72" s="3" t="str">
        <f>IF($C72="","",VLOOKUP($C72,選手登録シート!$B$15:$I$120,2,FALSE))</f>
        <v/>
      </c>
      <c r="E72" s="4" t="str">
        <f>IF($C72="","",VLOOKUP($C72,選手登録シート!$B$15:$I$120,3,FALSE))</f>
        <v/>
      </c>
      <c r="F72" s="4" t="str">
        <f>IF($C72="","",VLOOKUP($C72,選手登録シート!$B$15:$I$120,4,FALSE))</f>
        <v/>
      </c>
      <c r="G72" s="4" t="str">
        <f>IF($C72="","",VLOOKUP($C72,選手登録シート!$B$15:$I$120,5,FALSE))</f>
        <v/>
      </c>
      <c r="H72" s="4" t="str">
        <f>IF($C72="","",VLOOKUP($C72,選手登録シート!$B$15:$I$120,6,FALSE))</f>
        <v/>
      </c>
      <c r="I72" s="4" t="str">
        <f>IF($C72="","",VLOOKUP($C72,選手登録シート!$B$15:$I$120,7,FALSE))</f>
        <v/>
      </c>
      <c r="J72" s="5" t="str">
        <f>IF($C72="","",VLOOKUP($C72,選手登録シート!$B$15:$I$120,8,FALSE))</f>
        <v/>
      </c>
      <c r="K72" s="27"/>
    </row>
    <row r="73" spans="1:11" ht="21" customHeight="1" thickBot="1">
      <c r="A73" s="47">
        <v>68</v>
      </c>
      <c r="B73" s="23"/>
      <c r="C73" s="24"/>
      <c r="D73" s="3" t="str">
        <f>IF($C73="","",VLOOKUP($C73,選手登録シート!$B$15:$I$120,2,FALSE))</f>
        <v/>
      </c>
      <c r="E73" s="4" t="str">
        <f>IF($C73="","",VLOOKUP($C73,選手登録シート!$B$15:$I$120,3,FALSE))</f>
        <v/>
      </c>
      <c r="F73" s="4" t="str">
        <f>IF($C73="","",VLOOKUP($C73,選手登録シート!$B$15:$I$120,4,FALSE))</f>
        <v/>
      </c>
      <c r="G73" s="4" t="str">
        <f>IF($C73="","",VLOOKUP($C73,選手登録シート!$B$15:$I$120,5,FALSE))</f>
        <v/>
      </c>
      <c r="H73" s="4" t="str">
        <f>IF($C73="","",VLOOKUP($C73,選手登録シート!$B$15:$I$120,6,FALSE))</f>
        <v/>
      </c>
      <c r="I73" s="4" t="str">
        <f>IF($C73="","",VLOOKUP($C73,選手登録シート!$B$15:$I$120,7,FALSE))</f>
        <v/>
      </c>
      <c r="J73" s="5" t="str">
        <f>IF($C73="","",VLOOKUP($C73,選手登録シート!$B$15:$I$120,8,FALSE))</f>
        <v/>
      </c>
      <c r="K73" s="27"/>
    </row>
    <row r="74" spans="1:11" ht="21" customHeight="1" thickBot="1">
      <c r="A74" s="47">
        <v>69</v>
      </c>
      <c r="B74" s="23"/>
      <c r="C74" s="24"/>
      <c r="D74" s="3" t="str">
        <f>IF($C74="","",VLOOKUP($C74,選手登録シート!$B$15:$I$120,2,FALSE))</f>
        <v/>
      </c>
      <c r="E74" s="4" t="str">
        <f>IF($C74="","",VLOOKUP($C74,選手登録シート!$B$15:$I$120,3,FALSE))</f>
        <v/>
      </c>
      <c r="F74" s="4" t="str">
        <f>IF($C74="","",VLOOKUP($C74,選手登録シート!$B$15:$I$120,4,FALSE))</f>
        <v/>
      </c>
      <c r="G74" s="4" t="str">
        <f>IF($C74="","",VLOOKUP($C74,選手登録シート!$B$15:$I$120,5,FALSE))</f>
        <v/>
      </c>
      <c r="H74" s="4" t="str">
        <f>IF($C74="","",VLOOKUP($C74,選手登録シート!$B$15:$I$120,6,FALSE))</f>
        <v/>
      </c>
      <c r="I74" s="4" t="str">
        <f>IF($C74="","",VLOOKUP($C74,選手登録シート!$B$15:$I$120,7,FALSE))</f>
        <v/>
      </c>
      <c r="J74" s="5" t="str">
        <f>IF($C74="","",VLOOKUP($C74,選手登録シート!$B$15:$I$120,8,FALSE))</f>
        <v/>
      </c>
      <c r="K74" s="27"/>
    </row>
    <row r="75" spans="1:11" ht="21" customHeight="1" thickBot="1">
      <c r="A75" s="47">
        <v>70</v>
      </c>
      <c r="B75" s="23"/>
      <c r="C75" s="24"/>
      <c r="D75" s="3" t="str">
        <f>IF($C75="","",VLOOKUP($C75,選手登録シート!$B$15:$I$120,2,FALSE))</f>
        <v/>
      </c>
      <c r="E75" s="4" t="str">
        <f>IF($C75="","",VLOOKUP($C75,選手登録シート!$B$15:$I$120,3,FALSE))</f>
        <v/>
      </c>
      <c r="F75" s="4" t="str">
        <f>IF($C75="","",VLOOKUP($C75,選手登録シート!$B$15:$I$120,4,FALSE))</f>
        <v/>
      </c>
      <c r="G75" s="4" t="str">
        <f>IF($C75="","",VLOOKUP($C75,選手登録シート!$B$15:$I$120,5,FALSE))</f>
        <v/>
      </c>
      <c r="H75" s="4" t="str">
        <f>IF($C75="","",VLOOKUP($C75,選手登録シート!$B$15:$I$120,6,FALSE))</f>
        <v/>
      </c>
      <c r="I75" s="4" t="str">
        <f>IF($C75="","",VLOOKUP($C75,選手登録シート!$B$15:$I$120,7,FALSE))</f>
        <v/>
      </c>
      <c r="J75" s="5" t="str">
        <f>IF($C75="","",VLOOKUP($C75,選手登録シート!$B$15:$I$120,8,FALSE))</f>
        <v/>
      </c>
      <c r="K75" s="27"/>
    </row>
    <row r="76" spans="1:11" ht="21" customHeight="1" thickBot="1">
      <c r="A76" s="47">
        <v>71</v>
      </c>
      <c r="B76" s="23"/>
      <c r="C76" s="24"/>
      <c r="D76" s="3" t="str">
        <f>IF($C76="","",VLOOKUP($C76,選手登録シート!$B$15:$I$120,2,FALSE))</f>
        <v/>
      </c>
      <c r="E76" s="4" t="str">
        <f>IF($C76="","",VLOOKUP($C76,選手登録シート!$B$15:$I$120,3,FALSE))</f>
        <v/>
      </c>
      <c r="F76" s="4" t="str">
        <f>IF($C76="","",VLOOKUP($C76,選手登録シート!$B$15:$I$120,4,FALSE))</f>
        <v/>
      </c>
      <c r="G76" s="4" t="str">
        <f>IF($C76="","",VLOOKUP($C76,選手登録シート!$B$15:$I$120,5,FALSE))</f>
        <v/>
      </c>
      <c r="H76" s="4" t="str">
        <f>IF($C76="","",VLOOKUP($C76,選手登録シート!$B$15:$I$120,6,FALSE))</f>
        <v/>
      </c>
      <c r="I76" s="4" t="str">
        <f>IF($C76="","",VLOOKUP($C76,選手登録シート!$B$15:$I$120,7,FALSE))</f>
        <v/>
      </c>
      <c r="J76" s="5" t="str">
        <f>IF($C76="","",VLOOKUP($C76,選手登録シート!$B$15:$I$120,8,FALSE))</f>
        <v/>
      </c>
      <c r="K76" s="27"/>
    </row>
    <row r="77" spans="1:11" ht="21" customHeight="1" thickBot="1">
      <c r="A77" s="47">
        <v>72</v>
      </c>
      <c r="B77" s="23"/>
      <c r="C77" s="24"/>
      <c r="D77" s="3" t="str">
        <f>IF($C77="","",VLOOKUP($C77,選手登録シート!$B$15:$I$120,2,FALSE))</f>
        <v/>
      </c>
      <c r="E77" s="4" t="str">
        <f>IF($C77="","",VLOOKUP($C77,選手登録シート!$B$15:$I$120,3,FALSE))</f>
        <v/>
      </c>
      <c r="F77" s="4" t="str">
        <f>IF($C77="","",VLOOKUP($C77,選手登録シート!$B$15:$I$120,4,FALSE))</f>
        <v/>
      </c>
      <c r="G77" s="4" t="str">
        <f>IF($C77="","",VLOOKUP($C77,選手登録シート!$B$15:$I$120,5,FALSE))</f>
        <v/>
      </c>
      <c r="H77" s="4" t="str">
        <f>IF($C77="","",VLOOKUP($C77,選手登録シート!$B$15:$I$120,6,FALSE))</f>
        <v/>
      </c>
      <c r="I77" s="4" t="str">
        <f>IF($C77="","",VLOOKUP($C77,選手登録シート!$B$15:$I$120,7,FALSE))</f>
        <v/>
      </c>
      <c r="J77" s="5" t="str">
        <f>IF($C77="","",VLOOKUP($C77,選手登録シート!$B$15:$I$120,8,FALSE))</f>
        <v/>
      </c>
      <c r="K77" s="27"/>
    </row>
    <row r="78" spans="1:11" ht="21" customHeight="1" thickBot="1">
      <c r="A78" s="47">
        <v>73</v>
      </c>
      <c r="B78" s="23"/>
      <c r="C78" s="24"/>
      <c r="D78" s="3" t="str">
        <f>IF($C78="","",VLOOKUP($C78,選手登録シート!$B$15:$I$120,2,FALSE))</f>
        <v/>
      </c>
      <c r="E78" s="4" t="str">
        <f>IF($C78="","",VLOOKUP($C78,選手登録シート!$B$15:$I$120,3,FALSE))</f>
        <v/>
      </c>
      <c r="F78" s="4" t="str">
        <f>IF($C78="","",VLOOKUP($C78,選手登録シート!$B$15:$I$120,4,FALSE))</f>
        <v/>
      </c>
      <c r="G78" s="4" t="str">
        <f>IF($C78="","",VLOOKUP($C78,選手登録シート!$B$15:$I$120,5,FALSE))</f>
        <v/>
      </c>
      <c r="H78" s="4" t="str">
        <f>IF($C78="","",VLOOKUP($C78,選手登録シート!$B$15:$I$120,6,FALSE))</f>
        <v/>
      </c>
      <c r="I78" s="4" t="str">
        <f>IF($C78="","",VLOOKUP($C78,選手登録シート!$B$15:$I$120,7,FALSE))</f>
        <v/>
      </c>
      <c r="J78" s="5" t="str">
        <f>IF($C78="","",VLOOKUP($C78,選手登録シート!$B$15:$I$120,8,FALSE))</f>
        <v/>
      </c>
      <c r="K78" s="27"/>
    </row>
    <row r="79" spans="1:11" ht="21" customHeight="1" thickBot="1">
      <c r="A79" s="47">
        <v>74</v>
      </c>
      <c r="B79" s="23"/>
      <c r="C79" s="24"/>
      <c r="D79" s="3" t="str">
        <f>IF($C79="","",VLOOKUP($C79,選手登録シート!$B$15:$I$120,2,FALSE))</f>
        <v/>
      </c>
      <c r="E79" s="4" t="str">
        <f>IF($C79="","",VLOOKUP($C79,選手登録シート!$B$15:$I$120,3,FALSE))</f>
        <v/>
      </c>
      <c r="F79" s="4" t="str">
        <f>IF($C79="","",VLOOKUP($C79,選手登録シート!$B$15:$I$120,4,FALSE))</f>
        <v/>
      </c>
      <c r="G79" s="4" t="str">
        <f>IF($C79="","",VLOOKUP($C79,選手登録シート!$B$15:$I$120,5,FALSE))</f>
        <v/>
      </c>
      <c r="H79" s="4" t="str">
        <f>IF($C79="","",VLOOKUP($C79,選手登録シート!$B$15:$I$120,6,FALSE))</f>
        <v/>
      </c>
      <c r="I79" s="4" t="str">
        <f>IF($C79="","",VLOOKUP($C79,選手登録シート!$B$15:$I$120,7,FALSE))</f>
        <v/>
      </c>
      <c r="J79" s="5" t="str">
        <f>IF($C79="","",VLOOKUP($C79,選手登録シート!$B$15:$I$120,8,FALSE))</f>
        <v/>
      </c>
      <c r="K79" s="27"/>
    </row>
    <row r="80" spans="1:11" ht="21" customHeight="1" thickBot="1">
      <c r="A80" s="47">
        <v>75</v>
      </c>
      <c r="B80" s="23"/>
      <c r="C80" s="24"/>
      <c r="D80" s="3" t="str">
        <f>IF($C80="","",VLOOKUP($C80,選手登録シート!$B$15:$I$120,2,FALSE))</f>
        <v/>
      </c>
      <c r="E80" s="4" t="str">
        <f>IF($C80="","",VLOOKUP($C80,選手登録シート!$B$15:$I$120,3,FALSE))</f>
        <v/>
      </c>
      <c r="F80" s="4" t="str">
        <f>IF($C80="","",VLOOKUP($C80,選手登録シート!$B$15:$I$120,4,FALSE))</f>
        <v/>
      </c>
      <c r="G80" s="4" t="str">
        <f>IF($C80="","",VLOOKUP($C80,選手登録シート!$B$15:$I$120,5,FALSE))</f>
        <v/>
      </c>
      <c r="H80" s="4" t="str">
        <f>IF($C80="","",VLOOKUP($C80,選手登録シート!$B$15:$I$120,6,FALSE))</f>
        <v/>
      </c>
      <c r="I80" s="4" t="str">
        <f>IF($C80="","",VLOOKUP($C80,選手登録シート!$B$15:$I$120,7,FALSE))</f>
        <v/>
      </c>
      <c r="J80" s="5" t="str">
        <f>IF($C80="","",VLOOKUP($C80,選手登録シート!$B$15:$I$120,8,FALSE))</f>
        <v/>
      </c>
      <c r="K80" s="27"/>
    </row>
    <row r="81" spans="1:11" ht="21" customHeight="1" thickBot="1">
      <c r="A81" s="47">
        <v>76</v>
      </c>
      <c r="B81" s="23"/>
      <c r="C81" s="24"/>
      <c r="D81" s="3" t="str">
        <f>IF($C81="","",VLOOKUP($C81,選手登録シート!$B$15:$I$120,2,FALSE))</f>
        <v/>
      </c>
      <c r="E81" s="4" t="str">
        <f>IF($C81="","",VLOOKUP($C81,選手登録シート!$B$15:$I$120,3,FALSE))</f>
        <v/>
      </c>
      <c r="F81" s="4" t="str">
        <f>IF($C81="","",VLOOKUP($C81,選手登録シート!$B$15:$I$120,4,FALSE))</f>
        <v/>
      </c>
      <c r="G81" s="4" t="str">
        <f>IF($C81="","",VLOOKUP($C81,選手登録シート!$B$15:$I$120,5,FALSE))</f>
        <v/>
      </c>
      <c r="H81" s="4" t="str">
        <f>IF($C81="","",VLOOKUP($C81,選手登録シート!$B$15:$I$120,6,FALSE))</f>
        <v/>
      </c>
      <c r="I81" s="4" t="str">
        <f>IF($C81="","",VLOOKUP($C81,選手登録シート!$B$15:$I$120,7,FALSE))</f>
        <v/>
      </c>
      <c r="J81" s="5" t="str">
        <f>IF($C81="","",VLOOKUP($C81,選手登録シート!$B$15:$I$120,8,FALSE))</f>
        <v/>
      </c>
      <c r="K81" s="27"/>
    </row>
    <row r="82" spans="1:11" ht="21" customHeight="1" thickBot="1">
      <c r="A82" s="47">
        <v>77</v>
      </c>
      <c r="B82" s="23"/>
      <c r="C82" s="24"/>
      <c r="D82" s="3" t="str">
        <f>IF($C82="","",VLOOKUP($C82,選手登録シート!$B$15:$I$120,2,FALSE))</f>
        <v/>
      </c>
      <c r="E82" s="4" t="str">
        <f>IF($C82="","",VLOOKUP($C82,選手登録シート!$B$15:$I$120,3,FALSE))</f>
        <v/>
      </c>
      <c r="F82" s="4" t="str">
        <f>IF($C82="","",VLOOKUP($C82,選手登録シート!$B$15:$I$120,4,FALSE))</f>
        <v/>
      </c>
      <c r="G82" s="4" t="str">
        <f>IF($C82="","",VLOOKUP($C82,選手登録シート!$B$15:$I$120,5,FALSE))</f>
        <v/>
      </c>
      <c r="H82" s="4" t="str">
        <f>IF($C82="","",VLOOKUP($C82,選手登録シート!$B$15:$I$120,6,FALSE))</f>
        <v/>
      </c>
      <c r="I82" s="4" t="str">
        <f>IF($C82="","",VLOOKUP($C82,選手登録シート!$B$15:$I$120,7,FALSE))</f>
        <v/>
      </c>
      <c r="J82" s="5" t="str">
        <f>IF($C82="","",VLOOKUP($C82,選手登録シート!$B$15:$I$120,8,FALSE))</f>
        <v/>
      </c>
      <c r="K82" s="27"/>
    </row>
    <row r="83" spans="1:11" ht="21" customHeight="1" thickBot="1">
      <c r="A83" s="47">
        <v>78</v>
      </c>
      <c r="B83" s="23"/>
      <c r="C83" s="24"/>
      <c r="D83" s="3" t="str">
        <f>IF($C83="","",VLOOKUP($C83,選手登録シート!$B$15:$I$120,2,FALSE))</f>
        <v/>
      </c>
      <c r="E83" s="4" t="str">
        <f>IF($C83="","",VLOOKUP($C83,選手登録シート!$B$15:$I$120,3,FALSE))</f>
        <v/>
      </c>
      <c r="F83" s="4" t="str">
        <f>IF($C83="","",VLOOKUP($C83,選手登録シート!$B$15:$I$120,4,FALSE))</f>
        <v/>
      </c>
      <c r="G83" s="4" t="str">
        <f>IF($C83="","",VLOOKUP($C83,選手登録シート!$B$15:$I$120,5,FALSE))</f>
        <v/>
      </c>
      <c r="H83" s="4" t="str">
        <f>IF($C83="","",VLOOKUP($C83,選手登録シート!$B$15:$I$120,6,FALSE))</f>
        <v/>
      </c>
      <c r="I83" s="4" t="str">
        <f>IF($C83="","",VLOOKUP($C83,選手登録シート!$B$15:$I$120,7,FALSE))</f>
        <v/>
      </c>
      <c r="J83" s="5" t="str">
        <f>IF($C83="","",VLOOKUP($C83,選手登録シート!$B$15:$I$120,8,FALSE))</f>
        <v/>
      </c>
      <c r="K83" s="27"/>
    </row>
    <row r="84" spans="1:11" ht="21" customHeight="1" thickBot="1">
      <c r="A84" s="47">
        <v>79</v>
      </c>
      <c r="B84" s="23"/>
      <c r="C84" s="24"/>
      <c r="D84" s="3" t="str">
        <f>IF($C84="","",VLOOKUP($C84,選手登録シート!$B$15:$I$120,2,FALSE))</f>
        <v/>
      </c>
      <c r="E84" s="4" t="str">
        <f>IF($C84="","",VLOOKUP($C84,選手登録シート!$B$15:$I$120,3,FALSE))</f>
        <v/>
      </c>
      <c r="F84" s="4" t="str">
        <f>IF($C84="","",VLOOKUP($C84,選手登録シート!$B$15:$I$120,4,FALSE))</f>
        <v/>
      </c>
      <c r="G84" s="4" t="str">
        <f>IF($C84="","",VLOOKUP($C84,選手登録シート!$B$15:$I$120,5,FALSE))</f>
        <v/>
      </c>
      <c r="H84" s="4" t="str">
        <f>IF($C84="","",VLOOKUP($C84,選手登録シート!$B$15:$I$120,6,FALSE))</f>
        <v/>
      </c>
      <c r="I84" s="4" t="str">
        <f>IF($C84="","",VLOOKUP($C84,選手登録シート!$B$15:$I$120,7,FALSE))</f>
        <v/>
      </c>
      <c r="J84" s="5" t="str">
        <f>IF($C84="","",VLOOKUP($C84,選手登録シート!$B$15:$I$120,8,FALSE))</f>
        <v/>
      </c>
      <c r="K84" s="27"/>
    </row>
    <row r="85" spans="1:11" ht="21" customHeight="1" thickBot="1">
      <c r="A85" s="47">
        <v>80</v>
      </c>
      <c r="B85" s="23"/>
      <c r="C85" s="24"/>
      <c r="D85" s="3" t="str">
        <f>IF($C85="","",VLOOKUP($C85,選手登録シート!$B$15:$I$120,2,FALSE))</f>
        <v/>
      </c>
      <c r="E85" s="4" t="str">
        <f>IF($C85="","",VLOOKUP($C85,選手登録シート!$B$15:$I$120,3,FALSE))</f>
        <v/>
      </c>
      <c r="F85" s="4" t="str">
        <f>IF($C85="","",VLOOKUP($C85,選手登録シート!$B$15:$I$120,4,FALSE))</f>
        <v/>
      </c>
      <c r="G85" s="4" t="str">
        <f>IF($C85="","",VLOOKUP($C85,選手登録シート!$B$15:$I$120,5,FALSE))</f>
        <v/>
      </c>
      <c r="H85" s="4" t="str">
        <f>IF($C85="","",VLOOKUP($C85,選手登録シート!$B$15:$I$120,6,FALSE))</f>
        <v/>
      </c>
      <c r="I85" s="4" t="str">
        <f>IF($C85="","",VLOOKUP($C85,選手登録シート!$B$15:$I$120,7,FALSE))</f>
        <v/>
      </c>
      <c r="J85" s="5" t="str">
        <f>IF($C85="","",VLOOKUP($C85,選手登録シート!$B$15:$I$120,8,FALSE))</f>
        <v/>
      </c>
      <c r="K85" s="27"/>
    </row>
    <row r="86" spans="1:11" ht="21" customHeight="1" thickBot="1">
      <c r="A86" s="47">
        <v>81</v>
      </c>
      <c r="B86" s="23"/>
      <c r="C86" s="24"/>
      <c r="D86" s="3" t="str">
        <f>IF($C86="","",VLOOKUP($C86,選手登録シート!$B$15:$I$120,2,FALSE))</f>
        <v/>
      </c>
      <c r="E86" s="4" t="str">
        <f>IF($C86="","",VLOOKUP($C86,選手登録シート!$B$15:$I$120,3,FALSE))</f>
        <v/>
      </c>
      <c r="F86" s="4" t="str">
        <f>IF($C86="","",VLOOKUP($C86,選手登録シート!$B$15:$I$120,4,FALSE))</f>
        <v/>
      </c>
      <c r="G86" s="4" t="str">
        <f>IF($C86="","",VLOOKUP($C86,選手登録シート!$B$15:$I$120,5,FALSE))</f>
        <v/>
      </c>
      <c r="H86" s="4" t="str">
        <f>IF($C86="","",VLOOKUP($C86,選手登録シート!$B$15:$I$120,6,FALSE))</f>
        <v/>
      </c>
      <c r="I86" s="4" t="str">
        <f>IF($C86="","",VLOOKUP($C86,選手登録シート!$B$15:$I$120,7,FALSE))</f>
        <v/>
      </c>
      <c r="J86" s="5" t="str">
        <f>IF($C86="","",VLOOKUP($C86,選手登録シート!$B$15:$I$120,8,FALSE))</f>
        <v/>
      </c>
      <c r="K86" s="27"/>
    </row>
    <row r="87" spans="1:11" ht="21" customHeight="1" thickBot="1">
      <c r="A87" s="47">
        <v>82</v>
      </c>
      <c r="B87" s="23"/>
      <c r="C87" s="24"/>
      <c r="D87" s="3" t="str">
        <f>IF($C87="","",VLOOKUP($C87,選手登録シート!$B$15:$I$120,2,FALSE))</f>
        <v/>
      </c>
      <c r="E87" s="4" t="str">
        <f>IF($C87="","",VLOOKUP($C87,選手登録シート!$B$15:$I$120,3,FALSE))</f>
        <v/>
      </c>
      <c r="F87" s="4" t="str">
        <f>IF($C87="","",VLOOKUP($C87,選手登録シート!$B$15:$I$120,4,FALSE))</f>
        <v/>
      </c>
      <c r="G87" s="4" t="str">
        <f>IF($C87="","",VLOOKUP($C87,選手登録シート!$B$15:$I$120,5,FALSE))</f>
        <v/>
      </c>
      <c r="H87" s="4" t="str">
        <f>IF($C87="","",VLOOKUP($C87,選手登録シート!$B$15:$I$120,6,FALSE))</f>
        <v/>
      </c>
      <c r="I87" s="4" t="str">
        <f>IF($C87="","",VLOOKUP($C87,選手登録シート!$B$15:$I$120,7,FALSE))</f>
        <v/>
      </c>
      <c r="J87" s="5" t="str">
        <f>IF($C87="","",VLOOKUP($C87,選手登録シート!$B$15:$I$120,8,FALSE))</f>
        <v/>
      </c>
      <c r="K87" s="27"/>
    </row>
    <row r="88" spans="1:11" ht="21" customHeight="1" thickBot="1">
      <c r="A88" s="47">
        <v>83</v>
      </c>
      <c r="B88" s="23"/>
      <c r="C88" s="24"/>
      <c r="D88" s="3" t="str">
        <f>IF($C88="","",VLOOKUP($C88,選手登録シート!$B$15:$I$120,2,FALSE))</f>
        <v/>
      </c>
      <c r="E88" s="4" t="str">
        <f>IF($C88="","",VLOOKUP($C88,選手登録シート!$B$15:$I$120,3,FALSE))</f>
        <v/>
      </c>
      <c r="F88" s="4" t="str">
        <f>IF($C88="","",VLOOKUP($C88,選手登録シート!$B$15:$I$120,4,FALSE))</f>
        <v/>
      </c>
      <c r="G88" s="4" t="str">
        <f>IF($C88="","",VLOOKUP($C88,選手登録シート!$B$15:$I$120,5,FALSE))</f>
        <v/>
      </c>
      <c r="H88" s="4" t="str">
        <f>IF($C88="","",VLOOKUP($C88,選手登録シート!$B$15:$I$120,6,FALSE))</f>
        <v/>
      </c>
      <c r="I88" s="4" t="str">
        <f>IF($C88="","",VLOOKUP($C88,選手登録シート!$B$15:$I$120,7,FALSE))</f>
        <v/>
      </c>
      <c r="J88" s="5" t="str">
        <f>IF($C88="","",VLOOKUP($C88,選手登録シート!$B$15:$I$120,8,FALSE))</f>
        <v/>
      </c>
      <c r="K88" s="27"/>
    </row>
    <row r="89" spans="1:11" ht="21" customHeight="1" thickBot="1">
      <c r="A89" s="47">
        <v>84</v>
      </c>
      <c r="B89" s="23"/>
      <c r="C89" s="24"/>
      <c r="D89" s="3" t="str">
        <f>IF($C89="","",VLOOKUP($C89,選手登録シート!$B$15:$I$120,2,FALSE))</f>
        <v/>
      </c>
      <c r="E89" s="4" t="str">
        <f>IF($C89="","",VLOOKUP($C89,選手登録シート!$B$15:$I$120,3,FALSE))</f>
        <v/>
      </c>
      <c r="F89" s="4" t="str">
        <f>IF($C89="","",VLOOKUP($C89,選手登録シート!$B$15:$I$120,4,FALSE))</f>
        <v/>
      </c>
      <c r="G89" s="4" t="str">
        <f>IF($C89="","",VLOOKUP($C89,選手登録シート!$B$15:$I$120,5,FALSE))</f>
        <v/>
      </c>
      <c r="H89" s="4" t="str">
        <f>IF($C89="","",VLOOKUP($C89,選手登録シート!$B$15:$I$120,6,FALSE))</f>
        <v/>
      </c>
      <c r="I89" s="4" t="str">
        <f>IF($C89="","",VLOOKUP($C89,選手登録シート!$B$15:$I$120,7,FALSE))</f>
        <v/>
      </c>
      <c r="J89" s="5" t="str">
        <f>IF($C89="","",VLOOKUP($C89,選手登録シート!$B$15:$I$120,8,FALSE))</f>
        <v/>
      </c>
      <c r="K89" s="27"/>
    </row>
    <row r="90" spans="1:11" ht="21" customHeight="1" thickBot="1">
      <c r="A90" s="47">
        <v>85</v>
      </c>
      <c r="B90" s="23"/>
      <c r="C90" s="24"/>
      <c r="D90" s="3" t="str">
        <f>IF($C90="","",VLOOKUP($C90,選手登録シート!$B$15:$I$120,2,FALSE))</f>
        <v/>
      </c>
      <c r="E90" s="4" t="str">
        <f>IF($C90="","",VLOOKUP($C90,選手登録シート!$B$15:$I$120,3,FALSE))</f>
        <v/>
      </c>
      <c r="F90" s="4" t="str">
        <f>IF($C90="","",VLOOKUP($C90,選手登録シート!$B$15:$I$120,4,FALSE))</f>
        <v/>
      </c>
      <c r="G90" s="4" t="str">
        <f>IF($C90="","",VLOOKUP($C90,選手登録シート!$B$15:$I$120,5,FALSE))</f>
        <v/>
      </c>
      <c r="H90" s="4" t="str">
        <f>IF($C90="","",VLOOKUP($C90,選手登録シート!$B$15:$I$120,6,FALSE))</f>
        <v/>
      </c>
      <c r="I90" s="4" t="str">
        <f>IF($C90="","",VLOOKUP($C90,選手登録シート!$B$15:$I$120,7,FALSE))</f>
        <v/>
      </c>
      <c r="J90" s="5" t="str">
        <f>IF($C90="","",VLOOKUP($C90,選手登録シート!$B$15:$I$120,8,FALSE))</f>
        <v/>
      </c>
      <c r="K90" s="27"/>
    </row>
    <row r="91" spans="1:11" ht="21" customHeight="1" thickBot="1">
      <c r="A91" s="47">
        <v>86</v>
      </c>
      <c r="B91" s="23"/>
      <c r="C91" s="24"/>
      <c r="D91" s="3" t="str">
        <f>IF($C91="","",VLOOKUP($C91,選手登録シート!$B$15:$I$120,2,FALSE))</f>
        <v/>
      </c>
      <c r="E91" s="4" t="str">
        <f>IF($C91="","",VLOOKUP($C91,選手登録シート!$B$15:$I$120,3,FALSE))</f>
        <v/>
      </c>
      <c r="F91" s="4" t="str">
        <f>IF($C91="","",VLOOKUP($C91,選手登録シート!$B$15:$I$120,4,FALSE))</f>
        <v/>
      </c>
      <c r="G91" s="4" t="str">
        <f>IF($C91="","",VLOOKUP($C91,選手登録シート!$B$15:$I$120,5,FALSE))</f>
        <v/>
      </c>
      <c r="H91" s="4" t="str">
        <f>IF($C91="","",VLOOKUP($C91,選手登録シート!$B$15:$I$120,6,FALSE))</f>
        <v/>
      </c>
      <c r="I91" s="4" t="str">
        <f>IF($C91="","",VLOOKUP($C91,選手登録シート!$B$15:$I$120,7,FALSE))</f>
        <v/>
      </c>
      <c r="J91" s="5" t="str">
        <f>IF($C91="","",VLOOKUP($C91,選手登録シート!$B$15:$I$120,8,FALSE))</f>
        <v/>
      </c>
      <c r="K91" s="27"/>
    </row>
    <row r="92" spans="1:11" ht="21" customHeight="1" thickBot="1">
      <c r="A92" s="47">
        <v>87</v>
      </c>
      <c r="B92" s="23"/>
      <c r="C92" s="24"/>
      <c r="D92" s="3" t="str">
        <f>IF($C92="","",VLOOKUP($C92,選手登録シート!$B$15:$I$120,2,FALSE))</f>
        <v/>
      </c>
      <c r="E92" s="4" t="str">
        <f>IF($C92="","",VLOOKUP($C92,選手登録シート!$B$15:$I$120,3,FALSE))</f>
        <v/>
      </c>
      <c r="F92" s="4" t="str">
        <f>IF($C92="","",VLOOKUP($C92,選手登録シート!$B$15:$I$120,4,FALSE))</f>
        <v/>
      </c>
      <c r="G92" s="4" t="str">
        <f>IF($C92="","",VLOOKUP($C92,選手登録シート!$B$15:$I$120,5,FALSE))</f>
        <v/>
      </c>
      <c r="H92" s="4" t="str">
        <f>IF($C92="","",VLOOKUP($C92,選手登録シート!$B$15:$I$120,6,FALSE))</f>
        <v/>
      </c>
      <c r="I92" s="4" t="str">
        <f>IF($C92="","",VLOOKUP($C92,選手登録シート!$B$15:$I$120,7,FALSE))</f>
        <v/>
      </c>
      <c r="J92" s="5" t="str">
        <f>IF($C92="","",VLOOKUP($C92,選手登録シート!$B$15:$I$120,8,FALSE))</f>
        <v/>
      </c>
      <c r="K92" s="27"/>
    </row>
    <row r="93" spans="1:11" ht="21" customHeight="1" thickBot="1">
      <c r="A93" s="47">
        <v>88</v>
      </c>
      <c r="B93" s="23"/>
      <c r="C93" s="24"/>
      <c r="D93" s="3" t="str">
        <f>IF($C93="","",VLOOKUP($C93,選手登録シート!$B$15:$I$120,2,FALSE))</f>
        <v/>
      </c>
      <c r="E93" s="4" t="str">
        <f>IF($C93="","",VLOOKUP($C93,選手登録シート!$B$15:$I$120,3,FALSE))</f>
        <v/>
      </c>
      <c r="F93" s="4" t="str">
        <f>IF($C93="","",VLOOKUP($C93,選手登録シート!$B$15:$I$120,4,FALSE))</f>
        <v/>
      </c>
      <c r="G93" s="4" t="str">
        <f>IF($C93="","",VLOOKUP($C93,選手登録シート!$B$15:$I$120,5,FALSE))</f>
        <v/>
      </c>
      <c r="H93" s="4" t="str">
        <f>IF($C93="","",VLOOKUP($C93,選手登録シート!$B$15:$I$120,6,FALSE))</f>
        <v/>
      </c>
      <c r="I93" s="4" t="str">
        <f>IF($C93="","",VLOOKUP($C93,選手登録シート!$B$15:$I$120,7,FALSE))</f>
        <v/>
      </c>
      <c r="J93" s="5" t="str">
        <f>IF($C93="","",VLOOKUP($C93,選手登録シート!$B$15:$I$120,8,FALSE))</f>
        <v/>
      </c>
      <c r="K93" s="27"/>
    </row>
    <row r="94" spans="1:11" ht="21" customHeight="1" thickBot="1">
      <c r="A94" s="47">
        <v>89</v>
      </c>
      <c r="B94" s="23"/>
      <c r="C94" s="24"/>
      <c r="D94" s="3" t="str">
        <f>IF($C94="","",VLOOKUP($C94,選手登録シート!$B$15:$I$120,2,FALSE))</f>
        <v/>
      </c>
      <c r="E94" s="4" t="str">
        <f>IF($C94="","",VLOOKUP($C94,選手登録シート!$B$15:$I$120,3,FALSE))</f>
        <v/>
      </c>
      <c r="F94" s="4" t="str">
        <f>IF($C94="","",VLOOKUP($C94,選手登録シート!$B$15:$I$120,4,FALSE))</f>
        <v/>
      </c>
      <c r="G94" s="4" t="str">
        <f>IF($C94="","",VLOOKUP($C94,選手登録シート!$B$15:$I$120,5,FALSE))</f>
        <v/>
      </c>
      <c r="H94" s="4" t="str">
        <f>IF($C94="","",VLOOKUP($C94,選手登録シート!$B$15:$I$120,6,FALSE))</f>
        <v/>
      </c>
      <c r="I94" s="4" t="str">
        <f>IF($C94="","",VLOOKUP($C94,選手登録シート!$B$15:$I$120,7,FALSE))</f>
        <v/>
      </c>
      <c r="J94" s="5" t="str">
        <f>IF($C94="","",VLOOKUP($C94,選手登録シート!$B$15:$I$120,8,FALSE))</f>
        <v/>
      </c>
      <c r="K94" s="27"/>
    </row>
    <row r="95" spans="1:11" ht="21" customHeight="1" thickBot="1">
      <c r="A95" s="47">
        <v>90</v>
      </c>
      <c r="B95" s="23"/>
      <c r="C95" s="24"/>
      <c r="D95" s="3" t="str">
        <f>IF($C95="","",VLOOKUP($C95,選手登録シート!$B$15:$I$120,2,FALSE))</f>
        <v/>
      </c>
      <c r="E95" s="4" t="str">
        <f>IF($C95="","",VLOOKUP($C95,選手登録シート!$B$15:$I$120,3,FALSE))</f>
        <v/>
      </c>
      <c r="F95" s="4" t="str">
        <f>IF($C95="","",VLOOKUP($C95,選手登録シート!$B$15:$I$120,4,FALSE))</f>
        <v/>
      </c>
      <c r="G95" s="4" t="str">
        <f>IF($C95="","",VLOOKUP($C95,選手登録シート!$B$15:$I$120,5,FALSE))</f>
        <v/>
      </c>
      <c r="H95" s="4" t="str">
        <f>IF($C95="","",VLOOKUP($C95,選手登録シート!$B$15:$I$120,6,FALSE))</f>
        <v/>
      </c>
      <c r="I95" s="4" t="str">
        <f>IF($C95="","",VLOOKUP($C95,選手登録シート!$B$15:$I$120,7,FALSE))</f>
        <v/>
      </c>
      <c r="J95" s="5" t="str">
        <f>IF($C95="","",VLOOKUP($C95,選手登録シート!$B$15:$I$120,8,FALSE))</f>
        <v/>
      </c>
      <c r="K95" s="27"/>
    </row>
    <row r="96" spans="1:11" ht="21" customHeight="1" thickBot="1">
      <c r="A96" s="47">
        <v>91</v>
      </c>
      <c r="B96" s="23"/>
      <c r="C96" s="24"/>
      <c r="D96" s="3" t="str">
        <f>IF($C96="","",VLOOKUP($C96,選手登録シート!$B$15:$I$120,2,FALSE))</f>
        <v/>
      </c>
      <c r="E96" s="4" t="str">
        <f>IF($C96="","",VLOOKUP($C96,選手登録シート!$B$15:$I$120,3,FALSE))</f>
        <v/>
      </c>
      <c r="F96" s="4" t="str">
        <f>IF($C96="","",VLOOKUP($C96,選手登録シート!$B$15:$I$120,4,FALSE))</f>
        <v/>
      </c>
      <c r="G96" s="4" t="str">
        <f>IF($C96="","",VLOOKUP($C96,選手登録シート!$B$15:$I$120,5,FALSE))</f>
        <v/>
      </c>
      <c r="H96" s="4" t="str">
        <f>IF($C96="","",VLOOKUP($C96,選手登録シート!$B$15:$I$120,6,FALSE))</f>
        <v/>
      </c>
      <c r="I96" s="4" t="str">
        <f>IF($C96="","",VLOOKUP($C96,選手登録シート!$B$15:$I$120,7,FALSE))</f>
        <v/>
      </c>
      <c r="J96" s="5" t="str">
        <f>IF($C96="","",VLOOKUP($C96,選手登録シート!$B$15:$I$120,8,FALSE))</f>
        <v/>
      </c>
      <c r="K96" s="27"/>
    </row>
    <row r="97" spans="1:11" ht="21" customHeight="1" thickBot="1">
      <c r="A97" s="47">
        <v>92</v>
      </c>
      <c r="B97" s="23"/>
      <c r="C97" s="24"/>
      <c r="D97" s="3" t="str">
        <f>IF($C97="","",VLOOKUP($C97,選手登録シート!$B$15:$I$120,2,FALSE))</f>
        <v/>
      </c>
      <c r="E97" s="4" t="str">
        <f>IF($C97="","",VLOOKUP($C97,選手登録シート!$B$15:$I$120,3,FALSE))</f>
        <v/>
      </c>
      <c r="F97" s="4" t="str">
        <f>IF($C97="","",VLOOKUP($C97,選手登録シート!$B$15:$I$120,4,FALSE))</f>
        <v/>
      </c>
      <c r="G97" s="4" t="str">
        <f>IF($C97="","",VLOOKUP($C97,選手登録シート!$B$15:$I$120,5,FALSE))</f>
        <v/>
      </c>
      <c r="H97" s="4" t="str">
        <f>IF($C97="","",VLOOKUP($C97,選手登録シート!$B$15:$I$120,6,FALSE))</f>
        <v/>
      </c>
      <c r="I97" s="4" t="str">
        <f>IF($C97="","",VLOOKUP($C97,選手登録シート!$B$15:$I$120,7,FALSE))</f>
        <v/>
      </c>
      <c r="J97" s="5" t="str">
        <f>IF($C97="","",VLOOKUP($C97,選手登録シート!$B$15:$I$120,8,FALSE))</f>
        <v/>
      </c>
      <c r="K97" s="27"/>
    </row>
    <row r="98" spans="1:11" ht="21" customHeight="1" thickBot="1">
      <c r="A98" s="47">
        <v>93</v>
      </c>
      <c r="B98" s="23"/>
      <c r="C98" s="24"/>
      <c r="D98" s="3" t="str">
        <f>IF($C98="","",VLOOKUP($C98,選手登録シート!$B$15:$I$120,2,FALSE))</f>
        <v/>
      </c>
      <c r="E98" s="4" t="str">
        <f>IF($C98="","",VLOOKUP($C98,選手登録シート!$B$15:$I$120,3,FALSE))</f>
        <v/>
      </c>
      <c r="F98" s="4" t="str">
        <f>IF($C98="","",VLOOKUP($C98,選手登録シート!$B$15:$I$120,4,FALSE))</f>
        <v/>
      </c>
      <c r="G98" s="4" t="str">
        <f>IF($C98="","",VLOOKUP($C98,選手登録シート!$B$15:$I$120,5,FALSE))</f>
        <v/>
      </c>
      <c r="H98" s="4" t="str">
        <f>IF($C98="","",VLOOKUP($C98,選手登録シート!$B$15:$I$120,6,FALSE))</f>
        <v/>
      </c>
      <c r="I98" s="4" t="str">
        <f>IF($C98="","",VLOOKUP($C98,選手登録シート!$B$15:$I$120,7,FALSE))</f>
        <v/>
      </c>
      <c r="J98" s="5" t="str">
        <f>IF($C98="","",VLOOKUP($C98,選手登録シート!$B$15:$I$120,8,FALSE))</f>
        <v/>
      </c>
      <c r="K98" s="27"/>
    </row>
    <row r="99" spans="1:11" ht="21" customHeight="1" thickBot="1">
      <c r="A99" s="47">
        <v>94</v>
      </c>
      <c r="B99" s="23"/>
      <c r="C99" s="24"/>
      <c r="D99" s="3" t="str">
        <f>IF($C99="","",VLOOKUP($C99,選手登録シート!$B$15:$I$120,2,FALSE))</f>
        <v/>
      </c>
      <c r="E99" s="4" t="str">
        <f>IF($C99="","",VLOOKUP($C99,選手登録シート!$B$15:$I$120,3,FALSE))</f>
        <v/>
      </c>
      <c r="F99" s="4" t="str">
        <f>IF($C99="","",VLOOKUP($C99,選手登録シート!$B$15:$I$120,4,FALSE))</f>
        <v/>
      </c>
      <c r="G99" s="4" t="str">
        <f>IF($C99="","",VLOOKUP($C99,選手登録シート!$B$15:$I$120,5,FALSE))</f>
        <v/>
      </c>
      <c r="H99" s="4" t="str">
        <f>IF($C99="","",VLOOKUP($C99,選手登録シート!$B$15:$I$120,6,FALSE))</f>
        <v/>
      </c>
      <c r="I99" s="4" t="str">
        <f>IF($C99="","",VLOOKUP($C99,選手登録シート!$B$15:$I$120,7,FALSE))</f>
        <v/>
      </c>
      <c r="J99" s="5" t="str">
        <f>IF($C99="","",VLOOKUP($C99,選手登録シート!$B$15:$I$120,8,FALSE))</f>
        <v/>
      </c>
      <c r="K99" s="27"/>
    </row>
    <row r="100" spans="1:11" ht="21" customHeight="1" thickBot="1">
      <c r="A100" s="47">
        <v>95</v>
      </c>
      <c r="B100" s="23"/>
      <c r="C100" s="24"/>
      <c r="D100" s="3" t="str">
        <f>IF($C100="","",VLOOKUP($C100,選手登録シート!$B$15:$I$120,2,FALSE))</f>
        <v/>
      </c>
      <c r="E100" s="4" t="str">
        <f>IF($C100="","",VLOOKUP($C100,選手登録シート!$B$15:$I$120,3,FALSE))</f>
        <v/>
      </c>
      <c r="F100" s="4" t="str">
        <f>IF($C100="","",VLOOKUP($C100,選手登録シート!$B$15:$I$120,4,FALSE))</f>
        <v/>
      </c>
      <c r="G100" s="4" t="str">
        <f>IF($C100="","",VLOOKUP($C100,選手登録シート!$B$15:$I$120,5,FALSE))</f>
        <v/>
      </c>
      <c r="H100" s="4" t="str">
        <f>IF($C100="","",VLOOKUP($C100,選手登録シート!$B$15:$I$120,6,FALSE))</f>
        <v/>
      </c>
      <c r="I100" s="4" t="str">
        <f>IF($C100="","",VLOOKUP($C100,選手登録シート!$B$15:$I$120,7,FALSE))</f>
        <v/>
      </c>
      <c r="J100" s="5" t="str">
        <f>IF($C100="","",VLOOKUP($C100,選手登録シート!$B$15:$I$120,8,FALSE))</f>
        <v/>
      </c>
      <c r="K100" s="27"/>
    </row>
    <row r="101" spans="1:11" ht="21" customHeight="1" thickBot="1">
      <c r="A101" s="47">
        <v>96</v>
      </c>
      <c r="B101" s="23"/>
      <c r="C101" s="24"/>
      <c r="D101" s="3" t="str">
        <f>IF($C101="","",VLOOKUP($C101,選手登録シート!$B$15:$I$120,2,FALSE))</f>
        <v/>
      </c>
      <c r="E101" s="4" t="str">
        <f>IF($C101="","",VLOOKUP($C101,選手登録シート!$B$15:$I$120,3,FALSE))</f>
        <v/>
      </c>
      <c r="F101" s="4" t="str">
        <f>IF($C101="","",VLOOKUP($C101,選手登録シート!$B$15:$I$120,4,FALSE))</f>
        <v/>
      </c>
      <c r="G101" s="4" t="str">
        <f>IF($C101="","",VLOOKUP($C101,選手登録シート!$B$15:$I$120,5,FALSE))</f>
        <v/>
      </c>
      <c r="H101" s="4" t="str">
        <f>IF($C101="","",VLOOKUP($C101,選手登録シート!$B$15:$I$120,6,FALSE))</f>
        <v/>
      </c>
      <c r="I101" s="4" t="str">
        <f>IF($C101="","",VLOOKUP($C101,選手登録シート!$B$15:$I$120,7,FALSE))</f>
        <v/>
      </c>
      <c r="J101" s="5" t="str">
        <f>IF($C101="","",VLOOKUP($C101,選手登録シート!$B$15:$I$120,8,FALSE))</f>
        <v/>
      </c>
      <c r="K101" s="27"/>
    </row>
    <row r="102" spans="1:11" ht="21" customHeight="1" thickBot="1">
      <c r="A102" s="47">
        <v>97</v>
      </c>
      <c r="B102" s="23"/>
      <c r="C102" s="24"/>
      <c r="D102" s="3" t="str">
        <f>IF($C102="","",VLOOKUP($C102,選手登録シート!$B$15:$I$120,2,FALSE))</f>
        <v/>
      </c>
      <c r="E102" s="4" t="str">
        <f>IF($C102="","",VLOOKUP($C102,選手登録シート!$B$15:$I$120,3,FALSE))</f>
        <v/>
      </c>
      <c r="F102" s="4" t="str">
        <f>IF($C102="","",VLOOKUP($C102,選手登録シート!$B$15:$I$120,4,FALSE))</f>
        <v/>
      </c>
      <c r="G102" s="4" t="str">
        <f>IF($C102="","",VLOOKUP($C102,選手登録シート!$B$15:$I$120,5,FALSE))</f>
        <v/>
      </c>
      <c r="H102" s="4" t="str">
        <f>IF($C102="","",VLOOKUP($C102,選手登録シート!$B$15:$I$120,6,FALSE))</f>
        <v/>
      </c>
      <c r="I102" s="4" t="str">
        <f>IF($C102="","",VLOOKUP($C102,選手登録シート!$B$15:$I$120,7,FALSE))</f>
        <v/>
      </c>
      <c r="J102" s="5" t="str">
        <f>IF($C102="","",VLOOKUP($C102,選手登録シート!$B$15:$I$120,8,FALSE))</f>
        <v/>
      </c>
      <c r="K102" s="27"/>
    </row>
    <row r="103" spans="1:11" ht="21" customHeight="1" thickBot="1">
      <c r="A103" s="47">
        <v>98</v>
      </c>
      <c r="B103" s="23"/>
      <c r="C103" s="24"/>
      <c r="D103" s="3" t="str">
        <f>IF($C103="","",VLOOKUP($C103,選手登録シート!$B$15:$I$120,2,FALSE))</f>
        <v/>
      </c>
      <c r="E103" s="4" t="str">
        <f>IF($C103="","",VLOOKUP($C103,選手登録シート!$B$15:$I$120,3,FALSE))</f>
        <v/>
      </c>
      <c r="F103" s="4" t="str">
        <f>IF($C103="","",VLOOKUP($C103,選手登録シート!$B$15:$I$120,4,FALSE))</f>
        <v/>
      </c>
      <c r="G103" s="4" t="str">
        <f>IF($C103="","",VLOOKUP($C103,選手登録シート!$B$15:$I$120,5,FALSE))</f>
        <v/>
      </c>
      <c r="H103" s="4" t="str">
        <f>IF($C103="","",VLOOKUP($C103,選手登録シート!$B$15:$I$120,6,FALSE))</f>
        <v/>
      </c>
      <c r="I103" s="4" t="str">
        <f>IF($C103="","",VLOOKUP($C103,選手登録シート!$B$15:$I$120,7,FALSE))</f>
        <v/>
      </c>
      <c r="J103" s="5" t="str">
        <f>IF($C103="","",VLOOKUP($C103,選手登録シート!$B$15:$I$120,8,FALSE))</f>
        <v/>
      </c>
      <c r="K103" s="27"/>
    </row>
    <row r="104" spans="1:11" ht="21" customHeight="1" thickBot="1">
      <c r="A104" s="47">
        <v>99</v>
      </c>
      <c r="B104" s="23"/>
      <c r="C104" s="24"/>
      <c r="D104" s="3" t="str">
        <f>IF($C104="","",VLOOKUP($C104,選手登録シート!$B$15:$I$120,2,FALSE))</f>
        <v/>
      </c>
      <c r="E104" s="4" t="str">
        <f>IF($C104="","",VLOOKUP($C104,選手登録シート!$B$15:$I$120,3,FALSE))</f>
        <v/>
      </c>
      <c r="F104" s="4" t="str">
        <f>IF($C104="","",VLOOKUP($C104,選手登録シート!$B$15:$I$120,4,FALSE))</f>
        <v/>
      </c>
      <c r="G104" s="4" t="str">
        <f>IF($C104="","",VLOOKUP($C104,選手登録シート!$B$15:$I$120,5,FALSE))</f>
        <v/>
      </c>
      <c r="H104" s="4" t="str">
        <f>IF($C104="","",VLOOKUP($C104,選手登録シート!$B$15:$I$120,6,FALSE))</f>
        <v/>
      </c>
      <c r="I104" s="4" t="str">
        <f>IF($C104="","",VLOOKUP($C104,選手登録シート!$B$15:$I$120,7,FALSE))</f>
        <v/>
      </c>
      <c r="J104" s="5" t="str">
        <f>IF($C104="","",VLOOKUP($C104,選手登録シート!$B$15:$I$120,8,FALSE))</f>
        <v/>
      </c>
      <c r="K104" s="27"/>
    </row>
    <row r="105" spans="1:11" ht="21" customHeight="1" thickBot="1">
      <c r="A105" s="47">
        <v>100</v>
      </c>
      <c r="B105" s="23"/>
      <c r="C105" s="24"/>
      <c r="D105" s="3" t="str">
        <f>IF($C105="","",VLOOKUP($C105,選手登録シート!$B$15:$I$120,2,FALSE))</f>
        <v/>
      </c>
      <c r="E105" s="4" t="str">
        <f>IF($C105="","",VLOOKUP($C105,選手登録シート!$B$15:$I$120,3,FALSE))</f>
        <v/>
      </c>
      <c r="F105" s="4" t="str">
        <f>IF($C105="","",VLOOKUP($C105,選手登録シート!$B$15:$I$120,4,FALSE))</f>
        <v/>
      </c>
      <c r="G105" s="4" t="str">
        <f>IF($C105="","",VLOOKUP($C105,選手登録シート!$B$15:$I$120,5,FALSE))</f>
        <v/>
      </c>
      <c r="H105" s="4" t="str">
        <f>IF($C105="","",VLOOKUP($C105,選手登録シート!$B$15:$I$120,6,FALSE))</f>
        <v/>
      </c>
      <c r="I105" s="4" t="str">
        <f>IF($C105="","",VLOOKUP($C105,選手登録シート!$B$15:$I$120,7,FALSE))</f>
        <v/>
      </c>
      <c r="J105" s="5" t="str">
        <f>IF($C105="","",VLOOKUP($C105,選手登録シート!$B$15:$I$120,8,FALSE))</f>
        <v/>
      </c>
      <c r="K105" s="27"/>
    </row>
  </sheetData>
  <sheetProtection algorithmName="SHA-512" hashValue="2v7wJAYOJ/PEUh5NGeZBm5Z/fU9D5pa3EnrPGGWf6gi7RggvpBzbiElHY7lxAXwPauSDOFYqQ6/N+Ko/h6qG8g==" saltValue="Fxn5+izr6K31uowm9VbVLg==" spinCount="100000" sheet="1" objects="1" scenarios="1" selectLockedCells="1"/>
  <mergeCells count="4">
    <mergeCell ref="C3:F3"/>
    <mergeCell ref="H3:J3"/>
    <mergeCell ref="A1:K2"/>
    <mergeCell ref="A3:B3"/>
  </mergeCells>
  <phoneticPr fontId="2"/>
  <dataValidations count="3">
    <dataValidation type="textLength" imeMode="halfAlpha" allowBlank="1" showInputMessage="1" showErrorMessage="1" error="6桁または5桁で入力してください。" sqref="K6:K105" xr:uid="{75B9C1BE-03B7-4D90-93CF-FFB05D82903D}">
      <formula1>5</formula1>
      <formula2>6</formula2>
    </dataValidation>
    <dataValidation type="textLength" imeMode="halfAlpha" allowBlank="1" showInputMessage="1" showErrorMessage="1" sqref="C6:C105" xr:uid="{B6108DA6-B7E5-40EC-A62D-3DD31B276573}">
      <formula1>1</formula1>
      <formula2>4</formula2>
    </dataValidation>
    <dataValidation type="list" allowBlank="1" showInputMessage="1" showErrorMessage="1" sqref="B6:B105" xr:uid="{87A4464B-A6AD-4689-B5CC-7979B640EC05}">
      <formula1>$N$1:$N$9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善和 三浦</cp:lastModifiedBy>
  <cp:lastPrinted>2021-10-12T01:27:02Z</cp:lastPrinted>
  <dcterms:created xsi:type="dcterms:W3CDTF">2019-01-28T13:03:23Z</dcterms:created>
  <dcterms:modified xsi:type="dcterms:W3CDTF">2021-10-12T01:31:51Z</dcterms:modified>
</cp:coreProperties>
</file>