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eba4454bc3937/デスクトップ/"/>
    </mc:Choice>
  </mc:AlternateContent>
  <xr:revisionPtr revIDLastSave="155" documentId="13_ncr:1_{942B0FEF-803E-4235-9ACB-A45BD3A41D78}" xr6:coauthVersionLast="47" xr6:coauthVersionMax="47" xr10:uidLastSave="{92BFEA40-BA05-4312-8C30-1E8D7AD9FA51}"/>
  <bookViews>
    <workbookView xWindow="-120" yWindow="-120" windowWidth="29040" windowHeight="15840" xr2:uid="{79D0E114-9A4B-4573-9C76-10FF738AD6E8}"/>
  </bookViews>
  <sheets>
    <sheet name="使い方" sheetId="6" r:id="rId1"/>
    <sheet name="選手登録シート" sheetId="1" r:id="rId2"/>
    <sheet name="エントリーシート" sheetId="5" r:id="rId3"/>
  </sheets>
  <definedNames>
    <definedName name="_xlnm.Print_Area" localSheetId="2">エントリーシート!$A$1:$K$41</definedName>
    <definedName name="_xlnm.Print_Area" localSheetId="1">選手登録シート!$A$1:$I$40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5" l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6" i="5"/>
  <c r="I6" i="5"/>
  <c r="R11" i="6"/>
  <c r="R12" i="6"/>
  <c r="R13" i="6"/>
  <c r="R14" i="6"/>
  <c r="R15" i="6"/>
  <c r="R16" i="6"/>
  <c r="R17" i="6"/>
  <c r="R18" i="6"/>
  <c r="R19" i="6"/>
  <c r="Q29" i="6"/>
  <c r="Q30" i="6"/>
  <c r="Q31" i="6"/>
  <c r="Q32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K3" i="5"/>
  <c r="U6" i="5" l="1"/>
  <c r="V6" i="5" s="1"/>
  <c r="J105" i="5"/>
  <c r="I105" i="5"/>
  <c r="U105" i="5" s="1"/>
  <c r="V105" i="5" s="1"/>
  <c r="H105" i="5"/>
  <c r="G105" i="5"/>
  <c r="F105" i="5"/>
  <c r="E105" i="5"/>
  <c r="D105" i="5"/>
  <c r="J104" i="5"/>
  <c r="I104" i="5"/>
  <c r="U104" i="5" s="1"/>
  <c r="V104" i="5" s="1"/>
  <c r="H104" i="5"/>
  <c r="G104" i="5"/>
  <c r="F104" i="5"/>
  <c r="E104" i="5"/>
  <c r="D104" i="5"/>
  <c r="J103" i="5"/>
  <c r="I103" i="5"/>
  <c r="U103" i="5" s="1"/>
  <c r="V103" i="5" s="1"/>
  <c r="H103" i="5"/>
  <c r="G103" i="5"/>
  <c r="F103" i="5"/>
  <c r="E103" i="5"/>
  <c r="D103" i="5"/>
  <c r="J102" i="5"/>
  <c r="I102" i="5"/>
  <c r="U102" i="5" s="1"/>
  <c r="V102" i="5" s="1"/>
  <c r="H102" i="5"/>
  <c r="G102" i="5"/>
  <c r="F102" i="5"/>
  <c r="E102" i="5"/>
  <c r="D102" i="5"/>
  <c r="J101" i="5"/>
  <c r="I101" i="5"/>
  <c r="U101" i="5" s="1"/>
  <c r="V101" i="5" s="1"/>
  <c r="H101" i="5"/>
  <c r="G101" i="5"/>
  <c r="F101" i="5"/>
  <c r="E101" i="5"/>
  <c r="D101" i="5"/>
  <c r="J100" i="5"/>
  <c r="I100" i="5"/>
  <c r="U100" i="5" s="1"/>
  <c r="V100" i="5" s="1"/>
  <c r="H100" i="5"/>
  <c r="G100" i="5"/>
  <c r="F100" i="5"/>
  <c r="E100" i="5"/>
  <c r="D100" i="5"/>
  <c r="J99" i="5"/>
  <c r="I99" i="5"/>
  <c r="U99" i="5" s="1"/>
  <c r="V99" i="5" s="1"/>
  <c r="H99" i="5"/>
  <c r="G99" i="5"/>
  <c r="F99" i="5"/>
  <c r="E99" i="5"/>
  <c r="D99" i="5"/>
  <c r="J98" i="5"/>
  <c r="I98" i="5"/>
  <c r="U98" i="5" s="1"/>
  <c r="V98" i="5" s="1"/>
  <c r="H98" i="5"/>
  <c r="G98" i="5"/>
  <c r="F98" i="5"/>
  <c r="E98" i="5"/>
  <c r="D98" i="5"/>
  <c r="J97" i="5"/>
  <c r="I97" i="5"/>
  <c r="U97" i="5" s="1"/>
  <c r="V97" i="5" s="1"/>
  <c r="H97" i="5"/>
  <c r="G97" i="5"/>
  <c r="F97" i="5"/>
  <c r="E97" i="5"/>
  <c r="D97" i="5"/>
  <c r="J96" i="5"/>
  <c r="I96" i="5"/>
  <c r="U96" i="5" s="1"/>
  <c r="V96" i="5" s="1"/>
  <c r="H96" i="5"/>
  <c r="G96" i="5"/>
  <c r="F96" i="5"/>
  <c r="E96" i="5"/>
  <c r="D96" i="5"/>
  <c r="J95" i="5"/>
  <c r="I95" i="5"/>
  <c r="U95" i="5" s="1"/>
  <c r="V95" i="5" s="1"/>
  <c r="H95" i="5"/>
  <c r="G95" i="5"/>
  <c r="F95" i="5"/>
  <c r="E95" i="5"/>
  <c r="D95" i="5"/>
  <c r="J94" i="5"/>
  <c r="I94" i="5"/>
  <c r="U94" i="5" s="1"/>
  <c r="V94" i="5" s="1"/>
  <c r="H94" i="5"/>
  <c r="G94" i="5"/>
  <c r="F94" i="5"/>
  <c r="E94" i="5"/>
  <c r="D94" i="5"/>
  <c r="J93" i="5"/>
  <c r="I93" i="5"/>
  <c r="U93" i="5" s="1"/>
  <c r="V93" i="5" s="1"/>
  <c r="H93" i="5"/>
  <c r="G93" i="5"/>
  <c r="F93" i="5"/>
  <c r="E93" i="5"/>
  <c r="D93" i="5"/>
  <c r="J92" i="5"/>
  <c r="I92" i="5"/>
  <c r="U92" i="5" s="1"/>
  <c r="V92" i="5" s="1"/>
  <c r="H92" i="5"/>
  <c r="G92" i="5"/>
  <c r="F92" i="5"/>
  <c r="E92" i="5"/>
  <c r="D92" i="5"/>
  <c r="J91" i="5"/>
  <c r="I91" i="5"/>
  <c r="U91" i="5" s="1"/>
  <c r="V91" i="5" s="1"/>
  <c r="H91" i="5"/>
  <c r="G91" i="5"/>
  <c r="F91" i="5"/>
  <c r="E91" i="5"/>
  <c r="D91" i="5"/>
  <c r="J90" i="5"/>
  <c r="I90" i="5"/>
  <c r="U90" i="5" s="1"/>
  <c r="V90" i="5" s="1"/>
  <c r="H90" i="5"/>
  <c r="G90" i="5"/>
  <c r="F90" i="5"/>
  <c r="E90" i="5"/>
  <c r="D90" i="5"/>
  <c r="J89" i="5"/>
  <c r="I89" i="5"/>
  <c r="U89" i="5" s="1"/>
  <c r="V89" i="5" s="1"/>
  <c r="H89" i="5"/>
  <c r="G89" i="5"/>
  <c r="F89" i="5"/>
  <c r="E89" i="5"/>
  <c r="D89" i="5"/>
  <c r="J88" i="5"/>
  <c r="I88" i="5"/>
  <c r="U88" i="5" s="1"/>
  <c r="V88" i="5" s="1"/>
  <c r="H88" i="5"/>
  <c r="G88" i="5"/>
  <c r="F88" i="5"/>
  <c r="E88" i="5"/>
  <c r="D88" i="5"/>
  <c r="J87" i="5"/>
  <c r="I87" i="5"/>
  <c r="U87" i="5" s="1"/>
  <c r="V87" i="5" s="1"/>
  <c r="H87" i="5"/>
  <c r="G87" i="5"/>
  <c r="F87" i="5"/>
  <c r="E87" i="5"/>
  <c r="D87" i="5"/>
  <c r="J86" i="5"/>
  <c r="I86" i="5"/>
  <c r="U86" i="5" s="1"/>
  <c r="V86" i="5" s="1"/>
  <c r="H86" i="5"/>
  <c r="G86" i="5"/>
  <c r="F86" i="5"/>
  <c r="E86" i="5"/>
  <c r="D86" i="5"/>
  <c r="J85" i="5"/>
  <c r="I85" i="5"/>
  <c r="U85" i="5" s="1"/>
  <c r="V85" i="5" s="1"/>
  <c r="H85" i="5"/>
  <c r="G85" i="5"/>
  <c r="F85" i="5"/>
  <c r="E85" i="5"/>
  <c r="D85" i="5"/>
  <c r="J84" i="5"/>
  <c r="I84" i="5"/>
  <c r="U84" i="5" s="1"/>
  <c r="V84" i="5" s="1"/>
  <c r="H84" i="5"/>
  <c r="G84" i="5"/>
  <c r="F84" i="5"/>
  <c r="E84" i="5"/>
  <c r="D84" i="5"/>
  <c r="J83" i="5"/>
  <c r="I83" i="5"/>
  <c r="U83" i="5" s="1"/>
  <c r="V83" i="5" s="1"/>
  <c r="H83" i="5"/>
  <c r="G83" i="5"/>
  <c r="F83" i="5"/>
  <c r="E83" i="5"/>
  <c r="D83" i="5"/>
  <c r="J82" i="5"/>
  <c r="I82" i="5"/>
  <c r="U82" i="5" s="1"/>
  <c r="V82" i="5" s="1"/>
  <c r="H82" i="5"/>
  <c r="G82" i="5"/>
  <c r="F82" i="5"/>
  <c r="E82" i="5"/>
  <c r="D82" i="5"/>
  <c r="J81" i="5"/>
  <c r="I81" i="5"/>
  <c r="U81" i="5" s="1"/>
  <c r="V81" i="5" s="1"/>
  <c r="H81" i="5"/>
  <c r="G81" i="5"/>
  <c r="F81" i="5"/>
  <c r="E81" i="5"/>
  <c r="D81" i="5"/>
  <c r="J80" i="5"/>
  <c r="I80" i="5"/>
  <c r="U80" i="5" s="1"/>
  <c r="V80" i="5" s="1"/>
  <c r="H80" i="5"/>
  <c r="G80" i="5"/>
  <c r="F80" i="5"/>
  <c r="E80" i="5"/>
  <c r="D80" i="5"/>
  <c r="J79" i="5"/>
  <c r="I79" i="5"/>
  <c r="U79" i="5" s="1"/>
  <c r="V79" i="5" s="1"/>
  <c r="H79" i="5"/>
  <c r="G79" i="5"/>
  <c r="F79" i="5"/>
  <c r="E79" i="5"/>
  <c r="D79" i="5"/>
  <c r="J78" i="5"/>
  <c r="I78" i="5"/>
  <c r="U78" i="5" s="1"/>
  <c r="V78" i="5" s="1"/>
  <c r="H78" i="5"/>
  <c r="G78" i="5"/>
  <c r="F78" i="5"/>
  <c r="E78" i="5"/>
  <c r="D78" i="5"/>
  <c r="J77" i="5"/>
  <c r="I77" i="5"/>
  <c r="U77" i="5" s="1"/>
  <c r="V77" i="5" s="1"/>
  <c r="H77" i="5"/>
  <c r="G77" i="5"/>
  <c r="F77" i="5"/>
  <c r="E77" i="5"/>
  <c r="D77" i="5"/>
  <c r="J76" i="5"/>
  <c r="I76" i="5"/>
  <c r="U76" i="5" s="1"/>
  <c r="V76" i="5" s="1"/>
  <c r="H76" i="5"/>
  <c r="G76" i="5"/>
  <c r="F76" i="5"/>
  <c r="E76" i="5"/>
  <c r="D76" i="5"/>
  <c r="J75" i="5"/>
  <c r="I75" i="5"/>
  <c r="U75" i="5" s="1"/>
  <c r="V75" i="5" s="1"/>
  <c r="H75" i="5"/>
  <c r="G75" i="5"/>
  <c r="F75" i="5"/>
  <c r="E75" i="5"/>
  <c r="D75" i="5"/>
  <c r="J74" i="5"/>
  <c r="I74" i="5"/>
  <c r="U74" i="5" s="1"/>
  <c r="V74" i="5" s="1"/>
  <c r="H74" i="5"/>
  <c r="G74" i="5"/>
  <c r="F74" i="5"/>
  <c r="E74" i="5"/>
  <c r="D74" i="5"/>
  <c r="J73" i="5"/>
  <c r="I73" i="5"/>
  <c r="U73" i="5" s="1"/>
  <c r="V73" i="5" s="1"/>
  <c r="H73" i="5"/>
  <c r="G73" i="5"/>
  <c r="F73" i="5"/>
  <c r="E73" i="5"/>
  <c r="D73" i="5"/>
  <c r="J72" i="5"/>
  <c r="I72" i="5"/>
  <c r="U72" i="5" s="1"/>
  <c r="V72" i="5" s="1"/>
  <c r="H72" i="5"/>
  <c r="G72" i="5"/>
  <c r="F72" i="5"/>
  <c r="E72" i="5"/>
  <c r="D72" i="5"/>
  <c r="J71" i="5"/>
  <c r="I71" i="5"/>
  <c r="U71" i="5" s="1"/>
  <c r="V71" i="5" s="1"/>
  <c r="H71" i="5"/>
  <c r="G71" i="5"/>
  <c r="F71" i="5"/>
  <c r="E71" i="5"/>
  <c r="D71" i="5"/>
  <c r="J70" i="5"/>
  <c r="I70" i="5"/>
  <c r="U70" i="5" s="1"/>
  <c r="V70" i="5" s="1"/>
  <c r="H70" i="5"/>
  <c r="G70" i="5"/>
  <c r="F70" i="5"/>
  <c r="E70" i="5"/>
  <c r="D70" i="5"/>
  <c r="J69" i="5"/>
  <c r="I69" i="5"/>
  <c r="U69" i="5" s="1"/>
  <c r="V69" i="5" s="1"/>
  <c r="H69" i="5"/>
  <c r="G69" i="5"/>
  <c r="F69" i="5"/>
  <c r="E69" i="5"/>
  <c r="D69" i="5"/>
  <c r="J68" i="5"/>
  <c r="I68" i="5"/>
  <c r="U68" i="5" s="1"/>
  <c r="V68" i="5" s="1"/>
  <c r="H68" i="5"/>
  <c r="G68" i="5"/>
  <c r="F68" i="5"/>
  <c r="E68" i="5"/>
  <c r="D68" i="5"/>
  <c r="J67" i="5"/>
  <c r="I67" i="5"/>
  <c r="U67" i="5" s="1"/>
  <c r="V67" i="5" s="1"/>
  <c r="H67" i="5"/>
  <c r="G67" i="5"/>
  <c r="F67" i="5"/>
  <c r="E67" i="5"/>
  <c r="D67" i="5"/>
  <c r="J66" i="5"/>
  <c r="I66" i="5"/>
  <c r="U66" i="5" s="1"/>
  <c r="V66" i="5" s="1"/>
  <c r="H66" i="5"/>
  <c r="G66" i="5"/>
  <c r="F66" i="5"/>
  <c r="E66" i="5"/>
  <c r="D66" i="5"/>
  <c r="J65" i="5"/>
  <c r="I65" i="5"/>
  <c r="U65" i="5" s="1"/>
  <c r="V65" i="5" s="1"/>
  <c r="H65" i="5"/>
  <c r="G65" i="5"/>
  <c r="F65" i="5"/>
  <c r="E65" i="5"/>
  <c r="D65" i="5"/>
  <c r="J64" i="5"/>
  <c r="I64" i="5"/>
  <c r="U64" i="5" s="1"/>
  <c r="V64" i="5" s="1"/>
  <c r="H64" i="5"/>
  <c r="G64" i="5"/>
  <c r="F64" i="5"/>
  <c r="E64" i="5"/>
  <c r="D64" i="5"/>
  <c r="J63" i="5"/>
  <c r="I63" i="5"/>
  <c r="U63" i="5" s="1"/>
  <c r="V63" i="5" s="1"/>
  <c r="H63" i="5"/>
  <c r="G63" i="5"/>
  <c r="F63" i="5"/>
  <c r="E63" i="5"/>
  <c r="D63" i="5"/>
  <c r="J62" i="5"/>
  <c r="I62" i="5"/>
  <c r="U62" i="5" s="1"/>
  <c r="V62" i="5" s="1"/>
  <c r="H62" i="5"/>
  <c r="G62" i="5"/>
  <c r="F62" i="5"/>
  <c r="E62" i="5"/>
  <c r="D62" i="5"/>
  <c r="J61" i="5"/>
  <c r="I61" i="5"/>
  <c r="U61" i="5" s="1"/>
  <c r="V61" i="5" s="1"/>
  <c r="H61" i="5"/>
  <c r="G61" i="5"/>
  <c r="F61" i="5"/>
  <c r="E61" i="5"/>
  <c r="D61" i="5"/>
  <c r="J60" i="5"/>
  <c r="I60" i="5"/>
  <c r="U60" i="5" s="1"/>
  <c r="V60" i="5" s="1"/>
  <c r="H60" i="5"/>
  <c r="G60" i="5"/>
  <c r="F60" i="5"/>
  <c r="E60" i="5"/>
  <c r="D60" i="5"/>
  <c r="J59" i="5"/>
  <c r="I59" i="5"/>
  <c r="U59" i="5" s="1"/>
  <c r="V59" i="5" s="1"/>
  <c r="H59" i="5"/>
  <c r="G59" i="5"/>
  <c r="F59" i="5"/>
  <c r="E59" i="5"/>
  <c r="D59" i="5"/>
  <c r="J58" i="5"/>
  <c r="I58" i="5"/>
  <c r="U58" i="5" s="1"/>
  <c r="V58" i="5" s="1"/>
  <c r="H58" i="5"/>
  <c r="G58" i="5"/>
  <c r="F58" i="5"/>
  <c r="E58" i="5"/>
  <c r="D58" i="5"/>
  <c r="J57" i="5"/>
  <c r="I57" i="5"/>
  <c r="U57" i="5" s="1"/>
  <c r="V57" i="5" s="1"/>
  <c r="H57" i="5"/>
  <c r="G57" i="5"/>
  <c r="F57" i="5"/>
  <c r="E57" i="5"/>
  <c r="D57" i="5"/>
  <c r="J56" i="5"/>
  <c r="I56" i="5"/>
  <c r="U56" i="5" s="1"/>
  <c r="V56" i="5" s="1"/>
  <c r="H56" i="5"/>
  <c r="G56" i="5"/>
  <c r="F56" i="5"/>
  <c r="E56" i="5"/>
  <c r="D56" i="5"/>
  <c r="J55" i="5"/>
  <c r="I55" i="5"/>
  <c r="U55" i="5" s="1"/>
  <c r="V55" i="5" s="1"/>
  <c r="H55" i="5"/>
  <c r="G55" i="5"/>
  <c r="F55" i="5"/>
  <c r="E55" i="5"/>
  <c r="D55" i="5"/>
  <c r="J54" i="5"/>
  <c r="I54" i="5"/>
  <c r="U54" i="5" s="1"/>
  <c r="V54" i="5" s="1"/>
  <c r="H54" i="5"/>
  <c r="G54" i="5"/>
  <c r="F54" i="5"/>
  <c r="E54" i="5"/>
  <c r="D54" i="5"/>
  <c r="J53" i="5"/>
  <c r="I53" i="5"/>
  <c r="U53" i="5" s="1"/>
  <c r="V53" i="5" s="1"/>
  <c r="H53" i="5"/>
  <c r="G53" i="5"/>
  <c r="F53" i="5"/>
  <c r="E53" i="5"/>
  <c r="D53" i="5"/>
  <c r="J52" i="5"/>
  <c r="I52" i="5"/>
  <c r="U52" i="5" s="1"/>
  <c r="V52" i="5" s="1"/>
  <c r="H52" i="5"/>
  <c r="G52" i="5"/>
  <c r="F52" i="5"/>
  <c r="E52" i="5"/>
  <c r="D52" i="5"/>
  <c r="J51" i="5"/>
  <c r="I51" i="5"/>
  <c r="U51" i="5" s="1"/>
  <c r="V51" i="5" s="1"/>
  <c r="H51" i="5"/>
  <c r="G51" i="5"/>
  <c r="F51" i="5"/>
  <c r="E51" i="5"/>
  <c r="D51" i="5"/>
  <c r="J50" i="5"/>
  <c r="I50" i="5"/>
  <c r="U50" i="5" s="1"/>
  <c r="V50" i="5" s="1"/>
  <c r="H50" i="5"/>
  <c r="G50" i="5"/>
  <c r="F50" i="5"/>
  <c r="E50" i="5"/>
  <c r="D50" i="5"/>
  <c r="J49" i="5"/>
  <c r="I49" i="5"/>
  <c r="U49" i="5" s="1"/>
  <c r="V49" i="5" s="1"/>
  <c r="H49" i="5"/>
  <c r="G49" i="5"/>
  <c r="F49" i="5"/>
  <c r="E49" i="5"/>
  <c r="D49" i="5"/>
  <c r="J48" i="5"/>
  <c r="I48" i="5"/>
  <c r="U48" i="5" s="1"/>
  <c r="V48" i="5" s="1"/>
  <c r="H48" i="5"/>
  <c r="G48" i="5"/>
  <c r="F48" i="5"/>
  <c r="E48" i="5"/>
  <c r="D48" i="5"/>
  <c r="J47" i="5"/>
  <c r="I47" i="5"/>
  <c r="U47" i="5" s="1"/>
  <c r="V47" i="5" s="1"/>
  <c r="H47" i="5"/>
  <c r="G47" i="5"/>
  <c r="F47" i="5"/>
  <c r="E47" i="5"/>
  <c r="D47" i="5"/>
  <c r="J46" i="5"/>
  <c r="I46" i="5"/>
  <c r="U46" i="5" s="1"/>
  <c r="V46" i="5" s="1"/>
  <c r="H46" i="5"/>
  <c r="G46" i="5"/>
  <c r="F46" i="5"/>
  <c r="E46" i="5"/>
  <c r="D46" i="5"/>
  <c r="J45" i="5"/>
  <c r="I45" i="5"/>
  <c r="U45" i="5" s="1"/>
  <c r="V45" i="5" s="1"/>
  <c r="H45" i="5"/>
  <c r="G45" i="5"/>
  <c r="F45" i="5"/>
  <c r="E45" i="5"/>
  <c r="D45" i="5"/>
  <c r="J44" i="5"/>
  <c r="I44" i="5"/>
  <c r="U44" i="5" s="1"/>
  <c r="V44" i="5" s="1"/>
  <c r="H44" i="5"/>
  <c r="G44" i="5"/>
  <c r="F44" i="5"/>
  <c r="E44" i="5"/>
  <c r="D44" i="5"/>
  <c r="J43" i="5"/>
  <c r="I43" i="5"/>
  <c r="U43" i="5" s="1"/>
  <c r="V43" i="5" s="1"/>
  <c r="H43" i="5"/>
  <c r="G43" i="5"/>
  <c r="F43" i="5"/>
  <c r="E43" i="5"/>
  <c r="D43" i="5"/>
  <c r="J42" i="5"/>
  <c r="I42" i="5"/>
  <c r="U42" i="5" s="1"/>
  <c r="V42" i="5" s="1"/>
  <c r="H42" i="5"/>
  <c r="G42" i="5"/>
  <c r="F42" i="5"/>
  <c r="E42" i="5"/>
  <c r="D42" i="5"/>
  <c r="J41" i="5"/>
  <c r="I41" i="5"/>
  <c r="U41" i="5" s="1"/>
  <c r="V41" i="5" s="1"/>
  <c r="H41" i="5"/>
  <c r="G41" i="5"/>
  <c r="F41" i="5"/>
  <c r="E41" i="5"/>
  <c r="D41" i="5"/>
  <c r="J40" i="5"/>
  <c r="I40" i="5"/>
  <c r="U40" i="5" s="1"/>
  <c r="V40" i="5" s="1"/>
  <c r="H40" i="5"/>
  <c r="G40" i="5"/>
  <c r="F40" i="5"/>
  <c r="E40" i="5"/>
  <c r="D40" i="5"/>
  <c r="J39" i="5"/>
  <c r="I39" i="5"/>
  <c r="U39" i="5" s="1"/>
  <c r="V39" i="5" s="1"/>
  <c r="H39" i="5"/>
  <c r="G39" i="5"/>
  <c r="F39" i="5"/>
  <c r="E39" i="5"/>
  <c r="D39" i="5"/>
  <c r="J38" i="5"/>
  <c r="I38" i="5"/>
  <c r="U38" i="5" s="1"/>
  <c r="V38" i="5" s="1"/>
  <c r="H38" i="5"/>
  <c r="G38" i="5"/>
  <c r="F38" i="5"/>
  <c r="E38" i="5"/>
  <c r="D38" i="5"/>
  <c r="J37" i="5"/>
  <c r="I37" i="5"/>
  <c r="U37" i="5" s="1"/>
  <c r="V37" i="5" s="1"/>
  <c r="H37" i="5"/>
  <c r="G37" i="5"/>
  <c r="F37" i="5"/>
  <c r="E37" i="5"/>
  <c r="D37" i="5"/>
  <c r="J36" i="5"/>
  <c r="I36" i="5"/>
  <c r="U36" i="5" s="1"/>
  <c r="V36" i="5" s="1"/>
  <c r="H36" i="5"/>
  <c r="G36" i="5"/>
  <c r="F36" i="5"/>
  <c r="E36" i="5"/>
  <c r="D36" i="5"/>
  <c r="J35" i="5"/>
  <c r="I35" i="5"/>
  <c r="U35" i="5" s="1"/>
  <c r="V35" i="5" s="1"/>
  <c r="H35" i="5"/>
  <c r="G35" i="5"/>
  <c r="F35" i="5"/>
  <c r="E35" i="5"/>
  <c r="D35" i="5"/>
  <c r="J34" i="5"/>
  <c r="I34" i="5"/>
  <c r="U34" i="5" s="1"/>
  <c r="V34" i="5" s="1"/>
  <c r="H34" i="5"/>
  <c r="G34" i="5"/>
  <c r="F34" i="5"/>
  <c r="E34" i="5"/>
  <c r="D34" i="5"/>
  <c r="J33" i="5"/>
  <c r="I33" i="5"/>
  <c r="U33" i="5" s="1"/>
  <c r="V33" i="5" s="1"/>
  <c r="H33" i="5"/>
  <c r="G33" i="5"/>
  <c r="F33" i="5"/>
  <c r="E33" i="5"/>
  <c r="D33" i="5"/>
  <c r="J32" i="5"/>
  <c r="I32" i="5"/>
  <c r="U32" i="5" s="1"/>
  <c r="V32" i="5" s="1"/>
  <c r="H32" i="5"/>
  <c r="G32" i="5"/>
  <c r="F32" i="5"/>
  <c r="E32" i="5"/>
  <c r="D32" i="5"/>
  <c r="J31" i="5"/>
  <c r="I31" i="5"/>
  <c r="U31" i="5" s="1"/>
  <c r="V31" i="5" s="1"/>
  <c r="H31" i="5"/>
  <c r="G31" i="5"/>
  <c r="F31" i="5"/>
  <c r="E31" i="5"/>
  <c r="D31" i="5"/>
  <c r="J30" i="5"/>
  <c r="I30" i="5"/>
  <c r="U30" i="5" s="1"/>
  <c r="V30" i="5" s="1"/>
  <c r="H30" i="5"/>
  <c r="G30" i="5"/>
  <c r="F30" i="5"/>
  <c r="E30" i="5"/>
  <c r="D30" i="5"/>
  <c r="J29" i="5"/>
  <c r="I29" i="5"/>
  <c r="U29" i="5" s="1"/>
  <c r="V29" i="5" s="1"/>
  <c r="H29" i="5"/>
  <c r="G29" i="5"/>
  <c r="F29" i="5"/>
  <c r="E29" i="5"/>
  <c r="D29" i="5"/>
  <c r="J28" i="5"/>
  <c r="I28" i="5"/>
  <c r="U28" i="5" s="1"/>
  <c r="V28" i="5" s="1"/>
  <c r="H28" i="5"/>
  <c r="G28" i="5"/>
  <c r="F28" i="5"/>
  <c r="E28" i="5"/>
  <c r="D28" i="5"/>
  <c r="J27" i="5"/>
  <c r="I27" i="5"/>
  <c r="U27" i="5" s="1"/>
  <c r="V27" i="5" s="1"/>
  <c r="H27" i="5"/>
  <c r="G27" i="5"/>
  <c r="F27" i="5"/>
  <c r="E27" i="5"/>
  <c r="D27" i="5"/>
  <c r="J26" i="5"/>
  <c r="I26" i="5"/>
  <c r="U26" i="5" s="1"/>
  <c r="V26" i="5" s="1"/>
  <c r="H26" i="5"/>
  <c r="G26" i="5"/>
  <c r="F26" i="5"/>
  <c r="E26" i="5"/>
  <c r="D26" i="5"/>
  <c r="J25" i="5"/>
  <c r="I25" i="5"/>
  <c r="U25" i="5" s="1"/>
  <c r="V25" i="5" s="1"/>
  <c r="H25" i="5"/>
  <c r="G25" i="5"/>
  <c r="F25" i="5"/>
  <c r="E25" i="5"/>
  <c r="D25" i="5"/>
  <c r="J24" i="5"/>
  <c r="I24" i="5"/>
  <c r="U24" i="5" s="1"/>
  <c r="V24" i="5" s="1"/>
  <c r="H24" i="5"/>
  <c r="G24" i="5"/>
  <c r="F24" i="5"/>
  <c r="E24" i="5"/>
  <c r="D24" i="5"/>
  <c r="J23" i="5"/>
  <c r="I23" i="5"/>
  <c r="U23" i="5" s="1"/>
  <c r="V23" i="5" s="1"/>
  <c r="H23" i="5"/>
  <c r="G23" i="5"/>
  <c r="F23" i="5"/>
  <c r="E23" i="5"/>
  <c r="D23" i="5"/>
  <c r="J22" i="5"/>
  <c r="I22" i="5"/>
  <c r="U22" i="5" s="1"/>
  <c r="V22" i="5" s="1"/>
  <c r="H22" i="5"/>
  <c r="G22" i="5"/>
  <c r="F22" i="5"/>
  <c r="E22" i="5"/>
  <c r="D22" i="5"/>
  <c r="J21" i="5"/>
  <c r="I21" i="5"/>
  <c r="U21" i="5" s="1"/>
  <c r="V21" i="5" s="1"/>
  <c r="H21" i="5"/>
  <c r="G21" i="5"/>
  <c r="F21" i="5"/>
  <c r="E21" i="5"/>
  <c r="D21" i="5"/>
  <c r="J20" i="5"/>
  <c r="I20" i="5"/>
  <c r="U20" i="5" s="1"/>
  <c r="V20" i="5" s="1"/>
  <c r="H20" i="5"/>
  <c r="G20" i="5"/>
  <c r="F20" i="5"/>
  <c r="E20" i="5"/>
  <c r="D20" i="5"/>
  <c r="J19" i="5"/>
  <c r="I19" i="5"/>
  <c r="U19" i="5" s="1"/>
  <c r="V19" i="5" s="1"/>
  <c r="H19" i="5"/>
  <c r="G19" i="5"/>
  <c r="F19" i="5"/>
  <c r="E19" i="5"/>
  <c r="D19" i="5"/>
  <c r="J18" i="5"/>
  <c r="I18" i="5"/>
  <c r="U18" i="5" s="1"/>
  <c r="V18" i="5" s="1"/>
  <c r="H18" i="5"/>
  <c r="G18" i="5"/>
  <c r="F18" i="5"/>
  <c r="E18" i="5"/>
  <c r="D18" i="5"/>
  <c r="J17" i="5"/>
  <c r="I17" i="5"/>
  <c r="U17" i="5" s="1"/>
  <c r="V17" i="5" s="1"/>
  <c r="H17" i="5"/>
  <c r="G17" i="5"/>
  <c r="F17" i="5"/>
  <c r="E17" i="5"/>
  <c r="D17" i="5"/>
  <c r="J16" i="5"/>
  <c r="I16" i="5"/>
  <c r="U16" i="5" s="1"/>
  <c r="V16" i="5" s="1"/>
  <c r="H16" i="5"/>
  <c r="G16" i="5"/>
  <c r="F16" i="5"/>
  <c r="E16" i="5"/>
  <c r="D16" i="5"/>
  <c r="J15" i="5"/>
  <c r="I15" i="5"/>
  <c r="U15" i="5" s="1"/>
  <c r="V15" i="5" s="1"/>
  <c r="H15" i="5"/>
  <c r="G15" i="5"/>
  <c r="F15" i="5"/>
  <c r="E15" i="5"/>
  <c r="D15" i="5"/>
  <c r="J14" i="5"/>
  <c r="I14" i="5"/>
  <c r="U14" i="5" s="1"/>
  <c r="V14" i="5" s="1"/>
  <c r="H14" i="5"/>
  <c r="G14" i="5"/>
  <c r="F14" i="5"/>
  <c r="E14" i="5"/>
  <c r="D14" i="5"/>
  <c r="J13" i="5"/>
  <c r="I13" i="5"/>
  <c r="U13" i="5" s="1"/>
  <c r="V13" i="5" s="1"/>
  <c r="H13" i="5"/>
  <c r="G13" i="5"/>
  <c r="F13" i="5"/>
  <c r="E13" i="5"/>
  <c r="D13" i="5"/>
  <c r="J12" i="5"/>
  <c r="I12" i="5"/>
  <c r="U12" i="5" s="1"/>
  <c r="V12" i="5" s="1"/>
  <c r="H12" i="5"/>
  <c r="G12" i="5"/>
  <c r="F12" i="5"/>
  <c r="E12" i="5"/>
  <c r="D12" i="5"/>
  <c r="J11" i="5"/>
  <c r="I11" i="5"/>
  <c r="U11" i="5" s="1"/>
  <c r="V11" i="5" s="1"/>
  <c r="H11" i="5"/>
  <c r="G11" i="5"/>
  <c r="F11" i="5"/>
  <c r="E11" i="5"/>
  <c r="D11" i="5"/>
  <c r="J10" i="5"/>
  <c r="I10" i="5"/>
  <c r="U10" i="5" s="1"/>
  <c r="V10" i="5" s="1"/>
  <c r="H10" i="5"/>
  <c r="G10" i="5"/>
  <c r="F10" i="5"/>
  <c r="E10" i="5"/>
  <c r="D10" i="5"/>
  <c r="J9" i="5"/>
  <c r="I9" i="5"/>
  <c r="U9" i="5" s="1"/>
  <c r="V9" i="5" s="1"/>
  <c r="H9" i="5"/>
  <c r="G9" i="5"/>
  <c r="F9" i="5"/>
  <c r="E9" i="5"/>
  <c r="D9" i="5"/>
  <c r="J8" i="5"/>
  <c r="I8" i="5"/>
  <c r="U8" i="5" s="1"/>
  <c r="V8" i="5" s="1"/>
  <c r="H8" i="5"/>
  <c r="G8" i="5"/>
  <c r="F8" i="5"/>
  <c r="E8" i="5"/>
  <c r="D8" i="5"/>
  <c r="J7" i="5"/>
  <c r="I7" i="5"/>
  <c r="U7" i="5" s="1"/>
  <c r="V7" i="5" s="1"/>
  <c r="H7" i="5"/>
  <c r="G7" i="5"/>
  <c r="F7" i="5"/>
  <c r="E7" i="5"/>
  <c r="D7" i="5"/>
  <c r="J6" i="5"/>
  <c r="H6" i="5"/>
  <c r="G6" i="5"/>
  <c r="F6" i="5"/>
  <c r="E6" i="5"/>
  <c r="D6" i="5"/>
  <c r="C3" i="5" l="1"/>
  <c r="N13" i="1"/>
  <c r="N12" i="1"/>
  <c r="N11" i="1"/>
  <c r="N14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I6" i="6" l="1"/>
  <c r="H5" i="1"/>
  <c r="I5" i="1"/>
  <c r="H6" i="1"/>
  <c r="I6" i="1"/>
  <c r="H7" i="1"/>
  <c r="I7" i="1"/>
  <c r="G3" i="1" l="1"/>
  <c r="H8" i="6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1" authorId="0" shapeId="0" xr:uid="{3A7CC0F6-8CCC-41D7-90EC-A7EDBA733117}">
      <text>
        <r>
          <rPr>
            <sz val="9"/>
            <color indexed="81"/>
            <rFont val="MS P ゴシック"/>
            <family val="3"/>
            <charset val="128"/>
          </rPr>
          <t xml:space="preserve">今年度の登録番号を直接入力する。
登録していない場合は暫定的に９００１からの番号を自分で割り振って入力してください。
</t>
        </r>
      </text>
    </comment>
    <comment ref="C11" authorId="0" shapeId="0" xr:uid="{65E85437-C66F-4286-836D-ED166680EE0F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1" authorId="0" shapeId="0" xr:uid="{0F6F745D-BEB9-4E62-9AA7-C599E6DB46D1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1" authorId="0" shapeId="0" xr:uid="{70CEFCBE-14DC-4FD2-B335-B13D658BA196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1" authorId="0" shapeId="0" xr:uid="{0E4FDBD0-881E-4D44-843A-39003845C1AF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1" authorId="0" shapeId="0" xr:uid="{B319AF44-ACEA-48BB-BAA1-DF58DC8EE88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1" authorId="0" shapeId="0" xr:uid="{4BE9C579-6345-4390-987F-BDDBDC7D2A4B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1" authorId="0" shapeId="0" xr:uid="{4437DF96-0311-46C7-AE85-9EF9CA10A3C1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25" authorId="0" shapeId="0" xr:uid="{1F4848AB-F695-48A5-A735-9750D56CA59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B25" authorId="0" shapeId="0" xr:uid="{7AE87655-F753-49D9-A246-838968AB87A1}">
      <text>
        <r>
          <rPr>
            <sz val="9"/>
            <color indexed="81"/>
            <rFont val="MS P ゴシック"/>
            <family val="3"/>
            <charset val="128"/>
          </rPr>
          <t>「選手登録シート」に入力した番号を手打ちする。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1" authorId="0" shapeId="0" xr:uid="{19C73F76-BEF7-4FF2-8EAC-04FBCE8A605E}">
      <text>
        <r>
          <rPr>
            <sz val="9"/>
            <color indexed="81"/>
            <rFont val="MS P ゴシック"/>
            <family val="3"/>
            <charset val="128"/>
          </rPr>
          <t>昨年度の登録番号を直接入力する。
登録していない場合や他県登録の場合は、暫定的に９００１からの番号を自分で割り振って入力してください。</t>
        </r>
      </text>
    </comment>
    <comment ref="C11" authorId="0" shapeId="0" xr:uid="{4ABA91FF-8AA5-4AF3-BE1A-156DF9987860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1" authorId="0" shapeId="0" xr:uid="{E4FA6662-592E-45DF-AF9E-3A9DFB7D10F5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1" authorId="0" shapeId="0" xr:uid="{B35CF34C-EA2B-4D48-A63C-AA02FC69248C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〇〇〇大
一般は登録団体またはチーム、職場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6" authorId="0" shapeId="0" xr:uid="{8289D58E-CEEA-4DA7-9243-66AA84447E2D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C6" authorId="0" shapeId="0" xr:uid="{5B99328E-5ECC-411D-92A8-B4EAFD3CE998}">
      <text>
        <r>
          <rPr>
            <sz val="9"/>
            <color indexed="81"/>
            <rFont val="MS P ゴシック"/>
            <family val="3"/>
            <charset val="128"/>
          </rPr>
          <t xml:space="preserve">「選手登録シート」に入力した番号を手打ちする。
</t>
        </r>
      </text>
    </comment>
  </commentList>
</comments>
</file>

<file path=xl/sharedStrings.xml><?xml version="1.0" encoding="utf-8"?>
<sst xmlns="http://schemas.openxmlformats.org/spreadsheetml/2006/main" count="545" uniqueCount="167">
  <si>
    <t>小学男子1000m</t>
    <rPh sb="0" eb="2">
      <t>ショウガク</t>
    </rPh>
    <rPh sb="2" eb="4">
      <t>ダンシ</t>
    </rPh>
    <phoneticPr fontId="2"/>
  </si>
  <si>
    <t>小学</t>
    <rPh sb="0" eb="2">
      <t>ショウガク</t>
    </rPh>
    <phoneticPr fontId="2"/>
  </si>
  <si>
    <t>男</t>
    <rPh sb="0" eb="1">
      <t>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</si>
  <si>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</si>
  <si>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</si>
  <si>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小学女子800m</t>
    <rPh sb="0" eb="2">
      <t>ショウガク</t>
    </rPh>
    <rPh sb="2" eb="4">
      <t>ジョシ</t>
    </rPh>
    <phoneticPr fontId="2"/>
  </si>
  <si>
    <t>中学</t>
    <rPh sb="0" eb="2">
      <t>チュウガク</t>
    </rPh>
    <phoneticPr fontId="2"/>
  </si>
  <si>
    <t>男子1500m</t>
    <rPh sb="0" eb="2">
      <t>ダンシ</t>
    </rPh>
    <phoneticPr fontId="2"/>
  </si>
  <si>
    <t>高校</t>
    <rPh sb="0" eb="2">
      <t>コウコウ</t>
    </rPh>
    <phoneticPr fontId="2"/>
  </si>
  <si>
    <t>男子3000m</t>
    <rPh sb="0" eb="2">
      <t>ダンシ</t>
    </rPh>
    <phoneticPr fontId="2"/>
  </si>
  <si>
    <t>一般</t>
    <rPh sb="0" eb="2">
      <t>イッパン</t>
    </rPh>
    <phoneticPr fontId="2"/>
  </si>
  <si>
    <t>男子5000m</t>
    <rPh sb="0" eb="2">
      <t>ダンシ</t>
    </rPh>
    <phoneticPr fontId="2"/>
  </si>
  <si>
    <t>女子1500m</t>
    <rPh sb="0" eb="2">
      <t>ジョシ</t>
    </rPh>
    <phoneticPr fontId="2"/>
  </si>
  <si>
    <t>女子3000m</t>
    <rPh sb="0" eb="2">
      <t>ジョシ</t>
    </rPh>
    <phoneticPr fontId="2"/>
  </si>
  <si>
    <t>所属(学校名)</t>
    <rPh sb="0" eb="2">
      <t>ショゾク</t>
    </rPh>
    <rPh sb="3" eb="6">
      <t>ガッコウメイ</t>
    </rPh>
    <phoneticPr fontId="2"/>
  </si>
  <si>
    <t>学年</t>
    <phoneticPr fontId="2"/>
  </si>
  <si>
    <t>区分</t>
    <rPh sb="0" eb="2">
      <t>クブン</t>
    </rPh>
    <phoneticPr fontId="2"/>
  </si>
  <si>
    <t>三浦　善和</t>
    <rPh sb="0" eb="2">
      <t>ミウラ</t>
    </rPh>
    <rPh sb="3" eb="5">
      <t>ヨシカズ</t>
    </rPh>
    <phoneticPr fontId="2"/>
  </si>
  <si>
    <t>菅野　靖史</t>
    <rPh sb="0" eb="2">
      <t>カンノ</t>
    </rPh>
    <rPh sb="3" eb="5">
      <t>ヤスシ</t>
    </rPh>
    <phoneticPr fontId="2"/>
  </si>
  <si>
    <t>帝京安積高</t>
    <rPh sb="0" eb="2">
      <t>テイキョウ</t>
    </rPh>
    <rPh sb="2" eb="4">
      <t>アサカ</t>
    </rPh>
    <rPh sb="4" eb="5">
      <t>コウ</t>
    </rPh>
    <phoneticPr fontId="2"/>
  </si>
  <si>
    <t>阿部　縁</t>
    <rPh sb="0" eb="2">
      <t>アベ</t>
    </rPh>
    <rPh sb="3" eb="4">
      <t>ユカリ</t>
    </rPh>
    <phoneticPr fontId="2"/>
  </si>
  <si>
    <t>渡部　裕也</t>
    <rPh sb="0" eb="2">
      <t>ワタナベ</t>
    </rPh>
    <rPh sb="3" eb="5">
      <t>ユウヤ</t>
    </rPh>
    <phoneticPr fontId="2"/>
  </si>
  <si>
    <t>男子800m</t>
    <rPh sb="0" eb="2">
      <t>ダンシ</t>
    </rPh>
    <phoneticPr fontId="2"/>
  </si>
  <si>
    <t>自己最高記録
または
目標記録</t>
    <rPh sb="0" eb="2">
      <t>ジコ</t>
    </rPh>
    <rPh sb="2" eb="4">
      <t>サイコウ</t>
    </rPh>
    <rPh sb="4" eb="6">
      <t>キロク</t>
    </rPh>
    <rPh sb="11" eb="13">
      <t>モクヒョウ</t>
    </rPh>
    <rPh sb="13" eb="15">
      <t>キロク</t>
    </rPh>
    <phoneticPr fontId="2"/>
  </si>
  <si>
    <t>男子800m</t>
    <rPh sb="0" eb="2">
      <t>ダンシ</t>
    </rPh>
    <phoneticPr fontId="2"/>
  </si>
  <si>
    <t>男子3000mSC</t>
    <rPh sb="0" eb="2">
      <t>ダンシ</t>
    </rPh>
    <phoneticPr fontId="2"/>
  </si>
  <si>
    <t>女子800m</t>
    <rPh sb="0" eb="2">
      <t>ジョシ</t>
    </rPh>
    <phoneticPr fontId="2"/>
  </si>
  <si>
    <t>女子2000mSC</t>
    <rPh sb="0" eb="2">
      <t>ジョシ</t>
    </rPh>
    <phoneticPr fontId="2"/>
  </si>
  <si>
    <t>フリガナ</t>
    <phoneticPr fontId="2"/>
  </si>
  <si>
    <t>登録陸協</t>
    <rPh sb="0" eb="2">
      <t>トウロク</t>
    </rPh>
    <rPh sb="2" eb="4">
      <t>リクキョウ</t>
    </rPh>
    <phoneticPr fontId="2"/>
  </si>
  <si>
    <t>福島県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</si>
  <si>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</si>
  <si>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</si>
  <si>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</si>
  <si>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</si>
  <si>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</si>
  <si>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</si>
  <si>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</si>
  <si>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</si>
  <si>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</si>
  <si>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</si>
  <si>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</si>
  <si>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</si>
  <si>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</si>
  <si>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</si>
  <si>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</si>
  <si>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</si>
  <si>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</si>
  <si>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</si>
  <si>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</si>
  <si>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</si>
  <si>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</si>
  <si>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</si>
  <si>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</si>
  <si>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</si>
  <si>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</si>
  <si>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</si>
  <si>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</si>
  <si>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</si>
  <si>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</si>
  <si>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</si>
  <si>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</si>
  <si>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</si>
  <si>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</si>
  <si>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</si>
  <si>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</si>
  <si>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</si>
  <si>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</si>
  <si>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</si>
  <si>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</si>
  <si>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</si>
  <si>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</si>
  <si>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</si>
  <si>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</si>
  <si>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</si>
  <si>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</si>
  <si>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</si>
  <si>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種　目</t>
    <rPh sb="0" eb="1">
      <t>シュ</t>
    </rPh>
    <rPh sb="2" eb="3">
      <t>メ</t>
    </rPh>
    <phoneticPr fontId="2"/>
  </si>
  <si>
    <t>氏　名</t>
    <phoneticPr fontId="2"/>
  </si>
  <si>
    <t>性別</t>
    <phoneticPr fontId="2"/>
  </si>
  <si>
    <t>福島県駅伝チーム</t>
    <rPh sb="0" eb="3">
      <t>フクシマケン</t>
    </rPh>
    <rPh sb="3" eb="5">
      <t>エキデン</t>
    </rPh>
    <phoneticPr fontId="2"/>
  </si>
  <si>
    <t>武石昌之</t>
    <rPh sb="0" eb="2">
      <t>タケイシ</t>
    </rPh>
    <rPh sb="2" eb="3">
      <t>アキラ</t>
    </rPh>
    <rPh sb="3" eb="4">
      <t>ノ</t>
    </rPh>
    <phoneticPr fontId="2"/>
  </si>
  <si>
    <t>安西　秀幸</t>
    <rPh sb="0" eb="2">
      <t>アンザイ</t>
    </rPh>
    <rPh sb="3" eb="5">
      <t>ヒデユキ</t>
    </rPh>
    <phoneticPr fontId="2"/>
  </si>
  <si>
    <t>安西商会</t>
    <rPh sb="0" eb="2">
      <t>アンザイ</t>
    </rPh>
    <rPh sb="2" eb="4">
      <t>ショウカイ</t>
    </rPh>
    <phoneticPr fontId="2"/>
  </si>
  <si>
    <t>小泉　元</t>
    <rPh sb="0" eb="2">
      <t>コイズミ</t>
    </rPh>
    <rPh sb="3" eb="4">
      <t>ゲン</t>
    </rPh>
    <phoneticPr fontId="2"/>
  </si>
  <si>
    <t>福島県</t>
    <phoneticPr fontId="2"/>
  </si>
  <si>
    <t>男</t>
    <rPh sb="0" eb="1">
      <t>オトコ</t>
    </rPh>
    <phoneticPr fontId="2"/>
  </si>
  <si>
    <t>大東　ゆかり</t>
    <rPh sb="0" eb="2">
      <t>ダイトウ</t>
    </rPh>
    <phoneticPr fontId="2"/>
  </si>
  <si>
    <t>使い方</t>
    <phoneticPr fontId="2"/>
  </si>
  <si>
    <t>①まず「選手登録シート」で選手データの</t>
    <phoneticPr fontId="2"/>
  </si>
  <si>
    <t xml:space="preserve"> 　登録番号がない場合には暫定的に</t>
    <rPh sb="2" eb="4">
      <t>トウロク</t>
    </rPh>
    <rPh sb="4" eb="6">
      <t>バンゴウ</t>
    </rPh>
    <rPh sb="9" eb="11">
      <t>バアイ</t>
    </rPh>
    <rPh sb="13" eb="16">
      <t>ザンテイテキ</t>
    </rPh>
    <phoneticPr fontId="2"/>
  </si>
  <si>
    <t xml:space="preserve">  ９００１から自分で番号を振ってください。</t>
    <phoneticPr fontId="2"/>
  </si>
  <si>
    <t xml:space="preserve">  太枠の中のみ記入してください。</t>
    <phoneticPr fontId="2"/>
  </si>
  <si>
    <t>②つぎに「エントリーシート」で</t>
    <phoneticPr fontId="2"/>
  </si>
  <si>
    <t>福島県駅伝チーム</t>
    <phoneticPr fontId="2"/>
  </si>
  <si>
    <t>申込人数</t>
  </si>
  <si>
    <t>申込人数</t>
    <phoneticPr fontId="2"/>
  </si>
  <si>
    <t>団体名(学校名)</t>
    <rPh sb="0" eb="2">
      <t>ダンタイ</t>
    </rPh>
    <rPh sb="4" eb="7">
      <t>ガッコウメイ</t>
    </rPh>
    <phoneticPr fontId="2"/>
  </si>
  <si>
    <t>エントリー料</t>
    <rPh sb="5" eb="6">
      <t>リョウ</t>
    </rPh>
    <phoneticPr fontId="2"/>
  </si>
  <si>
    <t>総エントリー数</t>
    <rPh sb="0" eb="1">
      <t>ソウ</t>
    </rPh>
    <rPh sb="6" eb="7">
      <t>スウ</t>
    </rPh>
    <phoneticPr fontId="2"/>
  </si>
  <si>
    <t>必ず申込人数とエントリー料を確認してください。</t>
    <rPh sb="0" eb="1">
      <t>カナラ</t>
    </rPh>
    <rPh sb="2" eb="4">
      <t>モウシコミ</t>
    </rPh>
    <rPh sb="4" eb="6">
      <t>ニンズウ</t>
    </rPh>
    <rPh sb="12" eb="13">
      <t>リョウ</t>
    </rPh>
    <rPh sb="14" eb="16">
      <t>カクニン</t>
    </rPh>
    <phoneticPr fontId="2"/>
  </si>
  <si>
    <t>エントリーを行ってください。</t>
    <phoneticPr fontId="2"/>
  </si>
  <si>
    <t>[種目]と[登録番号]、[自己最高記録または目標記録」を入力してください。</t>
  </si>
  <si>
    <t>２種目エントリーする場合は２行使ってください。</t>
    <rPh sb="1" eb="3">
      <t>シュモク</t>
    </rPh>
    <rPh sb="10" eb="12">
      <t>バアイ</t>
    </rPh>
    <rPh sb="14" eb="15">
      <t>ギョウ</t>
    </rPh>
    <rPh sb="15" eb="16">
      <t>ツカ</t>
    </rPh>
    <phoneticPr fontId="2"/>
  </si>
  <si>
    <t>必ず総エントリー数を確認してください。</t>
    <rPh sb="0" eb="1">
      <t>カナラ</t>
    </rPh>
    <rPh sb="2" eb="3">
      <t>ソウ</t>
    </rPh>
    <rPh sb="8" eb="9">
      <t>スウ</t>
    </rPh>
    <rPh sb="10" eb="12">
      <t>カクニン</t>
    </rPh>
    <phoneticPr fontId="2"/>
  </si>
  <si>
    <t>※エントリー料は[性別]と[区分]を入力すると</t>
    <rPh sb="6" eb="7">
      <t>リョウ</t>
    </rPh>
    <rPh sb="9" eb="11">
      <t>セイベツ</t>
    </rPh>
    <rPh sb="14" eb="16">
      <t>クブン</t>
    </rPh>
    <rPh sb="18" eb="20">
      <t>ニュウリョク</t>
    </rPh>
    <phoneticPr fontId="2"/>
  </si>
  <si>
    <t>自動計算されます。</t>
  </si>
  <si>
    <t>※申込人数は[登録番号]を入力すると自動計算されます。</t>
    <rPh sb="1" eb="3">
      <t>モウシコミ</t>
    </rPh>
    <rPh sb="3" eb="5">
      <t>ニンズウ</t>
    </rPh>
    <rPh sb="7" eb="9">
      <t>トウロク</t>
    </rPh>
    <rPh sb="9" eb="11">
      <t>バンゴウ</t>
    </rPh>
    <rPh sb="13" eb="15">
      <t>ニュウリョク</t>
    </rPh>
    <rPh sb="18" eb="22">
      <t>ジドウケイサン</t>
    </rPh>
    <phoneticPr fontId="2"/>
  </si>
  <si>
    <t>※[登録番号]を入力すると「選手登録シート」のデータが反映されます。</t>
    <rPh sb="2" eb="4">
      <t>トウロク</t>
    </rPh>
    <rPh sb="4" eb="6">
      <t>バンゴウ</t>
    </rPh>
    <rPh sb="8" eb="10">
      <t>ニュウリョク</t>
    </rPh>
    <rPh sb="14" eb="16">
      <t>センシュ</t>
    </rPh>
    <rPh sb="16" eb="18">
      <t>トウロク</t>
    </rPh>
    <rPh sb="27" eb="29">
      <t>ハンエイ</t>
    </rPh>
    <phoneticPr fontId="2"/>
  </si>
  <si>
    <t>※総エントリー数は「種目」を入力すると自動計算されます。</t>
    <rPh sb="1" eb="2">
      <t>ソウ</t>
    </rPh>
    <rPh sb="7" eb="8">
      <t>スウ</t>
    </rPh>
    <rPh sb="10" eb="12">
      <t>シュモク</t>
    </rPh>
    <rPh sb="14" eb="16">
      <t>ニュウリョク</t>
    </rPh>
    <rPh sb="19" eb="23">
      <t>ジドウケイサン</t>
    </rPh>
    <phoneticPr fontId="2"/>
  </si>
  <si>
    <t>登録番号
福島陸協</t>
    <phoneticPr fontId="2"/>
  </si>
  <si>
    <t>ﾌﾘｶﾞﾅ</t>
    <phoneticPr fontId="2"/>
  </si>
  <si>
    <t>　入力を行ってください。（今回出場する選手のみ）</t>
    <rPh sb="13" eb="15">
      <t>コンカイ</t>
    </rPh>
    <rPh sb="15" eb="17">
      <t>シュツジョウ</t>
    </rPh>
    <rPh sb="19" eb="21">
      <t>センシュ</t>
    </rPh>
    <phoneticPr fontId="2"/>
  </si>
  <si>
    <t>ﾐｳﾗ ﾖｼｶｽﾞ</t>
  </si>
  <si>
    <t>ﾐｳﾗ ﾖｼｶｽﾞ</t>
    <phoneticPr fontId="2"/>
  </si>
  <si>
    <t>ｶﾝﾉ ﾔｽｼ</t>
  </si>
  <si>
    <t>ｶﾝﾉ ﾔｽｼ</t>
    <phoneticPr fontId="2"/>
  </si>
  <si>
    <t>ｱﾍﾞ ﾕｶﾘ</t>
  </si>
  <si>
    <t>ｱﾍﾞ ﾕｶﾘ</t>
    <phoneticPr fontId="2"/>
  </si>
  <si>
    <t>ﾜﾀﾅﾍﾞ ﾕｳﾔ</t>
    <phoneticPr fontId="2"/>
  </si>
  <si>
    <t>ｱﾝｻﾞｲ ﾋﾃﾞﾕｷ</t>
    <phoneticPr fontId="2"/>
  </si>
  <si>
    <t>ｺｲｽﾞﾐ ﾊｼﾞﾒ</t>
    <phoneticPr fontId="2"/>
  </si>
  <si>
    <t>ﾀﾞｲﾄｳ ﾕｶﾘ</t>
  </si>
  <si>
    <t>ﾀﾞｲﾄｳ ﾕｶﾘ</t>
    <phoneticPr fontId="2"/>
  </si>
  <si>
    <t>住　　所</t>
    <phoneticPr fontId="2"/>
  </si>
  <si>
    <t>電話番号 (記録会当日に連絡できる番号を入力)</t>
    <rPh sb="6" eb="8">
      <t>キロク</t>
    </rPh>
    <rPh sb="8" eb="9">
      <t>カイ</t>
    </rPh>
    <rPh sb="9" eb="11">
      <t>トウジツ</t>
    </rPh>
    <rPh sb="12" eb="14">
      <t>レンラク</t>
    </rPh>
    <rPh sb="17" eb="19">
      <t>バンゴウ</t>
    </rPh>
    <rPh sb="20" eb="22">
      <t>ニュウリョク</t>
    </rPh>
    <phoneticPr fontId="2"/>
  </si>
  <si>
    <t>０９０－〇〇〇〇ー〇〇〇〇</t>
    <phoneticPr fontId="2"/>
  </si>
  <si>
    <t>申込責任者</t>
    <rPh sb="0" eb="2">
      <t>モウシコミ</t>
    </rPh>
    <rPh sb="2" eb="5">
      <t>セキニンシャ</t>
    </rPh>
    <phoneticPr fontId="2"/>
  </si>
  <si>
    <t>申込責任者</t>
    <rPh sb="0" eb="2">
      <t>モウシコミ</t>
    </rPh>
    <rPh sb="2" eb="5">
      <t>セキニンシャ</t>
    </rPh>
    <phoneticPr fontId="2"/>
  </si>
  <si>
    <t>.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</si>
  <si>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</si>
  <si>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</si>
  <si>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00</t>
    <phoneticPr fontId="2"/>
  </si>
  <si>
    <t>05</t>
    <phoneticPr fontId="2"/>
  </si>
  <si>
    <t>07</t>
    <phoneticPr fontId="2"/>
  </si>
  <si>
    <t>若松二中</t>
    <rPh sb="0" eb="2">
      <t>ワカマツ</t>
    </rPh>
    <rPh sb="2" eb="3">
      <t>ニ</t>
    </rPh>
    <rPh sb="3" eb="4">
      <t>チュウ</t>
    </rPh>
    <phoneticPr fontId="2"/>
  </si>
  <si>
    <t>京都陸協</t>
    <rPh sb="0" eb="3">
      <t>キョウトリク</t>
    </rPh>
    <rPh sb="3" eb="4">
      <t>キョウ</t>
    </rPh>
    <phoneticPr fontId="2"/>
  </si>
  <si>
    <t>京都府</t>
    <rPh sb="0" eb="3">
      <t>キョウトフ</t>
    </rPh>
    <phoneticPr fontId="2"/>
  </si>
  <si>
    <t>京都陸協</t>
    <rPh sb="0" eb="2">
      <t>キョウト</t>
    </rPh>
    <rPh sb="2" eb="3">
      <t>リク</t>
    </rPh>
    <rPh sb="3" eb="4">
      <t>キョウ</t>
    </rPh>
    <phoneticPr fontId="2"/>
  </si>
  <si>
    <t>７人</t>
    <rPh sb="1" eb="2">
      <t>ニン</t>
    </rPh>
    <phoneticPr fontId="2"/>
  </si>
  <si>
    <t>相双陸協</t>
    <rPh sb="0" eb="2">
      <t>ソウソウ</t>
    </rPh>
    <rPh sb="2" eb="4">
      <t>リクキョウ</t>
    </rPh>
    <phoneticPr fontId="2"/>
  </si>
  <si>
    <t>ﾜﾀﾅﾍﾞ ﾕｳﾔ</t>
  </si>
  <si>
    <t>ｱﾝｻﾞｲ ﾋﾃﾞﾕｷ</t>
  </si>
  <si>
    <t>ｺｲｽﾞﾐ ﾊｼﾞﾒ</t>
  </si>
  <si>
    <t>55</t>
    <phoneticPr fontId="2"/>
  </si>
  <si>
    <t>42</t>
    <phoneticPr fontId="2"/>
  </si>
  <si>
    <t>58</t>
    <phoneticPr fontId="2"/>
  </si>
  <si>
    <t>39</t>
    <phoneticPr fontId="2"/>
  </si>
  <si>
    <t>男女</t>
    <rPh sb="0" eb="2">
      <t>オトコオンナ</t>
    </rPh>
    <phoneticPr fontId="2"/>
  </si>
  <si>
    <t>女男</t>
    <rPh sb="0" eb="1">
      <t>オンナ</t>
    </rPh>
    <rPh sb="1" eb="2">
      <t>オトコ</t>
    </rPh>
    <phoneticPr fontId="2"/>
  </si>
  <si>
    <t>性別エラー</t>
    <rPh sb="0" eb="2">
      <t>セイベツ</t>
    </rPh>
    <phoneticPr fontId="2"/>
  </si>
  <si>
    <t>女女</t>
    <rPh sb="0" eb="1">
      <t>オンナ</t>
    </rPh>
    <rPh sb="1" eb="2">
      <t>オンナ</t>
    </rPh>
    <phoneticPr fontId="2"/>
  </si>
  <si>
    <t>-</t>
    <phoneticPr fontId="2"/>
  </si>
  <si>
    <t>男男</t>
    <rPh sb="0" eb="1">
      <t>オトコ</t>
    </rPh>
    <rPh sb="1" eb="2">
      <t>オトコ</t>
    </rPh>
    <phoneticPr fontId="2"/>
  </si>
  <si>
    <t>入力途中</t>
    <rPh sb="0" eb="4">
      <t>ニュウリョクトチュウ</t>
    </rPh>
    <phoneticPr fontId="2"/>
  </si>
  <si>
    <t>コメント</t>
    <phoneticPr fontId="2"/>
  </si>
  <si>
    <t>今回出場しない選手は以下に入力しないでください。</t>
    <rPh sb="0" eb="2">
      <t>コンカイ</t>
    </rPh>
    <rPh sb="2" eb="4">
      <t>シュツジョウ</t>
    </rPh>
    <rPh sb="7" eb="9">
      <t>センシュ</t>
    </rPh>
    <rPh sb="10" eb="12">
      <t>イカ</t>
    </rPh>
    <rPh sb="13" eb="15">
      <t>ニュウリョク</t>
    </rPh>
    <phoneticPr fontId="2"/>
  </si>
  <si>
    <r>
      <rPr>
        <b/>
        <sz val="10"/>
        <color rgb="FFFF0000"/>
        <rFont val="ＭＳ 明朝"/>
        <family val="1"/>
        <charset val="128"/>
      </rPr>
      <t>記録会当日</t>
    </r>
    <r>
      <rPr>
        <sz val="10"/>
        <color theme="1"/>
        <rFont val="ＭＳ 明朝"/>
        <family val="1"/>
        <charset val="128"/>
      </rPr>
      <t>の学年</t>
    </r>
    <rPh sb="0" eb="3">
      <t>キロクカイ</t>
    </rPh>
    <rPh sb="3" eb="5">
      <t>トウジツ</t>
    </rPh>
    <phoneticPr fontId="2"/>
  </si>
  <si>
    <t>９７２－８３２２
福島県いわき市常磐上湯長谷町五反田５５</t>
    <rPh sb="9" eb="23">
      <t>972-8322</t>
    </rPh>
    <rPh sb="23" eb="26">
      <t>ゴタンダ</t>
    </rPh>
    <phoneticPr fontId="2"/>
  </si>
  <si>
    <t>いわき湯本高</t>
    <rPh sb="3" eb="5">
      <t>ユモト</t>
    </rPh>
    <rPh sb="5" eb="6">
      <t>コウ</t>
    </rPh>
    <phoneticPr fontId="2"/>
  </si>
  <si>
    <t>信夫中</t>
    <rPh sb="0" eb="2">
      <t>シノブ</t>
    </rPh>
    <rPh sb="2" eb="3">
      <t>チュウ</t>
    </rPh>
    <phoneticPr fontId="2"/>
  </si>
  <si>
    <t>信夫中</t>
    <rPh sb="0" eb="1">
      <t>シン</t>
    </rPh>
    <rPh sb="1" eb="2">
      <t>オット</t>
    </rPh>
    <rPh sb="2" eb="3">
      <t>チュウ</t>
    </rPh>
    <phoneticPr fontId="2"/>
  </si>
  <si>
    <r>
      <rPr>
        <b/>
        <sz val="10"/>
        <color rgb="FFFF0000"/>
        <rFont val="ＭＳ 明朝"/>
        <family val="1"/>
        <charset val="128"/>
      </rPr>
      <t>令和５年</t>
    </r>
    <r>
      <rPr>
        <sz val="10"/>
        <color theme="1"/>
        <rFont val="ＭＳ 明朝"/>
        <family val="1"/>
        <charset val="128"/>
      </rPr>
      <t xml:space="preserve">
登録番号
福島陸協</t>
    </r>
    <rPh sb="0" eb="2">
      <t>レイワ</t>
    </rPh>
    <rPh sb="3" eb="4">
      <t>ネン</t>
    </rPh>
    <phoneticPr fontId="2"/>
  </si>
  <si>
    <r>
      <rPr>
        <b/>
        <sz val="14"/>
        <color rgb="FFFF0000"/>
        <rFont val="ＭＳ 明朝"/>
        <family val="1"/>
        <charset val="128"/>
      </rPr>
      <t>令和５年度　第３回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0" eb="2">
      <t>レイワ</t>
    </rPh>
    <rPh sb="24" eb="26">
      <t>センシュ</t>
    </rPh>
    <phoneticPr fontId="2"/>
  </si>
  <si>
    <r>
      <rPr>
        <b/>
        <sz val="14"/>
        <color rgb="FFFF0000"/>
        <rFont val="ＭＳ 明朝"/>
        <family val="1"/>
        <charset val="128"/>
      </rPr>
      <t>令和５年度　第３回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0" eb="2">
      <t>レイワ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</si>
  <si>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令和５年度　第３回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1" eb="3">
      <t>レイワ</t>
    </rPh>
    <rPh sb="25" eb="27">
      <t>センシュ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</si>
  <si>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令和５年度　第３回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</si>
</sst>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分&quot;##&quot;秒&quot;##"/>
    <numFmt numFmtId="177" formatCode="#&quot;人&quot;"/>
  </numFmts>
  <fonts count="2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7" xfId="0" applyFont="1" applyBorder="1" applyAlignment="1">
      <alignment vertical="center" shrinkToFit="1"/>
    </xf>
    <xf numFmtId="0" fontId="5" fillId="0" borderId="2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top" wrapText="1"/>
    </xf>
    <xf numFmtId="0" fontId="9" fillId="0" borderId="0" xfId="0" applyFo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 wrapText="1"/>
    </xf>
    <xf numFmtId="17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5" fontId="16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 shrinkToFit="1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vertical="center" shrinkToFit="1"/>
      <protection locked="0"/>
    </xf>
    <xf numFmtId="176" fontId="4" fillId="0" borderId="43" xfId="0" applyNumberFormat="1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49" fontId="4" fillId="0" borderId="43" xfId="0" applyNumberFormat="1" applyFont="1" applyBorder="1" applyAlignment="1">
      <alignment vertical="center" shrinkToFit="1"/>
    </xf>
    <xf numFmtId="49" fontId="4" fillId="0" borderId="44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5" fontId="16" fillId="0" borderId="14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0" borderId="3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C1CF-F4E9-4F51-A6CD-2BCCF58A4961}">
  <dimension ref="A1:AF62"/>
  <sheetViews>
    <sheetView tabSelected="1" zoomScaleNormal="100" workbookViewId="0">
      <selection activeCell="D9" sqref="D9"/>
    </sheetView>
  </sheetViews>
  <sheetFormatPr defaultColWidth="8.75" defaultRowHeight="13.5"/>
  <cols>
    <col min="1" max="1" width="11" style="8" customWidth="1"/>
    <col min="2" max="2" width="16.25" style="8" bestFit="1" customWidth="1"/>
    <col min="3" max="4" width="17" style="8" customWidth="1"/>
    <col min="5" max="5" width="13" style="8" customWidth="1"/>
    <col min="6" max="6" width="9" style="8" customWidth="1"/>
    <col min="7" max="7" width="10" style="8" customWidth="1"/>
    <col min="8" max="9" width="9" style="8" customWidth="1"/>
    <col min="10" max="14" width="2.5" style="8" customWidth="1"/>
    <col min="15" max="15" width="4" style="8" customWidth="1"/>
    <col min="16" max="16" width="14" style="8" customWidth="1"/>
    <col min="17" max="18" width="8.75" style="8" hidden="1" customWidth="1"/>
    <col min="19" max="19" width="13.25" style="8" hidden="1" customWidth="1"/>
    <col min="20" max="21" width="8.75" style="8" hidden="1" customWidth="1"/>
    <col min="22" max="22" width="8.75" style="8" customWidth="1"/>
    <col min="23" max="16384" width="8.75" style="8"/>
  </cols>
  <sheetData>
    <row r="1" spans="2:31" ht="13.15" customHeight="1">
      <c r="B1" s="96" t="s">
        <v>163</v>
      </c>
      <c r="C1" s="97"/>
      <c r="D1" s="97"/>
      <c r="E1" s="97"/>
      <c r="F1" s="97"/>
      <c r="G1" s="97"/>
      <c r="H1" s="97"/>
      <c r="I1" s="97"/>
      <c r="J1" s="52"/>
      <c r="K1" s="52"/>
      <c r="L1" s="52"/>
      <c r="M1" s="52"/>
      <c r="N1" s="52"/>
      <c r="O1" s="7"/>
      <c r="P1" s="7"/>
      <c r="Q1" s="95" t="s">
        <v>88</v>
      </c>
    </row>
    <row r="2" spans="2:31" ht="18.600000000000001" customHeight="1" thickBot="1">
      <c r="B2" s="97"/>
      <c r="C2" s="97"/>
      <c r="D2" s="97"/>
      <c r="E2" s="97"/>
      <c r="F2" s="97"/>
      <c r="G2" s="97"/>
      <c r="H2" s="97"/>
      <c r="I2" s="97"/>
      <c r="J2" s="52"/>
      <c r="K2" s="52"/>
      <c r="L2" s="52"/>
      <c r="M2" s="52"/>
      <c r="N2" s="52"/>
      <c r="O2" s="7"/>
      <c r="P2" s="7"/>
      <c r="Q2" s="95"/>
      <c r="S2" s="8" t="s">
        <v>0</v>
      </c>
      <c r="T2" s="8" t="s">
        <v>1</v>
      </c>
      <c r="U2" s="8">
        <v>1</v>
      </c>
      <c r="V2" s="8" t="s">
        <v>2</v>
      </c>
    </row>
    <row r="3" spans="2:31" ht="22.15" customHeight="1" thickBot="1">
      <c r="B3" s="53" t="s">
        <v>97</v>
      </c>
      <c r="C3" s="74" t="s">
        <v>80</v>
      </c>
      <c r="D3" s="75"/>
      <c r="E3" s="76"/>
      <c r="F3" s="36" t="s">
        <v>96</v>
      </c>
      <c r="G3" s="43" t="s">
        <v>139</v>
      </c>
      <c r="H3" s="23" t="s">
        <v>3</v>
      </c>
      <c r="I3" s="23" t="s">
        <v>4</v>
      </c>
      <c r="J3" s="35"/>
      <c r="K3" s="35"/>
      <c r="L3" s="35"/>
      <c r="M3" s="35"/>
      <c r="N3" s="35"/>
      <c r="O3" s="89" t="s">
        <v>89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2:31" ht="22.15" customHeight="1" thickBot="1">
      <c r="B4" s="54" t="s">
        <v>128</v>
      </c>
      <c r="C4" s="100" t="s">
        <v>81</v>
      </c>
      <c r="D4" s="101"/>
      <c r="E4" s="102"/>
      <c r="F4" s="22"/>
      <c r="G4" s="24"/>
      <c r="H4" s="24"/>
      <c r="I4" s="24"/>
      <c r="J4" s="13"/>
      <c r="K4" s="13"/>
      <c r="L4" s="13"/>
      <c r="M4" s="13"/>
      <c r="N4" s="13"/>
      <c r="O4" s="89" t="s">
        <v>112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2:31" ht="22.15" customHeight="1">
      <c r="B5" s="71" t="s">
        <v>125</v>
      </c>
      <c r="C5" s="77" t="s">
        <v>126</v>
      </c>
      <c r="D5" s="78"/>
      <c r="E5" s="79"/>
      <c r="F5" s="7"/>
      <c r="G5" s="24" t="s">
        <v>6</v>
      </c>
      <c r="H5" s="24">
        <v>1</v>
      </c>
      <c r="I5" s="24">
        <v>1</v>
      </c>
      <c r="J5" s="13"/>
      <c r="K5" s="13"/>
      <c r="L5" s="13"/>
      <c r="M5" s="13"/>
      <c r="N5" s="13"/>
      <c r="O5" s="89" t="s">
        <v>92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2:31" ht="22.15" customHeight="1" thickBot="1">
      <c r="B6" s="72"/>
      <c r="C6" s="80"/>
      <c r="D6" s="81"/>
      <c r="E6" s="82"/>
      <c r="F6" s="7"/>
      <c r="G6" s="24" t="s">
        <v>8</v>
      </c>
      <c r="H6" s="24">
        <v>2</v>
      </c>
      <c r="I6" s="24">
        <f>COUNTIF($Q$11:$Q$62,"女高校")</f>
        <v>0</v>
      </c>
      <c r="J6" s="13"/>
      <c r="K6" s="13"/>
      <c r="L6" s="13"/>
      <c r="M6" s="13"/>
      <c r="N6" s="13"/>
      <c r="S6" s="8" t="s">
        <v>9</v>
      </c>
      <c r="U6" s="8">
        <v>5</v>
      </c>
    </row>
    <row r="7" spans="2:31" ht="22.15" customHeight="1">
      <c r="B7" s="71" t="s">
        <v>124</v>
      </c>
      <c r="C7" s="83" t="s">
        <v>158</v>
      </c>
      <c r="D7" s="84"/>
      <c r="E7" s="85"/>
      <c r="F7" s="7"/>
      <c r="G7" s="24" t="s">
        <v>10</v>
      </c>
      <c r="H7" s="24">
        <v>2</v>
      </c>
      <c r="I7" s="24">
        <v>1</v>
      </c>
      <c r="J7" s="13"/>
      <c r="K7" s="13"/>
      <c r="L7" s="13"/>
      <c r="M7" s="13"/>
      <c r="N7" s="13"/>
      <c r="O7" s="73" t="s">
        <v>90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2:31" ht="22.15" customHeight="1" thickBot="1">
      <c r="B8" s="72"/>
      <c r="C8" s="86"/>
      <c r="D8" s="87"/>
      <c r="E8" s="88"/>
      <c r="F8" s="7"/>
      <c r="G8" s="13" t="s">
        <v>98</v>
      </c>
      <c r="H8" s="90">
        <f>SUM(H4:I6)*1000+SUM(H7:I7)*1200</f>
        <v>7600</v>
      </c>
      <c r="I8" s="90"/>
      <c r="J8" s="47"/>
      <c r="K8" s="47"/>
      <c r="L8" s="47"/>
      <c r="M8" s="47"/>
      <c r="N8" s="47"/>
      <c r="O8" s="89" t="s">
        <v>91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2:31" ht="14.25" customHeight="1">
      <c r="B9" s="50"/>
      <c r="C9" s="51"/>
      <c r="D9" s="49"/>
      <c r="E9" s="49"/>
      <c r="F9" s="49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T9" s="13" t="s">
        <v>26</v>
      </c>
      <c r="U9" s="14"/>
      <c r="V9" s="14"/>
    </row>
    <row r="10" spans="2:31" s="17" customFormat="1" ht="28.5" customHeight="1" thickBot="1">
      <c r="B10" s="27" t="s">
        <v>110</v>
      </c>
      <c r="C10" s="27" t="s">
        <v>78</v>
      </c>
      <c r="D10" s="44" t="s">
        <v>28</v>
      </c>
      <c r="E10" s="27" t="s">
        <v>14</v>
      </c>
      <c r="F10" s="27" t="s">
        <v>15</v>
      </c>
      <c r="G10" s="27" t="s">
        <v>29</v>
      </c>
      <c r="H10" s="27" t="s">
        <v>79</v>
      </c>
      <c r="I10" s="27" t="s">
        <v>16</v>
      </c>
      <c r="J10" s="63"/>
      <c r="K10" s="63"/>
      <c r="L10" s="63"/>
      <c r="M10" s="63"/>
      <c r="N10" s="63"/>
      <c r="O10" s="8"/>
      <c r="P10" s="46" t="s">
        <v>100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2:31" s="14" customFormat="1" ht="21.6" customHeight="1" thickBot="1">
      <c r="B11" s="29">
        <v>3245</v>
      </c>
      <c r="C11" s="29" t="s">
        <v>17</v>
      </c>
      <c r="D11" s="29" t="s">
        <v>114</v>
      </c>
      <c r="E11" s="29" t="s">
        <v>159</v>
      </c>
      <c r="F11" s="29">
        <v>3</v>
      </c>
      <c r="G11" s="29" t="s">
        <v>30</v>
      </c>
      <c r="H11" s="30" t="s">
        <v>2</v>
      </c>
      <c r="I11" s="29" t="s">
        <v>8</v>
      </c>
      <c r="O11" s="8"/>
      <c r="P11" s="46" t="s">
        <v>107</v>
      </c>
      <c r="R11" s="30" t="str">
        <f t="shared" ref="R11:R19" si="0">H11&amp;I11</f>
        <v>男高校</v>
      </c>
      <c r="S11" s="13" t="s">
        <v>13</v>
      </c>
    </row>
    <row r="12" spans="2:31" s="14" customFormat="1" ht="21.6" customHeight="1" thickBot="1">
      <c r="B12" s="29">
        <v>3246</v>
      </c>
      <c r="C12" s="29" t="s">
        <v>18</v>
      </c>
      <c r="D12" s="29" t="s">
        <v>116</v>
      </c>
      <c r="E12" s="29" t="s">
        <v>19</v>
      </c>
      <c r="F12" s="29">
        <v>3</v>
      </c>
      <c r="G12" s="29" t="s">
        <v>30</v>
      </c>
      <c r="H12" s="30" t="s">
        <v>3</v>
      </c>
      <c r="I12" s="29" t="s">
        <v>8</v>
      </c>
      <c r="O12" s="8"/>
      <c r="R12" s="30" t="str">
        <f t="shared" si="0"/>
        <v>男高校</v>
      </c>
      <c r="S12" s="14" t="s">
        <v>27</v>
      </c>
    </row>
    <row r="13" spans="2:31" s="14" customFormat="1" ht="21.6" customHeight="1" thickBot="1">
      <c r="B13" s="29">
        <v>3247</v>
      </c>
      <c r="C13" s="29" t="s">
        <v>20</v>
      </c>
      <c r="D13" s="29" t="s">
        <v>118</v>
      </c>
      <c r="E13" s="29" t="s">
        <v>160</v>
      </c>
      <c r="F13" s="29">
        <v>2</v>
      </c>
      <c r="G13" s="29" t="s">
        <v>30</v>
      </c>
      <c r="H13" s="30" t="s">
        <v>4</v>
      </c>
      <c r="I13" s="29" t="s">
        <v>6</v>
      </c>
      <c r="O13" s="8"/>
      <c r="P13" s="46" t="s">
        <v>105</v>
      </c>
      <c r="R13" s="30" t="str">
        <f t="shared" si="0"/>
        <v>女中学</v>
      </c>
    </row>
    <row r="14" spans="2:31" s="14" customFormat="1" ht="33" customHeight="1" thickBot="1">
      <c r="B14" s="29">
        <v>3248</v>
      </c>
      <c r="C14" s="29" t="s">
        <v>21</v>
      </c>
      <c r="D14" s="29" t="s">
        <v>119</v>
      </c>
      <c r="E14" s="29" t="s">
        <v>135</v>
      </c>
      <c r="F14" s="29">
        <v>1</v>
      </c>
      <c r="G14" s="29" t="s">
        <v>30</v>
      </c>
      <c r="H14" s="30" t="s">
        <v>3</v>
      </c>
      <c r="I14" s="29" t="s">
        <v>6</v>
      </c>
      <c r="O14" s="8"/>
      <c r="P14" s="46" t="s">
        <v>106</v>
      </c>
      <c r="R14" s="30" t="str">
        <f t="shared" si="0"/>
        <v>男中学</v>
      </c>
      <c r="S14" s="19" t="s">
        <v>30</v>
      </c>
    </row>
    <row r="15" spans="2:31" s="14" customFormat="1" ht="21" customHeight="1" thickBot="1">
      <c r="B15" s="29">
        <v>3249</v>
      </c>
      <c r="C15" s="29" t="s">
        <v>82</v>
      </c>
      <c r="D15" s="29" t="s">
        <v>120</v>
      </c>
      <c r="E15" s="29" t="s">
        <v>83</v>
      </c>
      <c r="F15" s="29"/>
      <c r="G15" s="29" t="s">
        <v>30</v>
      </c>
      <c r="H15" s="30" t="s">
        <v>2</v>
      </c>
      <c r="I15" s="29" t="s">
        <v>10</v>
      </c>
      <c r="O15" s="8"/>
      <c r="R15" s="30" t="str">
        <f t="shared" si="0"/>
        <v>男一般</v>
      </c>
      <c r="S15" s="19" t="s">
        <v>31</v>
      </c>
    </row>
    <row r="16" spans="2:31" s="14" customFormat="1" ht="21" customHeight="1" thickBot="1">
      <c r="B16" s="29">
        <v>3250</v>
      </c>
      <c r="C16" s="29" t="s">
        <v>84</v>
      </c>
      <c r="D16" s="29" t="s">
        <v>121</v>
      </c>
      <c r="E16" s="29" t="s">
        <v>140</v>
      </c>
      <c r="F16" s="29"/>
      <c r="G16" s="29" t="s">
        <v>85</v>
      </c>
      <c r="H16" s="30" t="s">
        <v>86</v>
      </c>
      <c r="I16" s="29" t="s">
        <v>10</v>
      </c>
      <c r="O16" s="8"/>
      <c r="P16" s="8"/>
      <c r="R16" s="30" t="str">
        <f t="shared" si="0"/>
        <v>男一般</v>
      </c>
      <c r="S16" s="19" t="s">
        <v>32</v>
      </c>
    </row>
    <row r="17" spans="1:27" s="14" customFormat="1" ht="21" customHeight="1" thickBot="1">
      <c r="B17" s="29">
        <v>9001</v>
      </c>
      <c r="C17" s="29" t="s">
        <v>87</v>
      </c>
      <c r="D17" s="29" t="s">
        <v>123</v>
      </c>
      <c r="E17" s="29" t="s">
        <v>136</v>
      </c>
      <c r="F17" s="29"/>
      <c r="G17" s="29" t="s">
        <v>137</v>
      </c>
      <c r="H17" s="30" t="s">
        <v>4</v>
      </c>
      <c r="I17" s="29" t="s">
        <v>10</v>
      </c>
      <c r="O17" s="8"/>
      <c r="P17" s="8"/>
      <c r="R17" s="30" t="str">
        <f t="shared" si="0"/>
        <v>女一般</v>
      </c>
      <c r="S17" s="19" t="s">
        <v>33</v>
      </c>
      <c r="T17" s="19"/>
      <c r="U17" s="19"/>
      <c r="V17" s="31"/>
      <c r="W17" s="31"/>
      <c r="X17" s="32"/>
    </row>
    <row r="18" spans="1:27" s="14" customFormat="1" ht="21" customHeight="1" thickBot="1">
      <c r="B18" s="29"/>
      <c r="C18" s="29"/>
      <c r="D18" s="29"/>
      <c r="E18" s="29"/>
      <c r="F18" s="29"/>
      <c r="G18" s="29"/>
      <c r="H18" s="30"/>
      <c r="I18" s="29"/>
      <c r="O18" s="8"/>
      <c r="P18" s="8"/>
      <c r="R18" s="30" t="str">
        <f t="shared" si="0"/>
        <v/>
      </c>
      <c r="S18" s="19" t="s">
        <v>34</v>
      </c>
      <c r="T18" s="19"/>
      <c r="U18" s="19"/>
      <c r="V18" s="31"/>
      <c r="W18" s="31"/>
      <c r="X18" s="32"/>
    </row>
    <row r="19" spans="1:27" s="14" customFormat="1" ht="21" customHeight="1" thickBot="1">
      <c r="B19" s="33"/>
      <c r="C19" s="33"/>
      <c r="D19" s="33"/>
      <c r="E19" s="33"/>
      <c r="F19" s="33"/>
      <c r="G19" s="33"/>
      <c r="H19" s="33"/>
      <c r="I19" s="33"/>
      <c r="O19" s="8"/>
      <c r="P19" s="8"/>
      <c r="R19" s="30" t="str">
        <f t="shared" si="0"/>
        <v/>
      </c>
      <c r="S19" s="19" t="s">
        <v>38</v>
      </c>
      <c r="T19" s="19"/>
      <c r="U19" s="19"/>
      <c r="V19" s="31"/>
      <c r="W19" s="31"/>
      <c r="X19" s="32"/>
    </row>
    <row r="20" spans="1:27" ht="21" customHeight="1">
      <c r="A20" s="96" t="s">
        <v>164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73" t="s">
        <v>93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7" ht="21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7" ht="24">
      <c r="A22" s="9" t="s">
        <v>97</v>
      </c>
      <c r="B22" s="98" t="s">
        <v>94</v>
      </c>
      <c r="C22" s="98"/>
      <c r="D22" s="98"/>
      <c r="E22" s="98"/>
      <c r="F22" s="35"/>
      <c r="G22" s="99" t="s">
        <v>99</v>
      </c>
      <c r="H22" s="99"/>
      <c r="I22" s="99"/>
      <c r="J22" s="103">
        <v>8</v>
      </c>
      <c r="K22" s="103"/>
      <c r="L22" s="103"/>
      <c r="M22" s="103"/>
      <c r="N22" s="104"/>
      <c r="P22" s="105" t="s">
        <v>101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</row>
    <row r="23" spans="1:2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2"/>
      <c r="Q23" s="8" t="s">
        <v>22</v>
      </c>
      <c r="S23" s="14"/>
      <c r="T23" s="14"/>
    </row>
    <row r="24" spans="1:27" s="17" customFormat="1" ht="49.9" customHeight="1" thickBot="1">
      <c r="A24" s="15" t="s">
        <v>77</v>
      </c>
      <c r="B24" s="15" t="s">
        <v>110</v>
      </c>
      <c r="C24" s="16" t="s">
        <v>78</v>
      </c>
      <c r="D24" s="16" t="s">
        <v>28</v>
      </c>
      <c r="E24" s="16" t="s">
        <v>14</v>
      </c>
      <c r="F24" s="16" t="s">
        <v>15</v>
      </c>
      <c r="G24" s="16" t="s">
        <v>29</v>
      </c>
      <c r="H24" s="16" t="s">
        <v>79</v>
      </c>
      <c r="I24" s="16" t="s">
        <v>16</v>
      </c>
      <c r="J24" s="91" t="s">
        <v>23</v>
      </c>
      <c r="K24" s="92"/>
      <c r="L24" s="92"/>
      <c r="M24" s="92"/>
      <c r="N24" s="93"/>
      <c r="O24" s="12"/>
      <c r="P24" s="94" t="s">
        <v>102</v>
      </c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s="14" customFormat="1" ht="21.6" customHeight="1" thickBot="1">
      <c r="A25" s="18" t="s">
        <v>7</v>
      </c>
      <c r="B25" s="6">
        <v>3245</v>
      </c>
      <c r="C25" s="3" t="s">
        <v>17</v>
      </c>
      <c r="D25" s="4" t="s">
        <v>113</v>
      </c>
      <c r="E25" s="4" t="s">
        <v>159</v>
      </c>
      <c r="F25" s="4">
        <v>3</v>
      </c>
      <c r="G25" s="4" t="s">
        <v>30</v>
      </c>
      <c r="H25" s="4" t="s">
        <v>2</v>
      </c>
      <c r="I25" s="5" t="s">
        <v>8</v>
      </c>
      <c r="J25" s="60">
        <v>4</v>
      </c>
      <c r="K25" s="59" t="s">
        <v>130</v>
      </c>
      <c r="L25" s="61" t="s">
        <v>134</v>
      </c>
      <c r="M25" s="59" t="s">
        <v>131</v>
      </c>
      <c r="N25" s="62">
        <v>32</v>
      </c>
      <c r="O25" s="13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s="14" customFormat="1" ht="21.6" customHeight="1" thickBot="1">
      <c r="A26" s="18" t="s">
        <v>7</v>
      </c>
      <c r="B26" s="6">
        <v>3246</v>
      </c>
      <c r="C26" s="3" t="s">
        <v>18</v>
      </c>
      <c r="D26" s="4" t="s">
        <v>115</v>
      </c>
      <c r="E26" s="4" t="s">
        <v>19</v>
      </c>
      <c r="F26" s="4">
        <v>3</v>
      </c>
      <c r="G26" s="4" t="s">
        <v>30</v>
      </c>
      <c r="H26" s="4" t="s">
        <v>3</v>
      </c>
      <c r="I26" s="5" t="s">
        <v>8</v>
      </c>
      <c r="J26" s="60">
        <v>3</v>
      </c>
      <c r="K26" s="59" t="s">
        <v>130</v>
      </c>
      <c r="L26" s="61">
        <v>55</v>
      </c>
      <c r="M26" s="59" t="s">
        <v>131</v>
      </c>
      <c r="N26" s="62" t="s">
        <v>132</v>
      </c>
      <c r="O26" s="13"/>
      <c r="P26" s="26" t="s">
        <v>108</v>
      </c>
      <c r="Q26" s="8" t="s">
        <v>11</v>
      </c>
    </row>
    <row r="27" spans="1:27" s="14" customFormat="1" ht="21.6" customHeight="1" thickBot="1">
      <c r="A27" s="18" t="s">
        <v>11</v>
      </c>
      <c r="B27" s="6">
        <v>3246</v>
      </c>
      <c r="C27" s="3" t="s">
        <v>18</v>
      </c>
      <c r="D27" s="4" t="s">
        <v>115</v>
      </c>
      <c r="E27" s="64" t="s">
        <v>19</v>
      </c>
      <c r="F27" s="4">
        <v>3</v>
      </c>
      <c r="G27" s="4" t="s">
        <v>30</v>
      </c>
      <c r="H27" s="4" t="s">
        <v>3</v>
      </c>
      <c r="I27" s="5" t="s">
        <v>8</v>
      </c>
      <c r="J27" s="60">
        <v>14</v>
      </c>
      <c r="K27" s="59" t="s">
        <v>130</v>
      </c>
      <c r="L27" s="61">
        <v>53</v>
      </c>
      <c r="M27" s="59" t="s">
        <v>131</v>
      </c>
      <c r="N27" s="62">
        <v>29</v>
      </c>
      <c r="O27" s="13"/>
      <c r="P27" s="26"/>
      <c r="Q27" s="8" t="s">
        <v>25</v>
      </c>
    </row>
    <row r="28" spans="1:27" s="14" customFormat="1" ht="32.25" customHeight="1" thickBot="1">
      <c r="A28" s="18" t="s">
        <v>13</v>
      </c>
      <c r="B28" s="6">
        <v>3247</v>
      </c>
      <c r="C28" s="3" t="s">
        <v>20</v>
      </c>
      <c r="D28" s="5" t="s">
        <v>117</v>
      </c>
      <c r="E28" s="4" t="s">
        <v>161</v>
      </c>
      <c r="F28" s="3">
        <v>2</v>
      </c>
      <c r="G28" s="4" t="s">
        <v>30</v>
      </c>
      <c r="H28" s="4" t="s">
        <v>4</v>
      </c>
      <c r="I28" s="5" t="s">
        <v>6</v>
      </c>
      <c r="J28" s="60">
        <v>9</v>
      </c>
      <c r="K28" s="59" t="s">
        <v>130</v>
      </c>
      <c r="L28" s="61">
        <v>26</v>
      </c>
      <c r="M28" s="59" t="s">
        <v>131</v>
      </c>
      <c r="N28" s="62">
        <v>40</v>
      </c>
      <c r="O28" s="13"/>
      <c r="P28" s="26" t="s">
        <v>103</v>
      </c>
      <c r="Q28" s="13" t="s">
        <v>26</v>
      </c>
      <c r="R28" s="19"/>
    </row>
    <row r="29" spans="1:27" s="14" customFormat="1" ht="21.6" customHeight="1" thickBot="1">
      <c r="A29" s="18" t="s">
        <v>26</v>
      </c>
      <c r="B29" s="6">
        <v>9001</v>
      </c>
      <c r="C29" s="65" t="s">
        <v>87</v>
      </c>
      <c r="D29" s="64" t="s">
        <v>122</v>
      </c>
      <c r="E29" s="66" t="s">
        <v>138</v>
      </c>
      <c r="F29" s="64"/>
      <c r="G29" s="64" t="s">
        <v>137</v>
      </c>
      <c r="H29" s="64" t="s">
        <v>4</v>
      </c>
      <c r="I29" s="67" t="s">
        <v>10</v>
      </c>
      <c r="J29" s="60">
        <v>2</v>
      </c>
      <c r="K29" s="59" t="s">
        <v>130</v>
      </c>
      <c r="L29" s="61">
        <v>14</v>
      </c>
      <c r="M29" s="59" t="s">
        <v>131</v>
      </c>
      <c r="N29" s="62" t="s">
        <v>133</v>
      </c>
      <c r="O29" s="8"/>
      <c r="Q29" s="30" t="e">
        <f>#REF!&amp;#REF!</f>
        <v>#REF!</v>
      </c>
      <c r="R29" s="19" t="s">
        <v>48</v>
      </c>
      <c r="S29" s="19"/>
      <c r="T29" s="19"/>
      <c r="U29" s="31"/>
      <c r="V29" s="31"/>
      <c r="W29" s="32"/>
    </row>
    <row r="30" spans="1:27" s="34" customFormat="1" ht="21.6" customHeight="1" thickBot="1">
      <c r="A30" s="18" t="s">
        <v>9</v>
      </c>
      <c r="B30" s="6">
        <v>3248</v>
      </c>
      <c r="C30" s="68" t="s">
        <v>21</v>
      </c>
      <c r="D30" s="4" t="s">
        <v>141</v>
      </c>
      <c r="E30" s="4" t="s">
        <v>135</v>
      </c>
      <c r="F30" s="4">
        <v>1</v>
      </c>
      <c r="G30" s="4" t="s">
        <v>30</v>
      </c>
      <c r="H30" s="4" t="s">
        <v>3</v>
      </c>
      <c r="I30" s="5" t="s">
        <v>6</v>
      </c>
      <c r="J30" s="60">
        <v>8</v>
      </c>
      <c r="K30" s="59" t="s">
        <v>130</v>
      </c>
      <c r="L30" s="61">
        <v>14</v>
      </c>
      <c r="M30" s="59" t="s">
        <v>131</v>
      </c>
      <c r="N30" s="62" t="s">
        <v>133</v>
      </c>
      <c r="O30" s="8"/>
      <c r="P30" s="46" t="s">
        <v>104</v>
      </c>
      <c r="Q30" s="30" t="e">
        <f>#REF!&amp;#REF!</f>
        <v>#REF!</v>
      </c>
      <c r="R30" s="19" t="s">
        <v>49</v>
      </c>
      <c r="S30" s="19"/>
      <c r="T30" s="19"/>
      <c r="U30" s="31"/>
      <c r="V30" s="31"/>
      <c r="W30" s="32"/>
    </row>
    <row r="31" spans="1:27" s="34" customFormat="1" ht="21.6" customHeight="1" thickBot="1">
      <c r="A31" s="18" t="s">
        <v>11</v>
      </c>
      <c r="B31" s="6">
        <v>3249</v>
      </c>
      <c r="C31" s="68" t="s">
        <v>82</v>
      </c>
      <c r="D31" s="4" t="s">
        <v>142</v>
      </c>
      <c r="E31" s="4" t="s">
        <v>83</v>
      </c>
      <c r="F31" s="4"/>
      <c r="G31" s="4" t="s">
        <v>30</v>
      </c>
      <c r="H31" s="4" t="s">
        <v>3</v>
      </c>
      <c r="I31" s="67" t="s">
        <v>10</v>
      </c>
      <c r="J31" s="60">
        <v>13</v>
      </c>
      <c r="K31" s="59" t="s">
        <v>130</v>
      </c>
      <c r="L31" s="61" t="s">
        <v>144</v>
      </c>
      <c r="M31" s="59" t="s">
        <v>131</v>
      </c>
      <c r="N31" s="62" t="s">
        <v>145</v>
      </c>
      <c r="O31" s="8"/>
      <c r="P31" s="46" t="s">
        <v>109</v>
      </c>
      <c r="Q31" s="30" t="e">
        <f>#REF!&amp;#REF!</f>
        <v>#REF!</v>
      </c>
      <c r="R31" s="19" t="s">
        <v>50</v>
      </c>
      <c r="S31" s="19"/>
      <c r="T31" s="19"/>
      <c r="U31" s="31"/>
      <c r="V31" s="31"/>
      <c r="W31" s="32"/>
    </row>
    <row r="32" spans="1:27" s="34" customFormat="1" ht="21.6" customHeight="1" thickBot="1">
      <c r="A32" s="18" t="s">
        <v>7</v>
      </c>
      <c r="B32" s="6">
        <v>3250</v>
      </c>
      <c r="C32" s="68" t="s">
        <v>84</v>
      </c>
      <c r="D32" s="4" t="s">
        <v>143</v>
      </c>
      <c r="E32" s="4" t="s">
        <v>140</v>
      </c>
      <c r="F32" s="4"/>
      <c r="G32" s="4" t="s">
        <v>30</v>
      </c>
      <c r="H32" s="4" t="s">
        <v>3</v>
      </c>
      <c r="I32" s="40" t="s">
        <v>10</v>
      </c>
      <c r="J32" s="60">
        <v>3</v>
      </c>
      <c r="K32" s="59" t="s">
        <v>130</v>
      </c>
      <c r="L32" s="61" t="s">
        <v>146</v>
      </c>
      <c r="M32" s="59" t="s">
        <v>131</v>
      </c>
      <c r="N32" s="62" t="s">
        <v>147</v>
      </c>
      <c r="O32" s="8"/>
      <c r="Q32" s="30" t="e">
        <f>#REF!&amp;#REF!</f>
        <v>#REF!</v>
      </c>
      <c r="R32" s="19" t="s">
        <v>51</v>
      </c>
      <c r="S32" s="19"/>
      <c r="T32" s="19"/>
      <c r="U32" s="31"/>
      <c r="V32" s="31"/>
      <c r="W32" s="32"/>
    </row>
    <row r="33" spans="1:32" s="34" customFormat="1" ht="21.6" customHeight="1">
      <c r="A33" s="8"/>
      <c r="B33" s="8"/>
      <c r="C33" s="8"/>
      <c r="D33" s="8"/>
      <c r="E33" s="8"/>
      <c r="F33" s="8"/>
      <c r="G33" s="8"/>
      <c r="H33" s="8"/>
      <c r="O33" s="8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</row>
    <row r="34" spans="1:32" s="34" customFormat="1" ht="21.6" customHeight="1" thickBot="1">
      <c r="A34" s="8"/>
      <c r="B34" s="8"/>
      <c r="C34" s="8"/>
      <c r="D34" s="8"/>
      <c r="E34" s="8"/>
      <c r="F34" s="8"/>
      <c r="G34" s="8"/>
      <c r="H34" s="8"/>
      <c r="O34" s="8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</row>
    <row r="35" spans="1:32" s="34" customFormat="1" ht="21.6" customHeight="1" thickBot="1">
      <c r="A35" s="8"/>
      <c r="B35" s="8"/>
      <c r="C35" s="8"/>
      <c r="D35" s="8"/>
      <c r="E35" s="8"/>
      <c r="F35" s="8"/>
      <c r="G35" s="8"/>
      <c r="H35" s="8"/>
      <c r="O35" s="8"/>
      <c r="Q35" s="30" t="e">
        <f>#REF!&amp;#REF!</f>
        <v>#REF!</v>
      </c>
      <c r="R35" s="19" t="s">
        <v>54</v>
      </c>
      <c r="S35" s="19"/>
      <c r="T35" s="19"/>
      <c r="U35" s="31"/>
      <c r="V35" s="31"/>
      <c r="W35" s="32"/>
    </row>
    <row r="36" spans="1:32" s="34" customFormat="1" ht="21.6" customHeight="1" thickBot="1">
      <c r="A36" s="8"/>
      <c r="B36" s="8"/>
      <c r="C36" s="8"/>
      <c r="D36" s="8"/>
      <c r="E36" s="8"/>
      <c r="F36" s="8"/>
      <c r="G36" s="8"/>
      <c r="H36" s="8"/>
      <c r="O36" s="8"/>
      <c r="Q36" s="30" t="e">
        <f>#REF!&amp;#REF!</f>
        <v>#REF!</v>
      </c>
      <c r="R36" s="19" t="s">
        <v>55</v>
      </c>
      <c r="S36" s="19"/>
      <c r="T36" s="19"/>
      <c r="U36" s="31"/>
      <c r="V36" s="31"/>
      <c r="W36" s="32"/>
    </row>
    <row r="37" spans="1:32" s="34" customFormat="1" ht="21.6" customHeight="1" thickBot="1">
      <c r="A37" s="8"/>
      <c r="B37" s="8"/>
      <c r="C37" s="8"/>
      <c r="D37" s="8"/>
      <c r="E37" s="8"/>
      <c r="F37" s="8"/>
      <c r="G37" s="8"/>
      <c r="H37" s="8"/>
      <c r="O37" s="8"/>
      <c r="Q37" s="30" t="e">
        <f>#REF!&amp;#REF!</f>
        <v>#REF!</v>
      </c>
      <c r="R37" s="19" t="s">
        <v>56</v>
      </c>
      <c r="S37" s="19"/>
      <c r="T37" s="19"/>
      <c r="U37" s="31"/>
      <c r="V37" s="31"/>
      <c r="W37" s="32"/>
    </row>
    <row r="38" spans="1:32" s="34" customFormat="1" ht="21.6" customHeight="1" thickBot="1">
      <c r="A38" s="8"/>
      <c r="B38" s="8"/>
      <c r="C38" s="8"/>
      <c r="D38" s="8"/>
      <c r="E38" s="8"/>
      <c r="F38" s="8"/>
      <c r="G38" s="8"/>
      <c r="H38" s="8"/>
      <c r="O38" s="8"/>
      <c r="Q38" s="30" t="e">
        <f>#REF!&amp;#REF!</f>
        <v>#REF!</v>
      </c>
      <c r="R38" s="19" t="s">
        <v>57</v>
      </c>
      <c r="S38" s="19"/>
      <c r="T38" s="19"/>
      <c r="U38" s="31"/>
      <c r="V38" s="31"/>
      <c r="W38" s="32"/>
    </row>
    <row r="39" spans="1:32" s="34" customFormat="1" ht="21.6" customHeight="1" thickBot="1">
      <c r="A39" s="8"/>
      <c r="B39" s="8"/>
      <c r="C39" s="8"/>
      <c r="D39" s="8"/>
      <c r="E39" s="8"/>
      <c r="F39" s="8"/>
      <c r="G39" s="8"/>
      <c r="H39" s="8"/>
      <c r="O39" s="8"/>
      <c r="Q39" s="30" t="e">
        <f>#REF!&amp;#REF!</f>
        <v>#REF!</v>
      </c>
      <c r="R39" s="19" t="s">
        <v>58</v>
      </c>
      <c r="S39" s="19"/>
      <c r="T39" s="19"/>
      <c r="U39" s="31"/>
      <c r="V39" s="31"/>
      <c r="W39" s="32"/>
    </row>
    <row r="40" spans="1:32" s="34" customFormat="1" ht="21.6" customHeight="1" thickBot="1">
      <c r="A40" s="8"/>
      <c r="B40" s="8"/>
      <c r="C40" s="8"/>
      <c r="D40" s="8"/>
      <c r="E40" s="8"/>
      <c r="F40" s="8"/>
      <c r="G40" s="8"/>
      <c r="H40" s="8"/>
      <c r="O40" s="8"/>
      <c r="Q40" s="30" t="e">
        <f>#REF!&amp;#REF!</f>
        <v>#REF!</v>
      </c>
      <c r="R40" s="19" t="s">
        <v>59</v>
      </c>
      <c r="S40" s="19"/>
      <c r="T40" s="19"/>
      <c r="U40" s="31"/>
      <c r="V40" s="31"/>
      <c r="W40" s="32"/>
    </row>
    <row r="41" spans="1:32" s="34" customFormat="1" ht="21.6" customHeight="1" thickBot="1">
      <c r="A41" s="8"/>
      <c r="B41" s="8"/>
      <c r="C41" s="8"/>
      <c r="D41" s="8"/>
      <c r="E41" s="8"/>
      <c r="F41" s="8"/>
      <c r="G41" s="8"/>
      <c r="H41" s="8"/>
      <c r="O41" s="8"/>
      <c r="Q41" s="30" t="e">
        <f>#REF!&amp;#REF!</f>
        <v>#REF!</v>
      </c>
      <c r="R41" s="19" t="s">
        <v>60</v>
      </c>
      <c r="S41" s="19"/>
      <c r="T41" s="19"/>
      <c r="U41" s="31"/>
      <c r="V41" s="31"/>
      <c r="W41" s="32"/>
    </row>
    <row r="42" spans="1:32" s="34" customFormat="1" ht="21.6" customHeight="1" thickBot="1">
      <c r="A42" s="8"/>
      <c r="B42" s="8"/>
      <c r="C42" s="8"/>
      <c r="D42" s="8"/>
      <c r="E42" s="8"/>
      <c r="F42" s="8"/>
      <c r="G42" s="8"/>
      <c r="H42" s="8"/>
      <c r="O42" s="8"/>
      <c r="Q42" s="30" t="e">
        <f>#REF!&amp;#REF!</f>
        <v>#REF!</v>
      </c>
      <c r="R42" s="19" t="s">
        <v>61</v>
      </c>
      <c r="S42" s="19"/>
      <c r="T42" s="19"/>
      <c r="U42" s="31"/>
      <c r="V42" s="31"/>
      <c r="W42" s="32"/>
    </row>
    <row r="43" spans="1:32" s="34" customFormat="1" ht="21.6" customHeight="1" thickBot="1">
      <c r="A43" s="8"/>
      <c r="B43" s="8"/>
      <c r="C43" s="8"/>
      <c r="D43" s="8"/>
      <c r="E43" s="8"/>
      <c r="F43" s="8"/>
      <c r="G43" s="8"/>
      <c r="H43" s="8"/>
      <c r="O43" s="8"/>
      <c r="Q43" s="30" t="e">
        <f>#REF!&amp;#REF!</f>
        <v>#REF!</v>
      </c>
      <c r="R43" s="19" t="s">
        <v>62</v>
      </c>
      <c r="S43" s="19"/>
      <c r="T43" s="19"/>
      <c r="U43" s="31"/>
      <c r="V43" s="31"/>
      <c r="W43" s="32"/>
    </row>
    <row r="44" spans="1:32" s="34" customFormat="1" ht="21.6" customHeight="1" thickBot="1">
      <c r="A44" s="8"/>
      <c r="B44" s="8"/>
      <c r="C44" s="8"/>
      <c r="D44" s="8"/>
      <c r="E44" s="8"/>
      <c r="F44" s="8"/>
      <c r="G44" s="8"/>
      <c r="H44" s="8"/>
      <c r="O44" s="8"/>
      <c r="Q44" s="30" t="e">
        <f>#REF!&amp;#REF!</f>
        <v>#REF!</v>
      </c>
      <c r="R44" s="19" t="s">
        <v>63</v>
      </c>
      <c r="S44" s="19"/>
      <c r="T44" s="19"/>
      <c r="U44" s="31"/>
      <c r="V44" s="31"/>
      <c r="W44" s="32"/>
    </row>
    <row r="45" spans="1:32" s="34" customFormat="1" ht="21.6" customHeight="1" thickBot="1">
      <c r="A45" s="8"/>
      <c r="B45" s="8"/>
      <c r="C45" s="8"/>
      <c r="D45" s="8"/>
      <c r="E45" s="8"/>
      <c r="F45" s="8"/>
      <c r="G45" s="8"/>
      <c r="H45" s="8"/>
      <c r="O45" s="8"/>
      <c r="Q45" s="30" t="e">
        <f>#REF!&amp;#REF!</f>
        <v>#REF!</v>
      </c>
      <c r="R45" s="19" t="s">
        <v>64</v>
      </c>
      <c r="S45" s="19"/>
      <c r="T45" s="19"/>
      <c r="U45" s="31"/>
      <c r="V45" s="31"/>
      <c r="W45" s="32"/>
    </row>
    <row r="46" spans="1:32" s="34" customFormat="1" ht="21.6" customHeight="1" thickBot="1">
      <c r="A46" s="8"/>
      <c r="B46" s="8"/>
      <c r="C46" s="8"/>
      <c r="D46" s="8"/>
      <c r="E46" s="8"/>
      <c r="F46" s="8"/>
      <c r="G46" s="8"/>
      <c r="H46" s="8"/>
      <c r="O46" s="8"/>
      <c r="Q46" s="30" t="e">
        <f>#REF!&amp;#REF!</f>
        <v>#REF!</v>
      </c>
      <c r="R46" s="19" t="s">
        <v>65</v>
      </c>
      <c r="S46" s="19"/>
      <c r="T46" s="19"/>
      <c r="U46" s="31"/>
      <c r="V46" s="31"/>
      <c r="W46" s="32"/>
    </row>
    <row r="47" spans="1:32" s="34" customFormat="1" ht="21.6" customHeight="1" thickBot="1">
      <c r="A47" s="8"/>
      <c r="B47" s="8"/>
      <c r="C47" s="8"/>
      <c r="D47" s="8"/>
      <c r="E47" s="8"/>
      <c r="F47" s="8"/>
      <c r="G47" s="8"/>
      <c r="H47" s="8"/>
      <c r="O47" s="8"/>
      <c r="Q47" s="30" t="e">
        <f>#REF!&amp;#REF!</f>
        <v>#REF!</v>
      </c>
      <c r="R47" s="19" t="s">
        <v>66</v>
      </c>
      <c r="S47" s="19"/>
      <c r="T47" s="19"/>
      <c r="U47" s="31"/>
      <c r="V47" s="31"/>
      <c r="W47" s="32"/>
    </row>
    <row r="48" spans="1:32" s="34" customFormat="1" ht="21.6" customHeight="1" thickBot="1">
      <c r="A48" s="8"/>
      <c r="B48" s="8"/>
      <c r="C48" s="8"/>
      <c r="D48" s="8"/>
      <c r="E48" s="8"/>
      <c r="F48" s="8"/>
      <c r="G48" s="8"/>
      <c r="H48" s="8"/>
      <c r="O48" s="8"/>
      <c r="Q48" s="30" t="e">
        <f>#REF!&amp;#REF!</f>
        <v>#REF!</v>
      </c>
      <c r="R48" s="19" t="s">
        <v>67</v>
      </c>
      <c r="S48" s="19"/>
      <c r="T48" s="19"/>
      <c r="U48" s="31"/>
      <c r="V48" s="31"/>
      <c r="W48" s="32"/>
    </row>
    <row r="49" spans="1:23" s="34" customFormat="1" ht="21.6" customHeight="1" thickBot="1">
      <c r="A49" s="8"/>
      <c r="B49" s="8"/>
      <c r="C49" s="8"/>
      <c r="D49" s="8"/>
      <c r="E49" s="8"/>
      <c r="F49" s="8"/>
      <c r="G49" s="8"/>
      <c r="H49" s="8"/>
      <c r="O49" s="8"/>
      <c r="Q49" s="30" t="e">
        <f>#REF!&amp;#REF!</f>
        <v>#REF!</v>
      </c>
      <c r="R49" s="19" t="s">
        <v>68</v>
      </c>
      <c r="S49" s="19"/>
      <c r="T49" s="19"/>
      <c r="U49" s="31"/>
      <c r="V49" s="31"/>
      <c r="W49" s="32"/>
    </row>
    <row r="50" spans="1:23" s="34" customFormat="1" ht="21.6" customHeight="1" thickBot="1">
      <c r="A50" s="8"/>
      <c r="B50" s="8"/>
      <c r="C50" s="8"/>
      <c r="D50" s="8"/>
      <c r="E50" s="8"/>
      <c r="F50" s="8"/>
      <c r="G50" s="8"/>
      <c r="H50" s="8"/>
      <c r="O50" s="8"/>
      <c r="Q50" s="30" t="e">
        <f>#REF!&amp;#REF!</f>
        <v>#REF!</v>
      </c>
      <c r="R50" s="19" t="s">
        <v>69</v>
      </c>
      <c r="S50" s="19"/>
      <c r="T50" s="19"/>
      <c r="U50" s="31"/>
      <c r="V50" s="31"/>
      <c r="W50" s="32"/>
    </row>
    <row r="51" spans="1:23" s="34" customFormat="1" ht="21.6" customHeight="1" thickBot="1">
      <c r="A51" s="8"/>
      <c r="B51" s="8"/>
      <c r="C51" s="8"/>
      <c r="D51" s="8"/>
      <c r="E51" s="8"/>
      <c r="F51" s="8"/>
      <c r="G51" s="8"/>
      <c r="H51" s="8"/>
      <c r="O51" s="8"/>
      <c r="Q51" s="30" t="e">
        <f>#REF!&amp;#REF!</f>
        <v>#REF!</v>
      </c>
      <c r="R51" s="19" t="s">
        <v>70</v>
      </c>
      <c r="S51" s="19"/>
      <c r="T51" s="19"/>
      <c r="U51" s="31"/>
      <c r="V51" s="31"/>
      <c r="W51" s="32"/>
    </row>
    <row r="52" spans="1:23" s="34" customFormat="1" ht="21.6" customHeight="1" thickBot="1">
      <c r="A52" s="8"/>
      <c r="B52" s="8"/>
      <c r="C52" s="8"/>
      <c r="D52" s="8"/>
      <c r="E52" s="8"/>
      <c r="F52" s="8"/>
      <c r="G52" s="8"/>
      <c r="H52" s="8"/>
      <c r="O52" s="8"/>
      <c r="Q52" s="30" t="e">
        <f>#REF!&amp;#REF!</f>
        <v>#REF!</v>
      </c>
      <c r="R52" s="19" t="s">
        <v>71</v>
      </c>
      <c r="S52" s="19"/>
      <c r="T52" s="19"/>
      <c r="U52" s="31"/>
      <c r="V52" s="31"/>
      <c r="W52" s="32"/>
    </row>
    <row r="53" spans="1:23" s="34" customFormat="1" ht="21.6" customHeight="1" thickBot="1">
      <c r="A53" s="8"/>
      <c r="B53" s="8"/>
      <c r="C53" s="8"/>
      <c r="D53" s="8"/>
      <c r="E53" s="8"/>
      <c r="F53" s="8"/>
      <c r="G53" s="8"/>
      <c r="H53" s="8"/>
      <c r="O53" s="8"/>
      <c r="Q53" s="30" t="e">
        <f>#REF!&amp;#REF!</f>
        <v>#REF!</v>
      </c>
      <c r="R53" s="19" t="s">
        <v>72</v>
      </c>
      <c r="S53" s="19"/>
      <c r="T53" s="19"/>
      <c r="U53" s="31"/>
      <c r="V53" s="31"/>
      <c r="W53" s="32"/>
    </row>
    <row r="54" spans="1:23" s="34" customFormat="1" ht="21.6" customHeight="1" thickBot="1">
      <c r="A54" s="8"/>
      <c r="B54" s="8"/>
      <c r="C54" s="8"/>
      <c r="D54" s="8"/>
      <c r="E54" s="8"/>
      <c r="F54" s="8"/>
      <c r="G54" s="8"/>
      <c r="H54" s="8"/>
      <c r="O54" s="8"/>
      <c r="Q54" s="30" t="e">
        <f>#REF!&amp;#REF!</f>
        <v>#REF!</v>
      </c>
      <c r="R54" s="19" t="s">
        <v>73</v>
      </c>
      <c r="S54" s="19"/>
      <c r="T54" s="19"/>
      <c r="U54" s="31"/>
      <c r="V54" s="31"/>
      <c r="W54" s="32"/>
    </row>
    <row r="55" spans="1:23" s="34" customFormat="1" ht="21.6" customHeight="1" thickBot="1">
      <c r="A55" s="8"/>
      <c r="B55" s="8"/>
      <c r="C55" s="8"/>
      <c r="D55" s="8"/>
      <c r="E55" s="8"/>
      <c r="F55" s="8"/>
      <c r="G55" s="8"/>
      <c r="H55" s="8"/>
      <c r="O55" s="8"/>
      <c r="Q55" s="30" t="e">
        <f>#REF!&amp;#REF!</f>
        <v>#REF!</v>
      </c>
      <c r="R55" s="19" t="s">
        <v>74</v>
      </c>
      <c r="S55" s="19"/>
      <c r="T55" s="19"/>
      <c r="U55" s="31"/>
      <c r="V55" s="31"/>
      <c r="W55" s="32"/>
    </row>
    <row r="56" spans="1:23" s="34" customFormat="1" ht="21.6" customHeight="1" thickBot="1">
      <c r="A56" s="8"/>
      <c r="B56" s="8"/>
      <c r="C56" s="8"/>
      <c r="D56" s="8"/>
      <c r="E56" s="8"/>
      <c r="F56" s="8"/>
      <c r="G56" s="8"/>
      <c r="H56" s="8"/>
      <c r="O56" s="8"/>
      <c r="Q56" s="30" t="e">
        <f>#REF!&amp;#REF!</f>
        <v>#REF!</v>
      </c>
      <c r="R56" s="19" t="s">
        <v>75</v>
      </c>
      <c r="S56" s="19"/>
      <c r="T56" s="19"/>
      <c r="U56" s="31"/>
      <c r="V56" s="31"/>
      <c r="W56" s="32"/>
    </row>
    <row r="57" spans="1:23" s="34" customFormat="1" ht="21.6" customHeight="1" thickBot="1">
      <c r="A57" s="8"/>
      <c r="B57" s="8"/>
      <c r="C57" s="8"/>
      <c r="D57" s="8"/>
      <c r="E57" s="8"/>
      <c r="F57" s="8"/>
      <c r="G57" s="8"/>
      <c r="H57" s="8"/>
      <c r="O57" s="8"/>
      <c r="Q57" s="30" t="e">
        <f>#REF!&amp;#REF!</f>
        <v>#REF!</v>
      </c>
      <c r="R57" s="19" t="s">
        <v>76</v>
      </c>
      <c r="S57" s="19"/>
      <c r="T57" s="19"/>
      <c r="U57" s="31"/>
      <c r="V57" s="31"/>
      <c r="W57" s="32"/>
    </row>
    <row r="58" spans="1:23" s="34" customFormat="1" ht="21.6" customHeight="1" thickBot="1">
      <c r="A58" s="8"/>
      <c r="B58" s="8"/>
      <c r="C58" s="8"/>
      <c r="D58" s="8"/>
      <c r="E58" s="8"/>
      <c r="F58" s="8"/>
      <c r="G58" s="8"/>
      <c r="H58" s="8"/>
      <c r="O58" s="8"/>
      <c r="Q58" s="30" t="e">
        <f>#REF!&amp;#REF!</f>
        <v>#REF!</v>
      </c>
      <c r="R58" s="19"/>
      <c r="S58" s="19"/>
      <c r="T58" s="19"/>
      <c r="U58" s="31"/>
      <c r="V58" s="31"/>
      <c r="W58" s="32"/>
    </row>
    <row r="59" spans="1:23" s="34" customFormat="1" ht="21.6" customHeight="1" thickBot="1">
      <c r="A59" s="8"/>
      <c r="B59" s="8"/>
      <c r="C59" s="8"/>
      <c r="D59" s="8"/>
      <c r="E59" s="8"/>
      <c r="F59" s="8"/>
      <c r="G59" s="8"/>
      <c r="H59" s="8"/>
      <c r="O59" s="8"/>
      <c r="Q59" s="30" t="e">
        <f>#REF!&amp;#REF!</f>
        <v>#REF!</v>
      </c>
      <c r="R59" s="19"/>
      <c r="S59" s="19"/>
      <c r="T59" s="19"/>
      <c r="U59" s="31"/>
      <c r="V59" s="31"/>
      <c r="W59" s="32"/>
    </row>
    <row r="60" spans="1:23" s="34" customFormat="1" ht="21.6" customHeight="1" thickBot="1">
      <c r="A60" s="8"/>
      <c r="B60" s="8"/>
      <c r="C60" s="8"/>
      <c r="D60" s="8"/>
      <c r="E60" s="8"/>
      <c r="F60" s="8"/>
      <c r="G60" s="8"/>
      <c r="H60" s="8"/>
      <c r="O60" s="8"/>
      <c r="Q60" s="30" t="e">
        <f>#REF!&amp;#REF!</f>
        <v>#REF!</v>
      </c>
      <c r="S60" s="19"/>
      <c r="T60"/>
      <c r="U60"/>
      <c r="V60"/>
      <c r="W60"/>
    </row>
    <row r="61" spans="1:23" s="34" customFormat="1" ht="21.6" customHeight="1" thickBot="1">
      <c r="A61" s="8"/>
      <c r="B61" s="8"/>
      <c r="C61" s="8"/>
      <c r="D61" s="8"/>
      <c r="E61" s="8"/>
      <c r="F61" s="8"/>
      <c r="G61" s="8"/>
      <c r="H61" s="8"/>
      <c r="O61" s="8"/>
      <c r="Q61" s="30" t="e">
        <f>#REF!&amp;#REF!</f>
        <v>#REF!</v>
      </c>
    </row>
    <row r="62" spans="1:23" s="34" customFormat="1" ht="21.6" customHeight="1" thickBot="1">
      <c r="A62" s="8"/>
      <c r="B62" s="8"/>
      <c r="C62" s="8"/>
      <c r="D62" s="8"/>
      <c r="E62" s="8"/>
      <c r="F62" s="8"/>
      <c r="G62" s="8"/>
      <c r="H62" s="8"/>
      <c r="O62" s="8"/>
      <c r="Q62" s="30" t="e">
        <f>#REF!&amp;#REF!</f>
        <v>#REF!</v>
      </c>
      <c r="R62" s="8"/>
    </row>
  </sheetData>
  <sheetProtection algorithmName="SHA-512" hashValue="MfkrMYPvK23M/PUdsP7OAAAejv0/Hv6vdIPl6Z9akxSj5FZIQZMO4cKwfbZRsH0BQ6WxQP3RPUJGNtkjXsUG9A==" saltValue="30Ls6cb8SmGJAA1jYAUPXw==" spinCount="100000" sheet="1" objects="1" scenarios="1" selectLockedCells="1"/>
  <mergeCells count="24">
    <mergeCell ref="J24:N24"/>
    <mergeCell ref="P33:AF33"/>
    <mergeCell ref="P34:AF34"/>
    <mergeCell ref="Q1:Q2"/>
    <mergeCell ref="O3:AA3"/>
    <mergeCell ref="O5:AA5"/>
    <mergeCell ref="P24:AA25"/>
    <mergeCell ref="A20:N21"/>
    <mergeCell ref="B22:E22"/>
    <mergeCell ref="G22:I22"/>
    <mergeCell ref="C4:E4"/>
    <mergeCell ref="J22:N22"/>
    <mergeCell ref="B1:I2"/>
    <mergeCell ref="O4:AE4"/>
    <mergeCell ref="P22:AA22"/>
    <mergeCell ref="O7:AA7"/>
    <mergeCell ref="B5:B6"/>
    <mergeCell ref="B7:B8"/>
    <mergeCell ref="O20:Z21"/>
    <mergeCell ref="C3:E3"/>
    <mergeCell ref="C5:E6"/>
    <mergeCell ref="C7:E8"/>
    <mergeCell ref="O8:AB8"/>
    <mergeCell ref="H8:I8"/>
  </mergeCells>
  <phoneticPr fontId="2"/>
  <dataValidations count="5">
    <dataValidation type="list" allowBlank="1" showInputMessage="1" showErrorMessage="1" sqref="R6" xr:uid="{7903DEAA-082D-4B53-A127-B17DE6EAF1F6}">
      <formula1>$X$9:$X$13</formula1>
    </dataValidation>
    <dataValidation type="list" allowBlank="1" showInputMessage="1" showErrorMessage="1" sqref="I11:N19" xr:uid="{D785A4EA-D7EB-496B-8727-66083D09B0FC}">
      <formula1>$T$1:$T$5</formula1>
    </dataValidation>
    <dataValidation type="list" allowBlank="1" showInputMessage="1" showErrorMessage="1" sqref="H11:H19" xr:uid="{FED65895-CA81-423F-9709-FB000B38F31D}">
      <formula1>$V$1:$V$3</formula1>
    </dataValidation>
    <dataValidation type="list" allowBlank="1" showInputMessage="1" showErrorMessage="1" sqref="F11:F19 F30:F32" xr:uid="{E322AC65-4B11-4AB1-A48A-292FC533C6FE}">
      <formula1>$U$1:$U$7</formula1>
    </dataValidation>
    <dataValidation type="list" allowBlank="1" showInputMessage="1" showErrorMessage="1" sqref="G11:G19" xr:uid="{76F5B780-1A02-4B36-94CE-6CA05C80E520}">
      <formula1>$R$13:$R$57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42B7-A177-4C3E-B4C9-05E0FA1B6592}">
  <sheetPr>
    <tabColor rgb="FFFF0000"/>
  </sheetPr>
  <dimension ref="A1:T100"/>
  <sheetViews>
    <sheetView zoomScaleNormal="100" workbookViewId="0">
      <selection activeCell="D22" sqref="D22"/>
    </sheetView>
  </sheetViews>
  <sheetFormatPr defaultColWidth="8.75" defaultRowHeight="13.5"/>
  <cols>
    <col min="1" max="1" width="4.5" style="8" customWidth="1"/>
    <col min="2" max="2" width="11" style="8" customWidth="1"/>
    <col min="3" max="4" width="17" style="8" customWidth="1"/>
    <col min="5" max="5" width="15" style="8" customWidth="1"/>
    <col min="6" max="9" width="8.5" style="8" customWidth="1"/>
    <col min="10" max="10" width="9" style="8" customWidth="1"/>
    <col min="11" max="11" width="5.5" style="8" customWidth="1"/>
    <col min="12" max="12" width="12" style="8" customWidth="1"/>
    <col min="13" max="13" width="14" style="8" hidden="1" customWidth="1"/>
    <col min="14" max="15" width="8.75" style="8" hidden="1" customWidth="1"/>
    <col min="16" max="16" width="13.25" style="8" hidden="1" customWidth="1"/>
    <col min="17" max="18" width="8.75" style="8" hidden="1" customWidth="1"/>
    <col min="19" max="19" width="8.75" style="8" customWidth="1"/>
    <col min="20" max="16384" width="8.75" style="8"/>
  </cols>
  <sheetData>
    <row r="1" spans="1:18" ht="13.15" customHeight="1">
      <c r="B1" s="97" t="s">
        <v>165</v>
      </c>
      <c r="C1" s="97"/>
      <c r="D1" s="97"/>
      <c r="E1" s="97"/>
      <c r="F1" s="97"/>
      <c r="G1" s="97"/>
      <c r="H1" s="97"/>
      <c r="I1" s="97"/>
      <c r="J1" s="7"/>
      <c r="K1" s="7"/>
      <c r="L1" s="7"/>
      <c r="M1" s="7"/>
    </row>
    <row r="2" spans="1:18" ht="18.600000000000001" customHeight="1" thickBot="1">
      <c r="B2" s="97"/>
      <c r="C2" s="97"/>
      <c r="D2" s="97"/>
      <c r="E2" s="97"/>
      <c r="F2" s="97"/>
      <c r="G2" s="97"/>
      <c r="H2" s="97"/>
      <c r="I2" s="97"/>
      <c r="J2" s="7"/>
      <c r="K2" s="7"/>
      <c r="L2" s="7"/>
      <c r="M2" s="35"/>
      <c r="O2" s="8" t="s">
        <v>0</v>
      </c>
      <c r="Q2" s="8">
        <v>1</v>
      </c>
      <c r="R2" s="8" t="s">
        <v>2</v>
      </c>
    </row>
    <row r="3" spans="1:18" ht="22.15" customHeight="1" thickBot="1">
      <c r="A3" s="113" t="s">
        <v>97</v>
      </c>
      <c r="B3" s="114"/>
      <c r="C3" s="107"/>
      <c r="D3" s="108"/>
      <c r="E3" s="109"/>
      <c r="F3" s="41" t="s">
        <v>95</v>
      </c>
      <c r="G3" s="42">
        <f>SUM(H4:I7)</f>
        <v>0</v>
      </c>
      <c r="H3" s="23" t="s">
        <v>3</v>
      </c>
      <c r="I3" s="23" t="s">
        <v>4</v>
      </c>
      <c r="O3" s="8" t="s">
        <v>5</v>
      </c>
      <c r="P3" s="8" t="s">
        <v>6</v>
      </c>
      <c r="Q3" s="8">
        <v>2</v>
      </c>
      <c r="R3" s="8" t="s">
        <v>4</v>
      </c>
    </row>
    <row r="4" spans="1:18" ht="22.15" customHeight="1" thickBot="1">
      <c r="A4" s="115" t="s">
        <v>127</v>
      </c>
      <c r="B4" s="116"/>
      <c r="C4" s="110"/>
      <c r="D4" s="111"/>
      <c r="E4" s="112"/>
      <c r="F4" s="22"/>
      <c r="G4" s="24"/>
      <c r="H4" s="24"/>
      <c r="I4" s="24"/>
      <c r="O4" s="8" t="s">
        <v>24</v>
      </c>
      <c r="P4" s="8" t="s">
        <v>8</v>
      </c>
      <c r="Q4" s="8">
        <v>3</v>
      </c>
    </row>
    <row r="5" spans="1:18" ht="22.15" customHeight="1">
      <c r="A5" s="115" t="s">
        <v>125</v>
      </c>
      <c r="B5" s="116"/>
      <c r="C5" s="123"/>
      <c r="D5" s="124"/>
      <c r="E5" s="125"/>
      <c r="F5" s="7"/>
      <c r="G5" s="24" t="s">
        <v>6</v>
      </c>
      <c r="H5" s="24">
        <f>COUNTIF($N$11:$N$65,"男中学")</f>
        <v>0</v>
      </c>
      <c r="I5" s="24">
        <f>COUNTIF($N$11:$N$65,"女中学")</f>
        <v>0</v>
      </c>
      <c r="O5" s="8" t="s">
        <v>7</v>
      </c>
      <c r="P5" s="8" t="s">
        <v>10</v>
      </c>
      <c r="Q5" s="8">
        <v>4</v>
      </c>
    </row>
    <row r="6" spans="1:18" ht="22.15" customHeight="1" thickBot="1">
      <c r="A6" s="115"/>
      <c r="B6" s="116"/>
      <c r="C6" s="126"/>
      <c r="D6" s="127"/>
      <c r="E6" s="128"/>
      <c r="F6" s="48"/>
      <c r="G6" s="24" t="s">
        <v>8</v>
      </c>
      <c r="H6" s="24">
        <f>COUNTIF($N$11:$N$65,"男高校")</f>
        <v>0</v>
      </c>
      <c r="I6" s="24">
        <f>COUNTIF($N$11:$N$65,"女高校")</f>
        <v>0</v>
      </c>
      <c r="O6" s="8" t="s">
        <v>9</v>
      </c>
      <c r="Q6" s="8">
        <v>5</v>
      </c>
    </row>
    <row r="7" spans="1:18" ht="22.15" customHeight="1">
      <c r="A7" s="115" t="s">
        <v>124</v>
      </c>
      <c r="B7" s="116"/>
      <c r="C7" s="117"/>
      <c r="D7" s="118"/>
      <c r="E7" s="119"/>
      <c r="F7" s="25"/>
      <c r="G7" s="24" t="s">
        <v>10</v>
      </c>
      <c r="H7" s="24">
        <f>COUNTIF($N$11:$N$65,"男一般")</f>
        <v>0</v>
      </c>
      <c r="I7" s="24">
        <f>COUNTIF($N$11:$N$65,"女一般")</f>
        <v>0</v>
      </c>
      <c r="O7" s="8" t="s">
        <v>11</v>
      </c>
      <c r="P7" s="17"/>
      <c r="Q7" s="17">
        <v>6</v>
      </c>
    </row>
    <row r="8" spans="1:18" ht="22.15" customHeight="1" thickBot="1">
      <c r="A8" s="115"/>
      <c r="B8" s="116"/>
      <c r="C8" s="120"/>
      <c r="D8" s="121"/>
      <c r="E8" s="122"/>
      <c r="F8" s="22"/>
      <c r="G8" s="13" t="s">
        <v>98</v>
      </c>
      <c r="H8" s="90">
        <f>SUM(H4:I6)*1000+SUM(H7:I7)*1200</f>
        <v>0</v>
      </c>
      <c r="I8" s="90"/>
      <c r="O8" s="8" t="s">
        <v>25</v>
      </c>
      <c r="P8" s="14"/>
      <c r="Q8" s="14"/>
    </row>
    <row r="9" spans="1:18" ht="42.75" customHeight="1" thickBot="1">
      <c r="A9" s="106" t="s">
        <v>156</v>
      </c>
      <c r="B9" s="106"/>
      <c r="C9" s="106"/>
      <c r="D9" s="106"/>
      <c r="E9" s="106"/>
      <c r="F9" s="106"/>
      <c r="G9" s="106"/>
      <c r="H9" s="106"/>
      <c r="I9" s="106"/>
      <c r="J9" s="11"/>
      <c r="K9" s="11"/>
      <c r="L9" s="11"/>
      <c r="M9" s="11"/>
      <c r="N9" s="12"/>
      <c r="P9" s="13" t="s">
        <v>26</v>
      </c>
      <c r="Q9" s="14"/>
      <c r="R9" s="14"/>
    </row>
    <row r="10" spans="1:18" s="17" customFormat="1" ht="49.9" customHeight="1" thickBot="1">
      <c r="A10" s="38"/>
      <c r="B10" s="37" t="s">
        <v>162</v>
      </c>
      <c r="C10" s="27" t="s">
        <v>78</v>
      </c>
      <c r="D10" s="27" t="s">
        <v>111</v>
      </c>
      <c r="E10" s="27" t="s">
        <v>14</v>
      </c>
      <c r="F10" s="27" t="s">
        <v>157</v>
      </c>
      <c r="G10" s="27" t="s">
        <v>29</v>
      </c>
      <c r="H10" s="27" t="s">
        <v>79</v>
      </c>
      <c r="I10" s="27" t="s">
        <v>16</v>
      </c>
      <c r="K10" s="8"/>
      <c r="L10" s="8"/>
      <c r="N10" s="28"/>
      <c r="O10" s="13" t="s">
        <v>12</v>
      </c>
      <c r="P10" s="14"/>
    </row>
    <row r="11" spans="1:18" s="14" customFormat="1" ht="21.6" customHeight="1" thickBot="1">
      <c r="A11" s="39">
        <v>1</v>
      </c>
      <c r="B11" s="1"/>
      <c r="C11" s="1"/>
      <c r="D11" s="1"/>
      <c r="E11" s="1"/>
      <c r="F11" s="1"/>
      <c r="G11" s="1"/>
      <c r="H11" s="2"/>
      <c r="I11" s="1"/>
      <c r="K11" s="8"/>
      <c r="L11" s="8"/>
      <c r="N11" s="30" t="str">
        <f t="shared" ref="N11:N42" si="0">H11&amp;I11</f>
        <v/>
      </c>
      <c r="O11" s="13" t="s">
        <v>13</v>
      </c>
    </row>
    <row r="12" spans="1:18" s="14" customFormat="1" ht="21.6" customHeight="1" thickBot="1">
      <c r="A12" s="39">
        <v>2</v>
      </c>
      <c r="B12" s="1"/>
      <c r="C12" s="1"/>
      <c r="D12" s="1"/>
      <c r="E12" s="1"/>
      <c r="F12" s="1"/>
      <c r="G12" s="1"/>
      <c r="H12" s="2"/>
      <c r="I12" s="1"/>
      <c r="K12" s="8"/>
      <c r="L12" s="8"/>
      <c r="N12" s="30" t="str">
        <f t="shared" si="0"/>
        <v/>
      </c>
      <c r="O12" s="14" t="s">
        <v>27</v>
      </c>
    </row>
    <row r="13" spans="1:18" s="14" customFormat="1" ht="21.6" customHeight="1" thickBot="1">
      <c r="A13" s="39">
        <v>3</v>
      </c>
      <c r="B13" s="1"/>
      <c r="C13" s="1"/>
      <c r="D13" s="1"/>
      <c r="E13" s="1"/>
      <c r="F13" s="1"/>
      <c r="G13" s="1"/>
      <c r="H13" s="2"/>
      <c r="I13" s="1"/>
      <c r="K13" s="8"/>
      <c r="L13" s="8"/>
      <c r="N13" s="30" t="str">
        <f t="shared" si="0"/>
        <v/>
      </c>
    </row>
    <row r="14" spans="1:18" s="14" customFormat="1" ht="21.6" customHeight="1" thickBot="1">
      <c r="A14" s="39">
        <v>4</v>
      </c>
      <c r="B14" s="1"/>
      <c r="C14" s="1"/>
      <c r="D14" s="1"/>
      <c r="E14" s="1"/>
      <c r="F14" s="1"/>
      <c r="G14" s="1"/>
      <c r="H14" s="2"/>
      <c r="I14" s="1"/>
      <c r="K14" s="8"/>
      <c r="L14" s="8"/>
      <c r="N14" s="30" t="str">
        <f t="shared" si="0"/>
        <v/>
      </c>
      <c r="O14" s="19" t="s">
        <v>30</v>
      </c>
    </row>
    <row r="15" spans="1:18" s="14" customFormat="1" ht="21.6" customHeight="1" thickBot="1">
      <c r="A15" s="39">
        <v>5</v>
      </c>
      <c r="B15" s="1"/>
      <c r="C15" s="1"/>
      <c r="D15" s="1"/>
      <c r="E15" s="1"/>
      <c r="F15" s="1"/>
      <c r="G15" s="1"/>
      <c r="H15" s="2"/>
      <c r="I15" s="1"/>
      <c r="K15" s="8"/>
      <c r="L15" s="8"/>
      <c r="N15" s="30" t="str">
        <f t="shared" si="0"/>
        <v/>
      </c>
      <c r="O15" s="19" t="s">
        <v>31</v>
      </c>
    </row>
    <row r="16" spans="1:18" s="14" customFormat="1" ht="21.6" customHeight="1" thickBot="1">
      <c r="A16" s="39">
        <v>6</v>
      </c>
      <c r="B16" s="1"/>
      <c r="C16" s="1"/>
      <c r="D16" s="1"/>
      <c r="E16" s="1"/>
      <c r="F16" s="1"/>
      <c r="G16" s="1"/>
      <c r="H16" s="2"/>
      <c r="I16" s="1"/>
      <c r="K16" s="8"/>
      <c r="L16" s="8"/>
      <c r="N16" s="30" t="str">
        <f t="shared" si="0"/>
        <v/>
      </c>
      <c r="O16" s="19" t="s">
        <v>32</v>
      </c>
    </row>
    <row r="17" spans="1:20" s="14" customFormat="1" ht="21.6" customHeight="1" thickBot="1">
      <c r="A17" s="39">
        <v>7</v>
      </c>
      <c r="B17" s="1"/>
      <c r="C17" s="1"/>
      <c r="D17" s="1"/>
      <c r="E17" s="1"/>
      <c r="F17" s="1"/>
      <c r="G17" s="1"/>
      <c r="H17" s="2"/>
      <c r="I17" s="1"/>
      <c r="K17" s="8"/>
      <c r="L17" s="8"/>
      <c r="N17" s="30" t="str">
        <f t="shared" si="0"/>
        <v/>
      </c>
      <c r="O17" s="19" t="s">
        <v>33</v>
      </c>
      <c r="P17" s="19"/>
      <c r="Q17" s="19"/>
      <c r="R17" s="31"/>
      <c r="S17" s="31"/>
      <c r="T17" s="32"/>
    </row>
    <row r="18" spans="1:20" s="14" customFormat="1" ht="21.6" customHeight="1" thickBot="1">
      <c r="A18" s="39">
        <v>8</v>
      </c>
      <c r="B18" s="1"/>
      <c r="C18" s="1"/>
      <c r="D18" s="1"/>
      <c r="E18" s="1"/>
      <c r="F18" s="1"/>
      <c r="G18" s="1"/>
      <c r="H18" s="2"/>
      <c r="I18" s="1"/>
      <c r="K18" s="8"/>
      <c r="L18" s="8"/>
      <c r="N18" s="30" t="str">
        <f t="shared" si="0"/>
        <v/>
      </c>
      <c r="O18" s="19" t="s">
        <v>34</v>
      </c>
      <c r="P18" s="19"/>
      <c r="Q18" s="19"/>
      <c r="R18" s="31"/>
      <c r="S18" s="31"/>
      <c r="T18" s="32"/>
    </row>
    <row r="19" spans="1:20" s="14" customFormat="1" ht="21.6" customHeight="1" thickBot="1">
      <c r="A19" s="39">
        <v>9</v>
      </c>
      <c r="B19" s="1"/>
      <c r="C19" s="1"/>
      <c r="D19" s="1"/>
      <c r="E19" s="1"/>
      <c r="F19" s="1"/>
      <c r="G19" s="1"/>
      <c r="H19" s="2"/>
      <c r="I19" s="1"/>
      <c r="K19" s="8"/>
      <c r="L19" s="8"/>
      <c r="N19" s="30" t="str">
        <f t="shared" si="0"/>
        <v/>
      </c>
      <c r="O19" s="19" t="s">
        <v>35</v>
      </c>
      <c r="P19" s="19"/>
      <c r="Q19" s="19"/>
      <c r="R19" s="31"/>
      <c r="S19" s="31"/>
      <c r="T19" s="32"/>
    </row>
    <row r="20" spans="1:20" s="14" customFormat="1" ht="21.6" customHeight="1" thickBot="1">
      <c r="A20" s="39">
        <v>10</v>
      </c>
      <c r="B20" s="1"/>
      <c r="C20" s="1"/>
      <c r="D20" s="1"/>
      <c r="E20" s="1"/>
      <c r="F20" s="1"/>
      <c r="G20" s="1"/>
      <c r="H20" s="2"/>
      <c r="I20" s="1"/>
      <c r="K20" s="8"/>
      <c r="L20" s="8"/>
      <c r="N20" s="30" t="str">
        <f t="shared" si="0"/>
        <v/>
      </c>
      <c r="O20" s="19" t="s">
        <v>36</v>
      </c>
      <c r="P20" s="19"/>
      <c r="Q20" s="19"/>
      <c r="R20" s="31"/>
      <c r="S20" s="31"/>
      <c r="T20" s="32"/>
    </row>
    <row r="21" spans="1:20" s="14" customFormat="1" ht="21.6" customHeight="1" thickBot="1">
      <c r="A21" s="39">
        <v>11</v>
      </c>
      <c r="B21" s="1"/>
      <c r="C21" s="1"/>
      <c r="D21" s="1"/>
      <c r="E21" s="1"/>
      <c r="F21" s="1"/>
      <c r="G21" s="1"/>
      <c r="H21" s="2"/>
      <c r="I21" s="1"/>
      <c r="K21" s="8"/>
      <c r="L21" s="8"/>
      <c r="N21" s="30" t="str">
        <f t="shared" si="0"/>
        <v/>
      </c>
      <c r="O21" s="19" t="s">
        <v>37</v>
      </c>
      <c r="P21" s="19"/>
      <c r="Q21" s="19"/>
      <c r="R21" s="31"/>
      <c r="S21" s="31"/>
      <c r="T21" s="32"/>
    </row>
    <row r="22" spans="1:20" s="14" customFormat="1" ht="21.6" customHeight="1" thickBot="1">
      <c r="A22" s="39">
        <v>12</v>
      </c>
      <c r="B22" s="1"/>
      <c r="C22" s="1"/>
      <c r="D22" s="1"/>
      <c r="E22" s="1"/>
      <c r="F22" s="1"/>
      <c r="G22" s="1"/>
      <c r="H22" s="2"/>
      <c r="I22" s="1"/>
      <c r="K22" s="8"/>
      <c r="L22" s="8"/>
      <c r="N22" s="30" t="str">
        <f t="shared" si="0"/>
        <v/>
      </c>
      <c r="O22" s="19" t="s">
        <v>38</v>
      </c>
      <c r="P22" s="19"/>
      <c r="Q22" s="19"/>
      <c r="R22" s="31"/>
      <c r="S22" s="31"/>
      <c r="T22" s="32"/>
    </row>
    <row r="23" spans="1:20" s="14" customFormat="1" ht="21.6" customHeight="1" thickBot="1">
      <c r="A23" s="39">
        <v>13</v>
      </c>
      <c r="B23" s="1"/>
      <c r="C23" s="1"/>
      <c r="D23" s="1"/>
      <c r="E23" s="1"/>
      <c r="F23" s="1"/>
      <c r="G23" s="1"/>
      <c r="H23" s="2"/>
      <c r="I23" s="1"/>
      <c r="K23" s="8"/>
      <c r="L23" s="8"/>
      <c r="N23" s="30" t="str">
        <f t="shared" si="0"/>
        <v/>
      </c>
      <c r="O23" s="19" t="s">
        <v>39</v>
      </c>
      <c r="P23" s="19"/>
      <c r="Q23" s="19"/>
      <c r="R23" s="31"/>
      <c r="S23" s="31"/>
      <c r="T23" s="32"/>
    </row>
    <row r="24" spans="1:20" s="14" customFormat="1" ht="21.6" customHeight="1" thickBot="1">
      <c r="A24" s="39">
        <v>14</v>
      </c>
      <c r="B24" s="1"/>
      <c r="C24" s="1"/>
      <c r="D24" s="1"/>
      <c r="E24" s="1"/>
      <c r="F24" s="1"/>
      <c r="G24" s="1"/>
      <c r="H24" s="2"/>
      <c r="I24" s="1"/>
      <c r="K24" s="8"/>
      <c r="L24" s="8"/>
      <c r="N24" s="30" t="str">
        <f t="shared" si="0"/>
        <v/>
      </c>
      <c r="O24" s="19" t="s">
        <v>40</v>
      </c>
      <c r="P24" s="19"/>
      <c r="Q24" s="19"/>
      <c r="R24" s="31"/>
      <c r="S24" s="31"/>
      <c r="T24" s="32"/>
    </row>
    <row r="25" spans="1:20" s="14" customFormat="1" ht="21.6" customHeight="1" thickBot="1">
      <c r="A25" s="39">
        <v>15</v>
      </c>
      <c r="B25" s="1"/>
      <c r="C25" s="1"/>
      <c r="D25" s="1"/>
      <c r="E25" s="1"/>
      <c r="F25" s="1"/>
      <c r="G25" s="1"/>
      <c r="H25" s="2"/>
      <c r="I25" s="1"/>
      <c r="K25" s="8"/>
      <c r="L25" s="8"/>
      <c r="N25" s="30" t="str">
        <f t="shared" si="0"/>
        <v/>
      </c>
      <c r="O25" s="19" t="s">
        <v>41</v>
      </c>
      <c r="P25" s="19"/>
      <c r="Q25" s="19"/>
      <c r="R25" s="31"/>
      <c r="S25" s="31"/>
      <c r="T25" s="32"/>
    </row>
    <row r="26" spans="1:20" s="14" customFormat="1" ht="21.6" customHeight="1" thickBot="1">
      <c r="A26" s="39">
        <v>16</v>
      </c>
      <c r="B26" s="1"/>
      <c r="C26" s="1"/>
      <c r="D26" s="1"/>
      <c r="E26" s="1"/>
      <c r="F26" s="1"/>
      <c r="G26" s="1"/>
      <c r="H26" s="2"/>
      <c r="I26" s="1"/>
      <c r="K26" s="8"/>
      <c r="L26" s="8"/>
      <c r="N26" s="30" t="str">
        <f t="shared" si="0"/>
        <v/>
      </c>
      <c r="O26" s="19" t="s">
        <v>42</v>
      </c>
      <c r="P26" s="19"/>
      <c r="Q26" s="19"/>
      <c r="R26" s="31"/>
      <c r="S26" s="31"/>
      <c r="T26" s="32"/>
    </row>
    <row r="27" spans="1:20" s="14" customFormat="1" ht="21.6" customHeight="1" thickBot="1">
      <c r="A27" s="39">
        <v>17</v>
      </c>
      <c r="B27" s="1"/>
      <c r="C27" s="1"/>
      <c r="D27" s="1"/>
      <c r="E27" s="1"/>
      <c r="F27" s="1"/>
      <c r="G27" s="1"/>
      <c r="H27" s="2"/>
      <c r="I27" s="1"/>
      <c r="K27" s="8"/>
      <c r="L27" s="8"/>
      <c r="N27" s="30" t="str">
        <f t="shared" si="0"/>
        <v/>
      </c>
      <c r="O27" s="19" t="s">
        <v>43</v>
      </c>
      <c r="P27" s="19"/>
      <c r="Q27" s="19"/>
      <c r="R27" s="31"/>
      <c r="S27" s="31"/>
      <c r="T27" s="32"/>
    </row>
    <row r="28" spans="1:20" s="14" customFormat="1" ht="21.6" customHeight="1" thickBot="1">
      <c r="A28" s="39">
        <v>18</v>
      </c>
      <c r="B28" s="1"/>
      <c r="C28" s="1"/>
      <c r="D28" s="1"/>
      <c r="E28" s="1"/>
      <c r="F28" s="1"/>
      <c r="G28" s="1"/>
      <c r="H28" s="2"/>
      <c r="I28" s="1"/>
      <c r="K28" s="8"/>
      <c r="L28" s="8"/>
      <c r="N28" s="30" t="str">
        <f t="shared" si="0"/>
        <v/>
      </c>
      <c r="O28" s="19" t="s">
        <v>44</v>
      </c>
      <c r="P28" s="19"/>
      <c r="Q28" s="19"/>
      <c r="R28" s="31"/>
      <c r="S28" s="31"/>
      <c r="T28" s="32"/>
    </row>
    <row r="29" spans="1:20" s="14" customFormat="1" ht="21.6" customHeight="1" thickBot="1">
      <c r="A29" s="39">
        <v>19</v>
      </c>
      <c r="B29" s="1"/>
      <c r="C29" s="1"/>
      <c r="D29" s="1"/>
      <c r="E29" s="1"/>
      <c r="F29" s="1"/>
      <c r="G29" s="1"/>
      <c r="H29" s="2"/>
      <c r="I29" s="1"/>
      <c r="K29" s="8"/>
      <c r="L29" s="8"/>
      <c r="N29" s="30" t="str">
        <f t="shared" si="0"/>
        <v/>
      </c>
      <c r="O29" s="19" t="s">
        <v>45</v>
      </c>
      <c r="P29" s="19"/>
      <c r="Q29" s="19"/>
      <c r="R29" s="31"/>
      <c r="S29" s="31"/>
      <c r="T29" s="32"/>
    </row>
    <row r="30" spans="1:20" s="14" customFormat="1" ht="21.6" customHeight="1" thickBot="1">
      <c r="A30" s="39">
        <v>20</v>
      </c>
      <c r="B30" s="1"/>
      <c r="C30" s="1"/>
      <c r="D30" s="1"/>
      <c r="E30" s="1"/>
      <c r="F30" s="1"/>
      <c r="G30" s="1"/>
      <c r="H30" s="2"/>
      <c r="I30" s="1"/>
      <c r="K30" s="8"/>
      <c r="L30" s="8"/>
      <c r="N30" s="30" t="str">
        <f t="shared" si="0"/>
        <v/>
      </c>
      <c r="O30" s="19" t="s">
        <v>46</v>
      </c>
      <c r="P30" s="19"/>
      <c r="Q30" s="19"/>
      <c r="R30" s="31"/>
      <c r="S30" s="31"/>
      <c r="T30" s="32"/>
    </row>
    <row r="31" spans="1:20" s="14" customFormat="1" ht="21.6" customHeight="1" thickBot="1">
      <c r="A31" s="39">
        <v>21</v>
      </c>
      <c r="B31" s="1"/>
      <c r="C31" s="1"/>
      <c r="D31" s="1"/>
      <c r="E31" s="1"/>
      <c r="F31" s="1"/>
      <c r="G31" s="1"/>
      <c r="H31" s="2"/>
      <c r="I31" s="1"/>
      <c r="K31" s="8"/>
      <c r="L31" s="8"/>
      <c r="N31" s="30" t="str">
        <f t="shared" si="0"/>
        <v/>
      </c>
      <c r="O31" s="19" t="s">
        <v>47</v>
      </c>
      <c r="P31" s="19"/>
      <c r="Q31" s="19"/>
      <c r="R31" s="31"/>
      <c r="S31" s="31"/>
      <c r="T31" s="32"/>
    </row>
    <row r="32" spans="1:20" s="14" customFormat="1" ht="21.6" customHeight="1" thickBot="1">
      <c r="A32" s="39">
        <v>22</v>
      </c>
      <c r="B32" s="1"/>
      <c r="C32" s="1"/>
      <c r="D32" s="1"/>
      <c r="E32" s="1"/>
      <c r="F32" s="1"/>
      <c r="G32" s="1"/>
      <c r="H32" s="2"/>
      <c r="I32" s="1"/>
      <c r="K32" s="8"/>
      <c r="L32" s="8"/>
      <c r="N32" s="30" t="str">
        <f t="shared" si="0"/>
        <v/>
      </c>
      <c r="O32" s="19" t="s">
        <v>48</v>
      </c>
      <c r="P32" s="19"/>
      <c r="Q32" s="19"/>
      <c r="R32" s="31"/>
      <c r="S32" s="31"/>
      <c r="T32" s="32"/>
    </row>
    <row r="33" spans="1:20" s="34" customFormat="1" ht="21.6" customHeight="1" thickBot="1">
      <c r="A33" s="39">
        <v>23</v>
      </c>
      <c r="B33" s="1"/>
      <c r="C33" s="1"/>
      <c r="D33" s="1"/>
      <c r="E33" s="1"/>
      <c r="F33" s="1"/>
      <c r="G33" s="1"/>
      <c r="H33" s="2"/>
      <c r="I33" s="1"/>
      <c r="K33" s="8"/>
      <c r="L33" s="8"/>
      <c r="N33" s="30" t="str">
        <f t="shared" si="0"/>
        <v/>
      </c>
      <c r="O33" s="19" t="s">
        <v>49</v>
      </c>
      <c r="P33" s="19"/>
      <c r="Q33" s="19"/>
      <c r="R33" s="31"/>
      <c r="S33" s="31"/>
      <c r="T33" s="32"/>
    </row>
    <row r="34" spans="1:20" s="34" customFormat="1" ht="21.6" customHeight="1" thickBot="1">
      <c r="A34" s="39">
        <v>24</v>
      </c>
      <c r="B34" s="1"/>
      <c r="C34" s="1"/>
      <c r="D34" s="1"/>
      <c r="E34" s="1"/>
      <c r="F34" s="1"/>
      <c r="G34" s="1"/>
      <c r="H34" s="2"/>
      <c r="I34" s="1"/>
      <c r="K34" s="8"/>
      <c r="L34" s="8"/>
      <c r="N34" s="30" t="str">
        <f t="shared" si="0"/>
        <v/>
      </c>
      <c r="O34" s="19" t="s">
        <v>50</v>
      </c>
      <c r="P34" s="19"/>
      <c r="Q34" s="19"/>
      <c r="R34" s="31"/>
      <c r="S34" s="31"/>
      <c r="T34" s="32"/>
    </row>
    <row r="35" spans="1:20" s="34" customFormat="1" ht="21.6" customHeight="1" thickBot="1">
      <c r="A35" s="39">
        <v>25</v>
      </c>
      <c r="B35" s="1"/>
      <c r="C35" s="1"/>
      <c r="D35" s="1"/>
      <c r="E35" s="1"/>
      <c r="F35" s="1"/>
      <c r="G35" s="1"/>
      <c r="H35" s="2"/>
      <c r="I35" s="1"/>
      <c r="K35" s="8"/>
      <c r="L35" s="8"/>
      <c r="N35" s="30" t="str">
        <f t="shared" si="0"/>
        <v/>
      </c>
      <c r="O35" s="19" t="s">
        <v>51</v>
      </c>
      <c r="P35" s="19"/>
      <c r="Q35" s="19"/>
      <c r="R35" s="31"/>
      <c r="S35" s="31"/>
      <c r="T35" s="32"/>
    </row>
    <row r="36" spans="1:20" s="34" customFormat="1" ht="21.6" customHeight="1" thickBot="1">
      <c r="A36" s="39">
        <v>26</v>
      </c>
      <c r="B36" s="1"/>
      <c r="C36" s="1"/>
      <c r="D36" s="1"/>
      <c r="E36" s="1"/>
      <c r="F36" s="1"/>
      <c r="G36" s="1"/>
      <c r="H36" s="2"/>
      <c r="I36" s="1"/>
      <c r="K36" s="8"/>
      <c r="L36" s="8"/>
      <c r="N36" s="30" t="str">
        <f t="shared" si="0"/>
        <v/>
      </c>
      <c r="O36" s="19" t="s">
        <v>52</v>
      </c>
      <c r="P36" s="19"/>
      <c r="Q36" s="19"/>
      <c r="R36" s="31"/>
      <c r="S36" s="31"/>
      <c r="T36" s="32"/>
    </row>
    <row r="37" spans="1:20" s="34" customFormat="1" ht="21.6" customHeight="1" thickBot="1">
      <c r="A37" s="39">
        <v>27</v>
      </c>
      <c r="B37" s="1"/>
      <c r="C37" s="1"/>
      <c r="D37" s="1"/>
      <c r="E37" s="1"/>
      <c r="F37" s="1"/>
      <c r="G37" s="1"/>
      <c r="H37" s="2"/>
      <c r="I37" s="1"/>
      <c r="K37" s="8"/>
      <c r="L37" s="8"/>
      <c r="N37" s="30" t="str">
        <f t="shared" si="0"/>
        <v/>
      </c>
      <c r="O37" s="19" t="s">
        <v>53</v>
      </c>
      <c r="P37" s="19"/>
      <c r="Q37" s="19"/>
      <c r="R37" s="31"/>
      <c r="S37" s="31"/>
      <c r="T37" s="32"/>
    </row>
    <row r="38" spans="1:20" s="34" customFormat="1" ht="21.6" customHeight="1" thickBot="1">
      <c r="A38" s="39">
        <v>28</v>
      </c>
      <c r="B38" s="1"/>
      <c r="C38" s="1"/>
      <c r="D38" s="1"/>
      <c r="E38" s="1"/>
      <c r="F38" s="1"/>
      <c r="G38" s="1"/>
      <c r="H38" s="2"/>
      <c r="I38" s="1"/>
      <c r="K38" s="8"/>
      <c r="L38" s="8"/>
      <c r="N38" s="30" t="str">
        <f t="shared" si="0"/>
        <v/>
      </c>
      <c r="O38" s="19" t="s">
        <v>54</v>
      </c>
      <c r="P38" s="19"/>
      <c r="Q38" s="19"/>
      <c r="R38" s="31"/>
      <c r="S38" s="31"/>
      <c r="T38" s="32"/>
    </row>
    <row r="39" spans="1:20" s="34" customFormat="1" ht="21.6" customHeight="1" thickBot="1">
      <c r="A39" s="39">
        <v>29</v>
      </c>
      <c r="B39" s="1"/>
      <c r="C39" s="1"/>
      <c r="D39" s="1"/>
      <c r="E39" s="1"/>
      <c r="F39" s="1"/>
      <c r="G39" s="1"/>
      <c r="H39" s="2"/>
      <c r="I39" s="1"/>
      <c r="K39" s="8"/>
      <c r="L39" s="8"/>
      <c r="N39" s="30" t="str">
        <f t="shared" si="0"/>
        <v/>
      </c>
      <c r="O39" s="19" t="s">
        <v>55</v>
      </c>
      <c r="P39" s="19"/>
      <c r="Q39" s="19"/>
      <c r="R39" s="31"/>
      <c r="S39" s="31"/>
      <c r="T39" s="32"/>
    </row>
    <row r="40" spans="1:20" s="34" customFormat="1" ht="21.6" customHeight="1" thickBot="1">
      <c r="A40" s="39">
        <v>30</v>
      </c>
      <c r="B40" s="1"/>
      <c r="C40" s="1"/>
      <c r="D40" s="1"/>
      <c r="E40" s="1"/>
      <c r="F40" s="1"/>
      <c r="G40" s="1"/>
      <c r="H40" s="2"/>
      <c r="I40" s="1"/>
      <c r="K40" s="8"/>
      <c r="L40" s="8"/>
      <c r="N40" s="30" t="str">
        <f t="shared" si="0"/>
        <v/>
      </c>
      <c r="O40" s="19" t="s">
        <v>56</v>
      </c>
      <c r="P40" s="19"/>
      <c r="Q40" s="19"/>
      <c r="R40" s="31"/>
      <c r="S40" s="31"/>
      <c r="T40" s="32"/>
    </row>
    <row r="41" spans="1:20" s="34" customFormat="1" ht="21.6" customHeight="1" thickBot="1">
      <c r="A41" s="39">
        <v>31</v>
      </c>
      <c r="B41" s="1"/>
      <c r="C41" s="1"/>
      <c r="D41" s="1"/>
      <c r="E41" s="1"/>
      <c r="F41" s="1"/>
      <c r="G41" s="1"/>
      <c r="H41" s="2"/>
      <c r="I41" s="1"/>
      <c r="K41" s="8"/>
      <c r="L41" s="8"/>
      <c r="N41" s="30" t="str">
        <f t="shared" si="0"/>
        <v/>
      </c>
      <c r="O41" s="19" t="s">
        <v>57</v>
      </c>
      <c r="P41" s="19"/>
      <c r="Q41" s="19"/>
      <c r="R41" s="31"/>
      <c r="S41" s="31"/>
      <c r="T41" s="32"/>
    </row>
    <row r="42" spans="1:20" s="34" customFormat="1" ht="21.6" customHeight="1" thickBot="1">
      <c r="A42" s="39">
        <v>32</v>
      </c>
      <c r="B42" s="1"/>
      <c r="C42" s="1"/>
      <c r="D42" s="1"/>
      <c r="E42" s="1"/>
      <c r="F42" s="1"/>
      <c r="G42" s="1"/>
      <c r="H42" s="2"/>
      <c r="I42" s="1"/>
      <c r="K42" s="8"/>
      <c r="L42" s="8"/>
      <c r="N42" s="30" t="str">
        <f t="shared" si="0"/>
        <v/>
      </c>
      <c r="O42" s="19" t="s">
        <v>58</v>
      </c>
      <c r="P42" s="19"/>
      <c r="Q42" s="19"/>
      <c r="R42" s="31"/>
      <c r="S42" s="31"/>
      <c r="T42" s="32"/>
    </row>
    <row r="43" spans="1:20" s="34" customFormat="1" ht="21.6" customHeight="1" thickBot="1">
      <c r="A43" s="39">
        <v>33</v>
      </c>
      <c r="B43" s="1"/>
      <c r="C43" s="1"/>
      <c r="D43" s="1"/>
      <c r="E43" s="1"/>
      <c r="F43" s="1"/>
      <c r="G43" s="1"/>
      <c r="H43" s="2"/>
      <c r="I43" s="1"/>
      <c r="K43" s="8"/>
      <c r="L43" s="8"/>
      <c r="N43" s="30" t="str">
        <f t="shared" ref="N43:N65" si="1">H43&amp;I43</f>
        <v/>
      </c>
      <c r="O43" s="19" t="s">
        <v>59</v>
      </c>
      <c r="P43" s="19"/>
      <c r="Q43" s="19"/>
      <c r="R43" s="31"/>
      <c r="S43" s="31"/>
      <c r="T43" s="32"/>
    </row>
    <row r="44" spans="1:20" s="34" customFormat="1" ht="21.6" customHeight="1" thickBot="1">
      <c r="A44" s="39">
        <v>34</v>
      </c>
      <c r="B44" s="1"/>
      <c r="C44" s="1"/>
      <c r="D44" s="1"/>
      <c r="E44" s="1"/>
      <c r="F44" s="1"/>
      <c r="G44" s="1"/>
      <c r="H44" s="2"/>
      <c r="I44" s="1"/>
      <c r="K44" s="8"/>
      <c r="L44" s="8"/>
      <c r="N44" s="30" t="str">
        <f t="shared" si="1"/>
        <v/>
      </c>
      <c r="O44" s="19" t="s">
        <v>60</v>
      </c>
      <c r="P44" s="19"/>
      <c r="Q44" s="19"/>
      <c r="R44" s="31"/>
      <c r="S44" s="31"/>
      <c r="T44" s="32"/>
    </row>
    <row r="45" spans="1:20" s="34" customFormat="1" ht="21.6" customHeight="1" thickBot="1">
      <c r="A45" s="39">
        <v>35</v>
      </c>
      <c r="B45" s="1"/>
      <c r="C45" s="1"/>
      <c r="D45" s="1"/>
      <c r="E45" s="1"/>
      <c r="F45" s="1"/>
      <c r="G45" s="1"/>
      <c r="H45" s="2"/>
      <c r="I45" s="1"/>
      <c r="K45" s="8"/>
      <c r="L45" s="8"/>
      <c r="N45" s="30" t="str">
        <f t="shared" si="1"/>
        <v/>
      </c>
      <c r="O45" s="19" t="s">
        <v>61</v>
      </c>
      <c r="P45" s="19"/>
      <c r="Q45" s="19"/>
      <c r="R45" s="31"/>
      <c r="S45" s="31"/>
      <c r="T45" s="32"/>
    </row>
    <row r="46" spans="1:20" s="34" customFormat="1" ht="21.6" customHeight="1" thickBot="1">
      <c r="A46" s="39">
        <v>36</v>
      </c>
      <c r="B46" s="1"/>
      <c r="C46" s="1"/>
      <c r="D46" s="1"/>
      <c r="E46" s="1"/>
      <c r="F46" s="1"/>
      <c r="G46" s="1"/>
      <c r="H46" s="2"/>
      <c r="I46" s="1"/>
      <c r="K46" s="8"/>
      <c r="L46" s="8"/>
      <c r="N46" s="30" t="str">
        <f t="shared" si="1"/>
        <v/>
      </c>
      <c r="O46" s="19" t="s">
        <v>62</v>
      </c>
      <c r="P46" s="19"/>
      <c r="Q46" s="19"/>
      <c r="R46" s="31"/>
      <c r="S46" s="31"/>
      <c r="T46" s="32"/>
    </row>
    <row r="47" spans="1:20" s="34" customFormat="1" ht="21.6" customHeight="1" thickBot="1">
      <c r="A47" s="39">
        <v>37</v>
      </c>
      <c r="B47" s="1"/>
      <c r="C47" s="1"/>
      <c r="D47" s="1"/>
      <c r="E47" s="1"/>
      <c r="F47" s="1"/>
      <c r="G47" s="1"/>
      <c r="H47" s="2"/>
      <c r="I47" s="1"/>
      <c r="K47" s="8"/>
      <c r="L47" s="8"/>
      <c r="N47" s="30" t="str">
        <f t="shared" si="1"/>
        <v/>
      </c>
      <c r="O47" s="19" t="s">
        <v>63</v>
      </c>
      <c r="P47" s="19"/>
      <c r="Q47" s="19"/>
      <c r="R47" s="31"/>
      <c r="S47" s="31"/>
      <c r="T47" s="32"/>
    </row>
    <row r="48" spans="1:20" s="34" customFormat="1" ht="21.6" customHeight="1" thickBot="1">
      <c r="A48" s="39">
        <v>38</v>
      </c>
      <c r="B48" s="1"/>
      <c r="C48" s="1"/>
      <c r="D48" s="1"/>
      <c r="E48" s="1"/>
      <c r="F48" s="1"/>
      <c r="G48" s="1"/>
      <c r="H48" s="2"/>
      <c r="I48" s="1"/>
      <c r="K48" s="8"/>
      <c r="L48" s="8"/>
      <c r="N48" s="30" t="str">
        <f t="shared" si="1"/>
        <v/>
      </c>
      <c r="O48" s="19" t="s">
        <v>64</v>
      </c>
      <c r="P48" s="19"/>
      <c r="Q48" s="19"/>
      <c r="R48" s="31"/>
      <c r="S48" s="31"/>
      <c r="T48" s="32"/>
    </row>
    <row r="49" spans="1:20" s="34" customFormat="1" ht="21.6" customHeight="1" thickBot="1">
      <c r="A49" s="39">
        <v>39</v>
      </c>
      <c r="B49" s="1"/>
      <c r="C49" s="1"/>
      <c r="D49" s="1"/>
      <c r="E49" s="1"/>
      <c r="F49" s="1"/>
      <c r="G49" s="1"/>
      <c r="H49" s="2"/>
      <c r="I49" s="1"/>
      <c r="K49" s="8"/>
      <c r="L49" s="8"/>
      <c r="N49" s="30" t="str">
        <f t="shared" si="1"/>
        <v/>
      </c>
      <c r="O49" s="19" t="s">
        <v>65</v>
      </c>
      <c r="P49" s="19"/>
      <c r="Q49" s="19"/>
      <c r="R49" s="31"/>
      <c r="S49" s="31"/>
      <c r="T49" s="32"/>
    </row>
    <row r="50" spans="1:20" s="34" customFormat="1" ht="21.6" customHeight="1" thickBot="1">
      <c r="A50" s="39">
        <v>40</v>
      </c>
      <c r="B50" s="1"/>
      <c r="C50" s="1"/>
      <c r="D50" s="1"/>
      <c r="E50" s="1"/>
      <c r="F50" s="1"/>
      <c r="G50" s="1"/>
      <c r="H50" s="2"/>
      <c r="I50" s="1"/>
      <c r="K50" s="8"/>
      <c r="L50" s="8"/>
      <c r="N50" s="30" t="str">
        <f t="shared" si="1"/>
        <v/>
      </c>
      <c r="O50" s="19" t="s">
        <v>66</v>
      </c>
      <c r="P50" s="19"/>
      <c r="Q50" s="19"/>
      <c r="R50" s="31"/>
      <c r="S50" s="31"/>
      <c r="T50" s="32"/>
    </row>
    <row r="51" spans="1:20" s="34" customFormat="1" ht="21.6" customHeight="1" thickBot="1">
      <c r="A51" s="39">
        <v>41</v>
      </c>
      <c r="B51" s="1"/>
      <c r="C51" s="1"/>
      <c r="D51" s="1"/>
      <c r="E51" s="1"/>
      <c r="F51" s="1"/>
      <c r="G51" s="1"/>
      <c r="H51" s="2"/>
      <c r="I51" s="1"/>
      <c r="K51" s="8"/>
      <c r="L51" s="8"/>
      <c r="N51" s="30" t="str">
        <f t="shared" si="1"/>
        <v/>
      </c>
      <c r="O51" s="19" t="s">
        <v>67</v>
      </c>
      <c r="P51" s="19"/>
      <c r="Q51" s="19"/>
      <c r="R51" s="31"/>
      <c r="S51" s="31"/>
      <c r="T51" s="32"/>
    </row>
    <row r="52" spans="1:20" s="34" customFormat="1" ht="21.6" customHeight="1" thickBot="1">
      <c r="A52" s="39">
        <v>42</v>
      </c>
      <c r="B52" s="1"/>
      <c r="C52" s="1"/>
      <c r="D52" s="1"/>
      <c r="E52" s="1"/>
      <c r="F52" s="1"/>
      <c r="G52" s="1"/>
      <c r="H52" s="2"/>
      <c r="I52" s="1"/>
      <c r="K52" s="8"/>
      <c r="L52" s="8"/>
      <c r="N52" s="30" t="str">
        <f t="shared" si="1"/>
        <v/>
      </c>
      <c r="O52" s="19" t="s">
        <v>68</v>
      </c>
      <c r="P52" s="19"/>
      <c r="Q52" s="19"/>
      <c r="R52" s="31"/>
      <c r="S52" s="31"/>
      <c r="T52" s="32"/>
    </row>
    <row r="53" spans="1:20" s="34" customFormat="1" ht="21.6" customHeight="1" thickBot="1">
      <c r="A53" s="39">
        <v>43</v>
      </c>
      <c r="B53" s="1"/>
      <c r="C53" s="1"/>
      <c r="D53" s="1"/>
      <c r="E53" s="1"/>
      <c r="F53" s="1"/>
      <c r="G53" s="1"/>
      <c r="H53" s="2"/>
      <c r="I53" s="1"/>
      <c r="K53" s="8"/>
      <c r="L53" s="8"/>
      <c r="N53" s="30" t="str">
        <f t="shared" si="1"/>
        <v/>
      </c>
      <c r="O53" s="19" t="s">
        <v>69</v>
      </c>
      <c r="P53" s="19"/>
      <c r="Q53" s="19"/>
      <c r="R53" s="31"/>
      <c r="S53" s="31"/>
      <c r="T53" s="32"/>
    </row>
    <row r="54" spans="1:20" s="34" customFormat="1" ht="21.6" customHeight="1" thickBot="1">
      <c r="A54" s="39">
        <v>44</v>
      </c>
      <c r="B54" s="1"/>
      <c r="C54" s="1"/>
      <c r="D54" s="1"/>
      <c r="E54" s="1"/>
      <c r="F54" s="1"/>
      <c r="G54" s="1"/>
      <c r="H54" s="2"/>
      <c r="I54" s="1"/>
      <c r="K54" s="8"/>
      <c r="L54" s="8"/>
      <c r="N54" s="30" t="str">
        <f t="shared" si="1"/>
        <v/>
      </c>
      <c r="O54" s="19" t="s">
        <v>70</v>
      </c>
      <c r="P54" s="19"/>
      <c r="Q54" s="19"/>
      <c r="R54" s="31"/>
      <c r="S54" s="31"/>
      <c r="T54" s="32"/>
    </row>
    <row r="55" spans="1:20" s="34" customFormat="1" ht="21.6" customHeight="1" thickBot="1">
      <c r="A55" s="39">
        <v>45</v>
      </c>
      <c r="B55" s="1"/>
      <c r="C55" s="1"/>
      <c r="D55" s="1"/>
      <c r="E55" s="1"/>
      <c r="F55" s="1"/>
      <c r="G55" s="1"/>
      <c r="H55" s="2"/>
      <c r="I55" s="1"/>
      <c r="K55" s="8"/>
      <c r="L55" s="8"/>
      <c r="N55" s="30" t="str">
        <f t="shared" si="1"/>
        <v/>
      </c>
      <c r="O55" s="19" t="s">
        <v>71</v>
      </c>
      <c r="P55" s="19"/>
      <c r="Q55" s="19"/>
      <c r="R55" s="31"/>
      <c r="S55" s="31"/>
      <c r="T55" s="32"/>
    </row>
    <row r="56" spans="1:20" s="34" customFormat="1" ht="21.6" customHeight="1" thickBot="1">
      <c r="A56" s="39">
        <v>46</v>
      </c>
      <c r="B56" s="1"/>
      <c r="C56" s="1"/>
      <c r="D56" s="1"/>
      <c r="E56" s="1"/>
      <c r="F56" s="1"/>
      <c r="G56" s="1"/>
      <c r="H56" s="2"/>
      <c r="I56" s="1"/>
      <c r="K56" s="8"/>
      <c r="L56" s="8"/>
      <c r="N56" s="30" t="str">
        <f t="shared" si="1"/>
        <v/>
      </c>
      <c r="O56" s="19" t="s">
        <v>72</v>
      </c>
      <c r="P56" s="19"/>
      <c r="Q56" s="19"/>
      <c r="R56" s="31"/>
      <c r="S56" s="31"/>
      <c r="T56" s="32"/>
    </row>
    <row r="57" spans="1:20" s="34" customFormat="1" ht="21.6" customHeight="1" thickBot="1">
      <c r="A57" s="39">
        <v>47</v>
      </c>
      <c r="B57" s="1"/>
      <c r="C57" s="1"/>
      <c r="D57" s="1"/>
      <c r="E57" s="1"/>
      <c r="F57" s="1"/>
      <c r="G57" s="1"/>
      <c r="H57" s="2"/>
      <c r="I57" s="1"/>
      <c r="K57" s="8"/>
      <c r="L57" s="8"/>
      <c r="N57" s="30" t="str">
        <f t="shared" si="1"/>
        <v/>
      </c>
      <c r="O57" s="19" t="s">
        <v>73</v>
      </c>
      <c r="P57" s="19"/>
      <c r="Q57" s="19"/>
      <c r="R57" s="31"/>
      <c r="S57" s="31"/>
      <c r="T57" s="32"/>
    </row>
    <row r="58" spans="1:20" s="34" customFormat="1" ht="21.6" customHeight="1" thickBot="1">
      <c r="A58" s="39">
        <v>48</v>
      </c>
      <c r="B58" s="1"/>
      <c r="C58" s="1"/>
      <c r="D58" s="1"/>
      <c r="E58" s="1"/>
      <c r="F58" s="1"/>
      <c r="G58" s="1"/>
      <c r="H58" s="2"/>
      <c r="I58" s="1"/>
      <c r="K58" s="8"/>
      <c r="L58" s="8"/>
      <c r="N58" s="30" t="str">
        <f t="shared" si="1"/>
        <v/>
      </c>
      <c r="O58" s="19" t="s">
        <v>74</v>
      </c>
      <c r="P58" s="19"/>
      <c r="Q58" s="19"/>
      <c r="R58" s="31"/>
      <c r="S58" s="31"/>
      <c r="T58" s="32"/>
    </row>
    <row r="59" spans="1:20" s="34" customFormat="1" ht="21.6" customHeight="1" thickBot="1">
      <c r="A59" s="39">
        <v>49</v>
      </c>
      <c r="B59" s="1"/>
      <c r="C59" s="1"/>
      <c r="D59" s="1"/>
      <c r="E59" s="1"/>
      <c r="F59" s="1"/>
      <c r="G59" s="1"/>
      <c r="H59" s="2"/>
      <c r="I59" s="1"/>
      <c r="K59" s="8"/>
      <c r="L59" s="8"/>
      <c r="N59" s="30" t="str">
        <f t="shared" si="1"/>
        <v/>
      </c>
      <c r="O59" s="19" t="s">
        <v>75</v>
      </c>
      <c r="P59" s="19"/>
      <c r="Q59" s="19"/>
      <c r="R59" s="31"/>
      <c r="S59" s="31"/>
      <c r="T59" s="32"/>
    </row>
    <row r="60" spans="1:20" s="34" customFormat="1" ht="21.6" customHeight="1" thickBot="1">
      <c r="A60" s="39">
        <v>50</v>
      </c>
      <c r="B60" s="1"/>
      <c r="C60" s="1"/>
      <c r="D60" s="1"/>
      <c r="E60" s="1"/>
      <c r="F60" s="1"/>
      <c r="G60" s="1"/>
      <c r="H60" s="2"/>
      <c r="I60" s="1"/>
      <c r="K60" s="8"/>
      <c r="L60" s="8"/>
      <c r="N60" s="30" t="str">
        <f t="shared" si="1"/>
        <v/>
      </c>
      <c r="O60" s="19" t="s">
        <v>76</v>
      </c>
      <c r="P60" s="19"/>
      <c r="Q60" s="19"/>
      <c r="R60" s="31"/>
      <c r="S60" s="31"/>
      <c r="T60" s="32"/>
    </row>
    <row r="61" spans="1:20" s="34" customFormat="1" ht="21.6" customHeight="1" thickBot="1">
      <c r="A61" s="39">
        <v>51</v>
      </c>
      <c r="B61" s="1"/>
      <c r="C61" s="1"/>
      <c r="D61" s="1"/>
      <c r="E61" s="1"/>
      <c r="F61" s="1"/>
      <c r="G61" s="1"/>
      <c r="H61" s="2"/>
      <c r="I61" s="1"/>
      <c r="K61" s="8"/>
      <c r="L61" s="8"/>
      <c r="N61" s="30" t="str">
        <f t="shared" si="1"/>
        <v/>
      </c>
      <c r="O61" s="19"/>
      <c r="P61" s="19"/>
      <c r="Q61" s="19"/>
      <c r="R61" s="31"/>
      <c r="S61" s="31"/>
      <c r="T61" s="32"/>
    </row>
    <row r="62" spans="1:20" s="34" customFormat="1" ht="21.6" customHeight="1" thickBot="1">
      <c r="A62" s="39">
        <v>52</v>
      </c>
      <c r="B62" s="1"/>
      <c r="C62" s="1"/>
      <c r="D62" s="1"/>
      <c r="E62" s="1"/>
      <c r="F62" s="1"/>
      <c r="G62" s="1"/>
      <c r="H62" s="2"/>
      <c r="I62" s="1"/>
      <c r="K62" s="8"/>
      <c r="L62" s="8"/>
      <c r="N62" s="30" t="str">
        <f t="shared" si="1"/>
        <v/>
      </c>
      <c r="O62" s="19"/>
      <c r="P62" s="19"/>
      <c r="Q62" s="19"/>
      <c r="R62" s="31"/>
      <c r="S62" s="31"/>
      <c r="T62" s="32"/>
    </row>
    <row r="63" spans="1:20" s="34" customFormat="1" ht="21.6" customHeight="1" thickBot="1">
      <c r="A63" s="39">
        <v>53</v>
      </c>
      <c r="B63" s="1"/>
      <c r="C63" s="1"/>
      <c r="D63" s="1"/>
      <c r="E63" s="1"/>
      <c r="F63" s="1"/>
      <c r="G63" s="1"/>
      <c r="H63" s="2"/>
      <c r="I63" s="1"/>
      <c r="K63" s="8"/>
      <c r="L63" s="8"/>
      <c r="N63" s="30" t="str">
        <f t="shared" si="1"/>
        <v/>
      </c>
      <c r="P63" s="19"/>
      <c r="Q63"/>
      <c r="R63"/>
      <c r="S63"/>
      <c r="T63"/>
    </row>
    <row r="64" spans="1:20" s="34" customFormat="1" ht="21.6" customHeight="1" thickBot="1">
      <c r="A64" s="39">
        <v>54</v>
      </c>
      <c r="B64" s="1"/>
      <c r="C64" s="1"/>
      <c r="D64" s="1"/>
      <c r="E64" s="1"/>
      <c r="F64" s="1"/>
      <c r="G64" s="1"/>
      <c r="H64" s="2"/>
      <c r="I64" s="1"/>
      <c r="K64" s="8"/>
      <c r="L64" s="8"/>
      <c r="N64" s="30" t="str">
        <f t="shared" si="1"/>
        <v/>
      </c>
    </row>
    <row r="65" spans="1:15" s="34" customFormat="1" ht="21.6" customHeight="1" thickBot="1">
      <c r="A65" s="39">
        <v>55</v>
      </c>
      <c r="B65" s="1"/>
      <c r="C65" s="1"/>
      <c r="D65" s="1"/>
      <c r="E65" s="1"/>
      <c r="F65" s="1"/>
      <c r="G65" s="1"/>
      <c r="H65" s="2"/>
      <c r="I65" s="1"/>
      <c r="K65" s="8"/>
      <c r="L65" s="8"/>
      <c r="N65" s="30" t="str">
        <f t="shared" si="1"/>
        <v/>
      </c>
      <c r="O65" s="8"/>
    </row>
    <row r="66" spans="1:15" ht="21" customHeight="1" thickBot="1">
      <c r="A66" s="39">
        <v>56</v>
      </c>
      <c r="B66" s="1"/>
      <c r="C66" s="1"/>
      <c r="D66" s="1"/>
      <c r="E66" s="1"/>
      <c r="F66" s="1"/>
      <c r="G66" s="1"/>
      <c r="H66" s="2"/>
      <c r="I66" s="1"/>
    </row>
    <row r="67" spans="1:15" ht="21" customHeight="1" thickBot="1">
      <c r="A67" s="39">
        <v>57</v>
      </c>
      <c r="B67" s="1"/>
      <c r="C67" s="1"/>
      <c r="D67" s="1"/>
      <c r="E67" s="1"/>
      <c r="F67" s="1"/>
      <c r="G67" s="1"/>
      <c r="H67" s="2"/>
      <c r="I67" s="1"/>
    </row>
    <row r="68" spans="1:15" ht="21" customHeight="1" thickBot="1">
      <c r="A68" s="39">
        <v>58</v>
      </c>
      <c r="B68" s="1"/>
      <c r="C68" s="1"/>
      <c r="D68" s="1"/>
      <c r="E68" s="1"/>
      <c r="F68" s="1"/>
      <c r="G68" s="1"/>
      <c r="H68" s="2"/>
      <c r="I68" s="1"/>
    </row>
    <row r="69" spans="1:15" ht="21" customHeight="1" thickBot="1">
      <c r="A69" s="39">
        <v>59</v>
      </c>
      <c r="B69" s="1"/>
      <c r="C69" s="1"/>
      <c r="D69" s="1"/>
      <c r="E69" s="1"/>
      <c r="F69" s="1"/>
      <c r="G69" s="1"/>
      <c r="H69" s="2"/>
      <c r="I69" s="1"/>
    </row>
    <row r="70" spans="1:15" ht="21" customHeight="1" thickBot="1">
      <c r="A70" s="39">
        <v>60</v>
      </c>
      <c r="B70" s="1"/>
      <c r="C70" s="1"/>
      <c r="D70" s="1"/>
      <c r="E70" s="1"/>
      <c r="F70" s="1"/>
      <c r="G70" s="1"/>
      <c r="H70" s="2"/>
      <c r="I70" s="1"/>
    </row>
    <row r="71" spans="1:15" ht="21" customHeight="1" thickBot="1">
      <c r="A71" s="39">
        <v>61</v>
      </c>
      <c r="B71" s="1"/>
      <c r="C71" s="1"/>
      <c r="D71" s="1"/>
      <c r="E71" s="1"/>
      <c r="F71" s="1"/>
      <c r="G71" s="1"/>
      <c r="H71" s="2"/>
      <c r="I71" s="1"/>
    </row>
    <row r="72" spans="1:15" ht="21" customHeight="1" thickBot="1">
      <c r="A72" s="39">
        <v>62</v>
      </c>
      <c r="B72" s="1"/>
      <c r="C72" s="1"/>
      <c r="D72" s="1"/>
      <c r="E72" s="1"/>
      <c r="F72" s="1"/>
      <c r="G72" s="1"/>
      <c r="H72" s="2"/>
      <c r="I72" s="1"/>
    </row>
    <row r="73" spans="1:15" ht="21" customHeight="1" thickBot="1">
      <c r="A73" s="39">
        <v>63</v>
      </c>
      <c r="B73" s="1"/>
      <c r="C73" s="1"/>
      <c r="D73" s="1"/>
      <c r="E73" s="1"/>
      <c r="F73" s="1"/>
      <c r="G73" s="1"/>
      <c r="H73" s="2"/>
      <c r="I73" s="1"/>
    </row>
    <row r="74" spans="1:15" ht="21" customHeight="1" thickBot="1">
      <c r="A74" s="39">
        <v>64</v>
      </c>
      <c r="B74" s="1"/>
      <c r="C74" s="1"/>
      <c r="D74" s="1"/>
      <c r="E74" s="1"/>
      <c r="F74" s="1"/>
      <c r="G74" s="1"/>
      <c r="H74" s="2"/>
      <c r="I74" s="1"/>
    </row>
    <row r="75" spans="1:15" ht="21" customHeight="1" thickBot="1">
      <c r="A75" s="39">
        <v>65</v>
      </c>
      <c r="B75" s="1"/>
      <c r="C75" s="1"/>
      <c r="D75" s="1"/>
      <c r="E75" s="1"/>
      <c r="F75" s="1"/>
      <c r="G75" s="1"/>
      <c r="H75" s="2"/>
      <c r="I75" s="1"/>
    </row>
    <row r="76" spans="1:15" ht="21" customHeight="1" thickBot="1">
      <c r="A76" s="39">
        <v>66</v>
      </c>
      <c r="B76" s="1"/>
      <c r="C76" s="1"/>
      <c r="D76" s="1"/>
      <c r="E76" s="1"/>
      <c r="F76" s="1"/>
      <c r="G76" s="1"/>
      <c r="H76" s="2"/>
      <c r="I76" s="1"/>
    </row>
    <row r="77" spans="1:15" ht="21" customHeight="1" thickBot="1">
      <c r="A77" s="39">
        <v>67</v>
      </c>
      <c r="B77" s="1"/>
      <c r="C77" s="1"/>
      <c r="D77" s="1"/>
      <c r="E77" s="1"/>
      <c r="F77" s="1"/>
      <c r="G77" s="1"/>
      <c r="H77" s="2"/>
      <c r="I77" s="1"/>
    </row>
    <row r="78" spans="1:15" ht="21" customHeight="1" thickBot="1">
      <c r="A78" s="39">
        <v>68</v>
      </c>
      <c r="B78" s="1"/>
      <c r="C78" s="1"/>
      <c r="D78" s="1"/>
      <c r="E78" s="1"/>
      <c r="F78" s="1"/>
      <c r="G78" s="1"/>
      <c r="H78" s="2"/>
      <c r="I78" s="1"/>
    </row>
    <row r="79" spans="1:15" ht="21" customHeight="1" thickBot="1">
      <c r="A79" s="39">
        <v>69</v>
      </c>
      <c r="B79" s="1"/>
      <c r="C79" s="1"/>
      <c r="D79" s="1"/>
      <c r="E79" s="1"/>
      <c r="F79" s="1"/>
      <c r="G79" s="1"/>
      <c r="H79" s="2"/>
      <c r="I79" s="1"/>
    </row>
    <row r="80" spans="1:15" ht="21" customHeight="1" thickBot="1">
      <c r="A80" s="39">
        <v>70</v>
      </c>
      <c r="B80" s="1"/>
      <c r="C80" s="1"/>
      <c r="D80" s="1"/>
      <c r="E80" s="1"/>
      <c r="F80" s="1"/>
      <c r="G80" s="1"/>
      <c r="H80" s="2"/>
      <c r="I80" s="1"/>
    </row>
    <row r="81" spans="1:9" ht="21" customHeight="1" thickBot="1">
      <c r="A81" s="39">
        <v>71</v>
      </c>
      <c r="B81" s="1"/>
      <c r="C81" s="1"/>
      <c r="D81" s="1"/>
      <c r="E81" s="1"/>
      <c r="F81" s="1"/>
      <c r="G81" s="1"/>
      <c r="H81" s="2"/>
      <c r="I81" s="1"/>
    </row>
    <row r="82" spans="1:9" ht="21" customHeight="1" thickBot="1">
      <c r="A82" s="39">
        <v>72</v>
      </c>
      <c r="B82" s="1"/>
      <c r="C82" s="1"/>
      <c r="D82" s="1"/>
      <c r="E82" s="1"/>
      <c r="F82" s="1"/>
      <c r="G82" s="1"/>
      <c r="H82" s="2"/>
      <c r="I82" s="1"/>
    </row>
    <row r="83" spans="1:9" ht="21" customHeight="1" thickBot="1">
      <c r="A83" s="39">
        <v>73</v>
      </c>
      <c r="B83" s="1"/>
      <c r="C83" s="1"/>
      <c r="D83" s="1"/>
      <c r="E83" s="1"/>
      <c r="F83" s="1"/>
      <c r="G83" s="1"/>
      <c r="H83" s="2"/>
      <c r="I83" s="1"/>
    </row>
    <row r="84" spans="1:9" ht="21" customHeight="1" thickBot="1">
      <c r="A84" s="39">
        <v>74</v>
      </c>
      <c r="B84" s="1"/>
      <c r="C84" s="1"/>
      <c r="D84" s="1"/>
      <c r="E84" s="1"/>
      <c r="F84" s="1"/>
      <c r="G84" s="1"/>
      <c r="H84" s="2"/>
      <c r="I84" s="1"/>
    </row>
    <row r="85" spans="1:9" ht="21" customHeight="1" thickBot="1">
      <c r="A85" s="39">
        <v>75</v>
      </c>
      <c r="B85" s="1"/>
      <c r="C85" s="1"/>
      <c r="D85" s="1"/>
      <c r="E85" s="1"/>
      <c r="F85" s="1"/>
      <c r="G85" s="1"/>
      <c r="H85" s="2"/>
      <c r="I85" s="1"/>
    </row>
    <row r="86" spans="1:9" ht="21" customHeight="1" thickBot="1">
      <c r="A86" s="39">
        <v>76</v>
      </c>
      <c r="B86" s="1"/>
      <c r="C86" s="1"/>
      <c r="D86" s="1"/>
      <c r="E86" s="1"/>
      <c r="F86" s="1"/>
      <c r="G86" s="1"/>
      <c r="H86" s="2"/>
      <c r="I86" s="1"/>
    </row>
    <row r="87" spans="1:9" ht="21" customHeight="1" thickBot="1">
      <c r="A87" s="39">
        <v>77</v>
      </c>
      <c r="B87" s="1"/>
      <c r="C87" s="1"/>
      <c r="D87" s="1"/>
      <c r="E87" s="1"/>
      <c r="F87" s="1"/>
      <c r="G87" s="1"/>
      <c r="H87" s="2"/>
      <c r="I87" s="1"/>
    </row>
    <row r="88" spans="1:9" ht="21" customHeight="1" thickBot="1">
      <c r="A88" s="39">
        <v>78</v>
      </c>
      <c r="B88" s="1"/>
      <c r="C88" s="1"/>
      <c r="D88" s="1"/>
      <c r="E88" s="1"/>
      <c r="F88" s="1"/>
      <c r="G88" s="1"/>
      <c r="H88" s="2"/>
      <c r="I88" s="1"/>
    </row>
    <row r="89" spans="1:9" ht="21" customHeight="1" thickBot="1">
      <c r="A89" s="39">
        <v>79</v>
      </c>
      <c r="B89" s="1"/>
      <c r="C89" s="1"/>
      <c r="D89" s="1"/>
      <c r="E89" s="1"/>
      <c r="F89" s="1"/>
      <c r="G89" s="1"/>
      <c r="H89" s="2"/>
      <c r="I89" s="1"/>
    </row>
    <row r="90" spans="1:9" ht="21" customHeight="1" thickBot="1">
      <c r="A90" s="39">
        <v>80</v>
      </c>
      <c r="B90" s="1"/>
      <c r="C90" s="1"/>
      <c r="D90" s="1"/>
      <c r="E90" s="1"/>
      <c r="F90" s="1"/>
      <c r="G90" s="1"/>
      <c r="H90" s="2"/>
      <c r="I90" s="1"/>
    </row>
    <row r="91" spans="1:9" ht="21" customHeight="1" thickBot="1">
      <c r="A91" s="39">
        <v>81</v>
      </c>
      <c r="B91" s="1"/>
      <c r="C91" s="1"/>
      <c r="D91" s="1"/>
      <c r="E91" s="1"/>
      <c r="F91" s="1"/>
      <c r="G91" s="1"/>
      <c r="H91" s="2"/>
      <c r="I91" s="1"/>
    </row>
    <row r="92" spans="1:9" ht="21" customHeight="1" thickBot="1">
      <c r="A92" s="39">
        <v>82</v>
      </c>
      <c r="B92" s="1"/>
      <c r="C92" s="1"/>
      <c r="D92" s="1"/>
      <c r="E92" s="1"/>
      <c r="F92" s="1"/>
      <c r="G92" s="1"/>
      <c r="H92" s="2"/>
      <c r="I92" s="1"/>
    </row>
    <row r="93" spans="1:9" ht="21" customHeight="1" thickBot="1">
      <c r="A93" s="39">
        <v>83</v>
      </c>
      <c r="B93" s="1"/>
      <c r="C93" s="1"/>
      <c r="D93" s="1"/>
      <c r="E93" s="1"/>
      <c r="F93" s="1"/>
      <c r="G93" s="1"/>
      <c r="H93" s="2"/>
      <c r="I93" s="1"/>
    </row>
    <row r="94" spans="1:9" ht="21" customHeight="1" thickBot="1">
      <c r="A94" s="39">
        <v>84</v>
      </c>
      <c r="B94" s="1"/>
      <c r="C94" s="1"/>
      <c r="D94" s="1"/>
      <c r="E94" s="1"/>
      <c r="F94" s="1"/>
      <c r="G94" s="1"/>
      <c r="H94" s="2"/>
      <c r="I94" s="1"/>
    </row>
    <row r="95" spans="1:9" ht="21" customHeight="1" thickBot="1">
      <c r="A95" s="39">
        <v>85</v>
      </c>
      <c r="B95" s="1"/>
      <c r="C95" s="1"/>
      <c r="D95" s="1"/>
      <c r="E95" s="1"/>
      <c r="F95" s="1"/>
      <c r="G95" s="1"/>
      <c r="H95" s="2"/>
      <c r="I95" s="1"/>
    </row>
    <row r="96" spans="1:9" ht="21" customHeight="1" thickBot="1">
      <c r="A96" s="39">
        <v>86</v>
      </c>
      <c r="B96" s="1"/>
      <c r="C96" s="1"/>
      <c r="D96" s="1"/>
      <c r="E96" s="1"/>
      <c r="F96" s="1"/>
      <c r="G96" s="1"/>
      <c r="H96" s="2"/>
      <c r="I96" s="1"/>
    </row>
    <row r="97" spans="1:9" ht="21" customHeight="1" thickBot="1">
      <c r="A97" s="39">
        <v>87</v>
      </c>
      <c r="B97" s="1"/>
      <c r="C97" s="1"/>
      <c r="D97" s="1"/>
      <c r="E97" s="1"/>
      <c r="F97" s="1"/>
      <c r="G97" s="1"/>
      <c r="H97" s="2"/>
      <c r="I97" s="1"/>
    </row>
    <row r="98" spans="1:9" ht="21" customHeight="1" thickBot="1">
      <c r="A98" s="39">
        <v>88</v>
      </c>
      <c r="B98" s="1"/>
      <c r="C98" s="1"/>
      <c r="D98" s="1"/>
      <c r="E98" s="1"/>
      <c r="F98" s="1"/>
      <c r="G98" s="1"/>
      <c r="H98" s="2"/>
      <c r="I98" s="1"/>
    </row>
    <row r="99" spans="1:9" ht="21" customHeight="1" thickBot="1">
      <c r="A99" s="39">
        <v>89</v>
      </c>
      <c r="B99" s="1"/>
      <c r="C99" s="1"/>
      <c r="D99" s="1"/>
      <c r="E99" s="1"/>
      <c r="F99" s="1"/>
      <c r="G99" s="1"/>
      <c r="H99" s="2"/>
      <c r="I99" s="1"/>
    </row>
    <row r="100" spans="1:9" ht="21" customHeight="1" thickBot="1">
      <c r="A100" s="39">
        <v>90</v>
      </c>
      <c r="B100" s="1"/>
      <c r="C100" s="1"/>
      <c r="D100" s="1"/>
      <c r="E100" s="1"/>
      <c r="F100" s="1"/>
      <c r="G100" s="1"/>
      <c r="H100" s="2"/>
      <c r="I100" s="1"/>
    </row>
  </sheetData>
  <sheetProtection algorithmName="SHA-512" hashValue="OTIPFy4pgI0qqTF3bcatxLGAUiG6DvTLQF0KPin/5QyH2pO7SoC0pq2DQB9C2Pw0FgdvYujtmQ3xMo2gqAL2zQ==" saltValue="wU9oxPMTMpBDwyzbtQUp1A==" spinCount="100000" sheet="1" objects="1" scenarios="1" selectLockedCells="1"/>
  <mergeCells count="11">
    <mergeCell ref="A9:I9"/>
    <mergeCell ref="B1:I2"/>
    <mergeCell ref="C3:E3"/>
    <mergeCell ref="C4:E4"/>
    <mergeCell ref="A3:B3"/>
    <mergeCell ref="A4:B4"/>
    <mergeCell ref="H8:I8"/>
    <mergeCell ref="A7:B8"/>
    <mergeCell ref="C7:E8"/>
    <mergeCell ref="A5:B6"/>
    <mergeCell ref="C5:E6"/>
  </mergeCells>
  <phoneticPr fontId="2"/>
  <dataValidations count="7">
    <dataValidation type="list" allowBlank="1" showInputMessage="1" showErrorMessage="1" sqref="G11:G100" xr:uid="{D542A58A-424D-4E11-AB57-CDFF5A44A74F}">
      <formula1>$O$13:$O$60</formula1>
    </dataValidation>
    <dataValidation type="list" allowBlank="1" showInputMessage="1" showErrorMessage="1" sqref="N6" xr:uid="{25D56752-A4D9-43BD-AD77-F66B94BF9395}">
      <formula1>$T$9:$T$13</formula1>
    </dataValidation>
    <dataValidation type="list" allowBlank="1" showInputMessage="1" showErrorMessage="1" sqref="F11:F100" xr:uid="{FC1E2CA6-1B2E-48D2-A57B-413171E319F8}">
      <formula1>$Q$1:$Q$7</formula1>
    </dataValidation>
    <dataValidation type="list" allowBlank="1" showInputMessage="1" showErrorMessage="1" sqref="H11:H100" xr:uid="{C9329BFB-8924-4C81-BAA8-31B4584FF64B}">
      <formula1>$R$1:$R$3</formula1>
    </dataValidation>
    <dataValidation type="textLength" allowBlank="1" showInputMessage="1" showErrorMessage="1" sqref="B11:B100" xr:uid="{93B5BFA0-0F0C-43CE-A151-C31D581E6B84}">
      <formula1>1</formula1>
      <formula2>4</formula2>
    </dataValidation>
    <dataValidation imeMode="halfKatakana" allowBlank="1" showInputMessage="1" showErrorMessage="1" error="カタカナで入力してください。" sqref="D11:D100" xr:uid="{847FC30F-1548-4519-822F-46988DE313A4}"/>
    <dataValidation type="list" allowBlank="1" showInputMessage="1" showErrorMessage="1" sqref="I11:I104" xr:uid="{CFF3171D-138C-4226-9ED2-FAA3619E0A34}">
      <formula1>$P$2:$P$5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C77A-5681-4D91-A895-69C20CDB808C}">
  <sheetPr>
    <tabColor rgb="FFFF0000"/>
  </sheetPr>
  <dimension ref="A1:V105"/>
  <sheetViews>
    <sheetView zoomScaleNormal="100" workbookViewId="0">
      <selection activeCell="B6" sqref="B6"/>
    </sheetView>
  </sheetViews>
  <sheetFormatPr defaultColWidth="8.75" defaultRowHeight="13.5"/>
  <cols>
    <col min="1" max="1" width="5" style="8" customWidth="1"/>
    <col min="2" max="2" width="11" style="8" customWidth="1"/>
    <col min="3" max="3" width="9" style="8" customWidth="1"/>
    <col min="4" max="6" width="12" style="8" customWidth="1"/>
    <col min="7" max="7" width="5" style="8" customWidth="1"/>
    <col min="8" max="8" width="8" style="8" customWidth="1"/>
    <col min="9" max="10" width="5.5" style="8" customWidth="1"/>
    <col min="11" max="15" width="3.5" style="8" customWidth="1"/>
    <col min="16" max="16" width="14" style="8" customWidth="1"/>
    <col min="17" max="17" width="8.75" style="8" customWidth="1"/>
    <col min="18" max="18" width="13.375" style="8" hidden="1" customWidth="1"/>
    <col min="19" max="19" width="13.25" style="8" hidden="1" customWidth="1"/>
    <col min="20" max="20" width="13.25" style="8" customWidth="1"/>
    <col min="21" max="21" width="8.75" style="8" customWidth="1"/>
    <col min="22" max="22" width="18.5" style="8" customWidth="1"/>
    <col min="23" max="16384" width="8.75" style="8"/>
  </cols>
  <sheetData>
    <row r="1" spans="1:22" ht="13.15" customHeight="1">
      <c r="A1" s="97" t="s">
        <v>166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7"/>
    </row>
    <row r="2" spans="1:22" ht="18.600000000000001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7" t="s">
        <v>129</v>
      </c>
    </row>
    <row r="3" spans="1:22" ht="22.15" customHeight="1">
      <c r="A3" s="130" t="s">
        <v>97</v>
      </c>
      <c r="B3" s="131"/>
      <c r="C3" s="129" t="str">
        <f>IF(選手登録シート!C3="","",選手登録シート!C3)</f>
        <v/>
      </c>
      <c r="D3" s="129"/>
      <c r="E3" s="129"/>
      <c r="F3" s="129"/>
      <c r="G3" s="35"/>
      <c r="H3" s="99" t="s">
        <v>99</v>
      </c>
      <c r="I3" s="99"/>
      <c r="J3" s="99"/>
      <c r="K3" s="132">
        <f>COUNTA(B6:B60)</f>
        <v>0</v>
      </c>
      <c r="L3" s="133"/>
      <c r="M3" s="133"/>
      <c r="N3" s="133"/>
      <c r="O3" s="134"/>
      <c r="V3" s="70" t="s">
        <v>155</v>
      </c>
    </row>
    <row r="4" spans="1:2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S4" s="8" t="s">
        <v>3</v>
      </c>
    </row>
    <row r="5" spans="1:22" s="17" customFormat="1" ht="49.9" customHeight="1" thickBot="1">
      <c r="A5" s="38"/>
      <c r="B5" s="15" t="s">
        <v>77</v>
      </c>
      <c r="C5" s="15" t="s">
        <v>162</v>
      </c>
      <c r="D5" s="16" t="s">
        <v>78</v>
      </c>
      <c r="E5" s="16" t="s">
        <v>111</v>
      </c>
      <c r="F5" s="16" t="s">
        <v>14</v>
      </c>
      <c r="G5" s="16" t="s">
        <v>15</v>
      </c>
      <c r="H5" s="16" t="s">
        <v>29</v>
      </c>
      <c r="I5" s="16" t="s">
        <v>79</v>
      </c>
      <c r="J5" s="16" t="s">
        <v>16</v>
      </c>
      <c r="K5" s="91" t="s">
        <v>23</v>
      </c>
      <c r="L5" s="92"/>
      <c r="M5" s="92"/>
      <c r="N5" s="92"/>
      <c r="O5" s="93"/>
      <c r="P5" s="12"/>
      <c r="R5" s="8" t="s">
        <v>7</v>
      </c>
      <c r="S5" s="8" t="s">
        <v>3</v>
      </c>
      <c r="T5" s="8"/>
    </row>
    <row r="6" spans="1:22" s="14" customFormat="1" ht="21.6" customHeight="1" thickBot="1">
      <c r="A6" s="40">
        <v>1</v>
      </c>
      <c r="B6" s="20"/>
      <c r="C6" s="21"/>
      <c r="D6" s="3" t="str">
        <f>IF($C6="","",VLOOKUP($C6,選手登録シート!$B$11:$I$116,2,FALSE))</f>
        <v/>
      </c>
      <c r="E6" s="4" t="str">
        <f>IF($C6="","",VLOOKUP($C6,選手登録シート!$B$11:$I$116,3,FALSE))</f>
        <v/>
      </c>
      <c r="F6" s="4" t="str">
        <f>IF($C6="","",VLOOKUP($C6,選手登録シート!$B$11:$I$116,4,FALSE))</f>
        <v/>
      </c>
      <c r="G6" s="4" t="str">
        <f>IF($C6="","",VLOOKUP($C6,選手登録シート!$B$11:$I$116,5,FALSE))</f>
        <v/>
      </c>
      <c r="H6" s="4" t="str">
        <f>IF($C6="","",VLOOKUP($C6,選手登録シート!$B$11:$I$116,6,FALSE))</f>
        <v/>
      </c>
      <c r="I6" s="4" t="str">
        <f>IF($C6="","",VLOOKUP($C6,選手登録シート!$B$11:$I$116,7,FALSE))</f>
        <v/>
      </c>
      <c r="J6" s="5" t="str">
        <f>IF($C6="","",VLOOKUP($C6,選手登録シート!$B$11:$I$116,8,FALSE))</f>
        <v/>
      </c>
      <c r="K6" s="55"/>
      <c r="L6" s="56" t="s">
        <v>130</v>
      </c>
      <c r="M6" s="57"/>
      <c r="N6" s="56" t="s">
        <v>131</v>
      </c>
      <c r="O6" s="58"/>
      <c r="P6" s="13" t="str">
        <f>K6&amp;$P$2&amp;M6&amp;$P$2&amp;O6</f>
        <v>..</v>
      </c>
      <c r="R6" s="8" t="s">
        <v>9</v>
      </c>
      <c r="S6" s="8" t="s">
        <v>3</v>
      </c>
      <c r="T6" s="8" t="str">
        <f>IF(B6="","",VLOOKUP(B6,$R$4:$S$12,2,FALSE))</f>
        <v/>
      </c>
      <c r="U6" s="14" t="str">
        <f>T6&amp;I6</f>
        <v/>
      </c>
      <c r="V6" s="69" t="str">
        <f>IF(U6="","",VLOOKUP(U6,$R$14:$S$19,2,FALSE))</f>
        <v/>
      </c>
    </row>
    <row r="7" spans="1:22" s="14" customFormat="1" ht="21.6" customHeight="1" thickBot="1">
      <c r="A7" s="40">
        <v>2</v>
      </c>
      <c r="B7" s="20"/>
      <c r="C7" s="21"/>
      <c r="D7" s="3" t="str">
        <f>IF($C7="","",VLOOKUP($C7,選手登録シート!$B$11:$I$116,2,FALSE))</f>
        <v/>
      </c>
      <c r="E7" s="4" t="str">
        <f>IF($C7="","",VLOOKUP($C7,選手登録シート!$B$11:$I$116,3,FALSE))</f>
        <v/>
      </c>
      <c r="F7" s="4" t="str">
        <f>IF($C7="","",VLOOKUP($C7,選手登録シート!$B$11:$I$116,4,FALSE))</f>
        <v/>
      </c>
      <c r="G7" s="4" t="str">
        <f>IF($C7="","",VLOOKUP($C7,選手登録シート!$B$11:$I$116,5,FALSE))</f>
        <v/>
      </c>
      <c r="H7" s="4" t="str">
        <f>IF($C7="","",VLOOKUP($C7,選手登録シート!$B$11:$I$116,6,FALSE))</f>
        <v/>
      </c>
      <c r="I7" s="4" t="str">
        <f>IF($C7="","",VLOOKUP($C7,選手登録シート!$B$11:$I$116,7,FALSE))</f>
        <v/>
      </c>
      <c r="J7" s="5" t="str">
        <f>IF($C7="","",VLOOKUP($C7,選手登録シート!$B$11:$I$116,8,FALSE))</f>
        <v/>
      </c>
      <c r="K7" s="55"/>
      <c r="L7" s="56" t="s">
        <v>130</v>
      </c>
      <c r="M7" s="57"/>
      <c r="N7" s="56" t="s">
        <v>131</v>
      </c>
      <c r="O7" s="58"/>
      <c r="P7" s="13" t="str">
        <f t="shared" ref="P7:P60" si="0">K7&amp;$P$2&amp;M7&amp;$P$2&amp;O7</f>
        <v>..</v>
      </c>
      <c r="R7" s="8" t="s">
        <v>11</v>
      </c>
      <c r="S7" s="8" t="s">
        <v>3</v>
      </c>
      <c r="T7" s="8" t="str">
        <f t="shared" ref="T7:T70" si="1">IF(B7="","",VLOOKUP(B7,$R$4:$S$12,2,FALSE))</f>
        <v/>
      </c>
      <c r="U7" s="14" t="str">
        <f t="shared" ref="U7:U70" si="2">T7&amp;I7</f>
        <v/>
      </c>
      <c r="V7" s="69" t="str">
        <f t="shared" ref="V7:V70" si="3">IF(U7="","",VLOOKUP(U7,$R$14:$S$19,2,FALSE))</f>
        <v/>
      </c>
    </row>
    <row r="8" spans="1:22" s="14" customFormat="1" ht="21.6" customHeight="1" thickBot="1">
      <c r="A8" s="40">
        <v>3</v>
      </c>
      <c r="B8" s="20"/>
      <c r="C8" s="21"/>
      <c r="D8" s="3" t="str">
        <f>IF($C8="","",VLOOKUP($C8,選手登録シート!$B$11:$I$116,2,FALSE))</f>
        <v/>
      </c>
      <c r="E8" s="4" t="str">
        <f>IF($C8="","",VLOOKUP($C8,選手登録シート!$B$11:$I$116,3,FALSE))</f>
        <v/>
      </c>
      <c r="F8" s="4" t="str">
        <f>IF($C8="","",VLOOKUP($C8,選手登録シート!$B$11:$I$116,4,FALSE))</f>
        <v/>
      </c>
      <c r="G8" s="4" t="str">
        <f>IF($C8="","",VLOOKUP($C8,選手登録シート!$B$11:$I$116,5,FALSE))</f>
        <v/>
      </c>
      <c r="H8" s="4" t="str">
        <f>IF($C8="","",VLOOKUP($C8,選手登録シート!$B$11:$I$116,6,FALSE))</f>
        <v/>
      </c>
      <c r="I8" s="4" t="str">
        <f>IF($C8="","",VLOOKUP($C8,選手登録シート!$B$11:$I$116,7,FALSE))</f>
        <v/>
      </c>
      <c r="J8" s="5" t="str">
        <f>IF($C8="","",VLOOKUP($C8,選手登録シート!$B$11:$I$116,8,FALSE))</f>
        <v/>
      </c>
      <c r="K8" s="55"/>
      <c r="L8" s="56" t="s">
        <v>130</v>
      </c>
      <c r="M8" s="57"/>
      <c r="N8" s="56" t="s">
        <v>131</v>
      </c>
      <c r="O8" s="58"/>
      <c r="P8" s="13" t="str">
        <f t="shared" si="0"/>
        <v>..</v>
      </c>
      <c r="R8" s="13" t="s">
        <v>12</v>
      </c>
      <c r="S8" s="19" t="s">
        <v>4</v>
      </c>
      <c r="T8" s="8" t="str">
        <f t="shared" si="1"/>
        <v/>
      </c>
      <c r="U8" s="14" t="str">
        <f t="shared" si="2"/>
        <v/>
      </c>
      <c r="V8" s="69" t="str">
        <f t="shared" si="3"/>
        <v/>
      </c>
    </row>
    <row r="9" spans="1:22" s="14" customFormat="1" ht="21.6" customHeight="1" thickBot="1">
      <c r="A9" s="40">
        <v>4</v>
      </c>
      <c r="B9" s="20"/>
      <c r="C9" s="21"/>
      <c r="D9" s="3" t="str">
        <f>IF($C9="","",VLOOKUP($C9,選手登録シート!$B$11:$I$116,2,FALSE))</f>
        <v/>
      </c>
      <c r="E9" s="4" t="str">
        <f>IF($C9="","",VLOOKUP($C9,選手登録シート!$B$11:$I$116,3,FALSE))</f>
        <v/>
      </c>
      <c r="F9" s="4" t="str">
        <f>IF($C9="","",VLOOKUP($C9,選手登録シート!$B$11:$I$116,4,FALSE))</f>
        <v/>
      </c>
      <c r="G9" s="4" t="str">
        <f>IF($C9="","",VLOOKUP($C9,選手登録シート!$B$11:$I$116,5,FALSE))</f>
        <v/>
      </c>
      <c r="H9" s="4" t="str">
        <f>IF($C9="","",VLOOKUP($C9,選手登録シート!$B$11:$I$116,6,FALSE))</f>
        <v/>
      </c>
      <c r="I9" s="4" t="str">
        <f>IF($C9="","",VLOOKUP($C9,選手登録シート!$B$11:$I$116,7,FALSE))</f>
        <v/>
      </c>
      <c r="J9" s="5" t="str">
        <f>IF($C9="","",VLOOKUP($C9,選手登録シート!$B$11:$I$116,8,FALSE))</f>
        <v/>
      </c>
      <c r="K9" s="55"/>
      <c r="L9" s="56" t="s">
        <v>130</v>
      </c>
      <c r="M9" s="57"/>
      <c r="N9" s="56" t="s">
        <v>131</v>
      </c>
      <c r="O9" s="58"/>
      <c r="P9" s="13" t="str">
        <f t="shared" si="0"/>
        <v>..</v>
      </c>
      <c r="R9" s="13" t="s">
        <v>13</v>
      </c>
      <c r="S9" s="19" t="s">
        <v>4</v>
      </c>
      <c r="T9" s="8" t="str">
        <f t="shared" si="1"/>
        <v/>
      </c>
      <c r="U9" s="14" t="str">
        <f t="shared" si="2"/>
        <v/>
      </c>
      <c r="V9" s="69" t="str">
        <f t="shared" si="3"/>
        <v/>
      </c>
    </row>
    <row r="10" spans="1:22" s="14" customFormat="1" ht="21.6" customHeight="1" thickBot="1">
      <c r="A10" s="40">
        <v>5</v>
      </c>
      <c r="B10" s="20"/>
      <c r="C10" s="21"/>
      <c r="D10" s="3" t="str">
        <f>IF($C10="","",VLOOKUP($C10,選手登録シート!$B$11:$I$116,2,FALSE))</f>
        <v/>
      </c>
      <c r="E10" s="4" t="str">
        <f>IF($C10="","",VLOOKUP($C10,選手登録シート!$B$11:$I$116,3,FALSE))</f>
        <v/>
      </c>
      <c r="F10" s="4" t="str">
        <f>IF($C10="","",VLOOKUP($C10,選手登録シート!$B$11:$I$116,4,FALSE))</f>
        <v/>
      </c>
      <c r="G10" s="4" t="str">
        <f>IF($C10="","",VLOOKUP($C10,選手登録シート!$B$11:$I$116,5,FALSE))</f>
        <v/>
      </c>
      <c r="H10" s="4" t="str">
        <f>IF($C10="","",VLOOKUP($C10,選手登録シート!$B$11:$I$116,6,FALSE))</f>
        <v/>
      </c>
      <c r="I10" s="4" t="str">
        <f>IF($C10="","",VLOOKUP($C10,選手登録シート!$B$11:$I$116,7,FALSE))</f>
        <v/>
      </c>
      <c r="J10" s="5" t="str">
        <f>IF($C10="","",VLOOKUP($C10,選手登録シート!$B$11:$I$116,8,FALSE))</f>
        <v/>
      </c>
      <c r="K10" s="55"/>
      <c r="L10" s="56" t="s">
        <v>130</v>
      </c>
      <c r="M10" s="57"/>
      <c r="N10" s="56" t="s">
        <v>131</v>
      </c>
      <c r="O10" s="58"/>
      <c r="P10" s="13" t="str">
        <f t="shared" si="0"/>
        <v>..</v>
      </c>
      <c r="R10" s="13"/>
      <c r="S10" s="19" t="s">
        <v>4</v>
      </c>
      <c r="T10" s="8" t="str">
        <f t="shared" si="1"/>
        <v/>
      </c>
      <c r="U10" s="14" t="str">
        <f t="shared" si="2"/>
        <v/>
      </c>
      <c r="V10" s="69" t="str">
        <f t="shared" si="3"/>
        <v/>
      </c>
    </row>
    <row r="11" spans="1:22" s="14" customFormat="1" ht="21.6" customHeight="1" thickBot="1">
      <c r="A11" s="40">
        <v>6</v>
      </c>
      <c r="B11" s="20"/>
      <c r="C11" s="21"/>
      <c r="D11" s="3" t="str">
        <f>IF($C11="","",VLOOKUP($C11,選手登録シート!$B$11:$I$116,2,FALSE))</f>
        <v/>
      </c>
      <c r="E11" s="4" t="str">
        <f>IF($C11="","",VLOOKUP($C11,選手登録シート!$B$11:$I$116,3,FALSE))</f>
        <v/>
      </c>
      <c r="F11" s="4" t="str">
        <f>IF($C11="","",VLOOKUP($C11,選手登録シート!$B$11:$I$116,4,FALSE))</f>
        <v/>
      </c>
      <c r="G11" s="4" t="str">
        <f>IF($C11="","",VLOOKUP($C11,選手登録シート!$B$11:$I$116,5,FALSE))</f>
        <v/>
      </c>
      <c r="H11" s="4" t="str">
        <f>IF($C11="","",VLOOKUP($C11,選手登録シート!$B$11:$I$116,6,FALSE))</f>
        <v/>
      </c>
      <c r="I11" s="4" t="str">
        <f>IF($C11="","",VLOOKUP($C11,選手登録シート!$B$11:$I$116,7,FALSE))</f>
        <v/>
      </c>
      <c r="J11" s="5" t="str">
        <f>IF($C11="","",VLOOKUP($C11,選手登録シート!$B$11:$I$116,8,FALSE))</f>
        <v/>
      </c>
      <c r="K11" s="55"/>
      <c r="L11" s="56" t="s">
        <v>130</v>
      </c>
      <c r="M11" s="57"/>
      <c r="N11" s="56" t="s">
        <v>131</v>
      </c>
      <c r="O11" s="58"/>
      <c r="P11" s="13" t="str">
        <f t="shared" si="0"/>
        <v>..</v>
      </c>
      <c r="R11" s="13"/>
      <c r="S11" s="19"/>
      <c r="T11" s="8" t="str">
        <f t="shared" si="1"/>
        <v/>
      </c>
      <c r="U11" s="14" t="str">
        <f t="shared" si="2"/>
        <v/>
      </c>
      <c r="V11" s="69" t="str">
        <f t="shared" si="3"/>
        <v/>
      </c>
    </row>
    <row r="12" spans="1:22" s="14" customFormat="1" ht="21.6" customHeight="1" thickBot="1">
      <c r="A12" s="40">
        <v>7</v>
      </c>
      <c r="B12" s="20"/>
      <c r="C12" s="21"/>
      <c r="D12" s="3" t="str">
        <f>IF($C12="","",VLOOKUP($C12,選手登録シート!$B$11:$I$116,2,FALSE))</f>
        <v/>
      </c>
      <c r="E12" s="4" t="str">
        <f>IF($C12="","",VLOOKUP($C12,選手登録シート!$B$11:$I$116,3,FALSE))</f>
        <v/>
      </c>
      <c r="F12" s="4" t="str">
        <f>IF($C12="","",VLOOKUP($C12,選手登録シート!$B$11:$I$116,4,FALSE))</f>
        <v/>
      </c>
      <c r="G12" s="4" t="str">
        <f>IF($C12="","",VLOOKUP($C12,選手登録シート!$B$11:$I$116,5,FALSE))</f>
        <v/>
      </c>
      <c r="H12" s="4" t="str">
        <f>IF($C12="","",VLOOKUP($C12,選手登録シート!$B$11:$I$116,6,FALSE))</f>
        <v/>
      </c>
      <c r="I12" s="4" t="str">
        <f>IF($C12="","",VLOOKUP($C12,選手登録シート!$B$11:$I$116,7,FALSE))</f>
        <v/>
      </c>
      <c r="J12" s="5" t="str">
        <f>IF($C12="","",VLOOKUP($C12,選手登録シート!$B$11:$I$116,8,FALSE))</f>
        <v/>
      </c>
      <c r="K12" s="55"/>
      <c r="L12" s="56" t="s">
        <v>130</v>
      </c>
      <c r="M12" s="57"/>
      <c r="N12" s="56" t="s">
        <v>131</v>
      </c>
      <c r="O12" s="58"/>
      <c r="P12" s="13" t="str">
        <f t="shared" si="0"/>
        <v>..</v>
      </c>
      <c r="S12" s="19"/>
      <c r="T12" s="8" t="str">
        <f t="shared" si="1"/>
        <v/>
      </c>
      <c r="U12" s="14" t="str">
        <f t="shared" si="2"/>
        <v/>
      </c>
      <c r="V12" s="69" t="str">
        <f t="shared" si="3"/>
        <v/>
      </c>
    </row>
    <row r="13" spans="1:22" s="14" customFormat="1" ht="21.6" customHeight="1" thickBot="1">
      <c r="A13" s="40">
        <v>8</v>
      </c>
      <c r="B13" s="20"/>
      <c r="C13" s="21"/>
      <c r="D13" s="3" t="str">
        <f>IF($C13="","",VLOOKUP($C13,選手登録シート!$B$11:$I$116,2,FALSE))</f>
        <v/>
      </c>
      <c r="E13" s="4" t="str">
        <f>IF($C13="","",VLOOKUP($C13,選手登録シート!$B$11:$I$116,3,FALSE))</f>
        <v/>
      </c>
      <c r="F13" s="4" t="str">
        <f>IF($C13="","",VLOOKUP($C13,選手登録シート!$B$11:$I$116,4,FALSE))</f>
        <v/>
      </c>
      <c r="G13" s="4" t="str">
        <f>IF($C13="","",VLOOKUP($C13,選手登録シート!$B$11:$I$116,5,FALSE))</f>
        <v/>
      </c>
      <c r="H13" s="4" t="str">
        <f>IF($C13="","",VLOOKUP($C13,選手登録シート!$B$11:$I$116,6,FALSE))</f>
        <v/>
      </c>
      <c r="I13" s="4" t="str">
        <f>IF($C13="","",VLOOKUP($C13,選手登録シート!$B$11:$I$116,7,FALSE))</f>
        <v/>
      </c>
      <c r="J13" s="5" t="str">
        <f>IF($C13="","",VLOOKUP($C13,選手登録シート!$B$11:$I$116,8,FALSE))</f>
        <v/>
      </c>
      <c r="K13" s="55"/>
      <c r="L13" s="56" t="s">
        <v>130</v>
      </c>
      <c r="M13" s="57"/>
      <c r="N13" s="56" t="s">
        <v>131</v>
      </c>
      <c r="O13" s="58"/>
      <c r="P13" s="13" t="str">
        <f t="shared" si="0"/>
        <v>..</v>
      </c>
      <c r="S13" s="19"/>
      <c r="T13" s="8" t="str">
        <f t="shared" si="1"/>
        <v/>
      </c>
      <c r="U13" s="14" t="str">
        <f t="shared" si="2"/>
        <v/>
      </c>
      <c r="V13" s="69" t="str">
        <f t="shared" si="3"/>
        <v/>
      </c>
    </row>
    <row r="14" spans="1:22" s="14" customFormat="1" ht="21.6" customHeight="1" thickBot="1">
      <c r="A14" s="40">
        <v>9</v>
      </c>
      <c r="B14" s="20"/>
      <c r="C14" s="21"/>
      <c r="D14" s="3" t="str">
        <f>IF($C14="","",VLOOKUP($C14,選手登録シート!$B$11:$I$116,2,FALSE))</f>
        <v/>
      </c>
      <c r="E14" s="4" t="str">
        <f>IF($C14="","",VLOOKUP($C14,選手登録シート!$B$11:$I$116,3,FALSE))</f>
        <v/>
      </c>
      <c r="F14" s="4" t="str">
        <f>IF($C14="","",VLOOKUP($C14,選手登録シート!$B$11:$I$116,4,FALSE))</f>
        <v/>
      </c>
      <c r="G14" s="4" t="str">
        <f>IF($C14="","",VLOOKUP($C14,選手登録シート!$B$11:$I$116,5,FALSE))</f>
        <v/>
      </c>
      <c r="H14" s="4" t="str">
        <f>IF($C14="","",VLOOKUP($C14,選手登録シート!$B$11:$I$116,6,FALSE))</f>
        <v/>
      </c>
      <c r="I14" s="4" t="str">
        <f>IF($C14="","",VLOOKUP($C14,選手登録シート!$B$11:$I$116,7,FALSE))</f>
        <v/>
      </c>
      <c r="J14" s="5" t="str">
        <f>IF($C14="","",VLOOKUP($C14,選手登録シート!$B$11:$I$116,8,FALSE))</f>
        <v/>
      </c>
      <c r="K14" s="55"/>
      <c r="L14" s="56" t="s">
        <v>130</v>
      </c>
      <c r="M14" s="57"/>
      <c r="N14" s="56" t="s">
        <v>131</v>
      </c>
      <c r="O14" s="58"/>
      <c r="P14" s="13" t="str">
        <f t="shared" si="0"/>
        <v>..</v>
      </c>
      <c r="R14" s="14" t="s">
        <v>148</v>
      </c>
      <c r="S14" s="19" t="s">
        <v>150</v>
      </c>
      <c r="T14" s="8" t="str">
        <f t="shared" si="1"/>
        <v/>
      </c>
      <c r="U14" s="14" t="str">
        <f t="shared" si="2"/>
        <v/>
      </c>
      <c r="V14" s="69" t="str">
        <f t="shared" si="3"/>
        <v/>
      </c>
    </row>
    <row r="15" spans="1:22" s="14" customFormat="1" ht="21.6" customHeight="1" thickBot="1">
      <c r="A15" s="40">
        <v>10</v>
      </c>
      <c r="B15" s="20"/>
      <c r="C15" s="21"/>
      <c r="D15" s="3" t="str">
        <f>IF($C15="","",VLOOKUP($C15,選手登録シート!$B$11:$I$116,2,FALSE))</f>
        <v/>
      </c>
      <c r="E15" s="4" t="str">
        <f>IF($C15="","",VLOOKUP($C15,選手登録シート!$B$11:$I$116,3,FALSE))</f>
        <v/>
      </c>
      <c r="F15" s="4" t="str">
        <f>IF($C15="","",VLOOKUP($C15,選手登録シート!$B$11:$I$116,4,FALSE))</f>
        <v/>
      </c>
      <c r="G15" s="4" t="str">
        <f>IF($C15="","",VLOOKUP($C15,選手登録シート!$B$11:$I$116,5,FALSE))</f>
        <v/>
      </c>
      <c r="H15" s="4" t="str">
        <f>IF($C15="","",VLOOKUP($C15,選手登録シート!$B$11:$I$116,6,FALSE))</f>
        <v/>
      </c>
      <c r="I15" s="4" t="str">
        <f>IF($C15="","",VLOOKUP($C15,選手登録シート!$B$11:$I$116,7,FALSE))</f>
        <v/>
      </c>
      <c r="J15" s="5" t="str">
        <f>IF($C15="","",VLOOKUP($C15,選手登録シート!$B$11:$I$116,8,FALSE))</f>
        <v/>
      </c>
      <c r="K15" s="55"/>
      <c r="L15" s="56" t="s">
        <v>130</v>
      </c>
      <c r="M15" s="57"/>
      <c r="N15" s="56" t="s">
        <v>131</v>
      </c>
      <c r="O15" s="58"/>
      <c r="P15" s="13" t="str">
        <f t="shared" si="0"/>
        <v>..</v>
      </c>
      <c r="R15" s="14" t="s">
        <v>149</v>
      </c>
      <c r="S15" s="19" t="s">
        <v>150</v>
      </c>
      <c r="T15" s="8" t="str">
        <f t="shared" si="1"/>
        <v/>
      </c>
      <c r="U15" s="14" t="str">
        <f t="shared" si="2"/>
        <v/>
      </c>
      <c r="V15" s="69" t="str">
        <f t="shared" si="3"/>
        <v/>
      </c>
    </row>
    <row r="16" spans="1:22" s="14" customFormat="1" ht="21.6" customHeight="1" thickBot="1">
      <c r="A16" s="40">
        <v>11</v>
      </c>
      <c r="B16" s="20"/>
      <c r="C16" s="21"/>
      <c r="D16" s="3" t="str">
        <f>IF($C16="","",VLOOKUP($C16,選手登録シート!$B$11:$I$116,2,FALSE))</f>
        <v/>
      </c>
      <c r="E16" s="4" t="str">
        <f>IF($C16="","",VLOOKUP($C16,選手登録シート!$B$11:$I$116,3,FALSE))</f>
        <v/>
      </c>
      <c r="F16" s="4" t="str">
        <f>IF($C16="","",VLOOKUP($C16,選手登録シート!$B$11:$I$116,4,FALSE))</f>
        <v/>
      </c>
      <c r="G16" s="4" t="str">
        <f>IF($C16="","",VLOOKUP($C16,選手登録シート!$B$11:$I$116,5,FALSE))</f>
        <v/>
      </c>
      <c r="H16" s="4" t="str">
        <f>IF($C16="","",VLOOKUP($C16,選手登録シート!$B$11:$I$116,6,FALSE))</f>
        <v/>
      </c>
      <c r="I16" s="4" t="str">
        <f>IF($C16="","",VLOOKUP($C16,選手登録シート!$B$11:$I$116,7,FALSE))</f>
        <v/>
      </c>
      <c r="J16" s="5" t="str">
        <f>IF($C16="","",VLOOKUP($C16,選手登録シート!$B$11:$I$116,8,FALSE))</f>
        <v/>
      </c>
      <c r="K16" s="55"/>
      <c r="L16" s="56" t="s">
        <v>130</v>
      </c>
      <c r="M16" s="57"/>
      <c r="N16" s="56" t="s">
        <v>131</v>
      </c>
      <c r="O16" s="58"/>
      <c r="P16" s="13" t="str">
        <f t="shared" si="0"/>
        <v>..</v>
      </c>
      <c r="R16" s="14" t="s">
        <v>151</v>
      </c>
      <c r="S16" s="19" t="s">
        <v>152</v>
      </c>
      <c r="T16" s="8" t="str">
        <f t="shared" si="1"/>
        <v/>
      </c>
      <c r="U16" s="14" t="str">
        <f t="shared" si="2"/>
        <v/>
      </c>
      <c r="V16" s="69" t="str">
        <f t="shared" si="3"/>
        <v/>
      </c>
    </row>
    <row r="17" spans="1:22" s="14" customFormat="1" ht="21.6" customHeight="1" thickBot="1">
      <c r="A17" s="40">
        <v>12</v>
      </c>
      <c r="B17" s="20"/>
      <c r="C17" s="21"/>
      <c r="D17" s="3" t="str">
        <f>IF($C17="","",VLOOKUP($C17,選手登録シート!$B$11:$I$116,2,FALSE))</f>
        <v/>
      </c>
      <c r="E17" s="4" t="str">
        <f>IF($C17="","",VLOOKUP($C17,選手登録シート!$B$11:$I$116,3,FALSE))</f>
        <v/>
      </c>
      <c r="F17" s="4" t="str">
        <f>IF($C17="","",VLOOKUP($C17,選手登録シート!$B$11:$I$116,4,FALSE))</f>
        <v/>
      </c>
      <c r="G17" s="4" t="str">
        <f>IF($C17="","",VLOOKUP($C17,選手登録シート!$B$11:$I$116,5,FALSE))</f>
        <v/>
      </c>
      <c r="H17" s="4" t="str">
        <f>IF($C17="","",VLOOKUP($C17,選手登録シート!$B$11:$I$116,6,FALSE))</f>
        <v/>
      </c>
      <c r="I17" s="4" t="str">
        <f>IF($C17="","",VLOOKUP($C17,選手登録シート!$B$11:$I$116,7,FALSE))</f>
        <v/>
      </c>
      <c r="J17" s="5" t="str">
        <f>IF($C17="","",VLOOKUP($C17,選手登録シート!$B$11:$I$116,8,FALSE))</f>
        <v/>
      </c>
      <c r="K17" s="55"/>
      <c r="L17" s="56" t="s">
        <v>130</v>
      </c>
      <c r="M17" s="57"/>
      <c r="N17" s="56" t="s">
        <v>131</v>
      </c>
      <c r="O17" s="58"/>
      <c r="P17" s="13" t="str">
        <f t="shared" si="0"/>
        <v>..</v>
      </c>
      <c r="R17" s="14" t="s">
        <v>153</v>
      </c>
      <c r="S17" s="19" t="s">
        <v>152</v>
      </c>
      <c r="T17" s="8" t="str">
        <f t="shared" si="1"/>
        <v/>
      </c>
      <c r="U17" s="14" t="str">
        <f t="shared" si="2"/>
        <v/>
      </c>
      <c r="V17" s="69" t="str">
        <f t="shared" si="3"/>
        <v/>
      </c>
    </row>
    <row r="18" spans="1:22" s="14" customFormat="1" ht="21.6" customHeight="1" thickBot="1">
      <c r="A18" s="40">
        <v>13</v>
      </c>
      <c r="B18" s="20"/>
      <c r="C18" s="21"/>
      <c r="D18" s="3" t="str">
        <f>IF($C18="","",VLOOKUP($C18,選手登録シート!$B$11:$I$116,2,FALSE))</f>
        <v/>
      </c>
      <c r="E18" s="4" t="str">
        <f>IF($C18="","",VLOOKUP($C18,選手登録シート!$B$11:$I$116,3,FALSE))</f>
        <v/>
      </c>
      <c r="F18" s="4" t="str">
        <f>IF($C18="","",VLOOKUP($C18,選手登録シート!$B$11:$I$116,4,FALSE))</f>
        <v/>
      </c>
      <c r="G18" s="4" t="str">
        <f>IF($C18="","",VLOOKUP($C18,選手登録シート!$B$11:$I$116,5,FALSE))</f>
        <v/>
      </c>
      <c r="H18" s="4" t="str">
        <f>IF($C18="","",VLOOKUP($C18,選手登録シート!$B$11:$I$116,6,FALSE))</f>
        <v/>
      </c>
      <c r="I18" s="4" t="str">
        <f>IF($C18="","",VLOOKUP($C18,選手登録シート!$B$11:$I$116,7,FALSE))</f>
        <v/>
      </c>
      <c r="J18" s="5" t="str">
        <f>IF($C18="","",VLOOKUP($C18,選手登録シート!$B$11:$I$116,8,FALSE))</f>
        <v/>
      </c>
      <c r="K18" s="55"/>
      <c r="L18" s="56" t="s">
        <v>130</v>
      </c>
      <c r="M18" s="57"/>
      <c r="N18" s="56" t="s">
        <v>131</v>
      </c>
      <c r="O18" s="58"/>
      <c r="P18" s="13" t="str">
        <f t="shared" si="0"/>
        <v>..</v>
      </c>
      <c r="R18" s="14" t="s">
        <v>3</v>
      </c>
      <c r="S18" s="19" t="s">
        <v>154</v>
      </c>
      <c r="T18" s="8" t="str">
        <f t="shared" si="1"/>
        <v/>
      </c>
      <c r="U18" s="14" t="str">
        <f t="shared" si="2"/>
        <v/>
      </c>
      <c r="V18" s="69" t="str">
        <f t="shared" si="3"/>
        <v/>
      </c>
    </row>
    <row r="19" spans="1:22" s="14" customFormat="1" ht="21.6" customHeight="1" thickBot="1">
      <c r="A19" s="40">
        <v>14</v>
      </c>
      <c r="B19" s="20"/>
      <c r="C19" s="21"/>
      <c r="D19" s="3" t="str">
        <f>IF($C19="","",VLOOKUP($C19,選手登録シート!$B$11:$I$116,2,FALSE))</f>
        <v/>
      </c>
      <c r="E19" s="4" t="str">
        <f>IF($C19="","",VLOOKUP($C19,選手登録シート!$B$11:$I$116,3,FALSE))</f>
        <v/>
      </c>
      <c r="F19" s="4" t="str">
        <f>IF($C19="","",VLOOKUP($C19,選手登録シート!$B$11:$I$116,4,FALSE))</f>
        <v/>
      </c>
      <c r="G19" s="4" t="str">
        <f>IF($C19="","",VLOOKUP($C19,選手登録シート!$B$11:$I$116,5,FALSE))</f>
        <v/>
      </c>
      <c r="H19" s="4" t="str">
        <f>IF($C19="","",VLOOKUP($C19,選手登録シート!$B$11:$I$116,6,FALSE))</f>
        <v/>
      </c>
      <c r="I19" s="4" t="str">
        <f>IF($C19="","",VLOOKUP($C19,選手登録シート!$B$11:$I$116,7,FALSE))</f>
        <v/>
      </c>
      <c r="J19" s="5" t="str">
        <f>IF($C19="","",VLOOKUP($C19,選手登録シート!$B$11:$I$116,8,FALSE))</f>
        <v/>
      </c>
      <c r="K19" s="55"/>
      <c r="L19" s="56" t="s">
        <v>130</v>
      </c>
      <c r="M19" s="57"/>
      <c r="N19" s="56" t="s">
        <v>131</v>
      </c>
      <c r="O19" s="58"/>
      <c r="P19" s="13" t="str">
        <f t="shared" si="0"/>
        <v>..</v>
      </c>
      <c r="R19" s="14" t="s">
        <v>4</v>
      </c>
      <c r="S19" s="19" t="s">
        <v>154</v>
      </c>
      <c r="T19" s="8" t="str">
        <f t="shared" si="1"/>
        <v/>
      </c>
      <c r="U19" s="14" t="str">
        <f t="shared" si="2"/>
        <v/>
      </c>
      <c r="V19" s="69" t="str">
        <f t="shared" si="3"/>
        <v/>
      </c>
    </row>
    <row r="20" spans="1:22" s="14" customFormat="1" ht="21.6" customHeight="1" thickBot="1">
      <c r="A20" s="40">
        <v>15</v>
      </c>
      <c r="B20" s="20"/>
      <c r="C20" s="21"/>
      <c r="D20" s="3" t="str">
        <f>IF($C20="","",VLOOKUP($C20,選手登録シート!$B$11:$I$116,2,FALSE))</f>
        <v/>
      </c>
      <c r="E20" s="4" t="str">
        <f>IF($C20="","",VLOOKUP($C20,選手登録シート!$B$11:$I$116,3,FALSE))</f>
        <v/>
      </c>
      <c r="F20" s="4" t="str">
        <f>IF($C20="","",VLOOKUP($C20,選手登録シート!$B$11:$I$116,4,FALSE))</f>
        <v/>
      </c>
      <c r="G20" s="4" t="str">
        <f>IF($C20="","",VLOOKUP($C20,選手登録シート!$B$11:$I$116,5,FALSE))</f>
        <v/>
      </c>
      <c r="H20" s="4" t="str">
        <f>IF($C20="","",VLOOKUP($C20,選手登録シート!$B$11:$I$116,6,FALSE))</f>
        <v/>
      </c>
      <c r="I20" s="4" t="str">
        <f>IF($C20="","",VLOOKUP($C20,選手登録シート!$B$11:$I$116,7,FALSE))</f>
        <v/>
      </c>
      <c r="J20" s="5" t="str">
        <f>IF($C20="","",VLOOKUP($C20,選手登録シート!$B$11:$I$116,8,FALSE))</f>
        <v/>
      </c>
      <c r="K20" s="55"/>
      <c r="L20" s="56" t="s">
        <v>130</v>
      </c>
      <c r="M20" s="57"/>
      <c r="N20" s="56" t="s">
        <v>131</v>
      </c>
      <c r="O20" s="58"/>
      <c r="P20" s="13" t="str">
        <f t="shared" si="0"/>
        <v>..</v>
      </c>
      <c r="S20" s="19"/>
      <c r="T20" s="8" t="str">
        <f t="shared" si="1"/>
        <v/>
      </c>
      <c r="U20" s="14" t="str">
        <f t="shared" si="2"/>
        <v/>
      </c>
      <c r="V20" s="69" t="str">
        <f t="shared" si="3"/>
        <v/>
      </c>
    </row>
    <row r="21" spans="1:22" s="14" customFormat="1" ht="21.6" customHeight="1" thickBot="1">
      <c r="A21" s="40">
        <v>16</v>
      </c>
      <c r="B21" s="20"/>
      <c r="C21" s="21"/>
      <c r="D21" s="3" t="str">
        <f>IF($C21="","",VLOOKUP($C21,選手登録シート!$B$11:$I$116,2,FALSE))</f>
        <v/>
      </c>
      <c r="E21" s="4" t="str">
        <f>IF($C21="","",VLOOKUP($C21,選手登録シート!$B$11:$I$116,3,FALSE))</f>
        <v/>
      </c>
      <c r="F21" s="4" t="str">
        <f>IF($C21="","",VLOOKUP($C21,選手登録シート!$B$11:$I$116,4,FALSE))</f>
        <v/>
      </c>
      <c r="G21" s="4" t="str">
        <f>IF($C21="","",VLOOKUP($C21,選手登録シート!$B$11:$I$116,5,FALSE))</f>
        <v/>
      </c>
      <c r="H21" s="4" t="str">
        <f>IF($C21="","",VLOOKUP($C21,選手登録シート!$B$11:$I$116,6,FALSE))</f>
        <v/>
      </c>
      <c r="I21" s="4" t="str">
        <f>IF($C21="","",VLOOKUP($C21,選手登録シート!$B$11:$I$116,7,FALSE))</f>
        <v/>
      </c>
      <c r="J21" s="5" t="str">
        <f>IF($C21="","",VLOOKUP($C21,選手登録シート!$B$11:$I$116,8,FALSE))</f>
        <v/>
      </c>
      <c r="K21" s="55"/>
      <c r="L21" s="56" t="s">
        <v>130</v>
      </c>
      <c r="M21" s="57"/>
      <c r="N21" s="56" t="s">
        <v>131</v>
      </c>
      <c r="O21" s="58"/>
      <c r="P21" s="13" t="str">
        <f t="shared" si="0"/>
        <v>..</v>
      </c>
      <c r="S21" s="19"/>
      <c r="T21" s="8" t="str">
        <f t="shared" si="1"/>
        <v/>
      </c>
      <c r="U21" s="14" t="str">
        <f t="shared" si="2"/>
        <v/>
      </c>
      <c r="V21" s="69" t="str">
        <f t="shared" si="3"/>
        <v/>
      </c>
    </row>
    <row r="22" spans="1:22" s="14" customFormat="1" ht="21.6" customHeight="1" thickBot="1">
      <c r="A22" s="40">
        <v>17</v>
      </c>
      <c r="B22" s="20"/>
      <c r="C22" s="21"/>
      <c r="D22" s="3" t="str">
        <f>IF($C22="","",VLOOKUP($C22,選手登録シート!$B$11:$I$116,2,FALSE))</f>
        <v/>
      </c>
      <c r="E22" s="4" t="str">
        <f>IF($C22="","",VLOOKUP($C22,選手登録シート!$B$11:$I$116,3,FALSE))</f>
        <v/>
      </c>
      <c r="F22" s="4" t="str">
        <f>IF($C22="","",VLOOKUP($C22,選手登録シート!$B$11:$I$116,4,FALSE))</f>
        <v/>
      </c>
      <c r="G22" s="4" t="str">
        <f>IF($C22="","",VLOOKUP($C22,選手登録シート!$B$11:$I$116,5,FALSE))</f>
        <v/>
      </c>
      <c r="H22" s="4" t="str">
        <f>IF($C22="","",VLOOKUP($C22,選手登録シート!$B$11:$I$116,6,FALSE))</f>
        <v/>
      </c>
      <c r="I22" s="4" t="str">
        <f>IF($C22="","",VLOOKUP($C22,選手登録シート!$B$11:$I$116,7,FALSE))</f>
        <v/>
      </c>
      <c r="J22" s="5" t="str">
        <f>IF($C22="","",VLOOKUP($C22,選手登録シート!$B$11:$I$116,8,FALSE))</f>
        <v/>
      </c>
      <c r="K22" s="55"/>
      <c r="L22" s="56" t="s">
        <v>130</v>
      </c>
      <c r="M22" s="57"/>
      <c r="N22" s="56" t="s">
        <v>131</v>
      </c>
      <c r="O22" s="58"/>
      <c r="P22" s="13" t="str">
        <f t="shared" si="0"/>
        <v>..</v>
      </c>
      <c r="S22" s="19"/>
      <c r="T22" s="8" t="str">
        <f t="shared" si="1"/>
        <v/>
      </c>
      <c r="U22" s="14" t="str">
        <f t="shared" si="2"/>
        <v/>
      </c>
      <c r="V22" s="69" t="str">
        <f t="shared" si="3"/>
        <v/>
      </c>
    </row>
    <row r="23" spans="1:22" s="14" customFormat="1" ht="21.6" customHeight="1" thickBot="1">
      <c r="A23" s="40">
        <v>18</v>
      </c>
      <c r="B23" s="20"/>
      <c r="C23" s="21"/>
      <c r="D23" s="3" t="str">
        <f>IF($C23="","",VLOOKUP($C23,選手登録シート!$B$11:$I$116,2,FALSE))</f>
        <v/>
      </c>
      <c r="E23" s="4" t="str">
        <f>IF($C23="","",VLOOKUP($C23,選手登録シート!$B$11:$I$116,3,FALSE))</f>
        <v/>
      </c>
      <c r="F23" s="4" t="str">
        <f>IF($C23="","",VLOOKUP($C23,選手登録シート!$B$11:$I$116,4,FALSE))</f>
        <v/>
      </c>
      <c r="G23" s="4" t="str">
        <f>IF($C23="","",VLOOKUP($C23,選手登録シート!$B$11:$I$116,5,FALSE))</f>
        <v/>
      </c>
      <c r="H23" s="4" t="str">
        <f>IF($C23="","",VLOOKUP($C23,選手登録シート!$B$11:$I$116,6,FALSE))</f>
        <v/>
      </c>
      <c r="I23" s="4" t="str">
        <f>IF($C23="","",VLOOKUP($C23,選手登録シート!$B$11:$I$116,7,FALSE))</f>
        <v/>
      </c>
      <c r="J23" s="5" t="str">
        <f>IF($C23="","",VLOOKUP($C23,選手登録シート!$B$11:$I$116,8,FALSE))</f>
        <v/>
      </c>
      <c r="K23" s="55"/>
      <c r="L23" s="56" t="s">
        <v>130</v>
      </c>
      <c r="M23" s="57"/>
      <c r="N23" s="56" t="s">
        <v>131</v>
      </c>
      <c r="O23" s="58"/>
      <c r="P23" s="13" t="str">
        <f t="shared" si="0"/>
        <v>..</v>
      </c>
      <c r="S23" s="19"/>
      <c r="T23" s="8" t="str">
        <f t="shared" si="1"/>
        <v/>
      </c>
      <c r="U23" s="14" t="str">
        <f t="shared" si="2"/>
        <v/>
      </c>
      <c r="V23" s="69" t="str">
        <f t="shared" si="3"/>
        <v/>
      </c>
    </row>
    <row r="24" spans="1:22" s="14" customFormat="1" ht="21.6" customHeight="1" thickBot="1">
      <c r="A24" s="40">
        <v>19</v>
      </c>
      <c r="B24" s="20"/>
      <c r="C24" s="21"/>
      <c r="D24" s="3" t="str">
        <f>IF($C24="","",VLOOKUP($C24,選手登録シート!$B$11:$I$116,2,FALSE))</f>
        <v/>
      </c>
      <c r="E24" s="4" t="str">
        <f>IF($C24="","",VLOOKUP($C24,選手登録シート!$B$11:$I$116,3,FALSE))</f>
        <v/>
      </c>
      <c r="F24" s="4" t="str">
        <f>IF($C24="","",VLOOKUP($C24,選手登録シート!$B$11:$I$116,4,FALSE))</f>
        <v/>
      </c>
      <c r="G24" s="4" t="str">
        <f>IF($C24="","",VLOOKUP($C24,選手登録シート!$B$11:$I$116,5,FALSE))</f>
        <v/>
      </c>
      <c r="H24" s="4" t="str">
        <f>IF($C24="","",VLOOKUP($C24,選手登録シート!$B$11:$I$116,6,FALSE))</f>
        <v/>
      </c>
      <c r="I24" s="4" t="str">
        <f>IF($C24="","",VLOOKUP($C24,選手登録シート!$B$11:$I$116,7,FALSE))</f>
        <v/>
      </c>
      <c r="J24" s="5" t="str">
        <f>IF($C24="","",VLOOKUP($C24,選手登録シート!$B$11:$I$116,8,FALSE))</f>
        <v/>
      </c>
      <c r="K24" s="55"/>
      <c r="L24" s="56" t="s">
        <v>130</v>
      </c>
      <c r="M24" s="57"/>
      <c r="N24" s="56" t="s">
        <v>131</v>
      </c>
      <c r="O24" s="58"/>
      <c r="P24" s="13" t="str">
        <f t="shared" si="0"/>
        <v>..</v>
      </c>
      <c r="S24" s="19"/>
      <c r="T24" s="8" t="str">
        <f t="shared" si="1"/>
        <v/>
      </c>
      <c r="U24" s="14" t="str">
        <f t="shared" si="2"/>
        <v/>
      </c>
      <c r="V24" s="69" t="str">
        <f t="shared" si="3"/>
        <v/>
      </c>
    </row>
    <row r="25" spans="1:22" s="14" customFormat="1" ht="21.6" customHeight="1" thickBot="1">
      <c r="A25" s="40">
        <v>20</v>
      </c>
      <c r="B25" s="20"/>
      <c r="C25" s="21"/>
      <c r="D25" s="3" t="str">
        <f>IF($C25="","",VLOOKUP($C25,選手登録シート!$B$11:$I$116,2,FALSE))</f>
        <v/>
      </c>
      <c r="E25" s="4" t="str">
        <f>IF($C25="","",VLOOKUP($C25,選手登録シート!$B$11:$I$116,3,FALSE))</f>
        <v/>
      </c>
      <c r="F25" s="4" t="str">
        <f>IF($C25="","",VLOOKUP($C25,選手登録シート!$B$11:$I$116,4,FALSE))</f>
        <v/>
      </c>
      <c r="G25" s="4" t="str">
        <f>IF($C25="","",VLOOKUP($C25,選手登録シート!$B$11:$I$116,5,FALSE))</f>
        <v/>
      </c>
      <c r="H25" s="4" t="str">
        <f>IF($C25="","",VLOOKUP($C25,選手登録シート!$B$11:$I$116,6,FALSE))</f>
        <v/>
      </c>
      <c r="I25" s="4" t="str">
        <f>IF($C25="","",VLOOKUP($C25,選手登録シート!$B$11:$I$116,7,FALSE))</f>
        <v/>
      </c>
      <c r="J25" s="5" t="str">
        <f>IF($C25="","",VLOOKUP($C25,選手登録シート!$B$11:$I$116,8,FALSE))</f>
        <v/>
      </c>
      <c r="K25" s="55"/>
      <c r="L25" s="56" t="s">
        <v>130</v>
      </c>
      <c r="M25" s="57"/>
      <c r="N25" s="56" t="s">
        <v>131</v>
      </c>
      <c r="O25" s="58"/>
      <c r="P25" s="13" t="str">
        <f t="shared" si="0"/>
        <v>..</v>
      </c>
      <c r="S25" s="19"/>
      <c r="T25" s="8" t="str">
        <f t="shared" si="1"/>
        <v/>
      </c>
      <c r="U25" s="14" t="str">
        <f t="shared" si="2"/>
        <v/>
      </c>
      <c r="V25" s="69" t="str">
        <f t="shared" si="3"/>
        <v/>
      </c>
    </row>
    <row r="26" spans="1:22" s="14" customFormat="1" ht="21.6" customHeight="1" thickBot="1">
      <c r="A26" s="40">
        <v>21</v>
      </c>
      <c r="B26" s="20"/>
      <c r="C26" s="21"/>
      <c r="D26" s="3" t="str">
        <f>IF($C26="","",VLOOKUP($C26,選手登録シート!$B$11:$I$116,2,FALSE))</f>
        <v/>
      </c>
      <c r="E26" s="4" t="str">
        <f>IF($C26="","",VLOOKUP($C26,選手登録シート!$B$11:$I$116,3,FALSE))</f>
        <v/>
      </c>
      <c r="F26" s="4" t="str">
        <f>IF($C26="","",VLOOKUP($C26,選手登録シート!$B$11:$I$116,4,FALSE))</f>
        <v/>
      </c>
      <c r="G26" s="4" t="str">
        <f>IF($C26="","",VLOOKUP($C26,選手登録シート!$B$11:$I$116,5,FALSE))</f>
        <v/>
      </c>
      <c r="H26" s="4" t="str">
        <f>IF($C26="","",VLOOKUP($C26,選手登録シート!$B$11:$I$116,6,FALSE))</f>
        <v/>
      </c>
      <c r="I26" s="4" t="str">
        <f>IF($C26="","",VLOOKUP($C26,選手登録シート!$B$11:$I$116,7,FALSE))</f>
        <v/>
      </c>
      <c r="J26" s="5" t="str">
        <f>IF($C26="","",VLOOKUP($C26,選手登録シート!$B$11:$I$116,8,FALSE))</f>
        <v/>
      </c>
      <c r="K26" s="55"/>
      <c r="L26" s="56" t="s">
        <v>130</v>
      </c>
      <c r="M26" s="57"/>
      <c r="N26" s="56" t="s">
        <v>131</v>
      </c>
      <c r="O26" s="58"/>
      <c r="P26" s="13" t="str">
        <f t="shared" si="0"/>
        <v>..</v>
      </c>
      <c r="S26" s="19"/>
      <c r="T26" s="8" t="str">
        <f t="shared" si="1"/>
        <v/>
      </c>
      <c r="U26" s="14" t="str">
        <f t="shared" si="2"/>
        <v/>
      </c>
      <c r="V26" s="69" t="str">
        <f t="shared" si="3"/>
        <v/>
      </c>
    </row>
    <row r="27" spans="1:22" s="14" customFormat="1" ht="21.6" customHeight="1" thickBot="1">
      <c r="A27" s="40">
        <v>22</v>
      </c>
      <c r="B27" s="20"/>
      <c r="C27" s="21"/>
      <c r="D27" s="3" t="str">
        <f>IF($C27="","",VLOOKUP($C27,選手登録シート!$B$11:$I$116,2,FALSE))</f>
        <v/>
      </c>
      <c r="E27" s="4" t="str">
        <f>IF($C27="","",VLOOKUP($C27,選手登録シート!$B$11:$I$116,3,FALSE))</f>
        <v/>
      </c>
      <c r="F27" s="4" t="str">
        <f>IF($C27="","",VLOOKUP($C27,選手登録シート!$B$11:$I$116,4,FALSE))</f>
        <v/>
      </c>
      <c r="G27" s="4" t="str">
        <f>IF($C27="","",VLOOKUP($C27,選手登録シート!$B$11:$I$116,5,FALSE))</f>
        <v/>
      </c>
      <c r="H27" s="4" t="str">
        <f>IF($C27="","",VLOOKUP($C27,選手登録シート!$B$11:$I$116,6,FALSE))</f>
        <v/>
      </c>
      <c r="I27" s="4" t="str">
        <f>IF($C27="","",VLOOKUP($C27,選手登録シート!$B$11:$I$116,7,FALSE))</f>
        <v/>
      </c>
      <c r="J27" s="5" t="str">
        <f>IF($C27="","",VLOOKUP($C27,選手登録シート!$B$11:$I$116,8,FALSE))</f>
        <v/>
      </c>
      <c r="K27" s="55"/>
      <c r="L27" s="56" t="s">
        <v>130</v>
      </c>
      <c r="M27" s="57"/>
      <c r="N27" s="56" t="s">
        <v>131</v>
      </c>
      <c r="O27" s="58"/>
      <c r="P27" s="13" t="str">
        <f t="shared" si="0"/>
        <v>..</v>
      </c>
      <c r="S27" s="19"/>
      <c r="T27" s="8" t="str">
        <f t="shared" si="1"/>
        <v/>
      </c>
      <c r="U27" s="14" t="str">
        <f t="shared" si="2"/>
        <v/>
      </c>
      <c r="V27" s="69" t="str">
        <f t="shared" si="3"/>
        <v/>
      </c>
    </row>
    <row r="28" spans="1:22" s="34" customFormat="1" ht="21.6" customHeight="1" thickBot="1">
      <c r="A28" s="40">
        <v>23</v>
      </c>
      <c r="B28" s="20"/>
      <c r="C28" s="21"/>
      <c r="D28" s="3" t="str">
        <f>IF($C28="","",VLOOKUP($C28,選手登録シート!$B$11:$I$116,2,FALSE))</f>
        <v/>
      </c>
      <c r="E28" s="4" t="str">
        <f>IF($C28="","",VLOOKUP($C28,選手登録シート!$B$11:$I$116,3,FALSE))</f>
        <v/>
      </c>
      <c r="F28" s="4" t="str">
        <f>IF($C28="","",VLOOKUP($C28,選手登録シート!$B$11:$I$116,4,FALSE))</f>
        <v/>
      </c>
      <c r="G28" s="4" t="str">
        <f>IF($C28="","",VLOOKUP($C28,選手登録シート!$B$11:$I$116,5,FALSE))</f>
        <v/>
      </c>
      <c r="H28" s="4" t="str">
        <f>IF($C28="","",VLOOKUP($C28,選手登録シート!$B$11:$I$116,6,FALSE))</f>
        <v/>
      </c>
      <c r="I28" s="4" t="str">
        <f>IF($C28="","",VLOOKUP($C28,選手登録シート!$B$11:$I$116,7,FALSE))</f>
        <v/>
      </c>
      <c r="J28" s="5" t="str">
        <f>IF($C28="","",VLOOKUP($C28,選手登録シート!$B$11:$I$116,8,FALSE))</f>
        <v/>
      </c>
      <c r="K28" s="55"/>
      <c r="L28" s="56" t="s">
        <v>130</v>
      </c>
      <c r="M28" s="57"/>
      <c r="N28" s="56" t="s">
        <v>131</v>
      </c>
      <c r="O28" s="58"/>
      <c r="P28" s="13" t="str">
        <f t="shared" si="0"/>
        <v>..</v>
      </c>
      <c r="S28" s="19"/>
      <c r="T28" s="8" t="str">
        <f t="shared" si="1"/>
        <v/>
      </c>
      <c r="U28" s="14" t="str">
        <f t="shared" si="2"/>
        <v/>
      </c>
      <c r="V28" s="69" t="str">
        <f t="shared" si="3"/>
        <v/>
      </c>
    </row>
    <row r="29" spans="1:22" s="34" customFormat="1" ht="21.6" customHeight="1" thickBot="1">
      <c r="A29" s="40">
        <v>24</v>
      </c>
      <c r="B29" s="20"/>
      <c r="C29" s="21"/>
      <c r="D29" s="3" t="str">
        <f>IF($C29="","",VLOOKUP($C29,選手登録シート!$B$11:$I$116,2,FALSE))</f>
        <v/>
      </c>
      <c r="E29" s="4" t="str">
        <f>IF($C29="","",VLOOKUP($C29,選手登録シート!$B$11:$I$116,3,FALSE))</f>
        <v/>
      </c>
      <c r="F29" s="4" t="str">
        <f>IF($C29="","",VLOOKUP($C29,選手登録シート!$B$11:$I$116,4,FALSE))</f>
        <v/>
      </c>
      <c r="G29" s="4" t="str">
        <f>IF($C29="","",VLOOKUP($C29,選手登録シート!$B$11:$I$116,5,FALSE))</f>
        <v/>
      </c>
      <c r="H29" s="4" t="str">
        <f>IF($C29="","",VLOOKUP($C29,選手登録シート!$B$11:$I$116,6,FALSE))</f>
        <v/>
      </c>
      <c r="I29" s="4" t="str">
        <f>IF($C29="","",VLOOKUP($C29,選手登録シート!$B$11:$I$116,7,FALSE))</f>
        <v/>
      </c>
      <c r="J29" s="5" t="str">
        <f>IF($C29="","",VLOOKUP($C29,選手登録シート!$B$11:$I$116,8,FALSE))</f>
        <v/>
      </c>
      <c r="K29" s="55"/>
      <c r="L29" s="56" t="s">
        <v>130</v>
      </c>
      <c r="M29" s="57"/>
      <c r="N29" s="56" t="s">
        <v>131</v>
      </c>
      <c r="O29" s="58"/>
      <c r="P29" s="13" t="str">
        <f t="shared" si="0"/>
        <v>..</v>
      </c>
      <c r="S29" s="19"/>
      <c r="T29" s="8" t="str">
        <f t="shared" si="1"/>
        <v/>
      </c>
      <c r="U29" s="14" t="str">
        <f t="shared" si="2"/>
        <v/>
      </c>
      <c r="V29" s="69" t="str">
        <f t="shared" si="3"/>
        <v/>
      </c>
    </row>
    <row r="30" spans="1:22" s="34" customFormat="1" ht="21.6" customHeight="1" thickBot="1">
      <c r="A30" s="40">
        <v>25</v>
      </c>
      <c r="B30" s="20"/>
      <c r="C30" s="21"/>
      <c r="D30" s="3" t="str">
        <f>IF($C30="","",VLOOKUP($C30,選手登録シート!$B$11:$I$116,2,FALSE))</f>
        <v/>
      </c>
      <c r="E30" s="4" t="str">
        <f>IF($C30="","",VLOOKUP($C30,選手登録シート!$B$11:$I$116,3,FALSE))</f>
        <v/>
      </c>
      <c r="F30" s="4" t="str">
        <f>IF($C30="","",VLOOKUP($C30,選手登録シート!$B$11:$I$116,4,FALSE))</f>
        <v/>
      </c>
      <c r="G30" s="4" t="str">
        <f>IF($C30="","",VLOOKUP($C30,選手登録シート!$B$11:$I$116,5,FALSE))</f>
        <v/>
      </c>
      <c r="H30" s="4" t="str">
        <f>IF($C30="","",VLOOKUP($C30,選手登録シート!$B$11:$I$116,6,FALSE))</f>
        <v/>
      </c>
      <c r="I30" s="4" t="str">
        <f>IF($C30="","",VLOOKUP($C30,選手登録シート!$B$11:$I$116,7,FALSE))</f>
        <v/>
      </c>
      <c r="J30" s="5" t="str">
        <f>IF($C30="","",VLOOKUP($C30,選手登録シート!$B$11:$I$116,8,FALSE))</f>
        <v/>
      </c>
      <c r="K30" s="55"/>
      <c r="L30" s="56" t="s">
        <v>130</v>
      </c>
      <c r="M30" s="57"/>
      <c r="N30" s="56" t="s">
        <v>131</v>
      </c>
      <c r="O30" s="58"/>
      <c r="P30" s="13" t="str">
        <f t="shared" si="0"/>
        <v>..</v>
      </c>
      <c r="S30" s="19"/>
      <c r="T30" s="8" t="str">
        <f t="shared" si="1"/>
        <v/>
      </c>
      <c r="U30" s="14" t="str">
        <f t="shared" si="2"/>
        <v/>
      </c>
      <c r="V30" s="69" t="str">
        <f t="shared" si="3"/>
        <v/>
      </c>
    </row>
    <row r="31" spans="1:22" s="34" customFormat="1" ht="21.6" customHeight="1" thickBot="1">
      <c r="A31" s="40">
        <v>26</v>
      </c>
      <c r="B31" s="20"/>
      <c r="C31" s="21"/>
      <c r="D31" s="3" t="str">
        <f>IF($C31="","",VLOOKUP($C31,選手登録シート!$B$11:$I$116,2,FALSE))</f>
        <v/>
      </c>
      <c r="E31" s="4" t="str">
        <f>IF($C31="","",VLOOKUP($C31,選手登録シート!$B$11:$I$116,3,FALSE))</f>
        <v/>
      </c>
      <c r="F31" s="4" t="str">
        <f>IF($C31="","",VLOOKUP($C31,選手登録シート!$B$11:$I$116,4,FALSE))</f>
        <v/>
      </c>
      <c r="G31" s="4" t="str">
        <f>IF($C31="","",VLOOKUP($C31,選手登録シート!$B$11:$I$116,5,FALSE))</f>
        <v/>
      </c>
      <c r="H31" s="4" t="str">
        <f>IF($C31="","",VLOOKUP($C31,選手登録シート!$B$11:$I$116,6,FALSE))</f>
        <v/>
      </c>
      <c r="I31" s="4" t="str">
        <f>IF($C31="","",VLOOKUP($C31,選手登録シート!$B$11:$I$116,7,FALSE))</f>
        <v/>
      </c>
      <c r="J31" s="5" t="str">
        <f>IF($C31="","",VLOOKUP($C31,選手登録シート!$B$11:$I$116,8,FALSE))</f>
        <v/>
      </c>
      <c r="K31" s="55"/>
      <c r="L31" s="56" t="s">
        <v>130</v>
      </c>
      <c r="M31" s="57"/>
      <c r="N31" s="56" t="s">
        <v>131</v>
      </c>
      <c r="O31" s="58"/>
      <c r="P31" s="13" t="str">
        <f t="shared" si="0"/>
        <v>..</v>
      </c>
      <c r="S31" s="19"/>
      <c r="T31" s="8" t="str">
        <f t="shared" si="1"/>
        <v/>
      </c>
      <c r="U31" s="14" t="str">
        <f t="shared" si="2"/>
        <v/>
      </c>
      <c r="V31" s="69" t="str">
        <f t="shared" si="3"/>
        <v/>
      </c>
    </row>
    <row r="32" spans="1:22" s="34" customFormat="1" ht="21.6" customHeight="1" thickBot="1">
      <c r="A32" s="40">
        <v>27</v>
      </c>
      <c r="B32" s="20"/>
      <c r="C32" s="21"/>
      <c r="D32" s="3" t="str">
        <f>IF($C32="","",VLOOKUP($C32,選手登録シート!$B$11:$I$116,2,FALSE))</f>
        <v/>
      </c>
      <c r="E32" s="4" t="str">
        <f>IF($C32="","",VLOOKUP($C32,選手登録シート!$B$11:$I$116,3,FALSE))</f>
        <v/>
      </c>
      <c r="F32" s="4" t="str">
        <f>IF($C32="","",VLOOKUP($C32,選手登録シート!$B$11:$I$116,4,FALSE))</f>
        <v/>
      </c>
      <c r="G32" s="4" t="str">
        <f>IF($C32="","",VLOOKUP($C32,選手登録シート!$B$11:$I$116,5,FALSE))</f>
        <v/>
      </c>
      <c r="H32" s="4" t="str">
        <f>IF($C32="","",VLOOKUP($C32,選手登録シート!$B$11:$I$116,6,FALSE))</f>
        <v/>
      </c>
      <c r="I32" s="4" t="str">
        <f>IF($C32="","",VLOOKUP($C32,選手登録シート!$B$11:$I$116,7,FALSE))</f>
        <v/>
      </c>
      <c r="J32" s="5" t="str">
        <f>IF($C32="","",VLOOKUP($C32,選手登録シート!$B$11:$I$116,8,FALSE))</f>
        <v/>
      </c>
      <c r="K32" s="55"/>
      <c r="L32" s="56" t="s">
        <v>130</v>
      </c>
      <c r="M32" s="57"/>
      <c r="N32" s="56" t="s">
        <v>131</v>
      </c>
      <c r="O32" s="58"/>
      <c r="P32" s="13" t="str">
        <f t="shared" si="0"/>
        <v>..</v>
      </c>
      <c r="S32" s="19"/>
      <c r="T32" s="8" t="str">
        <f t="shared" si="1"/>
        <v/>
      </c>
      <c r="U32" s="14" t="str">
        <f t="shared" si="2"/>
        <v/>
      </c>
      <c r="V32" s="69" t="str">
        <f t="shared" si="3"/>
        <v/>
      </c>
    </row>
    <row r="33" spans="1:22" s="34" customFormat="1" ht="21.6" customHeight="1" thickBot="1">
      <c r="A33" s="40">
        <v>28</v>
      </c>
      <c r="B33" s="20"/>
      <c r="C33" s="21"/>
      <c r="D33" s="3" t="str">
        <f>IF($C33="","",VLOOKUP($C33,選手登録シート!$B$11:$I$116,2,FALSE))</f>
        <v/>
      </c>
      <c r="E33" s="4" t="str">
        <f>IF($C33="","",VLOOKUP($C33,選手登録シート!$B$11:$I$116,3,FALSE))</f>
        <v/>
      </c>
      <c r="F33" s="4" t="str">
        <f>IF($C33="","",VLOOKUP($C33,選手登録シート!$B$11:$I$116,4,FALSE))</f>
        <v/>
      </c>
      <c r="G33" s="4" t="str">
        <f>IF($C33="","",VLOOKUP($C33,選手登録シート!$B$11:$I$116,5,FALSE))</f>
        <v/>
      </c>
      <c r="H33" s="4" t="str">
        <f>IF($C33="","",VLOOKUP($C33,選手登録シート!$B$11:$I$116,6,FALSE))</f>
        <v/>
      </c>
      <c r="I33" s="4" t="str">
        <f>IF($C33="","",VLOOKUP($C33,選手登録シート!$B$11:$I$116,7,FALSE))</f>
        <v/>
      </c>
      <c r="J33" s="5" t="str">
        <f>IF($C33="","",VLOOKUP($C33,選手登録シート!$B$11:$I$116,8,FALSE))</f>
        <v/>
      </c>
      <c r="K33" s="55"/>
      <c r="L33" s="56" t="s">
        <v>130</v>
      </c>
      <c r="M33" s="57"/>
      <c r="N33" s="56" t="s">
        <v>131</v>
      </c>
      <c r="O33" s="58"/>
      <c r="P33" s="13" t="str">
        <f t="shared" si="0"/>
        <v>..</v>
      </c>
      <c r="S33" s="19"/>
      <c r="T33" s="8" t="str">
        <f t="shared" si="1"/>
        <v/>
      </c>
      <c r="U33" s="14" t="str">
        <f t="shared" si="2"/>
        <v/>
      </c>
      <c r="V33" s="69" t="str">
        <f t="shared" si="3"/>
        <v/>
      </c>
    </row>
    <row r="34" spans="1:22" s="34" customFormat="1" ht="21.6" customHeight="1" thickBot="1">
      <c r="A34" s="40">
        <v>29</v>
      </c>
      <c r="B34" s="20"/>
      <c r="C34" s="21"/>
      <c r="D34" s="3" t="str">
        <f>IF($C34="","",VLOOKUP($C34,選手登録シート!$B$11:$I$116,2,FALSE))</f>
        <v/>
      </c>
      <c r="E34" s="4" t="str">
        <f>IF($C34="","",VLOOKUP($C34,選手登録シート!$B$11:$I$116,3,FALSE))</f>
        <v/>
      </c>
      <c r="F34" s="4" t="str">
        <f>IF($C34="","",VLOOKUP($C34,選手登録シート!$B$11:$I$116,4,FALSE))</f>
        <v/>
      </c>
      <c r="G34" s="4" t="str">
        <f>IF($C34="","",VLOOKUP($C34,選手登録シート!$B$11:$I$116,5,FALSE))</f>
        <v/>
      </c>
      <c r="H34" s="4" t="str">
        <f>IF($C34="","",VLOOKUP($C34,選手登録シート!$B$11:$I$116,6,FALSE))</f>
        <v/>
      </c>
      <c r="I34" s="4" t="str">
        <f>IF($C34="","",VLOOKUP($C34,選手登録シート!$B$11:$I$116,7,FALSE))</f>
        <v/>
      </c>
      <c r="J34" s="5" t="str">
        <f>IF($C34="","",VLOOKUP($C34,選手登録シート!$B$11:$I$116,8,FALSE))</f>
        <v/>
      </c>
      <c r="K34" s="55"/>
      <c r="L34" s="56" t="s">
        <v>130</v>
      </c>
      <c r="M34" s="57"/>
      <c r="N34" s="56" t="s">
        <v>131</v>
      </c>
      <c r="O34" s="58"/>
      <c r="P34" s="13" t="str">
        <f t="shared" si="0"/>
        <v>..</v>
      </c>
      <c r="S34" s="19"/>
      <c r="T34" s="8" t="str">
        <f t="shared" si="1"/>
        <v/>
      </c>
      <c r="U34" s="14" t="str">
        <f t="shared" si="2"/>
        <v/>
      </c>
      <c r="V34" s="69" t="str">
        <f t="shared" si="3"/>
        <v/>
      </c>
    </row>
    <row r="35" spans="1:22" s="34" customFormat="1" ht="21.6" customHeight="1" thickBot="1">
      <c r="A35" s="40">
        <v>30</v>
      </c>
      <c r="B35" s="20"/>
      <c r="C35" s="21"/>
      <c r="D35" s="3" t="str">
        <f>IF($C35="","",VLOOKUP($C35,選手登録シート!$B$11:$I$116,2,FALSE))</f>
        <v/>
      </c>
      <c r="E35" s="4" t="str">
        <f>IF($C35="","",VLOOKUP($C35,選手登録シート!$B$11:$I$116,3,FALSE))</f>
        <v/>
      </c>
      <c r="F35" s="4" t="str">
        <f>IF($C35="","",VLOOKUP($C35,選手登録シート!$B$11:$I$116,4,FALSE))</f>
        <v/>
      </c>
      <c r="G35" s="4" t="str">
        <f>IF($C35="","",VLOOKUP($C35,選手登録シート!$B$11:$I$116,5,FALSE))</f>
        <v/>
      </c>
      <c r="H35" s="4" t="str">
        <f>IF($C35="","",VLOOKUP($C35,選手登録シート!$B$11:$I$116,6,FALSE))</f>
        <v/>
      </c>
      <c r="I35" s="4" t="str">
        <f>IF($C35="","",VLOOKUP($C35,選手登録シート!$B$11:$I$116,7,FALSE))</f>
        <v/>
      </c>
      <c r="J35" s="5" t="str">
        <f>IF($C35="","",VLOOKUP($C35,選手登録シート!$B$11:$I$116,8,FALSE))</f>
        <v/>
      </c>
      <c r="K35" s="55"/>
      <c r="L35" s="56" t="s">
        <v>130</v>
      </c>
      <c r="M35" s="57"/>
      <c r="N35" s="56" t="s">
        <v>131</v>
      </c>
      <c r="O35" s="58"/>
      <c r="P35" s="13" t="str">
        <f t="shared" si="0"/>
        <v>..</v>
      </c>
      <c r="S35" s="19"/>
      <c r="T35" s="8" t="str">
        <f t="shared" si="1"/>
        <v/>
      </c>
      <c r="U35" s="14" t="str">
        <f t="shared" si="2"/>
        <v/>
      </c>
      <c r="V35" s="69" t="str">
        <f t="shared" si="3"/>
        <v/>
      </c>
    </row>
    <row r="36" spans="1:22" s="34" customFormat="1" ht="21.6" customHeight="1" thickBot="1">
      <c r="A36" s="40">
        <v>31</v>
      </c>
      <c r="B36" s="20"/>
      <c r="C36" s="21"/>
      <c r="D36" s="3" t="str">
        <f>IF($C36="","",VLOOKUP($C36,選手登録シート!$B$11:$I$116,2,FALSE))</f>
        <v/>
      </c>
      <c r="E36" s="4" t="str">
        <f>IF($C36="","",VLOOKUP($C36,選手登録シート!$B$11:$I$116,3,FALSE))</f>
        <v/>
      </c>
      <c r="F36" s="4" t="str">
        <f>IF($C36="","",VLOOKUP($C36,選手登録シート!$B$11:$I$116,4,FALSE))</f>
        <v/>
      </c>
      <c r="G36" s="4" t="str">
        <f>IF($C36="","",VLOOKUP($C36,選手登録シート!$B$11:$I$116,5,FALSE))</f>
        <v/>
      </c>
      <c r="H36" s="4" t="str">
        <f>IF($C36="","",VLOOKUP($C36,選手登録シート!$B$11:$I$116,6,FALSE))</f>
        <v/>
      </c>
      <c r="I36" s="4" t="str">
        <f>IF($C36="","",VLOOKUP($C36,選手登録シート!$B$11:$I$116,7,FALSE))</f>
        <v/>
      </c>
      <c r="J36" s="5" t="str">
        <f>IF($C36="","",VLOOKUP($C36,選手登録シート!$B$11:$I$116,8,FALSE))</f>
        <v/>
      </c>
      <c r="K36" s="55"/>
      <c r="L36" s="56" t="s">
        <v>130</v>
      </c>
      <c r="M36" s="57"/>
      <c r="N36" s="56" t="s">
        <v>131</v>
      </c>
      <c r="O36" s="58"/>
      <c r="P36" s="13" t="str">
        <f t="shared" si="0"/>
        <v>..</v>
      </c>
      <c r="S36" s="19"/>
      <c r="T36" s="8" t="str">
        <f t="shared" si="1"/>
        <v/>
      </c>
      <c r="U36" s="14" t="str">
        <f t="shared" si="2"/>
        <v/>
      </c>
      <c r="V36" s="69" t="str">
        <f t="shared" si="3"/>
        <v/>
      </c>
    </row>
    <row r="37" spans="1:22" s="34" customFormat="1" ht="21.6" customHeight="1" thickBot="1">
      <c r="A37" s="40">
        <v>32</v>
      </c>
      <c r="B37" s="20"/>
      <c r="C37" s="21"/>
      <c r="D37" s="3" t="str">
        <f>IF($C37="","",VLOOKUP($C37,選手登録シート!$B$11:$I$116,2,FALSE))</f>
        <v/>
      </c>
      <c r="E37" s="4" t="str">
        <f>IF($C37="","",VLOOKUP($C37,選手登録シート!$B$11:$I$116,3,FALSE))</f>
        <v/>
      </c>
      <c r="F37" s="4" t="str">
        <f>IF($C37="","",VLOOKUP($C37,選手登録シート!$B$11:$I$116,4,FALSE))</f>
        <v/>
      </c>
      <c r="G37" s="4" t="str">
        <f>IF($C37="","",VLOOKUP($C37,選手登録シート!$B$11:$I$116,5,FALSE))</f>
        <v/>
      </c>
      <c r="H37" s="4" t="str">
        <f>IF($C37="","",VLOOKUP($C37,選手登録シート!$B$11:$I$116,6,FALSE))</f>
        <v/>
      </c>
      <c r="I37" s="4" t="str">
        <f>IF($C37="","",VLOOKUP($C37,選手登録シート!$B$11:$I$116,7,FALSE))</f>
        <v/>
      </c>
      <c r="J37" s="5" t="str">
        <f>IF($C37="","",VLOOKUP($C37,選手登録シート!$B$11:$I$116,8,FALSE))</f>
        <v/>
      </c>
      <c r="K37" s="55"/>
      <c r="L37" s="56" t="s">
        <v>130</v>
      </c>
      <c r="M37" s="57"/>
      <c r="N37" s="56" t="s">
        <v>131</v>
      </c>
      <c r="O37" s="58"/>
      <c r="P37" s="13" t="str">
        <f t="shared" si="0"/>
        <v>..</v>
      </c>
      <c r="S37" s="19"/>
      <c r="T37" s="8" t="str">
        <f t="shared" si="1"/>
        <v/>
      </c>
      <c r="U37" s="14" t="str">
        <f t="shared" si="2"/>
        <v/>
      </c>
      <c r="V37" s="69" t="str">
        <f t="shared" si="3"/>
        <v/>
      </c>
    </row>
    <row r="38" spans="1:22" s="34" customFormat="1" ht="21.6" customHeight="1" thickBot="1">
      <c r="A38" s="40">
        <v>33</v>
      </c>
      <c r="B38" s="20"/>
      <c r="C38" s="21"/>
      <c r="D38" s="3" t="str">
        <f>IF($C38="","",VLOOKUP($C38,選手登録シート!$B$11:$I$116,2,FALSE))</f>
        <v/>
      </c>
      <c r="E38" s="4" t="str">
        <f>IF($C38="","",VLOOKUP($C38,選手登録シート!$B$11:$I$116,3,FALSE))</f>
        <v/>
      </c>
      <c r="F38" s="4" t="str">
        <f>IF($C38="","",VLOOKUP($C38,選手登録シート!$B$11:$I$116,4,FALSE))</f>
        <v/>
      </c>
      <c r="G38" s="4" t="str">
        <f>IF($C38="","",VLOOKUP($C38,選手登録シート!$B$11:$I$116,5,FALSE))</f>
        <v/>
      </c>
      <c r="H38" s="4" t="str">
        <f>IF($C38="","",VLOOKUP($C38,選手登録シート!$B$11:$I$116,6,FALSE))</f>
        <v/>
      </c>
      <c r="I38" s="4" t="str">
        <f>IF($C38="","",VLOOKUP($C38,選手登録シート!$B$11:$I$116,7,FALSE))</f>
        <v/>
      </c>
      <c r="J38" s="5" t="str">
        <f>IF($C38="","",VLOOKUP($C38,選手登録シート!$B$11:$I$116,8,FALSE))</f>
        <v/>
      </c>
      <c r="K38" s="55"/>
      <c r="L38" s="56" t="s">
        <v>130</v>
      </c>
      <c r="M38" s="57"/>
      <c r="N38" s="56" t="s">
        <v>131</v>
      </c>
      <c r="O38" s="58"/>
      <c r="P38" s="13" t="str">
        <f t="shared" si="0"/>
        <v>..</v>
      </c>
      <c r="S38" s="19"/>
      <c r="T38" s="8" t="str">
        <f t="shared" si="1"/>
        <v/>
      </c>
      <c r="U38" s="14" t="str">
        <f t="shared" si="2"/>
        <v/>
      </c>
      <c r="V38" s="69" t="str">
        <f t="shared" si="3"/>
        <v/>
      </c>
    </row>
    <row r="39" spans="1:22" s="34" customFormat="1" ht="21.6" customHeight="1" thickBot="1">
      <c r="A39" s="40">
        <v>34</v>
      </c>
      <c r="B39" s="20"/>
      <c r="C39" s="21"/>
      <c r="D39" s="3" t="str">
        <f>IF($C39="","",VLOOKUP($C39,選手登録シート!$B$11:$I$116,2,FALSE))</f>
        <v/>
      </c>
      <c r="E39" s="4" t="str">
        <f>IF($C39="","",VLOOKUP($C39,選手登録シート!$B$11:$I$116,3,FALSE))</f>
        <v/>
      </c>
      <c r="F39" s="4" t="str">
        <f>IF($C39="","",VLOOKUP($C39,選手登録シート!$B$11:$I$116,4,FALSE))</f>
        <v/>
      </c>
      <c r="G39" s="4" t="str">
        <f>IF($C39="","",VLOOKUP($C39,選手登録シート!$B$11:$I$116,5,FALSE))</f>
        <v/>
      </c>
      <c r="H39" s="4" t="str">
        <f>IF($C39="","",VLOOKUP($C39,選手登録シート!$B$11:$I$116,6,FALSE))</f>
        <v/>
      </c>
      <c r="I39" s="4" t="str">
        <f>IF($C39="","",VLOOKUP($C39,選手登録シート!$B$11:$I$116,7,FALSE))</f>
        <v/>
      </c>
      <c r="J39" s="5" t="str">
        <f>IF($C39="","",VLOOKUP($C39,選手登録シート!$B$11:$I$116,8,FALSE))</f>
        <v/>
      </c>
      <c r="K39" s="55"/>
      <c r="L39" s="56" t="s">
        <v>130</v>
      </c>
      <c r="M39" s="57"/>
      <c r="N39" s="56" t="s">
        <v>131</v>
      </c>
      <c r="O39" s="58"/>
      <c r="P39" s="13" t="str">
        <f t="shared" si="0"/>
        <v>..</v>
      </c>
      <c r="S39" s="19"/>
      <c r="T39" s="8" t="str">
        <f t="shared" si="1"/>
        <v/>
      </c>
      <c r="U39" s="14" t="str">
        <f t="shared" si="2"/>
        <v/>
      </c>
      <c r="V39" s="69" t="str">
        <f t="shared" si="3"/>
        <v/>
      </c>
    </row>
    <row r="40" spans="1:22" s="34" customFormat="1" ht="21.6" customHeight="1" thickBot="1">
      <c r="A40" s="40">
        <v>35</v>
      </c>
      <c r="B40" s="20"/>
      <c r="C40" s="21"/>
      <c r="D40" s="3" t="str">
        <f>IF($C40="","",VLOOKUP($C40,選手登録シート!$B$11:$I$116,2,FALSE))</f>
        <v/>
      </c>
      <c r="E40" s="4" t="str">
        <f>IF($C40="","",VLOOKUP($C40,選手登録シート!$B$11:$I$116,3,FALSE))</f>
        <v/>
      </c>
      <c r="F40" s="4" t="str">
        <f>IF($C40="","",VLOOKUP($C40,選手登録シート!$B$11:$I$116,4,FALSE))</f>
        <v/>
      </c>
      <c r="G40" s="4" t="str">
        <f>IF($C40="","",VLOOKUP($C40,選手登録シート!$B$11:$I$116,5,FALSE))</f>
        <v/>
      </c>
      <c r="H40" s="4" t="str">
        <f>IF($C40="","",VLOOKUP($C40,選手登録シート!$B$11:$I$116,6,FALSE))</f>
        <v/>
      </c>
      <c r="I40" s="4" t="str">
        <f>IF($C40="","",VLOOKUP($C40,選手登録シート!$B$11:$I$116,7,FALSE))</f>
        <v/>
      </c>
      <c r="J40" s="5" t="str">
        <f>IF($C40="","",VLOOKUP($C40,選手登録シート!$B$11:$I$116,8,FALSE))</f>
        <v/>
      </c>
      <c r="K40" s="55"/>
      <c r="L40" s="56" t="s">
        <v>130</v>
      </c>
      <c r="M40" s="57"/>
      <c r="N40" s="56" t="s">
        <v>131</v>
      </c>
      <c r="O40" s="58"/>
      <c r="P40" s="13" t="str">
        <f t="shared" si="0"/>
        <v>..</v>
      </c>
      <c r="S40" s="19"/>
      <c r="T40" s="8" t="str">
        <f t="shared" si="1"/>
        <v/>
      </c>
      <c r="U40" s="14" t="str">
        <f t="shared" si="2"/>
        <v/>
      </c>
      <c r="V40" s="69" t="str">
        <f t="shared" si="3"/>
        <v/>
      </c>
    </row>
    <row r="41" spans="1:22" s="34" customFormat="1" ht="21.6" customHeight="1" thickBot="1">
      <c r="A41" s="40">
        <v>36</v>
      </c>
      <c r="B41" s="20"/>
      <c r="C41" s="21"/>
      <c r="D41" s="3" t="str">
        <f>IF($C41="","",VLOOKUP($C41,選手登録シート!$B$11:$I$116,2,FALSE))</f>
        <v/>
      </c>
      <c r="E41" s="4" t="str">
        <f>IF($C41="","",VLOOKUP($C41,選手登録シート!$B$11:$I$116,3,FALSE))</f>
        <v/>
      </c>
      <c r="F41" s="4" t="str">
        <f>IF($C41="","",VLOOKUP($C41,選手登録シート!$B$11:$I$116,4,FALSE))</f>
        <v/>
      </c>
      <c r="G41" s="4" t="str">
        <f>IF($C41="","",VLOOKUP($C41,選手登録シート!$B$11:$I$116,5,FALSE))</f>
        <v/>
      </c>
      <c r="H41" s="4" t="str">
        <f>IF($C41="","",VLOOKUP($C41,選手登録シート!$B$11:$I$116,6,FALSE))</f>
        <v/>
      </c>
      <c r="I41" s="4" t="str">
        <f>IF($C41="","",VLOOKUP($C41,選手登録シート!$B$11:$I$116,7,FALSE))</f>
        <v/>
      </c>
      <c r="J41" s="5" t="str">
        <f>IF($C41="","",VLOOKUP($C41,選手登録シート!$B$11:$I$116,8,FALSE))</f>
        <v/>
      </c>
      <c r="K41" s="55"/>
      <c r="L41" s="56" t="s">
        <v>130</v>
      </c>
      <c r="M41" s="57"/>
      <c r="N41" s="56" t="s">
        <v>131</v>
      </c>
      <c r="O41" s="58"/>
      <c r="P41" s="13" t="str">
        <f t="shared" si="0"/>
        <v>..</v>
      </c>
      <c r="S41" s="19"/>
      <c r="T41" s="8" t="str">
        <f t="shared" si="1"/>
        <v/>
      </c>
      <c r="U41" s="14" t="str">
        <f t="shared" si="2"/>
        <v/>
      </c>
      <c r="V41" s="69" t="str">
        <f t="shared" si="3"/>
        <v/>
      </c>
    </row>
    <row r="42" spans="1:22" s="34" customFormat="1" ht="21.6" customHeight="1" thickBot="1">
      <c r="A42" s="40">
        <v>37</v>
      </c>
      <c r="B42" s="20"/>
      <c r="C42" s="21"/>
      <c r="D42" s="3" t="str">
        <f>IF($C42="","",VLOOKUP($C42,選手登録シート!$B$11:$I$116,2,FALSE))</f>
        <v/>
      </c>
      <c r="E42" s="4" t="str">
        <f>IF($C42="","",VLOOKUP($C42,選手登録シート!$B$11:$I$116,3,FALSE))</f>
        <v/>
      </c>
      <c r="F42" s="4" t="str">
        <f>IF($C42="","",VLOOKUP($C42,選手登録シート!$B$11:$I$116,4,FALSE))</f>
        <v/>
      </c>
      <c r="G42" s="4" t="str">
        <f>IF($C42="","",VLOOKUP($C42,選手登録シート!$B$11:$I$116,5,FALSE))</f>
        <v/>
      </c>
      <c r="H42" s="4" t="str">
        <f>IF($C42="","",VLOOKUP($C42,選手登録シート!$B$11:$I$116,6,FALSE))</f>
        <v/>
      </c>
      <c r="I42" s="4" t="str">
        <f>IF($C42="","",VLOOKUP($C42,選手登録シート!$B$11:$I$116,7,FALSE))</f>
        <v/>
      </c>
      <c r="J42" s="5" t="str">
        <f>IF($C42="","",VLOOKUP($C42,選手登録シート!$B$11:$I$116,8,FALSE))</f>
        <v/>
      </c>
      <c r="K42" s="55"/>
      <c r="L42" s="56" t="s">
        <v>130</v>
      </c>
      <c r="M42" s="57"/>
      <c r="N42" s="56" t="s">
        <v>131</v>
      </c>
      <c r="O42" s="58"/>
      <c r="P42" s="13" t="str">
        <f t="shared" si="0"/>
        <v>..</v>
      </c>
      <c r="S42" s="19"/>
      <c r="T42" s="8" t="str">
        <f t="shared" si="1"/>
        <v/>
      </c>
      <c r="U42" s="14" t="str">
        <f t="shared" si="2"/>
        <v/>
      </c>
      <c r="V42" s="69" t="str">
        <f t="shared" si="3"/>
        <v/>
      </c>
    </row>
    <row r="43" spans="1:22" s="34" customFormat="1" ht="21.6" customHeight="1" thickBot="1">
      <c r="A43" s="40">
        <v>38</v>
      </c>
      <c r="B43" s="20"/>
      <c r="C43" s="21"/>
      <c r="D43" s="3" t="str">
        <f>IF($C43="","",VLOOKUP($C43,選手登録シート!$B$11:$I$116,2,FALSE))</f>
        <v/>
      </c>
      <c r="E43" s="4" t="str">
        <f>IF($C43="","",VLOOKUP($C43,選手登録シート!$B$11:$I$116,3,FALSE))</f>
        <v/>
      </c>
      <c r="F43" s="4" t="str">
        <f>IF($C43="","",VLOOKUP($C43,選手登録シート!$B$11:$I$116,4,FALSE))</f>
        <v/>
      </c>
      <c r="G43" s="4" t="str">
        <f>IF($C43="","",VLOOKUP($C43,選手登録シート!$B$11:$I$116,5,FALSE))</f>
        <v/>
      </c>
      <c r="H43" s="4" t="str">
        <f>IF($C43="","",VLOOKUP($C43,選手登録シート!$B$11:$I$116,6,FALSE))</f>
        <v/>
      </c>
      <c r="I43" s="4" t="str">
        <f>IF($C43="","",VLOOKUP($C43,選手登録シート!$B$11:$I$116,7,FALSE))</f>
        <v/>
      </c>
      <c r="J43" s="5" t="str">
        <f>IF($C43="","",VLOOKUP($C43,選手登録シート!$B$11:$I$116,8,FALSE))</f>
        <v/>
      </c>
      <c r="K43" s="55"/>
      <c r="L43" s="56" t="s">
        <v>130</v>
      </c>
      <c r="M43" s="57"/>
      <c r="N43" s="56" t="s">
        <v>131</v>
      </c>
      <c r="O43" s="58"/>
      <c r="P43" s="13" t="str">
        <f t="shared" si="0"/>
        <v>..</v>
      </c>
      <c r="S43" s="19"/>
      <c r="T43" s="8" t="str">
        <f t="shared" si="1"/>
        <v/>
      </c>
      <c r="U43" s="14" t="str">
        <f t="shared" si="2"/>
        <v/>
      </c>
      <c r="V43" s="69" t="str">
        <f t="shared" si="3"/>
        <v/>
      </c>
    </row>
    <row r="44" spans="1:22" s="34" customFormat="1" ht="21.6" customHeight="1" thickBot="1">
      <c r="A44" s="40">
        <v>39</v>
      </c>
      <c r="B44" s="20"/>
      <c r="C44" s="21"/>
      <c r="D44" s="3" t="str">
        <f>IF($C44="","",VLOOKUP($C44,選手登録シート!$B$11:$I$116,2,FALSE))</f>
        <v/>
      </c>
      <c r="E44" s="4" t="str">
        <f>IF($C44="","",VLOOKUP($C44,選手登録シート!$B$11:$I$116,3,FALSE))</f>
        <v/>
      </c>
      <c r="F44" s="4" t="str">
        <f>IF($C44="","",VLOOKUP($C44,選手登録シート!$B$11:$I$116,4,FALSE))</f>
        <v/>
      </c>
      <c r="G44" s="4" t="str">
        <f>IF($C44="","",VLOOKUP($C44,選手登録シート!$B$11:$I$116,5,FALSE))</f>
        <v/>
      </c>
      <c r="H44" s="4" t="str">
        <f>IF($C44="","",VLOOKUP($C44,選手登録シート!$B$11:$I$116,6,FALSE))</f>
        <v/>
      </c>
      <c r="I44" s="4" t="str">
        <f>IF($C44="","",VLOOKUP($C44,選手登録シート!$B$11:$I$116,7,FALSE))</f>
        <v/>
      </c>
      <c r="J44" s="5" t="str">
        <f>IF($C44="","",VLOOKUP($C44,選手登録シート!$B$11:$I$116,8,FALSE))</f>
        <v/>
      </c>
      <c r="K44" s="55"/>
      <c r="L44" s="56" t="s">
        <v>130</v>
      </c>
      <c r="M44" s="57"/>
      <c r="N44" s="56" t="s">
        <v>131</v>
      </c>
      <c r="O44" s="58"/>
      <c r="P44" s="13" t="str">
        <f t="shared" si="0"/>
        <v>..</v>
      </c>
      <c r="S44" s="19"/>
      <c r="T44" s="8" t="str">
        <f t="shared" si="1"/>
        <v/>
      </c>
      <c r="U44" s="14" t="str">
        <f t="shared" si="2"/>
        <v/>
      </c>
      <c r="V44" s="69" t="str">
        <f t="shared" si="3"/>
        <v/>
      </c>
    </row>
    <row r="45" spans="1:22" s="34" customFormat="1" ht="21.6" customHeight="1" thickBot="1">
      <c r="A45" s="40">
        <v>40</v>
      </c>
      <c r="B45" s="20"/>
      <c r="C45" s="21"/>
      <c r="D45" s="3" t="str">
        <f>IF($C45="","",VLOOKUP($C45,選手登録シート!$B$11:$I$116,2,FALSE))</f>
        <v/>
      </c>
      <c r="E45" s="4" t="str">
        <f>IF($C45="","",VLOOKUP($C45,選手登録シート!$B$11:$I$116,3,FALSE))</f>
        <v/>
      </c>
      <c r="F45" s="4" t="str">
        <f>IF($C45="","",VLOOKUP($C45,選手登録シート!$B$11:$I$116,4,FALSE))</f>
        <v/>
      </c>
      <c r="G45" s="4" t="str">
        <f>IF($C45="","",VLOOKUP($C45,選手登録シート!$B$11:$I$116,5,FALSE))</f>
        <v/>
      </c>
      <c r="H45" s="4" t="str">
        <f>IF($C45="","",VLOOKUP($C45,選手登録シート!$B$11:$I$116,6,FALSE))</f>
        <v/>
      </c>
      <c r="I45" s="4" t="str">
        <f>IF($C45="","",VLOOKUP($C45,選手登録シート!$B$11:$I$116,7,FALSE))</f>
        <v/>
      </c>
      <c r="J45" s="5" t="str">
        <f>IF($C45="","",VLOOKUP($C45,選手登録シート!$B$11:$I$116,8,FALSE))</f>
        <v/>
      </c>
      <c r="K45" s="55"/>
      <c r="L45" s="56" t="s">
        <v>130</v>
      </c>
      <c r="M45" s="57"/>
      <c r="N45" s="56" t="s">
        <v>131</v>
      </c>
      <c r="O45" s="58"/>
      <c r="P45" s="13" t="str">
        <f t="shared" si="0"/>
        <v>..</v>
      </c>
      <c r="S45" s="19"/>
      <c r="T45" s="8" t="str">
        <f t="shared" si="1"/>
        <v/>
      </c>
      <c r="U45" s="14" t="str">
        <f t="shared" si="2"/>
        <v/>
      </c>
      <c r="V45" s="69" t="str">
        <f t="shared" si="3"/>
        <v/>
      </c>
    </row>
    <row r="46" spans="1:22" s="34" customFormat="1" ht="21.6" customHeight="1" thickBot="1">
      <c r="A46" s="40">
        <v>41</v>
      </c>
      <c r="B46" s="20"/>
      <c r="C46" s="21"/>
      <c r="D46" s="3" t="str">
        <f>IF($C46="","",VLOOKUP($C46,選手登録シート!$B$11:$I$116,2,FALSE))</f>
        <v/>
      </c>
      <c r="E46" s="4" t="str">
        <f>IF($C46="","",VLOOKUP($C46,選手登録シート!$B$11:$I$116,3,FALSE))</f>
        <v/>
      </c>
      <c r="F46" s="4" t="str">
        <f>IF($C46="","",VLOOKUP($C46,選手登録シート!$B$11:$I$116,4,FALSE))</f>
        <v/>
      </c>
      <c r="G46" s="4" t="str">
        <f>IF($C46="","",VLOOKUP($C46,選手登録シート!$B$11:$I$116,5,FALSE))</f>
        <v/>
      </c>
      <c r="H46" s="4" t="str">
        <f>IF($C46="","",VLOOKUP($C46,選手登録シート!$B$11:$I$116,6,FALSE))</f>
        <v/>
      </c>
      <c r="I46" s="4" t="str">
        <f>IF($C46="","",VLOOKUP($C46,選手登録シート!$B$11:$I$116,7,FALSE))</f>
        <v/>
      </c>
      <c r="J46" s="5" t="str">
        <f>IF($C46="","",VLOOKUP($C46,選手登録シート!$B$11:$I$116,8,FALSE))</f>
        <v/>
      </c>
      <c r="K46" s="55"/>
      <c r="L46" s="56" t="s">
        <v>130</v>
      </c>
      <c r="M46" s="57"/>
      <c r="N46" s="56" t="s">
        <v>131</v>
      </c>
      <c r="O46" s="58"/>
      <c r="P46" s="13" t="str">
        <f t="shared" si="0"/>
        <v>..</v>
      </c>
      <c r="S46" s="19"/>
      <c r="T46" s="8" t="str">
        <f t="shared" si="1"/>
        <v/>
      </c>
      <c r="U46" s="14" t="str">
        <f t="shared" si="2"/>
        <v/>
      </c>
      <c r="V46" s="69" t="str">
        <f t="shared" si="3"/>
        <v/>
      </c>
    </row>
    <row r="47" spans="1:22" s="34" customFormat="1" ht="21.6" customHeight="1" thickBot="1">
      <c r="A47" s="40">
        <v>42</v>
      </c>
      <c r="B47" s="20"/>
      <c r="C47" s="21"/>
      <c r="D47" s="3" t="str">
        <f>IF($C47="","",VLOOKUP($C47,選手登録シート!$B$11:$I$116,2,FALSE))</f>
        <v/>
      </c>
      <c r="E47" s="4" t="str">
        <f>IF($C47="","",VLOOKUP($C47,選手登録シート!$B$11:$I$116,3,FALSE))</f>
        <v/>
      </c>
      <c r="F47" s="4" t="str">
        <f>IF($C47="","",VLOOKUP($C47,選手登録シート!$B$11:$I$116,4,FALSE))</f>
        <v/>
      </c>
      <c r="G47" s="4" t="str">
        <f>IF($C47="","",VLOOKUP($C47,選手登録シート!$B$11:$I$116,5,FALSE))</f>
        <v/>
      </c>
      <c r="H47" s="4" t="str">
        <f>IF($C47="","",VLOOKUP($C47,選手登録シート!$B$11:$I$116,6,FALSE))</f>
        <v/>
      </c>
      <c r="I47" s="4" t="str">
        <f>IF($C47="","",VLOOKUP($C47,選手登録シート!$B$11:$I$116,7,FALSE))</f>
        <v/>
      </c>
      <c r="J47" s="5" t="str">
        <f>IF($C47="","",VLOOKUP($C47,選手登録シート!$B$11:$I$116,8,FALSE))</f>
        <v/>
      </c>
      <c r="K47" s="55"/>
      <c r="L47" s="56" t="s">
        <v>130</v>
      </c>
      <c r="M47" s="57"/>
      <c r="N47" s="56" t="s">
        <v>131</v>
      </c>
      <c r="O47" s="58"/>
      <c r="P47" s="13" t="str">
        <f t="shared" si="0"/>
        <v>..</v>
      </c>
      <c r="S47" s="19"/>
      <c r="T47" s="8" t="str">
        <f t="shared" si="1"/>
        <v/>
      </c>
      <c r="U47" s="14" t="str">
        <f t="shared" si="2"/>
        <v/>
      </c>
      <c r="V47" s="69" t="str">
        <f t="shared" si="3"/>
        <v/>
      </c>
    </row>
    <row r="48" spans="1:22" s="34" customFormat="1" ht="21.6" customHeight="1" thickBot="1">
      <c r="A48" s="40">
        <v>43</v>
      </c>
      <c r="B48" s="20"/>
      <c r="C48" s="21"/>
      <c r="D48" s="3" t="str">
        <f>IF($C48="","",VLOOKUP($C48,選手登録シート!$B$11:$I$116,2,FALSE))</f>
        <v/>
      </c>
      <c r="E48" s="4" t="str">
        <f>IF($C48="","",VLOOKUP($C48,選手登録シート!$B$11:$I$116,3,FALSE))</f>
        <v/>
      </c>
      <c r="F48" s="4" t="str">
        <f>IF($C48="","",VLOOKUP($C48,選手登録シート!$B$11:$I$116,4,FALSE))</f>
        <v/>
      </c>
      <c r="G48" s="4" t="str">
        <f>IF($C48="","",VLOOKUP($C48,選手登録シート!$B$11:$I$116,5,FALSE))</f>
        <v/>
      </c>
      <c r="H48" s="4" t="str">
        <f>IF($C48="","",VLOOKUP($C48,選手登録シート!$B$11:$I$116,6,FALSE))</f>
        <v/>
      </c>
      <c r="I48" s="4" t="str">
        <f>IF($C48="","",VLOOKUP($C48,選手登録シート!$B$11:$I$116,7,FALSE))</f>
        <v/>
      </c>
      <c r="J48" s="5" t="str">
        <f>IF($C48="","",VLOOKUP($C48,選手登録シート!$B$11:$I$116,8,FALSE))</f>
        <v/>
      </c>
      <c r="K48" s="55"/>
      <c r="L48" s="56" t="s">
        <v>130</v>
      </c>
      <c r="M48" s="57"/>
      <c r="N48" s="56" t="s">
        <v>131</v>
      </c>
      <c r="O48" s="58"/>
      <c r="P48" s="13" t="str">
        <f t="shared" si="0"/>
        <v>..</v>
      </c>
      <c r="S48" s="19"/>
      <c r="T48" s="8" t="str">
        <f t="shared" si="1"/>
        <v/>
      </c>
      <c r="U48" s="14" t="str">
        <f t="shared" si="2"/>
        <v/>
      </c>
      <c r="V48" s="69" t="str">
        <f t="shared" si="3"/>
        <v/>
      </c>
    </row>
    <row r="49" spans="1:22" s="34" customFormat="1" ht="21.6" customHeight="1" thickBot="1">
      <c r="A49" s="40">
        <v>44</v>
      </c>
      <c r="B49" s="20"/>
      <c r="C49" s="21"/>
      <c r="D49" s="3" t="str">
        <f>IF($C49="","",VLOOKUP($C49,選手登録シート!$B$11:$I$116,2,FALSE))</f>
        <v/>
      </c>
      <c r="E49" s="4" t="str">
        <f>IF($C49="","",VLOOKUP($C49,選手登録シート!$B$11:$I$116,3,FALSE))</f>
        <v/>
      </c>
      <c r="F49" s="4" t="str">
        <f>IF($C49="","",VLOOKUP($C49,選手登録シート!$B$11:$I$116,4,FALSE))</f>
        <v/>
      </c>
      <c r="G49" s="4" t="str">
        <f>IF($C49="","",VLOOKUP($C49,選手登録シート!$B$11:$I$116,5,FALSE))</f>
        <v/>
      </c>
      <c r="H49" s="4" t="str">
        <f>IF($C49="","",VLOOKUP($C49,選手登録シート!$B$11:$I$116,6,FALSE))</f>
        <v/>
      </c>
      <c r="I49" s="4" t="str">
        <f>IF($C49="","",VLOOKUP($C49,選手登録シート!$B$11:$I$116,7,FALSE))</f>
        <v/>
      </c>
      <c r="J49" s="5" t="str">
        <f>IF($C49="","",VLOOKUP($C49,選手登録シート!$B$11:$I$116,8,FALSE))</f>
        <v/>
      </c>
      <c r="K49" s="55"/>
      <c r="L49" s="56" t="s">
        <v>130</v>
      </c>
      <c r="M49" s="57"/>
      <c r="N49" s="56" t="s">
        <v>131</v>
      </c>
      <c r="O49" s="58"/>
      <c r="P49" s="13" t="str">
        <f t="shared" si="0"/>
        <v>..</v>
      </c>
      <c r="S49" s="19"/>
      <c r="T49" s="8" t="str">
        <f t="shared" si="1"/>
        <v/>
      </c>
      <c r="U49" s="14" t="str">
        <f t="shared" si="2"/>
        <v/>
      </c>
      <c r="V49" s="69" t="str">
        <f t="shared" si="3"/>
        <v/>
      </c>
    </row>
    <row r="50" spans="1:22" s="34" customFormat="1" ht="21.6" customHeight="1" thickBot="1">
      <c r="A50" s="40">
        <v>45</v>
      </c>
      <c r="B50" s="20"/>
      <c r="C50" s="21"/>
      <c r="D50" s="3" t="str">
        <f>IF($C50="","",VLOOKUP($C50,選手登録シート!$B$11:$I$116,2,FALSE))</f>
        <v/>
      </c>
      <c r="E50" s="4" t="str">
        <f>IF($C50="","",VLOOKUP($C50,選手登録シート!$B$11:$I$116,3,FALSE))</f>
        <v/>
      </c>
      <c r="F50" s="4" t="str">
        <f>IF($C50="","",VLOOKUP($C50,選手登録シート!$B$11:$I$116,4,FALSE))</f>
        <v/>
      </c>
      <c r="G50" s="4" t="str">
        <f>IF($C50="","",VLOOKUP($C50,選手登録シート!$B$11:$I$116,5,FALSE))</f>
        <v/>
      </c>
      <c r="H50" s="4" t="str">
        <f>IF($C50="","",VLOOKUP($C50,選手登録シート!$B$11:$I$116,6,FALSE))</f>
        <v/>
      </c>
      <c r="I50" s="4" t="str">
        <f>IF($C50="","",VLOOKUP($C50,選手登録シート!$B$11:$I$116,7,FALSE))</f>
        <v/>
      </c>
      <c r="J50" s="5" t="str">
        <f>IF($C50="","",VLOOKUP($C50,選手登録シート!$B$11:$I$116,8,FALSE))</f>
        <v/>
      </c>
      <c r="K50" s="55"/>
      <c r="L50" s="56" t="s">
        <v>130</v>
      </c>
      <c r="M50" s="57"/>
      <c r="N50" s="56" t="s">
        <v>131</v>
      </c>
      <c r="O50" s="58"/>
      <c r="P50" s="13" t="str">
        <f t="shared" si="0"/>
        <v>..</v>
      </c>
      <c r="S50" s="19"/>
      <c r="T50" s="8" t="str">
        <f t="shared" si="1"/>
        <v/>
      </c>
      <c r="U50" s="14" t="str">
        <f t="shared" si="2"/>
        <v/>
      </c>
      <c r="V50" s="69" t="str">
        <f t="shared" si="3"/>
        <v/>
      </c>
    </row>
    <row r="51" spans="1:22" s="34" customFormat="1" ht="21.6" customHeight="1" thickBot="1">
      <c r="A51" s="40">
        <v>46</v>
      </c>
      <c r="B51" s="20"/>
      <c r="C51" s="21"/>
      <c r="D51" s="3" t="str">
        <f>IF($C51="","",VLOOKUP($C51,選手登録シート!$B$11:$I$116,2,FALSE))</f>
        <v/>
      </c>
      <c r="E51" s="4" t="str">
        <f>IF($C51="","",VLOOKUP($C51,選手登録シート!$B$11:$I$116,3,FALSE))</f>
        <v/>
      </c>
      <c r="F51" s="4" t="str">
        <f>IF($C51="","",VLOOKUP($C51,選手登録シート!$B$11:$I$116,4,FALSE))</f>
        <v/>
      </c>
      <c r="G51" s="4" t="str">
        <f>IF($C51="","",VLOOKUP($C51,選手登録シート!$B$11:$I$116,5,FALSE))</f>
        <v/>
      </c>
      <c r="H51" s="4" t="str">
        <f>IF($C51="","",VLOOKUP($C51,選手登録シート!$B$11:$I$116,6,FALSE))</f>
        <v/>
      </c>
      <c r="I51" s="4" t="str">
        <f>IF($C51="","",VLOOKUP($C51,選手登録シート!$B$11:$I$116,7,FALSE))</f>
        <v/>
      </c>
      <c r="J51" s="5" t="str">
        <f>IF($C51="","",VLOOKUP($C51,選手登録シート!$B$11:$I$116,8,FALSE))</f>
        <v/>
      </c>
      <c r="K51" s="55"/>
      <c r="L51" s="56" t="s">
        <v>130</v>
      </c>
      <c r="M51" s="57"/>
      <c r="N51" s="56" t="s">
        <v>131</v>
      </c>
      <c r="O51" s="58"/>
      <c r="P51" s="13" t="str">
        <f t="shared" si="0"/>
        <v>..</v>
      </c>
      <c r="S51" s="19"/>
      <c r="T51" s="8" t="str">
        <f t="shared" si="1"/>
        <v/>
      </c>
      <c r="U51" s="14" t="str">
        <f t="shared" si="2"/>
        <v/>
      </c>
      <c r="V51" s="69" t="str">
        <f t="shared" si="3"/>
        <v/>
      </c>
    </row>
    <row r="52" spans="1:22" s="34" customFormat="1" ht="21.6" customHeight="1" thickBot="1">
      <c r="A52" s="40">
        <v>47</v>
      </c>
      <c r="B52" s="20"/>
      <c r="C52" s="21"/>
      <c r="D52" s="3" t="str">
        <f>IF($C52="","",VLOOKUP($C52,選手登録シート!$B$11:$I$116,2,FALSE))</f>
        <v/>
      </c>
      <c r="E52" s="4" t="str">
        <f>IF($C52="","",VLOOKUP($C52,選手登録シート!$B$11:$I$116,3,FALSE))</f>
        <v/>
      </c>
      <c r="F52" s="4" t="str">
        <f>IF($C52="","",VLOOKUP($C52,選手登録シート!$B$11:$I$116,4,FALSE))</f>
        <v/>
      </c>
      <c r="G52" s="4" t="str">
        <f>IF($C52="","",VLOOKUP($C52,選手登録シート!$B$11:$I$116,5,FALSE))</f>
        <v/>
      </c>
      <c r="H52" s="4" t="str">
        <f>IF($C52="","",VLOOKUP($C52,選手登録シート!$B$11:$I$116,6,FALSE))</f>
        <v/>
      </c>
      <c r="I52" s="4" t="str">
        <f>IF($C52="","",VLOOKUP($C52,選手登録シート!$B$11:$I$116,7,FALSE))</f>
        <v/>
      </c>
      <c r="J52" s="5" t="str">
        <f>IF($C52="","",VLOOKUP($C52,選手登録シート!$B$11:$I$116,8,FALSE))</f>
        <v/>
      </c>
      <c r="K52" s="55"/>
      <c r="L52" s="56" t="s">
        <v>130</v>
      </c>
      <c r="M52" s="57"/>
      <c r="N52" s="56" t="s">
        <v>131</v>
      </c>
      <c r="O52" s="58"/>
      <c r="P52" s="13" t="str">
        <f t="shared" si="0"/>
        <v>..</v>
      </c>
      <c r="S52" s="19"/>
      <c r="T52" s="8" t="str">
        <f t="shared" si="1"/>
        <v/>
      </c>
      <c r="U52" s="14" t="str">
        <f t="shared" si="2"/>
        <v/>
      </c>
      <c r="V52" s="69" t="str">
        <f t="shared" si="3"/>
        <v/>
      </c>
    </row>
    <row r="53" spans="1:22" s="34" customFormat="1" ht="21.6" customHeight="1" thickBot="1">
      <c r="A53" s="40">
        <v>48</v>
      </c>
      <c r="B53" s="20"/>
      <c r="C53" s="21"/>
      <c r="D53" s="3" t="str">
        <f>IF($C53="","",VLOOKUP($C53,選手登録シート!$B$11:$I$116,2,FALSE))</f>
        <v/>
      </c>
      <c r="E53" s="4" t="str">
        <f>IF($C53="","",VLOOKUP($C53,選手登録シート!$B$11:$I$116,3,FALSE))</f>
        <v/>
      </c>
      <c r="F53" s="4" t="str">
        <f>IF($C53="","",VLOOKUP($C53,選手登録シート!$B$11:$I$116,4,FALSE))</f>
        <v/>
      </c>
      <c r="G53" s="4" t="str">
        <f>IF($C53="","",VLOOKUP($C53,選手登録シート!$B$11:$I$116,5,FALSE))</f>
        <v/>
      </c>
      <c r="H53" s="4" t="str">
        <f>IF($C53="","",VLOOKUP($C53,選手登録シート!$B$11:$I$116,6,FALSE))</f>
        <v/>
      </c>
      <c r="I53" s="4" t="str">
        <f>IF($C53="","",VLOOKUP($C53,選手登録シート!$B$11:$I$116,7,FALSE))</f>
        <v/>
      </c>
      <c r="J53" s="5" t="str">
        <f>IF($C53="","",VLOOKUP($C53,選手登録シート!$B$11:$I$116,8,FALSE))</f>
        <v/>
      </c>
      <c r="K53" s="55"/>
      <c r="L53" s="56" t="s">
        <v>130</v>
      </c>
      <c r="M53" s="57"/>
      <c r="N53" s="56" t="s">
        <v>131</v>
      </c>
      <c r="O53" s="58"/>
      <c r="P53" s="13" t="str">
        <f t="shared" si="0"/>
        <v>..</v>
      </c>
      <c r="S53" s="19"/>
      <c r="T53" s="8" t="str">
        <f t="shared" si="1"/>
        <v/>
      </c>
      <c r="U53" s="14" t="str">
        <f t="shared" si="2"/>
        <v/>
      </c>
      <c r="V53" s="69" t="str">
        <f t="shared" si="3"/>
        <v/>
      </c>
    </row>
    <row r="54" spans="1:22" s="34" customFormat="1" ht="21.6" customHeight="1" thickBot="1">
      <c r="A54" s="40">
        <v>49</v>
      </c>
      <c r="B54" s="20"/>
      <c r="C54" s="21"/>
      <c r="D54" s="3" t="str">
        <f>IF($C54="","",VLOOKUP($C54,選手登録シート!$B$11:$I$116,2,FALSE))</f>
        <v/>
      </c>
      <c r="E54" s="4" t="str">
        <f>IF($C54="","",VLOOKUP($C54,選手登録シート!$B$11:$I$116,3,FALSE))</f>
        <v/>
      </c>
      <c r="F54" s="4" t="str">
        <f>IF($C54="","",VLOOKUP($C54,選手登録シート!$B$11:$I$116,4,FALSE))</f>
        <v/>
      </c>
      <c r="G54" s="4" t="str">
        <f>IF($C54="","",VLOOKUP($C54,選手登録シート!$B$11:$I$116,5,FALSE))</f>
        <v/>
      </c>
      <c r="H54" s="4" t="str">
        <f>IF($C54="","",VLOOKUP($C54,選手登録シート!$B$11:$I$116,6,FALSE))</f>
        <v/>
      </c>
      <c r="I54" s="4" t="str">
        <f>IF($C54="","",VLOOKUP($C54,選手登録シート!$B$11:$I$116,7,FALSE))</f>
        <v/>
      </c>
      <c r="J54" s="5" t="str">
        <f>IF($C54="","",VLOOKUP($C54,選手登録シート!$B$11:$I$116,8,FALSE))</f>
        <v/>
      </c>
      <c r="K54" s="55"/>
      <c r="L54" s="56" t="s">
        <v>130</v>
      </c>
      <c r="M54" s="57"/>
      <c r="N54" s="56" t="s">
        <v>131</v>
      </c>
      <c r="O54" s="58"/>
      <c r="P54" s="13" t="str">
        <f t="shared" si="0"/>
        <v>..</v>
      </c>
      <c r="S54" s="19"/>
      <c r="T54" s="8" t="str">
        <f t="shared" si="1"/>
        <v/>
      </c>
      <c r="U54" s="14" t="str">
        <f t="shared" si="2"/>
        <v/>
      </c>
      <c r="V54" s="69" t="str">
        <f t="shared" si="3"/>
        <v/>
      </c>
    </row>
    <row r="55" spans="1:22" s="34" customFormat="1" ht="21.6" customHeight="1" thickBot="1">
      <c r="A55" s="40">
        <v>50</v>
      </c>
      <c r="B55" s="20"/>
      <c r="C55" s="21"/>
      <c r="D55" s="3" t="str">
        <f>IF($C55="","",VLOOKUP($C55,選手登録シート!$B$11:$I$116,2,FALSE))</f>
        <v/>
      </c>
      <c r="E55" s="4" t="str">
        <f>IF($C55="","",VLOOKUP($C55,選手登録シート!$B$11:$I$116,3,FALSE))</f>
        <v/>
      </c>
      <c r="F55" s="4" t="str">
        <f>IF($C55="","",VLOOKUP($C55,選手登録シート!$B$11:$I$116,4,FALSE))</f>
        <v/>
      </c>
      <c r="G55" s="4" t="str">
        <f>IF($C55="","",VLOOKUP($C55,選手登録シート!$B$11:$I$116,5,FALSE))</f>
        <v/>
      </c>
      <c r="H55" s="4" t="str">
        <f>IF($C55="","",VLOOKUP($C55,選手登録シート!$B$11:$I$116,6,FALSE))</f>
        <v/>
      </c>
      <c r="I55" s="4" t="str">
        <f>IF($C55="","",VLOOKUP($C55,選手登録シート!$B$11:$I$116,7,FALSE))</f>
        <v/>
      </c>
      <c r="J55" s="5" t="str">
        <f>IF($C55="","",VLOOKUP($C55,選手登録シート!$B$11:$I$116,8,FALSE))</f>
        <v/>
      </c>
      <c r="K55" s="55"/>
      <c r="L55" s="56" t="s">
        <v>130</v>
      </c>
      <c r="M55" s="57"/>
      <c r="N55" s="56" t="s">
        <v>131</v>
      </c>
      <c r="O55" s="58"/>
      <c r="P55" s="13" t="str">
        <f t="shared" si="0"/>
        <v>..</v>
      </c>
      <c r="S55" s="19"/>
      <c r="T55" s="8" t="str">
        <f t="shared" si="1"/>
        <v/>
      </c>
      <c r="U55" s="14" t="str">
        <f t="shared" si="2"/>
        <v/>
      </c>
      <c r="V55" s="69" t="str">
        <f t="shared" si="3"/>
        <v/>
      </c>
    </row>
    <row r="56" spans="1:22" s="34" customFormat="1" ht="21.6" customHeight="1" thickBot="1">
      <c r="A56" s="40">
        <v>51</v>
      </c>
      <c r="B56" s="20"/>
      <c r="C56" s="21"/>
      <c r="D56" s="3" t="str">
        <f>IF($C56="","",VLOOKUP($C56,選手登録シート!$B$11:$I$116,2,FALSE))</f>
        <v/>
      </c>
      <c r="E56" s="4" t="str">
        <f>IF($C56="","",VLOOKUP($C56,選手登録シート!$B$11:$I$116,3,FALSE))</f>
        <v/>
      </c>
      <c r="F56" s="4" t="str">
        <f>IF($C56="","",VLOOKUP($C56,選手登録シート!$B$11:$I$116,4,FALSE))</f>
        <v/>
      </c>
      <c r="G56" s="4" t="str">
        <f>IF($C56="","",VLOOKUP($C56,選手登録シート!$B$11:$I$116,5,FALSE))</f>
        <v/>
      </c>
      <c r="H56" s="4" t="str">
        <f>IF($C56="","",VLOOKUP($C56,選手登録シート!$B$11:$I$116,6,FALSE))</f>
        <v/>
      </c>
      <c r="I56" s="4" t="str">
        <f>IF($C56="","",VLOOKUP($C56,選手登録シート!$B$11:$I$116,7,FALSE))</f>
        <v/>
      </c>
      <c r="J56" s="5" t="str">
        <f>IF($C56="","",VLOOKUP($C56,選手登録シート!$B$11:$I$116,8,FALSE))</f>
        <v/>
      </c>
      <c r="K56" s="55"/>
      <c r="L56" s="56" t="s">
        <v>130</v>
      </c>
      <c r="M56" s="57"/>
      <c r="N56" s="56" t="s">
        <v>131</v>
      </c>
      <c r="O56" s="58"/>
      <c r="P56" s="13" t="str">
        <f t="shared" si="0"/>
        <v>..</v>
      </c>
      <c r="S56" s="19"/>
      <c r="T56" s="8" t="str">
        <f t="shared" si="1"/>
        <v/>
      </c>
      <c r="U56" s="14" t="str">
        <f t="shared" si="2"/>
        <v/>
      </c>
      <c r="V56" s="69" t="str">
        <f t="shared" si="3"/>
        <v/>
      </c>
    </row>
    <row r="57" spans="1:22" s="34" customFormat="1" ht="21.6" customHeight="1" thickBot="1">
      <c r="A57" s="40">
        <v>52</v>
      </c>
      <c r="B57" s="20"/>
      <c r="C57" s="21"/>
      <c r="D57" s="3" t="str">
        <f>IF($C57="","",VLOOKUP($C57,選手登録シート!$B$11:$I$116,2,FALSE))</f>
        <v/>
      </c>
      <c r="E57" s="4" t="str">
        <f>IF($C57="","",VLOOKUP($C57,選手登録シート!$B$11:$I$116,3,FALSE))</f>
        <v/>
      </c>
      <c r="F57" s="4" t="str">
        <f>IF($C57="","",VLOOKUP($C57,選手登録シート!$B$11:$I$116,4,FALSE))</f>
        <v/>
      </c>
      <c r="G57" s="4" t="str">
        <f>IF($C57="","",VLOOKUP($C57,選手登録シート!$B$11:$I$116,5,FALSE))</f>
        <v/>
      </c>
      <c r="H57" s="4" t="str">
        <f>IF($C57="","",VLOOKUP($C57,選手登録シート!$B$11:$I$116,6,FALSE))</f>
        <v/>
      </c>
      <c r="I57" s="4" t="str">
        <f>IF($C57="","",VLOOKUP($C57,選手登録シート!$B$11:$I$116,7,FALSE))</f>
        <v/>
      </c>
      <c r="J57" s="5" t="str">
        <f>IF($C57="","",VLOOKUP($C57,選手登録シート!$B$11:$I$116,8,FALSE))</f>
        <v/>
      </c>
      <c r="K57" s="55"/>
      <c r="L57" s="56" t="s">
        <v>130</v>
      </c>
      <c r="M57" s="57"/>
      <c r="N57" s="56" t="s">
        <v>131</v>
      </c>
      <c r="O57" s="58"/>
      <c r="P57" s="13" t="str">
        <f t="shared" si="0"/>
        <v>..</v>
      </c>
      <c r="S57" s="19"/>
      <c r="T57" s="8" t="str">
        <f t="shared" si="1"/>
        <v/>
      </c>
      <c r="U57" s="14" t="str">
        <f t="shared" si="2"/>
        <v/>
      </c>
      <c r="V57" s="69" t="str">
        <f t="shared" si="3"/>
        <v/>
      </c>
    </row>
    <row r="58" spans="1:22" s="34" customFormat="1" ht="21.6" customHeight="1" thickBot="1">
      <c r="A58" s="40">
        <v>53</v>
      </c>
      <c r="B58" s="20"/>
      <c r="C58" s="21"/>
      <c r="D58" s="3" t="str">
        <f>IF($C58="","",VLOOKUP($C58,選手登録シート!$B$11:$I$116,2,FALSE))</f>
        <v/>
      </c>
      <c r="E58" s="4" t="str">
        <f>IF($C58="","",VLOOKUP($C58,選手登録シート!$B$11:$I$116,3,FALSE))</f>
        <v/>
      </c>
      <c r="F58" s="4" t="str">
        <f>IF($C58="","",VLOOKUP($C58,選手登録シート!$B$11:$I$116,4,FALSE))</f>
        <v/>
      </c>
      <c r="G58" s="4" t="str">
        <f>IF($C58="","",VLOOKUP($C58,選手登録シート!$B$11:$I$116,5,FALSE))</f>
        <v/>
      </c>
      <c r="H58" s="4" t="str">
        <f>IF($C58="","",VLOOKUP($C58,選手登録シート!$B$11:$I$116,6,FALSE))</f>
        <v/>
      </c>
      <c r="I58" s="4" t="str">
        <f>IF($C58="","",VLOOKUP($C58,選手登録シート!$B$11:$I$116,7,FALSE))</f>
        <v/>
      </c>
      <c r="J58" s="5" t="str">
        <f>IF($C58="","",VLOOKUP($C58,選手登録シート!$B$11:$I$116,8,FALSE))</f>
        <v/>
      </c>
      <c r="K58" s="55"/>
      <c r="L58" s="56" t="s">
        <v>130</v>
      </c>
      <c r="M58" s="57"/>
      <c r="N58" s="56" t="s">
        <v>131</v>
      </c>
      <c r="O58" s="58"/>
      <c r="P58" s="13" t="str">
        <f t="shared" si="0"/>
        <v>..</v>
      </c>
      <c r="T58" s="8" t="str">
        <f t="shared" si="1"/>
        <v/>
      </c>
      <c r="U58" s="14" t="str">
        <f t="shared" si="2"/>
        <v/>
      </c>
      <c r="V58" s="69" t="str">
        <f t="shared" si="3"/>
        <v/>
      </c>
    </row>
    <row r="59" spans="1:22" s="34" customFormat="1" ht="21.6" customHeight="1" thickBot="1">
      <c r="A59" s="40">
        <v>54</v>
      </c>
      <c r="B59" s="20"/>
      <c r="C59" s="21"/>
      <c r="D59" s="3" t="str">
        <f>IF($C59="","",VLOOKUP($C59,選手登録シート!$B$11:$I$116,2,FALSE))</f>
        <v/>
      </c>
      <c r="E59" s="4" t="str">
        <f>IF($C59="","",VLOOKUP($C59,選手登録シート!$B$11:$I$116,3,FALSE))</f>
        <v/>
      </c>
      <c r="F59" s="4" t="str">
        <f>IF($C59="","",VLOOKUP($C59,選手登録シート!$B$11:$I$116,4,FALSE))</f>
        <v/>
      </c>
      <c r="G59" s="4" t="str">
        <f>IF($C59="","",VLOOKUP($C59,選手登録シート!$B$11:$I$116,5,FALSE))</f>
        <v/>
      </c>
      <c r="H59" s="4" t="str">
        <f>IF($C59="","",VLOOKUP($C59,選手登録シート!$B$11:$I$116,6,FALSE))</f>
        <v/>
      </c>
      <c r="I59" s="4" t="str">
        <f>IF($C59="","",VLOOKUP($C59,選手登録シート!$B$11:$I$116,7,FALSE))</f>
        <v/>
      </c>
      <c r="J59" s="5" t="str">
        <f>IF($C59="","",VLOOKUP($C59,選手登録シート!$B$11:$I$116,8,FALSE))</f>
        <v/>
      </c>
      <c r="K59" s="55"/>
      <c r="L59" s="56" t="s">
        <v>130</v>
      </c>
      <c r="M59" s="57"/>
      <c r="N59" s="56" t="s">
        <v>131</v>
      </c>
      <c r="O59" s="58"/>
      <c r="P59" s="13" t="str">
        <f t="shared" si="0"/>
        <v>..</v>
      </c>
      <c r="T59" s="8" t="str">
        <f t="shared" si="1"/>
        <v/>
      </c>
      <c r="U59" s="14" t="str">
        <f t="shared" si="2"/>
        <v/>
      </c>
      <c r="V59" s="69" t="str">
        <f t="shared" si="3"/>
        <v/>
      </c>
    </row>
    <row r="60" spans="1:22" s="34" customFormat="1" ht="21.6" customHeight="1" thickBot="1">
      <c r="A60" s="40">
        <v>55</v>
      </c>
      <c r="B60" s="20"/>
      <c r="C60" s="21"/>
      <c r="D60" s="3" t="str">
        <f>IF($C60="","",VLOOKUP($C60,選手登録シート!$B$11:$I$116,2,FALSE))</f>
        <v/>
      </c>
      <c r="E60" s="4" t="str">
        <f>IF($C60="","",VLOOKUP($C60,選手登録シート!$B$11:$I$116,3,FALSE))</f>
        <v/>
      </c>
      <c r="F60" s="4" t="str">
        <f>IF($C60="","",VLOOKUP($C60,選手登録シート!$B$11:$I$116,4,FALSE))</f>
        <v/>
      </c>
      <c r="G60" s="4" t="str">
        <f>IF($C60="","",VLOOKUP($C60,選手登録シート!$B$11:$I$116,5,FALSE))</f>
        <v/>
      </c>
      <c r="H60" s="4" t="str">
        <f>IF($C60="","",VLOOKUP($C60,選手登録シート!$B$11:$I$116,6,FALSE))</f>
        <v/>
      </c>
      <c r="I60" s="4" t="str">
        <f>IF($C60="","",VLOOKUP($C60,選手登録シート!$B$11:$I$116,7,FALSE))</f>
        <v/>
      </c>
      <c r="J60" s="5" t="str">
        <f>IF($C60="","",VLOOKUP($C60,選手登録シート!$B$11:$I$116,8,FALSE))</f>
        <v/>
      </c>
      <c r="K60" s="55"/>
      <c r="L60" s="56" t="s">
        <v>130</v>
      </c>
      <c r="M60" s="57"/>
      <c r="N60" s="56" t="s">
        <v>131</v>
      </c>
      <c r="O60" s="58"/>
      <c r="P60" s="13" t="str">
        <f t="shared" si="0"/>
        <v>..</v>
      </c>
      <c r="S60" s="8"/>
      <c r="T60" s="8" t="str">
        <f t="shared" si="1"/>
        <v/>
      </c>
      <c r="U60" s="14" t="str">
        <f t="shared" si="2"/>
        <v/>
      </c>
      <c r="V60" s="69" t="str">
        <f t="shared" si="3"/>
        <v/>
      </c>
    </row>
    <row r="61" spans="1:22" ht="21" customHeight="1" thickBot="1">
      <c r="A61" s="40">
        <v>56</v>
      </c>
      <c r="B61" s="20"/>
      <c r="C61" s="21"/>
      <c r="D61" s="3" t="str">
        <f>IF($C61="","",VLOOKUP($C61,選手登録シート!$B$11:$I$116,2,FALSE))</f>
        <v/>
      </c>
      <c r="E61" s="4" t="str">
        <f>IF($C61="","",VLOOKUP($C61,選手登録シート!$B$11:$I$116,3,FALSE))</f>
        <v/>
      </c>
      <c r="F61" s="4" t="str">
        <f>IF($C61="","",VLOOKUP($C61,選手登録シート!$B$11:$I$116,4,FALSE))</f>
        <v/>
      </c>
      <c r="G61" s="4" t="str">
        <f>IF($C61="","",VLOOKUP($C61,選手登録シート!$B$11:$I$116,5,FALSE))</f>
        <v/>
      </c>
      <c r="H61" s="4" t="str">
        <f>IF($C61="","",VLOOKUP($C61,選手登録シート!$B$11:$I$116,6,FALSE))</f>
        <v/>
      </c>
      <c r="I61" s="4" t="str">
        <f>IF($C61="","",VLOOKUP($C61,選手登録シート!$B$11:$I$116,7,FALSE))</f>
        <v/>
      </c>
      <c r="J61" s="5" t="str">
        <f>IF($C61="","",VLOOKUP($C61,選手登録シート!$B$11:$I$116,8,FALSE))</f>
        <v/>
      </c>
      <c r="K61" s="55"/>
      <c r="L61" s="56" t="s">
        <v>130</v>
      </c>
      <c r="M61" s="57"/>
      <c r="N61" s="56" t="s">
        <v>131</v>
      </c>
      <c r="O61" s="58"/>
      <c r="P61" s="13" t="str">
        <f t="shared" ref="P61:P105" si="4">K61&amp;$P$2&amp;M61&amp;$P$2&amp;O61</f>
        <v>..</v>
      </c>
      <c r="T61" s="8" t="str">
        <f t="shared" si="1"/>
        <v/>
      </c>
      <c r="U61" s="14" t="str">
        <f t="shared" si="2"/>
        <v/>
      </c>
      <c r="V61" s="69" t="str">
        <f t="shared" si="3"/>
        <v/>
      </c>
    </row>
    <row r="62" spans="1:22" ht="21" customHeight="1" thickBot="1">
      <c r="A62" s="40">
        <v>57</v>
      </c>
      <c r="B62" s="20"/>
      <c r="C62" s="21"/>
      <c r="D62" s="3" t="str">
        <f>IF($C62="","",VLOOKUP($C62,選手登録シート!$B$11:$I$116,2,FALSE))</f>
        <v/>
      </c>
      <c r="E62" s="4" t="str">
        <f>IF($C62="","",VLOOKUP($C62,選手登録シート!$B$11:$I$116,3,FALSE))</f>
        <v/>
      </c>
      <c r="F62" s="4" t="str">
        <f>IF($C62="","",VLOOKUP($C62,選手登録シート!$B$11:$I$116,4,FALSE))</f>
        <v/>
      </c>
      <c r="G62" s="4" t="str">
        <f>IF($C62="","",VLOOKUP($C62,選手登録シート!$B$11:$I$116,5,FALSE))</f>
        <v/>
      </c>
      <c r="H62" s="4" t="str">
        <f>IF($C62="","",VLOOKUP($C62,選手登録シート!$B$11:$I$116,6,FALSE))</f>
        <v/>
      </c>
      <c r="I62" s="4" t="str">
        <f>IF($C62="","",VLOOKUP($C62,選手登録シート!$B$11:$I$116,7,FALSE))</f>
        <v/>
      </c>
      <c r="J62" s="5" t="str">
        <f>IF($C62="","",VLOOKUP($C62,選手登録シート!$B$11:$I$116,8,FALSE))</f>
        <v/>
      </c>
      <c r="K62" s="55"/>
      <c r="L62" s="56" t="s">
        <v>130</v>
      </c>
      <c r="M62" s="57"/>
      <c r="N62" s="56" t="s">
        <v>131</v>
      </c>
      <c r="O62" s="58"/>
      <c r="P62" s="13" t="str">
        <f t="shared" si="4"/>
        <v>..</v>
      </c>
      <c r="T62" s="8" t="str">
        <f t="shared" si="1"/>
        <v/>
      </c>
      <c r="U62" s="14" t="str">
        <f t="shared" si="2"/>
        <v/>
      </c>
      <c r="V62" s="69" t="str">
        <f t="shared" si="3"/>
        <v/>
      </c>
    </row>
    <row r="63" spans="1:22" ht="21" customHeight="1" thickBot="1">
      <c r="A63" s="40">
        <v>58</v>
      </c>
      <c r="B63" s="20"/>
      <c r="C63" s="21"/>
      <c r="D63" s="3" t="str">
        <f>IF($C63="","",VLOOKUP($C63,選手登録シート!$B$11:$I$116,2,FALSE))</f>
        <v/>
      </c>
      <c r="E63" s="4" t="str">
        <f>IF($C63="","",VLOOKUP($C63,選手登録シート!$B$11:$I$116,3,FALSE))</f>
        <v/>
      </c>
      <c r="F63" s="4" t="str">
        <f>IF($C63="","",VLOOKUP($C63,選手登録シート!$B$11:$I$116,4,FALSE))</f>
        <v/>
      </c>
      <c r="G63" s="4" t="str">
        <f>IF($C63="","",VLOOKUP($C63,選手登録シート!$B$11:$I$116,5,FALSE))</f>
        <v/>
      </c>
      <c r="H63" s="4" t="str">
        <f>IF($C63="","",VLOOKUP($C63,選手登録シート!$B$11:$I$116,6,FALSE))</f>
        <v/>
      </c>
      <c r="I63" s="4" t="str">
        <f>IF($C63="","",VLOOKUP($C63,選手登録シート!$B$11:$I$116,7,FALSE))</f>
        <v/>
      </c>
      <c r="J63" s="5" t="str">
        <f>IF($C63="","",VLOOKUP($C63,選手登録シート!$B$11:$I$116,8,FALSE))</f>
        <v/>
      </c>
      <c r="K63" s="55"/>
      <c r="L63" s="56" t="s">
        <v>130</v>
      </c>
      <c r="M63" s="57"/>
      <c r="N63" s="56" t="s">
        <v>131</v>
      </c>
      <c r="O63" s="58"/>
      <c r="P63" s="13" t="str">
        <f t="shared" si="4"/>
        <v>..</v>
      </c>
      <c r="T63" s="8" t="str">
        <f t="shared" si="1"/>
        <v/>
      </c>
      <c r="U63" s="14" t="str">
        <f t="shared" si="2"/>
        <v/>
      </c>
      <c r="V63" s="69" t="str">
        <f t="shared" si="3"/>
        <v/>
      </c>
    </row>
    <row r="64" spans="1:22" ht="21" customHeight="1" thickBot="1">
      <c r="A64" s="40">
        <v>59</v>
      </c>
      <c r="B64" s="20"/>
      <c r="C64" s="21"/>
      <c r="D64" s="3" t="str">
        <f>IF($C64="","",VLOOKUP($C64,選手登録シート!$B$11:$I$116,2,FALSE))</f>
        <v/>
      </c>
      <c r="E64" s="4" t="str">
        <f>IF($C64="","",VLOOKUP($C64,選手登録シート!$B$11:$I$116,3,FALSE))</f>
        <v/>
      </c>
      <c r="F64" s="4" t="str">
        <f>IF($C64="","",VLOOKUP($C64,選手登録シート!$B$11:$I$116,4,FALSE))</f>
        <v/>
      </c>
      <c r="G64" s="4" t="str">
        <f>IF($C64="","",VLOOKUP($C64,選手登録シート!$B$11:$I$116,5,FALSE))</f>
        <v/>
      </c>
      <c r="H64" s="4" t="str">
        <f>IF($C64="","",VLOOKUP($C64,選手登録シート!$B$11:$I$116,6,FALSE))</f>
        <v/>
      </c>
      <c r="I64" s="4" t="str">
        <f>IF($C64="","",VLOOKUP($C64,選手登録シート!$B$11:$I$116,7,FALSE))</f>
        <v/>
      </c>
      <c r="J64" s="5" t="str">
        <f>IF($C64="","",VLOOKUP($C64,選手登録シート!$B$11:$I$116,8,FALSE))</f>
        <v/>
      </c>
      <c r="K64" s="55"/>
      <c r="L64" s="56" t="s">
        <v>130</v>
      </c>
      <c r="M64" s="57"/>
      <c r="N64" s="56" t="s">
        <v>131</v>
      </c>
      <c r="O64" s="58"/>
      <c r="P64" s="13" t="str">
        <f t="shared" si="4"/>
        <v>..</v>
      </c>
      <c r="T64" s="8" t="str">
        <f t="shared" si="1"/>
        <v/>
      </c>
      <c r="U64" s="14" t="str">
        <f t="shared" si="2"/>
        <v/>
      </c>
      <c r="V64" s="69" t="str">
        <f t="shared" si="3"/>
        <v/>
      </c>
    </row>
    <row r="65" spans="1:22" ht="21" customHeight="1" thickBot="1">
      <c r="A65" s="40">
        <v>60</v>
      </c>
      <c r="B65" s="20"/>
      <c r="C65" s="21"/>
      <c r="D65" s="3" t="str">
        <f>IF($C65="","",VLOOKUP($C65,選手登録シート!$B$11:$I$116,2,FALSE))</f>
        <v/>
      </c>
      <c r="E65" s="4" t="str">
        <f>IF($C65="","",VLOOKUP($C65,選手登録シート!$B$11:$I$116,3,FALSE))</f>
        <v/>
      </c>
      <c r="F65" s="4" t="str">
        <f>IF($C65="","",VLOOKUP($C65,選手登録シート!$B$11:$I$116,4,FALSE))</f>
        <v/>
      </c>
      <c r="G65" s="4" t="str">
        <f>IF($C65="","",VLOOKUP($C65,選手登録シート!$B$11:$I$116,5,FALSE))</f>
        <v/>
      </c>
      <c r="H65" s="4" t="str">
        <f>IF($C65="","",VLOOKUP($C65,選手登録シート!$B$11:$I$116,6,FALSE))</f>
        <v/>
      </c>
      <c r="I65" s="4" t="str">
        <f>IF($C65="","",VLOOKUP($C65,選手登録シート!$B$11:$I$116,7,FALSE))</f>
        <v/>
      </c>
      <c r="J65" s="5" t="str">
        <f>IF($C65="","",VLOOKUP($C65,選手登録シート!$B$11:$I$116,8,FALSE))</f>
        <v/>
      </c>
      <c r="K65" s="55"/>
      <c r="L65" s="56" t="s">
        <v>130</v>
      </c>
      <c r="M65" s="57"/>
      <c r="N65" s="56" t="s">
        <v>131</v>
      </c>
      <c r="O65" s="58"/>
      <c r="P65" s="13" t="str">
        <f t="shared" si="4"/>
        <v>..</v>
      </c>
      <c r="T65" s="8" t="str">
        <f t="shared" si="1"/>
        <v/>
      </c>
      <c r="U65" s="14" t="str">
        <f t="shared" si="2"/>
        <v/>
      </c>
      <c r="V65" s="69" t="str">
        <f t="shared" si="3"/>
        <v/>
      </c>
    </row>
    <row r="66" spans="1:22" ht="21" customHeight="1" thickBot="1">
      <c r="A66" s="40">
        <v>61</v>
      </c>
      <c r="B66" s="20"/>
      <c r="C66" s="21"/>
      <c r="D66" s="3" t="str">
        <f>IF($C66="","",VLOOKUP($C66,選手登録シート!$B$11:$I$116,2,FALSE))</f>
        <v/>
      </c>
      <c r="E66" s="4" t="str">
        <f>IF($C66="","",VLOOKUP($C66,選手登録シート!$B$11:$I$116,3,FALSE))</f>
        <v/>
      </c>
      <c r="F66" s="4" t="str">
        <f>IF($C66="","",VLOOKUP($C66,選手登録シート!$B$11:$I$116,4,FALSE))</f>
        <v/>
      </c>
      <c r="G66" s="4" t="str">
        <f>IF($C66="","",VLOOKUP($C66,選手登録シート!$B$11:$I$116,5,FALSE))</f>
        <v/>
      </c>
      <c r="H66" s="4" t="str">
        <f>IF($C66="","",VLOOKUP($C66,選手登録シート!$B$11:$I$116,6,FALSE))</f>
        <v/>
      </c>
      <c r="I66" s="4" t="str">
        <f>IF($C66="","",VLOOKUP($C66,選手登録シート!$B$11:$I$116,7,FALSE))</f>
        <v/>
      </c>
      <c r="J66" s="5" t="str">
        <f>IF($C66="","",VLOOKUP($C66,選手登録シート!$B$11:$I$116,8,FALSE))</f>
        <v/>
      </c>
      <c r="K66" s="55"/>
      <c r="L66" s="56" t="s">
        <v>130</v>
      </c>
      <c r="M66" s="57"/>
      <c r="N66" s="56" t="s">
        <v>131</v>
      </c>
      <c r="O66" s="58"/>
      <c r="P66" s="13" t="str">
        <f t="shared" si="4"/>
        <v>..</v>
      </c>
      <c r="T66" s="8" t="str">
        <f t="shared" si="1"/>
        <v/>
      </c>
      <c r="U66" s="14" t="str">
        <f t="shared" si="2"/>
        <v/>
      </c>
      <c r="V66" s="69" t="str">
        <f t="shared" si="3"/>
        <v/>
      </c>
    </row>
    <row r="67" spans="1:22" ht="21" customHeight="1" thickBot="1">
      <c r="A67" s="40">
        <v>62</v>
      </c>
      <c r="B67" s="20"/>
      <c r="C67" s="21"/>
      <c r="D67" s="3" t="str">
        <f>IF($C67="","",VLOOKUP($C67,選手登録シート!$B$11:$I$116,2,FALSE))</f>
        <v/>
      </c>
      <c r="E67" s="4" t="str">
        <f>IF($C67="","",VLOOKUP($C67,選手登録シート!$B$11:$I$116,3,FALSE))</f>
        <v/>
      </c>
      <c r="F67" s="4" t="str">
        <f>IF($C67="","",VLOOKUP($C67,選手登録シート!$B$11:$I$116,4,FALSE))</f>
        <v/>
      </c>
      <c r="G67" s="4" t="str">
        <f>IF($C67="","",VLOOKUP($C67,選手登録シート!$B$11:$I$116,5,FALSE))</f>
        <v/>
      </c>
      <c r="H67" s="4" t="str">
        <f>IF($C67="","",VLOOKUP($C67,選手登録シート!$B$11:$I$116,6,FALSE))</f>
        <v/>
      </c>
      <c r="I67" s="4" t="str">
        <f>IF($C67="","",VLOOKUP($C67,選手登録シート!$B$11:$I$116,7,FALSE))</f>
        <v/>
      </c>
      <c r="J67" s="5" t="str">
        <f>IF($C67="","",VLOOKUP($C67,選手登録シート!$B$11:$I$116,8,FALSE))</f>
        <v/>
      </c>
      <c r="K67" s="55"/>
      <c r="L67" s="56" t="s">
        <v>130</v>
      </c>
      <c r="M67" s="57"/>
      <c r="N67" s="56" t="s">
        <v>131</v>
      </c>
      <c r="O67" s="58"/>
      <c r="P67" s="13" t="str">
        <f t="shared" si="4"/>
        <v>..</v>
      </c>
      <c r="T67" s="8" t="str">
        <f t="shared" si="1"/>
        <v/>
      </c>
      <c r="U67" s="14" t="str">
        <f t="shared" si="2"/>
        <v/>
      </c>
      <c r="V67" s="69" t="str">
        <f t="shared" si="3"/>
        <v/>
      </c>
    </row>
    <row r="68" spans="1:22" ht="21" customHeight="1" thickBot="1">
      <c r="A68" s="40">
        <v>63</v>
      </c>
      <c r="B68" s="20"/>
      <c r="C68" s="21"/>
      <c r="D68" s="3" t="str">
        <f>IF($C68="","",VLOOKUP($C68,選手登録シート!$B$11:$I$116,2,FALSE))</f>
        <v/>
      </c>
      <c r="E68" s="4" t="str">
        <f>IF($C68="","",VLOOKUP($C68,選手登録シート!$B$11:$I$116,3,FALSE))</f>
        <v/>
      </c>
      <c r="F68" s="4" t="str">
        <f>IF($C68="","",VLOOKUP($C68,選手登録シート!$B$11:$I$116,4,FALSE))</f>
        <v/>
      </c>
      <c r="G68" s="4" t="str">
        <f>IF($C68="","",VLOOKUP($C68,選手登録シート!$B$11:$I$116,5,FALSE))</f>
        <v/>
      </c>
      <c r="H68" s="4" t="str">
        <f>IF($C68="","",VLOOKUP($C68,選手登録シート!$B$11:$I$116,6,FALSE))</f>
        <v/>
      </c>
      <c r="I68" s="4" t="str">
        <f>IF($C68="","",VLOOKUP($C68,選手登録シート!$B$11:$I$116,7,FALSE))</f>
        <v/>
      </c>
      <c r="J68" s="5" t="str">
        <f>IF($C68="","",VLOOKUP($C68,選手登録シート!$B$11:$I$116,8,FALSE))</f>
        <v/>
      </c>
      <c r="K68" s="55"/>
      <c r="L68" s="56" t="s">
        <v>130</v>
      </c>
      <c r="M68" s="57"/>
      <c r="N68" s="56" t="s">
        <v>131</v>
      </c>
      <c r="O68" s="58"/>
      <c r="P68" s="13" t="str">
        <f t="shared" si="4"/>
        <v>..</v>
      </c>
      <c r="T68" s="8" t="str">
        <f t="shared" si="1"/>
        <v/>
      </c>
      <c r="U68" s="14" t="str">
        <f t="shared" si="2"/>
        <v/>
      </c>
      <c r="V68" s="69" t="str">
        <f t="shared" si="3"/>
        <v/>
      </c>
    </row>
    <row r="69" spans="1:22" ht="21" customHeight="1" thickBot="1">
      <c r="A69" s="40">
        <v>64</v>
      </c>
      <c r="B69" s="20"/>
      <c r="C69" s="21"/>
      <c r="D69" s="3" t="str">
        <f>IF($C69="","",VLOOKUP($C69,選手登録シート!$B$11:$I$116,2,FALSE))</f>
        <v/>
      </c>
      <c r="E69" s="4" t="str">
        <f>IF($C69="","",VLOOKUP($C69,選手登録シート!$B$11:$I$116,3,FALSE))</f>
        <v/>
      </c>
      <c r="F69" s="4" t="str">
        <f>IF($C69="","",VLOOKUP($C69,選手登録シート!$B$11:$I$116,4,FALSE))</f>
        <v/>
      </c>
      <c r="G69" s="4" t="str">
        <f>IF($C69="","",VLOOKUP($C69,選手登録シート!$B$11:$I$116,5,FALSE))</f>
        <v/>
      </c>
      <c r="H69" s="4" t="str">
        <f>IF($C69="","",VLOOKUP($C69,選手登録シート!$B$11:$I$116,6,FALSE))</f>
        <v/>
      </c>
      <c r="I69" s="4" t="str">
        <f>IF($C69="","",VLOOKUP($C69,選手登録シート!$B$11:$I$116,7,FALSE))</f>
        <v/>
      </c>
      <c r="J69" s="5" t="str">
        <f>IF($C69="","",VLOOKUP($C69,選手登録シート!$B$11:$I$116,8,FALSE))</f>
        <v/>
      </c>
      <c r="K69" s="55"/>
      <c r="L69" s="56" t="s">
        <v>130</v>
      </c>
      <c r="M69" s="57"/>
      <c r="N69" s="56" t="s">
        <v>131</v>
      </c>
      <c r="O69" s="58"/>
      <c r="P69" s="13" t="str">
        <f t="shared" si="4"/>
        <v>..</v>
      </c>
      <c r="T69" s="8" t="str">
        <f t="shared" si="1"/>
        <v/>
      </c>
      <c r="U69" s="14" t="str">
        <f t="shared" si="2"/>
        <v/>
      </c>
      <c r="V69" s="69" t="str">
        <f t="shared" si="3"/>
        <v/>
      </c>
    </row>
    <row r="70" spans="1:22" ht="21" customHeight="1" thickBot="1">
      <c r="A70" s="40">
        <v>65</v>
      </c>
      <c r="B70" s="20"/>
      <c r="C70" s="21"/>
      <c r="D70" s="3" t="str">
        <f>IF($C70="","",VLOOKUP($C70,選手登録シート!$B$11:$I$116,2,FALSE))</f>
        <v/>
      </c>
      <c r="E70" s="4" t="str">
        <f>IF($C70="","",VLOOKUP($C70,選手登録シート!$B$11:$I$116,3,FALSE))</f>
        <v/>
      </c>
      <c r="F70" s="4" t="str">
        <f>IF($C70="","",VLOOKUP($C70,選手登録シート!$B$11:$I$116,4,FALSE))</f>
        <v/>
      </c>
      <c r="G70" s="4" t="str">
        <f>IF($C70="","",VLOOKUP($C70,選手登録シート!$B$11:$I$116,5,FALSE))</f>
        <v/>
      </c>
      <c r="H70" s="4" t="str">
        <f>IF($C70="","",VLOOKUP($C70,選手登録シート!$B$11:$I$116,6,FALSE))</f>
        <v/>
      </c>
      <c r="I70" s="4" t="str">
        <f>IF($C70="","",VLOOKUP($C70,選手登録シート!$B$11:$I$116,7,FALSE))</f>
        <v/>
      </c>
      <c r="J70" s="5" t="str">
        <f>IF($C70="","",VLOOKUP($C70,選手登録シート!$B$11:$I$116,8,FALSE))</f>
        <v/>
      </c>
      <c r="K70" s="55"/>
      <c r="L70" s="56" t="s">
        <v>130</v>
      </c>
      <c r="M70" s="57"/>
      <c r="N70" s="56" t="s">
        <v>131</v>
      </c>
      <c r="O70" s="58"/>
      <c r="P70" s="13" t="str">
        <f t="shared" si="4"/>
        <v>..</v>
      </c>
      <c r="T70" s="8" t="str">
        <f t="shared" si="1"/>
        <v/>
      </c>
      <c r="U70" s="14" t="str">
        <f t="shared" si="2"/>
        <v/>
      </c>
      <c r="V70" s="69" t="str">
        <f t="shared" si="3"/>
        <v/>
      </c>
    </row>
    <row r="71" spans="1:22" ht="21" customHeight="1" thickBot="1">
      <c r="A71" s="40">
        <v>66</v>
      </c>
      <c r="B71" s="20"/>
      <c r="C71" s="21"/>
      <c r="D71" s="3" t="str">
        <f>IF($C71="","",VLOOKUP($C71,選手登録シート!$B$11:$I$116,2,FALSE))</f>
        <v/>
      </c>
      <c r="E71" s="4" t="str">
        <f>IF($C71="","",VLOOKUP($C71,選手登録シート!$B$11:$I$116,3,FALSE))</f>
        <v/>
      </c>
      <c r="F71" s="4" t="str">
        <f>IF($C71="","",VLOOKUP($C71,選手登録シート!$B$11:$I$116,4,FALSE))</f>
        <v/>
      </c>
      <c r="G71" s="4" t="str">
        <f>IF($C71="","",VLOOKUP($C71,選手登録シート!$B$11:$I$116,5,FALSE))</f>
        <v/>
      </c>
      <c r="H71" s="4" t="str">
        <f>IF($C71="","",VLOOKUP($C71,選手登録シート!$B$11:$I$116,6,FALSE))</f>
        <v/>
      </c>
      <c r="I71" s="4" t="str">
        <f>IF($C71="","",VLOOKUP($C71,選手登録シート!$B$11:$I$116,7,FALSE))</f>
        <v/>
      </c>
      <c r="J71" s="5" t="str">
        <f>IF($C71="","",VLOOKUP($C71,選手登録シート!$B$11:$I$116,8,FALSE))</f>
        <v/>
      </c>
      <c r="K71" s="55"/>
      <c r="L71" s="56" t="s">
        <v>130</v>
      </c>
      <c r="M71" s="57"/>
      <c r="N71" s="56" t="s">
        <v>131</v>
      </c>
      <c r="O71" s="58"/>
      <c r="P71" s="13" t="str">
        <f t="shared" si="4"/>
        <v>..</v>
      </c>
      <c r="T71" s="8" t="str">
        <f t="shared" ref="T71:T105" si="5">IF(B71="","",VLOOKUP(B71,$R$4:$S$12,2,FALSE))</f>
        <v/>
      </c>
      <c r="U71" s="14" t="str">
        <f t="shared" ref="U71:U105" si="6">T71&amp;I71</f>
        <v/>
      </c>
      <c r="V71" s="69" t="str">
        <f t="shared" ref="V71:V105" si="7">IF(U71="","",VLOOKUP(U71,$R$14:$S$19,2,FALSE))</f>
        <v/>
      </c>
    </row>
    <row r="72" spans="1:22" ht="21" customHeight="1" thickBot="1">
      <c r="A72" s="40">
        <v>67</v>
      </c>
      <c r="B72" s="20"/>
      <c r="C72" s="21"/>
      <c r="D72" s="3" t="str">
        <f>IF($C72="","",VLOOKUP($C72,選手登録シート!$B$11:$I$116,2,FALSE))</f>
        <v/>
      </c>
      <c r="E72" s="4" t="str">
        <f>IF($C72="","",VLOOKUP($C72,選手登録シート!$B$11:$I$116,3,FALSE))</f>
        <v/>
      </c>
      <c r="F72" s="4" t="str">
        <f>IF($C72="","",VLOOKUP($C72,選手登録シート!$B$11:$I$116,4,FALSE))</f>
        <v/>
      </c>
      <c r="G72" s="4" t="str">
        <f>IF($C72="","",VLOOKUP($C72,選手登録シート!$B$11:$I$116,5,FALSE))</f>
        <v/>
      </c>
      <c r="H72" s="4" t="str">
        <f>IF($C72="","",VLOOKUP($C72,選手登録シート!$B$11:$I$116,6,FALSE))</f>
        <v/>
      </c>
      <c r="I72" s="4" t="str">
        <f>IF($C72="","",VLOOKUP($C72,選手登録シート!$B$11:$I$116,7,FALSE))</f>
        <v/>
      </c>
      <c r="J72" s="5" t="str">
        <f>IF($C72="","",VLOOKUP($C72,選手登録シート!$B$11:$I$116,8,FALSE))</f>
        <v/>
      </c>
      <c r="K72" s="55"/>
      <c r="L72" s="56" t="s">
        <v>130</v>
      </c>
      <c r="M72" s="57"/>
      <c r="N72" s="56" t="s">
        <v>131</v>
      </c>
      <c r="O72" s="58"/>
      <c r="P72" s="13" t="str">
        <f t="shared" si="4"/>
        <v>..</v>
      </c>
      <c r="T72" s="8" t="str">
        <f t="shared" si="5"/>
        <v/>
      </c>
      <c r="U72" s="14" t="str">
        <f t="shared" si="6"/>
        <v/>
      </c>
      <c r="V72" s="69" t="str">
        <f t="shared" si="7"/>
        <v/>
      </c>
    </row>
    <row r="73" spans="1:22" ht="21" customHeight="1" thickBot="1">
      <c r="A73" s="40">
        <v>68</v>
      </c>
      <c r="B73" s="20"/>
      <c r="C73" s="21"/>
      <c r="D73" s="3" t="str">
        <f>IF($C73="","",VLOOKUP($C73,選手登録シート!$B$11:$I$116,2,FALSE))</f>
        <v/>
      </c>
      <c r="E73" s="4" t="str">
        <f>IF($C73="","",VLOOKUP($C73,選手登録シート!$B$11:$I$116,3,FALSE))</f>
        <v/>
      </c>
      <c r="F73" s="4" t="str">
        <f>IF($C73="","",VLOOKUP($C73,選手登録シート!$B$11:$I$116,4,FALSE))</f>
        <v/>
      </c>
      <c r="G73" s="4" t="str">
        <f>IF($C73="","",VLOOKUP($C73,選手登録シート!$B$11:$I$116,5,FALSE))</f>
        <v/>
      </c>
      <c r="H73" s="4" t="str">
        <f>IF($C73="","",VLOOKUP($C73,選手登録シート!$B$11:$I$116,6,FALSE))</f>
        <v/>
      </c>
      <c r="I73" s="4" t="str">
        <f>IF($C73="","",VLOOKUP($C73,選手登録シート!$B$11:$I$116,7,FALSE))</f>
        <v/>
      </c>
      <c r="J73" s="5" t="str">
        <f>IF($C73="","",VLOOKUP($C73,選手登録シート!$B$11:$I$116,8,FALSE))</f>
        <v/>
      </c>
      <c r="K73" s="55"/>
      <c r="L73" s="56" t="s">
        <v>130</v>
      </c>
      <c r="M73" s="57"/>
      <c r="N73" s="56" t="s">
        <v>131</v>
      </c>
      <c r="O73" s="58"/>
      <c r="P73" s="13" t="str">
        <f t="shared" si="4"/>
        <v>..</v>
      </c>
      <c r="T73" s="8" t="str">
        <f t="shared" si="5"/>
        <v/>
      </c>
      <c r="U73" s="14" t="str">
        <f t="shared" si="6"/>
        <v/>
      </c>
      <c r="V73" s="69" t="str">
        <f t="shared" si="7"/>
        <v/>
      </c>
    </row>
    <row r="74" spans="1:22" ht="21" customHeight="1" thickBot="1">
      <c r="A74" s="40">
        <v>69</v>
      </c>
      <c r="B74" s="20"/>
      <c r="C74" s="21"/>
      <c r="D74" s="3" t="str">
        <f>IF($C74="","",VLOOKUP($C74,選手登録シート!$B$11:$I$116,2,FALSE))</f>
        <v/>
      </c>
      <c r="E74" s="4" t="str">
        <f>IF($C74="","",VLOOKUP($C74,選手登録シート!$B$11:$I$116,3,FALSE))</f>
        <v/>
      </c>
      <c r="F74" s="4" t="str">
        <f>IF($C74="","",VLOOKUP($C74,選手登録シート!$B$11:$I$116,4,FALSE))</f>
        <v/>
      </c>
      <c r="G74" s="4" t="str">
        <f>IF($C74="","",VLOOKUP($C74,選手登録シート!$B$11:$I$116,5,FALSE))</f>
        <v/>
      </c>
      <c r="H74" s="4" t="str">
        <f>IF($C74="","",VLOOKUP($C74,選手登録シート!$B$11:$I$116,6,FALSE))</f>
        <v/>
      </c>
      <c r="I74" s="4" t="str">
        <f>IF($C74="","",VLOOKUP($C74,選手登録シート!$B$11:$I$116,7,FALSE))</f>
        <v/>
      </c>
      <c r="J74" s="5" t="str">
        <f>IF($C74="","",VLOOKUP($C74,選手登録シート!$B$11:$I$116,8,FALSE))</f>
        <v/>
      </c>
      <c r="K74" s="55"/>
      <c r="L74" s="56" t="s">
        <v>130</v>
      </c>
      <c r="M74" s="57"/>
      <c r="N74" s="56" t="s">
        <v>131</v>
      </c>
      <c r="O74" s="58"/>
      <c r="P74" s="13" t="str">
        <f t="shared" si="4"/>
        <v>..</v>
      </c>
      <c r="T74" s="8" t="str">
        <f t="shared" si="5"/>
        <v/>
      </c>
      <c r="U74" s="14" t="str">
        <f t="shared" si="6"/>
        <v/>
      </c>
      <c r="V74" s="69" t="str">
        <f t="shared" si="7"/>
        <v/>
      </c>
    </row>
    <row r="75" spans="1:22" ht="21" customHeight="1" thickBot="1">
      <c r="A75" s="40">
        <v>70</v>
      </c>
      <c r="B75" s="20"/>
      <c r="C75" s="21"/>
      <c r="D75" s="3" t="str">
        <f>IF($C75="","",VLOOKUP($C75,選手登録シート!$B$11:$I$116,2,FALSE))</f>
        <v/>
      </c>
      <c r="E75" s="4" t="str">
        <f>IF($C75="","",VLOOKUP($C75,選手登録シート!$B$11:$I$116,3,FALSE))</f>
        <v/>
      </c>
      <c r="F75" s="4" t="str">
        <f>IF($C75="","",VLOOKUP($C75,選手登録シート!$B$11:$I$116,4,FALSE))</f>
        <v/>
      </c>
      <c r="G75" s="4" t="str">
        <f>IF($C75="","",VLOOKUP($C75,選手登録シート!$B$11:$I$116,5,FALSE))</f>
        <v/>
      </c>
      <c r="H75" s="4" t="str">
        <f>IF($C75="","",VLOOKUP($C75,選手登録シート!$B$11:$I$116,6,FALSE))</f>
        <v/>
      </c>
      <c r="I75" s="4" t="str">
        <f>IF($C75="","",VLOOKUP($C75,選手登録シート!$B$11:$I$116,7,FALSE))</f>
        <v/>
      </c>
      <c r="J75" s="5" t="str">
        <f>IF($C75="","",VLOOKUP($C75,選手登録シート!$B$11:$I$116,8,FALSE))</f>
        <v/>
      </c>
      <c r="K75" s="55"/>
      <c r="L75" s="56" t="s">
        <v>130</v>
      </c>
      <c r="M75" s="57"/>
      <c r="N75" s="56" t="s">
        <v>131</v>
      </c>
      <c r="O75" s="58"/>
      <c r="P75" s="13" t="str">
        <f t="shared" si="4"/>
        <v>..</v>
      </c>
      <c r="T75" s="8" t="str">
        <f t="shared" si="5"/>
        <v/>
      </c>
      <c r="U75" s="14" t="str">
        <f t="shared" si="6"/>
        <v/>
      </c>
      <c r="V75" s="69" t="str">
        <f t="shared" si="7"/>
        <v/>
      </c>
    </row>
    <row r="76" spans="1:22" ht="21" customHeight="1" thickBot="1">
      <c r="A76" s="40">
        <v>71</v>
      </c>
      <c r="B76" s="20"/>
      <c r="C76" s="21"/>
      <c r="D76" s="3" t="str">
        <f>IF($C76="","",VLOOKUP($C76,選手登録シート!$B$11:$I$116,2,FALSE))</f>
        <v/>
      </c>
      <c r="E76" s="4" t="str">
        <f>IF($C76="","",VLOOKUP($C76,選手登録シート!$B$11:$I$116,3,FALSE))</f>
        <v/>
      </c>
      <c r="F76" s="4" t="str">
        <f>IF($C76="","",VLOOKUP($C76,選手登録シート!$B$11:$I$116,4,FALSE))</f>
        <v/>
      </c>
      <c r="G76" s="4" t="str">
        <f>IF($C76="","",VLOOKUP($C76,選手登録シート!$B$11:$I$116,5,FALSE))</f>
        <v/>
      </c>
      <c r="H76" s="4" t="str">
        <f>IF($C76="","",VLOOKUP($C76,選手登録シート!$B$11:$I$116,6,FALSE))</f>
        <v/>
      </c>
      <c r="I76" s="4" t="str">
        <f>IF($C76="","",VLOOKUP($C76,選手登録シート!$B$11:$I$116,7,FALSE))</f>
        <v/>
      </c>
      <c r="J76" s="5" t="str">
        <f>IF($C76="","",VLOOKUP($C76,選手登録シート!$B$11:$I$116,8,FALSE))</f>
        <v/>
      </c>
      <c r="K76" s="55"/>
      <c r="L76" s="56" t="s">
        <v>130</v>
      </c>
      <c r="M76" s="57"/>
      <c r="N76" s="56" t="s">
        <v>131</v>
      </c>
      <c r="O76" s="58"/>
      <c r="P76" s="13" t="str">
        <f t="shared" si="4"/>
        <v>..</v>
      </c>
      <c r="T76" s="8" t="str">
        <f t="shared" si="5"/>
        <v/>
      </c>
      <c r="U76" s="14" t="str">
        <f t="shared" si="6"/>
        <v/>
      </c>
      <c r="V76" s="69" t="str">
        <f t="shared" si="7"/>
        <v/>
      </c>
    </row>
    <row r="77" spans="1:22" ht="21" customHeight="1" thickBot="1">
      <c r="A77" s="40">
        <v>72</v>
      </c>
      <c r="B77" s="20"/>
      <c r="C77" s="21"/>
      <c r="D77" s="3" t="str">
        <f>IF($C77="","",VLOOKUP($C77,選手登録シート!$B$11:$I$116,2,FALSE))</f>
        <v/>
      </c>
      <c r="E77" s="4" t="str">
        <f>IF($C77="","",VLOOKUP($C77,選手登録シート!$B$11:$I$116,3,FALSE))</f>
        <v/>
      </c>
      <c r="F77" s="4" t="str">
        <f>IF($C77="","",VLOOKUP($C77,選手登録シート!$B$11:$I$116,4,FALSE))</f>
        <v/>
      </c>
      <c r="G77" s="4" t="str">
        <f>IF($C77="","",VLOOKUP($C77,選手登録シート!$B$11:$I$116,5,FALSE))</f>
        <v/>
      </c>
      <c r="H77" s="4" t="str">
        <f>IF($C77="","",VLOOKUP($C77,選手登録シート!$B$11:$I$116,6,FALSE))</f>
        <v/>
      </c>
      <c r="I77" s="4" t="str">
        <f>IF($C77="","",VLOOKUP($C77,選手登録シート!$B$11:$I$116,7,FALSE))</f>
        <v/>
      </c>
      <c r="J77" s="5" t="str">
        <f>IF($C77="","",VLOOKUP($C77,選手登録シート!$B$11:$I$116,8,FALSE))</f>
        <v/>
      </c>
      <c r="K77" s="55"/>
      <c r="L77" s="56" t="s">
        <v>130</v>
      </c>
      <c r="M77" s="57"/>
      <c r="N77" s="56" t="s">
        <v>131</v>
      </c>
      <c r="O77" s="58"/>
      <c r="P77" s="13" t="str">
        <f t="shared" si="4"/>
        <v>..</v>
      </c>
      <c r="T77" s="8" t="str">
        <f t="shared" si="5"/>
        <v/>
      </c>
      <c r="U77" s="14" t="str">
        <f t="shared" si="6"/>
        <v/>
      </c>
      <c r="V77" s="69" t="str">
        <f t="shared" si="7"/>
        <v/>
      </c>
    </row>
    <row r="78" spans="1:22" ht="21" customHeight="1" thickBot="1">
      <c r="A78" s="40">
        <v>73</v>
      </c>
      <c r="B78" s="20"/>
      <c r="C78" s="21"/>
      <c r="D78" s="3" t="str">
        <f>IF($C78="","",VLOOKUP($C78,選手登録シート!$B$11:$I$116,2,FALSE))</f>
        <v/>
      </c>
      <c r="E78" s="4" t="str">
        <f>IF($C78="","",VLOOKUP($C78,選手登録シート!$B$11:$I$116,3,FALSE))</f>
        <v/>
      </c>
      <c r="F78" s="4" t="str">
        <f>IF($C78="","",VLOOKUP($C78,選手登録シート!$B$11:$I$116,4,FALSE))</f>
        <v/>
      </c>
      <c r="G78" s="4" t="str">
        <f>IF($C78="","",VLOOKUP($C78,選手登録シート!$B$11:$I$116,5,FALSE))</f>
        <v/>
      </c>
      <c r="H78" s="4" t="str">
        <f>IF($C78="","",VLOOKUP($C78,選手登録シート!$B$11:$I$116,6,FALSE))</f>
        <v/>
      </c>
      <c r="I78" s="4" t="str">
        <f>IF($C78="","",VLOOKUP($C78,選手登録シート!$B$11:$I$116,7,FALSE))</f>
        <v/>
      </c>
      <c r="J78" s="5" t="str">
        <f>IF($C78="","",VLOOKUP($C78,選手登録シート!$B$11:$I$116,8,FALSE))</f>
        <v/>
      </c>
      <c r="K78" s="55"/>
      <c r="L78" s="56" t="s">
        <v>130</v>
      </c>
      <c r="M78" s="57"/>
      <c r="N78" s="56" t="s">
        <v>131</v>
      </c>
      <c r="O78" s="58"/>
      <c r="P78" s="13" t="str">
        <f t="shared" si="4"/>
        <v>..</v>
      </c>
      <c r="T78" s="8" t="str">
        <f t="shared" si="5"/>
        <v/>
      </c>
      <c r="U78" s="14" t="str">
        <f t="shared" si="6"/>
        <v/>
      </c>
      <c r="V78" s="69" t="str">
        <f t="shared" si="7"/>
        <v/>
      </c>
    </row>
    <row r="79" spans="1:22" ht="21" customHeight="1" thickBot="1">
      <c r="A79" s="40">
        <v>74</v>
      </c>
      <c r="B79" s="20"/>
      <c r="C79" s="21"/>
      <c r="D79" s="3" t="str">
        <f>IF($C79="","",VLOOKUP($C79,選手登録シート!$B$11:$I$116,2,FALSE))</f>
        <v/>
      </c>
      <c r="E79" s="4" t="str">
        <f>IF($C79="","",VLOOKUP($C79,選手登録シート!$B$11:$I$116,3,FALSE))</f>
        <v/>
      </c>
      <c r="F79" s="4" t="str">
        <f>IF($C79="","",VLOOKUP($C79,選手登録シート!$B$11:$I$116,4,FALSE))</f>
        <v/>
      </c>
      <c r="G79" s="4" t="str">
        <f>IF($C79="","",VLOOKUP($C79,選手登録シート!$B$11:$I$116,5,FALSE))</f>
        <v/>
      </c>
      <c r="H79" s="4" t="str">
        <f>IF($C79="","",VLOOKUP($C79,選手登録シート!$B$11:$I$116,6,FALSE))</f>
        <v/>
      </c>
      <c r="I79" s="4" t="str">
        <f>IF($C79="","",VLOOKUP($C79,選手登録シート!$B$11:$I$116,7,FALSE))</f>
        <v/>
      </c>
      <c r="J79" s="5" t="str">
        <f>IF($C79="","",VLOOKUP($C79,選手登録シート!$B$11:$I$116,8,FALSE))</f>
        <v/>
      </c>
      <c r="K79" s="55"/>
      <c r="L79" s="56" t="s">
        <v>130</v>
      </c>
      <c r="M79" s="57"/>
      <c r="N79" s="56" t="s">
        <v>131</v>
      </c>
      <c r="O79" s="58"/>
      <c r="P79" s="13" t="str">
        <f t="shared" si="4"/>
        <v>..</v>
      </c>
      <c r="T79" s="8" t="str">
        <f t="shared" si="5"/>
        <v/>
      </c>
      <c r="U79" s="14" t="str">
        <f t="shared" si="6"/>
        <v/>
      </c>
      <c r="V79" s="69" t="str">
        <f t="shared" si="7"/>
        <v/>
      </c>
    </row>
    <row r="80" spans="1:22" ht="21" customHeight="1" thickBot="1">
      <c r="A80" s="40">
        <v>75</v>
      </c>
      <c r="B80" s="20"/>
      <c r="C80" s="21"/>
      <c r="D80" s="3" t="str">
        <f>IF($C80="","",VLOOKUP($C80,選手登録シート!$B$11:$I$116,2,FALSE))</f>
        <v/>
      </c>
      <c r="E80" s="4" t="str">
        <f>IF($C80="","",VLOOKUP($C80,選手登録シート!$B$11:$I$116,3,FALSE))</f>
        <v/>
      </c>
      <c r="F80" s="4" t="str">
        <f>IF($C80="","",VLOOKUP($C80,選手登録シート!$B$11:$I$116,4,FALSE))</f>
        <v/>
      </c>
      <c r="G80" s="4" t="str">
        <f>IF($C80="","",VLOOKUP($C80,選手登録シート!$B$11:$I$116,5,FALSE))</f>
        <v/>
      </c>
      <c r="H80" s="4" t="str">
        <f>IF($C80="","",VLOOKUP($C80,選手登録シート!$B$11:$I$116,6,FALSE))</f>
        <v/>
      </c>
      <c r="I80" s="4" t="str">
        <f>IF($C80="","",VLOOKUP($C80,選手登録シート!$B$11:$I$116,7,FALSE))</f>
        <v/>
      </c>
      <c r="J80" s="5" t="str">
        <f>IF($C80="","",VLOOKUP($C80,選手登録シート!$B$11:$I$116,8,FALSE))</f>
        <v/>
      </c>
      <c r="K80" s="55"/>
      <c r="L80" s="56" t="s">
        <v>130</v>
      </c>
      <c r="M80" s="57"/>
      <c r="N80" s="56" t="s">
        <v>131</v>
      </c>
      <c r="O80" s="58"/>
      <c r="P80" s="13" t="str">
        <f t="shared" si="4"/>
        <v>..</v>
      </c>
      <c r="T80" s="8" t="str">
        <f t="shared" si="5"/>
        <v/>
      </c>
      <c r="U80" s="14" t="str">
        <f t="shared" si="6"/>
        <v/>
      </c>
      <c r="V80" s="69" t="str">
        <f t="shared" si="7"/>
        <v/>
      </c>
    </row>
    <row r="81" spans="1:22" ht="21" customHeight="1" thickBot="1">
      <c r="A81" s="40">
        <v>76</v>
      </c>
      <c r="B81" s="20"/>
      <c r="C81" s="21"/>
      <c r="D81" s="3" t="str">
        <f>IF($C81="","",VLOOKUP($C81,選手登録シート!$B$11:$I$116,2,FALSE))</f>
        <v/>
      </c>
      <c r="E81" s="4" t="str">
        <f>IF($C81="","",VLOOKUP($C81,選手登録シート!$B$11:$I$116,3,FALSE))</f>
        <v/>
      </c>
      <c r="F81" s="4" t="str">
        <f>IF($C81="","",VLOOKUP($C81,選手登録シート!$B$11:$I$116,4,FALSE))</f>
        <v/>
      </c>
      <c r="G81" s="4" t="str">
        <f>IF($C81="","",VLOOKUP($C81,選手登録シート!$B$11:$I$116,5,FALSE))</f>
        <v/>
      </c>
      <c r="H81" s="4" t="str">
        <f>IF($C81="","",VLOOKUP($C81,選手登録シート!$B$11:$I$116,6,FALSE))</f>
        <v/>
      </c>
      <c r="I81" s="4" t="str">
        <f>IF($C81="","",VLOOKUP($C81,選手登録シート!$B$11:$I$116,7,FALSE))</f>
        <v/>
      </c>
      <c r="J81" s="5" t="str">
        <f>IF($C81="","",VLOOKUP($C81,選手登録シート!$B$11:$I$116,8,FALSE))</f>
        <v/>
      </c>
      <c r="K81" s="55"/>
      <c r="L81" s="56" t="s">
        <v>130</v>
      </c>
      <c r="M81" s="57"/>
      <c r="N81" s="56" t="s">
        <v>131</v>
      </c>
      <c r="O81" s="58"/>
      <c r="P81" s="13" t="str">
        <f t="shared" si="4"/>
        <v>..</v>
      </c>
      <c r="T81" s="8" t="str">
        <f t="shared" si="5"/>
        <v/>
      </c>
      <c r="U81" s="14" t="str">
        <f t="shared" si="6"/>
        <v/>
      </c>
      <c r="V81" s="69" t="str">
        <f t="shared" si="7"/>
        <v/>
      </c>
    </row>
    <row r="82" spans="1:22" ht="21" customHeight="1" thickBot="1">
      <c r="A82" s="40">
        <v>77</v>
      </c>
      <c r="B82" s="20"/>
      <c r="C82" s="21"/>
      <c r="D82" s="3" t="str">
        <f>IF($C82="","",VLOOKUP($C82,選手登録シート!$B$11:$I$116,2,FALSE))</f>
        <v/>
      </c>
      <c r="E82" s="4" t="str">
        <f>IF($C82="","",VLOOKUP($C82,選手登録シート!$B$11:$I$116,3,FALSE))</f>
        <v/>
      </c>
      <c r="F82" s="4" t="str">
        <f>IF($C82="","",VLOOKUP($C82,選手登録シート!$B$11:$I$116,4,FALSE))</f>
        <v/>
      </c>
      <c r="G82" s="4" t="str">
        <f>IF($C82="","",VLOOKUP($C82,選手登録シート!$B$11:$I$116,5,FALSE))</f>
        <v/>
      </c>
      <c r="H82" s="4" t="str">
        <f>IF($C82="","",VLOOKUP($C82,選手登録シート!$B$11:$I$116,6,FALSE))</f>
        <v/>
      </c>
      <c r="I82" s="4" t="str">
        <f>IF($C82="","",VLOOKUP($C82,選手登録シート!$B$11:$I$116,7,FALSE))</f>
        <v/>
      </c>
      <c r="J82" s="5" t="str">
        <f>IF($C82="","",VLOOKUP($C82,選手登録シート!$B$11:$I$116,8,FALSE))</f>
        <v/>
      </c>
      <c r="K82" s="55"/>
      <c r="L82" s="56" t="s">
        <v>130</v>
      </c>
      <c r="M82" s="57"/>
      <c r="N82" s="56" t="s">
        <v>131</v>
      </c>
      <c r="O82" s="58"/>
      <c r="P82" s="13" t="str">
        <f t="shared" si="4"/>
        <v>..</v>
      </c>
      <c r="T82" s="8" t="str">
        <f t="shared" si="5"/>
        <v/>
      </c>
      <c r="U82" s="14" t="str">
        <f t="shared" si="6"/>
        <v/>
      </c>
      <c r="V82" s="69" t="str">
        <f t="shared" si="7"/>
        <v/>
      </c>
    </row>
    <row r="83" spans="1:22" ht="21" customHeight="1" thickBot="1">
      <c r="A83" s="40">
        <v>78</v>
      </c>
      <c r="B83" s="20"/>
      <c r="C83" s="21"/>
      <c r="D83" s="3" t="str">
        <f>IF($C83="","",VLOOKUP($C83,選手登録シート!$B$11:$I$116,2,FALSE))</f>
        <v/>
      </c>
      <c r="E83" s="4" t="str">
        <f>IF($C83="","",VLOOKUP($C83,選手登録シート!$B$11:$I$116,3,FALSE))</f>
        <v/>
      </c>
      <c r="F83" s="4" t="str">
        <f>IF($C83="","",VLOOKUP($C83,選手登録シート!$B$11:$I$116,4,FALSE))</f>
        <v/>
      </c>
      <c r="G83" s="4" t="str">
        <f>IF($C83="","",VLOOKUP($C83,選手登録シート!$B$11:$I$116,5,FALSE))</f>
        <v/>
      </c>
      <c r="H83" s="4" t="str">
        <f>IF($C83="","",VLOOKUP($C83,選手登録シート!$B$11:$I$116,6,FALSE))</f>
        <v/>
      </c>
      <c r="I83" s="4" t="str">
        <f>IF($C83="","",VLOOKUP($C83,選手登録シート!$B$11:$I$116,7,FALSE))</f>
        <v/>
      </c>
      <c r="J83" s="5" t="str">
        <f>IF($C83="","",VLOOKUP($C83,選手登録シート!$B$11:$I$116,8,FALSE))</f>
        <v/>
      </c>
      <c r="K83" s="55"/>
      <c r="L83" s="56" t="s">
        <v>130</v>
      </c>
      <c r="M83" s="57"/>
      <c r="N83" s="56" t="s">
        <v>131</v>
      </c>
      <c r="O83" s="58"/>
      <c r="P83" s="13" t="str">
        <f t="shared" si="4"/>
        <v>..</v>
      </c>
      <c r="T83" s="8" t="str">
        <f t="shared" si="5"/>
        <v/>
      </c>
      <c r="U83" s="14" t="str">
        <f t="shared" si="6"/>
        <v/>
      </c>
      <c r="V83" s="69" t="str">
        <f t="shared" si="7"/>
        <v/>
      </c>
    </row>
    <row r="84" spans="1:22" ht="21" customHeight="1" thickBot="1">
      <c r="A84" s="40">
        <v>79</v>
      </c>
      <c r="B84" s="20"/>
      <c r="C84" s="21"/>
      <c r="D84" s="3" t="str">
        <f>IF($C84="","",VLOOKUP($C84,選手登録シート!$B$11:$I$116,2,FALSE))</f>
        <v/>
      </c>
      <c r="E84" s="4" t="str">
        <f>IF($C84="","",VLOOKUP($C84,選手登録シート!$B$11:$I$116,3,FALSE))</f>
        <v/>
      </c>
      <c r="F84" s="4" t="str">
        <f>IF($C84="","",VLOOKUP($C84,選手登録シート!$B$11:$I$116,4,FALSE))</f>
        <v/>
      </c>
      <c r="G84" s="4" t="str">
        <f>IF($C84="","",VLOOKUP($C84,選手登録シート!$B$11:$I$116,5,FALSE))</f>
        <v/>
      </c>
      <c r="H84" s="4" t="str">
        <f>IF($C84="","",VLOOKUP($C84,選手登録シート!$B$11:$I$116,6,FALSE))</f>
        <v/>
      </c>
      <c r="I84" s="4" t="str">
        <f>IF($C84="","",VLOOKUP($C84,選手登録シート!$B$11:$I$116,7,FALSE))</f>
        <v/>
      </c>
      <c r="J84" s="5" t="str">
        <f>IF($C84="","",VLOOKUP($C84,選手登録シート!$B$11:$I$116,8,FALSE))</f>
        <v/>
      </c>
      <c r="K84" s="55"/>
      <c r="L84" s="56" t="s">
        <v>130</v>
      </c>
      <c r="M84" s="57"/>
      <c r="N84" s="56" t="s">
        <v>131</v>
      </c>
      <c r="O84" s="58"/>
      <c r="P84" s="13" t="str">
        <f t="shared" si="4"/>
        <v>..</v>
      </c>
      <c r="T84" s="8" t="str">
        <f t="shared" si="5"/>
        <v/>
      </c>
      <c r="U84" s="14" t="str">
        <f t="shared" si="6"/>
        <v/>
      </c>
      <c r="V84" s="69" t="str">
        <f t="shared" si="7"/>
        <v/>
      </c>
    </row>
    <row r="85" spans="1:22" ht="21" customHeight="1" thickBot="1">
      <c r="A85" s="40">
        <v>80</v>
      </c>
      <c r="B85" s="20"/>
      <c r="C85" s="21"/>
      <c r="D85" s="3" t="str">
        <f>IF($C85="","",VLOOKUP($C85,選手登録シート!$B$11:$I$116,2,FALSE))</f>
        <v/>
      </c>
      <c r="E85" s="4" t="str">
        <f>IF($C85="","",VLOOKUP($C85,選手登録シート!$B$11:$I$116,3,FALSE))</f>
        <v/>
      </c>
      <c r="F85" s="4" t="str">
        <f>IF($C85="","",VLOOKUP($C85,選手登録シート!$B$11:$I$116,4,FALSE))</f>
        <v/>
      </c>
      <c r="G85" s="4" t="str">
        <f>IF($C85="","",VLOOKUP($C85,選手登録シート!$B$11:$I$116,5,FALSE))</f>
        <v/>
      </c>
      <c r="H85" s="4" t="str">
        <f>IF($C85="","",VLOOKUP($C85,選手登録シート!$B$11:$I$116,6,FALSE))</f>
        <v/>
      </c>
      <c r="I85" s="4" t="str">
        <f>IF($C85="","",VLOOKUP($C85,選手登録シート!$B$11:$I$116,7,FALSE))</f>
        <v/>
      </c>
      <c r="J85" s="5" t="str">
        <f>IF($C85="","",VLOOKUP($C85,選手登録シート!$B$11:$I$116,8,FALSE))</f>
        <v/>
      </c>
      <c r="K85" s="55"/>
      <c r="L85" s="56" t="s">
        <v>130</v>
      </c>
      <c r="M85" s="57"/>
      <c r="N85" s="56" t="s">
        <v>131</v>
      </c>
      <c r="O85" s="58"/>
      <c r="P85" s="13" t="str">
        <f t="shared" si="4"/>
        <v>..</v>
      </c>
      <c r="T85" s="8" t="str">
        <f t="shared" si="5"/>
        <v/>
      </c>
      <c r="U85" s="14" t="str">
        <f t="shared" si="6"/>
        <v/>
      </c>
      <c r="V85" s="69" t="str">
        <f t="shared" si="7"/>
        <v/>
      </c>
    </row>
    <row r="86" spans="1:22" ht="21" customHeight="1" thickBot="1">
      <c r="A86" s="40">
        <v>81</v>
      </c>
      <c r="B86" s="20"/>
      <c r="C86" s="21"/>
      <c r="D86" s="3" t="str">
        <f>IF($C86="","",VLOOKUP($C86,選手登録シート!$B$11:$I$116,2,FALSE))</f>
        <v/>
      </c>
      <c r="E86" s="4" t="str">
        <f>IF($C86="","",VLOOKUP($C86,選手登録シート!$B$11:$I$116,3,FALSE))</f>
        <v/>
      </c>
      <c r="F86" s="4" t="str">
        <f>IF($C86="","",VLOOKUP($C86,選手登録シート!$B$11:$I$116,4,FALSE))</f>
        <v/>
      </c>
      <c r="G86" s="4" t="str">
        <f>IF($C86="","",VLOOKUP($C86,選手登録シート!$B$11:$I$116,5,FALSE))</f>
        <v/>
      </c>
      <c r="H86" s="4" t="str">
        <f>IF($C86="","",VLOOKUP($C86,選手登録シート!$B$11:$I$116,6,FALSE))</f>
        <v/>
      </c>
      <c r="I86" s="4" t="str">
        <f>IF($C86="","",VLOOKUP($C86,選手登録シート!$B$11:$I$116,7,FALSE))</f>
        <v/>
      </c>
      <c r="J86" s="5" t="str">
        <f>IF($C86="","",VLOOKUP($C86,選手登録シート!$B$11:$I$116,8,FALSE))</f>
        <v/>
      </c>
      <c r="K86" s="55"/>
      <c r="L86" s="56" t="s">
        <v>130</v>
      </c>
      <c r="M86" s="57"/>
      <c r="N86" s="56" t="s">
        <v>131</v>
      </c>
      <c r="O86" s="58"/>
      <c r="P86" s="13" t="str">
        <f t="shared" si="4"/>
        <v>..</v>
      </c>
      <c r="T86" s="8" t="str">
        <f t="shared" si="5"/>
        <v/>
      </c>
      <c r="U86" s="14" t="str">
        <f t="shared" si="6"/>
        <v/>
      </c>
      <c r="V86" s="69" t="str">
        <f t="shared" si="7"/>
        <v/>
      </c>
    </row>
    <row r="87" spans="1:22" ht="21" customHeight="1" thickBot="1">
      <c r="A87" s="40">
        <v>82</v>
      </c>
      <c r="B87" s="20"/>
      <c r="C87" s="21"/>
      <c r="D87" s="3" t="str">
        <f>IF($C87="","",VLOOKUP($C87,選手登録シート!$B$11:$I$116,2,FALSE))</f>
        <v/>
      </c>
      <c r="E87" s="4" t="str">
        <f>IF($C87="","",VLOOKUP($C87,選手登録シート!$B$11:$I$116,3,FALSE))</f>
        <v/>
      </c>
      <c r="F87" s="4" t="str">
        <f>IF($C87="","",VLOOKUP($C87,選手登録シート!$B$11:$I$116,4,FALSE))</f>
        <v/>
      </c>
      <c r="G87" s="4" t="str">
        <f>IF($C87="","",VLOOKUP($C87,選手登録シート!$B$11:$I$116,5,FALSE))</f>
        <v/>
      </c>
      <c r="H87" s="4" t="str">
        <f>IF($C87="","",VLOOKUP($C87,選手登録シート!$B$11:$I$116,6,FALSE))</f>
        <v/>
      </c>
      <c r="I87" s="4" t="str">
        <f>IF($C87="","",VLOOKUP($C87,選手登録シート!$B$11:$I$116,7,FALSE))</f>
        <v/>
      </c>
      <c r="J87" s="5" t="str">
        <f>IF($C87="","",VLOOKUP($C87,選手登録シート!$B$11:$I$116,8,FALSE))</f>
        <v/>
      </c>
      <c r="K87" s="55"/>
      <c r="L87" s="56" t="s">
        <v>130</v>
      </c>
      <c r="M87" s="57"/>
      <c r="N87" s="56" t="s">
        <v>131</v>
      </c>
      <c r="O87" s="58"/>
      <c r="P87" s="13" t="str">
        <f t="shared" si="4"/>
        <v>..</v>
      </c>
      <c r="T87" s="8" t="str">
        <f t="shared" si="5"/>
        <v/>
      </c>
      <c r="U87" s="14" t="str">
        <f t="shared" si="6"/>
        <v/>
      </c>
      <c r="V87" s="69" t="str">
        <f t="shared" si="7"/>
        <v/>
      </c>
    </row>
    <row r="88" spans="1:22" ht="21" customHeight="1" thickBot="1">
      <c r="A88" s="40">
        <v>83</v>
      </c>
      <c r="B88" s="20"/>
      <c r="C88" s="21"/>
      <c r="D88" s="3" t="str">
        <f>IF($C88="","",VLOOKUP($C88,選手登録シート!$B$11:$I$116,2,FALSE))</f>
        <v/>
      </c>
      <c r="E88" s="4" t="str">
        <f>IF($C88="","",VLOOKUP($C88,選手登録シート!$B$11:$I$116,3,FALSE))</f>
        <v/>
      </c>
      <c r="F88" s="4" t="str">
        <f>IF($C88="","",VLOOKUP($C88,選手登録シート!$B$11:$I$116,4,FALSE))</f>
        <v/>
      </c>
      <c r="G88" s="4" t="str">
        <f>IF($C88="","",VLOOKUP($C88,選手登録シート!$B$11:$I$116,5,FALSE))</f>
        <v/>
      </c>
      <c r="H88" s="4" t="str">
        <f>IF($C88="","",VLOOKUP($C88,選手登録シート!$B$11:$I$116,6,FALSE))</f>
        <v/>
      </c>
      <c r="I88" s="4" t="str">
        <f>IF($C88="","",VLOOKUP($C88,選手登録シート!$B$11:$I$116,7,FALSE))</f>
        <v/>
      </c>
      <c r="J88" s="5" t="str">
        <f>IF($C88="","",VLOOKUP($C88,選手登録シート!$B$11:$I$116,8,FALSE))</f>
        <v/>
      </c>
      <c r="K88" s="55"/>
      <c r="L88" s="56" t="s">
        <v>130</v>
      </c>
      <c r="M88" s="57"/>
      <c r="N88" s="56" t="s">
        <v>131</v>
      </c>
      <c r="O88" s="58"/>
      <c r="P88" s="13" t="str">
        <f t="shared" si="4"/>
        <v>..</v>
      </c>
      <c r="T88" s="8" t="str">
        <f t="shared" si="5"/>
        <v/>
      </c>
      <c r="U88" s="14" t="str">
        <f t="shared" si="6"/>
        <v/>
      </c>
      <c r="V88" s="69" t="str">
        <f t="shared" si="7"/>
        <v/>
      </c>
    </row>
    <row r="89" spans="1:22" ht="21" customHeight="1" thickBot="1">
      <c r="A89" s="40">
        <v>84</v>
      </c>
      <c r="B89" s="20"/>
      <c r="C89" s="21"/>
      <c r="D89" s="3" t="str">
        <f>IF($C89="","",VLOOKUP($C89,選手登録シート!$B$11:$I$116,2,FALSE))</f>
        <v/>
      </c>
      <c r="E89" s="4" t="str">
        <f>IF($C89="","",VLOOKUP($C89,選手登録シート!$B$11:$I$116,3,FALSE))</f>
        <v/>
      </c>
      <c r="F89" s="4" t="str">
        <f>IF($C89="","",VLOOKUP($C89,選手登録シート!$B$11:$I$116,4,FALSE))</f>
        <v/>
      </c>
      <c r="G89" s="4" t="str">
        <f>IF($C89="","",VLOOKUP($C89,選手登録シート!$B$11:$I$116,5,FALSE))</f>
        <v/>
      </c>
      <c r="H89" s="4" t="str">
        <f>IF($C89="","",VLOOKUP($C89,選手登録シート!$B$11:$I$116,6,FALSE))</f>
        <v/>
      </c>
      <c r="I89" s="4" t="str">
        <f>IF($C89="","",VLOOKUP($C89,選手登録シート!$B$11:$I$116,7,FALSE))</f>
        <v/>
      </c>
      <c r="J89" s="5" t="str">
        <f>IF($C89="","",VLOOKUP($C89,選手登録シート!$B$11:$I$116,8,FALSE))</f>
        <v/>
      </c>
      <c r="K89" s="55"/>
      <c r="L89" s="56" t="s">
        <v>130</v>
      </c>
      <c r="M89" s="57"/>
      <c r="N89" s="56" t="s">
        <v>131</v>
      </c>
      <c r="O89" s="58"/>
      <c r="P89" s="13" t="str">
        <f t="shared" si="4"/>
        <v>..</v>
      </c>
      <c r="T89" s="8" t="str">
        <f t="shared" si="5"/>
        <v/>
      </c>
      <c r="U89" s="14" t="str">
        <f t="shared" si="6"/>
        <v/>
      </c>
      <c r="V89" s="69" t="str">
        <f t="shared" si="7"/>
        <v/>
      </c>
    </row>
    <row r="90" spans="1:22" ht="21" customHeight="1" thickBot="1">
      <c r="A90" s="40">
        <v>85</v>
      </c>
      <c r="B90" s="20"/>
      <c r="C90" s="21"/>
      <c r="D90" s="3" t="str">
        <f>IF($C90="","",VLOOKUP($C90,選手登録シート!$B$11:$I$116,2,FALSE))</f>
        <v/>
      </c>
      <c r="E90" s="4" t="str">
        <f>IF($C90="","",VLOOKUP($C90,選手登録シート!$B$11:$I$116,3,FALSE))</f>
        <v/>
      </c>
      <c r="F90" s="4" t="str">
        <f>IF($C90="","",VLOOKUP($C90,選手登録シート!$B$11:$I$116,4,FALSE))</f>
        <v/>
      </c>
      <c r="G90" s="4" t="str">
        <f>IF($C90="","",VLOOKUP($C90,選手登録シート!$B$11:$I$116,5,FALSE))</f>
        <v/>
      </c>
      <c r="H90" s="4" t="str">
        <f>IF($C90="","",VLOOKUP($C90,選手登録シート!$B$11:$I$116,6,FALSE))</f>
        <v/>
      </c>
      <c r="I90" s="4" t="str">
        <f>IF($C90="","",VLOOKUP($C90,選手登録シート!$B$11:$I$116,7,FALSE))</f>
        <v/>
      </c>
      <c r="J90" s="5" t="str">
        <f>IF($C90="","",VLOOKUP($C90,選手登録シート!$B$11:$I$116,8,FALSE))</f>
        <v/>
      </c>
      <c r="K90" s="55"/>
      <c r="L90" s="56" t="s">
        <v>130</v>
      </c>
      <c r="M90" s="57"/>
      <c r="N90" s="56" t="s">
        <v>131</v>
      </c>
      <c r="O90" s="58"/>
      <c r="P90" s="13" t="str">
        <f t="shared" si="4"/>
        <v>..</v>
      </c>
      <c r="T90" s="8" t="str">
        <f t="shared" si="5"/>
        <v/>
      </c>
      <c r="U90" s="14" t="str">
        <f t="shared" si="6"/>
        <v/>
      </c>
      <c r="V90" s="69" t="str">
        <f t="shared" si="7"/>
        <v/>
      </c>
    </row>
    <row r="91" spans="1:22" ht="21" customHeight="1" thickBot="1">
      <c r="A91" s="40">
        <v>86</v>
      </c>
      <c r="B91" s="20"/>
      <c r="C91" s="21"/>
      <c r="D91" s="3" t="str">
        <f>IF($C91="","",VLOOKUP($C91,選手登録シート!$B$11:$I$116,2,FALSE))</f>
        <v/>
      </c>
      <c r="E91" s="4" t="str">
        <f>IF($C91="","",VLOOKUP($C91,選手登録シート!$B$11:$I$116,3,FALSE))</f>
        <v/>
      </c>
      <c r="F91" s="4" t="str">
        <f>IF($C91="","",VLOOKUP($C91,選手登録シート!$B$11:$I$116,4,FALSE))</f>
        <v/>
      </c>
      <c r="G91" s="4" t="str">
        <f>IF($C91="","",VLOOKUP($C91,選手登録シート!$B$11:$I$116,5,FALSE))</f>
        <v/>
      </c>
      <c r="H91" s="4" t="str">
        <f>IF($C91="","",VLOOKUP($C91,選手登録シート!$B$11:$I$116,6,FALSE))</f>
        <v/>
      </c>
      <c r="I91" s="4" t="str">
        <f>IF($C91="","",VLOOKUP($C91,選手登録シート!$B$11:$I$116,7,FALSE))</f>
        <v/>
      </c>
      <c r="J91" s="5" t="str">
        <f>IF($C91="","",VLOOKUP($C91,選手登録シート!$B$11:$I$116,8,FALSE))</f>
        <v/>
      </c>
      <c r="K91" s="55"/>
      <c r="L91" s="56" t="s">
        <v>130</v>
      </c>
      <c r="M91" s="57"/>
      <c r="N91" s="56" t="s">
        <v>131</v>
      </c>
      <c r="O91" s="58"/>
      <c r="P91" s="13" t="str">
        <f t="shared" si="4"/>
        <v>..</v>
      </c>
      <c r="T91" s="8" t="str">
        <f t="shared" si="5"/>
        <v/>
      </c>
      <c r="U91" s="14" t="str">
        <f t="shared" si="6"/>
        <v/>
      </c>
      <c r="V91" s="69" t="str">
        <f t="shared" si="7"/>
        <v/>
      </c>
    </row>
    <row r="92" spans="1:22" ht="21" customHeight="1" thickBot="1">
      <c r="A92" s="40">
        <v>87</v>
      </c>
      <c r="B92" s="20"/>
      <c r="C92" s="21"/>
      <c r="D92" s="3" t="str">
        <f>IF($C92="","",VLOOKUP($C92,選手登録シート!$B$11:$I$116,2,FALSE))</f>
        <v/>
      </c>
      <c r="E92" s="4" t="str">
        <f>IF($C92="","",VLOOKUP($C92,選手登録シート!$B$11:$I$116,3,FALSE))</f>
        <v/>
      </c>
      <c r="F92" s="4" t="str">
        <f>IF($C92="","",VLOOKUP($C92,選手登録シート!$B$11:$I$116,4,FALSE))</f>
        <v/>
      </c>
      <c r="G92" s="4" t="str">
        <f>IF($C92="","",VLOOKUP($C92,選手登録シート!$B$11:$I$116,5,FALSE))</f>
        <v/>
      </c>
      <c r="H92" s="4" t="str">
        <f>IF($C92="","",VLOOKUP($C92,選手登録シート!$B$11:$I$116,6,FALSE))</f>
        <v/>
      </c>
      <c r="I92" s="4" t="str">
        <f>IF($C92="","",VLOOKUP($C92,選手登録シート!$B$11:$I$116,7,FALSE))</f>
        <v/>
      </c>
      <c r="J92" s="5" t="str">
        <f>IF($C92="","",VLOOKUP($C92,選手登録シート!$B$11:$I$116,8,FALSE))</f>
        <v/>
      </c>
      <c r="K92" s="55"/>
      <c r="L92" s="56" t="s">
        <v>130</v>
      </c>
      <c r="M92" s="57"/>
      <c r="N92" s="56" t="s">
        <v>131</v>
      </c>
      <c r="O92" s="58"/>
      <c r="P92" s="13" t="str">
        <f t="shared" si="4"/>
        <v>..</v>
      </c>
      <c r="T92" s="8" t="str">
        <f t="shared" si="5"/>
        <v/>
      </c>
      <c r="U92" s="14" t="str">
        <f t="shared" si="6"/>
        <v/>
      </c>
      <c r="V92" s="69" t="str">
        <f t="shared" si="7"/>
        <v/>
      </c>
    </row>
    <row r="93" spans="1:22" ht="21" customHeight="1" thickBot="1">
      <c r="A93" s="40">
        <v>88</v>
      </c>
      <c r="B93" s="20"/>
      <c r="C93" s="21"/>
      <c r="D93" s="3" t="str">
        <f>IF($C93="","",VLOOKUP($C93,選手登録シート!$B$11:$I$116,2,FALSE))</f>
        <v/>
      </c>
      <c r="E93" s="4" t="str">
        <f>IF($C93="","",VLOOKUP($C93,選手登録シート!$B$11:$I$116,3,FALSE))</f>
        <v/>
      </c>
      <c r="F93" s="4" t="str">
        <f>IF($C93="","",VLOOKUP($C93,選手登録シート!$B$11:$I$116,4,FALSE))</f>
        <v/>
      </c>
      <c r="G93" s="4" t="str">
        <f>IF($C93="","",VLOOKUP($C93,選手登録シート!$B$11:$I$116,5,FALSE))</f>
        <v/>
      </c>
      <c r="H93" s="4" t="str">
        <f>IF($C93="","",VLOOKUP($C93,選手登録シート!$B$11:$I$116,6,FALSE))</f>
        <v/>
      </c>
      <c r="I93" s="4" t="str">
        <f>IF($C93="","",VLOOKUP($C93,選手登録シート!$B$11:$I$116,7,FALSE))</f>
        <v/>
      </c>
      <c r="J93" s="5" t="str">
        <f>IF($C93="","",VLOOKUP($C93,選手登録シート!$B$11:$I$116,8,FALSE))</f>
        <v/>
      </c>
      <c r="K93" s="55"/>
      <c r="L93" s="56" t="s">
        <v>130</v>
      </c>
      <c r="M93" s="57"/>
      <c r="N93" s="56" t="s">
        <v>131</v>
      </c>
      <c r="O93" s="58"/>
      <c r="P93" s="13" t="str">
        <f t="shared" si="4"/>
        <v>..</v>
      </c>
      <c r="T93" s="8" t="str">
        <f t="shared" si="5"/>
        <v/>
      </c>
      <c r="U93" s="14" t="str">
        <f t="shared" si="6"/>
        <v/>
      </c>
      <c r="V93" s="69" t="str">
        <f t="shared" si="7"/>
        <v/>
      </c>
    </row>
    <row r="94" spans="1:22" ht="21" customHeight="1" thickBot="1">
      <c r="A94" s="40">
        <v>89</v>
      </c>
      <c r="B94" s="20"/>
      <c r="C94" s="21"/>
      <c r="D94" s="3" t="str">
        <f>IF($C94="","",VLOOKUP($C94,選手登録シート!$B$11:$I$116,2,FALSE))</f>
        <v/>
      </c>
      <c r="E94" s="4" t="str">
        <f>IF($C94="","",VLOOKUP($C94,選手登録シート!$B$11:$I$116,3,FALSE))</f>
        <v/>
      </c>
      <c r="F94" s="4" t="str">
        <f>IF($C94="","",VLOOKUP($C94,選手登録シート!$B$11:$I$116,4,FALSE))</f>
        <v/>
      </c>
      <c r="G94" s="4" t="str">
        <f>IF($C94="","",VLOOKUP($C94,選手登録シート!$B$11:$I$116,5,FALSE))</f>
        <v/>
      </c>
      <c r="H94" s="4" t="str">
        <f>IF($C94="","",VLOOKUP($C94,選手登録シート!$B$11:$I$116,6,FALSE))</f>
        <v/>
      </c>
      <c r="I94" s="4" t="str">
        <f>IF($C94="","",VLOOKUP($C94,選手登録シート!$B$11:$I$116,7,FALSE))</f>
        <v/>
      </c>
      <c r="J94" s="5" t="str">
        <f>IF($C94="","",VLOOKUP($C94,選手登録シート!$B$11:$I$116,8,FALSE))</f>
        <v/>
      </c>
      <c r="K94" s="55"/>
      <c r="L94" s="56" t="s">
        <v>130</v>
      </c>
      <c r="M94" s="57"/>
      <c r="N94" s="56" t="s">
        <v>131</v>
      </c>
      <c r="O94" s="58"/>
      <c r="P94" s="13" t="str">
        <f t="shared" si="4"/>
        <v>..</v>
      </c>
      <c r="T94" s="8" t="str">
        <f t="shared" si="5"/>
        <v/>
      </c>
      <c r="U94" s="14" t="str">
        <f t="shared" si="6"/>
        <v/>
      </c>
      <c r="V94" s="69" t="str">
        <f t="shared" si="7"/>
        <v/>
      </c>
    </row>
    <row r="95" spans="1:22" ht="21" customHeight="1" thickBot="1">
      <c r="A95" s="40">
        <v>90</v>
      </c>
      <c r="B95" s="20"/>
      <c r="C95" s="21"/>
      <c r="D95" s="3" t="str">
        <f>IF($C95="","",VLOOKUP($C95,選手登録シート!$B$11:$I$116,2,FALSE))</f>
        <v/>
      </c>
      <c r="E95" s="4" t="str">
        <f>IF($C95="","",VLOOKUP($C95,選手登録シート!$B$11:$I$116,3,FALSE))</f>
        <v/>
      </c>
      <c r="F95" s="4" t="str">
        <f>IF($C95="","",VLOOKUP($C95,選手登録シート!$B$11:$I$116,4,FALSE))</f>
        <v/>
      </c>
      <c r="G95" s="4" t="str">
        <f>IF($C95="","",VLOOKUP($C95,選手登録シート!$B$11:$I$116,5,FALSE))</f>
        <v/>
      </c>
      <c r="H95" s="4" t="str">
        <f>IF($C95="","",VLOOKUP($C95,選手登録シート!$B$11:$I$116,6,FALSE))</f>
        <v/>
      </c>
      <c r="I95" s="4" t="str">
        <f>IF($C95="","",VLOOKUP($C95,選手登録シート!$B$11:$I$116,7,FALSE))</f>
        <v/>
      </c>
      <c r="J95" s="5" t="str">
        <f>IF($C95="","",VLOOKUP($C95,選手登録シート!$B$11:$I$116,8,FALSE))</f>
        <v/>
      </c>
      <c r="K95" s="55"/>
      <c r="L95" s="56" t="s">
        <v>130</v>
      </c>
      <c r="M95" s="57"/>
      <c r="N95" s="56" t="s">
        <v>131</v>
      </c>
      <c r="O95" s="58"/>
      <c r="P95" s="13" t="str">
        <f t="shared" si="4"/>
        <v>..</v>
      </c>
      <c r="T95" s="8" t="str">
        <f t="shared" si="5"/>
        <v/>
      </c>
      <c r="U95" s="14" t="str">
        <f t="shared" si="6"/>
        <v/>
      </c>
      <c r="V95" s="69" t="str">
        <f t="shared" si="7"/>
        <v/>
      </c>
    </row>
    <row r="96" spans="1:22" ht="21" customHeight="1" thickBot="1">
      <c r="A96" s="40">
        <v>91</v>
      </c>
      <c r="B96" s="20"/>
      <c r="C96" s="21"/>
      <c r="D96" s="3" t="str">
        <f>IF($C96="","",VLOOKUP($C96,選手登録シート!$B$11:$I$116,2,FALSE))</f>
        <v/>
      </c>
      <c r="E96" s="4" t="str">
        <f>IF($C96="","",VLOOKUP($C96,選手登録シート!$B$11:$I$116,3,FALSE))</f>
        <v/>
      </c>
      <c r="F96" s="4" t="str">
        <f>IF($C96="","",VLOOKUP($C96,選手登録シート!$B$11:$I$116,4,FALSE))</f>
        <v/>
      </c>
      <c r="G96" s="4" t="str">
        <f>IF($C96="","",VLOOKUP($C96,選手登録シート!$B$11:$I$116,5,FALSE))</f>
        <v/>
      </c>
      <c r="H96" s="4" t="str">
        <f>IF($C96="","",VLOOKUP($C96,選手登録シート!$B$11:$I$116,6,FALSE))</f>
        <v/>
      </c>
      <c r="I96" s="4" t="str">
        <f>IF($C96="","",VLOOKUP($C96,選手登録シート!$B$11:$I$116,7,FALSE))</f>
        <v/>
      </c>
      <c r="J96" s="5" t="str">
        <f>IF($C96="","",VLOOKUP($C96,選手登録シート!$B$11:$I$116,8,FALSE))</f>
        <v/>
      </c>
      <c r="K96" s="55"/>
      <c r="L96" s="56" t="s">
        <v>130</v>
      </c>
      <c r="M96" s="57"/>
      <c r="N96" s="56" t="s">
        <v>131</v>
      </c>
      <c r="O96" s="58"/>
      <c r="P96" s="13" t="str">
        <f t="shared" si="4"/>
        <v>..</v>
      </c>
      <c r="T96" s="8" t="str">
        <f t="shared" si="5"/>
        <v/>
      </c>
      <c r="U96" s="14" t="str">
        <f t="shared" si="6"/>
        <v/>
      </c>
      <c r="V96" s="69" t="str">
        <f t="shared" si="7"/>
        <v/>
      </c>
    </row>
    <row r="97" spans="1:22" ht="21" customHeight="1" thickBot="1">
      <c r="A97" s="40">
        <v>92</v>
      </c>
      <c r="B97" s="20"/>
      <c r="C97" s="21"/>
      <c r="D97" s="3" t="str">
        <f>IF($C97="","",VLOOKUP($C97,選手登録シート!$B$11:$I$116,2,FALSE))</f>
        <v/>
      </c>
      <c r="E97" s="4" t="str">
        <f>IF($C97="","",VLOOKUP($C97,選手登録シート!$B$11:$I$116,3,FALSE))</f>
        <v/>
      </c>
      <c r="F97" s="4" t="str">
        <f>IF($C97="","",VLOOKUP($C97,選手登録シート!$B$11:$I$116,4,FALSE))</f>
        <v/>
      </c>
      <c r="G97" s="4" t="str">
        <f>IF($C97="","",VLOOKUP($C97,選手登録シート!$B$11:$I$116,5,FALSE))</f>
        <v/>
      </c>
      <c r="H97" s="4" t="str">
        <f>IF($C97="","",VLOOKUP($C97,選手登録シート!$B$11:$I$116,6,FALSE))</f>
        <v/>
      </c>
      <c r="I97" s="4" t="str">
        <f>IF($C97="","",VLOOKUP($C97,選手登録シート!$B$11:$I$116,7,FALSE))</f>
        <v/>
      </c>
      <c r="J97" s="5" t="str">
        <f>IF($C97="","",VLOOKUP($C97,選手登録シート!$B$11:$I$116,8,FALSE))</f>
        <v/>
      </c>
      <c r="K97" s="55"/>
      <c r="L97" s="56" t="s">
        <v>130</v>
      </c>
      <c r="M97" s="57"/>
      <c r="N97" s="56" t="s">
        <v>131</v>
      </c>
      <c r="O97" s="58"/>
      <c r="P97" s="13" t="str">
        <f t="shared" si="4"/>
        <v>..</v>
      </c>
      <c r="T97" s="8" t="str">
        <f t="shared" si="5"/>
        <v/>
      </c>
      <c r="U97" s="14" t="str">
        <f t="shared" si="6"/>
        <v/>
      </c>
      <c r="V97" s="69" t="str">
        <f t="shared" si="7"/>
        <v/>
      </c>
    </row>
    <row r="98" spans="1:22" ht="21" customHeight="1" thickBot="1">
      <c r="A98" s="40">
        <v>93</v>
      </c>
      <c r="B98" s="20"/>
      <c r="C98" s="21"/>
      <c r="D98" s="3" t="str">
        <f>IF($C98="","",VLOOKUP($C98,選手登録シート!$B$11:$I$116,2,FALSE))</f>
        <v/>
      </c>
      <c r="E98" s="4" t="str">
        <f>IF($C98="","",VLOOKUP($C98,選手登録シート!$B$11:$I$116,3,FALSE))</f>
        <v/>
      </c>
      <c r="F98" s="4" t="str">
        <f>IF($C98="","",VLOOKUP($C98,選手登録シート!$B$11:$I$116,4,FALSE))</f>
        <v/>
      </c>
      <c r="G98" s="4" t="str">
        <f>IF($C98="","",VLOOKUP($C98,選手登録シート!$B$11:$I$116,5,FALSE))</f>
        <v/>
      </c>
      <c r="H98" s="4" t="str">
        <f>IF($C98="","",VLOOKUP($C98,選手登録シート!$B$11:$I$116,6,FALSE))</f>
        <v/>
      </c>
      <c r="I98" s="4" t="str">
        <f>IF($C98="","",VLOOKUP($C98,選手登録シート!$B$11:$I$116,7,FALSE))</f>
        <v/>
      </c>
      <c r="J98" s="5" t="str">
        <f>IF($C98="","",VLOOKUP($C98,選手登録シート!$B$11:$I$116,8,FALSE))</f>
        <v/>
      </c>
      <c r="K98" s="55"/>
      <c r="L98" s="56" t="s">
        <v>130</v>
      </c>
      <c r="M98" s="57"/>
      <c r="N98" s="56" t="s">
        <v>131</v>
      </c>
      <c r="O98" s="58"/>
      <c r="P98" s="13" t="str">
        <f t="shared" si="4"/>
        <v>..</v>
      </c>
      <c r="T98" s="8" t="str">
        <f t="shared" si="5"/>
        <v/>
      </c>
      <c r="U98" s="14" t="str">
        <f t="shared" si="6"/>
        <v/>
      </c>
      <c r="V98" s="69" t="str">
        <f t="shared" si="7"/>
        <v/>
      </c>
    </row>
    <row r="99" spans="1:22" ht="21" customHeight="1" thickBot="1">
      <c r="A99" s="40">
        <v>94</v>
      </c>
      <c r="B99" s="20"/>
      <c r="C99" s="21"/>
      <c r="D99" s="3" t="str">
        <f>IF($C99="","",VLOOKUP($C99,選手登録シート!$B$11:$I$116,2,FALSE))</f>
        <v/>
      </c>
      <c r="E99" s="4" t="str">
        <f>IF($C99="","",VLOOKUP($C99,選手登録シート!$B$11:$I$116,3,FALSE))</f>
        <v/>
      </c>
      <c r="F99" s="4" t="str">
        <f>IF($C99="","",VLOOKUP($C99,選手登録シート!$B$11:$I$116,4,FALSE))</f>
        <v/>
      </c>
      <c r="G99" s="4" t="str">
        <f>IF($C99="","",VLOOKUP($C99,選手登録シート!$B$11:$I$116,5,FALSE))</f>
        <v/>
      </c>
      <c r="H99" s="4" t="str">
        <f>IF($C99="","",VLOOKUP($C99,選手登録シート!$B$11:$I$116,6,FALSE))</f>
        <v/>
      </c>
      <c r="I99" s="4" t="str">
        <f>IF($C99="","",VLOOKUP($C99,選手登録シート!$B$11:$I$116,7,FALSE))</f>
        <v/>
      </c>
      <c r="J99" s="5" t="str">
        <f>IF($C99="","",VLOOKUP($C99,選手登録シート!$B$11:$I$116,8,FALSE))</f>
        <v/>
      </c>
      <c r="K99" s="55"/>
      <c r="L99" s="56" t="s">
        <v>130</v>
      </c>
      <c r="M99" s="57"/>
      <c r="N99" s="56" t="s">
        <v>131</v>
      </c>
      <c r="O99" s="58"/>
      <c r="P99" s="13" t="str">
        <f t="shared" si="4"/>
        <v>..</v>
      </c>
      <c r="T99" s="8" t="str">
        <f t="shared" si="5"/>
        <v/>
      </c>
      <c r="U99" s="14" t="str">
        <f t="shared" si="6"/>
        <v/>
      </c>
      <c r="V99" s="69" t="str">
        <f t="shared" si="7"/>
        <v/>
      </c>
    </row>
    <row r="100" spans="1:22" ht="21" customHeight="1" thickBot="1">
      <c r="A100" s="40">
        <v>95</v>
      </c>
      <c r="B100" s="20"/>
      <c r="C100" s="21"/>
      <c r="D100" s="3" t="str">
        <f>IF($C100="","",VLOOKUP($C100,選手登録シート!$B$11:$I$116,2,FALSE))</f>
        <v/>
      </c>
      <c r="E100" s="4" t="str">
        <f>IF($C100="","",VLOOKUP($C100,選手登録シート!$B$11:$I$116,3,FALSE))</f>
        <v/>
      </c>
      <c r="F100" s="4" t="str">
        <f>IF($C100="","",VLOOKUP($C100,選手登録シート!$B$11:$I$116,4,FALSE))</f>
        <v/>
      </c>
      <c r="G100" s="4" t="str">
        <f>IF($C100="","",VLOOKUP($C100,選手登録シート!$B$11:$I$116,5,FALSE))</f>
        <v/>
      </c>
      <c r="H100" s="4" t="str">
        <f>IF($C100="","",VLOOKUP($C100,選手登録シート!$B$11:$I$116,6,FALSE))</f>
        <v/>
      </c>
      <c r="I100" s="4" t="str">
        <f>IF($C100="","",VLOOKUP($C100,選手登録シート!$B$11:$I$116,7,FALSE))</f>
        <v/>
      </c>
      <c r="J100" s="5" t="str">
        <f>IF($C100="","",VLOOKUP($C100,選手登録シート!$B$11:$I$116,8,FALSE))</f>
        <v/>
      </c>
      <c r="K100" s="55"/>
      <c r="L100" s="56" t="s">
        <v>130</v>
      </c>
      <c r="M100" s="57"/>
      <c r="N100" s="56" t="s">
        <v>131</v>
      </c>
      <c r="O100" s="58"/>
      <c r="P100" s="13" t="str">
        <f t="shared" si="4"/>
        <v>..</v>
      </c>
      <c r="T100" s="8" t="str">
        <f t="shared" si="5"/>
        <v/>
      </c>
      <c r="U100" s="14" t="str">
        <f t="shared" si="6"/>
        <v/>
      </c>
      <c r="V100" s="69" t="str">
        <f t="shared" si="7"/>
        <v/>
      </c>
    </row>
    <row r="101" spans="1:22" ht="21" customHeight="1" thickBot="1">
      <c r="A101" s="40">
        <v>96</v>
      </c>
      <c r="B101" s="20"/>
      <c r="C101" s="21"/>
      <c r="D101" s="3" t="str">
        <f>IF($C101="","",VLOOKUP($C101,選手登録シート!$B$11:$I$116,2,FALSE))</f>
        <v/>
      </c>
      <c r="E101" s="4" t="str">
        <f>IF($C101="","",VLOOKUP($C101,選手登録シート!$B$11:$I$116,3,FALSE))</f>
        <v/>
      </c>
      <c r="F101" s="4" t="str">
        <f>IF($C101="","",VLOOKUP($C101,選手登録シート!$B$11:$I$116,4,FALSE))</f>
        <v/>
      </c>
      <c r="G101" s="4" t="str">
        <f>IF($C101="","",VLOOKUP($C101,選手登録シート!$B$11:$I$116,5,FALSE))</f>
        <v/>
      </c>
      <c r="H101" s="4" t="str">
        <f>IF($C101="","",VLOOKUP($C101,選手登録シート!$B$11:$I$116,6,FALSE))</f>
        <v/>
      </c>
      <c r="I101" s="4" t="str">
        <f>IF($C101="","",VLOOKUP($C101,選手登録シート!$B$11:$I$116,7,FALSE))</f>
        <v/>
      </c>
      <c r="J101" s="5" t="str">
        <f>IF($C101="","",VLOOKUP($C101,選手登録シート!$B$11:$I$116,8,FALSE))</f>
        <v/>
      </c>
      <c r="K101" s="55"/>
      <c r="L101" s="56" t="s">
        <v>130</v>
      </c>
      <c r="M101" s="57"/>
      <c r="N101" s="56" t="s">
        <v>131</v>
      </c>
      <c r="O101" s="58"/>
      <c r="P101" s="13" t="str">
        <f t="shared" si="4"/>
        <v>..</v>
      </c>
      <c r="T101" s="8" t="str">
        <f t="shared" si="5"/>
        <v/>
      </c>
      <c r="U101" s="14" t="str">
        <f t="shared" si="6"/>
        <v/>
      </c>
      <c r="V101" s="69" t="str">
        <f t="shared" si="7"/>
        <v/>
      </c>
    </row>
    <row r="102" spans="1:22" ht="21" customHeight="1" thickBot="1">
      <c r="A102" s="40">
        <v>97</v>
      </c>
      <c r="B102" s="20"/>
      <c r="C102" s="21"/>
      <c r="D102" s="3" t="str">
        <f>IF($C102="","",VLOOKUP($C102,選手登録シート!$B$11:$I$116,2,FALSE))</f>
        <v/>
      </c>
      <c r="E102" s="4" t="str">
        <f>IF($C102="","",VLOOKUP($C102,選手登録シート!$B$11:$I$116,3,FALSE))</f>
        <v/>
      </c>
      <c r="F102" s="4" t="str">
        <f>IF($C102="","",VLOOKUP($C102,選手登録シート!$B$11:$I$116,4,FALSE))</f>
        <v/>
      </c>
      <c r="G102" s="4" t="str">
        <f>IF($C102="","",VLOOKUP($C102,選手登録シート!$B$11:$I$116,5,FALSE))</f>
        <v/>
      </c>
      <c r="H102" s="4" t="str">
        <f>IF($C102="","",VLOOKUP($C102,選手登録シート!$B$11:$I$116,6,FALSE))</f>
        <v/>
      </c>
      <c r="I102" s="4" t="str">
        <f>IF($C102="","",VLOOKUP($C102,選手登録シート!$B$11:$I$116,7,FALSE))</f>
        <v/>
      </c>
      <c r="J102" s="5" t="str">
        <f>IF($C102="","",VLOOKUP($C102,選手登録シート!$B$11:$I$116,8,FALSE))</f>
        <v/>
      </c>
      <c r="K102" s="55"/>
      <c r="L102" s="56" t="s">
        <v>130</v>
      </c>
      <c r="M102" s="57"/>
      <c r="N102" s="56" t="s">
        <v>131</v>
      </c>
      <c r="O102" s="58"/>
      <c r="P102" s="13" t="str">
        <f t="shared" si="4"/>
        <v>..</v>
      </c>
      <c r="T102" s="8" t="str">
        <f t="shared" si="5"/>
        <v/>
      </c>
      <c r="U102" s="14" t="str">
        <f t="shared" si="6"/>
        <v/>
      </c>
      <c r="V102" s="69" t="str">
        <f t="shared" si="7"/>
        <v/>
      </c>
    </row>
    <row r="103" spans="1:22" ht="21" customHeight="1" thickBot="1">
      <c r="A103" s="40">
        <v>98</v>
      </c>
      <c r="B103" s="20"/>
      <c r="C103" s="21"/>
      <c r="D103" s="3" t="str">
        <f>IF($C103="","",VLOOKUP($C103,選手登録シート!$B$11:$I$116,2,FALSE))</f>
        <v/>
      </c>
      <c r="E103" s="4" t="str">
        <f>IF($C103="","",VLOOKUP($C103,選手登録シート!$B$11:$I$116,3,FALSE))</f>
        <v/>
      </c>
      <c r="F103" s="4" t="str">
        <f>IF($C103="","",VLOOKUP($C103,選手登録シート!$B$11:$I$116,4,FALSE))</f>
        <v/>
      </c>
      <c r="G103" s="4" t="str">
        <f>IF($C103="","",VLOOKUP($C103,選手登録シート!$B$11:$I$116,5,FALSE))</f>
        <v/>
      </c>
      <c r="H103" s="4" t="str">
        <f>IF($C103="","",VLOOKUP($C103,選手登録シート!$B$11:$I$116,6,FALSE))</f>
        <v/>
      </c>
      <c r="I103" s="4" t="str">
        <f>IF($C103="","",VLOOKUP($C103,選手登録シート!$B$11:$I$116,7,FALSE))</f>
        <v/>
      </c>
      <c r="J103" s="5" t="str">
        <f>IF($C103="","",VLOOKUP($C103,選手登録シート!$B$11:$I$116,8,FALSE))</f>
        <v/>
      </c>
      <c r="K103" s="55"/>
      <c r="L103" s="56" t="s">
        <v>130</v>
      </c>
      <c r="M103" s="57"/>
      <c r="N103" s="56" t="s">
        <v>131</v>
      </c>
      <c r="O103" s="58"/>
      <c r="P103" s="13" t="str">
        <f t="shared" si="4"/>
        <v>..</v>
      </c>
      <c r="T103" s="8" t="str">
        <f t="shared" si="5"/>
        <v/>
      </c>
      <c r="U103" s="14" t="str">
        <f t="shared" si="6"/>
        <v/>
      </c>
      <c r="V103" s="69" t="str">
        <f t="shared" si="7"/>
        <v/>
      </c>
    </row>
    <row r="104" spans="1:22" ht="21" customHeight="1" thickBot="1">
      <c r="A104" s="40">
        <v>99</v>
      </c>
      <c r="B104" s="20"/>
      <c r="C104" s="21"/>
      <c r="D104" s="3" t="str">
        <f>IF($C104="","",VLOOKUP($C104,選手登録シート!$B$11:$I$116,2,FALSE))</f>
        <v/>
      </c>
      <c r="E104" s="4" t="str">
        <f>IF($C104="","",VLOOKUP($C104,選手登録シート!$B$11:$I$116,3,FALSE))</f>
        <v/>
      </c>
      <c r="F104" s="4" t="str">
        <f>IF($C104="","",VLOOKUP($C104,選手登録シート!$B$11:$I$116,4,FALSE))</f>
        <v/>
      </c>
      <c r="G104" s="4" t="str">
        <f>IF($C104="","",VLOOKUP($C104,選手登録シート!$B$11:$I$116,5,FALSE))</f>
        <v/>
      </c>
      <c r="H104" s="4" t="str">
        <f>IF($C104="","",VLOOKUP($C104,選手登録シート!$B$11:$I$116,6,FALSE))</f>
        <v/>
      </c>
      <c r="I104" s="4" t="str">
        <f>IF($C104="","",VLOOKUP($C104,選手登録シート!$B$11:$I$116,7,FALSE))</f>
        <v/>
      </c>
      <c r="J104" s="5" t="str">
        <f>IF($C104="","",VLOOKUP($C104,選手登録シート!$B$11:$I$116,8,FALSE))</f>
        <v/>
      </c>
      <c r="K104" s="55"/>
      <c r="L104" s="56" t="s">
        <v>130</v>
      </c>
      <c r="M104" s="57"/>
      <c r="N104" s="56" t="s">
        <v>131</v>
      </c>
      <c r="O104" s="58"/>
      <c r="P104" s="13" t="str">
        <f t="shared" si="4"/>
        <v>..</v>
      </c>
      <c r="T104" s="8" t="str">
        <f t="shared" si="5"/>
        <v/>
      </c>
      <c r="U104" s="14" t="str">
        <f t="shared" si="6"/>
        <v/>
      </c>
      <c r="V104" s="69" t="str">
        <f t="shared" si="7"/>
        <v/>
      </c>
    </row>
    <row r="105" spans="1:22" ht="21" customHeight="1" thickBot="1">
      <c r="A105" s="40">
        <v>100</v>
      </c>
      <c r="B105" s="20"/>
      <c r="C105" s="21"/>
      <c r="D105" s="3" t="str">
        <f>IF($C105="","",VLOOKUP($C105,選手登録シート!$B$11:$I$116,2,FALSE))</f>
        <v/>
      </c>
      <c r="E105" s="4" t="str">
        <f>IF($C105="","",VLOOKUP($C105,選手登録シート!$B$11:$I$116,3,FALSE))</f>
        <v/>
      </c>
      <c r="F105" s="4" t="str">
        <f>IF($C105="","",VLOOKUP($C105,選手登録シート!$B$11:$I$116,4,FALSE))</f>
        <v/>
      </c>
      <c r="G105" s="4" t="str">
        <f>IF($C105="","",VLOOKUP($C105,選手登録シート!$B$11:$I$116,5,FALSE))</f>
        <v/>
      </c>
      <c r="H105" s="4" t="str">
        <f>IF($C105="","",VLOOKUP($C105,選手登録シート!$B$11:$I$116,6,FALSE))</f>
        <v/>
      </c>
      <c r="I105" s="4" t="str">
        <f>IF($C105="","",VLOOKUP($C105,選手登録シート!$B$11:$I$116,7,FALSE))</f>
        <v/>
      </c>
      <c r="J105" s="5" t="str">
        <f>IF($C105="","",VLOOKUP($C105,選手登録シート!$B$11:$I$116,8,FALSE))</f>
        <v/>
      </c>
      <c r="K105" s="55"/>
      <c r="L105" s="56" t="s">
        <v>130</v>
      </c>
      <c r="M105" s="57"/>
      <c r="N105" s="56" t="s">
        <v>131</v>
      </c>
      <c r="O105" s="58"/>
      <c r="P105" s="13" t="str">
        <f t="shared" si="4"/>
        <v>..</v>
      </c>
      <c r="T105" s="8" t="str">
        <f t="shared" si="5"/>
        <v/>
      </c>
      <c r="U105" s="14" t="str">
        <f t="shared" si="6"/>
        <v/>
      </c>
      <c r="V105" s="69" t="str">
        <f t="shared" si="7"/>
        <v/>
      </c>
    </row>
  </sheetData>
  <sheetProtection algorithmName="SHA-512" hashValue="4ToyIwdYmbBv5Dmcwbz8vldMt9NwC6ts6VF3/2csQZpVtK/OBxrHo6xvKX0DhuUhoKDcvJepVx4gvuidcnmO7g==" saltValue="oywQCAu7fRoFSMs+dIxHig==" spinCount="100000" sheet="1" selectLockedCells="1"/>
  <mergeCells count="6">
    <mergeCell ref="K5:O5"/>
    <mergeCell ref="A1:O2"/>
    <mergeCell ref="C3:F3"/>
    <mergeCell ref="H3:J3"/>
    <mergeCell ref="A3:B3"/>
    <mergeCell ref="K3:O3"/>
  </mergeCells>
  <phoneticPr fontId="2"/>
  <dataValidations count="4">
    <dataValidation type="textLength" imeMode="halfAlpha" allowBlank="1" showInputMessage="1" showErrorMessage="1" sqref="C6:C105" xr:uid="{B6108DA6-B7E5-40EC-A62D-3DD31B276573}">
      <formula1>1</formula1>
      <formula2>4</formula2>
    </dataValidation>
    <dataValidation type="list" allowBlank="1" showInputMessage="1" showErrorMessage="1" sqref="B6:B105" xr:uid="{87A4464B-A6AD-4689-B5CC-7979B640EC05}">
      <formula1>$R$4:$R$9</formula1>
    </dataValidation>
    <dataValidation imeMode="halfAlpha" allowBlank="1" showInputMessage="1" showErrorMessage="1" sqref="K6:K105" xr:uid="{444FE4D7-15AE-4A74-BBF1-BC7859C10F7F}"/>
    <dataValidation type="custom" imeMode="halfAlpha" allowBlank="1" showInputMessage="1" showErrorMessage="1" error="半角数字2文字で入力してください。" sqref="O6:O105 M6:M105" xr:uid="{A6F66357-0A78-4841-92C2-E6D17266BDBD}">
      <formula1>AND(M6&lt;DBCS(M6),LEN(M6)=2)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選手登録シート</vt:lpstr>
      <vt:lpstr>エントリーシート</vt:lpstr>
      <vt:lpstr>エントリーシート!Print_Area</vt:lpstr>
      <vt:lpstr>選手登録シート!Print_Area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三浦善和</dc:creator>
  <cp:lastModifiedBy>善和 三浦</cp:lastModifiedBy>
  <cp:lastPrinted>2021-03-02T21:25:51Z</cp:lastPrinted>
  <dcterms:created xsi:type="dcterms:W3CDTF">2019-01-28T13:03:23Z</dcterms:created>
  <dcterms:modified xsi:type="dcterms:W3CDTF">2023-10-23T00:49:38Z</dcterms:modified>
</cp:coreProperties>
</file>