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027" lockStructure="1"/>
  <bookViews>
    <workbookView xWindow="-15" yWindow="-15" windowWidth="12000" windowHeight="9690" tabRatio="976"/>
  </bookViews>
  <sheets>
    <sheet name="基本情報登録" sheetId="1" r:id="rId1"/>
    <sheet name="様式Ⅰ(男子)" sheetId="2" r:id="rId2"/>
    <sheet name="様式Ⅰ(女子)" sheetId="19" r:id="rId3"/>
    <sheet name="様式Ⅱ(男子4×100mR)" sheetId="11" r:id="rId4"/>
    <sheet name="様式Ⅱ(男子4×400mR)" sheetId="13" r:id="rId5"/>
    <sheet name="様式Ⅱ(女子4×100mR)" sheetId="16" r:id="rId6"/>
    <sheet name="様式Ⅱ(女子4×400mR)" sheetId="17" r:id="rId7"/>
    <sheet name="様式Ⅲ　明細書" sheetId="18" r:id="rId8"/>
    <sheet name="様式Ⅳ（トレーナー誓約書）" sheetId="23" r:id="rId9"/>
    <sheet name="様式Ⅳ　チームエントリー" sheetId="21" state="hidden" r:id="rId10"/>
    <sheet name="MAT(男子)" sheetId="4" state="hidden" r:id="rId11"/>
    <sheet name="MAT(女子)" sheetId="10" state="hidden" r:id="rId12"/>
    <sheet name="MAT(リレー&amp;所属)" sheetId="12" state="hidden" r:id="rId13"/>
    <sheet name="加盟校情報&amp;大会設定" sheetId="5" state="hidden" r:id="rId14"/>
    <sheet name="男子登録情報" sheetId="3" state="hidden" r:id="rId15"/>
    <sheet name="女子登録情報" sheetId="8" state="hidden" r:id="rId16"/>
  </sheets>
  <externalReferences>
    <externalReference r:id="rId17"/>
  </externalReferences>
  <definedNames>
    <definedName name="_xlnm._FilterDatabase" localSheetId="13" hidden="1">'加盟校情報&amp;大会設定'!$G$4:$J$5</definedName>
    <definedName name="_xlnm._FilterDatabase" localSheetId="2" hidden="1">'様式Ⅰ(女子)'!$J$14:$J$16</definedName>
    <definedName name="_xlnm._FilterDatabase" localSheetId="1" hidden="1">'様式Ⅰ(男子)'!$A$12:$T$463</definedName>
    <definedName name="_xlnm.Print_Area" localSheetId="0">基本情報登録!$A$1:$J$49</definedName>
    <definedName name="_xlnm.Print_Area" localSheetId="2">'様式Ⅰ(女子)'!$A$1:$T$463</definedName>
    <definedName name="_xlnm.Print_Area" localSheetId="1">'様式Ⅰ(男子)'!$A$1:$T$463</definedName>
    <definedName name="_xlnm.Print_Area" localSheetId="5">'様式Ⅱ(女子4×100mR)'!$A$1:$J$584</definedName>
    <definedName name="_xlnm.Print_Area" localSheetId="6">'様式Ⅱ(女子4×400mR)'!$A$1:$J$584</definedName>
    <definedName name="_xlnm.Print_Area" localSheetId="3">'様式Ⅱ(男子4×100mR)'!$A$1:$J$584</definedName>
    <definedName name="_xlnm.Print_Area" localSheetId="4">'様式Ⅱ(男子4×400mR)'!$A$1:$J$584</definedName>
    <definedName name="_xlnm.Print_Area" localSheetId="7">'様式Ⅲ　明細書'!$A$1:$I$56</definedName>
    <definedName name="_xlnm.Print_Area" localSheetId="9">'様式Ⅳ　チームエントリー'!$A$1:$I$53</definedName>
    <definedName name="_xlnm.Print_Area" localSheetId="8">'様式Ⅳ（トレーナー誓約書）'!$A$1:$O$63</definedName>
    <definedName name="_xlnm.Print_Titles" localSheetId="2">'様式Ⅰ(女子)'!$1:$10</definedName>
    <definedName name="_xlnm.Print_Titles" localSheetId="1">'様式Ⅰ(男子)'!$1:$10</definedName>
    <definedName name="学校名">[1]学校名!$C$8:$C$1417</definedName>
    <definedName name="元の位置に戻る">#REF!</definedName>
  </definedNames>
  <calcPr calcId="145621"/>
</workbook>
</file>

<file path=xl/calcChain.xml><?xml version="1.0" encoding="utf-8"?>
<calcChain xmlns="http://schemas.openxmlformats.org/spreadsheetml/2006/main">
  <c r="D19" i="1" l="1"/>
  <c r="D9" i="19"/>
  <c r="M5" i="19"/>
  <c r="D14" i="2" l="1"/>
  <c r="D17" i="2"/>
  <c r="D20" i="2"/>
  <c r="D23" i="2"/>
  <c r="D26" i="2"/>
  <c r="D29" i="2"/>
  <c r="D32" i="2"/>
  <c r="D35" i="2"/>
  <c r="D38" i="2"/>
  <c r="AA463" i="19"/>
  <c r="Z463" i="19"/>
  <c r="Y463" i="19"/>
  <c r="AA462" i="19"/>
  <c r="Z462" i="19"/>
  <c r="Y462" i="19"/>
  <c r="AA461" i="19"/>
  <c r="Z461" i="19"/>
  <c r="Y461" i="19"/>
  <c r="AA460" i="19"/>
  <c r="Z460" i="19"/>
  <c r="Y460" i="19"/>
  <c r="AA459" i="19"/>
  <c r="Z459" i="19"/>
  <c r="Y459" i="19"/>
  <c r="AA458" i="19"/>
  <c r="Z458" i="19"/>
  <c r="Y458" i="19"/>
  <c r="AA457" i="19"/>
  <c r="Z457" i="19"/>
  <c r="Y457" i="19"/>
  <c r="AA456" i="19"/>
  <c r="Z456" i="19"/>
  <c r="Y456" i="19"/>
  <c r="AA455" i="19"/>
  <c r="Z455" i="19"/>
  <c r="Y455" i="19"/>
  <c r="AA454" i="19"/>
  <c r="Z454" i="19"/>
  <c r="Y454" i="19"/>
  <c r="AA453" i="19"/>
  <c r="Z453" i="19"/>
  <c r="Y453" i="19"/>
  <c r="AA452" i="19"/>
  <c r="Z452" i="19"/>
  <c r="Y452" i="19"/>
  <c r="AA451" i="19"/>
  <c r="Z451" i="19"/>
  <c r="Y451" i="19"/>
  <c r="AA450" i="19"/>
  <c r="Z450" i="19"/>
  <c r="Y450" i="19"/>
  <c r="AA449" i="19"/>
  <c r="Z449" i="19"/>
  <c r="Y449" i="19"/>
  <c r="AA448" i="19"/>
  <c r="Z448" i="19"/>
  <c r="Y448" i="19"/>
  <c r="AA447" i="19"/>
  <c r="Z447" i="19"/>
  <c r="Y447" i="19"/>
  <c r="AA446" i="19"/>
  <c r="Z446" i="19"/>
  <c r="Y446" i="19"/>
  <c r="AA445" i="19"/>
  <c r="Z445" i="19"/>
  <c r="Y445" i="19"/>
  <c r="AA444" i="19"/>
  <c r="Z444" i="19"/>
  <c r="Y444" i="19"/>
  <c r="AA443" i="19"/>
  <c r="Z443" i="19"/>
  <c r="Y443" i="19"/>
  <c r="AA442" i="19"/>
  <c r="Z442" i="19"/>
  <c r="Y442" i="19"/>
  <c r="AA441" i="19"/>
  <c r="Z441" i="19"/>
  <c r="Y441" i="19"/>
  <c r="AA440" i="19"/>
  <c r="Z440" i="19"/>
  <c r="Y440" i="19"/>
  <c r="AA439" i="19"/>
  <c r="Z439" i="19"/>
  <c r="Y439" i="19"/>
  <c r="AA438" i="19"/>
  <c r="Z438" i="19"/>
  <c r="Y438" i="19"/>
  <c r="AA437" i="19"/>
  <c r="Z437" i="19"/>
  <c r="Y437" i="19"/>
  <c r="AA436" i="19"/>
  <c r="Z436" i="19"/>
  <c r="Y436" i="19"/>
  <c r="AA435" i="19"/>
  <c r="Z435" i="19"/>
  <c r="Y435" i="19"/>
  <c r="AA434" i="19"/>
  <c r="Z434" i="19"/>
  <c r="Y434" i="19"/>
  <c r="AA433" i="19"/>
  <c r="Z433" i="19"/>
  <c r="Y433" i="19"/>
  <c r="AA432" i="19"/>
  <c r="Z432" i="19"/>
  <c r="Y432" i="19"/>
  <c r="AA431" i="19"/>
  <c r="Z431" i="19"/>
  <c r="Y431" i="19"/>
  <c r="AA430" i="19"/>
  <c r="Z430" i="19"/>
  <c r="Y430" i="19"/>
  <c r="AA429" i="19"/>
  <c r="Z429" i="19"/>
  <c r="Y429" i="19"/>
  <c r="AA428" i="19"/>
  <c r="Z428" i="19"/>
  <c r="Y428" i="19"/>
  <c r="AA427" i="19"/>
  <c r="Z427" i="19"/>
  <c r="Y427" i="19"/>
  <c r="AA426" i="19"/>
  <c r="Z426" i="19"/>
  <c r="Y426" i="19"/>
  <c r="AA425" i="19"/>
  <c r="Z425" i="19"/>
  <c r="Y425" i="19"/>
  <c r="AA424" i="19"/>
  <c r="Z424" i="19"/>
  <c r="Y424" i="19"/>
  <c r="AA423" i="19"/>
  <c r="Z423" i="19"/>
  <c r="Y423" i="19"/>
  <c r="AA422" i="19"/>
  <c r="Z422" i="19"/>
  <c r="Y422" i="19"/>
  <c r="AA421" i="19"/>
  <c r="Z421" i="19"/>
  <c r="Y421" i="19"/>
  <c r="AA420" i="19"/>
  <c r="Z420" i="19"/>
  <c r="Y420" i="19"/>
  <c r="AA419" i="19"/>
  <c r="Z419" i="19"/>
  <c r="Y419" i="19"/>
  <c r="AA418" i="19"/>
  <c r="Z418" i="19"/>
  <c r="Y418" i="19"/>
  <c r="AA417" i="19"/>
  <c r="Z417" i="19"/>
  <c r="Y417" i="19"/>
  <c r="AA416" i="19"/>
  <c r="Z416" i="19"/>
  <c r="Y416" i="19"/>
  <c r="AA415" i="19"/>
  <c r="Z415" i="19"/>
  <c r="Y415" i="19"/>
  <c r="AA414" i="19"/>
  <c r="Z414" i="19"/>
  <c r="Y414" i="19"/>
  <c r="AA413" i="19"/>
  <c r="Z413" i="19"/>
  <c r="Y413" i="19"/>
  <c r="AA412" i="19"/>
  <c r="Z412" i="19"/>
  <c r="Y412" i="19"/>
  <c r="AA411" i="19"/>
  <c r="Z411" i="19"/>
  <c r="Y411" i="19"/>
  <c r="AA410" i="19"/>
  <c r="Z410" i="19"/>
  <c r="Y410" i="19"/>
  <c r="AA409" i="19"/>
  <c r="Z409" i="19"/>
  <c r="Y409" i="19"/>
  <c r="AA408" i="19"/>
  <c r="Z408" i="19"/>
  <c r="Y408" i="19"/>
  <c r="AA407" i="19"/>
  <c r="Z407" i="19"/>
  <c r="Y407" i="19"/>
  <c r="AA406" i="19"/>
  <c r="Z406" i="19"/>
  <c r="Y406" i="19"/>
  <c r="AA405" i="19"/>
  <c r="Z405" i="19"/>
  <c r="Y405" i="19"/>
  <c r="AA404" i="19"/>
  <c r="Z404" i="19"/>
  <c r="Y404" i="19"/>
  <c r="AA403" i="19"/>
  <c r="Z403" i="19"/>
  <c r="Y403" i="19"/>
  <c r="AA402" i="19"/>
  <c r="Z402" i="19"/>
  <c r="Y402" i="19"/>
  <c r="AA401" i="19"/>
  <c r="Z401" i="19"/>
  <c r="Y401" i="19"/>
  <c r="AA400" i="19"/>
  <c r="Z400" i="19"/>
  <c r="Y400" i="19"/>
  <c r="AA399" i="19"/>
  <c r="Z399" i="19"/>
  <c r="Y399" i="19"/>
  <c r="AA398" i="19"/>
  <c r="Z398" i="19"/>
  <c r="Y398" i="19"/>
  <c r="AA397" i="19"/>
  <c r="Z397" i="19"/>
  <c r="Y397" i="19"/>
  <c r="AA396" i="19"/>
  <c r="Z396" i="19"/>
  <c r="Y396" i="19"/>
  <c r="AA395" i="19"/>
  <c r="Z395" i="19"/>
  <c r="Y395" i="19"/>
  <c r="AA394" i="19"/>
  <c r="Z394" i="19"/>
  <c r="Y394" i="19"/>
  <c r="AA393" i="19"/>
  <c r="Z393" i="19"/>
  <c r="Y393" i="19"/>
  <c r="AA392" i="19"/>
  <c r="Z392" i="19"/>
  <c r="Y392" i="19"/>
  <c r="AA391" i="19"/>
  <c r="Z391" i="19"/>
  <c r="Y391" i="19"/>
  <c r="AA390" i="19"/>
  <c r="Z390" i="19"/>
  <c r="Y390" i="19"/>
  <c r="AA389" i="19"/>
  <c r="Z389" i="19"/>
  <c r="Y389" i="19"/>
  <c r="AA388" i="19"/>
  <c r="Z388" i="19"/>
  <c r="Y388" i="19"/>
  <c r="AA387" i="19"/>
  <c r="Z387" i="19"/>
  <c r="Y387" i="19"/>
  <c r="AA386" i="19"/>
  <c r="Z386" i="19"/>
  <c r="Y386" i="19"/>
  <c r="AA385" i="19"/>
  <c r="Z385" i="19"/>
  <c r="Y385" i="19"/>
  <c r="AA384" i="19"/>
  <c r="Z384" i="19"/>
  <c r="Y384" i="19"/>
  <c r="AA383" i="19"/>
  <c r="Z383" i="19"/>
  <c r="Y383" i="19"/>
  <c r="AA382" i="19"/>
  <c r="Z382" i="19"/>
  <c r="Y382" i="19"/>
  <c r="AA381" i="19"/>
  <c r="Z381" i="19"/>
  <c r="Y381" i="19"/>
  <c r="AA380" i="19"/>
  <c r="Z380" i="19"/>
  <c r="Y380" i="19"/>
  <c r="AA379" i="19"/>
  <c r="Z379" i="19"/>
  <c r="Y379" i="19"/>
  <c r="AA378" i="19"/>
  <c r="Z378" i="19"/>
  <c r="Y378" i="19"/>
  <c r="AA377" i="19"/>
  <c r="Z377" i="19"/>
  <c r="Y377" i="19"/>
  <c r="AA376" i="19"/>
  <c r="Z376" i="19"/>
  <c r="Y376" i="19"/>
  <c r="AA375" i="19"/>
  <c r="Z375" i="19"/>
  <c r="Y375" i="19"/>
  <c r="AA374" i="19"/>
  <c r="Z374" i="19"/>
  <c r="Y374" i="19"/>
  <c r="AA373" i="19"/>
  <c r="Z373" i="19"/>
  <c r="Y373" i="19"/>
  <c r="AA372" i="19"/>
  <c r="Z372" i="19"/>
  <c r="Y372" i="19"/>
  <c r="AA371" i="19"/>
  <c r="Z371" i="19"/>
  <c r="Y371" i="19"/>
  <c r="AA370" i="19"/>
  <c r="Z370" i="19"/>
  <c r="Y370" i="19"/>
  <c r="AA369" i="19"/>
  <c r="Z369" i="19"/>
  <c r="Y369" i="19"/>
  <c r="AA368" i="19"/>
  <c r="Z368" i="19"/>
  <c r="Y368" i="19"/>
  <c r="AA367" i="19"/>
  <c r="Z367" i="19"/>
  <c r="Y367" i="19"/>
  <c r="AA366" i="19"/>
  <c r="Z366" i="19"/>
  <c r="Y366" i="19"/>
  <c r="AA365" i="19"/>
  <c r="Z365" i="19"/>
  <c r="Y365" i="19"/>
  <c r="AA364" i="19"/>
  <c r="Z364" i="19"/>
  <c r="Y364" i="19"/>
  <c r="AA363" i="19"/>
  <c r="Z363" i="19"/>
  <c r="Y363" i="19"/>
  <c r="AA362" i="19"/>
  <c r="Z362" i="19"/>
  <c r="Y362" i="19"/>
  <c r="AA361" i="19"/>
  <c r="Z361" i="19"/>
  <c r="Y361" i="19"/>
  <c r="AA360" i="19"/>
  <c r="Z360" i="19"/>
  <c r="Y360" i="19"/>
  <c r="AA359" i="19"/>
  <c r="Z359" i="19"/>
  <c r="Y359" i="19"/>
  <c r="AA358" i="19"/>
  <c r="Z358" i="19"/>
  <c r="Y358" i="19"/>
  <c r="AA357" i="19"/>
  <c r="Z357" i="19"/>
  <c r="Y357" i="19"/>
  <c r="AA356" i="19"/>
  <c r="Z356" i="19"/>
  <c r="Y356" i="19"/>
  <c r="AA355" i="19"/>
  <c r="Z355" i="19"/>
  <c r="Y355" i="19"/>
  <c r="AA354" i="19"/>
  <c r="Z354" i="19"/>
  <c r="Y354" i="19"/>
  <c r="AA353" i="19"/>
  <c r="Z353" i="19"/>
  <c r="Y353" i="19"/>
  <c r="AA352" i="19"/>
  <c r="Z352" i="19"/>
  <c r="Y352" i="19"/>
  <c r="AA351" i="19"/>
  <c r="Z351" i="19"/>
  <c r="Y351" i="19"/>
  <c r="AA350" i="19"/>
  <c r="Z350" i="19"/>
  <c r="Y350" i="19"/>
  <c r="AA349" i="19"/>
  <c r="Z349" i="19"/>
  <c r="Y349" i="19"/>
  <c r="AA348" i="19"/>
  <c r="Z348" i="19"/>
  <c r="Y348" i="19"/>
  <c r="AA347" i="19"/>
  <c r="Z347" i="19"/>
  <c r="Y347" i="19"/>
  <c r="AA346" i="19"/>
  <c r="Z346" i="19"/>
  <c r="Y346" i="19"/>
  <c r="AA345" i="19"/>
  <c r="Z345" i="19"/>
  <c r="Y345" i="19"/>
  <c r="AA344" i="19"/>
  <c r="Z344" i="19"/>
  <c r="Y344" i="19"/>
  <c r="AA343" i="19"/>
  <c r="Z343" i="19"/>
  <c r="Y343" i="19"/>
  <c r="AA342" i="19"/>
  <c r="Z342" i="19"/>
  <c r="Y342" i="19"/>
  <c r="AA341" i="19"/>
  <c r="Z341" i="19"/>
  <c r="Y341" i="19"/>
  <c r="AA340" i="19"/>
  <c r="Z340" i="19"/>
  <c r="Y340" i="19"/>
  <c r="AA339" i="19"/>
  <c r="Z339" i="19"/>
  <c r="Y339" i="19"/>
  <c r="AA338" i="19"/>
  <c r="Z338" i="19"/>
  <c r="Y338" i="19"/>
  <c r="AA337" i="19"/>
  <c r="Z337" i="19"/>
  <c r="Y337" i="19"/>
  <c r="AA336" i="19"/>
  <c r="Z336" i="19"/>
  <c r="Y336" i="19"/>
  <c r="AA335" i="19"/>
  <c r="Z335" i="19"/>
  <c r="Y335" i="19"/>
  <c r="AA334" i="19"/>
  <c r="Z334" i="19"/>
  <c r="Y334" i="19"/>
  <c r="AA333" i="19"/>
  <c r="Z333" i="19"/>
  <c r="Y333" i="19"/>
  <c r="AA332" i="19"/>
  <c r="Z332" i="19"/>
  <c r="Y332" i="19"/>
  <c r="AA331" i="19"/>
  <c r="Z331" i="19"/>
  <c r="Y331" i="19"/>
  <c r="AA330" i="19"/>
  <c r="Z330" i="19"/>
  <c r="Y330" i="19"/>
  <c r="AA329" i="19"/>
  <c r="Z329" i="19"/>
  <c r="Y329" i="19"/>
  <c r="AA328" i="19"/>
  <c r="Z328" i="19"/>
  <c r="Y328" i="19"/>
  <c r="AA327" i="19"/>
  <c r="Z327" i="19"/>
  <c r="Y327" i="19"/>
  <c r="AA326" i="19"/>
  <c r="Z326" i="19"/>
  <c r="Y326" i="19"/>
  <c r="AA325" i="19"/>
  <c r="Z325" i="19"/>
  <c r="Y325" i="19"/>
  <c r="AA324" i="19"/>
  <c r="Z324" i="19"/>
  <c r="Y324" i="19"/>
  <c r="AA323" i="19"/>
  <c r="Z323" i="19"/>
  <c r="Y323" i="19"/>
  <c r="AA322" i="19"/>
  <c r="Z322" i="19"/>
  <c r="Y322" i="19"/>
  <c r="AA321" i="19"/>
  <c r="Z321" i="19"/>
  <c r="Y321" i="19"/>
  <c r="AA320" i="19"/>
  <c r="Z320" i="19"/>
  <c r="Y320" i="19"/>
  <c r="AA319" i="19"/>
  <c r="Z319" i="19"/>
  <c r="Y319" i="19"/>
  <c r="AA318" i="19"/>
  <c r="Z318" i="19"/>
  <c r="Y318" i="19"/>
  <c r="AA317" i="19"/>
  <c r="Z317" i="19"/>
  <c r="Y317" i="19"/>
  <c r="AA316" i="19"/>
  <c r="Z316" i="19"/>
  <c r="Y316" i="19"/>
  <c r="AA315" i="19"/>
  <c r="Z315" i="19"/>
  <c r="Y315" i="19"/>
  <c r="AA314" i="19"/>
  <c r="Z314" i="19"/>
  <c r="Y314" i="19"/>
  <c r="AA313" i="19"/>
  <c r="Z313" i="19"/>
  <c r="Y313" i="19"/>
  <c r="AA312" i="19"/>
  <c r="Z312" i="19"/>
  <c r="Y312" i="19"/>
  <c r="AA311" i="19"/>
  <c r="Z311" i="19"/>
  <c r="Y311" i="19"/>
  <c r="AA310" i="19"/>
  <c r="Z310" i="19"/>
  <c r="Y310" i="19"/>
  <c r="AA309" i="19"/>
  <c r="Z309" i="19"/>
  <c r="Y309" i="19"/>
  <c r="AA308" i="19"/>
  <c r="Z308" i="19"/>
  <c r="Y308" i="19"/>
  <c r="AA307" i="19"/>
  <c r="Z307" i="19"/>
  <c r="Y307" i="19"/>
  <c r="AA306" i="19"/>
  <c r="Z306" i="19"/>
  <c r="Y306" i="19"/>
  <c r="AA305" i="19"/>
  <c r="Z305" i="19"/>
  <c r="Y305" i="19"/>
  <c r="AA304" i="19"/>
  <c r="Z304" i="19"/>
  <c r="Y304" i="19"/>
  <c r="AA303" i="19"/>
  <c r="Z303" i="19"/>
  <c r="Y303" i="19"/>
  <c r="AA302" i="19"/>
  <c r="Z302" i="19"/>
  <c r="Y302" i="19"/>
  <c r="AA301" i="19"/>
  <c r="Z301" i="19"/>
  <c r="Y301" i="19"/>
  <c r="AA300" i="19"/>
  <c r="Z300" i="19"/>
  <c r="Y300" i="19"/>
  <c r="AA299" i="19"/>
  <c r="Z299" i="19"/>
  <c r="Y299" i="19"/>
  <c r="AA298" i="19"/>
  <c r="Z298" i="19"/>
  <c r="Y298" i="19"/>
  <c r="AA297" i="19"/>
  <c r="Z297" i="19"/>
  <c r="Y297" i="19"/>
  <c r="AA296" i="19"/>
  <c r="Z296" i="19"/>
  <c r="Y296" i="19"/>
  <c r="AA295" i="19"/>
  <c r="Z295" i="19"/>
  <c r="Y295" i="19"/>
  <c r="AA294" i="19"/>
  <c r="Z294" i="19"/>
  <c r="Y294" i="19"/>
  <c r="AA293" i="19"/>
  <c r="Z293" i="19"/>
  <c r="Y293" i="19"/>
  <c r="AA292" i="19"/>
  <c r="Z292" i="19"/>
  <c r="Y292" i="19"/>
  <c r="AA291" i="19"/>
  <c r="Z291" i="19"/>
  <c r="Y291" i="19"/>
  <c r="AA290" i="19"/>
  <c r="Z290" i="19"/>
  <c r="Y290" i="19"/>
  <c r="AA289" i="19"/>
  <c r="Z289" i="19"/>
  <c r="Y289" i="19"/>
  <c r="AA288" i="19"/>
  <c r="Z288" i="19"/>
  <c r="Y288" i="19"/>
  <c r="AA287" i="19"/>
  <c r="Z287" i="19"/>
  <c r="Y287" i="19"/>
  <c r="AA286" i="19"/>
  <c r="Z286" i="19"/>
  <c r="Y286" i="19"/>
  <c r="AA285" i="19"/>
  <c r="Z285" i="19"/>
  <c r="Y285" i="19"/>
  <c r="AA284" i="19"/>
  <c r="Z284" i="19"/>
  <c r="Y284" i="19"/>
  <c r="AA283" i="19"/>
  <c r="Z283" i="19"/>
  <c r="Y283" i="19"/>
  <c r="AA282" i="19"/>
  <c r="Z282" i="19"/>
  <c r="Y282" i="19"/>
  <c r="AA281" i="19"/>
  <c r="Z281" i="19"/>
  <c r="Y281" i="19"/>
  <c r="AA280" i="19"/>
  <c r="Z280" i="19"/>
  <c r="Y280" i="19"/>
  <c r="AA279" i="19"/>
  <c r="Z279" i="19"/>
  <c r="Y279" i="19"/>
  <c r="AA278" i="19"/>
  <c r="Z278" i="19"/>
  <c r="Y278" i="19"/>
  <c r="AA277" i="19"/>
  <c r="Z277" i="19"/>
  <c r="Y277" i="19"/>
  <c r="AA276" i="19"/>
  <c r="Z276" i="19"/>
  <c r="Y276" i="19"/>
  <c r="AA275" i="19"/>
  <c r="Z275" i="19"/>
  <c r="Y275" i="19"/>
  <c r="AA274" i="19"/>
  <c r="Z274" i="19"/>
  <c r="Y274" i="19"/>
  <c r="AA273" i="19"/>
  <c r="Z273" i="19"/>
  <c r="Y273" i="19"/>
  <c r="AA272" i="19"/>
  <c r="Z272" i="19"/>
  <c r="Y272" i="19"/>
  <c r="AA271" i="19"/>
  <c r="Z271" i="19"/>
  <c r="Y271" i="19"/>
  <c r="AA270" i="19"/>
  <c r="Z270" i="19"/>
  <c r="Y270" i="19"/>
  <c r="AA269" i="19"/>
  <c r="Z269" i="19"/>
  <c r="Y269" i="19"/>
  <c r="AA268" i="19"/>
  <c r="Z268" i="19"/>
  <c r="Y268" i="19"/>
  <c r="AA267" i="19"/>
  <c r="Z267" i="19"/>
  <c r="Y267" i="19"/>
  <c r="AA266" i="19"/>
  <c r="Z266" i="19"/>
  <c r="Y266" i="19"/>
  <c r="AA265" i="19"/>
  <c r="Z265" i="19"/>
  <c r="Y265" i="19"/>
  <c r="AA264" i="19"/>
  <c r="Z264" i="19"/>
  <c r="Y264" i="19"/>
  <c r="AA263" i="19"/>
  <c r="Z263" i="19"/>
  <c r="Y263" i="19"/>
  <c r="AA262" i="19"/>
  <c r="Z262" i="19"/>
  <c r="Y262" i="19"/>
  <c r="AA261" i="19"/>
  <c r="Z261" i="19"/>
  <c r="Y261" i="19"/>
  <c r="AA260" i="19"/>
  <c r="Z260" i="19"/>
  <c r="Y260" i="19"/>
  <c r="AA259" i="19"/>
  <c r="Z259" i="19"/>
  <c r="Y259" i="19"/>
  <c r="AA258" i="19"/>
  <c r="Z258" i="19"/>
  <c r="Y258" i="19"/>
  <c r="AA257" i="19"/>
  <c r="Z257" i="19"/>
  <c r="Y257" i="19"/>
  <c r="AA256" i="19"/>
  <c r="Z256" i="19"/>
  <c r="Y256" i="19"/>
  <c r="AA255" i="19"/>
  <c r="Z255" i="19"/>
  <c r="Y255" i="19"/>
  <c r="AA254" i="19"/>
  <c r="Z254" i="19"/>
  <c r="Y254" i="19"/>
  <c r="AA253" i="19"/>
  <c r="Z253" i="19"/>
  <c r="Y253" i="19"/>
  <c r="AA252" i="19"/>
  <c r="Z252" i="19"/>
  <c r="Y252" i="19"/>
  <c r="AA251" i="19"/>
  <c r="Z251" i="19"/>
  <c r="Y251" i="19"/>
  <c r="AA250" i="19"/>
  <c r="Z250" i="19"/>
  <c r="Y250" i="19"/>
  <c r="AA249" i="19"/>
  <c r="Z249" i="19"/>
  <c r="Y249" i="19"/>
  <c r="AA248" i="19"/>
  <c r="Z248" i="19"/>
  <c r="Y248" i="19"/>
  <c r="AA247" i="19"/>
  <c r="Z247" i="19"/>
  <c r="Y247" i="19"/>
  <c r="AA246" i="19"/>
  <c r="Z246" i="19"/>
  <c r="Y246" i="19"/>
  <c r="AA245" i="19"/>
  <c r="Z245" i="19"/>
  <c r="Y245" i="19"/>
  <c r="AA244" i="19"/>
  <c r="Z244" i="19"/>
  <c r="Y244" i="19"/>
  <c r="AA243" i="19"/>
  <c r="Z243" i="19"/>
  <c r="Y243" i="19"/>
  <c r="AA242" i="19"/>
  <c r="Z242" i="19"/>
  <c r="Y242" i="19"/>
  <c r="AA241" i="19"/>
  <c r="Z241" i="19"/>
  <c r="Y241" i="19"/>
  <c r="AA240" i="19"/>
  <c r="Z240" i="19"/>
  <c r="Y240" i="19"/>
  <c r="AA239" i="19"/>
  <c r="Z239" i="19"/>
  <c r="Y239" i="19"/>
  <c r="AA238" i="19"/>
  <c r="Z238" i="19"/>
  <c r="Y238" i="19"/>
  <c r="AA237" i="19"/>
  <c r="Z237" i="19"/>
  <c r="Y237" i="19"/>
  <c r="AA236" i="19"/>
  <c r="Z236" i="19"/>
  <c r="Y236" i="19"/>
  <c r="AA235" i="19"/>
  <c r="Z235" i="19"/>
  <c r="Y235" i="19"/>
  <c r="AA234" i="19"/>
  <c r="Z234" i="19"/>
  <c r="Y234" i="19"/>
  <c r="AA233" i="19"/>
  <c r="Z233" i="19"/>
  <c r="Y233" i="19"/>
  <c r="AA232" i="19"/>
  <c r="Z232" i="19"/>
  <c r="Y232" i="19"/>
  <c r="AA231" i="19"/>
  <c r="Z231" i="19"/>
  <c r="Y231" i="19"/>
  <c r="AA230" i="19"/>
  <c r="Z230" i="19"/>
  <c r="Y230" i="19"/>
  <c r="AA229" i="19"/>
  <c r="Z229" i="19"/>
  <c r="Y229" i="19"/>
  <c r="AA228" i="19"/>
  <c r="Z228" i="19"/>
  <c r="Y228" i="19"/>
  <c r="AA227" i="19"/>
  <c r="Z227" i="19"/>
  <c r="Y227" i="19"/>
  <c r="AA226" i="19"/>
  <c r="Z226" i="19"/>
  <c r="Y226" i="19"/>
  <c r="AA225" i="19"/>
  <c r="Z225" i="19"/>
  <c r="Y225" i="19"/>
  <c r="AA224" i="19"/>
  <c r="Z224" i="19"/>
  <c r="Y224" i="19"/>
  <c r="AA223" i="19"/>
  <c r="Z223" i="19"/>
  <c r="Y223" i="19"/>
  <c r="AA222" i="19"/>
  <c r="Z222" i="19"/>
  <c r="Y222" i="19"/>
  <c r="AA221" i="19"/>
  <c r="Z221" i="19"/>
  <c r="Y221" i="19"/>
  <c r="AA220" i="19"/>
  <c r="Z220" i="19"/>
  <c r="Y220" i="19"/>
  <c r="AA219" i="19"/>
  <c r="Z219" i="19"/>
  <c r="Y219" i="19"/>
  <c r="AA218" i="19"/>
  <c r="Z218" i="19"/>
  <c r="Y218" i="19"/>
  <c r="AA217" i="19"/>
  <c r="Z217" i="19"/>
  <c r="Y217" i="19"/>
  <c r="AA216" i="19"/>
  <c r="Z216" i="19"/>
  <c r="Y216" i="19"/>
  <c r="AA215" i="19"/>
  <c r="Z215" i="19"/>
  <c r="Y215" i="19"/>
  <c r="AA214" i="19"/>
  <c r="Z214" i="19"/>
  <c r="Y214" i="19"/>
  <c r="AA213" i="19"/>
  <c r="Z213" i="19"/>
  <c r="Y213" i="19"/>
  <c r="AA212" i="19"/>
  <c r="Z212" i="19"/>
  <c r="Y212" i="19"/>
  <c r="AA211" i="19"/>
  <c r="Z211" i="19"/>
  <c r="Y211" i="19"/>
  <c r="AA210" i="19"/>
  <c r="Z210" i="19"/>
  <c r="Y210" i="19"/>
  <c r="AA209" i="19"/>
  <c r="Z209" i="19"/>
  <c r="Y209" i="19"/>
  <c r="AA208" i="19"/>
  <c r="Z208" i="19"/>
  <c r="Y208" i="19"/>
  <c r="AA207" i="19"/>
  <c r="Z207" i="19"/>
  <c r="Y207" i="19"/>
  <c r="AA206" i="19"/>
  <c r="Z206" i="19"/>
  <c r="Y206" i="19"/>
  <c r="AA205" i="19"/>
  <c r="Z205" i="19"/>
  <c r="Y205" i="19"/>
  <c r="AA204" i="19"/>
  <c r="Z204" i="19"/>
  <c r="Y204" i="19"/>
  <c r="AA203" i="19"/>
  <c r="Z203" i="19"/>
  <c r="Y203" i="19"/>
  <c r="AA202" i="19"/>
  <c r="Z202" i="19"/>
  <c r="Y202" i="19"/>
  <c r="AA201" i="19"/>
  <c r="Z201" i="19"/>
  <c r="Y201" i="19"/>
  <c r="AA200" i="19"/>
  <c r="Z200" i="19"/>
  <c r="Y200" i="19"/>
  <c r="AA199" i="19"/>
  <c r="Z199" i="19"/>
  <c r="Y199" i="19"/>
  <c r="AA198" i="19"/>
  <c r="Z198" i="19"/>
  <c r="Y198" i="19"/>
  <c r="AA197" i="19"/>
  <c r="Z197" i="19"/>
  <c r="Y197" i="19"/>
  <c r="AA196" i="19"/>
  <c r="Z196" i="19"/>
  <c r="Y196" i="19"/>
  <c r="AA195" i="19"/>
  <c r="Z195" i="19"/>
  <c r="Y195" i="19"/>
  <c r="AA194" i="19"/>
  <c r="Z194" i="19"/>
  <c r="Y194" i="19"/>
  <c r="AA193" i="19"/>
  <c r="Z193" i="19"/>
  <c r="Y193" i="19"/>
  <c r="AA192" i="19"/>
  <c r="Z192" i="19"/>
  <c r="Y192" i="19"/>
  <c r="AA191" i="19"/>
  <c r="Z191" i="19"/>
  <c r="Y191" i="19"/>
  <c r="AA190" i="19"/>
  <c r="Z190" i="19"/>
  <c r="Y190" i="19"/>
  <c r="AA189" i="19"/>
  <c r="Z189" i="19"/>
  <c r="Y189" i="19"/>
  <c r="AA188" i="19"/>
  <c r="Z188" i="19"/>
  <c r="Y188" i="19"/>
  <c r="AA187" i="19"/>
  <c r="Z187" i="19"/>
  <c r="Y187" i="19"/>
  <c r="AA186" i="19"/>
  <c r="Z186" i="19"/>
  <c r="Y186" i="19"/>
  <c r="AA185" i="19"/>
  <c r="Z185" i="19"/>
  <c r="Y185" i="19"/>
  <c r="AA184" i="19"/>
  <c r="Z184" i="19"/>
  <c r="Y184" i="19"/>
  <c r="AA183" i="19"/>
  <c r="Z183" i="19"/>
  <c r="Y183" i="19"/>
  <c r="AA182" i="19"/>
  <c r="Z182" i="19"/>
  <c r="Y182" i="19"/>
  <c r="AA181" i="19"/>
  <c r="Z181" i="19"/>
  <c r="Y181" i="19"/>
  <c r="AA180" i="19"/>
  <c r="Z180" i="19"/>
  <c r="Y180" i="19"/>
  <c r="AA179" i="19"/>
  <c r="Z179" i="19"/>
  <c r="Y179" i="19"/>
  <c r="AA178" i="19"/>
  <c r="Z178" i="19"/>
  <c r="Y178" i="19"/>
  <c r="AA177" i="19"/>
  <c r="Z177" i="19"/>
  <c r="Y177" i="19"/>
  <c r="AA176" i="19"/>
  <c r="Z176" i="19"/>
  <c r="Y176" i="19"/>
  <c r="AA175" i="19"/>
  <c r="Z175" i="19"/>
  <c r="Y175" i="19"/>
  <c r="AA174" i="19"/>
  <c r="Z174" i="19"/>
  <c r="Y174" i="19"/>
  <c r="AA173" i="19"/>
  <c r="Z173" i="19"/>
  <c r="Y173" i="19"/>
  <c r="AA172" i="19"/>
  <c r="Z172" i="19"/>
  <c r="Y172" i="19"/>
  <c r="AA171" i="19"/>
  <c r="Z171" i="19"/>
  <c r="Y171" i="19"/>
  <c r="AA170" i="19"/>
  <c r="Z170" i="19"/>
  <c r="Y170" i="19"/>
  <c r="AA169" i="19"/>
  <c r="Z169" i="19"/>
  <c r="Y169" i="19"/>
  <c r="AA168" i="19"/>
  <c r="Z168" i="19"/>
  <c r="Y168" i="19"/>
  <c r="AA167" i="19"/>
  <c r="Z167" i="19"/>
  <c r="Y167" i="19"/>
  <c r="AA166" i="19"/>
  <c r="Z166" i="19"/>
  <c r="Y166" i="19"/>
  <c r="AA165" i="19"/>
  <c r="Z165" i="19"/>
  <c r="Y165" i="19"/>
  <c r="AA164" i="19"/>
  <c r="Z164" i="19"/>
  <c r="Y164" i="19"/>
  <c r="AA163" i="19"/>
  <c r="Z163" i="19"/>
  <c r="Y163" i="19"/>
  <c r="AA162" i="19"/>
  <c r="Z162" i="19"/>
  <c r="Y162" i="19"/>
  <c r="AA161" i="19"/>
  <c r="Z161" i="19"/>
  <c r="Y161" i="19"/>
  <c r="AA160" i="19"/>
  <c r="Z160" i="19"/>
  <c r="Y160" i="19"/>
  <c r="AA159" i="19"/>
  <c r="Z159" i="19"/>
  <c r="Y159" i="19"/>
  <c r="AA158" i="19"/>
  <c r="Z158" i="19"/>
  <c r="Y158" i="19"/>
  <c r="AA157" i="19"/>
  <c r="Z157" i="19"/>
  <c r="Y157" i="19"/>
  <c r="AA156" i="19"/>
  <c r="Z156" i="19"/>
  <c r="Y156" i="19"/>
  <c r="AA155" i="19"/>
  <c r="Z155" i="19"/>
  <c r="Y155" i="19"/>
  <c r="AA154" i="19"/>
  <c r="Z154" i="19"/>
  <c r="Y154" i="19"/>
  <c r="AA153" i="19"/>
  <c r="Z153" i="19"/>
  <c r="Y153" i="19"/>
  <c r="AA152" i="19"/>
  <c r="Z152" i="19"/>
  <c r="Y152" i="19"/>
  <c r="AA151" i="19"/>
  <c r="Z151" i="19"/>
  <c r="Y151" i="19"/>
  <c r="AA150" i="19"/>
  <c r="Z150" i="19"/>
  <c r="Y150" i="19"/>
  <c r="AA149" i="19"/>
  <c r="Z149" i="19"/>
  <c r="Y149" i="19"/>
  <c r="AA148" i="19"/>
  <c r="Z148" i="19"/>
  <c r="Y148" i="19"/>
  <c r="AA147" i="19"/>
  <c r="Z147" i="19"/>
  <c r="Y147" i="19"/>
  <c r="AA146" i="19"/>
  <c r="Z146" i="19"/>
  <c r="Y146" i="19"/>
  <c r="AA145" i="19"/>
  <c r="Z145" i="19"/>
  <c r="Y145" i="19"/>
  <c r="AA144" i="19"/>
  <c r="Z144" i="19"/>
  <c r="Y144" i="19"/>
  <c r="AA143" i="19"/>
  <c r="Z143" i="19"/>
  <c r="Y143" i="19"/>
  <c r="AA142" i="19"/>
  <c r="Z142" i="19"/>
  <c r="Y142" i="19"/>
  <c r="AA141" i="19"/>
  <c r="Z141" i="19"/>
  <c r="Y141" i="19"/>
  <c r="AA140" i="19"/>
  <c r="Z140" i="19"/>
  <c r="Y140" i="19"/>
  <c r="AA139" i="19"/>
  <c r="Z139" i="19"/>
  <c r="Y139" i="19"/>
  <c r="AA138" i="19"/>
  <c r="Z138" i="19"/>
  <c r="Y138" i="19"/>
  <c r="AA137" i="19"/>
  <c r="Z137" i="19"/>
  <c r="Y137" i="19"/>
  <c r="AA136" i="19"/>
  <c r="Z136" i="19"/>
  <c r="Y136" i="19"/>
  <c r="AA135" i="19"/>
  <c r="Z135" i="19"/>
  <c r="Y135" i="19"/>
  <c r="AA134" i="19"/>
  <c r="Z134" i="19"/>
  <c r="Y134" i="19"/>
  <c r="AA133" i="19"/>
  <c r="Z133" i="19"/>
  <c r="Y133" i="19"/>
  <c r="AA132" i="19"/>
  <c r="Z132" i="19"/>
  <c r="Y132" i="19"/>
  <c r="AA131" i="19"/>
  <c r="Z131" i="19"/>
  <c r="Y131" i="19"/>
  <c r="AA130" i="19"/>
  <c r="Z130" i="19"/>
  <c r="Y130" i="19"/>
  <c r="AA129" i="19"/>
  <c r="Z129" i="19"/>
  <c r="Y129" i="19"/>
  <c r="AA128" i="19"/>
  <c r="Z128" i="19"/>
  <c r="Y128" i="19"/>
  <c r="AA127" i="19"/>
  <c r="Z127" i="19"/>
  <c r="Y127" i="19"/>
  <c r="AA126" i="19"/>
  <c r="Z126" i="19"/>
  <c r="Y126" i="19"/>
  <c r="AA125" i="19"/>
  <c r="Z125" i="19"/>
  <c r="Y125" i="19"/>
  <c r="AA124" i="19"/>
  <c r="Z124" i="19"/>
  <c r="Y124" i="19"/>
  <c r="AA123" i="19"/>
  <c r="Z123" i="19"/>
  <c r="Y123" i="19"/>
  <c r="AA122" i="19"/>
  <c r="Z122" i="19"/>
  <c r="Y122" i="19"/>
  <c r="AA121" i="19"/>
  <c r="Z121" i="19"/>
  <c r="Y121" i="19"/>
  <c r="AA120" i="19"/>
  <c r="Z120" i="19"/>
  <c r="Y120" i="19"/>
  <c r="AA119" i="19"/>
  <c r="Z119" i="19"/>
  <c r="Y119" i="19"/>
  <c r="AA118" i="19"/>
  <c r="Z118" i="19"/>
  <c r="Y118" i="19"/>
  <c r="AA117" i="19"/>
  <c r="Z117" i="19"/>
  <c r="Y117" i="19"/>
  <c r="AA116" i="19"/>
  <c r="Z116" i="19"/>
  <c r="Y116" i="19"/>
  <c r="AA115" i="19"/>
  <c r="Z115" i="19"/>
  <c r="Y115" i="19"/>
  <c r="AA114" i="19"/>
  <c r="Z114" i="19"/>
  <c r="Y114" i="19"/>
  <c r="AA113" i="19"/>
  <c r="Z113" i="19"/>
  <c r="Y113" i="19"/>
  <c r="AA112" i="19"/>
  <c r="Z112" i="19"/>
  <c r="Y112" i="19"/>
  <c r="AA111" i="19"/>
  <c r="Z111" i="19"/>
  <c r="Y111" i="19"/>
  <c r="AA110" i="19"/>
  <c r="Z110" i="19"/>
  <c r="Y110" i="19"/>
  <c r="AA109" i="19"/>
  <c r="Z109" i="19"/>
  <c r="Y109" i="19"/>
  <c r="AA108" i="19"/>
  <c r="Z108" i="19"/>
  <c r="Y108" i="19"/>
  <c r="AA107" i="19"/>
  <c r="Z107" i="19"/>
  <c r="Y107" i="19"/>
  <c r="AA106" i="19"/>
  <c r="Z106" i="19"/>
  <c r="Y106" i="19"/>
  <c r="AA105" i="19"/>
  <c r="Z105" i="19"/>
  <c r="Y105" i="19"/>
  <c r="AA104" i="19"/>
  <c r="Z104" i="19"/>
  <c r="Y104" i="19"/>
  <c r="AA103" i="19"/>
  <c r="Z103" i="19"/>
  <c r="Y103" i="19"/>
  <c r="AA102" i="19"/>
  <c r="Z102" i="19"/>
  <c r="Y102" i="19"/>
  <c r="AA101" i="19"/>
  <c r="Z101" i="19"/>
  <c r="Y101" i="19"/>
  <c r="AA100" i="19"/>
  <c r="Z100" i="19"/>
  <c r="Y100" i="19"/>
  <c r="AA99" i="19"/>
  <c r="Z99" i="19"/>
  <c r="Y99" i="19"/>
  <c r="AA98" i="19"/>
  <c r="Z98" i="19"/>
  <c r="Y98" i="19"/>
  <c r="AA97" i="19"/>
  <c r="Z97" i="19"/>
  <c r="Y97" i="19"/>
  <c r="AA96" i="19"/>
  <c r="Z96" i="19"/>
  <c r="Y96" i="19"/>
  <c r="AA95" i="19"/>
  <c r="Z95" i="19"/>
  <c r="Y95" i="19"/>
  <c r="AA94" i="19"/>
  <c r="Z94" i="19"/>
  <c r="Y94" i="19"/>
  <c r="AA93" i="19"/>
  <c r="Z93" i="19"/>
  <c r="Y93" i="19"/>
  <c r="AA92" i="19"/>
  <c r="Z92" i="19"/>
  <c r="Y92" i="19"/>
  <c r="AA91" i="19"/>
  <c r="Z91" i="19"/>
  <c r="Y91" i="19"/>
  <c r="AA90" i="19"/>
  <c r="Z90" i="19"/>
  <c r="Y90" i="19"/>
  <c r="AA89" i="19"/>
  <c r="Z89" i="19"/>
  <c r="Y89" i="19"/>
  <c r="AA88" i="19"/>
  <c r="Z88" i="19"/>
  <c r="Y88" i="19"/>
  <c r="AA87" i="19"/>
  <c r="Z87" i="19"/>
  <c r="Y87" i="19"/>
  <c r="AA86" i="19"/>
  <c r="Z86" i="19"/>
  <c r="Y86" i="19"/>
  <c r="AA85" i="19"/>
  <c r="Z85" i="19"/>
  <c r="Y85" i="19"/>
  <c r="AA84" i="19"/>
  <c r="Z84" i="19"/>
  <c r="Y84" i="19"/>
  <c r="AA83" i="19"/>
  <c r="Z83" i="19"/>
  <c r="Y83" i="19"/>
  <c r="AA82" i="19"/>
  <c r="Z82" i="19"/>
  <c r="Y82" i="19"/>
  <c r="AA81" i="19"/>
  <c r="Z81" i="19"/>
  <c r="Y81" i="19"/>
  <c r="AA80" i="19"/>
  <c r="Z80" i="19"/>
  <c r="Y80" i="19"/>
  <c r="AA79" i="19"/>
  <c r="Z79" i="19"/>
  <c r="Y79" i="19"/>
  <c r="AA78" i="19"/>
  <c r="Z78" i="19"/>
  <c r="Y78" i="19"/>
  <c r="AA77" i="19"/>
  <c r="Z77" i="19"/>
  <c r="Y77" i="19"/>
  <c r="AA76" i="19"/>
  <c r="Z76" i="19"/>
  <c r="Y76" i="19"/>
  <c r="AA75" i="19"/>
  <c r="Z75" i="19"/>
  <c r="Y75" i="19"/>
  <c r="AA74" i="19"/>
  <c r="Z74" i="19"/>
  <c r="Y74" i="19"/>
  <c r="AA73" i="19"/>
  <c r="Z73" i="19"/>
  <c r="Y73" i="19"/>
  <c r="AA72" i="19"/>
  <c r="Z72" i="19"/>
  <c r="Y72" i="19"/>
  <c r="AA71" i="19"/>
  <c r="Z71" i="19"/>
  <c r="Y71" i="19"/>
  <c r="AA70" i="19"/>
  <c r="Z70" i="19"/>
  <c r="Y70" i="19"/>
  <c r="AA69" i="19"/>
  <c r="Z69" i="19"/>
  <c r="Y69" i="19"/>
  <c r="AA68" i="19"/>
  <c r="Z68" i="19"/>
  <c r="Y68" i="19"/>
  <c r="AA67" i="19"/>
  <c r="Z67" i="19"/>
  <c r="Y67" i="19"/>
  <c r="AA66" i="19"/>
  <c r="Z66" i="19"/>
  <c r="Y66" i="19"/>
  <c r="AA65" i="19"/>
  <c r="Z65" i="19"/>
  <c r="Y65" i="19"/>
  <c r="AA64" i="19"/>
  <c r="Z64" i="19"/>
  <c r="Y64" i="19"/>
  <c r="AA63" i="19"/>
  <c r="Z63" i="19"/>
  <c r="Y63" i="19"/>
  <c r="AA62" i="19"/>
  <c r="Z62" i="19"/>
  <c r="Y62" i="19"/>
  <c r="AA61" i="19"/>
  <c r="Z61" i="19"/>
  <c r="Y61" i="19"/>
  <c r="AA60" i="19"/>
  <c r="Z60" i="19"/>
  <c r="Y60" i="19"/>
  <c r="AA59" i="19"/>
  <c r="Z59" i="19"/>
  <c r="Y59" i="19"/>
  <c r="AA58" i="19"/>
  <c r="Z58" i="19"/>
  <c r="Y58" i="19"/>
  <c r="AA57" i="19"/>
  <c r="Z57" i="19"/>
  <c r="Y57" i="19"/>
  <c r="AA56" i="19"/>
  <c r="Z56" i="19"/>
  <c r="Y56" i="19"/>
  <c r="AA55" i="19"/>
  <c r="Z55" i="19"/>
  <c r="Y55" i="19"/>
  <c r="AA54" i="19"/>
  <c r="Z54" i="19"/>
  <c r="Y54" i="19"/>
  <c r="AA53" i="19"/>
  <c r="Z53" i="19"/>
  <c r="Y53" i="19"/>
  <c r="AA52" i="19"/>
  <c r="Z52" i="19"/>
  <c r="Y52" i="19"/>
  <c r="AA51" i="19"/>
  <c r="Z51" i="19"/>
  <c r="Y51" i="19"/>
  <c r="AA50" i="19"/>
  <c r="Z50" i="19"/>
  <c r="Y50" i="19"/>
  <c r="AA49" i="19"/>
  <c r="Z49" i="19"/>
  <c r="Y49" i="19"/>
  <c r="AA48" i="19"/>
  <c r="Z48" i="19"/>
  <c r="Y48" i="19"/>
  <c r="AA47" i="19"/>
  <c r="Z47" i="19"/>
  <c r="Y47" i="19"/>
  <c r="AA46" i="19"/>
  <c r="Z46" i="19"/>
  <c r="Y46" i="19"/>
  <c r="AA45" i="19"/>
  <c r="Z45" i="19"/>
  <c r="Y45" i="19"/>
  <c r="AA44" i="19"/>
  <c r="Z44" i="19"/>
  <c r="Y44" i="19"/>
  <c r="AA43" i="19"/>
  <c r="Z43" i="19"/>
  <c r="Y43" i="19"/>
  <c r="AA42" i="19"/>
  <c r="Z42" i="19"/>
  <c r="Y42" i="19"/>
  <c r="AA41" i="19"/>
  <c r="Z41" i="19"/>
  <c r="Y41" i="19"/>
  <c r="AA40" i="19"/>
  <c r="Z40" i="19"/>
  <c r="Y40" i="19"/>
  <c r="AA39" i="19"/>
  <c r="Z39" i="19"/>
  <c r="Y39" i="19"/>
  <c r="AA38" i="19"/>
  <c r="Z38" i="19"/>
  <c r="Y38" i="19"/>
  <c r="AA37" i="19"/>
  <c r="Z37" i="19"/>
  <c r="Y37" i="19"/>
  <c r="AA36" i="19"/>
  <c r="Z36" i="19"/>
  <c r="Y36" i="19"/>
  <c r="AA35" i="19"/>
  <c r="Z35" i="19"/>
  <c r="Y35" i="19"/>
  <c r="AA34" i="19"/>
  <c r="Z34" i="19"/>
  <c r="Y34" i="19"/>
  <c r="AA33" i="19"/>
  <c r="Z33" i="19"/>
  <c r="Y33" i="19"/>
  <c r="AA32" i="19"/>
  <c r="Z32" i="19"/>
  <c r="Y32" i="19"/>
  <c r="AA31" i="19"/>
  <c r="Z31" i="19"/>
  <c r="Y31" i="19"/>
  <c r="AA30" i="19"/>
  <c r="Z30" i="19"/>
  <c r="Y30" i="19"/>
  <c r="AA29" i="19"/>
  <c r="Z29" i="19"/>
  <c r="Y29" i="19"/>
  <c r="AA28" i="19"/>
  <c r="Z28" i="19"/>
  <c r="Y28" i="19"/>
  <c r="AA27" i="19"/>
  <c r="Z27" i="19"/>
  <c r="Y27" i="19"/>
  <c r="AA26" i="19"/>
  <c r="Z26" i="19"/>
  <c r="Y26" i="19"/>
  <c r="AA25" i="19"/>
  <c r="Z25" i="19"/>
  <c r="Y25" i="19"/>
  <c r="AA24" i="19"/>
  <c r="Z24" i="19"/>
  <c r="Y24" i="19"/>
  <c r="AA23" i="19"/>
  <c r="Z23" i="19"/>
  <c r="Y23" i="19"/>
  <c r="AA22" i="19"/>
  <c r="Z22" i="19"/>
  <c r="Y22" i="19"/>
  <c r="AA21" i="19"/>
  <c r="Z21" i="19"/>
  <c r="Y21" i="19"/>
  <c r="AA20" i="19"/>
  <c r="Z20" i="19"/>
  <c r="Y20" i="19"/>
  <c r="Z19" i="19"/>
  <c r="Y19" i="19"/>
  <c r="AA19" i="19" s="1"/>
  <c r="Z18" i="19"/>
  <c r="Y18" i="19"/>
  <c r="AA18" i="19" s="1"/>
  <c r="Z17" i="19"/>
  <c r="Y17" i="19"/>
  <c r="AA17" i="19" s="1"/>
  <c r="Z16" i="19"/>
  <c r="Y16" i="19"/>
  <c r="AA16" i="19" s="1"/>
  <c r="Z15" i="19"/>
  <c r="Y15" i="19"/>
  <c r="AA15" i="19" s="1"/>
  <c r="Z14" i="19"/>
  <c r="Y14" i="19"/>
  <c r="AA14" i="19" s="1"/>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16" i="2"/>
  <c r="Z15"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AA452" i="2"/>
  <c r="AA453" i="2"/>
  <c r="AA454" i="2"/>
  <c r="M8" i="17" l="1"/>
  <c r="M7" i="17" s="1"/>
  <c r="M8" i="16"/>
  <c r="M8" i="13"/>
  <c r="M8" i="11"/>
  <c r="V20" i="17"/>
  <c r="V22" i="17"/>
  <c r="V24" i="17"/>
  <c r="V26" i="17"/>
  <c r="V28" i="17"/>
  <c r="V18" i="17"/>
  <c r="V20" i="16"/>
  <c r="V22" i="16"/>
  <c r="V24" i="16"/>
  <c r="V26" i="16"/>
  <c r="V28" i="16"/>
  <c r="V20" i="13"/>
  <c r="V22" i="13"/>
  <c r="V24" i="13"/>
  <c r="V26" i="13"/>
  <c r="V28" i="13"/>
  <c r="V18" i="16"/>
  <c r="V18" i="13"/>
  <c r="V20" i="11"/>
  <c r="V22" i="11"/>
  <c r="V24" i="11"/>
  <c r="V26" i="11"/>
  <c r="V28" i="11"/>
  <c r="V18" i="11"/>
  <c r="V7" i="17" l="1"/>
  <c r="V5" i="17" s="1"/>
  <c r="V7" i="16"/>
  <c r="V5" i="16" s="1"/>
  <c r="V7" i="13"/>
  <c r="V5" i="13" s="1"/>
  <c r="V7" i="11"/>
  <c r="V5" i="11" s="1"/>
  <c r="N28" i="13"/>
  <c r="N26" i="13"/>
  <c r="N24" i="13"/>
  <c r="N22" i="13"/>
  <c r="N20" i="13"/>
  <c r="N18" i="13"/>
  <c r="U9" i="13"/>
  <c r="T9" i="13"/>
  <c r="S9" i="13"/>
  <c r="S7" i="13" s="1"/>
  <c r="S5" i="13" s="1"/>
  <c r="R9" i="13"/>
  <c r="R7" i="13" s="1"/>
  <c r="R5" i="13" s="1"/>
  <c r="Q9" i="13"/>
  <c r="P9" i="13"/>
  <c r="O8" i="13"/>
  <c r="O7" i="13" s="1"/>
  <c r="O5" i="13" s="1"/>
  <c r="M7" i="13"/>
  <c r="M5" i="13" s="1"/>
  <c r="U7" i="13"/>
  <c r="T7" i="13"/>
  <c r="Q7" i="13"/>
  <c r="Q5" i="13" s="1"/>
  <c r="P7" i="13"/>
  <c r="P5" i="13" s="1"/>
  <c r="U5" i="13"/>
  <c r="T5" i="13"/>
  <c r="N28" i="17"/>
  <c r="N26" i="17"/>
  <c r="N24" i="17"/>
  <c r="N22" i="17"/>
  <c r="N20" i="17"/>
  <c r="N18" i="17"/>
  <c r="U9" i="17"/>
  <c r="T9" i="17"/>
  <c r="S9" i="17"/>
  <c r="R9" i="17"/>
  <c r="Q9" i="17"/>
  <c r="Q7" i="17" s="1"/>
  <c r="Q5" i="17" s="1"/>
  <c r="P9" i="17"/>
  <c r="P7" i="17" s="1"/>
  <c r="P5" i="17" s="1"/>
  <c r="O8" i="17"/>
  <c r="O7" i="17" s="1"/>
  <c r="O5" i="17" s="1"/>
  <c r="M5" i="17"/>
  <c r="U7" i="17"/>
  <c r="U5" i="17" s="1"/>
  <c r="T7" i="17"/>
  <c r="T5" i="17" s="1"/>
  <c r="S7" i="17"/>
  <c r="S5" i="17" s="1"/>
  <c r="R7" i="17"/>
  <c r="R5" i="17"/>
  <c r="O8" i="16"/>
  <c r="O7" i="16" s="1"/>
  <c r="O5" i="16" s="1"/>
  <c r="O8" i="11"/>
  <c r="O7" i="11" s="1"/>
  <c r="O5" i="11" s="1"/>
  <c r="N28" i="16"/>
  <c r="N26" i="16"/>
  <c r="N24" i="16"/>
  <c r="N22" i="16"/>
  <c r="N20" i="16"/>
  <c r="N18" i="16"/>
  <c r="U9" i="16"/>
  <c r="U7" i="16" s="1"/>
  <c r="U5" i="16" s="1"/>
  <c r="T9" i="16"/>
  <c r="T7" i="16" s="1"/>
  <c r="T5" i="16" s="1"/>
  <c r="S9" i="16"/>
  <c r="S7" i="16" s="1"/>
  <c r="S5" i="16" s="1"/>
  <c r="R9" i="16"/>
  <c r="R7" i="16" s="1"/>
  <c r="R5" i="16" s="1"/>
  <c r="Q9" i="16"/>
  <c r="Q7" i="16" s="1"/>
  <c r="Q5" i="16" s="1"/>
  <c r="P9" i="16"/>
  <c r="M7" i="16"/>
  <c r="M5" i="16" s="1"/>
  <c r="P7" i="16"/>
  <c r="P5" i="16" s="1"/>
  <c r="L6" i="11"/>
  <c r="T9" i="11"/>
  <c r="T7" i="11" s="1"/>
  <c r="T5" i="11" s="1"/>
  <c r="U9" i="11"/>
  <c r="U7" i="11" s="1"/>
  <c r="U5" i="11" s="1"/>
  <c r="S9" i="11"/>
  <c r="S7" i="11" s="1"/>
  <c r="S5" i="11" s="1"/>
  <c r="BA463" i="19"/>
  <c r="AZ463" i="19"/>
  <c r="AY463" i="19"/>
  <c r="AX463" i="19"/>
  <c r="BA462" i="19"/>
  <c r="AZ462" i="19"/>
  <c r="AY462" i="19"/>
  <c r="AX462" i="19"/>
  <c r="BA461" i="19"/>
  <c r="AZ461" i="19"/>
  <c r="AY461" i="19"/>
  <c r="AX461" i="19"/>
  <c r="BA460" i="19"/>
  <c r="AZ460" i="19"/>
  <c r="AY460" i="19"/>
  <c r="AX460" i="19"/>
  <c r="BA459" i="19"/>
  <c r="AZ459" i="19"/>
  <c r="AY459" i="19"/>
  <c r="AX459" i="19"/>
  <c r="BA458" i="19"/>
  <c r="AZ458" i="19"/>
  <c r="AY458" i="19"/>
  <c r="AX458" i="19"/>
  <c r="BA457" i="19"/>
  <c r="AZ457" i="19"/>
  <c r="AY457" i="19"/>
  <c r="AX457" i="19"/>
  <c r="BA456" i="19"/>
  <c r="AZ456" i="19"/>
  <c r="AY456" i="19"/>
  <c r="AX456" i="19"/>
  <c r="BA455" i="19"/>
  <c r="AZ455" i="19"/>
  <c r="AY455" i="19"/>
  <c r="AX455" i="19"/>
  <c r="BA454" i="19"/>
  <c r="AZ454" i="19"/>
  <c r="AY454" i="19"/>
  <c r="AX454" i="19"/>
  <c r="BA453" i="19"/>
  <c r="AZ453" i="19"/>
  <c r="AY453" i="19"/>
  <c r="AX453" i="19"/>
  <c r="BA452" i="19"/>
  <c r="AZ452" i="19"/>
  <c r="AY452" i="19"/>
  <c r="AX452" i="19"/>
  <c r="BA451" i="19"/>
  <c r="AZ451" i="19"/>
  <c r="AY451" i="19"/>
  <c r="AX451" i="19"/>
  <c r="BA450" i="19"/>
  <c r="AZ450" i="19"/>
  <c r="AY450" i="19"/>
  <c r="AX450" i="19"/>
  <c r="BA449" i="19"/>
  <c r="AZ449" i="19"/>
  <c r="AY449" i="19"/>
  <c r="AX449" i="19"/>
  <c r="BA448" i="19"/>
  <c r="AZ448" i="19"/>
  <c r="AY448" i="19"/>
  <c r="AX448" i="19"/>
  <c r="BA447" i="19"/>
  <c r="AZ447" i="19"/>
  <c r="AY447" i="19"/>
  <c r="AX447" i="19"/>
  <c r="BA446" i="19"/>
  <c r="AZ446" i="19"/>
  <c r="AY446" i="19"/>
  <c r="AX446" i="19"/>
  <c r="BA445" i="19"/>
  <c r="AZ445" i="19"/>
  <c r="AY445" i="19"/>
  <c r="AX445" i="19"/>
  <c r="BA444" i="19"/>
  <c r="AZ444" i="19"/>
  <c r="AY444" i="19"/>
  <c r="AX444" i="19"/>
  <c r="BA443" i="19"/>
  <c r="AZ443" i="19"/>
  <c r="AY443" i="19"/>
  <c r="AX443" i="19"/>
  <c r="BA442" i="19"/>
  <c r="AZ442" i="19"/>
  <c r="AY442" i="19"/>
  <c r="AX442" i="19"/>
  <c r="BA441" i="19"/>
  <c r="AZ441" i="19"/>
  <c r="AY441" i="19"/>
  <c r="AX441" i="19"/>
  <c r="BA440" i="19"/>
  <c r="AZ440" i="19"/>
  <c r="AY440" i="19"/>
  <c r="AX440" i="19"/>
  <c r="BA439" i="19"/>
  <c r="AZ439" i="19"/>
  <c r="AY439" i="19"/>
  <c r="AX439" i="19"/>
  <c r="BA438" i="19"/>
  <c r="AZ438" i="19"/>
  <c r="AY438" i="19"/>
  <c r="AX438" i="19"/>
  <c r="BA437" i="19"/>
  <c r="AZ437" i="19"/>
  <c r="AY437" i="19"/>
  <c r="AX437" i="19"/>
  <c r="BA436" i="19"/>
  <c r="AZ436" i="19"/>
  <c r="AY436" i="19"/>
  <c r="AX436" i="19"/>
  <c r="BA435" i="19"/>
  <c r="AZ435" i="19"/>
  <c r="AY435" i="19"/>
  <c r="AX435" i="19"/>
  <c r="BA434" i="19"/>
  <c r="AZ434" i="19"/>
  <c r="AY434" i="19"/>
  <c r="AX434" i="19"/>
  <c r="BA433" i="19"/>
  <c r="AZ433" i="19"/>
  <c r="AY433" i="19"/>
  <c r="AX433" i="19"/>
  <c r="BA432" i="19"/>
  <c r="AZ432" i="19"/>
  <c r="AY432" i="19"/>
  <c r="AX432" i="19"/>
  <c r="BA431" i="19"/>
  <c r="AZ431" i="19"/>
  <c r="AY431" i="19"/>
  <c r="AX431" i="19"/>
  <c r="BA430" i="19"/>
  <c r="AZ430" i="19"/>
  <c r="AY430" i="19"/>
  <c r="AX430" i="19"/>
  <c r="BA429" i="19"/>
  <c r="AZ429" i="19"/>
  <c r="AY429" i="19"/>
  <c r="AX429" i="19"/>
  <c r="BA428" i="19"/>
  <c r="AZ428" i="19"/>
  <c r="AY428" i="19"/>
  <c r="AX428" i="19"/>
  <c r="BA427" i="19"/>
  <c r="AZ427" i="19"/>
  <c r="AY427" i="19"/>
  <c r="AX427" i="19"/>
  <c r="BA426" i="19"/>
  <c r="AZ426" i="19"/>
  <c r="AY426" i="19"/>
  <c r="AX426" i="19"/>
  <c r="BA425" i="19"/>
  <c r="AZ425" i="19"/>
  <c r="AY425" i="19"/>
  <c r="AX425" i="19"/>
  <c r="BA424" i="19"/>
  <c r="AZ424" i="19"/>
  <c r="AY424" i="19"/>
  <c r="AX424" i="19"/>
  <c r="BA423" i="19"/>
  <c r="AZ423" i="19"/>
  <c r="AY423" i="19"/>
  <c r="AX423" i="19"/>
  <c r="BA422" i="19"/>
  <c r="AZ422" i="19"/>
  <c r="AY422" i="19"/>
  <c r="AX422" i="19"/>
  <c r="BA421" i="19"/>
  <c r="AZ421" i="19"/>
  <c r="AY421" i="19"/>
  <c r="AX421" i="19"/>
  <c r="BA420" i="19"/>
  <c r="AZ420" i="19"/>
  <c r="AY420" i="19"/>
  <c r="AX420" i="19"/>
  <c r="BA419" i="19"/>
  <c r="AZ419" i="19"/>
  <c r="AY419" i="19"/>
  <c r="AX419" i="19"/>
  <c r="BA418" i="19"/>
  <c r="AZ418" i="19"/>
  <c r="AY418" i="19"/>
  <c r="AX418" i="19"/>
  <c r="BA417" i="19"/>
  <c r="AZ417" i="19"/>
  <c r="AY417" i="19"/>
  <c r="AX417" i="19"/>
  <c r="BA416" i="19"/>
  <c r="AZ416" i="19"/>
  <c r="AY416" i="19"/>
  <c r="AX416" i="19"/>
  <c r="BA415" i="19"/>
  <c r="AZ415" i="19"/>
  <c r="AY415" i="19"/>
  <c r="AX415" i="19"/>
  <c r="BA414" i="19"/>
  <c r="AZ414" i="19"/>
  <c r="AY414" i="19"/>
  <c r="AX414" i="19"/>
  <c r="BA413" i="19"/>
  <c r="AZ413" i="19"/>
  <c r="AY413" i="19"/>
  <c r="AX413" i="19"/>
  <c r="BA412" i="19"/>
  <c r="AZ412" i="19"/>
  <c r="AY412" i="19"/>
  <c r="AX412" i="19"/>
  <c r="BA411" i="19"/>
  <c r="AZ411" i="19"/>
  <c r="AY411" i="19"/>
  <c r="AX411" i="19"/>
  <c r="BA410" i="19"/>
  <c r="AZ410" i="19"/>
  <c r="AY410" i="19"/>
  <c r="AX410" i="19"/>
  <c r="BA409" i="19"/>
  <c r="AZ409" i="19"/>
  <c r="AY409" i="19"/>
  <c r="AX409" i="19"/>
  <c r="BA408" i="19"/>
  <c r="AZ408" i="19"/>
  <c r="AY408" i="19"/>
  <c r="AX408" i="19"/>
  <c r="BA407" i="19"/>
  <c r="AZ407" i="19"/>
  <c r="AY407" i="19"/>
  <c r="AX407" i="19"/>
  <c r="BA406" i="19"/>
  <c r="AZ406" i="19"/>
  <c r="AY406" i="19"/>
  <c r="AX406" i="19"/>
  <c r="BA405" i="19"/>
  <c r="AZ405" i="19"/>
  <c r="AY405" i="19"/>
  <c r="AX405" i="19"/>
  <c r="BA404" i="19"/>
  <c r="AZ404" i="19"/>
  <c r="AY404" i="19"/>
  <c r="AX404" i="19"/>
  <c r="BA403" i="19"/>
  <c r="AZ403" i="19"/>
  <c r="AY403" i="19"/>
  <c r="AX403" i="19"/>
  <c r="BA402" i="19"/>
  <c r="AZ402" i="19"/>
  <c r="AY402" i="19"/>
  <c r="AX402" i="19"/>
  <c r="BA401" i="19"/>
  <c r="AZ401" i="19"/>
  <c r="AY401" i="19"/>
  <c r="AX401" i="19"/>
  <c r="BA400" i="19"/>
  <c r="AZ400" i="19"/>
  <c r="AY400" i="19"/>
  <c r="AX400" i="19"/>
  <c r="BA399" i="19"/>
  <c r="AZ399" i="19"/>
  <c r="AY399" i="19"/>
  <c r="AX399" i="19"/>
  <c r="BA398" i="19"/>
  <c r="AZ398" i="19"/>
  <c r="AY398" i="19"/>
  <c r="AX398" i="19"/>
  <c r="BA397" i="19"/>
  <c r="AZ397" i="19"/>
  <c r="AY397" i="19"/>
  <c r="AX397" i="19"/>
  <c r="BA396" i="19"/>
  <c r="AZ396" i="19"/>
  <c r="AY396" i="19"/>
  <c r="AX396" i="19"/>
  <c r="BA395" i="19"/>
  <c r="AZ395" i="19"/>
  <c r="AY395" i="19"/>
  <c r="AX395" i="19"/>
  <c r="BA394" i="19"/>
  <c r="AZ394" i="19"/>
  <c r="AY394" i="19"/>
  <c r="AX394" i="19"/>
  <c r="BA393" i="19"/>
  <c r="AZ393" i="19"/>
  <c r="AY393" i="19"/>
  <c r="AX393" i="19"/>
  <c r="BA392" i="19"/>
  <c r="AZ392" i="19"/>
  <c r="AY392" i="19"/>
  <c r="AX392" i="19"/>
  <c r="BA391" i="19"/>
  <c r="AZ391" i="19"/>
  <c r="AY391" i="19"/>
  <c r="AX391" i="19"/>
  <c r="BA390" i="19"/>
  <c r="AZ390" i="19"/>
  <c r="AY390" i="19"/>
  <c r="AX390" i="19"/>
  <c r="BA389" i="19"/>
  <c r="AZ389" i="19"/>
  <c r="AY389" i="19"/>
  <c r="AX389" i="19"/>
  <c r="BA388" i="19"/>
  <c r="AZ388" i="19"/>
  <c r="AY388" i="19"/>
  <c r="AX388" i="19"/>
  <c r="BA387" i="19"/>
  <c r="AZ387" i="19"/>
  <c r="AY387" i="19"/>
  <c r="AX387" i="19"/>
  <c r="BA386" i="19"/>
  <c r="AZ386" i="19"/>
  <c r="AY386" i="19"/>
  <c r="AX386" i="19"/>
  <c r="BA385" i="19"/>
  <c r="AZ385" i="19"/>
  <c r="AY385" i="19"/>
  <c r="AX385" i="19"/>
  <c r="BA384" i="19"/>
  <c r="AZ384" i="19"/>
  <c r="AY384" i="19"/>
  <c r="AX384" i="19"/>
  <c r="BA383" i="19"/>
  <c r="AZ383" i="19"/>
  <c r="AY383" i="19"/>
  <c r="AX383" i="19"/>
  <c r="BA382" i="19"/>
  <c r="AZ382" i="19"/>
  <c r="AY382" i="19"/>
  <c r="AX382" i="19"/>
  <c r="BA381" i="19"/>
  <c r="AZ381" i="19"/>
  <c r="AY381" i="19"/>
  <c r="AX381" i="19"/>
  <c r="BA380" i="19"/>
  <c r="AZ380" i="19"/>
  <c r="AY380" i="19"/>
  <c r="AX380" i="19"/>
  <c r="BA379" i="19"/>
  <c r="AZ379" i="19"/>
  <c r="AY379" i="19"/>
  <c r="AX379" i="19"/>
  <c r="BA378" i="19"/>
  <c r="AZ378" i="19"/>
  <c r="AY378" i="19"/>
  <c r="AX378" i="19"/>
  <c r="BA377" i="19"/>
  <c r="AZ377" i="19"/>
  <c r="AY377" i="19"/>
  <c r="AX377" i="19"/>
  <c r="BA376" i="19"/>
  <c r="AZ376" i="19"/>
  <c r="AY376" i="19"/>
  <c r="AX376" i="19"/>
  <c r="BA375" i="19"/>
  <c r="AZ375" i="19"/>
  <c r="AY375" i="19"/>
  <c r="AX375" i="19"/>
  <c r="BA374" i="19"/>
  <c r="AZ374" i="19"/>
  <c r="AY374" i="19"/>
  <c r="AX374" i="19"/>
  <c r="BA373" i="19"/>
  <c r="AZ373" i="19"/>
  <c r="AY373" i="19"/>
  <c r="AX373" i="19"/>
  <c r="BA372" i="19"/>
  <c r="AZ372" i="19"/>
  <c r="AY372" i="19"/>
  <c r="AX372" i="19"/>
  <c r="BA371" i="19"/>
  <c r="AZ371" i="19"/>
  <c r="AY371" i="19"/>
  <c r="AX371" i="19"/>
  <c r="BA370" i="19"/>
  <c r="AZ370" i="19"/>
  <c r="AY370" i="19"/>
  <c r="AX370" i="19"/>
  <c r="BA369" i="19"/>
  <c r="AZ369" i="19"/>
  <c r="AY369" i="19"/>
  <c r="AX369" i="19"/>
  <c r="BA368" i="19"/>
  <c r="AZ368" i="19"/>
  <c r="AY368" i="19"/>
  <c r="AX368" i="19"/>
  <c r="BA367" i="19"/>
  <c r="AZ367" i="19"/>
  <c r="AY367" i="19"/>
  <c r="AX367" i="19"/>
  <c r="BA366" i="19"/>
  <c r="AZ366" i="19"/>
  <c r="AY366" i="19"/>
  <c r="AX366" i="19"/>
  <c r="BA365" i="19"/>
  <c r="AZ365" i="19"/>
  <c r="AY365" i="19"/>
  <c r="AX365" i="19"/>
  <c r="BA364" i="19"/>
  <c r="AZ364" i="19"/>
  <c r="AY364" i="19"/>
  <c r="AX364" i="19"/>
  <c r="BA363" i="19"/>
  <c r="AZ363" i="19"/>
  <c r="AY363" i="19"/>
  <c r="AX363" i="19"/>
  <c r="BA362" i="19"/>
  <c r="AZ362" i="19"/>
  <c r="AY362" i="19"/>
  <c r="AX362" i="19"/>
  <c r="BA361" i="19"/>
  <c r="AZ361" i="19"/>
  <c r="AY361" i="19"/>
  <c r="AX361" i="19"/>
  <c r="BA360" i="19"/>
  <c r="AZ360" i="19"/>
  <c r="AY360" i="19"/>
  <c r="AX360" i="19"/>
  <c r="BA359" i="19"/>
  <c r="AZ359" i="19"/>
  <c r="AY359" i="19"/>
  <c r="AX359" i="19"/>
  <c r="BA358" i="19"/>
  <c r="AZ358" i="19"/>
  <c r="AY358" i="19"/>
  <c r="AX358" i="19"/>
  <c r="BA357" i="19"/>
  <c r="AZ357" i="19"/>
  <c r="AY357" i="19"/>
  <c r="AX357" i="19"/>
  <c r="BA356" i="19"/>
  <c r="AZ356" i="19"/>
  <c r="AY356" i="19"/>
  <c r="AX356" i="19"/>
  <c r="BA355" i="19"/>
  <c r="AZ355" i="19"/>
  <c r="AY355" i="19"/>
  <c r="AX355" i="19"/>
  <c r="BA354" i="19"/>
  <c r="AZ354" i="19"/>
  <c r="AY354" i="19"/>
  <c r="AX354" i="19"/>
  <c r="BA353" i="19"/>
  <c r="AZ353" i="19"/>
  <c r="AY353" i="19"/>
  <c r="AX353" i="19"/>
  <c r="BA352" i="19"/>
  <c r="AZ352" i="19"/>
  <c r="AY352" i="19"/>
  <c r="AX352" i="19"/>
  <c r="BA351" i="19"/>
  <c r="AZ351" i="19"/>
  <c r="AY351" i="19"/>
  <c r="AX351" i="19"/>
  <c r="BA350" i="19"/>
  <c r="AZ350" i="19"/>
  <c r="AY350" i="19"/>
  <c r="AX350" i="19"/>
  <c r="BA349" i="19"/>
  <c r="AZ349" i="19"/>
  <c r="AY349" i="19"/>
  <c r="AX349" i="19"/>
  <c r="BA348" i="19"/>
  <c r="AZ348" i="19"/>
  <c r="AY348" i="19"/>
  <c r="AX348" i="19"/>
  <c r="BA347" i="19"/>
  <c r="AZ347" i="19"/>
  <c r="AY347" i="19"/>
  <c r="AX347" i="19"/>
  <c r="BA346" i="19"/>
  <c r="AZ346" i="19"/>
  <c r="AY346" i="19"/>
  <c r="AX346" i="19"/>
  <c r="BA345" i="19"/>
  <c r="AZ345" i="19"/>
  <c r="AY345" i="19"/>
  <c r="AX345" i="19"/>
  <c r="BA344" i="19"/>
  <c r="AZ344" i="19"/>
  <c r="AY344" i="19"/>
  <c r="AX344" i="19"/>
  <c r="BA343" i="19"/>
  <c r="AZ343" i="19"/>
  <c r="AY343" i="19"/>
  <c r="AX343" i="19"/>
  <c r="BA342" i="19"/>
  <c r="AZ342" i="19"/>
  <c r="AY342" i="19"/>
  <c r="AX342" i="19"/>
  <c r="BA341" i="19"/>
  <c r="AZ341" i="19"/>
  <c r="AY341" i="19"/>
  <c r="AX341" i="19"/>
  <c r="BA340" i="19"/>
  <c r="AZ340" i="19"/>
  <c r="AY340" i="19"/>
  <c r="AX340" i="19"/>
  <c r="BA339" i="19"/>
  <c r="AZ339" i="19"/>
  <c r="AY339" i="19"/>
  <c r="AX339" i="19"/>
  <c r="BA338" i="19"/>
  <c r="AZ338" i="19"/>
  <c r="AY338" i="19"/>
  <c r="AX338" i="19"/>
  <c r="BA337" i="19"/>
  <c r="AZ337" i="19"/>
  <c r="AY337" i="19"/>
  <c r="AX337" i="19"/>
  <c r="BA336" i="19"/>
  <c r="AZ336" i="19"/>
  <c r="AY336" i="19"/>
  <c r="AX336" i="19"/>
  <c r="BA335" i="19"/>
  <c r="AZ335" i="19"/>
  <c r="AY335" i="19"/>
  <c r="AX335" i="19"/>
  <c r="BA334" i="19"/>
  <c r="AZ334" i="19"/>
  <c r="AY334" i="19"/>
  <c r="AX334" i="19"/>
  <c r="BA333" i="19"/>
  <c r="AZ333" i="19"/>
  <c r="AY333" i="19"/>
  <c r="AX333" i="19"/>
  <c r="BA332" i="19"/>
  <c r="AZ332" i="19"/>
  <c r="AY332" i="19"/>
  <c r="AX332" i="19"/>
  <c r="BA331" i="19"/>
  <c r="AZ331" i="19"/>
  <c r="AY331" i="19"/>
  <c r="AX331" i="19"/>
  <c r="BA330" i="19"/>
  <c r="AZ330" i="19"/>
  <c r="AY330" i="19"/>
  <c r="AX330" i="19"/>
  <c r="BA329" i="19"/>
  <c r="AZ329" i="19"/>
  <c r="AY329" i="19"/>
  <c r="AX329" i="19"/>
  <c r="BA328" i="19"/>
  <c r="AZ328" i="19"/>
  <c r="AY328" i="19"/>
  <c r="AX328" i="19"/>
  <c r="BA327" i="19"/>
  <c r="AZ327" i="19"/>
  <c r="AY327" i="19"/>
  <c r="AX327" i="19"/>
  <c r="BA326" i="19"/>
  <c r="AZ326" i="19"/>
  <c r="AY326" i="19"/>
  <c r="AX326" i="19"/>
  <c r="BA325" i="19"/>
  <c r="AZ325" i="19"/>
  <c r="AY325" i="19"/>
  <c r="AX325" i="19"/>
  <c r="BA324" i="19"/>
  <c r="AZ324" i="19"/>
  <c r="AY324" i="19"/>
  <c r="AX324" i="19"/>
  <c r="BA323" i="19"/>
  <c r="AZ323" i="19"/>
  <c r="AY323" i="19"/>
  <c r="AX323" i="19"/>
  <c r="BA322" i="19"/>
  <c r="AZ322" i="19"/>
  <c r="AY322" i="19"/>
  <c r="AX322" i="19"/>
  <c r="BA321" i="19"/>
  <c r="AZ321" i="19"/>
  <c r="AY321" i="19"/>
  <c r="AX321" i="19"/>
  <c r="BA320" i="19"/>
  <c r="AZ320" i="19"/>
  <c r="AY320" i="19"/>
  <c r="AX320" i="19"/>
  <c r="BA319" i="19"/>
  <c r="AZ319" i="19"/>
  <c r="AY319" i="19"/>
  <c r="AX319" i="19"/>
  <c r="BA318" i="19"/>
  <c r="AZ318" i="19"/>
  <c r="AY318" i="19"/>
  <c r="AX318" i="19"/>
  <c r="BA317" i="19"/>
  <c r="AZ317" i="19"/>
  <c r="AY317" i="19"/>
  <c r="AX317" i="19"/>
  <c r="BA316" i="19"/>
  <c r="AZ316" i="19"/>
  <c r="AY316" i="19"/>
  <c r="AX316" i="19"/>
  <c r="BA315" i="19"/>
  <c r="AZ315" i="19"/>
  <c r="AY315" i="19"/>
  <c r="AX315" i="19"/>
  <c r="BA314" i="19"/>
  <c r="AZ314" i="19"/>
  <c r="AY314" i="19"/>
  <c r="AX314" i="19"/>
  <c r="BA313" i="19"/>
  <c r="AZ313" i="19"/>
  <c r="AY313" i="19"/>
  <c r="AX313" i="19"/>
  <c r="BA312" i="19"/>
  <c r="AZ312" i="19"/>
  <c r="AY312" i="19"/>
  <c r="AX312" i="19"/>
  <c r="BA311" i="19"/>
  <c r="AZ311" i="19"/>
  <c r="AY311" i="19"/>
  <c r="AX311" i="19"/>
  <c r="BA310" i="19"/>
  <c r="AZ310" i="19"/>
  <c r="AY310" i="19"/>
  <c r="AX310" i="19"/>
  <c r="BA309" i="19"/>
  <c r="AZ309" i="19"/>
  <c r="AY309" i="19"/>
  <c r="AX309" i="19"/>
  <c r="BA308" i="19"/>
  <c r="AZ308" i="19"/>
  <c r="AY308" i="19"/>
  <c r="AX308" i="19"/>
  <c r="BA307" i="19"/>
  <c r="AZ307" i="19"/>
  <c r="AY307" i="19"/>
  <c r="AX307" i="19"/>
  <c r="BA306" i="19"/>
  <c r="AZ306" i="19"/>
  <c r="AY306" i="19"/>
  <c r="AX306" i="19"/>
  <c r="BA305" i="19"/>
  <c r="AZ305" i="19"/>
  <c r="AY305" i="19"/>
  <c r="AX305" i="19"/>
  <c r="BA304" i="19"/>
  <c r="AZ304" i="19"/>
  <c r="AY304" i="19"/>
  <c r="AX304" i="19"/>
  <c r="BA303" i="19"/>
  <c r="AZ303" i="19"/>
  <c r="AY303" i="19"/>
  <c r="AX303" i="19"/>
  <c r="BA302" i="19"/>
  <c r="AZ302" i="19"/>
  <c r="AY302" i="19"/>
  <c r="AX302" i="19"/>
  <c r="BA301" i="19"/>
  <c r="AZ301" i="19"/>
  <c r="AY301" i="19"/>
  <c r="AX301" i="19"/>
  <c r="BA300" i="19"/>
  <c r="AZ300" i="19"/>
  <c r="AY300" i="19"/>
  <c r="AX300" i="19"/>
  <c r="BA299" i="19"/>
  <c r="AZ299" i="19"/>
  <c r="AY299" i="19"/>
  <c r="AX299" i="19"/>
  <c r="BA298" i="19"/>
  <c r="AZ298" i="19"/>
  <c r="AY298" i="19"/>
  <c r="AX298" i="19"/>
  <c r="BA297" i="19"/>
  <c r="AZ297" i="19"/>
  <c r="AY297" i="19"/>
  <c r="AX297" i="19"/>
  <c r="BA296" i="19"/>
  <c r="AZ296" i="19"/>
  <c r="AY296" i="19"/>
  <c r="AX296" i="19"/>
  <c r="BA295" i="19"/>
  <c r="AZ295" i="19"/>
  <c r="AY295" i="19"/>
  <c r="AX295" i="19"/>
  <c r="BA294" i="19"/>
  <c r="AZ294" i="19"/>
  <c r="AY294" i="19"/>
  <c r="AX294" i="19"/>
  <c r="BA293" i="19"/>
  <c r="AZ293" i="19"/>
  <c r="AY293" i="19"/>
  <c r="AX293" i="19"/>
  <c r="BA292" i="19"/>
  <c r="AZ292" i="19"/>
  <c r="AY292" i="19"/>
  <c r="AX292" i="19"/>
  <c r="BA291" i="19"/>
  <c r="AZ291" i="19"/>
  <c r="AY291" i="19"/>
  <c r="AX291" i="19"/>
  <c r="BA290" i="19"/>
  <c r="AZ290" i="19"/>
  <c r="AY290" i="19"/>
  <c r="AX290" i="19"/>
  <c r="BA289" i="19"/>
  <c r="AZ289" i="19"/>
  <c r="AY289" i="19"/>
  <c r="AX289" i="19"/>
  <c r="BA288" i="19"/>
  <c r="AZ288" i="19"/>
  <c r="AY288" i="19"/>
  <c r="AX288" i="19"/>
  <c r="BA287" i="19"/>
  <c r="AZ287" i="19"/>
  <c r="AY287" i="19"/>
  <c r="AX287" i="19"/>
  <c r="BA286" i="19"/>
  <c r="AZ286" i="19"/>
  <c r="AY286" i="19"/>
  <c r="AX286" i="19"/>
  <c r="BA285" i="19"/>
  <c r="AZ285" i="19"/>
  <c r="AY285" i="19"/>
  <c r="AX285" i="19"/>
  <c r="BA284" i="19"/>
  <c r="AZ284" i="19"/>
  <c r="AY284" i="19"/>
  <c r="AX284" i="19"/>
  <c r="BA283" i="19"/>
  <c r="AZ283" i="19"/>
  <c r="AY283" i="19"/>
  <c r="AX283" i="19"/>
  <c r="BA282" i="19"/>
  <c r="AZ282" i="19"/>
  <c r="AY282" i="19"/>
  <c r="AX282" i="19"/>
  <c r="BA281" i="19"/>
  <c r="AZ281" i="19"/>
  <c r="AY281" i="19"/>
  <c r="AX281" i="19"/>
  <c r="BA280" i="19"/>
  <c r="AZ280" i="19"/>
  <c r="AY280" i="19"/>
  <c r="AX280" i="19"/>
  <c r="BA279" i="19"/>
  <c r="AZ279" i="19"/>
  <c r="AY279" i="19"/>
  <c r="AX279" i="19"/>
  <c r="BA278" i="19"/>
  <c r="AZ278" i="19"/>
  <c r="AY278" i="19"/>
  <c r="AX278" i="19"/>
  <c r="BA277" i="19"/>
  <c r="AZ277" i="19"/>
  <c r="AY277" i="19"/>
  <c r="AX277" i="19"/>
  <c r="BA276" i="19"/>
  <c r="AZ276" i="19"/>
  <c r="AY276" i="19"/>
  <c r="AX276" i="19"/>
  <c r="BA275" i="19"/>
  <c r="AZ275" i="19"/>
  <c r="AY275" i="19"/>
  <c r="AX275" i="19"/>
  <c r="BA274" i="19"/>
  <c r="AZ274" i="19"/>
  <c r="AY274" i="19"/>
  <c r="AX274" i="19"/>
  <c r="BA273" i="19"/>
  <c r="AZ273" i="19"/>
  <c r="AY273" i="19"/>
  <c r="AX273" i="19"/>
  <c r="BA272" i="19"/>
  <c r="AZ272" i="19"/>
  <c r="AY272" i="19"/>
  <c r="AX272" i="19"/>
  <c r="BA271" i="19"/>
  <c r="AZ271" i="19"/>
  <c r="AY271" i="19"/>
  <c r="AX271" i="19"/>
  <c r="BA270" i="19"/>
  <c r="AZ270" i="19"/>
  <c r="AY270" i="19"/>
  <c r="AX270" i="19"/>
  <c r="BA269" i="19"/>
  <c r="AZ269" i="19"/>
  <c r="AY269" i="19"/>
  <c r="AX269" i="19"/>
  <c r="BA268" i="19"/>
  <c r="AZ268" i="19"/>
  <c r="AY268" i="19"/>
  <c r="AX268" i="19"/>
  <c r="BA267" i="19"/>
  <c r="AZ267" i="19"/>
  <c r="AY267" i="19"/>
  <c r="AX267" i="19"/>
  <c r="BA266" i="19"/>
  <c r="AZ266" i="19"/>
  <c r="AY266" i="19"/>
  <c r="AX266" i="19"/>
  <c r="BA265" i="19"/>
  <c r="AZ265" i="19"/>
  <c r="AY265" i="19"/>
  <c r="AX265" i="19"/>
  <c r="BA264" i="19"/>
  <c r="AZ264" i="19"/>
  <c r="AY264" i="19"/>
  <c r="AX264" i="19"/>
  <c r="BA263" i="19"/>
  <c r="AZ263" i="19"/>
  <c r="AY263" i="19"/>
  <c r="AX263" i="19"/>
  <c r="BA262" i="19"/>
  <c r="AZ262" i="19"/>
  <c r="AY262" i="19"/>
  <c r="AX262" i="19"/>
  <c r="BA261" i="19"/>
  <c r="AZ261" i="19"/>
  <c r="AY261" i="19"/>
  <c r="AX261" i="19"/>
  <c r="BA260" i="19"/>
  <c r="AZ260" i="19"/>
  <c r="AY260" i="19"/>
  <c r="AX260" i="19"/>
  <c r="BA259" i="19"/>
  <c r="AZ259" i="19"/>
  <c r="AY259" i="19"/>
  <c r="AX259" i="19"/>
  <c r="BA258" i="19"/>
  <c r="AZ258" i="19"/>
  <c r="AY258" i="19"/>
  <c r="AX258" i="19"/>
  <c r="BA257" i="19"/>
  <c r="AZ257" i="19"/>
  <c r="AY257" i="19"/>
  <c r="AX257" i="19"/>
  <c r="BA256" i="19"/>
  <c r="AZ256" i="19"/>
  <c r="AY256" i="19"/>
  <c r="AX256" i="19"/>
  <c r="BA255" i="19"/>
  <c r="AZ255" i="19"/>
  <c r="AY255" i="19"/>
  <c r="AX255" i="19"/>
  <c r="BA254" i="19"/>
  <c r="AZ254" i="19"/>
  <c r="AY254" i="19"/>
  <c r="AX254" i="19"/>
  <c r="BA253" i="19"/>
  <c r="AZ253" i="19"/>
  <c r="AY253" i="19"/>
  <c r="AX253" i="19"/>
  <c r="BA252" i="19"/>
  <c r="AZ252" i="19"/>
  <c r="AY252" i="19"/>
  <c r="AX252" i="19"/>
  <c r="BA251" i="19"/>
  <c r="AZ251" i="19"/>
  <c r="AY251" i="19"/>
  <c r="AX251" i="19"/>
  <c r="BA250" i="19"/>
  <c r="AZ250" i="19"/>
  <c r="AY250" i="19"/>
  <c r="AX250" i="19"/>
  <c r="BA249" i="19"/>
  <c r="AZ249" i="19"/>
  <c r="AY249" i="19"/>
  <c r="AX249" i="19"/>
  <c r="BA248" i="19"/>
  <c r="AZ248" i="19"/>
  <c r="AY248" i="19"/>
  <c r="AX248" i="19"/>
  <c r="BA247" i="19"/>
  <c r="AZ247" i="19"/>
  <c r="AY247" i="19"/>
  <c r="AX247" i="19"/>
  <c r="BA246" i="19"/>
  <c r="AZ246" i="19"/>
  <c r="AY246" i="19"/>
  <c r="AX246" i="19"/>
  <c r="BA245" i="19"/>
  <c r="AZ245" i="19"/>
  <c r="AY245" i="19"/>
  <c r="AX245" i="19"/>
  <c r="BA244" i="19"/>
  <c r="AZ244" i="19"/>
  <c r="AY244" i="19"/>
  <c r="AX244" i="19"/>
  <c r="BA243" i="19"/>
  <c r="AZ243" i="19"/>
  <c r="AY243" i="19"/>
  <c r="AX243" i="19"/>
  <c r="BA242" i="19"/>
  <c r="AZ242" i="19"/>
  <c r="AY242" i="19"/>
  <c r="AX242" i="19"/>
  <c r="BA241" i="19"/>
  <c r="AZ241" i="19"/>
  <c r="AY241" i="19"/>
  <c r="AX241" i="19"/>
  <c r="BA240" i="19"/>
  <c r="AZ240" i="19"/>
  <c r="AY240" i="19"/>
  <c r="AX240" i="19"/>
  <c r="BA239" i="19"/>
  <c r="AZ239" i="19"/>
  <c r="AY239" i="19"/>
  <c r="AX239" i="19"/>
  <c r="BA238" i="19"/>
  <c r="AZ238" i="19"/>
  <c r="AY238" i="19"/>
  <c r="AX238" i="19"/>
  <c r="BA237" i="19"/>
  <c r="AZ237" i="19"/>
  <c r="AY237" i="19"/>
  <c r="AX237" i="19"/>
  <c r="BA236" i="19"/>
  <c r="AZ236" i="19"/>
  <c r="AY236" i="19"/>
  <c r="AX236" i="19"/>
  <c r="BA235" i="19"/>
  <c r="AZ235" i="19"/>
  <c r="AY235" i="19"/>
  <c r="AX235" i="19"/>
  <c r="BA234" i="19"/>
  <c r="AZ234" i="19"/>
  <c r="AY234" i="19"/>
  <c r="AX234" i="19"/>
  <c r="BA233" i="19"/>
  <c r="AZ233" i="19"/>
  <c r="AY233" i="19"/>
  <c r="AX233" i="19"/>
  <c r="BA232" i="19"/>
  <c r="AZ232" i="19"/>
  <c r="AY232" i="19"/>
  <c r="AX232" i="19"/>
  <c r="BA231" i="19"/>
  <c r="AZ231" i="19"/>
  <c r="AY231" i="19"/>
  <c r="AX231" i="19"/>
  <c r="BA230" i="19"/>
  <c r="AZ230" i="19"/>
  <c r="AY230" i="19"/>
  <c r="AX230" i="19"/>
  <c r="BA229" i="19"/>
  <c r="AZ229" i="19"/>
  <c r="AY229" i="19"/>
  <c r="AX229" i="19"/>
  <c r="BA228" i="19"/>
  <c r="AZ228" i="19"/>
  <c r="AY228" i="19"/>
  <c r="AX228" i="19"/>
  <c r="BA227" i="19"/>
  <c r="AZ227" i="19"/>
  <c r="AY227" i="19"/>
  <c r="AX227" i="19"/>
  <c r="BA226" i="19"/>
  <c r="AZ226" i="19"/>
  <c r="AY226" i="19"/>
  <c r="AX226" i="19"/>
  <c r="BA225" i="19"/>
  <c r="AZ225" i="19"/>
  <c r="AY225" i="19"/>
  <c r="AX225" i="19"/>
  <c r="BA224" i="19"/>
  <c r="AZ224" i="19"/>
  <c r="AY224" i="19"/>
  <c r="AX224" i="19"/>
  <c r="BA223" i="19"/>
  <c r="AZ223" i="19"/>
  <c r="AY223" i="19"/>
  <c r="AX223" i="19"/>
  <c r="BA222" i="19"/>
  <c r="AZ222" i="19"/>
  <c r="AY222" i="19"/>
  <c r="AX222" i="19"/>
  <c r="BA221" i="19"/>
  <c r="AZ221" i="19"/>
  <c r="AY221" i="19"/>
  <c r="AX221" i="19"/>
  <c r="BA220" i="19"/>
  <c r="AZ220" i="19"/>
  <c r="AY220" i="19"/>
  <c r="AX220" i="19"/>
  <c r="BA219" i="19"/>
  <c r="AZ219" i="19"/>
  <c r="AY219" i="19"/>
  <c r="AX219" i="19"/>
  <c r="BA218" i="19"/>
  <c r="AZ218" i="19"/>
  <c r="AY218" i="19"/>
  <c r="AX218" i="19"/>
  <c r="BA217" i="19"/>
  <c r="AZ217" i="19"/>
  <c r="AY217" i="19"/>
  <c r="AX217" i="19"/>
  <c r="BA216" i="19"/>
  <c r="AZ216" i="19"/>
  <c r="AY216" i="19"/>
  <c r="AX216" i="19"/>
  <c r="BA215" i="19"/>
  <c r="AZ215" i="19"/>
  <c r="AY215" i="19"/>
  <c r="AX215" i="19"/>
  <c r="BA214" i="19"/>
  <c r="AZ214" i="19"/>
  <c r="AY214" i="19"/>
  <c r="AX214" i="19"/>
  <c r="BA213" i="19"/>
  <c r="AZ213" i="19"/>
  <c r="AY213" i="19"/>
  <c r="AX213" i="19"/>
  <c r="BA212" i="19"/>
  <c r="AZ212" i="19"/>
  <c r="AY212" i="19"/>
  <c r="AX212" i="19"/>
  <c r="BA211" i="19"/>
  <c r="AZ211" i="19"/>
  <c r="AY211" i="19"/>
  <c r="AX211" i="19"/>
  <c r="BA210" i="19"/>
  <c r="AZ210" i="19"/>
  <c r="AY210" i="19"/>
  <c r="AX210" i="19"/>
  <c r="BA209" i="19"/>
  <c r="AZ209" i="19"/>
  <c r="AY209" i="19"/>
  <c r="AX209" i="19"/>
  <c r="BA208" i="19"/>
  <c r="AZ208" i="19"/>
  <c r="AY208" i="19"/>
  <c r="AX208" i="19"/>
  <c r="BA207" i="19"/>
  <c r="AZ207" i="19"/>
  <c r="AY207" i="19"/>
  <c r="AX207" i="19"/>
  <c r="BA206" i="19"/>
  <c r="AZ206" i="19"/>
  <c r="AY206" i="19"/>
  <c r="AX206" i="19"/>
  <c r="BA205" i="19"/>
  <c r="AZ205" i="19"/>
  <c r="AY205" i="19"/>
  <c r="AX205" i="19"/>
  <c r="BA204" i="19"/>
  <c r="AZ204" i="19"/>
  <c r="AY204" i="19"/>
  <c r="AX204" i="19"/>
  <c r="BA203" i="19"/>
  <c r="AZ203" i="19"/>
  <c r="AY203" i="19"/>
  <c r="AX203" i="19"/>
  <c r="BA202" i="19"/>
  <c r="AZ202" i="19"/>
  <c r="AY202" i="19"/>
  <c r="AX202" i="19"/>
  <c r="BA201" i="19"/>
  <c r="AZ201" i="19"/>
  <c r="AY201" i="19"/>
  <c r="AX201" i="19"/>
  <c r="BA200" i="19"/>
  <c r="AZ200" i="19"/>
  <c r="AY200" i="19"/>
  <c r="AX200" i="19"/>
  <c r="BA199" i="19"/>
  <c r="AZ199" i="19"/>
  <c r="AY199" i="19"/>
  <c r="AX199" i="19"/>
  <c r="BA198" i="19"/>
  <c r="AZ198" i="19"/>
  <c r="AY198" i="19"/>
  <c r="AX198" i="19"/>
  <c r="BA197" i="19"/>
  <c r="AZ197" i="19"/>
  <c r="AY197" i="19"/>
  <c r="AX197" i="19"/>
  <c r="BA196" i="19"/>
  <c r="AZ196" i="19"/>
  <c r="AY196" i="19"/>
  <c r="AX196" i="19"/>
  <c r="BA195" i="19"/>
  <c r="AZ195" i="19"/>
  <c r="AY195" i="19"/>
  <c r="AX195" i="19"/>
  <c r="BA194" i="19"/>
  <c r="AZ194" i="19"/>
  <c r="AY194" i="19"/>
  <c r="AX194" i="19"/>
  <c r="BA193" i="19"/>
  <c r="AZ193" i="19"/>
  <c r="AY193" i="19"/>
  <c r="AX193" i="19"/>
  <c r="BA192" i="19"/>
  <c r="AZ192" i="19"/>
  <c r="AY192" i="19"/>
  <c r="AX192" i="19"/>
  <c r="BA191" i="19"/>
  <c r="AZ191" i="19"/>
  <c r="AY191" i="19"/>
  <c r="AX191" i="19"/>
  <c r="BA190" i="19"/>
  <c r="AZ190" i="19"/>
  <c r="AY190" i="19"/>
  <c r="AX190" i="19"/>
  <c r="BA189" i="19"/>
  <c r="AZ189" i="19"/>
  <c r="AY189" i="19"/>
  <c r="AX189" i="19"/>
  <c r="BA188" i="19"/>
  <c r="AZ188" i="19"/>
  <c r="AY188" i="19"/>
  <c r="AX188" i="19"/>
  <c r="BA187" i="19"/>
  <c r="AZ187" i="19"/>
  <c r="AY187" i="19"/>
  <c r="AX187" i="19"/>
  <c r="BA186" i="19"/>
  <c r="AZ186" i="19"/>
  <c r="AY186" i="19"/>
  <c r="AX186" i="19"/>
  <c r="BA185" i="19"/>
  <c r="AZ185" i="19"/>
  <c r="AY185" i="19"/>
  <c r="AX185" i="19"/>
  <c r="BA184" i="19"/>
  <c r="AZ184" i="19"/>
  <c r="AY184" i="19"/>
  <c r="AX184" i="19"/>
  <c r="BA183" i="19"/>
  <c r="AZ183" i="19"/>
  <c r="AY183" i="19"/>
  <c r="AX183" i="19"/>
  <c r="BA182" i="19"/>
  <c r="AZ182" i="19"/>
  <c r="AY182" i="19"/>
  <c r="AX182" i="19"/>
  <c r="BA181" i="19"/>
  <c r="AZ181" i="19"/>
  <c r="AY181" i="19"/>
  <c r="AX181" i="19"/>
  <c r="BA180" i="19"/>
  <c r="AZ180" i="19"/>
  <c r="AY180" i="19"/>
  <c r="AX180" i="19"/>
  <c r="BA179" i="19"/>
  <c r="AZ179" i="19"/>
  <c r="AY179" i="19"/>
  <c r="AX179" i="19"/>
  <c r="BA178" i="19"/>
  <c r="AZ178" i="19"/>
  <c r="AY178" i="19"/>
  <c r="AX178" i="19"/>
  <c r="BA177" i="19"/>
  <c r="AZ177" i="19"/>
  <c r="AY177" i="19"/>
  <c r="AX177" i="19"/>
  <c r="BA176" i="19"/>
  <c r="AZ176" i="19"/>
  <c r="AY176" i="19"/>
  <c r="AX176" i="19"/>
  <c r="BA175" i="19"/>
  <c r="AZ175" i="19"/>
  <c r="AY175" i="19"/>
  <c r="AX175" i="19"/>
  <c r="BA174" i="19"/>
  <c r="AZ174" i="19"/>
  <c r="AY174" i="19"/>
  <c r="AX174" i="19"/>
  <c r="BA173" i="19"/>
  <c r="AZ173" i="19"/>
  <c r="AY173" i="19"/>
  <c r="AX173" i="19"/>
  <c r="BA172" i="19"/>
  <c r="AZ172" i="19"/>
  <c r="AY172" i="19"/>
  <c r="AX172" i="19"/>
  <c r="BA171" i="19"/>
  <c r="AZ171" i="19"/>
  <c r="AY171" i="19"/>
  <c r="AX171" i="19"/>
  <c r="BA170" i="19"/>
  <c r="AZ170" i="19"/>
  <c r="AY170" i="19"/>
  <c r="AX170" i="19"/>
  <c r="BA169" i="19"/>
  <c r="AZ169" i="19"/>
  <c r="AY169" i="19"/>
  <c r="AX169" i="19"/>
  <c r="BA168" i="19"/>
  <c r="AZ168" i="19"/>
  <c r="AY168" i="19"/>
  <c r="AX168" i="19"/>
  <c r="BA167" i="19"/>
  <c r="AZ167" i="19"/>
  <c r="AY167" i="19"/>
  <c r="AX167" i="19"/>
  <c r="BA166" i="19"/>
  <c r="AZ166" i="19"/>
  <c r="AY166" i="19"/>
  <c r="AX166" i="19"/>
  <c r="BA165" i="19"/>
  <c r="AZ165" i="19"/>
  <c r="AY165" i="19"/>
  <c r="AX165" i="19"/>
  <c r="BA164" i="19"/>
  <c r="AZ164" i="19"/>
  <c r="AY164" i="19"/>
  <c r="AX164" i="19"/>
  <c r="BA163" i="19"/>
  <c r="AZ163" i="19"/>
  <c r="AY163" i="19"/>
  <c r="AX163" i="19"/>
  <c r="BA162" i="19"/>
  <c r="AZ162" i="19"/>
  <c r="AY162" i="19"/>
  <c r="AX162" i="19"/>
  <c r="BA161" i="19"/>
  <c r="AZ161" i="19"/>
  <c r="AY161" i="19"/>
  <c r="AX161" i="19"/>
  <c r="BA160" i="19"/>
  <c r="AZ160" i="19"/>
  <c r="AY160" i="19"/>
  <c r="AX160" i="19"/>
  <c r="BA159" i="19"/>
  <c r="AZ159" i="19"/>
  <c r="AY159" i="19"/>
  <c r="AX159" i="19"/>
  <c r="BA158" i="19"/>
  <c r="AZ158" i="19"/>
  <c r="AY158" i="19"/>
  <c r="AX158" i="19"/>
  <c r="BA157" i="19"/>
  <c r="AZ157" i="19"/>
  <c r="AY157" i="19"/>
  <c r="AX157" i="19"/>
  <c r="BA156" i="19"/>
  <c r="AZ156" i="19"/>
  <c r="AY156" i="19"/>
  <c r="AX156" i="19"/>
  <c r="BA155" i="19"/>
  <c r="AZ155" i="19"/>
  <c r="AY155" i="19"/>
  <c r="AX155" i="19"/>
  <c r="BA154" i="19"/>
  <c r="AZ154" i="19"/>
  <c r="AY154" i="19"/>
  <c r="AX154" i="19"/>
  <c r="BA153" i="19"/>
  <c r="AZ153" i="19"/>
  <c r="AY153" i="19"/>
  <c r="AX153" i="19"/>
  <c r="BA152" i="19"/>
  <c r="AZ152" i="19"/>
  <c r="AY152" i="19"/>
  <c r="AX152" i="19"/>
  <c r="BA151" i="19"/>
  <c r="AZ151" i="19"/>
  <c r="AY151" i="19"/>
  <c r="AX151" i="19"/>
  <c r="BA150" i="19"/>
  <c r="AZ150" i="19"/>
  <c r="AY150" i="19"/>
  <c r="AX150" i="19"/>
  <c r="BA149" i="19"/>
  <c r="AZ149" i="19"/>
  <c r="AY149" i="19"/>
  <c r="AX149" i="19"/>
  <c r="BA148" i="19"/>
  <c r="AZ148" i="19"/>
  <c r="AY148" i="19"/>
  <c r="AX148" i="19"/>
  <c r="BA147" i="19"/>
  <c r="AZ147" i="19"/>
  <c r="AY147" i="19"/>
  <c r="AX147" i="19"/>
  <c r="BA146" i="19"/>
  <c r="AZ146" i="19"/>
  <c r="AY146" i="19"/>
  <c r="AX146" i="19"/>
  <c r="BA145" i="19"/>
  <c r="AZ145" i="19"/>
  <c r="AY145" i="19"/>
  <c r="AX145" i="19"/>
  <c r="BA144" i="19"/>
  <c r="AZ144" i="19"/>
  <c r="AY144" i="19"/>
  <c r="AX144" i="19"/>
  <c r="BA143" i="19"/>
  <c r="AZ143" i="19"/>
  <c r="AY143" i="19"/>
  <c r="AX143" i="19"/>
  <c r="BA142" i="19"/>
  <c r="AZ142" i="19"/>
  <c r="AY142" i="19"/>
  <c r="AX142" i="19"/>
  <c r="BA141" i="19"/>
  <c r="AZ141" i="19"/>
  <c r="AY141" i="19"/>
  <c r="AX141" i="19"/>
  <c r="BA140" i="19"/>
  <c r="AZ140" i="19"/>
  <c r="AY140" i="19"/>
  <c r="AX140" i="19"/>
  <c r="BA139" i="19"/>
  <c r="AZ139" i="19"/>
  <c r="AY139" i="19"/>
  <c r="AX139" i="19"/>
  <c r="BA138" i="19"/>
  <c r="AZ138" i="19"/>
  <c r="AY138" i="19"/>
  <c r="AX138" i="19"/>
  <c r="BA137" i="19"/>
  <c r="AZ137" i="19"/>
  <c r="AY137" i="19"/>
  <c r="AX137" i="19"/>
  <c r="BA136" i="19"/>
  <c r="AZ136" i="19"/>
  <c r="AY136" i="19"/>
  <c r="AX136" i="19"/>
  <c r="BA135" i="19"/>
  <c r="AZ135" i="19"/>
  <c r="AY135" i="19"/>
  <c r="AX135" i="19"/>
  <c r="BA134" i="19"/>
  <c r="AZ134" i="19"/>
  <c r="AY134" i="19"/>
  <c r="AX134" i="19"/>
  <c r="BA133" i="19"/>
  <c r="AZ133" i="19"/>
  <c r="AY133" i="19"/>
  <c r="AX133" i="19"/>
  <c r="BA132" i="19"/>
  <c r="AZ132" i="19"/>
  <c r="AY132" i="19"/>
  <c r="AX132" i="19"/>
  <c r="BA131" i="19"/>
  <c r="AZ131" i="19"/>
  <c r="AY131" i="19"/>
  <c r="AX131" i="19"/>
  <c r="BA130" i="19"/>
  <c r="AZ130" i="19"/>
  <c r="AY130" i="19"/>
  <c r="AX130" i="19"/>
  <c r="BA129" i="19"/>
  <c r="AZ129" i="19"/>
  <c r="AY129" i="19"/>
  <c r="AX129" i="19"/>
  <c r="BA128" i="19"/>
  <c r="AZ128" i="19"/>
  <c r="AY128" i="19"/>
  <c r="AX128" i="19"/>
  <c r="BA127" i="19"/>
  <c r="AZ127" i="19"/>
  <c r="AY127" i="19"/>
  <c r="AX127" i="19"/>
  <c r="BA126" i="19"/>
  <c r="AZ126" i="19"/>
  <c r="AY126" i="19"/>
  <c r="AX126" i="19"/>
  <c r="BA125" i="19"/>
  <c r="AZ125" i="19"/>
  <c r="AY125" i="19"/>
  <c r="AX125" i="19"/>
  <c r="BA124" i="19"/>
  <c r="AZ124" i="19"/>
  <c r="AY124" i="19"/>
  <c r="AX124" i="19"/>
  <c r="BA123" i="19"/>
  <c r="AZ123" i="19"/>
  <c r="AY123" i="19"/>
  <c r="AX123" i="19"/>
  <c r="BA122" i="19"/>
  <c r="AZ122" i="19"/>
  <c r="AY122" i="19"/>
  <c r="AX122" i="19"/>
  <c r="BA121" i="19"/>
  <c r="AZ121" i="19"/>
  <c r="AY121" i="19"/>
  <c r="AX121" i="19"/>
  <c r="BA120" i="19"/>
  <c r="AZ120" i="19"/>
  <c r="AY120" i="19"/>
  <c r="AX120" i="19"/>
  <c r="BA119" i="19"/>
  <c r="AZ119" i="19"/>
  <c r="AY119" i="19"/>
  <c r="AX119" i="19"/>
  <c r="BA118" i="19"/>
  <c r="AZ118" i="19"/>
  <c r="AY118" i="19"/>
  <c r="AX118" i="19"/>
  <c r="BA117" i="19"/>
  <c r="AZ117" i="19"/>
  <c r="AY117" i="19"/>
  <c r="AX117" i="19"/>
  <c r="BA116" i="19"/>
  <c r="AZ116" i="19"/>
  <c r="AY116" i="19"/>
  <c r="AX116" i="19"/>
  <c r="BA115" i="19"/>
  <c r="AZ115" i="19"/>
  <c r="AY115" i="19"/>
  <c r="AX115" i="19"/>
  <c r="BA114" i="19"/>
  <c r="AZ114" i="19"/>
  <c r="AY114" i="19"/>
  <c r="AX114" i="19"/>
  <c r="BA113" i="19"/>
  <c r="AZ113" i="19"/>
  <c r="AY113" i="19"/>
  <c r="AX113" i="19"/>
  <c r="BA112" i="19"/>
  <c r="AZ112" i="19"/>
  <c r="AY112" i="19"/>
  <c r="AX112" i="19"/>
  <c r="BA111" i="19"/>
  <c r="AZ111" i="19"/>
  <c r="AY111" i="19"/>
  <c r="AX111" i="19"/>
  <c r="BA110" i="19"/>
  <c r="AZ110" i="19"/>
  <c r="AY110" i="19"/>
  <c r="AX110" i="19"/>
  <c r="BA109" i="19"/>
  <c r="AZ109" i="19"/>
  <c r="AY109" i="19"/>
  <c r="AX109" i="19"/>
  <c r="BA108" i="19"/>
  <c r="AZ108" i="19"/>
  <c r="AY108" i="19"/>
  <c r="AX108" i="19"/>
  <c r="BA107" i="19"/>
  <c r="AZ107" i="19"/>
  <c r="AY107" i="19"/>
  <c r="AX107" i="19"/>
  <c r="BA106" i="19"/>
  <c r="AZ106" i="19"/>
  <c r="AY106" i="19"/>
  <c r="AX106" i="19"/>
  <c r="BA105" i="19"/>
  <c r="AZ105" i="19"/>
  <c r="AY105" i="19"/>
  <c r="AX105" i="19"/>
  <c r="BA104" i="19"/>
  <c r="AZ104" i="19"/>
  <c r="AY104" i="19"/>
  <c r="AX104" i="19"/>
  <c r="BA103" i="19"/>
  <c r="AZ103" i="19"/>
  <c r="AY103" i="19"/>
  <c r="AX103" i="19"/>
  <c r="BA102" i="19"/>
  <c r="AZ102" i="19"/>
  <c r="AY102" i="19"/>
  <c r="AX102" i="19"/>
  <c r="BA101" i="19"/>
  <c r="AZ101" i="19"/>
  <c r="AY101" i="19"/>
  <c r="AX101" i="19"/>
  <c r="BA100" i="19"/>
  <c r="AZ100" i="19"/>
  <c r="AY100" i="19"/>
  <c r="AX100" i="19"/>
  <c r="BA99" i="19"/>
  <c r="AZ99" i="19"/>
  <c r="AY99" i="19"/>
  <c r="AX99" i="19"/>
  <c r="BA98" i="19"/>
  <c r="AZ98" i="19"/>
  <c r="AY98" i="19"/>
  <c r="AX98" i="19"/>
  <c r="BA97" i="19"/>
  <c r="AZ97" i="19"/>
  <c r="AY97" i="19"/>
  <c r="AX97" i="19"/>
  <c r="BA96" i="19"/>
  <c r="AZ96" i="19"/>
  <c r="AY96" i="19"/>
  <c r="AX96" i="19"/>
  <c r="BA95" i="19"/>
  <c r="AZ95" i="19"/>
  <c r="AY95" i="19"/>
  <c r="AX95" i="19"/>
  <c r="BA94" i="19"/>
  <c r="AZ94" i="19"/>
  <c r="AY94" i="19"/>
  <c r="AX94" i="19"/>
  <c r="BA93" i="19"/>
  <c r="AZ93" i="19"/>
  <c r="AY93" i="19"/>
  <c r="AX93" i="19"/>
  <c r="BA92" i="19"/>
  <c r="AZ92" i="19"/>
  <c r="AY92" i="19"/>
  <c r="AX92" i="19"/>
  <c r="BA91" i="19"/>
  <c r="AZ91" i="19"/>
  <c r="AY91" i="19"/>
  <c r="AX91" i="19"/>
  <c r="BA90" i="19"/>
  <c r="AZ90" i="19"/>
  <c r="AY90" i="19"/>
  <c r="AX90" i="19"/>
  <c r="BA89" i="19"/>
  <c r="AZ89" i="19"/>
  <c r="AY89" i="19"/>
  <c r="AX89" i="19"/>
  <c r="BA88" i="19"/>
  <c r="AZ88" i="19"/>
  <c r="AY88" i="19"/>
  <c r="AX88" i="19"/>
  <c r="BA87" i="19"/>
  <c r="AZ87" i="19"/>
  <c r="AY87" i="19"/>
  <c r="AX87" i="19"/>
  <c r="BA86" i="19"/>
  <c r="AZ86" i="19"/>
  <c r="AY86" i="19"/>
  <c r="AX86" i="19"/>
  <c r="BA85" i="19"/>
  <c r="AZ85" i="19"/>
  <c r="AY85" i="19"/>
  <c r="AX85" i="19"/>
  <c r="BA84" i="19"/>
  <c r="AZ84" i="19"/>
  <c r="AY84" i="19"/>
  <c r="AX84" i="19"/>
  <c r="BA83" i="19"/>
  <c r="AZ83" i="19"/>
  <c r="AY83" i="19"/>
  <c r="AX83" i="19"/>
  <c r="BA82" i="19"/>
  <c r="AZ82" i="19"/>
  <c r="AY82" i="19"/>
  <c r="AX82" i="19"/>
  <c r="BA81" i="19"/>
  <c r="AZ81" i="19"/>
  <c r="AY81" i="19"/>
  <c r="AX81" i="19"/>
  <c r="BA80" i="19"/>
  <c r="AZ80" i="19"/>
  <c r="AY80" i="19"/>
  <c r="AX80" i="19"/>
  <c r="BA79" i="19"/>
  <c r="AZ79" i="19"/>
  <c r="AY79" i="19"/>
  <c r="AX79" i="19"/>
  <c r="BA78" i="19"/>
  <c r="AZ78" i="19"/>
  <c r="AY78" i="19"/>
  <c r="AX78" i="19"/>
  <c r="BA77" i="19"/>
  <c r="AZ77" i="19"/>
  <c r="AY77" i="19"/>
  <c r="AX77" i="19"/>
  <c r="BA76" i="19"/>
  <c r="AZ76" i="19"/>
  <c r="AY76" i="19"/>
  <c r="AX76" i="19"/>
  <c r="BA75" i="19"/>
  <c r="AZ75" i="19"/>
  <c r="AY75" i="19"/>
  <c r="AX75" i="19"/>
  <c r="BA74" i="19"/>
  <c r="AZ74" i="19"/>
  <c r="AY74" i="19"/>
  <c r="AX74" i="19"/>
  <c r="BA73" i="19"/>
  <c r="AZ73" i="19"/>
  <c r="AY73" i="19"/>
  <c r="AX73" i="19"/>
  <c r="BA72" i="19"/>
  <c r="AZ72" i="19"/>
  <c r="AY72" i="19"/>
  <c r="AX72" i="19"/>
  <c r="BA71" i="19"/>
  <c r="AZ71" i="19"/>
  <c r="AY71" i="19"/>
  <c r="AX71" i="19"/>
  <c r="BA70" i="19"/>
  <c r="AZ70" i="19"/>
  <c r="AY70" i="19"/>
  <c r="AX70" i="19"/>
  <c r="BA69" i="19"/>
  <c r="AZ69" i="19"/>
  <c r="AY69" i="19"/>
  <c r="AX69" i="19"/>
  <c r="BA68" i="19"/>
  <c r="AZ68" i="19"/>
  <c r="AY68" i="19"/>
  <c r="AX68" i="19"/>
  <c r="BA67" i="19"/>
  <c r="AZ67" i="19"/>
  <c r="AY67" i="19"/>
  <c r="AX67" i="19"/>
  <c r="BA66" i="19"/>
  <c r="AZ66" i="19"/>
  <c r="AY66" i="19"/>
  <c r="AX66" i="19"/>
  <c r="BA65" i="19"/>
  <c r="AZ65" i="19"/>
  <c r="AY65" i="19"/>
  <c r="AX65" i="19"/>
  <c r="BA64" i="19"/>
  <c r="AZ64" i="19"/>
  <c r="AY64" i="19"/>
  <c r="AX64" i="19"/>
  <c r="BA63" i="19"/>
  <c r="AZ63" i="19"/>
  <c r="AY63" i="19"/>
  <c r="AX63" i="19"/>
  <c r="BA62" i="19"/>
  <c r="AZ62" i="19"/>
  <c r="AY62" i="19"/>
  <c r="AX62" i="19"/>
  <c r="BA61" i="19"/>
  <c r="AZ61" i="19"/>
  <c r="AY61" i="19"/>
  <c r="AX61" i="19"/>
  <c r="BA60" i="19"/>
  <c r="AZ60" i="19"/>
  <c r="AY60" i="19"/>
  <c r="AX60" i="19"/>
  <c r="BA59" i="19"/>
  <c r="AZ59" i="19"/>
  <c r="AY59" i="19"/>
  <c r="AX59" i="19"/>
  <c r="BA58" i="19"/>
  <c r="AZ58" i="19"/>
  <c r="AY58" i="19"/>
  <c r="AX58" i="19"/>
  <c r="BA57" i="19"/>
  <c r="AZ57" i="19"/>
  <c r="AY57" i="19"/>
  <c r="AX57" i="19"/>
  <c r="BA56" i="19"/>
  <c r="AZ56" i="19"/>
  <c r="AY56" i="19"/>
  <c r="AX56" i="19"/>
  <c r="BA55" i="19"/>
  <c r="AZ55" i="19"/>
  <c r="AY55" i="19"/>
  <c r="AX55" i="19"/>
  <c r="BA54" i="19"/>
  <c r="AZ54" i="19"/>
  <c r="AY54" i="19"/>
  <c r="AX54" i="19"/>
  <c r="BA53" i="19"/>
  <c r="AZ53" i="19"/>
  <c r="AY53" i="19"/>
  <c r="AX53" i="19"/>
  <c r="BA52" i="19"/>
  <c r="AZ52" i="19"/>
  <c r="AY52" i="19"/>
  <c r="AX52" i="19"/>
  <c r="BA51" i="19"/>
  <c r="AZ51" i="19"/>
  <c r="AY51" i="19"/>
  <c r="AX51" i="19"/>
  <c r="BA50" i="19"/>
  <c r="AZ50" i="19"/>
  <c r="AY50" i="19"/>
  <c r="AX50" i="19"/>
  <c r="BA49" i="19"/>
  <c r="AZ49" i="19"/>
  <c r="AY49" i="19"/>
  <c r="AX49" i="19"/>
  <c r="BA48" i="19"/>
  <c r="AZ48" i="19"/>
  <c r="AY48" i="19"/>
  <c r="AX48" i="19"/>
  <c r="BA47" i="19"/>
  <c r="AZ47" i="19"/>
  <c r="AY47" i="19"/>
  <c r="AX47" i="19"/>
  <c r="BA46" i="19"/>
  <c r="AZ46" i="19"/>
  <c r="AY46" i="19"/>
  <c r="AX46" i="19"/>
  <c r="BA45" i="19"/>
  <c r="AZ45" i="19"/>
  <c r="AY45" i="19"/>
  <c r="AX45" i="19"/>
  <c r="BA44" i="19"/>
  <c r="AZ44" i="19"/>
  <c r="AY44" i="19"/>
  <c r="AX44" i="19"/>
  <c r="BA43" i="19"/>
  <c r="AZ43" i="19"/>
  <c r="AY43" i="19"/>
  <c r="AX43" i="19"/>
  <c r="BA42" i="19"/>
  <c r="AZ42" i="19"/>
  <c r="AY42" i="19"/>
  <c r="AX42" i="19"/>
  <c r="BA41" i="19"/>
  <c r="AZ41" i="19"/>
  <c r="AY41" i="19"/>
  <c r="AX41" i="19"/>
  <c r="BA40" i="19"/>
  <c r="AZ40" i="19"/>
  <c r="AY40" i="19"/>
  <c r="AX40" i="19"/>
  <c r="BA39" i="19"/>
  <c r="AZ39" i="19"/>
  <c r="AY39" i="19"/>
  <c r="AX39" i="19"/>
  <c r="BA38" i="19"/>
  <c r="AZ38" i="19"/>
  <c r="AY38" i="19"/>
  <c r="AX38" i="19"/>
  <c r="BA37" i="19"/>
  <c r="AZ37" i="19"/>
  <c r="AY37" i="19"/>
  <c r="AX37" i="19"/>
  <c r="BA36" i="19"/>
  <c r="AZ36" i="19"/>
  <c r="AY36" i="19"/>
  <c r="AX36" i="19"/>
  <c r="BA35" i="19"/>
  <c r="AZ35" i="19"/>
  <c r="AY35" i="19"/>
  <c r="AX35" i="19"/>
  <c r="BA34" i="19"/>
  <c r="AZ34" i="19"/>
  <c r="AY34" i="19"/>
  <c r="AX34" i="19"/>
  <c r="BA33" i="19"/>
  <c r="AZ33" i="19"/>
  <c r="AY33" i="19"/>
  <c r="AX33" i="19"/>
  <c r="BA32" i="19"/>
  <c r="AZ32" i="19"/>
  <c r="AY32" i="19"/>
  <c r="AX32" i="19"/>
  <c r="BA31" i="19"/>
  <c r="AZ31" i="19"/>
  <c r="AY31" i="19"/>
  <c r="AX31" i="19"/>
  <c r="BA30" i="19"/>
  <c r="AZ30" i="19"/>
  <c r="AY30" i="19"/>
  <c r="AX30" i="19"/>
  <c r="BA29" i="19"/>
  <c r="AZ29" i="19"/>
  <c r="AY29" i="19"/>
  <c r="AX29" i="19"/>
  <c r="BA28" i="19"/>
  <c r="AZ28" i="19"/>
  <c r="AY28" i="19"/>
  <c r="AX28" i="19"/>
  <c r="BA27" i="19"/>
  <c r="AZ27" i="19"/>
  <c r="AY27" i="19"/>
  <c r="AX27" i="19"/>
  <c r="BA26" i="19"/>
  <c r="AZ26" i="19"/>
  <c r="AY26" i="19"/>
  <c r="AX26" i="19"/>
  <c r="BA25" i="19"/>
  <c r="AZ25" i="19"/>
  <c r="AY25" i="19"/>
  <c r="AX25" i="19"/>
  <c r="BA24" i="19"/>
  <c r="AZ24" i="19"/>
  <c r="AY24" i="19"/>
  <c r="AX24" i="19"/>
  <c r="BA23" i="19"/>
  <c r="AZ23" i="19"/>
  <c r="AY23" i="19"/>
  <c r="AX23" i="19"/>
  <c r="BA22" i="19"/>
  <c r="AZ22" i="19"/>
  <c r="AY22" i="19"/>
  <c r="AX22" i="19"/>
  <c r="BA21" i="19"/>
  <c r="AZ21" i="19"/>
  <c r="AY21" i="19"/>
  <c r="AX21" i="19"/>
  <c r="BA20" i="19"/>
  <c r="AZ20" i="19"/>
  <c r="AY20" i="19"/>
  <c r="AX20" i="19"/>
  <c r="BA19" i="19"/>
  <c r="AZ19" i="19"/>
  <c r="AY19" i="19"/>
  <c r="AX19" i="19"/>
  <c r="BA18" i="19"/>
  <c r="AZ18" i="19"/>
  <c r="AY18" i="19"/>
  <c r="AX18" i="19"/>
  <c r="BA17" i="19"/>
  <c r="AZ17" i="19"/>
  <c r="AY17" i="19"/>
  <c r="AX17" i="19"/>
  <c r="BA16" i="19"/>
  <c r="AZ16" i="19"/>
  <c r="AY16" i="19"/>
  <c r="AX16" i="19"/>
  <c r="BA15" i="19"/>
  <c r="AZ15" i="19"/>
  <c r="AY15" i="19"/>
  <c r="AX15" i="19"/>
  <c r="BA14" i="19"/>
  <c r="AZ14" i="19"/>
  <c r="AY14" i="19"/>
  <c r="AY12" i="19" s="1"/>
  <c r="AY10" i="19" s="1"/>
  <c r="AX14" i="19"/>
  <c r="AX12" i="19" s="1"/>
  <c r="AX10" i="19" s="1"/>
  <c r="BA12" i="19"/>
  <c r="BA10" i="19" s="1"/>
  <c r="AZ12" i="19"/>
  <c r="AZ10" i="19"/>
  <c r="AV463" i="19"/>
  <c r="AU463" i="19"/>
  <c r="AT463" i="19"/>
  <c r="AS463" i="19"/>
  <c r="AV462" i="19"/>
  <c r="AU462" i="19"/>
  <c r="AT462" i="19"/>
  <c r="AS462" i="19"/>
  <c r="AV461" i="19"/>
  <c r="AU461" i="19"/>
  <c r="AT461" i="19"/>
  <c r="AS461" i="19"/>
  <c r="AV460" i="19"/>
  <c r="AU460" i="19"/>
  <c r="AT460" i="19"/>
  <c r="AS460" i="19"/>
  <c r="AV459" i="19"/>
  <c r="AU459" i="19"/>
  <c r="AT459" i="19"/>
  <c r="AS459" i="19"/>
  <c r="AV458" i="19"/>
  <c r="AU458" i="19"/>
  <c r="AT458" i="19"/>
  <c r="AS458" i="19"/>
  <c r="AV457" i="19"/>
  <c r="AU457" i="19"/>
  <c r="AT457" i="19"/>
  <c r="AS457" i="19"/>
  <c r="AV456" i="19"/>
  <c r="AU456" i="19"/>
  <c r="AT456" i="19"/>
  <c r="AS456" i="19"/>
  <c r="AV455" i="19"/>
  <c r="AU455" i="19"/>
  <c r="AT455" i="19"/>
  <c r="AS455" i="19"/>
  <c r="AV454" i="19"/>
  <c r="AU454" i="19"/>
  <c r="AT454" i="19"/>
  <c r="AS454" i="19"/>
  <c r="AV453" i="19"/>
  <c r="AU453" i="19"/>
  <c r="AT453" i="19"/>
  <c r="AS453" i="19"/>
  <c r="AV452" i="19"/>
  <c r="AU452" i="19"/>
  <c r="AT452" i="19"/>
  <c r="AS452" i="19"/>
  <c r="AV451" i="19"/>
  <c r="AU451" i="19"/>
  <c r="AT451" i="19"/>
  <c r="AS451" i="19"/>
  <c r="AV450" i="19"/>
  <c r="AU450" i="19"/>
  <c r="AT450" i="19"/>
  <c r="AS450" i="19"/>
  <c r="AV449" i="19"/>
  <c r="AU449" i="19"/>
  <c r="AT449" i="19"/>
  <c r="AS449" i="19"/>
  <c r="AV448" i="19"/>
  <c r="AU448" i="19"/>
  <c r="AT448" i="19"/>
  <c r="AS448" i="19"/>
  <c r="AV447" i="19"/>
  <c r="AU447" i="19"/>
  <c r="AT447" i="19"/>
  <c r="AS447" i="19"/>
  <c r="AV446" i="19"/>
  <c r="AU446" i="19"/>
  <c r="AT446" i="19"/>
  <c r="AS446" i="19"/>
  <c r="AV445" i="19"/>
  <c r="AU445" i="19"/>
  <c r="AT445" i="19"/>
  <c r="AS445" i="19"/>
  <c r="AV444" i="19"/>
  <c r="AU444" i="19"/>
  <c r="AT444" i="19"/>
  <c r="AS444" i="19"/>
  <c r="AV443" i="19"/>
  <c r="AU443" i="19"/>
  <c r="AT443" i="19"/>
  <c r="AS443" i="19"/>
  <c r="AV442" i="19"/>
  <c r="AU442" i="19"/>
  <c r="AT442" i="19"/>
  <c r="AS442" i="19"/>
  <c r="AV441" i="19"/>
  <c r="AU441" i="19"/>
  <c r="AT441" i="19"/>
  <c r="AS441" i="19"/>
  <c r="AV440" i="19"/>
  <c r="AU440" i="19"/>
  <c r="AT440" i="19"/>
  <c r="AS440" i="19"/>
  <c r="AV439" i="19"/>
  <c r="AU439" i="19"/>
  <c r="AT439" i="19"/>
  <c r="AS439" i="19"/>
  <c r="AV438" i="19"/>
  <c r="AU438" i="19"/>
  <c r="AT438" i="19"/>
  <c r="AS438" i="19"/>
  <c r="AV437" i="19"/>
  <c r="AU437" i="19"/>
  <c r="AT437" i="19"/>
  <c r="AS437" i="19"/>
  <c r="AV436" i="19"/>
  <c r="AU436" i="19"/>
  <c r="AT436" i="19"/>
  <c r="AS436" i="19"/>
  <c r="AV435" i="19"/>
  <c r="AU435" i="19"/>
  <c r="AT435" i="19"/>
  <c r="AS435" i="19"/>
  <c r="AV434" i="19"/>
  <c r="AU434" i="19"/>
  <c r="AT434" i="19"/>
  <c r="AS434" i="19"/>
  <c r="AV433" i="19"/>
  <c r="AU433" i="19"/>
  <c r="AT433" i="19"/>
  <c r="AS433" i="19"/>
  <c r="AV432" i="19"/>
  <c r="AU432" i="19"/>
  <c r="AT432" i="19"/>
  <c r="AS432" i="19"/>
  <c r="AV431" i="19"/>
  <c r="AU431" i="19"/>
  <c r="AT431" i="19"/>
  <c r="AS431" i="19"/>
  <c r="AV430" i="19"/>
  <c r="AU430" i="19"/>
  <c r="AT430" i="19"/>
  <c r="AS430" i="19"/>
  <c r="AV429" i="19"/>
  <c r="AU429" i="19"/>
  <c r="AT429" i="19"/>
  <c r="AS429" i="19"/>
  <c r="AV428" i="19"/>
  <c r="AU428" i="19"/>
  <c r="AT428" i="19"/>
  <c r="AS428" i="19"/>
  <c r="AV427" i="19"/>
  <c r="AU427" i="19"/>
  <c r="AT427" i="19"/>
  <c r="AS427" i="19"/>
  <c r="AV426" i="19"/>
  <c r="AU426" i="19"/>
  <c r="AT426" i="19"/>
  <c r="AS426" i="19"/>
  <c r="AV425" i="19"/>
  <c r="AU425" i="19"/>
  <c r="AT425" i="19"/>
  <c r="AS425" i="19"/>
  <c r="AV424" i="19"/>
  <c r="AU424" i="19"/>
  <c r="AT424" i="19"/>
  <c r="AS424" i="19"/>
  <c r="AV423" i="19"/>
  <c r="AU423" i="19"/>
  <c r="AT423" i="19"/>
  <c r="AS423" i="19"/>
  <c r="AV422" i="19"/>
  <c r="AU422" i="19"/>
  <c r="AT422" i="19"/>
  <c r="AS422" i="19"/>
  <c r="AV421" i="19"/>
  <c r="AU421" i="19"/>
  <c r="AT421" i="19"/>
  <c r="AS421" i="19"/>
  <c r="AV420" i="19"/>
  <c r="AU420" i="19"/>
  <c r="AT420" i="19"/>
  <c r="AS420" i="19"/>
  <c r="AV419" i="19"/>
  <c r="AU419" i="19"/>
  <c r="AT419" i="19"/>
  <c r="AS419" i="19"/>
  <c r="AV418" i="19"/>
  <c r="AU418" i="19"/>
  <c r="AT418" i="19"/>
  <c r="AS418" i="19"/>
  <c r="AV417" i="19"/>
  <c r="AU417" i="19"/>
  <c r="AT417" i="19"/>
  <c r="AS417" i="19"/>
  <c r="AV416" i="19"/>
  <c r="AU416" i="19"/>
  <c r="AT416" i="19"/>
  <c r="AS416" i="19"/>
  <c r="AV415" i="19"/>
  <c r="AU415" i="19"/>
  <c r="AT415" i="19"/>
  <c r="AS415" i="19"/>
  <c r="AV414" i="19"/>
  <c r="AU414" i="19"/>
  <c r="AT414" i="19"/>
  <c r="AS414" i="19"/>
  <c r="AV413" i="19"/>
  <c r="AU413" i="19"/>
  <c r="AT413" i="19"/>
  <c r="AS413" i="19"/>
  <c r="AV412" i="19"/>
  <c r="AU412" i="19"/>
  <c r="AT412" i="19"/>
  <c r="AS412" i="19"/>
  <c r="AV411" i="19"/>
  <c r="AU411" i="19"/>
  <c r="AT411" i="19"/>
  <c r="AS411" i="19"/>
  <c r="AV410" i="19"/>
  <c r="AU410" i="19"/>
  <c r="AT410" i="19"/>
  <c r="AS410" i="19"/>
  <c r="AV409" i="19"/>
  <c r="AU409" i="19"/>
  <c r="AT409" i="19"/>
  <c r="AS409" i="19"/>
  <c r="AV408" i="19"/>
  <c r="AU408" i="19"/>
  <c r="AT408" i="19"/>
  <c r="AS408" i="19"/>
  <c r="AV407" i="19"/>
  <c r="AU407" i="19"/>
  <c r="AT407" i="19"/>
  <c r="AS407" i="19"/>
  <c r="AV406" i="19"/>
  <c r="AU406" i="19"/>
  <c r="AT406" i="19"/>
  <c r="AS406" i="19"/>
  <c r="AV405" i="19"/>
  <c r="AU405" i="19"/>
  <c r="AT405" i="19"/>
  <c r="AS405" i="19"/>
  <c r="AV404" i="19"/>
  <c r="AU404" i="19"/>
  <c r="AT404" i="19"/>
  <c r="AS404" i="19"/>
  <c r="AV403" i="19"/>
  <c r="AU403" i="19"/>
  <c r="AT403" i="19"/>
  <c r="AS403" i="19"/>
  <c r="AV402" i="19"/>
  <c r="AU402" i="19"/>
  <c r="AT402" i="19"/>
  <c r="AS402" i="19"/>
  <c r="AV401" i="19"/>
  <c r="AU401" i="19"/>
  <c r="AT401" i="19"/>
  <c r="AS401" i="19"/>
  <c r="AV400" i="19"/>
  <c r="AU400" i="19"/>
  <c r="AT400" i="19"/>
  <c r="AS400" i="19"/>
  <c r="AV399" i="19"/>
  <c r="AU399" i="19"/>
  <c r="AT399" i="19"/>
  <c r="AS399" i="19"/>
  <c r="AV398" i="19"/>
  <c r="AU398" i="19"/>
  <c r="AT398" i="19"/>
  <c r="AS398" i="19"/>
  <c r="AV397" i="19"/>
  <c r="AU397" i="19"/>
  <c r="AT397" i="19"/>
  <c r="AS397" i="19"/>
  <c r="AV396" i="19"/>
  <c r="AU396" i="19"/>
  <c r="AT396" i="19"/>
  <c r="AS396" i="19"/>
  <c r="AV395" i="19"/>
  <c r="AU395" i="19"/>
  <c r="AT395" i="19"/>
  <c r="AS395" i="19"/>
  <c r="AV394" i="19"/>
  <c r="AU394" i="19"/>
  <c r="AT394" i="19"/>
  <c r="AS394" i="19"/>
  <c r="AV393" i="19"/>
  <c r="AU393" i="19"/>
  <c r="AT393" i="19"/>
  <c r="AS393" i="19"/>
  <c r="AV392" i="19"/>
  <c r="AU392" i="19"/>
  <c r="AT392" i="19"/>
  <c r="AS392" i="19"/>
  <c r="AV391" i="19"/>
  <c r="AU391" i="19"/>
  <c r="AT391" i="19"/>
  <c r="AS391" i="19"/>
  <c r="AV390" i="19"/>
  <c r="AU390" i="19"/>
  <c r="AT390" i="19"/>
  <c r="AS390" i="19"/>
  <c r="AV389" i="19"/>
  <c r="AU389" i="19"/>
  <c r="AT389" i="19"/>
  <c r="AS389" i="19"/>
  <c r="AV388" i="19"/>
  <c r="AU388" i="19"/>
  <c r="AT388" i="19"/>
  <c r="AS388" i="19"/>
  <c r="AV387" i="19"/>
  <c r="AU387" i="19"/>
  <c r="AT387" i="19"/>
  <c r="AS387" i="19"/>
  <c r="AV386" i="19"/>
  <c r="AU386" i="19"/>
  <c r="AT386" i="19"/>
  <c r="AS386" i="19"/>
  <c r="AV385" i="19"/>
  <c r="AU385" i="19"/>
  <c r="AT385" i="19"/>
  <c r="AS385" i="19"/>
  <c r="AV384" i="19"/>
  <c r="AU384" i="19"/>
  <c r="AT384" i="19"/>
  <c r="AS384" i="19"/>
  <c r="AV383" i="19"/>
  <c r="AU383" i="19"/>
  <c r="AT383" i="19"/>
  <c r="AS383" i="19"/>
  <c r="AV382" i="19"/>
  <c r="AU382" i="19"/>
  <c r="AT382" i="19"/>
  <c r="AS382" i="19"/>
  <c r="AV381" i="19"/>
  <c r="AU381" i="19"/>
  <c r="AT381" i="19"/>
  <c r="AS381" i="19"/>
  <c r="AV380" i="19"/>
  <c r="AU380" i="19"/>
  <c r="AT380" i="19"/>
  <c r="AS380" i="19"/>
  <c r="AV379" i="19"/>
  <c r="AU379" i="19"/>
  <c r="AT379" i="19"/>
  <c r="AS379" i="19"/>
  <c r="AV378" i="19"/>
  <c r="AU378" i="19"/>
  <c r="AT378" i="19"/>
  <c r="AS378" i="19"/>
  <c r="AV377" i="19"/>
  <c r="AU377" i="19"/>
  <c r="AT377" i="19"/>
  <c r="AS377" i="19"/>
  <c r="AV376" i="19"/>
  <c r="AU376" i="19"/>
  <c r="AT376" i="19"/>
  <c r="AS376" i="19"/>
  <c r="AV375" i="19"/>
  <c r="AU375" i="19"/>
  <c r="AT375" i="19"/>
  <c r="AS375" i="19"/>
  <c r="AV374" i="19"/>
  <c r="AU374" i="19"/>
  <c r="AT374" i="19"/>
  <c r="AS374" i="19"/>
  <c r="AV373" i="19"/>
  <c r="AU373" i="19"/>
  <c r="AT373" i="19"/>
  <c r="AS373" i="19"/>
  <c r="AV372" i="19"/>
  <c r="AU372" i="19"/>
  <c r="AT372" i="19"/>
  <c r="AS372" i="19"/>
  <c r="AV371" i="19"/>
  <c r="AU371" i="19"/>
  <c r="AT371" i="19"/>
  <c r="AS371" i="19"/>
  <c r="AV370" i="19"/>
  <c r="AU370" i="19"/>
  <c r="AT370" i="19"/>
  <c r="AS370" i="19"/>
  <c r="AV369" i="19"/>
  <c r="AU369" i="19"/>
  <c r="AT369" i="19"/>
  <c r="AS369" i="19"/>
  <c r="AV368" i="19"/>
  <c r="AU368" i="19"/>
  <c r="AT368" i="19"/>
  <c r="AS368" i="19"/>
  <c r="AV367" i="19"/>
  <c r="AU367" i="19"/>
  <c r="AT367" i="19"/>
  <c r="AS367" i="19"/>
  <c r="AV366" i="19"/>
  <c r="AU366" i="19"/>
  <c r="AT366" i="19"/>
  <c r="AS366" i="19"/>
  <c r="AV365" i="19"/>
  <c r="AU365" i="19"/>
  <c r="AT365" i="19"/>
  <c r="AS365" i="19"/>
  <c r="AV364" i="19"/>
  <c r="AU364" i="19"/>
  <c r="AT364" i="19"/>
  <c r="AS364" i="19"/>
  <c r="AV363" i="19"/>
  <c r="AU363" i="19"/>
  <c r="AT363" i="19"/>
  <c r="AS363" i="19"/>
  <c r="AV362" i="19"/>
  <c r="AU362" i="19"/>
  <c r="AT362" i="19"/>
  <c r="AS362" i="19"/>
  <c r="AV361" i="19"/>
  <c r="AU361" i="19"/>
  <c r="AT361" i="19"/>
  <c r="AS361" i="19"/>
  <c r="AV360" i="19"/>
  <c r="AU360" i="19"/>
  <c r="AT360" i="19"/>
  <c r="AS360" i="19"/>
  <c r="AV359" i="19"/>
  <c r="AU359" i="19"/>
  <c r="AT359" i="19"/>
  <c r="AS359" i="19"/>
  <c r="AV358" i="19"/>
  <c r="AU358" i="19"/>
  <c r="AT358" i="19"/>
  <c r="AS358" i="19"/>
  <c r="AV357" i="19"/>
  <c r="AU357" i="19"/>
  <c r="AT357" i="19"/>
  <c r="AS357" i="19"/>
  <c r="AV356" i="19"/>
  <c r="AU356" i="19"/>
  <c r="AT356" i="19"/>
  <c r="AS356" i="19"/>
  <c r="AV355" i="19"/>
  <c r="AU355" i="19"/>
  <c r="AT355" i="19"/>
  <c r="AS355" i="19"/>
  <c r="AV354" i="19"/>
  <c r="AU354" i="19"/>
  <c r="AT354" i="19"/>
  <c r="AS354" i="19"/>
  <c r="AV353" i="19"/>
  <c r="AU353" i="19"/>
  <c r="AT353" i="19"/>
  <c r="AS353" i="19"/>
  <c r="AV352" i="19"/>
  <c r="AU352" i="19"/>
  <c r="AT352" i="19"/>
  <c r="AS352" i="19"/>
  <c r="AV351" i="19"/>
  <c r="AU351" i="19"/>
  <c r="AT351" i="19"/>
  <c r="AS351" i="19"/>
  <c r="AV350" i="19"/>
  <c r="AU350" i="19"/>
  <c r="AT350" i="19"/>
  <c r="AS350" i="19"/>
  <c r="AV349" i="19"/>
  <c r="AU349" i="19"/>
  <c r="AT349" i="19"/>
  <c r="AS349" i="19"/>
  <c r="AV348" i="19"/>
  <c r="AU348" i="19"/>
  <c r="AT348" i="19"/>
  <c r="AS348" i="19"/>
  <c r="AV347" i="19"/>
  <c r="AU347" i="19"/>
  <c r="AT347" i="19"/>
  <c r="AS347" i="19"/>
  <c r="AV346" i="19"/>
  <c r="AU346" i="19"/>
  <c r="AT346" i="19"/>
  <c r="AS346" i="19"/>
  <c r="AV345" i="19"/>
  <c r="AU345" i="19"/>
  <c r="AT345" i="19"/>
  <c r="AS345" i="19"/>
  <c r="AV344" i="19"/>
  <c r="AU344" i="19"/>
  <c r="AT344" i="19"/>
  <c r="AS344" i="19"/>
  <c r="AV343" i="19"/>
  <c r="AU343" i="19"/>
  <c r="AT343" i="19"/>
  <c r="AS343" i="19"/>
  <c r="AV342" i="19"/>
  <c r="AU342" i="19"/>
  <c r="AT342" i="19"/>
  <c r="AS342" i="19"/>
  <c r="AV341" i="19"/>
  <c r="AU341" i="19"/>
  <c r="AT341" i="19"/>
  <c r="AS341" i="19"/>
  <c r="AV340" i="19"/>
  <c r="AU340" i="19"/>
  <c r="AT340" i="19"/>
  <c r="AS340" i="19"/>
  <c r="AV339" i="19"/>
  <c r="AU339" i="19"/>
  <c r="AT339" i="19"/>
  <c r="AS339" i="19"/>
  <c r="AV338" i="19"/>
  <c r="AU338" i="19"/>
  <c r="AT338" i="19"/>
  <c r="AS338" i="19"/>
  <c r="AV337" i="19"/>
  <c r="AU337" i="19"/>
  <c r="AT337" i="19"/>
  <c r="AS337" i="19"/>
  <c r="AV336" i="19"/>
  <c r="AU336" i="19"/>
  <c r="AT336" i="19"/>
  <c r="AS336" i="19"/>
  <c r="AV335" i="19"/>
  <c r="AU335" i="19"/>
  <c r="AT335" i="19"/>
  <c r="AS335" i="19"/>
  <c r="AV334" i="19"/>
  <c r="AU334" i="19"/>
  <c r="AT334" i="19"/>
  <c r="AS334" i="19"/>
  <c r="AV333" i="19"/>
  <c r="AU333" i="19"/>
  <c r="AT333" i="19"/>
  <c r="AS333" i="19"/>
  <c r="AV332" i="19"/>
  <c r="AU332" i="19"/>
  <c r="AT332" i="19"/>
  <c r="AS332" i="19"/>
  <c r="AV331" i="19"/>
  <c r="AU331" i="19"/>
  <c r="AT331" i="19"/>
  <c r="AS331" i="19"/>
  <c r="AV330" i="19"/>
  <c r="AU330" i="19"/>
  <c r="AT330" i="19"/>
  <c r="AS330" i="19"/>
  <c r="AV329" i="19"/>
  <c r="AU329" i="19"/>
  <c r="AT329" i="19"/>
  <c r="AS329" i="19"/>
  <c r="AV328" i="19"/>
  <c r="AU328" i="19"/>
  <c r="AT328" i="19"/>
  <c r="AS328" i="19"/>
  <c r="AV327" i="19"/>
  <c r="AU327" i="19"/>
  <c r="AT327" i="19"/>
  <c r="AS327" i="19"/>
  <c r="AV326" i="19"/>
  <c r="AU326" i="19"/>
  <c r="AT326" i="19"/>
  <c r="AS326" i="19"/>
  <c r="AV325" i="19"/>
  <c r="AU325" i="19"/>
  <c r="AT325" i="19"/>
  <c r="AS325" i="19"/>
  <c r="AV324" i="19"/>
  <c r="AU324" i="19"/>
  <c r="AT324" i="19"/>
  <c r="AS324" i="19"/>
  <c r="AV323" i="19"/>
  <c r="AU323" i="19"/>
  <c r="AT323" i="19"/>
  <c r="AS323" i="19"/>
  <c r="AV322" i="19"/>
  <c r="AU322" i="19"/>
  <c r="AT322" i="19"/>
  <c r="AS322" i="19"/>
  <c r="AV321" i="19"/>
  <c r="AU321" i="19"/>
  <c r="AT321" i="19"/>
  <c r="AS321" i="19"/>
  <c r="AV320" i="19"/>
  <c r="AU320" i="19"/>
  <c r="AT320" i="19"/>
  <c r="AS320" i="19"/>
  <c r="AV319" i="19"/>
  <c r="AU319" i="19"/>
  <c r="AT319" i="19"/>
  <c r="AS319" i="19"/>
  <c r="AV318" i="19"/>
  <c r="AU318" i="19"/>
  <c r="AT318" i="19"/>
  <c r="AS318" i="19"/>
  <c r="AV317" i="19"/>
  <c r="AU317" i="19"/>
  <c r="AT317" i="19"/>
  <c r="AS317" i="19"/>
  <c r="AV316" i="19"/>
  <c r="AU316" i="19"/>
  <c r="AT316" i="19"/>
  <c r="AS316" i="19"/>
  <c r="AV315" i="19"/>
  <c r="AU315" i="19"/>
  <c r="AT315" i="19"/>
  <c r="AS315" i="19"/>
  <c r="AV314" i="19"/>
  <c r="AU314" i="19"/>
  <c r="AT314" i="19"/>
  <c r="AS314" i="19"/>
  <c r="AV313" i="19"/>
  <c r="AU313" i="19"/>
  <c r="AT313" i="19"/>
  <c r="AS313" i="19"/>
  <c r="AV312" i="19"/>
  <c r="AU312" i="19"/>
  <c r="AT312" i="19"/>
  <c r="AS312" i="19"/>
  <c r="AV311" i="19"/>
  <c r="AU311" i="19"/>
  <c r="AT311" i="19"/>
  <c r="AS311" i="19"/>
  <c r="AV310" i="19"/>
  <c r="AU310" i="19"/>
  <c r="AT310" i="19"/>
  <c r="AS310" i="19"/>
  <c r="AV309" i="19"/>
  <c r="AU309" i="19"/>
  <c r="AT309" i="19"/>
  <c r="AS309" i="19"/>
  <c r="AV308" i="19"/>
  <c r="AU308" i="19"/>
  <c r="AT308" i="19"/>
  <c r="AS308" i="19"/>
  <c r="AV307" i="19"/>
  <c r="AU307" i="19"/>
  <c r="AT307" i="19"/>
  <c r="AS307" i="19"/>
  <c r="AV306" i="19"/>
  <c r="AU306" i="19"/>
  <c r="AT306" i="19"/>
  <c r="AS306" i="19"/>
  <c r="AV305" i="19"/>
  <c r="AU305" i="19"/>
  <c r="AT305" i="19"/>
  <c r="AS305" i="19"/>
  <c r="AV304" i="19"/>
  <c r="AU304" i="19"/>
  <c r="AT304" i="19"/>
  <c r="AS304" i="19"/>
  <c r="AV303" i="19"/>
  <c r="AU303" i="19"/>
  <c r="AT303" i="19"/>
  <c r="AS303" i="19"/>
  <c r="AV302" i="19"/>
  <c r="AU302" i="19"/>
  <c r="AT302" i="19"/>
  <c r="AS302" i="19"/>
  <c r="AV301" i="19"/>
  <c r="AU301" i="19"/>
  <c r="AT301" i="19"/>
  <c r="AS301" i="19"/>
  <c r="AV300" i="19"/>
  <c r="AU300" i="19"/>
  <c r="AT300" i="19"/>
  <c r="AS300" i="19"/>
  <c r="AV299" i="19"/>
  <c r="AU299" i="19"/>
  <c r="AT299" i="19"/>
  <c r="AS299" i="19"/>
  <c r="AV298" i="19"/>
  <c r="AU298" i="19"/>
  <c r="AT298" i="19"/>
  <c r="AS298" i="19"/>
  <c r="AV297" i="19"/>
  <c r="AU297" i="19"/>
  <c r="AT297" i="19"/>
  <c r="AS297" i="19"/>
  <c r="AV296" i="19"/>
  <c r="AU296" i="19"/>
  <c r="AT296" i="19"/>
  <c r="AS296" i="19"/>
  <c r="AV295" i="19"/>
  <c r="AU295" i="19"/>
  <c r="AT295" i="19"/>
  <c r="AS295" i="19"/>
  <c r="AV294" i="19"/>
  <c r="AU294" i="19"/>
  <c r="AT294" i="19"/>
  <c r="AS294" i="19"/>
  <c r="AV293" i="19"/>
  <c r="AU293" i="19"/>
  <c r="AT293" i="19"/>
  <c r="AS293" i="19"/>
  <c r="AV292" i="19"/>
  <c r="AU292" i="19"/>
  <c r="AT292" i="19"/>
  <c r="AS292" i="19"/>
  <c r="AV291" i="19"/>
  <c r="AU291" i="19"/>
  <c r="AT291" i="19"/>
  <c r="AS291" i="19"/>
  <c r="AV290" i="19"/>
  <c r="AU290" i="19"/>
  <c r="AT290" i="19"/>
  <c r="AS290" i="19"/>
  <c r="AV289" i="19"/>
  <c r="AU289" i="19"/>
  <c r="AT289" i="19"/>
  <c r="AS289" i="19"/>
  <c r="AV288" i="19"/>
  <c r="AU288" i="19"/>
  <c r="AT288" i="19"/>
  <c r="AS288" i="19"/>
  <c r="AV287" i="19"/>
  <c r="AU287" i="19"/>
  <c r="AT287" i="19"/>
  <c r="AS287" i="19"/>
  <c r="AV286" i="19"/>
  <c r="AU286" i="19"/>
  <c r="AT286" i="19"/>
  <c r="AS286" i="19"/>
  <c r="AV285" i="19"/>
  <c r="AU285" i="19"/>
  <c r="AT285" i="19"/>
  <c r="AS285" i="19"/>
  <c r="AV284" i="19"/>
  <c r="AU284" i="19"/>
  <c r="AT284" i="19"/>
  <c r="AS284" i="19"/>
  <c r="AV283" i="19"/>
  <c r="AU283" i="19"/>
  <c r="AT283" i="19"/>
  <c r="AS283" i="19"/>
  <c r="AV282" i="19"/>
  <c r="AU282" i="19"/>
  <c r="AT282" i="19"/>
  <c r="AS282" i="19"/>
  <c r="AV281" i="19"/>
  <c r="AU281" i="19"/>
  <c r="AT281" i="19"/>
  <c r="AS281" i="19"/>
  <c r="AV280" i="19"/>
  <c r="AU280" i="19"/>
  <c r="AT280" i="19"/>
  <c r="AS280" i="19"/>
  <c r="AV279" i="19"/>
  <c r="AU279" i="19"/>
  <c r="AT279" i="19"/>
  <c r="AS279" i="19"/>
  <c r="AV278" i="19"/>
  <c r="AU278" i="19"/>
  <c r="AT278" i="19"/>
  <c r="AS278" i="19"/>
  <c r="AV277" i="19"/>
  <c r="AU277" i="19"/>
  <c r="AT277" i="19"/>
  <c r="AS277" i="19"/>
  <c r="AV276" i="19"/>
  <c r="AU276" i="19"/>
  <c r="AT276" i="19"/>
  <c r="AS276" i="19"/>
  <c r="AV275" i="19"/>
  <c r="AU275" i="19"/>
  <c r="AT275" i="19"/>
  <c r="AS275" i="19"/>
  <c r="AV274" i="19"/>
  <c r="AU274" i="19"/>
  <c r="AT274" i="19"/>
  <c r="AS274" i="19"/>
  <c r="AV273" i="19"/>
  <c r="AU273" i="19"/>
  <c r="AT273" i="19"/>
  <c r="AS273" i="19"/>
  <c r="AV272" i="19"/>
  <c r="AU272" i="19"/>
  <c r="AT272" i="19"/>
  <c r="AS272" i="19"/>
  <c r="AV271" i="19"/>
  <c r="AU271" i="19"/>
  <c r="AT271" i="19"/>
  <c r="AS271" i="19"/>
  <c r="AV270" i="19"/>
  <c r="AU270" i="19"/>
  <c r="AT270" i="19"/>
  <c r="AS270" i="19"/>
  <c r="AV269" i="19"/>
  <c r="AU269" i="19"/>
  <c r="AT269" i="19"/>
  <c r="AS269" i="19"/>
  <c r="AV268" i="19"/>
  <c r="AU268" i="19"/>
  <c r="AT268" i="19"/>
  <c r="AS268" i="19"/>
  <c r="AV267" i="19"/>
  <c r="AU267" i="19"/>
  <c r="AT267" i="19"/>
  <c r="AS267" i="19"/>
  <c r="AV266" i="19"/>
  <c r="AU266" i="19"/>
  <c r="AT266" i="19"/>
  <c r="AS266" i="19"/>
  <c r="AV265" i="19"/>
  <c r="AU265" i="19"/>
  <c r="AT265" i="19"/>
  <c r="AS265" i="19"/>
  <c r="AV264" i="19"/>
  <c r="AU264" i="19"/>
  <c r="AT264" i="19"/>
  <c r="AS264" i="19"/>
  <c r="AV263" i="19"/>
  <c r="AU263" i="19"/>
  <c r="AT263" i="19"/>
  <c r="AS263" i="19"/>
  <c r="AV262" i="19"/>
  <c r="AU262" i="19"/>
  <c r="AT262" i="19"/>
  <c r="AS262" i="19"/>
  <c r="AV261" i="19"/>
  <c r="AU261" i="19"/>
  <c r="AT261" i="19"/>
  <c r="AS261" i="19"/>
  <c r="AV260" i="19"/>
  <c r="AU260" i="19"/>
  <c r="AT260" i="19"/>
  <c r="AS260" i="19"/>
  <c r="AV259" i="19"/>
  <c r="AU259" i="19"/>
  <c r="AT259" i="19"/>
  <c r="AS259" i="19"/>
  <c r="AV258" i="19"/>
  <c r="AU258" i="19"/>
  <c r="AT258" i="19"/>
  <c r="AS258" i="19"/>
  <c r="AV257" i="19"/>
  <c r="AU257" i="19"/>
  <c r="AT257" i="19"/>
  <c r="AS257" i="19"/>
  <c r="AV256" i="19"/>
  <c r="AU256" i="19"/>
  <c r="AT256" i="19"/>
  <c r="AS256" i="19"/>
  <c r="AV255" i="19"/>
  <c r="AU255" i="19"/>
  <c r="AT255" i="19"/>
  <c r="AS255" i="19"/>
  <c r="AV254" i="19"/>
  <c r="AU254" i="19"/>
  <c r="AT254" i="19"/>
  <c r="AS254" i="19"/>
  <c r="AV253" i="19"/>
  <c r="AU253" i="19"/>
  <c r="AT253" i="19"/>
  <c r="AS253" i="19"/>
  <c r="AV252" i="19"/>
  <c r="AU252" i="19"/>
  <c r="AT252" i="19"/>
  <c r="AS252" i="19"/>
  <c r="AV251" i="19"/>
  <c r="AU251" i="19"/>
  <c r="AT251" i="19"/>
  <c r="AS251" i="19"/>
  <c r="AV250" i="19"/>
  <c r="AU250" i="19"/>
  <c r="AT250" i="19"/>
  <c r="AS250" i="19"/>
  <c r="AV249" i="19"/>
  <c r="AU249" i="19"/>
  <c r="AT249" i="19"/>
  <c r="AS249" i="19"/>
  <c r="AV248" i="19"/>
  <c r="AU248" i="19"/>
  <c r="AT248" i="19"/>
  <c r="AS248" i="19"/>
  <c r="AV247" i="19"/>
  <c r="AU247" i="19"/>
  <c r="AT247" i="19"/>
  <c r="AS247" i="19"/>
  <c r="AV246" i="19"/>
  <c r="AU246" i="19"/>
  <c r="AT246" i="19"/>
  <c r="AS246" i="19"/>
  <c r="AV245" i="19"/>
  <c r="AU245" i="19"/>
  <c r="AT245" i="19"/>
  <c r="AS245" i="19"/>
  <c r="AV244" i="19"/>
  <c r="AU244" i="19"/>
  <c r="AT244" i="19"/>
  <c r="AS244" i="19"/>
  <c r="AV243" i="19"/>
  <c r="AU243" i="19"/>
  <c r="AT243" i="19"/>
  <c r="AS243" i="19"/>
  <c r="AV242" i="19"/>
  <c r="AU242" i="19"/>
  <c r="AT242" i="19"/>
  <c r="AS242" i="19"/>
  <c r="AV241" i="19"/>
  <c r="AU241" i="19"/>
  <c r="AT241" i="19"/>
  <c r="AS241" i="19"/>
  <c r="AV240" i="19"/>
  <c r="AU240" i="19"/>
  <c r="AT240" i="19"/>
  <c r="AS240" i="19"/>
  <c r="AV239" i="19"/>
  <c r="AU239" i="19"/>
  <c r="AT239" i="19"/>
  <c r="AS239" i="19"/>
  <c r="AV238" i="19"/>
  <c r="AU238" i="19"/>
  <c r="AT238" i="19"/>
  <c r="AS238" i="19"/>
  <c r="AV237" i="19"/>
  <c r="AU237" i="19"/>
  <c r="AT237" i="19"/>
  <c r="AS237" i="19"/>
  <c r="AV236" i="19"/>
  <c r="AU236" i="19"/>
  <c r="AT236" i="19"/>
  <c r="AS236" i="19"/>
  <c r="AV235" i="19"/>
  <c r="AU235" i="19"/>
  <c r="AT235" i="19"/>
  <c r="AS235" i="19"/>
  <c r="AV234" i="19"/>
  <c r="AU234" i="19"/>
  <c r="AT234" i="19"/>
  <c r="AS234" i="19"/>
  <c r="AV233" i="19"/>
  <c r="AU233" i="19"/>
  <c r="AT233" i="19"/>
  <c r="AS233" i="19"/>
  <c r="AV232" i="19"/>
  <c r="AU232" i="19"/>
  <c r="AT232" i="19"/>
  <c r="AS232" i="19"/>
  <c r="AV231" i="19"/>
  <c r="AU231" i="19"/>
  <c r="AT231" i="19"/>
  <c r="AS231" i="19"/>
  <c r="AV230" i="19"/>
  <c r="AU230" i="19"/>
  <c r="AT230" i="19"/>
  <c r="AS230" i="19"/>
  <c r="AV229" i="19"/>
  <c r="AU229" i="19"/>
  <c r="AT229" i="19"/>
  <c r="AS229" i="19"/>
  <c r="AV228" i="19"/>
  <c r="AU228" i="19"/>
  <c r="AT228" i="19"/>
  <c r="AS228" i="19"/>
  <c r="AV227" i="19"/>
  <c r="AU227" i="19"/>
  <c r="AT227" i="19"/>
  <c r="AS227" i="19"/>
  <c r="AV226" i="19"/>
  <c r="AU226" i="19"/>
  <c r="AT226" i="19"/>
  <c r="AS226" i="19"/>
  <c r="AV225" i="19"/>
  <c r="AU225" i="19"/>
  <c r="AT225" i="19"/>
  <c r="AS225" i="19"/>
  <c r="AV224" i="19"/>
  <c r="AU224" i="19"/>
  <c r="AT224" i="19"/>
  <c r="AS224" i="19"/>
  <c r="AV223" i="19"/>
  <c r="AU223" i="19"/>
  <c r="AT223" i="19"/>
  <c r="AS223" i="19"/>
  <c r="AV222" i="19"/>
  <c r="AU222" i="19"/>
  <c r="AT222" i="19"/>
  <c r="AS222" i="19"/>
  <c r="AV221" i="19"/>
  <c r="AU221" i="19"/>
  <c r="AT221" i="19"/>
  <c r="AS221" i="19"/>
  <c r="AV220" i="19"/>
  <c r="AU220" i="19"/>
  <c r="AT220" i="19"/>
  <c r="AS220" i="19"/>
  <c r="AV219" i="19"/>
  <c r="AU219" i="19"/>
  <c r="AT219" i="19"/>
  <c r="AS219" i="19"/>
  <c r="AV218" i="19"/>
  <c r="AU218" i="19"/>
  <c r="AT218" i="19"/>
  <c r="AS218" i="19"/>
  <c r="AV217" i="19"/>
  <c r="AU217" i="19"/>
  <c r="AT217" i="19"/>
  <c r="AS217" i="19"/>
  <c r="AV216" i="19"/>
  <c r="AU216" i="19"/>
  <c r="AT216" i="19"/>
  <c r="AS216" i="19"/>
  <c r="AV215" i="19"/>
  <c r="AU215" i="19"/>
  <c r="AT215" i="19"/>
  <c r="AS215" i="19"/>
  <c r="AV214" i="19"/>
  <c r="AU214" i="19"/>
  <c r="AT214" i="19"/>
  <c r="AS214" i="19"/>
  <c r="AV213" i="19"/>
  <c r="AU213" i="19"/>
  <c r="AT213" i="19"/>
  <c r="AS213" i="19"/>
  <c r="AV212" i="19"/>
  <c r="AU212" i="19"/>
  <c r="AT212" i="19"/>
  <c r="AS212" i="19"/>
  <c r="AV211" i="19"/>
  <c r="AU211" i="19"/>
  <c r="AT211" i="19"/>
  <c r="AS211" i="19"/>
  <c r="AV210" i="19"/>
  <c r="AU210" i="19"/>
  <c r="AT210" i="19"/>
  <c r="AS210" i="19"/>
  <c r="AV209" i="19"/>
  <c r="AU209" i="19"/>
  <c r="AT209" i="19"/>
  <c r="AS209" i="19"/>
  <c r="AV208" i="19"/>
  <c r="AU208" i="19"/>
  <c r="AT208" i="19"/>
  <c r="AS208" i="19"/>
  <c r="AV207" i="19"/>
  <c r="AU207" i="19"/>
  <c r="AT207" i="19"/>
  <c r="AS207" i="19"/>
  <c r="AV206" i="19"/>
  <c r="AU206" i="19"/>
  <c r="AT206" i="19"/>
  <c r="AS206" i="19"/>
  <c r="AV205" i="19"/>
  <c r="AU205" i="19"/>
  <c r="AT205" i="19"/>
  <c r="AS205" i="19"/>
  <c r="AV204" i="19"/>
  <c r="AU204" i="19"/>
  <c r="AT204" i="19"/>
  <c r="AS204" i="19"/>
  <c r="AV203" i="19"/>
  <c r="AU203" i="19"/>
  <c r="AT203" i="19"/>
  <c r="AS203" i="19"/>
  <c r="AV202" i="19"/>
  <c r="AU202" i="19"/>
  <c r="AT202" i="19"/>
  <c r="AS202" i="19"/>
  <c r="AV201" i="19"/>
  <c r="AU201" i="19"/>
  <c r="AT201" i="19"/>
  <c r="AS201" i="19"/>
  <c r="AV200" i="19"/>
  <c r="AU200" i="19"/>
  <c r="AT200" i="19"/>
  <c r="AS200" i="19"/>
  <c r="AV199" i="19"/>
  <c r="AU199" i="19"/>
  <c r="AT199" i="19"/>
  <c r="AS199" i="19"/>
  <c r="AV198" i="19"/>
  <c r="AU198" i="19"/>
  <c r="AT198" i="19"/>
  <c r="AS198" i="19"/>
  <c r="AV197" i="19"/>
  <c r="AU197" i="19"/>
  <c r="AT197" i="19"/>
  <c r="AS197" i="19"/>
  <c r="AV196" i="19"/>
  <c r="AU196" i="19"/>
  <c r="AT196" i="19"/>
  <c r="AS196" i="19"/>
  <c r="AV195" i="19"/>
  <c r="AU195" i="19"/>
  <c r="AT195" i="19"/>
  <c r="AS195" i="19"/>
  <c r="AV194" i="19"/>
  <c r="AU194" i="19"/>
  <c r="AT194" i="19"/>
  <c r="AS194" i="19"/>
  <c r="AV193" i="19"/>
  <c r="AU193" i="19"/>
  <c r="AT193" i="19"/>
  <c r="AS193" i="19"/>
  <c r="AV192" i="19"/>
  <c r="AU192" i="19"/>
  <c r="AT192" i="19"/>
  <c r="AS192" i="19"/>
  <c r="AV191" i="19"/>
  <c r="AU191" i="19"/>
  <c r="AT191" i="19"/>
  <c r="AS191" i="19"/>
  <c r="AV190" i="19"/>
  <c r="AU190" i="19"/>
  <c r="AT190" i="19"/>
  <c r="AS190" i="19"/>
  <c r="AV189" i="19"/>
  <c r="AU189" i="19"/>
  <c r="AT189" i="19"/>
  <c r="AS189" i="19"/>
  <c r="AV188" i="19"/>
  <c r="AU188" i="19"/>
  <c r="AT188" i="19"/>
  <c r="AS188" i="19"/>
  <c r="AV187" i="19"/>
  <c r="AU187" i="19"/>
  <c r="AT187" i="19"/>
  <c r="AS187" i="19"/>
  <c r="AV186" i="19"/>
  <c r="AU186" i="19"/>
  <c r="AT186" i="19"/>
  <c r="AS186" i="19"/>
  <c r="AV185" i="19"/>
  <c r="AU185" i="19"/>
  <c r="AT185" i="19"/>
  <c r="AS185" i="19"/>
  <c r="AV184" i="19"/>
  <c r="AU184" i="19"/>
  <c r="AT184" i="19"/>
  <c r="AS184" i="19"/>
  <c r="AV183" i="19"/>
  <c r="AU183" i="19"/>
  <c r="AT183" i="19"/>
  <c r="AS183" i="19"/>
  <c r="AV182" i="19"/>
  <c r="AU182" i="19"/>
  <c r="AT182" i="19"/>
  <c r="AS182" i="19"/>
  <c r="AV181" i="19"/>
  <c r="AU181" i="19"/>
  <c r="AT181" i="19"/>
  <c r="AS181" i="19"/>
  <c r="AV180" i="19"/>
  <c r="AU180" i="19"/>
  <c r="AT180" i="19"/>
  <c r="AS180" i="19"/>
  <c r="AV179" i="19"/>
  <c r="AU179" i="19"/>
  <c r="AT179" i="19"/>
  <c r="AS179" i="19"/>
  <c r="AV178" i="19"/>
  <c r="AU178" i="19"/>
  <c r="AT178" i="19"/>
  <c r="AS178" i="19"/>
  <c r="AV177" i="19"/>
  <c r="AU177" i="19"/>
  <c r="AT177" i="19"/>
  <c r="AS177" i="19"/>
  <c r="AV176" i="19"/>
  <c r="AU176" i="19"/>
  <c r="AT176" i="19"/>
  <c r="AS176" i="19"/>
  <c r="AV175" i="19"/>
  <c r="AU175" i="19"/>
  <c r="AT175" i="19"/>
  <c r="AS175" i="19"/>
  <c r="AV174" i="19"/>
  <c r="AU174" i="19"/>
  <c r="AT174" i="19"/>
  <c r="AS174" i="19"/>
  <c r="AV173" i="19"/>
  <c r="AU173" i="19"/>
  <c r="AT173" i="19"/>
  <c r="AS173" i="19"/>
  <c r="AV172" i="19"/>
  <c r="AU172" i="19"/>
  <c r="AT172" i="19"/>
  <c r="AS172" i="19"/>
  <c r="AV171" i="19"/>
  <c r="AU171" i="19"/>
  <c r="AT171" i="19"/>
  <c r="AS171" i="19"/>
  <c r="AV170" i="19"/>
  <c r="AU170" i="19"/>
  <c r="AT170" i="19"/>
  <c r="AS170" i="19"/>
  <c r="AV169" i="19"/>
  <c r="AU169" i="19"/>
  <c r="AT169" i="19"/>
  <c r="AS169" i="19"/>
  <c r="AV168" i="19"/>
  <c r="AU168" i="19"/>
  <c r="AT168" i="19"/>
  <c r="AS168" i="19"/>
  <c r="AV167" i="19"/>
  <c r="AU167" i="19"/>
  <c r="AT167" i="19"/>
  <c r="AS167" i="19"/>
  <c r="AV166" i="19"/>
  <c r="AU166" i="19"/>
  <c r="AT166" i="19"/>
  <c r="AS166" i="19"/>
  <c r="AV165" i="19"/>
  <c r="AU165" i="19"/>
  <c r="AT165" i="19"/>
  <c r="AS165" i="19"/>
  <c r="AV164" i="19"/>
  <c r="AU164" i="19"/>
  <c r="AT164" i="19"/>
  <c r="AS164" i="19"/>
  <c r="AV163" i="19"/>
  <c r="AU163" i="19"/>
  <c r="AT163" i="19"/>
  <c r="AS163" i="19"/>
  <c r="AV162" i="19"/>
  <c r="AU162" i="19"/>
  <c r="AT162" i="19"/>
  <c r="AS162" i="19"/>
  <c r="AV161" i="19"/>
  <c r="AU161" i="19"/>
  <c r="AT161" i="19"/>
  <c r="AS161" i="19"/>
  <c r="AV160" i="19"/>
  <c r="AU160" i="19"/>
  <c r="AT160" i="19"/>
  <c r="AS160" i="19"/>
  <c r="AV159" i="19"/>
  <c r="AU159" i="19"/>
  <c r="AT159" i="19"/>
  <c r="AS159" i="19"/>
  <c r="AV158" i="19"/>
  <c r="AU158" i="19"/>
  <c r="AT158" i="19"/>
  <c r="AS158" i="19"/>
  <c r="AV157" i="19"/>
  <c r="AU157" i="19"/>
  <c r="AT157" i="19"/>
  <c r="AS157" i="19"/>
  <c r="AV156" i="19"/>
  <c r="AU156" i="19"/>
  <c r="AT156" i="19"/>
  <c r="AS156" i="19"/>
  <c r="AV155" i="19"/>
  <c r="AU155" i="19"/>
  <c r="AT155" i="19"/>
  <c r="AS155" i="19"/>
  <c r="AV154" i="19"/>
  <c r="AU154" i="19"/>
  <c r="AT154" i="19"/>
  <c r="AS154" i="19"/>
  <c r="AV153" i="19"/>
  <c r="AU153" i="19"/>
  <c r="AT153" i="19"/>
  <c r="AS153" i="19"/>
  <c r="AV152" i="19"/>
  <c r="AU152" i="19"/>
  <c r="AT152" i="19"/>
  <c r="AS152" i="19"/>
  <c r="AV151" i="19"/>
  <c r="AU151" i="19"/>
  <c r="AT151" i="19"/>
  <c r="AS151" i="19"/>
  <c r="AV150" i="19"/>
  <c r="AU150" i="19"/>
  <c r="AT150" i="19"/>
  <c r="AS150" i="19"/>
  <c r="AV149" i="19"/>
  <c r="AU149" i="19"/>
  <c r="AT149" i="19"/>
  <c r="AS149" i="19"/>
  <c r="AV148" i="19"/>
  <c r="AU148" i="19"/>
  <c r="AT148" i="19"/>
  <c r="AS148" i="19"/>
  <c r="AV147" i="19"/>
  <c r="AU147" i="19"/>
  <c r="AT147" i="19"/>
  <c r="AS147" i="19"/>
  <c r="AV146" i="19"/>
  <c r="AU146" i="19"/>
  <c r="AT146" i="19"/>
  <c r="AS146" i="19"/>
  <c r="AV145" i="19"/>
  <c r="AU145" i="19"/>
  <c r="AT145" i="19"/>
  <c r="AS145" i="19"/>
  <c r="AV144" i="19"/>
  <c r="AU144" i="19"/>
  <c r="AT144" i="19"/>
  <c r="AS144" i="19"/>
  <c r="AV143" i="19"/>
  <c r="AU143" i="19"/>
  <c r="AT143" i="19"/>
  <c r="AS143" i="19"/>
  <c r="AV142" i="19"/>
  <c r="AU142" i="19"/>
  <c r="AT142" i="19"/>
  <c r="AS142" i="19"/>
  <c r="AV141" i="19"/>
  <c r="AU141" i="19"/>
  <c r="AT141" i="19"/>
  <c r="AS141" i="19"/>
  <c r="AV140" i="19"/>
  <c r="AU140" i="19"/>
  <c r="AT140" i="19"/>
  <c r="AS140" i="19"/>
  <c r="AV139" i="19"/>
  <c r="AU139" i="19"/>
  <c r="AT139" i="19"/>
  <c r="AS139" i="19"/>
  <c r="AV138" i="19"/>
  <c r="AU138" i="19"/>
  <c r="AT138" i="19"/>
  <c r="AS138" i="19"/>
  <c r="AV137" i="19"/>
  <c r="AU137" i="19"/>
  <c r="AT137" i="19"/>
  <c r="AS137" i="19"/>
  <c r="AV136" i="19"/>
  <c r="AU136" i="19"/>
  <c r="AT136" i="19"/>
  <c r="AS136" i="19"/>
  <c r="AV135" i="19"/>
  <c r="AU135" i="19"/>
  <c r="AT135" i="19"/>
  <c r="AS135" i="19"/>
  <c r="AV134" i="19"/>
  <c r="AU134" i="19"/>
  <c r="AT134" i="19"/>
  <c r="AS134" i="19"/>
  <c r="AV133" i="19"/>
  <c r="AU133" i="19"/>
  <c r="AT133" i="19"/>
  <c r="AS133" i="19"/>
  <c r="AV132" i="19"/>
  <c r="AU132" i="19"/>
  <c r="AT132" i="19"/>
  <c r="AS132" i="19"/>
  <c r="AV131" i="19"/>
  <c r="AU131" i="19"/>
  <c r="AT131" i="19"/>
  <c r="AS131" i="19"/>
  <c r="AV130" i="19"/>
  <c r="AU130" i="19"/>
  <c r="AT130" i="19"/>
  <c r="AS130" i="19"/>
  <c r="AV129" i="19"/>
  <c r="AU129" i="19"/>
  <c r="AT129" i="19"/>
  <c r="AS129" i="19"/>
  <c r="AV128" i="19"/>
  <c r="AU128" i="19"/>
  <c r="AT128" i="19"/>
  <c r="AS128" i="19"/>
  <c r="AV127" i="19"/>
  <c r="AU127" i="19"/>
  <c r="AT127" i="19"/>
  <c r="AS127" i="19"/>
  <c r="AV126" i="19"/>
  <c r="AU126" i="19"/>
  <c r="AT126" i="19"/>
  <c r="AS126" i="19"/>
  <c r="AV125" i="19"/>
  <c r="AU125" i="19"/>
  <c r="AT125" i="19"/>
  <c r="AS125" i="19"/>
  <c r="AV124" i="19"/>
  <c r="AU124" i="19"/>
  <c r="AT124" i="19"/>
  <c r="AS124" i="19"/>
  <c r="AV123" i="19"/>
  <c r="AU123" i="19"/>
  <c r="AT123" i="19"/>
  <c r="AS123" i="19"/>
  <c r="AV122" i="19"/>
  <c r="AU122" i="19"/>
  <c r="AT122" i="19"/>
  <c r="AS122" i="19"/>
  <c r="AV121" i="19"/>
  <c r="AU121" i="19"/>
  <c r="AT121" i="19"/>
  <c r="AS121" i="19"/>
  <c r="AV120" i="19"/>
  <c r="AU120" i="19"/>
  <c r="AT120" i="19"/>
  <c r="AS120" i="19"/>
  <c r="AV119" i="19"/>
  <c r="AU119" i="19"/>
  <c r="AT119" i="19"/>
  <c r="AS119" i="19"/>
  <c r="AV118" i="19"/>
  <c r="AU118" i="19"/>
  <c r="AT118" i="19"/>
  <c r="AS118" i="19"/>
  <c r="AV117" i="19"/>
  <c r="AU117" i="19"/>
  <c r="AT117" i="19"/>
  <c r="AS117" i="19"/>
  <c r="AV116" i="19"/>
  <c r="AU116" i="19"/>
  <c r="AT116" i="19"/>
  <c r="AS116" i="19"/>
  <c r="AV115" i="19"/>
  <c r="AU115" i="19"/>
  <c r="AT115" i="19"/>
  <c r="AS115" i="19"/>
  <c r="AV114" i="19"/>
  <c r="AU114" i="19"/>
  <c r="AT114" i="19"/>
  <c r="AS114" i="19"/>
  <c r="AV113" i="19"/>
  <c r="AU113" i="19"/>
  <c r="AT113" i="19"/>
  <c r="AS113" i="19"/>
  <c r="AV112" i="19"/>
  <c r="AU112" i="19"/>
  <c r="AT112" i="19"/>
  <c r="AS112" i="19"/>
  <c r="AV111" i="19"/>
  <c r="AU111" i="19"/>
  <c r="AT111" i="19"/>
  <c r="AS111" i="19"/>
  <c r="AV110" i="19"/>
  <c r="AU110" i="19"/>
  <c r="AT110" i="19"/>
  <c r="AS110" i="19"/>
  <c r="AV109" i="19"/>
  <c r="AU109" i="19"/>
  <c r="AT109" i="19"/>
  <c r="AS109" i="19"/>
  <c r="AV108" i="19"/>
  <c r="AU108" i="19"/>
  <c r="AT108" i="19"/>
  <c r="AS108" i="19"/>
  <c r="AV107" i="19"/>
  <c r="AU107" i="19"/>
  <c r="AT107" i="19"/>
  <c r="AS107" i="19"/>
  <c r="AV106" i="19"/>
  <c r="AU106" i="19"/>
  <c r="AT106" i="19"/>
  <c r="AS106" i="19"/>
  <c r="AV105" i="19"/>
  <c r="AU105" i="19"/>
  <c r="AT105" i="19"/>
  <c r="AS105" i="19"/>
  <c r="AV104" i="19"/>
  <c r="AU104" i="19"/>
  <c r="AT104" i="19"/>
  <c r="AS104" i="19"/>
  <c r="AV103" i="19"/>
  <c r="AU103" i="19"/>
  <c r="AT103" i="19"/>
  <c r="AS103" i="19"/>
  <c r="AV102" i="19"/>
  <c r="AU102" i="19"/>
  <c r="AT102" i="19"/>
  <c r="AS102" i="19"/>
  <c r="AV101" i="19"/>
  <c r="AU101" i="19"/>
  <c r="AT101" i="19"/>
  <c r="AS101" i="19"/>
  <c r="AV100" i="19"/>
  <c r="AU100" i="19"/>
  <c r="AT100" i="19"/>
  <c r="AS100" i="19"/>
  <c r="AV99" i="19"/>
  <c r="AU99" i="19"/>
  <c r="AT99" i="19"/>
  <c r="AS99" i="19"/>
  <c r="AV98" i="19"/>
  <c r="AU98" i="19"/>
  <c r="AT98" i="19"/>
  <c r="AS98" i="19"/>
  <c r="AV97" i="19"/>
  <c r="AU97" i="19"/>
  <c r="AT97" i="19"/>
  <c r="AS97" i="19"/>
  <c r="AV96" i="19"/>
  <c r="AU96" i="19"/>
  <c r="AT96" i="19"/>
  <c r="AS96" i="19"/>
  <c r="AV95" i="19"/>
  <c r="AU95" i="19"/>
  <c r="AT95" i="19"/>
  <c r="AS95" i="19"/>
  <c r="AV94" i="19"/>
  <c r="AU94" i="19"/>
  <c r="AT94" i="19"/>
  <c r="AS94" i="19"/>
  <c r="AV93" i="19"/>
  <c r="AU93" i="19"/>
  <c r="AT93" i="19"/>
  <c r="AS93" i="19"/>
  <c r="AV92" i="19"/>
  <c r="AU92" i="19"/>
  <c r="AT92" i="19"/>
  <c r="AS92" i="19"/>
  <c r="AV91" i="19"/>
  <c r="AU91" i="19"/>
  <c r="AT91" i="19"/>
  <c r="AS91" i="19"/>
  <c r="AV90" i="19"/>
  <c r="AU90" i="19"/>
  <c r="AT90" i="19"/>
  <c r="AS90" i="19"/>
  <c r="AV89" i="19"/>
  <c r="AU89" i="19"/>
  <c r="AT89" i="19"/>
  <c r="AS89" i="19"/>
  <c r="AV88" i="19"/>
  <c r="AU88" i="19"/>
  <c r="AT88" i="19"/>
  <c r="AS88" i="19"/>
  <c r="AV87" i="19"/>
  <c r="AU87" i="19"/>
  <c r="AT87" i="19"/>
  <c r="AS87" i="19"/>
  <c r="AV86" i="19"/>
  <c r="AU86" i="19"/>
  <c r="AT86" i="19"/>
  <c r="AS86" i="19"/>
  <c r="AV85" i="19"/>
  <c r="AU85" i="19"/>
  <c r="AT85" i="19"/>
  <c r="AS85" i="19"/>
  <c r="AV84" i="19"/>
  <c r="AU84" i="19"/>
  <c r="AT84" i="19"/>
  <c r="AS84" i="19"/>
  <c r="AV83" i="19"/>
  <c r="AU83" i="19"/>
  <c r="AT83" i="19"/>
  <c r="AS83" i="19"/>
  <c r="AV82" i="19"/>
  <c r="AU82" i="19"/>
  <c r="AT82" i="19"/>
  <c r="AS82" i="19"/>
  <c r="AV81" i="19"/>
  <c r="AU81" i="19"/>
  <c r="AT81" i="19"/>
  <c r="AS81" i="19"/>
  <c r="AV80" i="19"/>
  <c r="AU80" i="19"/>
  <c r="AT80" i="19"/>
  <c r="AS80" i="19"/>
  <c r="AV79" i="19"/>
  <c r="AU79" i="19"/>
  <c r="AT79" i="19"/>
  <c r="AS79" i="19"/>
  <c r="AV78" i="19"/>
  <c r="AU78" i="19"/>
  <c r="AT78" i="19"/>
  <c r="AS78" i="19"/>
  <c r="AV77" i="19"/>
  <c r="AU77" i="19"/>
  <c r="AT77" i="19"/>
  <c r="AS77" i="19"/>
  <c r="AV76" i="19"/>
  <c r="AU76" i="19"/>
  <c r="AT76" i="19"/>
  <c r="AS76" i="19"/>
  <c r="AV75" i="19"/>
  <c r="AU75" i="19"/>
  <c r="AT75" i="19"/>
  <c r="AS75" i="19"/>
  <c r="AV74" i="19"/>
  <c r="AU74" i="19"/>
  <c r="AT74" i="19"/>
  <c r="AS74" i="19"/>
  <c r="AV73" i="19"/>
  <c r="AU73" i="19"/>
  <c r="AT73" i="19"/>
  <c r="AS73" i="19"/>
  <c r="AV72" i="19"/>
  <c r="AU72" i="19"/>
  <c r="AT72" i="19"/>
  <c r="AS72" i="19"/>
  <c r="AV71" i="19"/>
  <c r="AU71" i="19"/>
  <c r="AT71" i="19"/>
  <c r="AS71" i="19"/>
  <c r="AV70" i="19"/>
  <c r="AU70" i="19"/>
  <c r="AT70" i="19"/>
  <c r="AS70" i="19"/>
  <c r="AV69" i="19"/>
  <c r="AU69" i="19"/>
  <c r="AT69" i="19"/>
  <c r="AS69" i="19"/>
  <c r="AV68" i="19"/>
  <c r="AU68" i="19"/>
  <c r="AT68" i="19"/>
  <c r="AS68" i="19"/>
  <c r="AV67" i="19"/>
  <c r="AU67" i="19"/>
  <c r="AT67" i="19"/>
  <c r="AS67" i="19"/>
  <c r="AV66" i="19"/>
  <c r="AU66" i="19"/>
  <c r="AT66" i="19"/>
  <c r="AS66" i="19"/>
  <c r="AV65" i="19"/>
  <c r="AU65" i="19"/>
  <c r="AT65" i="19"/>
  <c r="AS65" i="19"/>
  <c r="AV64" i="19"/>
  <c r="AU64" i="19"/>
  <c r="AT64" i="19"/>
  <c r="AS64" i="19"/>
  <c r="AV63" i="19"/>
  <c r="AU63" i="19"/>
  <c r="AT63" i="19"/>
  <c r="AS63" i="19"/>
  <c r="AV62" i="19"/>
  <c r="AU62" i="19"/>
  <c r="AT62" i="19"/>
  <c r="AS62" i="19"/>
  <c r="AV61" i="19"/>
  <c r="AU61" i="19"/>
  <c r="AT61" i="19"/>
  <c r="AS61" i="19"/>
  <c r="AV60" i="19"/>
  <c r="AU60" i="19"/>
  <c r="AT60" i="19"/>
  <c r="AS60" i="19"/>
  <c r="AV59" i="19"/>
  <c r="AU59" i="19"/>
  <c r="AT59" i="19"/>
  <c r="AS59" i="19"/>
  <c r="AV58" i="19"/>
  <c r="AU58" i="19"/>
  <c r="AT58" i="19"/>
  <c r="AS58" i="19"/>
  <c r="AV57" i="19"/>
  <c r="AU57" i="19"/>
  <c r="AT57" i="19"/>
  <c r="AS57" i="19"/>
  <c r="AV56" i="19"/>
  <c r="AU56" i="19"/>
  <c r="AT56" i="19"/>
  <c r="AS56" i="19"/>
  <c r="AV55" i="19"/>
  <c r="AU55" i="19"/>
  <c r="AT55" i="19"/>
  <c r="AS55" i="19"/>
  <c r="AV54" i="19"/>
  <c r="AU54" i="19"/>
  <c r="AT54" i="19"/>
  <c r="AS54" i="19"/>
  <c r="AV53" i="19"/>
  <c r="AU53" i="19"/>
  <c r="AT53" i="19"/>
  <c r="AS53" i="19"/>
  <c r="AV52" i="19"/>
  <c r="AU52" i="19"/>
  <c r="AT52" i="19"/>
  <c r="AS52" i="19"/>
  <c r="AV51" i="19"/>
  <c r="AU51" i="19"/>
  <c r="AT51" i="19"/>
  <c r="AS51" i="19"/>
  <c r="AV50" i="19"/>
  <c r="AU50" i="19"/>
  <c r="AT50" i="19"/>
  <c r="AS50" i="19"/>
  <c r="AV49" i="19"/>
  <c r="AU49" i="19"/>
  <c r="AT49" i="19"/>
  <c r="AS49" i="19"/>
  <c r="AV48" i="19"/>
  <c r="AU48" i="19"/>
  <c r="AT48" i="19"/>
  <c r="AS48" i="19"/>
  <c r="AV47" i="19"/>
  <c r="AU47" i="19"/>
  <c r="AT47" i="19"/>
  <c r="AS47" i="19"/>
  <c r="AV46" i="19"/>
  <c r="AU46" i="19"/>
  <c r="AT46" i="19"/>
  <c r="AS46" i="19"/>
  <c r="AV45" i="19"/>
  <c r="AU45" i="19"/>
  <c r="AT45" i="19"/>
  <c r="AS45" i="19"/>
  <c r="AV44" i="19"/>
  <c r="AU44" i="19"/>
  <c r="AT44" i="19"/>
  <c r="AS44" i="19"/>
  <c r="AV43" i="19"/>
  <c r="AU43" i="19"/>
  <c r="AT43" i="19"/>
  <c r="AS43" i="19"/>
  <c r="AV42" i="19"/>
  <c r="AU42" i="19"/>
  <c r="AT42" i="19"/>
  <c r="AS42" i="19"/>
  <c r="AV41" i="19"/>
  <c r="AU41" i="19"/>
  <c r="AT41" i="19"/>
  <c r="AS41" i="19"/>
  <c r="AV40" i="19"/>
  <c r="AU40" i="19"/>
  <c r="AT40" i="19"/>
  <c r="AS40" i="19"/>
  <c r="AV39" i="19"/>
  <c r="AU39" i="19"/>
  <c r="AT39" i="19"/>
  <c r="AS39" i="19"/>
  <c r="AV38" i="19"/>
  <c r="AU38" i="19"/>
  <c r="AT38" i="19"/>
  <c r="AS38" i="19"/>
  <c r="AV37" i="19"/>
  <c r="AU37" i="19"/>
  <c r="AT37" i="19"/>
  <c r="AS37" i="19"/>
  <c r="AV36" i="19"/>
  <c r="AU36" i="19"/>
  <c r="AT36" i="19"/>
  <c r="AS36" i="19"/>
  <c r="AV35" i="19"/>
  <c r="AU35" i="19"/>
  <c r="AT35" i="19"/>
  <c r="AS35" i="19"/>
  <c r="AV34" i="19"/>
  <c r="AU34" i="19"/>
  <c r="AT34" i="19"/>
  <c r="AS34" i="19"/>
  <c r="AV33" i="19"/>
  <c r="AU33" i="19"/>
  <c r="AT33" i="19"/>
  <c r="AS33" i="19"/>
  <c r="AV32" i="19"/>
  <c r="AU32" i="19"/>
  <c r="AT32" i="19"/>
  <c r="AS32" i="19"/>
  <c r="AV31" i="19"/>
  <c r="AU31" i="19"/>
  <c r="AT31" i="19"/>
  <c r="AS31" i="19"/>
  <c r="AV30" i="19"/>
  <c r="AU30" i="19"/>
  <c r="AT30" i="19"/>
  <c r="AS30" i="19"/>
  <c r="AV29" i="19"/>
  <c r="AU29" i="19"/>
  <c r="AT29" i="19"/>
  <c r="AS29" i="19"/>
  <c r="AV28" i="19"/>
  <c r="AU28" i="19"/>
  <c r="AT28" i="19"/>
  <c r="AS28" i="19"/>
  <c r="AV27" i="19"/>
  <c r="AU27" i="19"/>
  <c r="AT27" i="19"/>
  <c r="AS27" i="19"/>
  <c r="AV26" i="19"/>
  <c r="AU26" i="19"/>
  <c r="AT26" i="19"/>
  <c r="AS26" i="19"/>
  <c r="AV25" i="19"/>
  <c r="AU25" i="19"/>
  <c r="AT25" i="19"/>
  <c r="AS25" i="19"/>
  <c r="AV24" i="19"/>
  <c r="AU24" i="19"/>
  <c r="AT24" i="19"/>
  <c r="AS24" i="19"/>
  <c r="AV23" i="19"/>
  <c r="AU23" i="19"/>
  <c r="AT23" i="19"/>
  <c r="AS23" i="19"/>
  <c r="AV22" i="19"/>
  <c r="AU22" i="19"/>
  <c r="AT22" i="19"/>
  <c r="AS22" i="19"/>
  <c r="AV21" i="19"/>
  <c r="AU21" i="19"/>
  <c r="AT21" i="19"/>
  <c r="AS21" i="19"/>
  <c r="AV20" i="19"/>
  <c r="AU20" i="19"/>
  <c r="AT20" i="19"/>
  <c r="AS20" i="19"/>
  <c r="AV19" i="19"/>
  <c r="AU19" i="19"/>
  <c r="AT19" i="19"/>
  <c r="AS19" i="19"/>
  <c r="AV18" i="19"/>
  <c r="AU18" i="19"/>
  <c r="AT18" i="19"/>
  <c r="AS18" i="19"/>
  <c r="AV17" i="19"/>
  <c r="AU17" i="19"/>
  <c r="AT17" i="19"/>
  <c r="AS17" i="19"/>
  <c r="AV16" i="19"/>
  <c r="AU16" i="19"/>
  <c r="AT16" i="19"/>
  <c r="AS16" i="19"/>
  <c r="AV15" i="19"/>
  <c r="AU15" i="19"/>
  <c r="AT15" i="19"/>
  <c r="AS15" i="19"/>
  <c r="AV14" i="19"/>
  <c r="AU14" i="19"/>
  <c r="AT14" i="19"/>
  <c r="AT12" i="19" s="1"/>
  <c r="AT10" i="19" s="1"/>
  <c r="AS14" i="19"/>
  <c r="AS12" i="19" s="1"/>
  <c r="AS10" i="19" s="1"/>
  <c r="AV12" i="19"/>
  <c r="AV10" i="19" s="1"/>
  <c r="AU12" i="19"/>
  <c r="AU10" i="19" s="1"/>
  <c r="BA463" i="2"/>
  <c r="AZ463" i="2"/>
  <c r="AY463" i="2"/>
  <c r="AX463" i="2"/>
  <c r="BA462" i="2"/>
  <c r="AZ462" i="2"/>
  <c r="AY462" i="2"/>
  <c r="AX462" i="2"/>
  <c r="BA461" i="2"/>
  <c r="AZ461" i="2"/>
  <c r="AY461" i="2"/>
  <c r="AX461" i="2"/>
  <c r="BA460" i="2"/>
  <c r="AZ460" i="2"/>
  <c r="AY460" i="2"/>
  <c r="AX460" i="2"/>
  <c r="BA459" i="2"/>
  <c r="AZ459" i="2"/>
  <c r="AY459" i="2"/>
  <c r="AX459" i="2"/>
  <c r="BA458" i="2"/>
  <c r="AZ458" i="2"/>
  <c r="AY458" i="2"/>
  <c r="AX458" i="2"/>
  <c r="BA457" i="2"/>
  <c r="AZ457" i="2"/>
  <c r="AY457" i="2"/>
  <c r="AX457" i="2"/>
  <c r="BA456" i="2"/>
  <c r="AZ456" i="2"/>
  <c r="AY456" i="2"/>
  <c r="AX456" i="2"/>
  <c r="BA455" i="2"/>
  <c r="AZ455" i="2"/>
  <c r="AY455" i="2"/>
  <c r="AX455" i="2"/>
  <c r="BA454" i="2"/>
  <c r="AZ454" i="2"/>
  <c r="AY454" i="2"/>
  <c r="AX454" i="2"/>
  <c r="BA453" i="2"/>
  <c r="AZ453" i="2"/>
  <c r="AY453" i="2"/>
  <c r="AX453" i="2"/>
  <c r="BA452" i="2"/>
  <c r="AZ452" i="2"/>
  <c r="AY452" i="2"/>
  <c r="AX452" i="2"/>
  <c r="BA451" i="2"/>
  <c r="AZ451" i="2"/>
  <c r="AY451" i="2"/>
  <c r="AX451" i="2"/>
  <c r="BA450" i="2"/>
  <c r="AZ450" i="2"/>
  <c r="AY450" i="2"/>
  <c r="AX450" i="2"/>
  <c r="BA449" i="2"/>
  <c r="AZ449" i="2"/>
  <c r="AY449" i="2"/>
  <c r="AX449" i="2"/>
  <c r="BA448" i="2"/>
  <c r="AZ448" i="2"/>
  <c r="AY448" i="2"/>
  <c r="AX448" i="2"/>
  <c r="BA447" i="2"/>
  <c r="AZ447" i="2"/>
  <c r="AY447" i="2"/>
  <c r="AX447" i="2"/>
  <c r="BA446" i="2"/>
  <c r="AZ446" i="2"/>
  <c r="AY446" i="2"/>
  <c r="AX446" i="2"/>
  <c r="BA445" i="2"/>
  <c r="AZ445" i="2"/>
  <c r="AY445" i="2"/>
  <c r="AX445" i="2"/>
  <c r="BA444" i="2"/>
  <c r="AZ444" i="2"/>
  <c r="AY444" i="2"/>
  <c r="AX444" i="2"/>
  <c r="BA443" i="2"/>
  <c r="AZ443" i="2"/>
  <c r="AY443" i="2"/>
  <c r="AX443" i="2"/>
  <c r="BA442" i="2"/>
  <c r="AZ442" i="2"/>
  <c r="AY442" i="2"/>
  <c r="AX442" i="2"/>
  <c r="BA441" i="2"/>
  <c r="AZ441" i="2"/>
  <c r="AY441" i="2"/>
  <c r="AX441" i="2"/>
  <c r="BA440" i="2"/>
  <c r="AZ440" i="2"/>
  <c r="AY440" i="2"/>
  <c r="AX440" i="2"/>
  <c r="BA439" i="2"/>
  <c r="AZ439" i="2"/>
  <c r="AY439" i="2"/>
  <c r="AX439" i="2"/>
  <c r="BA438" i="2"/>
  <c r="AZ438" i="2"/>
  <c r="AY438" i="2"/>
  <c r="AX438" i="2"/>
  <c r="BA437" i="2"/>
  <c r="AZ437" i="2"/>
  <c r="AY437" i="2"/>
  <c r="AX437" i="2"/>
  <c r="BA436" i="2"/>
  <c r="AZ436" i="2"/>
  <c r="AY436" i="2"/>
  <c r="AX436" i="2"/>
  <c r="BA435" i="2"/>
  <c r="AZ435" i="2"/>
  <c r="AY435" i="2"/>
  <c r="AX435" i="2"/>
  <c r="BA434" i="2"/>
  <c r="AZ434" i="2"/>
  <c r="AY434" i="2"/>
  <c r="AX434" i="2"/>
  <c r="BA433" i="2"/>
  <c r="AZ433" i="2"/>
  <c r="AY433" i="2"/>
  <c r="AX433" i="2"/>
  <c r="BA432" i="2"/>
  <c r="AZ432" i="2"/>
  <c r="AY432" i="2"/>
  <c r="AX432" i="2"/>
  <c r="BA431" i="2"/>
  <c r="AZ431" i="2"/>
  <c r="AY431" i="2"/>
  <c r="AX431" i="2"/>
  <c r="BA430" i="2"/>
  <c r="AZ430" i="2"/>
  <c r="AY430" i="2"/>
  <c r="AX430" i="2"/>
  <c r="BA429" i="2"/>
  <c r="AZ429" i="2"/>
  <c r="AY429" i="2"/>
  <c r="AX429" i="2"/>
  <c r="BA428" i="2"/>
  <c r="AZ428" i="2"/>
  <c r="AY428" i="2"/>
  <c r="AX428" i="2"/>
  <c r="BA427" i="2"/>
  <c r="AZ427" i="2"/>
  <c r="AY427" i="2"/>
  <c r="AX427" i="2"/>
  <c r="BA426" i="2"/>
  <c r="AZ426" i="2"/>
  <c r="AY426" i="2"/>
  <c r="AX426" i="2"/>
  <c r="BA425" i="2"/>
  <c r="AZ425" i="2"/>
  <c r="AY425" i="2"/>
  <c r="AX425" i="2"/>
  <c r="BA424" i="2"/>
  <c r="AZ424" i="2"/>
  <c r="AY424" i="2"/>
  <c r="AX424" i="2"/>
  <c r="BA423" i="2"/>
  <c r="AZ423" i="2"/>
  <c r="AY423" i="2"/>
  <c r="AX423" i="2"/>
  <c r="BA422" i="2"/>
  <c r="AZ422" i="2"/>
  <c r="AY422" i="2"/>
  <c r="AX422" i="2"/>
  <c r="BA421" i="2"/>
  <c r="AZ421" i="2"/>
  <c r="AY421" i="2"/>
  <c r="AX421" i="2"/>
  <c r="BA420" i="2"/>
  <c r="AZ420" i="2"/>
  <c r="AY420" i="2"/>
  <c r="AX420" i="2"/>
  <c r="BA419" i="2"/>
  <c r="AZ419" i="2"/>
  <c r="AY419" i="2"/>
  <c r="AX419" i="2"/>
  <c r="BA418" i="2"/>
  <c r="AZ418" i="2"/>
  <c r="AY418" i="2"/>
  <c r="AX418" i="2"/>
  <c r="BA417" i="2"/>
  <c r="AZ417" i="2"/>
  <c r="AY417" i="2"/>
  <c r="AX417" i="2"/>
  <c r="BA416" i="2"/>
  <c r="AZ416" i="2"/>
  <c r="AY416" i="2"/>
  <c r="AX416" i="2"/>
  <c r="BA415" i="2"/>
  <c r="AZ415" i="2"/>
  <c r="AY415" i="2"/>
  <c r="AX415" i="2"/>
  <c r="BA414" i="2"/>
  <c r="AZ414" i="2"/>
  <c r="AY414" i="2"/>
  <c r="AX414" i="2"/>
  <c r="BA413" i="2"/>
  <c r="AZ413" i="2"/>
  <c r="AY413" i="2"/>
  <c r="AX413" i="2"/>
  <c r="BA412" i="2"/>
  <c r="AZ412" i="2"/>
  <c r="AY412" i="2"/>
  <c r="AX412" i="2"/>
  <c r="BA411" i="2"/>
  <c r="AZ411" i="2"/>
  <c r="AY411" i="2"/>
  <c r="AX411" i="2"/>
  <c r="BA410" i="2"/>
  <c r="AZ410" i="2"/>
  <c r="AY410" i="2"/>
  <c r="AX410" i="2"/>
  <c r="BA409" i="2"/>
  <c r="AZ409" i="2"/>
  <c r="AY409" i="2"/>
  <c r="AX409" i="2"/>
  <c r="BA408" i="2"/>
  <c r="AZ408" i="2"/>
  <c r="AY408" i="2"/>
  <c r="AX408" i="2"/>
  <c r="BA407" i="2"/>
  <c r="AZ407" i="2"/>
  <c r="AY407" i="2"/>
  <c r="AX407" i="2"/>
  <c r="BA406" i="2"/>
  <c r="AZ406" i="2"/>
  <c r="AY406" i="2"/>
  <c r="AX406" i="2"/>
  <c r="BA405" i="2"/>
  <c r="AZ405" i="2"/>
  <c r="AY405" i="2"/>
  <c r="AX405" i="2"/>
  <c r="BA404" i="2"/>
  <c r="AZ404" i="2"/>
  <c r="AY404" i="2"/>
  <c r="AX404" i="2"/>
  <c r="BA403" i="2"/>
  <c r="AZ403" i="2"/>
  <c r="AY403" i="2"/>
  <c r="AX403" i="2"/>
  <c r="BA402" i="2"/>
  <c r="AZ402" i="2"/>
  <c r="AY402" i="2"/>
  <c r="AX402" i="2"/>
  <c r="BA401" i="2"/>
  <c r="AZ401" i="2"/>
  <c r="AY401" i="2"/>
  <c r="AX401" i="2"/>
  <c r="BA400" i="2"/>
  <c r="AZ400" i="2"/>
  <c r="AY400" i="2"/>
  <c r="AX400" i="2"/>
  <c r="BA399" i="2"/>
  <c r="AZ399" i="2"/>
  <c r="AY399" i="2"/>
  <c r="AX399" i="2"/>
  <c r="BA398" i="2"/>
  <c r="AZ398" i="2"/>
  <c r="AY398" i="2"/>
  <c r="AX398" i="2"/>
  <c r="BA397" i="2"/>
  <c r="AZ397" i="2"/>
  <c r="AY397" i="2"/>
  <c r="AX397" i="2"/>
  <c r="BA396" i="2"/>
  <c r="AZ396" i="2"/>
  <c r="AY396" i="2"/>
  <c r="AX396" i="2"/>
  <c r="BA395" i="2"/>
  <c r="AZ395" i="2"/>
  <c r="AY395" i="2"/>
  <c r="AX395" i="2"/>
  <c r="BA394" i="2"/>
  <c r="AZ394" i="2"/>
  <c r="AY394" i="2"/>
  <c r="AX394" i="2"/>
  <c r="BA393" i="2"/>
  <c r="AZ393" i="2"/>
  <c r="AY393" i="2"/>
  <c r="AX393" i="2"/>
  <c r="BA392" i="2"/>
  <c r="AZ392" i="2"/>
  <c r="AY392" i="2"/>
  <c r="AX392" i="2"/>
  <c r="BA391" i="2"/>
  <c r="AZ391" i="2"/>
  <c r="AY391" i="2"/>
  <c r="AX391" i="2"/>
  <c r="BA390" i="2"/>
  <c r="AZ390" i="2"/>
  <c r="AY390" i="2"/>
  <c r="AX390" i="2"/>
  <c r="BA389" i="2"/>
  <c r="AZ389" i="2"/>
  <c r="AY389" i="2"/>
  <c r="AX389" i="2"/>
  <c r="BA388" i="2"/>
  <c r="AZ388" i="2"/>
  <c r="AY388" i="2"/>
  <c r="AX388" i="2"/>
  <c r="BA387" i="2"/>
  <c r="AZ387" i="2"/>
  <c r="AY387" i="2"/>
  <c r="AX387" i="2"/>
  <c r="BA386" i="2"/>
  <c r="AZ386" i="2"/>
  <c r="AY386" i="2"/>
  <c r="AX386" i="2"/>
  <c r="BA385" i="2"/>
  <c r="AZ385" i="2"/>
  <c r="AY385" i="2"/>
  <c r="AX385" i="2"/>
  <c r="BA384" i="2"/>
  <c r="AZ384" i="2"/>
  <c r="AY384" i="2"/>
  <c r="AX384" i="2"/>
  <c r="BA383" i="2"/>
  <c r="AZ383" i="2"/>
  <c r="AY383" i="2"/>
  <c r="AX383" i="2"/>
  <c r="BA382" i="2"/>
  <c r="AZ382" i="2"/>
  <c r="AY382" i="2"/>
  <c r="AX382" i="2"/>
  <c r="BA381" i="2"/>
  <c r="AZ381" i="2"/>
  <c r="AY381" i="2"/>
  <c r="AX381" i="2"/>
  <c r="BA380" i="2"/>
  <c r="AZ380" i="2"/>
  <c r="AY380" i="2"/>
  <c r="AX380" i="2"/>
  <c r="BA379" i="2"/>
  <c r="AZ379" i="2"/>
  <c r="AY379" i="2"/>
  <c r="AX379" i="2"/>
  <c r="BA378" i="2"/>
  <c r="AZ378" i="2"/>
  <c r="AY378" i="2"/>
  <c r="AX378" i="2"/>
  <c r="BA377" i="2"/>
  <c r="AZ377" i="2"/>
  <c r="AY377" i="2"/>
  <c r="AX377" i="2"/>
  <c r="BA376" i="2"/>
  <c r="AZ376" i="2"/>
  <c r="AY376" i="2"/>
  <c r="AX376" i="2"/>
  <c r="BA375" i="2"/>
  <c r="AZ375" i="2"/>
  <c r="AY375" i="2"/>
  <c r="AX375" i="2"/>
  <c r="BA374" i="2"/>
  <c r="AZ374" i="2"/>
  <c r="AY374" i="2"/>
  <c r="AX374" i="2"/>
  <c r="BA373" i="2"/>
  <c r="AZ373" i="2"/>
  <c r="AY373" i="2"/>
  <c r="AX373" i="2"/>
  <c r="BA372" i="2"/>
  <c r="AZ372" i="2"/>
  <c r="AY372" i="2"/>
  <c r="AX372" i="2"/>
  <c r="BA371" i="2"/>
  <c r="AZ371" i="2"/>
  <c r="AY371" i="2"/>
  <c r="AX371" i="2"/>
  <c r="BA370" i="2"/>
  <c r="AZ370" i="2"/>
  <c r="AY370" i="2"/>
  <c r="AX370" i="2"/>
  <c r="BA369" i="2"/>
  <c r="AZ369" i="2"/>
  <c r="AY369" i="2"/>
  <c r="AX369" i="2"/>
  <c r="BA368" i="2"/>
  <c r="AZ368" i="2"/>
  <c r="AY368" i="2"/>
  <c r="AX368" i="2"/>
  <c r="BA367" i="2"/>
  <c r="AZ367" i="2"/>
  <c r="AY367" i="2"/>
  <c r="AX367" i="2"/>
  <c r="BA366" i="2"/>
  <c r="AZ366" i="2"/>
  <c r="AY366" i="2"/>
  <c r="AX366" i="2"/>
  <c r="BA365" i="2"/>
  <c r="AZ365" i="2"/>
  <c r="AY365" i="2"/>
  <c r="AX365" i="2"/>
  <c r="BA364" i="2"/>
  <c r="AZ364" i="2"/>
  <c r="AY364" i="2"/>
  <c r="AX364" i="2"/>
  <c r="BA363" i="2"/>
  <c r="AZ363" i="2"/>
  <c r="AY363" i="2"/>
  <c r="AX363" i="2"/>
  <c r="BA362" i="2"/>
  <c r="AZ362" i="2"/>
  <c r="AY362" i="2"/>
  <c r="AX362" i="2"/>
  <c r="BA361" i="2"/>
  <c r="AZ361" i="2"/>
  <c r="AY361" i="2"/>
  <c r="AX361" i="2"/>
  <c r="BA360" i="2"/>
  <c r="AZ360" i="2"/>
  <c r="AY360" i="2"/>
  <c r="AX360" i="2"/>
  <c r="BA359" i="2"/>
  <c r="AZ359" i="2"/>
  <c r="AY359" i="2"/>
  <c r="AX359" i="2"/>
  <c r="BA358" i="2"/>
  <c r="AZ358" i="2"/>
  <c r="AY358" i="2"/>
  <c r="AX358" i="2"/>
  <c r="BA357" i="2"/>
  <c r="AZ357" i="2"/>
  <c r="AY357" i="2"/>
  <c r="AX357" i="2"/>
  <c r="BA356" i="2"/>
  <c r="AZ356" i="2"/>
  <c r="AY356" i="2"/>
  <c r="AX356" i="2"/>
  <c r="BA355" i="2"/>
  <c r="AZ355" i="2"/>
  <c r="AY355" i="2"/>
  <c r="AX355" i="2"/>
  <c r="BA354" i="2"/>
  <c r="AZ354" i="2"/>
  <c r="AY354" i="2"/>
  <c r="AX354" i="2"/>
  <c r="BA353" i="2"/>
  <c r="AZ353" i="2"/>
  <c r="AY353" i="2"/>
  <c r="AX353" i="2"/>
  <c r="BA352" i="2"/>
  <c r="AZ352" i="2"/>
  <c r="AY352" i="2"/>
  <c r="AX352" i="2"/>
  <c r="BA351" i="2"/>
  <c r="AZ351" i="2"/>
  <c r="AY351" i="2"/>
  <c r="AX351" i="2"/>
  <c r="BA350" i="2"/>
  <c r="AZ350" i="2"/>
  <c r="AY350" i="2"/>
  <c r="AX350" i="2"/>
  <c r="BA349" i="2"/>
  <c r="AZ349" i="2"/>
  <c r="AY349" i="2"/>
  <c r="AX349" i="2"/>
  <c r="BA348" i="2"/>
  <c r="AZ348" i="2"/>
  <c r="AY348" i="2"/>
  <c r="AX348" i="2"/>
  <c r="BA347" i="2"/>
  <c r="AZ347" i="2"/>
  <c r="AY347" i="2"/>
  <c r="AX347" i="2"/>
  <c r="BA346" i="2"/>
  <c r="AZ346" i="2"/>
  <c r="AY346" i="2"/>
  <c r="AX346" i="2"/>
  <c r="BA345" i="2"/>
  <c r="AZ345" i="2"/>
  <c r="AY345" i="2"/>
  <c r="AX345" i="2"/>
  <c r="BA344" i="2"/>
  <c r="AZ344" i="2"/>
  <c r="AY344" i="2"/>
  <c r="AX344" i="2"/>
  <c r="BA343" i="2"/>
  <c r="AZ343" i="2"/>
  <c r="AY343" i="2"/>
  <c r="AX343" i="2"/>
  <c r="BA342" i="2"/>
  <c r="AZ342" i="2"/>
  <c r="AY342" i="2"/>
  <c r="AX342" i="2"/>
  <c r="BA341" i="2"/>
  <c r="AZ341" i="2"/>
  <c r="AY341" i="2"/>
  <c r="AX341" i="2"/>
  <c r="BA340" i="2"/>
  <c r="AZ340" i="2"/>
  <c r="AY340" i="2"/>
  <c r="AX340" i="2"/>
  <c r="BA339" i="2"/>
  <c r="AZ339" i="2"/>
  <c r="AY339" i="2"/>
  <c r="AX339" i="2"/>
  <c r="BA338" i="2"/>
  <c r="AZ338" i="2"/>
  <c r="AY338" i="2"/>
  <c r="AX338" i="2"/>
  <c r="BA337" i="2"/>
  <c r="AZ337" i="2"/>
  <c r="AY337" i="2"/>
  <c r="AX337" i="2"/>
  <c r="BA336" i="2"/>
  <c r="AZ336" i="2"/>
  <c r="AY336" i="2"/>
  <c r="AX336" i="2"/>
  <c r="BA335" i="2"/>
  <c r="AZ335" i="2"/>
  <c r="AY335" i="2"/>
  <c r="AX335" i="2"/>
  <c r="BA334" i="2"/>
  <c r="AZ334" i="2"/>
  <c r="AY334" i="2"/>
  <c r="AX334" i="2"/>
  <c r="BA333" i="2"/>
  <c r="AZ333" i="2"/>
  <c r="AY333" i="2"/>
  <c r="AX333" i="2"/>
  <c r="BA332" i="2"/>
  <c r="AZ332" i="2"/>
  <c r="AY332" i="2"/>
  <c r="AX332" i="2"/>
  <c r="BA331" i="2"/>
  <c r="AZ331" i="2"/>
  <c r="AY331" i="2"/>
  <c r="AX331" i="2"/>
  <c r="BA330" i="2"/>
  <c r="AZ330" i="2"/>
  <c r="AY330" i="2"/>
  <c r="AX330" i="2"/>
  <c r="BA329" i="2"/>
  <c r="AZ329" i="2"/>
  <c r="AY329" i="2"/>
  <c r="AX329" i="2"/>
  <c r="BA328" i="2"/>
  <c r="AZ328" i="2"/>
  <c r="AY328" i="2"/>
  <c r="AX328" i="2"/>
  <c r="BA327" i="2"/>
  <c r="AZ327" i="2"/>
  <c r="AY327" i="2"/>
  <c r="AX327" i="2"/>
  <c r="BA326" i="2"/>
  <c r="AZ326" i="2"/>
  <c r="AY326" i="2"/>
  <c r="AX326" i="2"/>
  <c r="BA325" i="2"/>
  <c r="AZ325" i="2"/>
  <c r="AY325" i="2"/>
  <c r="AX325" i="2"/>
  <c r="BA324" i="2"/>
  <c r="AZ324" i="2"/>
  <c r="AY324" i="2"/>
  <c r="AX324" i="2"/>
  <c r="BA323" i="2"/>
  <c r="AZ323" i="2"/>
  <c r="AY323" i="2"/>
  <c r="AX323" i="2"/>
  <c r="BA322" i="2"/>
  <c r="AZ322" i="2"/>
  <c r="AY322" i="2"/>
  <c r="AX322" i="2"/>
  <c r="BA321" i="2"/>
  <c r="AZ321" i="2"/>
  <c r="AY321" i="2"/>
  <c r="AX321" i="2"/>
  <c r="BA320" i="2"/>
  <c r="AZ320" i="2"/>
  <c r="AY320" i="2"/>
  <c r="AX320" i="2"/>
  <c r="BA319" i="2"/>
  <c r="AZ319" i="2"/>
  <c r="AY319" i="2"/>
  <c r="AX319" i="2"/>
  <c r="BA318" i="2"/>
  <c r="AZ318" i="2"/>
  <c r="AY318" i="2"/>
  <c r="AX318" i="2"/>
  <c r="BA317" i="2"/>
  <c r="AZ317" i="2"/>
  <c r="AY317" i="2"/>
  <c r="AX317" i="2"/>
  <c r="BA316" i="2"/>
  <c r="AZ316" i="2"/>
  <c r="AY316" i="2"/>
  <c r="AX316" i="2"/>
  <c r="BA315" i="2"/>
  <c r="AZ315" i="2"/>
  <c r="AY315" i="2"/>
  <c r="AX315" i="2"/>
  <c r="BA314" i="2"/>
  <c r="AZ314" i="2"/>
  <c r="AY314" i="2"/>
  <c r="AX314" i="2"/>
  <c r="BA313" i="2"/>
  <c r="AZ313" i="2"/>
  <c r="AY313" i="2"/>
  <c r="AX313" i="2"/>
  <c r="BA312" i="2"/>
  <c r="AZ312" i="2"/>
  <c r="AY312" i="2"/>
  <c r="AX312" i="2"/>
  <c r="BA311" i="2"/>
  <c r="AZ311" i="2"/>
  <c r="AY311" i="2"/>
  <c r="AX311" i="2"/>
  <c r="BA310" i="2"/>
  <c r="AZ310" i="2"/>
  <c r="AY310" i="2"/>
  <c r="AX310" i="2"/>
  <c r="BA309" i="2"/>
  <c r="AZ309" i="2"/>
  <c r="AY309" i="2"/>
  <c r="AX309" i="2"/>
  <c r="BA308" i="2"/>
  <c r="AZ308" i="2"/>
  <c r="AY308" i="2"/>
  <c r="AX308" i="2"/>
  <c r="BA307" i="2"/>
  <c r="AZ307" i="2"/>
  <c r="AY307" i="2"/>
  <c r="AX307" i="2"/>
  <c r="BA306" i="2"/>
  <c r="AZ306" i="2"/>
  <c r="AY306" i="2"/>
  <c r="AX306" i="2"/>
  <c r="BA305" i="2"/>
  <c r="AZ305" i="2"/>
  <c r="AY305" i="2"/>
  <c r="AX305" i="2"/>
  <c r="BA304" i="2"/>
  <c r="AZ304" i="2"/>
  <c r="AY304" i="2"/>
  <c r="AX304" i="2"/>
  <c r="BA303" i="2"/>
  <c r="AZ303" i="2"/>
  <c r="AY303" i="2"/>
  <c r="AX303" i="2"/>
  <c r="BA302" i="2"/>
  <c r="AZ302" i="2"/>
  <c r="AY302" i="2"/>
  <c r="AX302" i="2"/>
  <c r="BA301" i="2"/>
  <c r="AZ301" i="2"/>
  <c r="AY301" i="2"/>
  <c r="AX301" i="2"/>
  <c r="BA300" i="2"/>
  <c r="AZ300" i="2"/>
  <c r="AY300" i="2"/>
  <c r="AX300" i="2"/>
  <c r="BA299" i="2"/>
  <c r="AZ299" i="2"/>
  <c r="AY299" i="2"/>
  <c r="AX299" i="2"/>
  <c r="BA298" i="2"/>
  <c r="AZ298" i="2"/>
  <c r="AY298" i="2"/>
  <c r="AX298" i="2"/>
  <c r="BA297" i="2"/>
  <c r="AZ297" i="2"/>
  <c r="AY297" i="2"/>
  <c r="AX297" i="2"/>
  <c r="BA296" i="2"/>
  <c r="AZ296" i="2"/>
  <c r="AY296" i="2"/>
  <c r="AX296" i="2"/>
  <c r="BA295" i="2"/>
  <c r="AZ295" i="2"/>
  <c r="AY295" i="2"/>
  <c r="AX295" i="2"/>
  <c r="BA294" i="2"/>
  <c r="AZ294" i="2"/>
  <c r="AY294" i="2"/>
  <c r="AX294" i="2"/>
  <c r="BA293" i="2"/>
  <c r="AZ293" i="2"/>
  <c r="AY293" i="2"/>
  <c r="AX293" i="2"/>
  <c r="BA292" i="2"/>
  <c r="AZ292" i="2"/>
  <c r="AY292" i="2"/>
  <c r="AX292" i="2"/>
  <c r="BA291" i="2"/>
  <c r="AZ291" i="2"/>
  <c r="AY291" i="2"/>
  <c r="AX291" i="2"/>
  <c r="BA290" i="2"/>
  <c r="AZ290" i="2"/>
  <c r="AY290" i="2"/>
  <c r="AX290" i="2"/>
  <c r="BA289" i="2"/>
  <c r="AZ289" i="2"/>
  <c r="AY289" i="2"/>
  <c r="AX289" i="2"/>
  <c r="BA288" i="2"/>
  <c r="AZ288" i="2"/>
  <c r="AY288" i="2"/>
  <c r="AX288" i="2"/>
  <c r="BA287" i="2"/>
  <c r="AZ287" i="2"/>
  <c r="AY287" i="2"/>
  <c r="AX287" i="2"/>
  <c r="BA286" i="2"/>
  <c r="AZ286" i="2"/>
  <c r="AY286" i="2"/>
  <c r="AX286" i="2"/>
  <c r="BA285" i="2"/>
  <c r="AZ285" i="2"/>
  <c r="AY285" i="2"/>
  <c r="AX285" i="2"/>
  <c r="BA284" i="2"/>
  <c r="AZ284" i="2"/>
  <c r="AY284" i="2"/>
  <c r="AX284" i="2"/>
  <c r="BA283" i="2"/>
  <c r="AZ283" i="2"/>
  <c r="AY283" i="2"/>
  <c r="AX283" i="2"/>
  <c r="BA282" i="2"/>
  <c r="AZ282" i="2"/>
  <c r="AY282" i="2"/>
  <c r="AX282" i="2"/>
  <c r="BA281" i="2"/>
  <c r="AZ281" i="2"/>
  <c r="AY281" i="2"/>
  <c r="AX281" i="2"/>
  <c r="BA280" i="2"/>
  <c r="AZ280" i="2"/>
  <c r="AY280" i="2"/>
  <c r="AX280" i="2"/>
  <c r="BA279" i="2"/>
  <c r="AZ279" i="2"/>
  <c r="AY279" i="2"/>
  <c r="AX279" i="2"/>
  <c r="BA278" i="2"/>
  <c r="AZ278" i="2"/>
  <c r="AY278" i="2"/>
  <c r="AX278" i="2"/>
  <c r="BA277" i="2"/>
  <c r="AZ277" i="2"/>
  <c r="AY277" i="2"/>
  <c r="AX277" i="2"/>
  <c r="BA276" i="2"/>
  <c r="AZ276" i="2"/>
  <c r="AY276" i="2"/>
  <c r="AX276" i="2"/>
  <c r="BA275" i="2"/>
  <c r="AZ275" i="2"/>
  <c r="AY275" i="2"/>
  <c r="AX275" i="2"/>
  <c r="BA274" i="2"/>
  <c r="AZ274" i="2"/>
  <c r="AY274" i="2"/>
  <c r="AX274" i="2"/>
  <c r="BA273" i="2"/>
  <c r="AZ273" i="2"/>
  <c r="AY273" i="2"/>
  <c r="AX273" i="2"/>
  <c r="BA272" i="2"/>
  <c r="AZ272" i="2"/>
  <c r="AY272" i="2"/>
  <c r="AX272" i="2"/>
  <c r="BA271" i="2"/>
  <c r="AZ271" i="2"/>
  <c r="AY271" i="2"/>
  <c r="AX271" i="2"/>
  <c r="BA270" i="2"/>
  <c r="AZ270" i="2"/>
  <c r="AY270" i="2"/>
  <c r="AX270" i="2"/>
  <c r="BA269" i="2"/>
  <c r="AZ269" i="2"/>
  <c r="AY269" i="2"/>
  <c r="AX269" i="2"/>
  <c r="BA268" i="2"/>
  <c r="AZ268" i="2"/>
  <c r="AY268" i="2"/>
  <c r="AX268" i="2"/>
  <c r="BA267" i="2"/>
  <c r="AZ267" i="2"/>
  <c r="AY267" i="2"/>
  <c r="AX267" i="2"/>
  <c r="BA266" i="2"/>
  <c r="AZ266" i="2"/>
  <c r="AY266" i="2"/>
  <c r="AX266" i="2"/>
  <c r="BA265" i="2"/>
  <c r="AZ265" i="2"/>
  <c r="AY265" i="2"/>
  <c r="AX265" i="2"/>
  <c r="BA264" i="2"/>
  <c r="AZ264" i="2"/>
  <c r="AY264" i="2"/>
  <c r="AX264" i="2"/>
  <c r="BA263" i="2"/>
  <c r="AZ263" i="2"/>
  <c r="AY263" i="2"/>
  <c r="AX263" i="2"/>
  <c r="BA262" i="2"/>
  <c r="AZ262" i="2"/>
  <c r="AY262" i="2"/>
  <c r="AX262" i="2"/>
  <c r="BA261" i="2"/>
  <c r="AZ261" i="2"/>
  <c r="AY261" i="2"/>
  <c r="AX261" i="2"/>
  <c r="BA260" i="2"/>
  <c r="AZ260" i="2"/>
  <c r="AY260" i="2"/>
  <c r="AX260" i="2"/>
  <c r="BA259" i="2"/>
  <c r="AZ259" i="2"/>
  <c r="AY259" i="2"/>
  <c r="AX259" i="2"/>
  <c r="BA258" i="2"/>
  <c r="AZ258" i="2"/>
  <c r="AY258" i="2"/>
  <c r="AX258" i="2"/>
  <c r="BA257" i="2"/>
  <c r="AZ257" i="2"/>
  <c r="AY257" i="2"/>
  <c r="AX257" i="2"/>
  <c r="BA256" i="2"/>
  <c r="AZ256" i="2"/>
  <c r="AY256" i="2"/>
  <c r="AX256" i="2"/>
  <c r="BA255" i="2"/>
  <c r="AZ255" i="2"/>
  <c r="AY255" i="2"/>
  <c r="AX255" i="2"/>
  <c r="BA254" i="2"/>
  <c r="AZ254" i="2"/>
  <c r="AY254" i="2"/>
  <c r="AX254" i="2"/>
  <c r="BA253" i="2"/>
  <c r="AZ253" i="2"/>
  <c r="AY253" i="2"/>
  <c r="AX253" i="2"/>
  <c r="BA252" i="2"/>
  <c r="AZ252" i="2"/>
  <c r="AY252" i="2"/>
  <c r="AX252" i="2"/>
  <c r="BA251" i="2"/>
  <c r="AZ251" i="2"/>
  <c r="AY251" i="2"/>
  <c r="AX251" i="2"/>
  <c r="BA250" i="2"/>
  <c r="AZ250" i="2"/>
  <c r="AY250" i="2"/>
  <c r="AX250" i="2"/>
  <c r="BA249" i="2"/>
  <c r="AZ249" i="2"/>
  <c r="AY249" i="2"/>
  <c r="AX249" i="2"/>
  <c r="BA248" i="2"/>
  <c r="AZ248" i="2"/>
  <c r="AY248" i="2"/>
  <c r="AX248" i="2"/>
  <c r="BA247" i="2"/>
  <c r="AZ247" i="2"/>
  <c r="AY247" i="2"/>
  <c r="AX247" i="2"/>
  <c r="BA246" i="2"/>
  <c r="AZ246" i="2"/>
  <c r="AY246" i="2"/>
  <c r="AX246" i="2"/>
  <c r="BA245" i="2"/>
  <c r="AZ245" i="2"/>
  <c r="AY245" i="2"/>
  <c r="AX245" i="2"/>
  <c r="BA244" i="2"/>
  <c r="AZ244" i="2"/>
  <c r="AY244" i="2"/>
  <c r="AX244" i="2"/>
  <c r="BA243" i="2"/>
  <c r="AZ243" i="2"/>
  <c r="AY243" i="2"/>
  <c r="AX243" i="2"/>
  <c r="BA242" i="2"/>
  <c r="AZ242" i="2"/>
  <c r="AY242" i="2"/>
  <c r="AX242" i="2"/>
  <c r="BA241" i="2"/>
  <c r="AZ241" i="2"/>
  <c r="AY241" i="2"/>
  <c r="AX241" i="2"/>
  <c r="BA240" i="2"/>
  <c r="AZ240" i="2"/>
  <c r="AY240" i="2"/>
  <c r="AX240" i="2"/>
  <c r="BA239" i="2"/>
  <c r="AZ239" i="2"/>
  <c r="AY239" i="2"/>
  <c r="AX239" i="2"/>
  <c r="BA238" i="2"/>
  <c r="AZ238" i="2"/>
  <c r="AY238" i="2"/>
  <c r="AX238" i="2"/>
  <c r="BA237" i="2"/>
  <c r="AZ237" i="2"/>
  <c r="AY237" i="2"/>
  <c r="AX237" i="2"/>
  <c r="BA236" i="2"/>
  <c r="AZ236" i="2"/>
  <c r="AY236" i="2"/>
  <c r="AX236" i="2"/>
  <c r="BA235" i="2"/>
  <c r="AZ235" i="2"/>
  <c r="AY235" i="2"/>
  <c r="AX235" i="2"/>
  <c r="BA234" i="2"/>
  <c r="AZ234" i="2"/>
  <c r="AY234" i="2"/>
  <c r="AX234" i="2"/>
  <c r="BA233" i="2"/>
  <c r="AZ233" i="2"/>
  <c r="AY233" i="2"/>
  <c r="AX233" i="2"/>
  <c r="BA232" i="2"/>
  <c r="AZ232" i="2"/>
  <c r="AY232" i="2"/>
  <c r="AX232" i="2"/>
  <c r="BA231" i="2"/>
  <c r="AZ231" i="2"/>
  <c r="AY231" i="2"/>
  <c r="AX231" i="2"/>
  <c r="BA230" i="2"/>
  <c r="AZ230" i="2"/>
  <c r="AY230" i="2"/>
  <c r="AX230" i="2"/>
  <c r="BA229" i="2"/>
  <c r="AZ229" i="2"/>
  <c r="AY229" i="2"/>
  <c r="AX229" i="2"/>
  <c r="BA228" i="2"/>
  <c r="AZ228" i="2"/>
  <c r="AY228" i="2"/>
  <c r="AX228" i="2"/>
  <c r="BA227" i="2"/>
  <c r="AZ227" i="2"/>
  <c r="AY227" i="2"/>
  <c r="AX227" i="2"/>
  <c r="BA226" i="2"/>
  <c r="AZ226" i="2"/>
  <c r="AY226" i="2"/>
  <c r="AX226" i="2"/>
  <c r="BA225" i="2"/>
  <c r="AZ225" i="2"/>
  <c r="AY225" i="2"/>
  <c r="AX225" i="2"/>
  <c r="BA224" i="2"/>
  <c r="AZ224" i="2"/>
  <c r="AY224" i="2"/>
  <c r="AX224" i="2"/>
  <c r="BA223" i="2"/>
  <c r="AZ223" i="2"/>
  <c r="AY223" i="2"/>
  <c r="AX223" i="2"/>
  <c r="BA222" i="2"/>
  <c r="AZ222" i="2"/>
  <c r="AY222" i="2"/>
  <c r="AX222" i="2"/>
  <c r="BA221" i="2"/>
  <c r="AZ221" i="2"/>
  <c r="AY221" i="2"/>
  <c r="AX221" i="2"/>
  <c r="BA220" i="2"/>
  <c r="AZ220" i="2"/>
  <c r="AY220" i="2"/>
  <c r="AX220" i="2"/>
  <c r="BA219" i="2"/>
  <c r="AZ219" i="2"/>
  <c r="AY219" i="2"/>
  <c r="AX219" i="2"/>
  <c r="BA218" i="2"/>
  <c r="AZ218" i="2"/>
  <c r="AY218" i="2"/>
  <c r="AX218" i="2"/>
  <c r="BA217" i="2"/>
  <c r="AZ217" i="2"/>
  <c r="AY217" i="2"/>
  <c r="AX217" i="2"/>
  <c r="BA216" i="2"/>
  <c r="AZ216" i="2"/>
  <c r="AY216" i="2"/>
  <c r="AX216" i="2"/>
  <c r="BA215" i="2"/>
  <c r="AZ215" i="2"/>
  <c r="AY215" i="2"/>
  <c r="AX215" i="2"/>
  <c r="BA214" i="2"/>
  <c r="AZ214" i="2"/>
  <c r="AY214" i="2"/>
  <c r="AX214" i="2"/>
  <c r="BA213" i="2"/>
  <c r="AZ213" i="2"/>
  <c r="AY213" i="2"/>
  <c r="AX213" i="2"/>
  <c r="BA212" i="2"/>
  <c r="AZ212" i="2"/>
  <c r="AY212" i="2"/>
  <c r="AX212" i="2"/>
  <c r="BA211" i="2"/>
  <c r="AZ211" i="2"/>
  <c r="AY211" i="2"/>
  <c r="AX211" i="2"/>
  <c r="BA210" i="2"/>
  <c r="AZ210" i="2"/>
  <c r="AY210" i="2"/>
  <c r="AX210" i="2"/>
  <c r="BA209" i="2"/>
  <c r="AZ209" i="2"/>
  <c r="AY209" i="2"/>
  <c r="AX209" i="2"/>
  <c r="BA208" i="2"/>
  <c r="AZ208" i="2"/>
  <c r="AY208" i="2"/>
  <c r="AX208" i="2"/>
  <c r="BA207" i="2"/>
  <c r="AZ207" i="2"/>
  <c r="AY207" i="2"/>
  <c r="AX207" i="2"/>
  <c r="BA206" i="2"/>
  <c r="AZ206" i="2"/>
  <c r="AY206" i="2"/>
  <c r="AX206" i="2"/>
  <c r="BA205" i="2"/>
  <c r="AZ205" i="2"/>
  <c r="AY205" i="2"/>
  <c r="AX205" i="2"/>
  <c r="BA204" i="2"/>
  <c r="AZ204" i="2"/>
  <c r="AY204" i="2"/>
  <c r="AX204" i="2"/>
  <c r="BA203" i="2"/>
  <c r="AZ203" i="2"/>
  <c r="AY203" i="2"/>
  <c r="AX203" i="2"/>
  <c r="BA202" i="2"/>
  <c r="AZ202" i="2"/>
  <c r="AY202" i="2"/>
  <c r="AX202" i="2"/>
  <c r="BA201" i="2"/>
  <c r="AZ201" i="2"/>
  <c r="AY201" i="2"/>
  <c r="AX201" i="2"/>
  <c r="BA200" i="2"/>
  <c r="AZ200" i="2"/>
  <c r="AY200" i="2"/>
  <c r="AX200" i="2"/>
  <c r="BA199" i="2"/>
  <c r="AZ199" i="2"/>
  <c r="AY199" i="2"/>
  <c r="AX199" i="2"/>
  <c r="BA198" i="2"/>
  <c r="AZ198" i="2"/>
  <c r="AY198" i="2"/>
  <c r="AX198" i="2"/>
  <c r="BA197" i="2"/>
  <c r="AZ197" i="2"/>
  <c r="AY197" i="2"/>
  <c r="AX197" i="2"/>
  <c r="BA196" i="2"/>
  <c r="AZ196" i="2"/>
  <c r="AY196" i="2"/>
  <c r="AX196" i="2"/>
  <c r="BA195" i="2"/>
  <c r="AZ195" i="2"/>
  <c r="AY195" i="2"/>
  <c r="AX195" i="2"/>
  <c r="BA194" i="2"/>
  <c r="AZ194" i="2"/>
  <c r="AY194" i="2"/>
  <c r="AX194" i="2"/>
  <c r="BA193" i="2"/>
  <c r="AZ193" i="2"/>
  <c r="AY193" i="2"/>
  <c r="AX193" i="2"/>
  <c r="BA192" i="2"/>
  <c r="AZ192" i="2"/>
  <c r="AY192" i="2"/>
  <c r="AX192" i="2"/>
  <c r="BA191" i="2"/>
  <c r="AZ191" i="2"/>
  <c r="AY191" i="2"/>
  <c r="AX191" i="2"/>
  <c r="BA190" i="2"/>
  <c r="AZ190" i="2"/>
  <c r="AY190" i="2"/>
  <c r="AX190" i="2"/>
  <c r="BA189" i="2"/>
  <c r="AZ189" i="2"/>
  <c r="AY189" i="2"/>
  <c r="AX189" i="2"/>
  <c r="BA188" i="2"/>
  <c r="AZ188" i="2"/>
  <c r="AY188" i="2"/>
  <c r="AX188" i="2"/>
  <c r="BA187" i="2"/>
  <c r="AZ187" i="2"/>
  <c r="AY187" i="2"/>
  <c r="AX187" i="2"/>
  <c r="BA186" i="2"/>
  <c r="AZ186" i="2"/>
  <c r="AY186" i="2"/>
  <c r="AX186" i="2"/>
  <c r="BA185" i="2"/>
  <c r="AZ185" i="2"/>
  <c r="AY185" i="2"/>
  <c r="AX185" i="2"/>
  <c r="BA184" i="2"/>
  <c r="AZ184" i="2"/>
  <c r="AY184" i="2"/>
  <c r="AX184" i="2"/>
  <c r="BA183" i="2"/>
  <c r="AZ183" i="2"/>
  <c r="AY183" i="2"/>
  <c r="AX183" i="2"/>
  <c r="BA182" i="2"/>
  <c r="AZ182" i="2"/>
  <c r="AY182" i="2"/>
  <c r="AX182" i="2"/>
  <c r="BA181" i="2"/>
  <c r="AZ181" i="2"/>
  <c r="AY181" i="2"/>
  <c r="AX181" i="2"/>
  <c r="BA180" i="2"/>
  <c r="AZ180" i="2"/>
  <c r="AY180" i="2"/>
  <c r="AX180" i="2"/>
  <c r="BA179" i="2"/>
  <c r="AZ179" i="2"/>
  <c r="AY179" i="2"/>
  <c r="AX179" i="2"/>
  <c r="BA178" i="2"/>
  <c r="AZ178" i="2"/>
  <c r="AY178" i="2"/>
  <c r="AX178" i="2"/>
  <c r="BA177" i="2"/>
  <c r="AZ177" i="2"/>
  <c r="AY177" i="2"/>
  <c r="AX177" i="2"/>
  <c r="BA176" i="2"/>
  <c r="AZ176" i="2"/>
  <c r="AY176" i="2"/>
  <c r="AX176" i="2"/>
  <c r="BA175" i="2"/>
  <c r="AZ175" i="2"/>
  <c r="AY175" i="2"/>
  <c r="AX175" i="2"/>
  <c r="BA174" i="2"/>
  <c r="AZ174" i="2"/>
  <c r="AY174" i="2"/>
  <c r="AX174" i="2"/>
  <c r="BA173" i="2"/>
  <c r="AZ173" i="2"/>
  <c r="AY173" i="2"/>
  <c r="AX173" i="2"/>
  <c r="BA172" i="2"/>
  <c r="AZ172" i="2"/>
  <c r="AY172" i="2"/>
  <c r="AX172" i="2"/>
  <c r="BA171" i="2"/>
  <c r="AZ171" i="2"/>
  <c r="AY171" i="2"/>
  <c r="AX171" i="2"/>
  <c r="BA170" i="2"/>
  <c r="AZ170" i="2"/>
  <c r="AY170" i="2"/>
  <c r="AX170" i="2"/>
  <c r="BA169" i="2"/>
  <c r="AZ169" i="2"/>
  <c r="AY169" i="2"/>
  <c r="AX169" i="2"/>
  <c r="BA168" i="2"/>
  <c r="AZ168" i="2"/>
  <c r="AY168" i="2"/>
  <c r="AX168" i="2"/>
  <c r="BA167" i="2"/>
  <c r="AZ167" i="2"/>
  <c r="AY167" i="2"/>
  <c r="AX167" i="2"/>
  <c r="BA166" i="2"/>
  <c r="AZ166" i="2"/>
  <c r="AY166" i="2"/>
  <c r="AX166" i="2"/>
  <c r="BA165" i="2"/>
  <c r="AZ165" i="2"/>
  <c r="AY165" i="2"/>
  <c r="AX165" i="2"/>
  <c r="BA164" i="2"/>
  <c r="AZ164" i="2"/>
  <c r="AY164" i="2"/>
  <c r="AX164" i="2"/>
  <c r="BA163" i="2"/>
  <c r="AZ163" i="2"/>
  <c r="AY163" i="2"/>
  <c r="AX163" i="2"/>
  <c r="BA162" i="2"/>
  <c r="AZ162" i="2"/>
  <c r="AY162" i="2"/>
  <c r="AX162" i="2"/>
  <c r="BA161" i="2"/>
  <c r="AZ161" i="2"/>
  <c r="AY161" i="2"/>
  <c r="AX161" i="2"/>
  <c r="BA160" i="2"/>
  <c r="AZ160" i="2"/>
  <c r="AY160" i="2"/>
  <c r="AX160" i="2"/>
  <c r="BA159" i="2"/>
  <c r="AZ159" i="2"/>
  <c r="AY159" i="2"/>
  <c r="AX159" i="2"/>
  <c r="BA158" i="2"/>
  <c r="AZ158" i="2"/>
  <c r="AY158" i="2"/>
  <c r="AX158" i="2"/>
  <c r="BA157" i="2"/>
  <c r="AZ157" i="2"/>
  <c r="AY157" i="2"/>
  <c r="AX157" i="2"/>
  <c r="BA156" i="2"/>
  <c r="AZ156" i="2"/>
  <c r="AY156" i="2"/>
  <c r="AX156" i="2"/>
  <c r="BA155" i="2"/>
  <c r="AZ155" i="2"/>
  <c r="AY155" i="2"/>
  <c r="AX155" i="2"/>
  <c r="BA154" i="2"/>
  <c r="AZ154" i="2"/>
  <c r="AY154" i="2"/>
  <c r="AX154" i="2"/>
  <c r="BA153" i="2"/>
  <c r="AZ153" i="2"/>
  <c r="AY153" i="2"/>
  <c r="AX153" i="2"/>
  <c r="BA152" i="2"/>
  <c r="AZ152" i="2"/>
  <c r="AY152" i="2"/>
  <c r="AX152" i="2"/>
  <c r="BA151" i="2"/>
  <c r="AZ151" i="2"/>
  <c r="AY151" i="2"/>
  <c r="AX151" i="2"/>
  <c r="BA150" i="2"/>
  <c r="AZ150" i="2"/>
  <c r="AY150" i="2"/>
  <c r="AX150" i="2"/>
  <c r="BA149" i="2"/>
  <c r="AZ149" i="2"/>
  <c r="AY149" i="2"/>
  <c r="AX149" i="2"/>
  <c r="BA148" i="2"/>
  <c r="AZ148" i="2"/>
  <c r="AY148" i="2"/>
  <c r="AX148" i="2"/>
  <c r="BA147" i="2"/>
  <c r="AZ147" i="2"/>
  <c r="AY147" i="2"/>
  <c r="AX147" i="2"/>
  <c r="BA146" i="2"/>
  <c r="AZ146" i="2"/>
  <c r="AY146" i="2"/>
  <c r="AX146" i="2"/>
  <c r="BA145" i="2"/>
  <c r="AZ145" i="2"/>
  <c r="AY145" i="2"/>
  <c r="AX145" i="2"/>
  <c r="BA144" i="2"/>
  <c r="AZ144" i="2"/>
  <c r="AY144" i="2"/>
  <c r="AX144" i="2"/>
  <c r="BA143" i="2"/>
  <c r="AZ143" i="2"/>
  <c r="AY143" i="2"/>
  <c r="AX143" i="2"/>
  <c r="BA142" i="2"/>
  <c r="AZ142" i="2"/>
  <c r="AY142" i="2"/>
  <c r="AX142" i="2"/>
  <c r="BA141" i="2"/>
  <c r="AZ141" i="2"/>
  <c r="AY141" i="2"/>
  <c r="AX141" i="2"/>
  <c r="BA140" i="2"/>
  <c r="AZ140" i="2"/>
  <c r="AY140" i="2"/>
  <c r="AX140" i="2"/>
  <c r="BA139" i="2"/>
  <c r="AZ139" i="2"/>
  <c r="AY139" i="2"/>
  <c r="AX139" i="2"/>
  <c r="BA138" i="2"/>
  <c r="AZ138" i="2"/>
  <c r="AY138" i="2"/>
  <c r="AX138" i="2"/>
  <c r="BA137" i="2"/>
  <c r="AZ137" i="2"/>
  <c r="AY137" i="2"/>
  <c r="AX137" i="2"/>
  <c r="BA136" i="2"/>
  <c r="AZ136" i="2"/>
  <c r="AY136" i="2"/>
  <c r="AX136" i="2"/>
  <c r="BA135" i="2"/>
  <c r="AZ135" i="2"/>
  <c r="AY135" i="2"/>
  <c r="AX135" i="2"/>
  <c r="BA134" i="2"/>
  <c r="AZ134" i="2"/>
  <c r="AY134" i="2"/>
  <c r="AX134" i="2"/>
  <c r="BA133" i="2"/>
  <c r="AZ133" i="2"/>
  <c r="AY133" i="2"/>
  <c r="AX133" i="2"/>
  <c r="BA132" i="2"/>
  <c r="AZ132" i="2"/>
  <c r="AY132" i="2"/>
  <c r="AX132" i="2"/>
  <c r="BA131" i="2"/>
  <c r="AZ131" i="2"/>
  <c r="AY131" i="2"/>
  <c r="AX131" i="2"/>
  <c r="BA130" i="2"/>
  <c r="AZ130" i="2"/>
  <c r="AY130" i="2"/>
  <c r="AX130" i="2"/>
  <c r="BA129" i="2"/>
  <c r="AZ129" i="2"/>
  <c r="AY129" i="2"/>
  <c r="AX129" i="2"/>
  <c r="BA128" i="2"/>
  <c r="AZ128" i="2"/>
  <c r="AY128" i="2"/>
  <c r="AX128" i="2"/>
  <c r="BA127" i="2"/>
  <c r="AZ127" i="2"/>
  <c r="AY127" i="2"/>
  <c r="AX127" i="2"/>
  <c r="BA126" i="2"/>
  <c r="AZ126" i="2"/>
  <c r="AY126" i="2"/>
  <c r="AX126" i="2"/>
  <c r="BA125" i="2"/>
  <c r="AZ125" i="2"/>
  <c r="AY125" i="2"/>
  <c r="AX125" i="2"/>
  <c r="BA124" i="2"/>
  <c r="AZ124" i="2"/>
  <c r="AY124" i="2"/>
  <c r="AX124" i="2"/>
  <c r="BA123" i="2"/>
  <c r="AZ123" i="2"/>
  <c r="AY123" i="2"/>
  <c r="AX123" i="2"/>
  <c r="BA122" i="2"/>
  <c r="AZ122" i="2"/>
  <c r="AY122" i="2"/>
  <c r="AX122" i="2"/>
  <c r="BA121" i="2"/>
  <c r="AZ121" i="2"/>
  <c r="AY121" i="2"/>
  <c r="AX121" i="2"/>
  <c r="BA120" i="2"/>
  <c r="AZ120" i="2"/>
  <c r="AY120" i="2"/>
  <c r="AX120" i="2"/>
  <c r="BA119" i="2"/>
  <c r="AZ119" i="2"/>
  <c r="AY119" i="2"/>
  <c r="AX119" i="2"/>
  <c r="BA118" i="2"/>
  <c r="AZ118" i="2"/>
  <c r="AY118" i="2"/>
  <c r="AX118" i="2"/>
  <c r="BA117" i="2"/>
  <c r="AZ117" i="2"/>
  <c r="AY117" i="2"/>
  <c r="AX117" i="2"/>
  <c r="BA116" i="2"/>
  <c r="AZ116" i="2"/>
  <c r="AY116" i="2"/>
  <c r="AX116" i="2"/>
  <c r="BA115" i="2"/>
  <c r="AZ115" i="2"/>
  <c r="AY115" i="2"/>
  <c r="AX115" i="2"/>
  <c r="BA114" i="2"/>
  <c r="AZ114" i="2"/>
  <c r="AY114" i="2"/>
  <c r="AX114" i="2"/>
  <c r="BA113" i="2"/>
  <c r="AZ113" i="2"/>
  <c r="AY113" i="2"/>
  <c r="AX113" i="2"/>
  <c r="BA112" i="2"/>
  <c r="AZ112" i="2"/>
  <c r="AY112" i="2"/>
  <c r="AX112" i="2"/>
  <c r="BA111" i="2"/>
  <c r="AZ111" i="2"/>
  <c r="AY111" i="2"/>
  <c r="AX111" i="2"/>
  <c r="BA110" i="2"/>
  <c r="AZ110" i="2"/>
  <c r="AY110" i="2"/>
  <c r="AX110" i="2"/>
  <c r="BA109" i="2"/>
  <c r="AZ109" i="2"/>
  <c r="AY109" i="2"/>
  <c r="AX109" i="2"/>
  <c r="BA108" i="2"/>
  <c r="AZ108" i="2"/>
  <c r="AY108" i="2"/>
  <c r="AX108" i="2"/>
  <c r="BA107" i="2"/>
  <c r="AZ107" i="2"/>
  <c r="AY107" i="2"/>
  <c r="AX107" i="2"/>
  <c r="BA106" i="2"/>
  <c r="AZ106" i="2"/>
  <c r="AY106" i="2"/>
  <c r="AX106" i="2"/>
  <c r="BA105" i="2"/>
  <c r="AZ105" i="2"/>
  <c r="AY105" i="2"/>
  <c r="AX105" i="2"/>
  <c r="BA104" i="2"/>
  <c r="AZ104" i="2"/>
  <c r="AY104" i="2"/>
  <c r="AX104" i="2"/>
  <c r="BA103" i="2"/>
  <c r="AZ103" i="2"/>
  <c r="AY103" i="2"/>
  <c r="AX103" i="2"/>
  <c r="BA102" i="2"/>
  <c r="AZ102" i="2"/>
  <c r="AY102" i="2"/>
  <c r="AX102" i="2"/>
  <c r="BA101" i="2"/>
  <c r="AZ101" i="2"/>
  <c r="AY101" i="2"/>
  <c r="AX101" i="2"/>
  <c r="BA100" i="2"/>
  <c r="AZ100" i="2"/>
  <c r="AY100" i="2"/>
  <c r="AX100" i="2"/>
  <c r="BA99" i="2"/>
  <c r="AZ99" i="2"/>
  <c r="AY99" i="2"/>
  <c r="AX99" i="2"/>
  <c r="BA98" i="2"/>
  <c r="AZ98" i="2"/>
  <c r="AY98" i="2"/>
  <c r="AX98" i="2"/>
  <c r="BA97" i="2"/>
  <c r="AZ97" i="2"/>
  <c r="AY97" i="2"/>
  <c r="AX97" i="2"/>
  <c r="BA96" i="2"/>
  <c r="AZ96" i="2"/>
  <c r="AY96" i="2"/>
  <c r="AX96" i="2"/>
  <c r="BA95" i="2"/>
  <c r="AZ95" i="2"/>
  <c r="AY95" i="2"/>
  <c r="AX95" i="2"/>
  <c r="BA94" i="2"/>
  <c r="AZ94" i="2"/>
  <c r="AY94" i="2"/>
  <c r="AX94" i="2"/>
  <c r="BA93" i="2"/>
  <c r="AZ93" i="2"/>
  <c r="AY93" i="2"/>
  <c r="AX93" i="2"/>
  <c r="BA92" i="2"/>
  <c r="AZ92" i="2"/>
  <c r="AY92" i="2"/>
  <c r="AX92" i="2"/>
  <c r="BA91" i="2"/>
  <c r="AZ91" i="2"/>
  <c r="AY91" i="2"/>
  <c r="AX91" i="2"/>
  <c r="BA90" i="2"/>
  <c r="AZ90" i="2"/>
  <c r="AY90" i="2"/>
  <c r="AX90" i="2"/>
  <c r="BA89" i="2"/>
  <c r="AZ89" i="2"/>
  <c r="AY89" i="2"/>
  <c r="AX89" i="2"/>
  <c r="BA88" i="2"/>
  <c r="AZ88" i="2"/>
  <c r="AY88" i="2"/>
  <c r="AX88" i="2"/>
  <c r="BA87" i="2"/>
  <c r="AZ87" i="2"/>
  <c r="AY87" i="2"/>
  <c r="AX87" i="2"/>
  <c r="BA86" i="2"/>
  <c r="AZ86" i="2"/>
  <c r="AY86" i="2"/>
  <c r="AX86" i="2"/>
  <c r="BA85" i="2"/>
  <c r="AZ85" i="2"/>
  <c r="AY85" i="2"/>
  <c r="AX85" i="2"/>
  <c r="BA84" i="2"/>
  <c r="AZ84" i="2"/>
  <c r="AY84" i="2"/>
  <c r="AX84" i="2"/>
  <c r="BA83" i="2"/>
  <c r="AZ83" i="2"/>
  <c r="AY83" i="2"/>
  <c r="AX83" i="2"/>
  <c r="BA82" i="2"/>
  <c r="AZ82" i="2"/>
  <c r="AY82" i="2"/>
  <c r="AX82" i="2"/>
  <c r="BA81" i="2"/>
  <c r="AZ81" i="2"/>
  <c r="AY81" i="2"/>
  <c r="AX81" i="2"/>
  <c r="BA80" i="2"/>
  <c r="AZ80" i="2"/>
  <c r="AY80" i="2"/>
  <c r="AX80" i="2"/>
  <c r="BA79" i="2"/>
  <c r="AZ79" i="2"/>
  <c r="AY79" i="2"/>
  <c r="AX79" i="2"/>
  <c r="BA78" i="2"/>
  <c r="AZ78" i="2"/>
  <c r="AY78" i="2"/>
  <c r="AX78" i="2"/>
  <c r="BA77" i="2"/>
  <c r="AZ77" i="2"/>
  <c r="AY77" i="2"/>
  <c r="AX77" i="2"/>
  <c r="BA76" i="2"/>
  <c r="AZ76" i="2"/>
  <c r="AY76" i="2"/>
  <c r="AX76" i="2"/>
  <c r="BA75" i="2"/>
  <c r="AZ75" i="2"/>
  <c r="AY75" i="2"/>
  <c r="AX75" i="2"/>
  <c r="BA74" i="2"/>
  <c r="AZ74" i="2"/>
  <c r="AY74" i="2"/>
  <c r="AX74" i="2"/>
  <c r="BA73" i="2"/>
  <c r="AZ73" i="2"/>
  <c r="AY73" i="2"/>
  <c r="AX73" i="2"/>
  <c r="BA72" i="2"/>
  <c r="AZ72" i="2"/>
  <c r="AY72" i="2"/>
  <c r="AX72" i="2"/>
  <c r="BA71" i="2"/>
  <c r="AZ71" i="2"/>
  <c r="AY71" i="2"/>
  <c r="AX71" i="2"/>
  <c r="BA70" i="2"/>
  <c r="AZ70" i="2"/>
  <c r="AY70" i="2"/>
  <c r="AX70" i="2"/>
  <c r="BA69" i="2"/>
  <c r="AZ69" i="2"/>
  <c r="AY69" i="2"/>
  <c r="AX69" i="2"/>
  <c r="BA68" i="2"/>
  <c r="AZ68" i="2"/>
  <c r="AY68" i="2"/>
  <c r="AX68" i="2"/>
  <c r="BA67" i="2"/>
  <c r="AZ67" i="2"/>
  <c r="AY67" i="2"/>
  <c r="AX67" i="2"/>
  <c r="BA66" i="2"/>
  <c r="AZ66" i="2"/>
  <c r="AY66" i="2"/>
  <c r="AX66" i="2"/>
  <c r="BA65" i="2"/>
  <c r="AZ65" i="2"/>
  <c r="AY65" i="2"/>
  <c r="AX65" i="2"/>
  <c r="BA64" i="2"/>
  <c r="AZ64" i="2"/>
  <c r="AY64" i="2"/>
  <c r="AX64" i="2"/>
  <c r="BA63" i="2"/>
  <c r="AZ63" i="2"/>
  <c r="AY63" i="2"/>
  <c r="AX63" i="2"/>
  <c r="BA62" i="2"/>
  <c r="AZ62" i="2"/>
  <c r="AY62" i="2"/>
  <c r="AX62" i="2"/>
  <c r="BA61" i="2"/>
  <c r="AZ61" i="2"/>
  <c r="AY61" i="2"/>
  <c r="AX61" i="2"/>
  <c r="BA60" i="2"/>
  <c r="AZ60" i="2"/>
  <c r="AY60" i="2"/>
  <c r="AX60" i="2"/>
  <c r="BA59" i="2"/>
  <c r="AZ59" i="2"/>
  <c r="AY59" i="2"/>
  <c r="AX59" i="2"/>
  <c r="BA58" i="2"/>
  <c r="AZ58" i="2"/>
  <c r="AY58" i="2"/>
  <c r="AX58" i="2"/>
  <c r="BA57" i="2"/>
  <c r="AZ57" i="2"/>
  <c r="AY57" i="2"/>
  <c r="AX57" i="2"/>
  <c r="BA56" i="2"/>
  <c r="AZ56" i="2"/>
  <c r="AY56" i="2"/>
  <c r="AX56" i="2"/>
  <c r="BA55" i="2"/>
  <c r="AZ55" i="2"/>
  <c r="AY55" i="2"/>
  <c r="AX55" i="2"/>
  <c r="BA54" i="2"/>
  <c r="AZ54" i="2"/>
  <c r="AY54" i="2"/>
  <c r="AX54" i="2"/>
  <c r="BA53" i="2"/>
  <c r="AZ53" i="2"/>
  <c r="AY53" i="2"/>
  <c r="AX53" i="2"/>
  <c r="BA52" i="2"/>
  <c r="AZ52" i="2"/>
  <c r="AY52" i="2"/>
  <c r="AX52" i="2"/>
  <c r="BA51" i="2"/>
  <c r="AZ51" i="2"/>
  <c r="AY51" i="2"/>
  <c r="AX51" i="2"/>
  <c r="BA50" i="2"/>
  <c r="AZ50" i="2"/>
  <c r="AY50" i="2"/>
  <c r="AX50" i="2"/>
  <c r="BA49" i="2"/>
  <c r="AZ49" i="2"/>
  <c r="AY49" i="2"/>
  <c r="AX49" i="2"/>
  <c r="BA48" i="2"/>
  <c r="AZ48" i="2"/>
  <c r="AY48" i="2"/>
  <c r="AX48" i="2"/>
  <c r="BA47" i="2"/>
  <c r="AZ47" i="2"/>
  <c r="AY47" i="2"/>
  <c r="AX47" i="2"/>
  <c r="BA46" i="2"/>
  <c r="AZ46" i="2"/>
  <c r="AY46" i="2"/>
  <c r="AX46" i="2"/>
  <c r="BA45" i="2"/>
  <c r="AZ45" i="2"/>
  <c r="AY45" i="2"/>
  <c r="AX45" i="2"/>
  <c r="BA44" i="2"/>
  <c r="AZ44" i="2"/>
  <c r="AY44" i="2"/>
  <c r="AX44" i="2"/>
  <c r="BA43" i="2"/>
  <c r="AZ43" i="2"/>
  <c r="AY43" i="2"/>
  <c r="AX43" i="2"/>
  <c r="BA42" i="2"/>
  <c r="AZ42" i="2"/>
  <c r="AY42" i="2"/>
  <c r="AX42" i="2"/>
  <c r="BA41" i="2"/>
  <c r="AZ41" i="2"/>
  <c r="AY41" i="2"/>
  <c r="AX41" i="2"/>
  <c r="BA40" i="2"/>
  <c r="AZ40" i="2"/>
  <c r="AY40" i="2"/>
  <c r="AX40" i="2"/>
  <c r="BA39" i="2"/>
  <c r="AZ39" i="2"/>
  <c r="AY39" i="2"/>
  <c r="AX39" i="2"/>
  <c r="BA38" i="2"/>
  <c r="AZ38" i="2"/>
  <c r="AY38" i="2"/>
  <c r="AX38" i="2"/>
  <c r="BA37" i="2"/>
  <c r="AZ37" i="2"/>
  <c r="AY37" i="2"/>
  <c r="AX37" i="2"/>
  <c r="BA36" i="2"/>
  <c r="AZ36" i="2"/>
  <c r="AY36" i="2"/>
  <c r="AX36" i="2"/>
  <c r="BA35" i="2"/>
  <c r="AZ35" i="2"/>
  <c r="AY35" i="2"/>
  <c r="AX35" i="2"/>
  <c r="BA34" i="2"/>
  <c r="AZ34" i="2"/>
  <c r="AY34" i="2"/>
  <c r="AX34" i="2"/>
  <c r="BA33" i="2"/>
  <c r="AZ33" i="2"/>
  <c r="AY33" i="2"/>
  <c r="AX33" i="2"/>
  <c r="BA32" i="2"/>
  <c r="AZ32" i="2"/>
  <c r="AY32" i="2"/>
  <c r="AX32" i="2"/>
  <c r="BA31" i="2"/>
  <c r="AZ31" i="2"/>
  <c r="AY31" i="2"/>
  <c r="AX31" i="2"/>
  <c r="BA30" i="2"/>
  <c r="AZ30" i="2"/>
  <c r="AY30" i="2"/>
  <c r="AX30" i="2"/>
  <c r="BA29" i="2"/>
  <c r="AZ29" i="2"/>
  <c r="AY29" i="2"/>
  <c r="AX29" i="2"/>
  <c r="BA28" i="2"/>
  <c r="AZ28" i="2"/>
  <c r="AY28" i="2"/>
  <c r="AX28" i="2"/>
  <c r="BA27" i="2"/>
  <c r="AZ27" i="2"/>
  <c r="AY27" i="2"/>
  <c r="AX27" i="2"/>
  <c r="BA26" i="2"/>
  <c r="AZ26" i="2"/>
  <c r="AY26" i="2"/>
  <c r="AX26" i="2"/>
  <c r="BA25" i="2"/>
  <c r="AZ25" i="2"/>
  <c r="AY25" i="2"/>
  <c r="AX25" i="2"/>
  <c r="BA24" i="2"/>
  <c r="AZ24" i="2"/>
  <c r="AY24" i="2"/>
  <c r="AX24" i="2"/>
  <c r="BA23" i="2"/>
  <c r="AZ23" i="2"/>
  <c r="AY23" i="2"/>
  <c r="AX23" i="2"/>
  <c r="BA22" i="2"/>
  <c r="AZ22" i="2"/>
  <c r="AY22" i="2"/>
  <c r="AX22" i="2"/>
  <c r="BA21" i="2"/>
  <c r="AZ21" i="2"/>
  <c r="AY21" i="2"/>
  <c r="AX21" i="2"/>
  <c r="BA20" i="2"/>
  <c r="AZ20" i="2"/>
  <c r="AY20" i="2"/>
  <c r="AX20" i="2"/>
  <c r="BA19" i="2"/>
  <c r="AZ19" i="2"/>
  <c r="AY19" i="2"/>
  <c r="AX19" i="2"/>
  <c r="BA18" i="2"/>
  <c r="AZ18" i="2"/>
  <c r="AY18" i="2"/>
  <c r="AX18" i="2"/>
  <c r="BA17" i="2"/>
  <c r="AZ17" i="2"/>
  <c r="AY17" i="2"/>
  <c r="AX17" i="2"/>
  <c r="BA16" i="2"/>
  <c r="AZ16" i="2"/>
  <c r="AY16" i="2"/>
  <c r="AX16" i="2"/>
  <c r="BA15" i="2"/>
  <c r="AZ15" i="2"/>
  <c r="AY15" i="2"/>
  <c r="AX15" i="2"/>
  <c r="BA14" i="2"/>
  <c r="AZ14" i="2"/>
  <c r="AZ12" i="2" s="1"/>
  <c r="AZ10" i="2" s="1"/>
  <c r="AY14" i="2"/>
  <c r="AY12" i="2" s="1"/>
  <c r="AY10" i="2" s="1"/>
  <c r="AX14" i="2"/>
  <c r="AV463" i="2"/>
  <c r="AU463" i="2"/>
  <c r="AT463" i="2"/>
  <c r="AS463" i="2"/>
  <c r="AV462" i="2"/>
  <c r="AU462" i="2"/>
  <c r="AT462" i="2"/>
  <c r="AS462" i="2"/>
  <c r="AV461" i="2"/>
  <c r="AU461" i="2"/>
  <c r="AT461" i="2"/>
  <c r="AS461" i="2"/>
  <c r="AV460" i="2"/>
  <c r="AU460" i="2"/>
  <c r="AT460" i="2"/>
  <c r="AS460" i="2"/>
  <c r="AV459" i="2"/>
  <c r="AU459" i="2"/>
  <c r="AT459" i="2"/>
  <c r="AS459" i="2"/>
  <c r="AV458" i="2"/>
  <c r="AU458" i="2"/>
  <c r="AT458" i="2"/>
  <c r="AS458" i="2"/>
  <c r="AV457" i="2"/>
  <c r="AU457" i="2"/>
  <c r="AT457" i="2"/>
  <c r="AS457" i="2"/>
  <c r="AV456" i="2"/>
  <c r="AU456" i="2"/>
  <c r="AT456" i="2"/>
  <c r="AS456" i="2"/>
  <c r="AV455" i="2"/>
  <c r="AU455" i="2"/>
  <c r="AT455" i="2"/>
  <c r="AS455" i="2"/>
  <c r="AV454" i="2"/>
  <c r="AU454" i="2"/>
  <c r="AT454" i="2"/>
  <c r="AS454" i="2"/>
  <c r="AV453" i="2"/>
  <c r="AU453" i="2"/>
  <c r="AT453" i="2"/>
  <c r="AS453" i="2"/>
  <c r="AV452" i="2"/>
  <c r="AU452" i="2"/>
  <c r="AT452" i="2"/>
  <c r="AS452" i="2"/>
  <c r="AV451" i="2"/>
  <c r="AU451" i="2"/>
  <c r="AT451" i="2"/>
  <c r="AS451" i="2"/>
  <c r="AV450" i="2"/>
  <c r="AU450" i="2"/>
  <c r="AT450" i="2"/>
  <c r="AS450" i="2"/>
  <c r="AV449" i="2"/>
  <c r="AU449" i="2"/>
  <c r="AT449" i="2"/>
  <c r="AS449" i="2"/>
  <c r="AV448" i="2"/>
  <c r="AU448" i="2"/>
  <c r="AT448" i="2"/>
  <c r="AS448" i="2"/>
  <c r="AV447" i="2"/>
  <c r="AU447" i="2"/>
  <c r="AT447" i="2"/>
  <c r="AS447" i="2"/>
  <c r="AV446" i="2"/>
  <c r="AU446" i="2"/>
  <c r="AT446" i="2"/>
  <c r="AS446" i="2"/>
  <c r="AV445" i="2"/>
  <c r="AU445" i="2"/>
  <c r="AT445" i="2"/>
  <c r="AS445" i="2"/>
  <c r="AV444" i="2"/>
  <c r="AU444" i="2"/>
  <c r="AT444" i="2"/>
  <c r="AS444" i="2"/>
  <c r="AV443" i="2"/>
  <c r="AU443" i="2"/>
  <c r="AT443" i="2"/>
  <c r="AS443" i="2"/>
  <c r="AV442" i="2"/>
  <c r="AU442" i="2"/>
  <c r="AT442" i="2"/>
  <c r="AS442" i="2"/>
  <c r="AV441" i="2"/>
  <c r="AU441" i="2"/>
  <c r="AT441" i="2"/>
  <c r="AS441" i="2"/>
  <c r="AV440" i="2"/>
  <c r="AU440" i="2"/>
  <c r="AT440" i="2"/>
  <c r="AS440" i="2"/>
  <c r="AV439" i="2"/>
  <c r="AU439" i="2"/>
  <c r="AT439" i="2"/>
  <c r="AS439" i="2"/>
  <c r="AV438" i="2"/>
  <c r="AU438" i="2"/>
  <c r="AT438" i="2"/>
  <c r="AS438" i="2"/>
  <c r="AV437" i="2"/>
  <c r="AU437" i="2"/>
  <c r="AT437" i="2"/>
  <c r="AS437" i="2"/>
  <c r="AV436" i="2"/>
  <c r="AU436" i="2"/>
  <c r="AT436" i="2"/>
  <c r="AS436" i="2"/>
  <c r="AV435" i="2"/>
  <c r="AU435" i="2"/>
  <c r="AT435" i="2"/>
  <c r="AS435" i="2"/>
  <c r="AV434" i="2"/>
  <c r="AU434" i="2"/>
  <c r="AT434" i="2"/>
  <c r="AS434" i="2"/>
  <c r="AV433" i="2"/>
  <c r="AU433" i="2"/>
  <c r="AT433" i="2"/>
  <c r="AS433" i="2"/>
  <c r="AV432" i="2"/>
  <c r="AU432" i="2"/>
  <c r="AT432" i="2"/>
  <c r="AS432" i="2"/>
  <c r="AV431" i="2"/>
  <c r="AU431" i="2"/>
  <c r="AT431" i="2"/>
  <c r="AS431" i="2"/>
  <c r="AV430" i="2"/>
  <c r="AU430" i="2"/>
  <c r="AT430" i="2"/>
  <c r="AS430" i="2"/>
  <c r="AV429" i="2"/>
  <c r="AU429" i="2"/>
  <c r="AT429" i="2"/>
  <c r="AS429" i="2"/>
  <c r="AV428" i="2"/>
  <c r="AU428" i="2"/>
  <c r="AT428" i="2"/>
  <c r="AS428" i="2"/>
  <c r="AV427" i="2"/>
  <c r="AU427" i="2"/>
  <c r="AT427" i="2"/>
  <c r="AS427" i="2"/>
  <c r="AV426" i="2"/>
  <c r="AU426" i="2"/>
  <c r="AT426" i="2"/>
  <c r="AS426" i="2"/>
  <c r="AV425" i="2"/>
  <c r="AU425" i="2"/>
  <c r="AT425" i="2"/>
  <c r="AS425" i="2"/>
  <c r="AV424" i="2"/>
  <c r="AU424" i="2"/>
  <c r="AT424" i="2"/>
  <c r="AS424" i="2"/>
  <c r="AV423" i="2"/>
  <c r="AU423" i="2"/>
  <c r="AT423" i="2"/>
  <c r="AS423" i="2"/>
  <c r="AV422" i="2"/>
  <c r="AU422" i="2"/>
  <c r="AT422" i="2"/>
  <c r="AS422" i="2"/>
  <c r="AV421" i="2"/>
  <c r="AU421" i="2"/>
  <c r="AT421" i="2"/>
  <c r="AS421" i="2"/>
  <c r="AV420" i="2"/>
  <c r="AU420" i="2"/>
  <c r="AT420" i="2"/>
  <c r="AS420" i="2"/>
  <c r="AV419" i="2"/>
  <c r="AU419" i="2"/>
  <c r="AT419" i="2"/>
  <c r="AS419" i="2"/>
  <c r="AV418" i="2"/>
  <c r="AU418" i="2"/>
  <c r="AT418" i="2"/>
  <c r="AS418" i="2"/>
  <c r="AV417" i="2"/>
  <c r="AU417" i="2"/>
  <c r="AT417" i="2"/>
  <c r="AS417" i="2"/>
  <c r="AV416" i="2"/>
  <c r="AU416" i="2"/>
  <c r="AT416" i="2"/>
  <c r="AS416" i="2"/>
  <c r="AV415" i="2"/>
  <c r="AU415" i="2"/>
  <c r="AT415" i="2"/>
  <c r="AS415" i="2"/>
  <c r="AV414" i="2"/>
  <c r="AU414" i="2"/>
  <c r="AT414" i="2"/>
  <c r="AS414" i="2"/>
  <c r="AV413" i="2"/>
  <c r="AU413" i="2"/>
  <c r="AT413" i="2"/>
  <c r="AS413" i="2"/>
  <c r="AV412" i="2"/>
  <c r="AU412" i="2"/>
  <c r="AT412" i="2"/>
  <c r="AS412" i="2"/>
  <c r="AV411" i="2"/>
  <c r="AU411" i="2"/>
  <c r="AT411" i="2"/>
  <c r="AS411" i="2"/>
  <c r="AV410" i="2"/>
  <c r="AU410" i="2"/>
  <c r="AT410" i="2"/>
  <c r="AS410" i="2"/>
  <c r="AV409" i="2"/>
  <c r="AU409" i="2"/>
  <c r="AT409" i="2"/>
  <c r="AS409" i="2"/>
  <c r="AV408" i="2"/>
  <c r="AU408" i="2"/>
  <c r="AT408" i="2"/>
  <c r="AS408" i="2"/>
  <c r="AV407" i="2"/>
  <c r="AU407" i="2"/>
  <c r="AT407" i="2"/>
  <c r="AS407" i="2"/>
  <c r="AV406" i="2"/>
  <c r="AU406" i="2"/>
  <c r="AT406" i="2"/>
  <c r="AS406" i="2"/>
  <c r="AV405" i="2"/>
  <c r="AU405" i="2"/>
  <c r="AT405" i="2"/>
  <c r="AS405" i="2"/>
  <c r="AV404" i="2"/>
  <c r="AU404" i="2"/>
  <c r="AT404" i="2"/>
  <c r="AS404" i="2"/>
  <c r="AV403" i="2"/>
  <c r="AU403" i="2"/>
  <c r="AT403" i="2"/>
  <c r="AS403" i="2"/>
  <c r="AV402" i="2"/>
  <c r="AU402" i="2"/>
  <c r="AT402" i="2"/>
  <c r="AS402" i="2"/>
  <c r="AV401" i="2"/>
  <c r="AU401" i="2"/>
  <c r="AT401" i="2"/>
  <c r="AS401" i="2"/>
  <c r="AV400" i="2"/>
  <c r="AU400" i="2"/>
  <c r="AT400" i="2"/>
  <c r="AS400" i="2"/>
  <c r="AV399" i="2"/>
  <c r="AU399" i="2"/>
  <c r="AT399" i="2"/>
  <c r="AS399" i="2"/>
  <c r="AV398" i="2"/>
  <c r="AU398" i="2"/>
  <c r="AT398" i="2"/>
  <c r="AS398" i="2"/>
  <c r="AV397" i="2"/>
  <c r="AU397" i="2"/>
  <c r="AT397" i="2"/>
  <c r="AS397" i="2"/>
  <c r="AV396" i="2"/>
  <c r="AU396" i="2"/>
  <c r="AT396" i="2"/>
  <c r="AS396" i="2"/>
  <c r="AV395" i="2"/>
  <c r="AU395" i="2"/>
  <c r="AT395" i="2"/>
  <c r="AS395" i="2"/>
  <c r="AV394" i="2"/>
  <c r="AU394" i="2"/>
  <c r="AT394" i="2"/>
  <c r="AS394" i="2"/>
  <c r="AV393" i="2"/>
  <c r="AU393" i="2"/>
  <c r="AT393" i="2"/>
  <c r="AS393" i="2"/>
  <c r="AV392" i="2"/>
  <c r="AU392" i="2"/>
  <c r="AT392" i="2"/>
  <c r="AS392" i="2"/>
  <c r="AV391" i="2"/>
  <c r="AU391" i="2"/>
  <c r="AT391" i="2"/>
  <c r="AS391" i="2"/>
  <c r="AV390" i="2"/>
  <c r="AU390" i="2"/>
  <c r="AT390" i="2"/>
  <c r="AS390" i="2"/>
  <c r="AV389" i="2"/>
  <c r="AU389" i="2"/>
  <c r="AT389" i="2"/>
  <c r="AS389" i="2"/>
  <c r="AV388" i="2"/>
  <c r="AU388" i="2"/>
  <c r="AT388" i="2"/>
  <c r="AS388" i="2"/>
  <c r="AV387" i="2"/>
  <c r="AU387" i="2"/>
  <c r="AT387" i="2"/>
  <c r="AS387" i="2"/>
  <c r="AV386" i="2"/>
  <c r="AU386" i="2"/>
  <c r="AT386" i="2"/>
  <c r="AS386" i="2"/>
  <c r="AV385" i="2"/>
  <c r="AU385" i="2"/>
  <c r="AT385" i="2"/>
  <c r="AS385" i="2"/>
  <c r="AV384" i="2"/>
  <c r="AU384" i="2"/>
  <c r="AT384" i="2"/>
  <c r="AS384" i="2"/>
  <c r="AV383" i="2"/>
  <c r="AU383" i="2"/>
  <c r="AT383" i="2"/>
  <c r="AS383" i="2"/>
  <c r="AV382" i="2"/>
  <c r="AU382" i="2"/>
  <c r="AT382" i="2"/>
  <c r="AS382" i="2"/>
  <c r="AV381" i="2"/>
  <c r="AU381" i="2"/>
  <c r="AT381" i="2"/>
  <c r="AS381" i="2"/>
  <c r="AV380" i="2"/>
  <c r="AU380" i="2"/>
  <c r="AT380" i="2"/>
  <c r="AS380" i="2"/>
  <c r="AV379" i="2"/>
  <c r="AU379" i="2"/>
  <c r="AT379" i="2"/>
  <c r="AS379" i="2"/>
  <c r="AV378" i="2"/>
  <c r="AU378" i="2"/>
  <c r="AT378" i="2"/>
  <c r="AS378" i="2"/>
  <c r="AV377" i="2"/>
  <c r="AU377" i="2"/>
  <c r="AT377" i="2"/>
  <c r="AS377" i="2"/>
  <c r="AV376" i="2"/>
  <c r="AU376" i="2"/>
  <c r="AT376" i="2"/>
  <c r="AS376" i="2"/>
  <c r="AV375" i="2"/>
  <c r="AU375" i="2"/>
  <c r="AT375" i="2"/>
  <c r="AS375" i="2"/>
  <c r="AV374" i="2"/>
  <c r="AU374" i="2"/>
  <c r="AT374" i="2"/>
  <c r="AS374" i="2"/>
  <c r="AV373" i="2"/>
  <c r="AU373" i="2"/>
  <c r="AT373" i="2"/>
  <c r="AS373" i="2"/>
  <c r="AV372" i="2"/>
  <c r="AU372" i="2"/>
  <c r="AT372" i="2"/>
  <c r="AS372" i="2"/>
  <c r="AV371" i="2"/>
  <c r="AU371" i="2"/>
  <c r="AT371" i="2"/>
  <c r="AS371" i="2"/>
  <c r="AV370" i="2"/>
  <c r="AU370" i="2"/>
  <c r="AT370" i="2"/>
  <c r="AS370" i="2"/>
  <c r="AV369" i="2"/>
  <c r="AU369" i="2"/>
  <c r="AT369" i="2"/>
  <c r="AS369" i="2"/>
  <c r="AV368" i="2"/>
  <c r="AU368" i="2"/>
  <c r="AT368" i="2"/>
  <c r="AS368" i="2"/>
  <c r="AV367" i="2"/>
  <c r="AU367" i="2"/>
  <c r="AT367" i="2"/>
  <c r="AS367" i="2"/>
  <c r="AV366" i="2"/>
  <c r="AU366" i="2"/>
  <c r="AT366" i="2"/>
  <c r="AS366" i="2"/>
  <c r="AV365" i="2"/>
  <c r="AU365" i="2"/>
  <c r="AT365" i="2"/>
  <c r="AS365" i="2"/>
  <c r="AV364" i="2"/>
  <c r="AU364" i="2"/>
  <c r="AT364" i="2"/>
  <c r="AS364" i="2"/>
  <c r="AV363" i="2"/>
  <c r="AU363" i="2"/>
  <c r="AT363" i="2"/>
  <c r="AS363" i="2"/>
  <c r="AV362" i="2"/>
  <c r="AU362" i="2"/>
  <c r="AT362" i="2"/>
  <c r="AS362" i="2"/>
  <c r="AV361" i="2"/>
  <c r="AU361" i="2"/>
  <c r="AT361" i="2"/>
  <c r="AS361" i="2"/>
  <c r="AV360" i="2"/>
  <c r="AU360" i="2"/>
  <c r="AT360" i="2"/>
  <c r="AS360" i="2"/>
  <c r="AV359" i="2"/>
  <c r="AU359" i="2"/>
  <c r="AT359" i="2"/>
  <c r="AS359" i="2"/>
  <c r="AV358" i="2"/>
  <c r="AU358" i="2"/>
  <c r="AT358" i="2"/>
  <c r="AS358" i="2"/>
  <c r="AV357" i="2"/>
  <c r="AU357" i="2"/>
  <c r="AT357" i="2"/>
  <c r="AS357" i="2"/>
  <c r="AV356" i="2"/>
  <c r="AU356" i="2"/>
  <c r="AT356" i="2"/>
  <c r="AS356" i="2"/>
  <c r="AV355" i="2"/>
  <c r="AU355" i="2"/>
  <c r="AT355" i="2"/>
  <c r="AS355" i="2"/>
  <c r="AV354" i="2"/>
  <c r="AU354" i="2"/>
  <c r="AT354" i="2"/>
  <c r="AS354" i="2"/>
  <c r="AV353" i="2"/>
  <c r="AU353" i="2"/>
  <c r="AT353" i="2"/>
  <c r="AS353" i="2"/>
  <c r="AV352" i="2"/>
  <c r="AU352" i="2"/>
  <c r="AT352" i="2"/>
  <c r="AS352" i="2"/>
  <c r="AV351" i="2"/>
  <c r="AU351" i="2"/>
  <c r="AT351" i="2"/>
  <c r="AS351" i="2"/>
  <c r="AV350" i="2"/>
  <c r="AU350" i="2"/>
  <c r="AT350" i="2"/>
  <c r="AS350" i="2"/>
  <c r="AV349" i="2"/>
  <c r="AU349" i="2"/>
  <c r="AT349" i="2"/>
  <c r="AS349" i="2"/>
  <c r="AV348" i="2"/>
  <c r="AU348" i="2"/>
  <c r="AT348" i="2"/>
  <c r="AS348" i="2"/>
  <c r="AV347" i="2"/>
  <c r="AU347" i="2"/>
  <c r="AT347" i="2"/>
  <c r="AS347" i="2"/>
  <c r="AV346" i="2"/>
  <c r="AU346" i="2"/>
  <c r="AT346" i="2"/>
  <c r="AS346" i="2"/>
  <c r="AV345" i="2"/>
  <c r="AU345" i="2"/>
  <c r="AT345" i="2"/>
  <c r="AS345" i="2"/>
  <c r="AV344" i="2"/>
  <c r="AU344" i="2"/>
  <c r="AT344" i="2"/>
  <c r="AS344" i="2"/>
  <c r="AV343" i="2"/>
  <c r="AU343" i="2"/>
  <c r="AT343" i="2"/>
  <c r="AS343" i="2"/>
  <c r="AV342" i="2"/>
  <c r="AU342" i="2"/>
  <c r="AT342" i="2"/>
  <c r="AS342" i="2"/>
  <c r="AV341" i="2"/>
  <c r="AU341" i="2"/>
  <c r="AT341" i="2"/>
  <c r="AS341" i="2"/>
  <c r="AV340" i="2"/>
  <c r="AU340" i="2"/>
  <c r="AT340" i="2"/>
  <c r="AS340" i="2"/>
  <c r="AV339" i="2"/>
  <c r="AU339" i="2"/>
  <c r="AT339" i="2"/>
  <c r="AS339" i="2"/>
  <c r="AV338" i="2"/>
  <c r="AU338" i="2"/>
  <c r="AT338" i="2"/>
  <c r="AS338" i="2"/>
  <c r="AV337" i="2"/>
  <c r="AU337" i="2"/>
  <c r="AT337" i="2"/>
  <c r="AS337" i="2"/>
  <c r="AV336" i="2"/>
  <c r="AU336" i="2"/>
  <c r="AT336" i="2"/>
  <c r="AS336" i="2"/>
  <c r="AV335" i="2"/>
  <c r="AU335" i="2"/>
  <c r="AT335" i="2"/>
  <c r="AS335" i="2"/>
  <c r="AV334" i="2"/>
  <c r="AU334" i="2"/>
  <c r="AT334" i="2"/>
  <c r="AS334" i="2"/>
  <c r="AV333" i="2"/>
  <c r="AU333" i="2"/>
  <c r="AT333" i="2"/>
  <c r="AS333" i="2"/>
  <c r="AV332" i="2"/>
  <c r="AU332" i="2"/>
  <c r="AT332" i="2"/>
  <c r="AS332" i="2"/>
  <c r="AV331" i="2"/>
  <c r="AU331" i="2"/>
  <c r="AT331" i="2"/>
  <c r="AS331" i="2"/>
  <c r="AV330" i="2"/>
  <c r="AU330" i="2"/>
  <c r="AT330" i="2"/>
  <c r="AS330" i="2"/>
  <c r="AV329" i="2"/>
  <c r="AU329" i="2"/>
  <c r="AT329" i="2"/>
  <c r="AS329" i="2"/>
  <c r="AV328" i="2"/>
  <c r="AU328" i="2"/>
  <c r="AT328" i="2"/>
  <c r="AS328" i="2"/>
  <c r="AV327" i="2"/>
  <c r="AU327" i="2"/>
  <c r="AT327" i="2"/>
  <c r="AS327" i="2"/>
  <c r="AV326" i="2"/>
  <c r="AU326" i="2"/>
  <c r="AT326" i="2"/>
  <c r="AS326" i="2"/>
  <c r="AV325" i="2"/>
  <c r="AU325" i="2"/>
  <c r="AT325" i="2"/>
  <c r="AS325" i="2"/>
  <c r="AV324" i="2"/>
  <c r="AU324" i="2"/>
  <c r="AT324" i="2"/>
  <c r="AS324" i="2"/>
  <c r="AV323" i="2"/>
  <c r="AU323" i="2"/>
  <c r="AT323" i="2"/>
  <c r="AS323" i="2"/>
  <c r="AV322" i="2"/>
  <c r="AU322" i="2"/>
  <c r="AT322" i="2"/>
  <c r="AS322" i="2"/>
  <c r="AV321" i="2"/>
  <c r="AU321" i="2"/>
  <c r="AT321" i="2"/>
  <c r="AS321" i="2"/>
  <c r="AV320" i="2"/>
  <c r="AU320" i="2"/>
  <c r="AT320" i="2"/>
  <c r="AS320" i="2"/>
  <c r="AV319" i="2"/>
  <c r="AU319" i="2"/>
  <c r="AT319" i="2"/>
  <c r="AS319" i="2"/>
  <c r="AV318" i="2"/>
  <c r="AU318" i="2"/>
  <c r="AT318" i="2"/>
  <c r="AS318" i="2"/>
  <c r="AV317" i="2"/>
  <c r="AU317" i="2"/>
  <c r="AT317" i="2"/>
  <c r="AS317" i="2"/>
  <c r="AV316" i="2"/>
  <c r="AU316" i="2"/>
  <c r="AT316" i="2"/>
  <c r="AS316" i="2"/>
  <c r="AV315" i="2"/>
  <c r="AU315" i="2"/>
  <c r="AT315" i="2"/>
  <c r="AS315" i="2"/>
  <c r="AV314" i="2"/>
  <c r="AU314" i="2"/>
  <c r="AT314" i="2"/>
  <c r="AS314" i="2"/>
  <c r="AV313" i="2"/>
  <c r="AU313" i="2"/>
  <c r="AT313" i="2"/>
  <c r="AS313" i="2"/>
  <c r="AV312" i="2"/>
  <c r="AU312" i="2"/>
  <c r="AT312" i="2"/>
  <c r="AS312" i="2"/>
  <c r="AV311" i="2"/>
  <c r="AU311" i="2"/>
  <c r="AT311" i="2"/>
  <c r="AS311" i="2"/>
  <c r="AV310" i="2"/>
  <c r="AU310" i="2"/>
  <c r="AT310" i="2"/>
  <c r="AS310" i="2"/>
  <c r="AV309" i="2"/>
  <c r="AU309" i="2"/>
  <c r="AT309" i="2"/>
  <c r="AS309" i="2"/>
  <c r="AV308" i="2"/>
  <c r="AU308" i="2"/>
  <c r="AT308" i="2"/>
  <c r="AS308" i="2"/>
  <c r="AV307" i="2"/>
  <c r="AU307" i="2"/>
  <c r="AT307" i="2"/>
  <c r="AS307" i="2"/>
  <c r="AV306" i="2"/>
  <c r="AU306" i="2"/>
  <c r="AT306" i="2"/>
  <c r="AS306" i="2"/>
  <c r="AV305" i="2"/>
  <c r="AU305" i="2"/>
  <c r="AT305" i="2"/>
  <c r="AS305" i="2"/>
  <c r="AV304" i="2"/>
  <c r="AU304" i="2"/>
  <c r="AT304" i="2"/>
  <c r="AS304" i="2"/>
  <c r="AV303" i="2"/>
  <c r="AU303" i="2"/>
  <c r="AT303" i="2"/>
  <c r="AS303" i="2"/>
  <c r="AV302" i="2"/>
  <c r="AU302" i="2"/>
  <c r="AT302" i="2"/>
  <c r="AS302" i="2"/>
  <c r="AV301" i="2"/>
  <c r="AU301" i="2"/>
  <c r="AT301" i="2"/>
  <c r="AS301" i="2"/>
  <c r="AV300" i="2"/>
  <c r="AU300" i="2"/>
  <c r="AT300" i="2"/>
  <c r="AS300" i="2"/>
  <c r="AV299" i="2"/>
  <c r="AU299" i="2"/>
  <c r="AT299" i="2"/>
  <c r="AS299" i="2"/>
  <c r="AV298" i="2"/>
  <c r="AU298" i="2"/>
  <c r="AT298" i="2"/>
  <c r="AS298" i="2"/>
  <c r="AV297" i="2"/>
  <c r="AU297" i="2"/>
  <c r="AT297" i="2"/>
  <c r="AS297" i="2"/>
  <c r="AV296" i="2"/>
  <c r="AU296" i="2"/>
  <c r="AT296" i="2"/>
  <c r="AS296" i="2"/>
  <c r="AV295" i="2"/>
  <c r="AU295" i="2"/>
  <c r="AT295" i="2"/>
  <c r="AS295" i="2"/>
  <c r="AV294" i="2"/>
  <c r="AU294" i="2"/>
  <c r="AT294" i="2"/>
  <c r="AS294" i="2"/>
  <c r="AV293" i="2"/>
  <c r="AU293" i="2"/>
  <c r="AT293" i="2"/>
  <c r="AS293" i="2"/>
  <c r="AV292" i="2"/>
  <c r="AU292" i="2"/>
  <c r="AT292" i="2"/>
  <c r="AS292" i="2"/>
  <c r="AV291" i="2"/>
  <c r="AU291" i="2"/>
  <c r="AT291" i="2"/>
  <c r="AS291" i="2"/>
  <c r="AV290" i="2"/>
  <c r="AU290" i="2"/>
  <c r="AT290" i="2"/>
  <c r="AS290" i="2"/>
  <c r="AV289" i="2"/>
  <c r="AU289" i="2"/>
  <c r="AT289" i="2"/>
  <c r="AS289" i="2"/>
  <c r="AV288" i="2"/>
  <c r="AU288" i="2"/>
  <c r="AT288" i="2"/>
  <c r="AS288" i="2"/>
  <c r="AV287" i="2"/>
  <c r="AU287" i="2"/>
  <c r="AT287" i="2"/>
  <c r="AS287" i="2"/>
  <c r="AV286" i="2"/>
  <c r="AU286" i="2"/>
  <c r="AT286" i="2"/>
  <c r="AS286" i="2"/>
  <c r="AV285" i="2"/>
  <c r="AU285" i="2"/>
  <c r="AT285" i="2"/>
  <c r="AS285" i="2"/>
  <c r="AV284" i="2"/>
  <c r="AU284" i="2"/>
  <c r="AT284" i="2"/>
  <c r="AS284" i="2"/>
  <c r="AV283" i="2"/>
  <c r="AU283" i="2"/>
  <c r="AT283" i="2"/>
  <c r="AS283" i="2"/>
  <c r="AV282" i="2"/>
  <c r="AU282" i="2"/>
  <c r="AT282" i="2"/>
  <c r="AS282" i="2"/>
  <c r="AV281" i="2"/>
  <c r="AU281" i="2"/>
  <c r="AT281" i="2"/>
  <c r="AS281" i="2"/>
  <c r="AV280" i="2"/>
  <c r="AU280" i="2"/>
  <c r="AT280" i="2"/>
  <c r="AS280" i="2"/>
  <c r="AV279" i="2"/>
  <c r="AU279" i="2"/>
  <c r="AT279" i="2"/>
  <c r="AS279" i="2"/>
  <c r="AV278" i="2"/>
  <c r="AU278" i="2"/>
  <c r="AT278" i="2"/>
  <c r="AS278" i="2"/>
  <c r="AV277" i="2"/>
  <c r="AU277" i="2"/>
  <c r="AT277" i="2"/>
  <c r="AS277" i="2"/>
  <c r="AV276" i="2"/>
  <c r="AU276" i="2"/>
  <c r="AT276" i="2"/>
  <c r="AS276" i="2"/>
  <c r="AV275" i="2"/>
  <c r="AU275" i="2"/>
  <c r="AT275" i="2"/>
  <c r="AS275" i="2"/>
  <c r="AV274" i="2"/>
  <c r="AU274" i="2"/>
  <c r="AT274" i="2"/>
  <c r="AS274" i="2"/>
  <c r="AV273" i="2"/>
  <c r="AU273" i="2"/>
  <c r="AT273" i="2"/>
  <c r="AS273" i="2"/>
  <c r="AV272" i="2"/>
  <c r="AU272" i="2"/>
  <c r="AT272" i="2"/>
  <c r="AS272" i="2"/>
  <c r="AV271" i="2"/>
  <c r="AU271" i="2"/>
  <c r="AT271" i="2"/>
  <c r="AS271" i="2"/>
  <c r="AV270" i="2"/>
  <c r="AU270" i="2"/>
  <c r="AT270" i="2"/>
  <c r="AS270" i="2"/>
  <c r="AV269" i="2"/>
  <c r="AU269" i="2"/>
  <c r="AT269" i="2"/>
  <c r="AS269" i="2"/>
  <c r="AV268" i="2"/>
  <c r="AU268" i="2"/>
  <c r="AT268" i="2"/>
  <c r="AS268" i="2"/>
  <c r="AV267" i="2"/>
  <c r="AU267" i="2"/>
  <c r="AT267" i="2"/>
  <c r="AS267" i="2"/>
  <c r="AV266" i="2"/>
  <c r="AU266" i="2"/>
  <c r="AT266" i="2"/>
  <c r="AS266" i="2"/>
  <c r="AV265" i="2"/>
  <c r="AU265" i="2"/>
  <c r="AT265" i="2"/>
  <c r="AS265" i="2"/>
  <c r="AV264" i="2"/>
  <c r="AU264" i="2"/>
  <c r="AT264" i="2"/>
  <c r="AS264" i="2"/>
  <c r="AV263" i="2"/>
  <c r="AU263" i="2"/>
  <c r="AT263" i="2"/>
  <c r="AS263" i="2"/>
  <c r="AV262" i="2"/>
  <c r="AU262" i="2"/>
  <c r="AT262" i="2"/>
  <c r="AS262" i="2"/>
  <c r="AV261" i="2"/>
  <c r="AU261" i="2"/>
  <c r="AT261" i="2"/>
  <c r="AS261" i="2"/>
  <c r="AV260" i="2"/>
  <c r="AU260" i="2"/>
  <c r="AT260" i="2"/>
  <c r="AS260" i="2"/>
  <c r="AV259" i="2"/>
  <c r="AU259" i="2"/>
  <c r="AT259" i="2"/>
  <c r="AS259" i="2"/>
  <c r="AV258" i="2"/>
  <c r="AU258" i="2"/>
  <c r="AT258" i="2"/>
  <c r="AS258" i="2"/>
  <c r="AV257" i="2"/>
  <c r="AU257" i="2"/>
  <c r="AT257" i="2"/>
  <c r="AS257" i="2"/>
  <c r="AV256" i="2"/>
  <c r="AU256" i="2"/>
  <c r="AT256" i="2"/>
  <c r="AS256" i="2"/>
  <c r="AV255" i="2"/>
  <c r="AU255" i="2"/>
  <c r="AT255" i="2"/>
  <c r="AS255" i="2"/>
  <c r="AV254" i="2"/>
  <c r="AU254" i="2"/>
  <c r="AT254" i="2"/>
  <c r="AS254" i="2"/>
  <c r="AV253" i="2"/>
  <c r="AU253" i="2"/>
  <c r="AT253" i="2"/>
  <c r="AS253" i="2"/>
  <c r="AV252" i="2"/>
  <c r="AU252" i="2"/>
  <c r="AT252" i="2"/>
  <c r="AS252" i="2"/>
  <c r="AV251" i="2"/>
  <c r="AU251" i="2"/>
  <c r="AT251" i="2"/>
  <c r="AS251" i="2"/>
  <c r="AV250" i="2"/>
  <c r="AU250" i="2"/>
  <c r="AT250" i="2"/>
  <c r="AS250" i="2"/>
  <c r="AV249" i="2"/>
  <c r="AU249" i="2"/>
  <c r="AT249" i="2"/>
  <c r="AS249" i="2"/>
  <c r="AV248" i="2"/>
  <c r="AU248" i="2"/>
  <c r="AT248" i="2"/>
  <c r="AS248" i="2"/>
  <c r="AV247" i="2"/>
  <c r="AU247" i="2"/>
  <c r="AT247" i="2"/>
  <c r="AS247" i="2"/>
  <c r="AV246" i="2"/>
  <c r="AU246" i="2"/>
  <c r="AT246" i="2"/>
  <c r="AS246" i="2"/>
  <c r="AV245" i="2"/>
  <c r="AU245" i="2"/>
  <c r="AT245" i="2"/>
  <c r="AS245" i="2"/>
  <c r="AV244" i="2"/>
  <c r="AU244" i="2"/>
  <c r="AT244" i="2"/>
  <c r="AS244" i="2"/>
  <c r="AV243" i="2"/>
  <c r="AU243" i="2"/>
  <c r="AT243" i="2"/>
  <c r="AS243" i="2"/>
  <c r="AV242" i="2"/>
  <c r="AU242" i="2"/>
  <c r="AT242" i="2"/>
  <c r="AS242" i="2"/>
  <c r="AV241" i="2"/>
  <c r="AU241" i="2"/>
  <c r="AT241" i="2"/>
  <c r="AS241" i="2"/>
  <c r="AV240" i="2"/>
  <c r="AU240" i="2"/>
  <c r="AT240" i="2"/>
  <c r="AS240" i="2"/>
  <c r="AV239" i="2"/>
  <c r="AU239" i="2"/>
  <c r="AT239" i="2"/>
  <c r="AS239" i="2"/>
  <c r="AV238" i="2"/>
  <c r="AU238" i="2"/>
  <c r="AT238" i="2"/>
  <c r="AS238" i="2"/>
  <c r="AV237" i="2"/>
  <c r="AU237" i="2"/>
  <c r="AT237" i="2"/>
  <c r="AS237" i="2"/>
  <c r="AV236" i="2"/>
  <c r="AU236" i="2"/>
  <c r="AT236" i="2"/>
  <c r="AS236" i="2"/>
  <c r="AV235" i="2"/>
  <c r="AU235" i="2"/>
  <c r="AT235" i="2"/>
  <c r="AS235" i="2"/>
  <c r="AV234" i="2"/>
  <c r="AU234" i="2"/>
  <c r="AT234" i="2"/>
  <c r="AS234" i="2"/>
  <c r="AV233" i="2"/>
  <c r="AU233" i="2"/>
  <c r="AT233" i="2"/>
  <c r="AS233" i="2"/>
  <c r="AV232" i="2"/>
  <c r="AU232" i="2"/>
  <c r="AT232" i="2"/>
  <c r="AS232" i="2"/>
  <c r="AV231" i="2"/>
  <c r="AU231" i="2"/>
  <c r="AT231" i="2"/>
  <c r="AS231" i="2"/>
  <c r="AV230" i="2"/>
  <c r="AU230" i="2"/>
  <c r="AT230" i="2"/>
  <c r="AS230" i="2"/>
  <c r="AV229" i="2"/>
  <c r="AU229" i="2"/>
  <c r="AT229" i="2"/>
  <c r="AS229" i="2"/>
  <c r="AV228" i="2"/>
  <c r="AU228" i="2"/>
  <c r="AT228" i="2"/>
  <c r="AS228" i="2"/>
  <c r="AV227" i="2"/>
  <c r="AU227" i="2"/>
  <c r="AT227" i="2"/>
  <c r="AS227" i="2"/>
  <c r="AV226" i="2"/>
  <c r="AU226" i="2"/>
  <c r="AT226" i="2"/>
  <c r="AS226" i="2"/>
  <c r="AV225" i="2"/>
  <c r="AU225" i="2"/>
  <c r="AT225" i="2"/>
  <c r="AS225" i="2"/>
  <c r="AV224" i="2"/>
  <c r="AU224" i="2"/>
  <c r="AT224" i="2"/>
  <c r="AS224" i="2"/>
  <c r="AV223" i="2"/>
  <c r="AU223" i="2"/>
  <c r="AT223" i="2"/>
  <c r="AS223" i="2"/>
  <c r="AV222" i="2"/>
  <c r="AU222" i="2"/>
  <c r="AT222" i="2"/>
  <c r="AS222" i="2"/>
  <c r="AV221" i="2"/>
  <c r="AU221" i="2"/>
  <c r="AT221" i="2"/>
  <c r="AS221" i="2"/>
  <c r="AV220" i="2"/>
  <c r="AU220" i="2"/>
  <c r="AT220" i="2"/>
  <c r="AS220" i="2"/>
  <c r="AV219" i="2"/>
  <c r="AU219" i="2"/>
  <c r="AT219" i="2"/>
  <c r="AS219" i="2"/>
  <c r="AV218" i="2"/>
  <c r="AU218" i="2"/>
  <c r="AT218" i="2"/>
  <c r="AS218" i="2"/>
  <c r="AV217" i="2"/>
  <c r="AU217" i="2"/>
  <c r="AT217" i="2"/>
  <c r="AS217" i="2"/>
  <c r="AV216" i="2"/>
  <c r="AU216" i="2"/>
  <c r="AT216" i="2"/>
  <c r="AS216" i="2"/>
  <c r="AV215" i="2"/>
  <c r="AU215" i="2"/>
  <c r="AT215" i="2"/>
  <c r="AS215" i="2"/>
  <c r="AV214" i="2"/>
  <c r="AU214" i="2"/>
  <c r="AT214" i="2"/>
  <c r="AS214" i="2"/>
  <c r="AV213" i="2"/>
  <c r="AU213" i="2"/>
  <c r="AT213" i="2"/>
  <c r="AS213" i="2"/>
  <c r="AV212" i="2"/>
  <c r="AU212" i="2"/>
  <c r="AT212" i="2"/>
  <c r="AS212" i="2"/>
  <c r="AV211" i="2"/>
  <c r="AU211" i="2"/>
  <c r="AT211" i="2"/>
  <c r="AS211" i="2"/>
  <c r="AV210" i="2"/>
  <c r="AU210" i="2"/>
  <c r="AT210" i="2"/>
  <c r="AS210" i="2"/>
  <c r="AV209" i="2"/>
  <c r="AU209" i="2"/>
  <c r="AT209" i="2"/>
  <c r="AS209" i="2"/>
  <c r="AV208" i="2"/>
  <c r="AU208" i="2"/>
  <c r="AT208" i="2"/>
  <c r="AS208" i="2"/>
  <c r="AV207" i="2"/>
  <c r="AU207" i="2"/>
  <c r="AT207" i="2"/>
  <c r="AS207" i="2"/>
  <c r="AV206" i="2"/>
  <c r="AU206" i="2"/>
  <c r="AT206" i="2"/>
  <c r="AS206" i="2"/>
  <c r="AV205" i="2"/>
  <c r="AU205" i="2"/>
  <c r="AT205" i="2"/>
  <c r="AS205" i="2"/>
  <c r="AV204" i="2"/>
  <c r="AU204" i="2"/>
  <c r="AT204" i="2"/>
  <c r="AS204" i="2"/>
  <c r="AV203" i="2"/>
  <c r="AU203" i="2"/>
  <c r="AT203" i="2"/>
  <c r="AS203" i="2"/>
  <c r="AV202" i="2"/>
  <c r="AU202" i="2"/>
  <c r="AT202" i="2"/>
  <c r="AS202" i="2"/>
  <c r="AV201" i="2"/>
  <c r="AU201" i="2"/>
  <c r="AT201" i="2"/>
  <c r="AS201" i="2"/>
  <c r="AV200" i="2"/>
  <c r="AU200" i="2"/>
  <c r="AT200" i="2"/>
  <c r="AS200" i="2"/>
  <c r="AV199" i="2"/>
  <c r="AU199" i="2"/>
  <c r="AT199" i="2"/>
  <c r="AS199" i="2"/>
  <c r="AV198" i="2"/>
  <c r="AU198" i="2"/>
  <c r="AT198" i="2"/>
  <c r="AS198" i="2"/>
  <c r="AV197" i="2"/>
  <c r="AU197" i="2"/>
  <c r="AT197" i="2"/>
  <c r="AS197" i="2"/>
  <c r="AV196" i="2"/>
  <c r="AU196" i="2"/>
  <c r="AT196" i="2"/>
  <c r="AS196" i="2"/>
  <c r="AV195" i="2"/>
  <c r="AU195" i="2"/>
  <c r="AT195" i="2"/>
  <c r="AS195" i="2"/>
  <c r="AV194" i="2"/>
  <c r="AU194" i="2"/>
  <c r="AT194" i="2"/>
  <c r="AS194" i="2"/>
  <c r="AV193" i="2"/>
  <c r="AU193" i="2"/>
  <c r="AT193" i="2"/>
  <c r="AS193" i="2"/>
  <c r="AV192" i="2"/>
  <c r="AU192" i="2"/>
  <c r="AT192" i="2"/>
  <c r="AS192" i="2"/>
  <c r="AV191" i="2"/>
  <c r="AU191" i="2"/>
  <c r="AT191" i="2"/>
  <c r="AS191" i="2"/>
  <c r="AV190" i="2"/>
  <c r="AU190" i="2"/>
  <c r="AT190" i="2"/>
  <c r="AS190" i="2"/>
  <c r="AV189" i="2"/>
  <c r="AU189" i="2"/>
  <c r="AT189" i="2"/>
  <c r="AS189" i="2"/>
  <c r="AV188" i="2"/>
  <c r="AU188" i="2"/>
  <c r="AT188" i="2"/>
  <c r="AS188" i="2"/>
  <c r="AV187" i="2"/>
  <c r="AU187" i="2"/>
  <c r="AT187" i="2"/>
  <c r="AS187" i="2"/>
  <c r="AV186" i="2"/>
  <c r="AU186" i="2"/>
  <c r="AT186" i="2"/>
  <c r="AS186" i="2"/>
  <c r="AV185" i="2"/>
  <c r="AU185" i="2"/>
  <c r="AT185" i="2"/>
  <c r="AS185" i="2"/>
  <c r="AV184" i="2"/>
  <c r="AU184" i="2"/>
  <c r="AT184" i="2"/>
  <c r="AS184" i="2"/>
  <c r="AV183" i="2"/>
  <c r="AU183" i="2"/>
  <c r="AT183" i="2"/>
  <c r="AS183" i="2"/>
  <c r="AV182" i="2"/>
  <c r="AU182" i="2"/>
  <c r="AT182" i="2"/>
  <c r="AS182" i="2"/>
  <c r="AV181" i="2"/>
  <c r="AU181" i="2"/>
  <c r="AT181" i="2"/>
  <c r="AS181" i="2"/>
  <c r="AV180" i="2"/>
  <c r="AU180" i="2"/>
  <c r="AT180" i="2"/>
  <c r="AS180" i="2"/>
  <c r="AV179" i="2"/>
  <c r="AU179" i="2"/>
  <c r="AT179" i="2"/>
  <c r="AS179" i="2"/>
  <c r="AV178" i="2"/>
  <c r="AU178" i="2"/>
  <c r="AT178" i="2"/>
  <c r="AS178" i="2"/>
  <c r="AV177" i="2"/>
  <c r="AU177" i="2"/>
  <c r="AT177" i="2"/>
  <c r="AS177" i="2"/>
  <c r="AV176" i="2"/>
  <c r="AU176" i="2"/>
  <c r="AT176" i="2"/>
  <c r="AS176" i="2"/>
  <c r="AV175" i="2"/>
  <c r="AU175" i="2"/>
  <c r="AT175" i="2"/>
  <c r="AS175" i="2"/>
  <c r="AV174" i="2"/>
  <c r="AU174" i="2"/>
  <c r="AT174" i="2"/>
  <c r="AS174" i="2"/>
  <c r="AV173" i="2"/>
  <c r="AU173" i="2"/>
  <c r="AT173" i="2"/>
  <c r="AS173" i="2"/>
  <c r="AV172" i="2"/>
  <c r="AU172" i="2"/>
  <c r="AT172" i="2"/>
  <c r="AS172" i="2"/>
  <c r="AV171" i="2"/>
  <c r="AU171" i="2"/>
  <c r="AT171" i="2"/>
  <c r="AS171" i="2"/>
  <c r="AV170" i="2"/>
  <c r="AU170" i="2"/>
  <c r="AT170" i="2"/>
  <c r="AS170" i="2"/>
  <c r="AV169" i="2"/>
  <c r="AU169" i="2"/>
  <c r="AT169" i="2"/>
  <c r="AS169" i="2"/>
  <c r="AV168" i="2"/>
  <c r="AU168" i="2"/>
  <c r="AT168" i="2"/>
  <c r="AS168" i="2"/>
  <c r="AV167" i="2"/>
  <c r="AU167" i="2"/>
  <c r="AT167" i="2"/>
  <c r="AS167" i="2"/>
  <c r="AV166" i="2"/>
  <c r="AU166" i="2"/>
  <c r="AT166" i="2"/>
  <c r="AS166" i="2"/>
  <c r="AV165" i="2"/>
  <c r="AU165" i="2"/>
  <c r="AT165" i="2"/>
  <c r="AS165" i="2"/>
  <c r="AV164" i="2"/>
  <c r="AU164" i="2"/>
  <c r="AT164" i="2"/>
  <c r="AS164" i="2"/>
  <c r="AV163" i="2"/>
  <c r="AU163" i="2"/>
  <c r="AT163" i="2"/>
  <c r="AS163" i="2"/>
  <c r="AV162" i="2"/>
  <c r="AU162" i="2"/>
  <c r="AT162" i="2"/>
  <c r="AS162" i="2"/>
  <c r="AV161" i="2"/>
  <c r="AU161" i="2"/>
  <c r="AT161" i="2"/>
  <c r="AS161" i="2"/>
  <c r="AV160" i="2"/>
  <c r="AU160" i="2"/>
  <c r="AT160" i="2"/>
  <c r="AS160" i="2"/>
  <c r="AV159" i="2"/>
  <c r="AU159" i="2"/>
  <c r="AT159" i="2"/>
  <c r="AS159" i="2"/>
  <c r="AV158" i="2"/>
  <c r="AU158" i="2"/>
  <c r="AT158" i="2"/>
  <c r="AS158" i="2"/>
  <c r="AV157" i="2"/>
  <c r="AU157" i="2"/>
  <c r="AT157" i="2"/>
  <c r="AS157" i="2"/>
  <c r="AV156" i="2"/>
  <c r="AU156" i="2"/>
  <c r="AT156" i="2"/>
  <c r="AS156" i="2"/>
  <c r="AV155" i="2"/>
  <c r="AU155" i="2"/>
  <c r="AT155" i="2"/>
  <c r="AS155" i="2"/>
  <c r="AV154" i="2"/>
  <c r="AU154" i="2"/>
  <c r="AT154" i="2"/>
  <c r="AS154" i="2"/>
  <c r="AV153" i="2"/>
  <c r="AU153" i="2"/>
  <c r="AT153" i="2"/>
  <c r="AS153" i="2"/>
  <c r="AV152" i="2"/>
  <c r="AU152" i="2"/>
  <c r="AT152" i="2"/>
  <c r="AS152" i="2"/>
  <c r="AV151" i="2"/>
  <c r="AU151" i="2"/>
  <c r="AT151" i="2"/>
  <c r="AS151" i="2"/>
  <c r="AV150" i="2"/>
  <c r="AU150" i="2"/>
  <c r="AT150" i="2"/>
  <c r="AS150" i="2"/>
  <c r="AV149" i="2"/>
  <c r="AU149" i="2"/>
  <c r="AT149" i="2"/>
  <c r="AS149" i="2"/>
  <c r="AV148" i="2"/>
  <c r="AU148" i="2"/>
  <c r="AT148" i="2"/>
  <c r="AS148" i="2"/>
  <c r="AV147" i="2"/>
  <c r="AU147" i="2"/>
  <c r="AT147" i="2"/>
  <c r="AS147" i="2"/>
  <c r="AV146" i="2"/>
  <c r="AU146" i="2"/>
  <c r="AT146" i="2"/>
  <c r="AS146" i="2"/>
  <c r="AV145" i="2"/>
  <c r="AU145" i="2"/>
  <c r="AT145" i="2"/>
  <c r="AS145" i="2"/>
  <c r="AV144" i="2"/>
  <c r="AU144" i="2"/>
  <c r="AT144" i="2"/>
  <c r="AS144" i="2"/>
  <c r="AV143" i="2"/>
  <c r="AU143" i="2"/>
  <c r="AT143" i="2"/>
  <c r="AS143" i="2"/>
  <c r="AV142" i="2"/>
  <c r="AU142" i="2"/>
  <c r="AT142" i="2"/>
  <c r="AS142" i="2"/>
  <c r="AV141" i="2"/>
  <c r="AU141" i="2"/>
  <c r="AT141" i="2"/>
  <c r="AS141" i="2"/>
  <c r="AV140" i="2"/>
  <c r="AU140" i="2"/>
  <c r="AT140" i="2"/>
  <c r="AS140" i="2"/>
  <c r="AV139" i="2"/>
  <c r="AU139" i="2"/>
  <c r="AT139" i="2"/>
  <c r="AS139" i="2"/>
  <c r="AV138" i="2"/>
  <c r="AU138" i="2"/>
  <c r="AT138" i="2"/>
  <c r="AS138" i="2"/>
  <c r="AV137" i="2"/>
  <c r="AU137" i="2"/>
  <c r="AT137" i="2"/>
  <c r="AS137" i="2"/>
  <c r="AV136" i="2"/>
  <c r="AU136" i="2"/>
  <c r="AT136" i="2"/>
  <c r="AS136" i="2"/>
  <c r="AV135" i="2"/>
  <c r="AU135" i="2"/>
  <c r="AT135" i="2"/>
  <c r="AS135" i="2"/>
  <c r="AV134" i="2"/>
  <c r="AU134" i="2"/>
  <c r="AT134" i="2"/>
  <c r="AS134" i="2"/>
  <c r="AV133" i="2"/>
  <c r="AU133" i="2"/>
  <c r="AT133" i="2"/>
  <c r="AS133" i="2"/>
  <c r="AV132" i="2"/>
  <c r="AU132" i="2"/>
  <c r="AT132" i="2"/>
  <c r="AS132" i="2"/>
  <c r="AV131" i="2"/>
  <c r="AU131" i="2"/>
  <c r="AT131" i="2"/>
  <c r="AS131" i="2"/>
  <c r="AV130" i="2"/>
  <c r="AU130" i="2"/>
  <c r="AT130" i="2"/>
  <c r="AS130" i="2"/>
  <c r="AV129" i="2"/>
  <c r="AU129" i="2"/>
  <c r="AT129" i="2"/>
  <c r="AS129" i="2"/>
  <c r="AV128" i="2"/>
  <c r="AU128" i="2"/>
  <c r="AT128" i="2"/>
  <c r="AS128" i="2"/>
  <c r="AV127" i="2"/>
  <c r="AU127" i="2"/>
  <c r="AT127" i="2"/>
  <c r="AS127" i="2"/>
  <c r="AV126" i="2"/>
  <c r="AU126" i="2"/>
  <c r="AT126" i="2"/>
  <c r="AS126" i="2"/>
  <c r="AV125" i="2"/>
  <c r="AU125" i="2"/>
  <c r="AT125" i="2"/>
  <c r="AS125" i="2"/>
  <c r="AV124" i="2"/>
  <c r="AU124" i="2"/>
  <c r="AT124" i="2"/>
  <c r="AS124" i="2"/>
  <c r="AV123" i="2"/>
  <c r="AU123" i="2"/>
  <c r="AT123" i="2"/>
  <c r="AS123" i="2"/>
  <c r="AV122" i="2"/>
  <c r="AU122" i="2"/>
  <c r="AT122" i="2"/>
  <c r="AS122" i="2"/>
  <c r="AV121" i="2"/>
  <c r="AU121" i="2"/>
  <c r="AT121" i="2"/>
  <c r="AS121" i="2"/>
  <c r="AV120" i="2"/>
  <c r="AU120" i="2"/>
  <c r="AT120" i="2"/>
  <c r="AS120" i="2"/>
  <c r="AV119" i="2"/>
  <c r="AU119" i="2"/>
  <c r="AT119" i="2"/>
  <c r="AS119" i="2"/>
  <c r="AV118" i="2"/>
  <c r="AU118" i="2"/>
  <c r="AT118" i="2"/>
  <c r="AS118" i="2"/>
  <c r="AV117" i="2"/>
  <c r="AU117" i="2"/>
  <c r="AT117" i="2"/>
  <c r="AS117" i="2"/>
  <c r="AV116" i="2"/>
  <c r="AU116" i="2"/>
  <c r="AT116" i="2"/>
  <c r="AS116" i="2"/>
  <c r="AV115" i="2"/>
  <c r="AU115" i="2"/>
  <c r="AT115" i="2"/>
  <c r="AS115" i="2"/>
  <c r="AV114" i="2"/>
  <c r="AU114" i="2"/>
  <c r="AT114" i="2"/>
  <c r="AS114" i="2"/>
  <c r="AV113" i="2"/>
  <c r="AU113" i="2"/>
  <c r="AT113" i="2"/>
  <c r="AS113" i="2"/>
  <c r="AV112" i="2"/>
  <c r="AU112" i="2"/>
  <c r="AT112" i="2"/>
  <c r="AS112" i="2"/>
  <c r="AV111" i="2"/>
  <c r="AU111" i="2"/>
  <c r="AT111" i="2"/>
  <c r="AS111" i="2"/>
  <c r="AV110" i="2"/>
  <c r="AU110" i="2"/>
  <c r="AT110" i="2"/>
  <c r="AS110" i="2"/>
  <c r="AV109" i="2"/>
  <c r="AU109" i="2"/>
  <c r="AT109" i="2"/>
  <c r="AS109" i="2"/>
  <c r="AV108" i="2"/>
  <c r="AU108" i="2"/>
  <c r="AT108" i="2"/>
  <c r="AS108" i="2"/>
  <c r="AV107" i="2"/>
  <c r="AU107" i="2"/>
  <c r="AT107" i="2"/>
  <c r="AS107" i="2"/>
  <c r="AV106" i="2"/>
  <c r="AU106" i="2"/>
  <c r="AT106" i="2"/>
  <c r="AS106" i="2"/>
  <c r="AV105" i="2"/>
  <c r="AU105" i="2"/>
  <c r="AT105" i="2"/>
  <c r="AS105" i="2"/>
  <c r="AV104" i="2"/>
  <c r="AU104" i="2"/>
  <c r="AT104" i="2"/>
  <c r="AS104" i="2"/>
  <c r="AV103" i="2"/>
  <c r="AU103" i="2"/>
  <c r="AT103" i="2"/>
  <c r="AS103" i="2"/>
  <c r="AV102" i="2"/>
  <c r="AU102" i="2"/>
  <c r="AT102" i="2"/>
  <c r="AS102" i="2"/>
  <c r="AV101" i="2"/>
  <c r="AU101" i="2"/>
  <c r="AT101" i="2"/>
  <c r="AS101" i="2"/>
  <c r="AV100" i="2"/>
  <c r="AU100" i="2"/>
  <c r="AT100" i="2"/>
  <c r="AS100" i="2"/>
  <c r="AV99" i="2"/>
  <c r="AU99" i="2"/>
  <c r="AT99" i="2"/>
  <c r="AS99" i="2"/>
  <c r="AV98" i="2"/>
  <c r="AU98" i="2"/>
  <c r="AT98" i="2"/>
  <c r="AS98" i="2"/>
  <c r="AV97" i="2"/>
  <c r="AU97" i="2"/>
  <c r="AT97" i="2"/>
  <c r="AS97" i="2"/>
  <c r="AV96" i="2"/>
  <c r="AU96" i="2"/>
  <c r="AT96" i="2"/>
  <c r="AS96" i="2"/>
  <c r="AV95" i="2"/>
  <c r="AU95" i="2"/>
  <c r="AT95" i="2"/>
  <c r="AS95" i="2"/>
  <c r="AV94" i="2"/>
  <c r="AU94" i="2"/>
  <c r="AT94" i="2"/>
  <c r="AS94" i="2"/>
  <c r="AV93" i="2"/>
  <c r="AU93" i="2"/>
  <c r="AT93" i="2"/>
  <c r="AS93" i="2"/>
  <c r="AV92" i="2"/>
  <c r="AU92" i="2"/>
  <c r="AT92" i="2"/>
  <c r="AS92" i="2"/>
  <c r="AV91" i="2"/>
  <c r="AU91" i="2"/>
  <c r="AT91" i="2"/>
  <c r="AS91" i="2"/>
  <c r="AV90" i="2"/>
  <c r="AU90" i="2"/>
  <c r="AT90" i="2"/>
  <c r="AS90" i="2"/>
  <c r="AV89" i="2"/>
  <c r="AU89" i="2"/>
  <c r="AT89" i="2"/>
  <c r="AS89" i="2"/>
  <c r="AV88" i="2"/>
  <c r="AU88" i="2"/>
  <c r="AT88" i="2"/>
  <c r="AS88" i="2"/>
  <c r="AV87" i="2"/>
  <c r="AU87" i="2"/>
  <c r="AT87" i="2"/>
  <c r="AS87" i="2"/>
  <c r="AV86" i="2"/>
  <c r="AU86" i="2"/>
  <c r="AT86" i="2"/>
  <c r="AS86" i="2"/>
  <c r="AV85" i="2"/>
  <c r="AU85" i="2"/>
  <c r="AT85" i="2"/>
  <c r="AS85" i="2"/>
  <c r="AV84" i="2"/>
  <c r="AU84" i="2"/>
  <c r="AT84" i="2"/>
  <c r="AS84" i="2"/>
  <c r="AV83" i="2"/>
  <c r="AU83" i="2"/>
  <c r="AT83" i="2"/>
  <c r="AS83" i="2"/>
  <c r="AV82" i="2"/>
  <c r="AU82" i="2"/>
  <c r="AT82" i="2"/>
  <c r="AS82" i="2"/>
  <c r="AV81" i="2"/>
  <c r="AU81" i="2"/>
  <c r="AT81" i="2"/>
  <c r="AS81" i="2"/>
  <c r="AV80" i="2"/>
  <c r="AU80" i="2"/>
  <c r="AT80" i="2"/>
  <c r="AS80" i="2"/>
  <c r="AV79" i="2"/>
  <c r="AU79" i="2"/>
  <c r="AT79" i="2"/>
  <c r="AS79" i="2"/>
  <c r="AV78" i="2"/>
  <c r="AU78" i="2"/>
  <c r="AT78" i="2"/>
  <c r="AS78" i="2"/>
  <c r="AV77" i="2"/>
  <c r="AU77" i="2"/>
  <c r="AT77" i="2"/>
  <c r="AS77" i="2"/>
  <c r="AV76" i="2"/>
  <c r="AU76" i="2"/>
  <c r="AT76" i="2"/>
  <c r="AS76" i="2"/>
  <c r="AV75" i="2"/>
  <c r="AU75" i="2"/>
  <c r="AT75" i="2"/>
  <c r="AS75" i="2"/>
  <c r="AV74" i="2"/>
  <c r="AU74" i="2"/>
  <c r="AT74" i="2"/>
  <c r="AS74" i="2"/>
  <c r="AV73" i="2"/>
  <c r="AU73" i="2"/>
  <c r="AT73" i="2"/>
  <c r="AS73" i="2"/>
  <c r="AV72" i="2"/>
  <c r="AU72" i="2"/>
  <c r="AT72" i="2"/>
  <c r="AS72" i="2"/>
  <c r="AV71" i="2"/>
  <c r="AU71" i="2"/>
  <c r="AT71" i="2"/>
  <c r="AS71" i="2"/>
  <c r="AV70" i="2"/>
  <c r="AU70" i="2"/>
  <c r="AT70" i="2"/>
  <c r="AS70" i="2"/>
  <c r="AV69" i="2"/>
  <c r="AU69" i="2"/>
  <c r="AT69" i="2"/>
  <c r="AS69" i="2"/>
  <c r="AV68" i="2"/>
  <c r="AU68" i="2"/>
  <c r="AT68" i="2"/>
  <c r="AS68" i="2"/>
  <c r="AV67" i="2"/>
  <c r="AU67" i="2"/>
  <c r="AT67" i="2"/>
  <c r="AS67" i="2"/>
  <c r="AV66" i="2"/>
  <c r="AU66" i="2"/>
  <c r="AT66" i="2"/>
  <c r="AS66" i="2"/>
  <c r="AV65" i="2"/>
  <c r="AU65" i="2"/>
  <c r="AT65" i="2"/>
  <c r="AS65" i="2"/>
  <c r="AV64" i="2"/>
  <c r="AU64" i="2"/>
  <c r="AT64" i="2"/>
  <c r="AS64" i="2"/>
  <c r="AV63" i="2"/>
  <c r="AU63" i="2"/>
  <c r="AT63" i="2"/>
  <c r="AS63" i="2"/>
  <c r="AV62" i="2"/>
  <c r="AU62" i="2"/>
  <c r="AT62" i="2"/>
  <c r="AS62" i="2"/>
  <c r="AV61" i="2"/>
  <c r="AU61" i="2"/>
  <c r="AT61" i="2"/>
  <c r="AS61" i="2"/>
  <c r="AV60" i="2"/>
  <c r="AU60" i="2"/>
  <c r="AT60" i="2"/>
  <c r="AS60" i="2"/>
  <c r="AV59" i="2"/>
  <c r="AU59" i="2"/>
  <c r="AT59" i="2"/>
  <c r="AS59" i="2"/>
  <c r="AV58" i="2"/>
  <c r="AU58" i="2"/>
  <c r="AT58" i="2"/>
  <c r="AS58" i="2"/>
  <c r="AV57" i="2"/>
  <c r="AU57" i="2"/>
  <c r="AT57" i="2"/>
  <c r="AS57" i="2"/>
  <c r="AV56" i="2"/>
  <c r="AU56" i="2"/>
  <c r="AT56" i="2"/>
  <c r="AS56" i="2"/>
  <c r="AV55" i="2"/>
  <c r="AU55" i="2"/>
  <c r="AT55" i="2"/>
  <c r="AS55" i="2"/>
  <c r="AV54" i="2"/>
  <c r="AU54" i="2"/>
  <c r="AT54" i="2"/>
  <c r="AS54" i="2"/>
  <c r="AV53" i="2"/>
  <c r="AU53" i="2"/>
  <c r="AT53" i="2"/>
  <c r="AS53" i="2"/>
  <c r="AV52" i="2"/>
  <c r="AU52" i="2"/>
  <c r="AT52" i="2"/>
  <c r="AS52" i="2"/>
  <c r="AV51" i="2"/>
  <c r="AU51" i="2"/>
  <c r="AT51" i="2"/>
  <c r="AS51" i="2"/>
  <c r="AV50" i="2"/>
  <c r="AU50" i="2"/>
  <c r="AT50" i="2"/>
  <c r="AS50" i="2"/>
  <c r="AV49" i="2"/>
  <c r="AU49" i="2"/>
  <c r="AT49" i="2"/>
  <c r="AS49" i="2"/>
  <c r="AV48" i="2"/>
  <c r="AU48" i="2"/>
  <c r="AT48" i="2"/>
  <c r="AS48" i="2"/>
  <c r="AV47" i="2"/>
  <c r="AU47" i="2"/>
  <c r="AT47" i="2"/>
  <c r="AS47" i="2"/>
  <c r="AV46" i="2"/>
  <c r="AU46" i="2"/>
  <c r="AT46" i="2"/>
  <c r="AS46" i="2"/>
  <c r="AV45" i="2"/>
  <c r="AU45" i="2"/>
  <c r="AT45" i="2"/>
  <c r="AS45" i="2"/>
  <c r="AV44" i="2"/>
  <c r="AU44" i="2"/>
  <c r="AT44" i="2"/>
  <c r="AS44" i="2"/>
  <c r="AV43" i="2"/>
  <c r="AU43" i="2"/>
  <c r="AT43" i="2"/>
  <c r="AS43" i="2"/>
  <c r="AV42" i="2"/>
  <c r="AU42" i="2"/>
  <c r="AT42" i="2"/>
  <c r="AS42" i="2"/>
  <c r="AV41" i="2"/>
  <c r="AU41" i="2"/>
  <c r="AT41" i="2"/>
  <c r="AS41" i="2"/>
  <c r="AV40" i="2"/>
  <c r="AU40" i="2"/>
  <c r="AT40" i="2"/>
  <c r="AS40" i="2"/>
  <c r="AV39" i="2"/>
  <c r="AU39" i="2"/>
  <c r="AT39" i="2"/>
  <c r="AS39" i="2"/>
  <c r="AV38" i="2"/>
  <c r="AU38" i="2"/>
  <c r="AT38" i="2"/>
  <c r="AS38" i="2"/>
  <c r="AV37" i="2"/>
  <c r="AU37" i="2"/>
  <c r="AT37" i="2"/>
  <c r="AS37" i="2"/>
  <c r="AV36" i="2"/>
  <c r="AU36" i="2"/>
  <c r="AT36" i="2"/>
  <c r="AS36" i="2"/>
  <c r="AV35" i="2"/>
  <c r="AU35" i="2"/>
  <c r="AT35" i="2"/>
  <c r="AS35" i="2"/>
  <c r="AV34" i="2"/>
  <c r="AU34" i="2"/>
  <c r="AT34" i="2"/>
  <c r="AS34" i="2"/>
  <c r="AV33" i="2"/>
  <c r="AU33" i="2"/>
  <c r="AT33" i="2"/>
  <c r="AS33" i="2"/>
  <c r="AV32" i="2"/>
  <c r="AU32" i="2"/>
  <c r="AT32" i="2"/>
  <c r="AS32" i="2"/>
  <c r="AV31" i="2"/>
  <c r="AU31" i="2"/>
  <c r="AT31" i="2"/>
  <c r="AS31" i="2"/>
  <c r="AV30" i="2"/>
  <c r="AU30" i="2"/>
  <c r="AT30" i="2"/>
  <c r="AS30" i="2"/>
  <c r="AV29" i="2"/>
  <c r="AU29" i="2"/>
  <c r="AT29" i="2"/>
  <c r="AS29" i="2"/>
  <c r="AV28" i="2"/>
  <c r="AU28" i="2"/>
  <c r="AT28" i="2"/>
  <c r="AS28" i="2"/>
  <c r="AV27" i="2"/>
  <c r="AU27" i="2"/>
  <c r="AT27" i="2"/>
  <c r="AS27" i="2"/>
  <c r="AV26" i="2"/>
  <c r="AU26" i="2"/>
  <c r="AT26" i="2"/>
  <c r="AS26" i="2"/>
  <c r="AV25" i="2"/>
  <c r="AU25" i="2"/>
  <c r="AT25" i="2"/>
  <c r="AS25" i="2"/>
  <c r="AV24" i="2"/>
  <c r="AU24" i="2"/>
  <c r="AT24" i="2"/>
  <c r="AS24" i="2"/>
  <c r="AV23" i="2"/>
  <c r="AU23" i="2"/>
  <c r="AT23" i="2"/>
  <c r="AS23" i="2"/>
  <c r="AV22" i="2"/>
  <c r="AU22" i="2"/>
  <c r="AT22" i="2"/>
  <c r="AS22" i="2"/>
  <c r="AV21" i="2"/>
  <c r="AU21" i="2"/>
  <c r="AT21" i="2"/>
  <c r="AS21" i="2"/>
  <c r="AV20" i="2"/>
  <c r="AU20" i="2"/>
  <c r="AT20" i="2"/>
  <c r="AS20" i="2"/>
  <c r="AV19" i="2"/>
  <c r="AU19" i="2"/>
  <c r="AT19" i="2"/>
  <c r="AS19" i="2"/>
  <c r="AV18" i="2"/>
  <c r="AU18" i="2"/>
  <c r="AT18" i="2"/>
  <c r="AS18" i="2"/>
  <c r="AV17" i="2"/>
  <c r="AU17" i="2"/>
  <c r="AT17" i="2"/>
  <c r="AS17" i="2"/>
  <c r="AV16" i="2"/>
  <c r="AU16" i="2"/>
  <c r="AT16" i="2"/>
  <c r="AS16" i="2"/>
  <c r="AV15" i="2"/>
  <c r="AU15" i="2"/>
  <c r="AT15" i="2"/>
  <c r="AS15" i="2"/>
  <c r="AV14" i="2"/>
  <c r="AU14" i="2"/>
  <c r="AU12" i="2" s="1"/>
  <c r="AU10" i="2" s="1"/>
  <c r="AT14" i="2"/>
  <c r="AT12" i="2" s="1"/>
  <c r="AT10" i="2" s="1"/>
  <c r="AS14" i="2"/>
  <c r="R9" i="11"/>
  <c r="R7" i="11" s="1"/>
  <c r="R5" i="11" s="1"/>
  <c r="P9" i="11"/>
  <c r="P7" i="11" s="1"/>
  <c r="P5" i="11" s="1"/>
  <c r="Q9" i="11"/>
  <c r="Q7" i="11" s="1"/>
  <c r="Q5" i="11" s="1"/>
  <c r="N20" i="11"/>
  <c r="N22" i="11"/>
  <c r="N24" i="11"/>
  <c r="N26" i="11"/>
  <c r="N28" i="11"/>
  <c r="N18" i="11"/>
  <c r="E5" i="17" l="1"/>
  <c r="N7" i="16"/>
  <c r="N5" i="16" s="1"/>
  <c r="E5" i="16" s="1"/>
  <c r="N7" i="13"/>
  <c r="N5" i="13" s="1"/>
  <c r="E5" i="13" s="1"/>
  <c r="BA12" i="2"/>
  <c r="BA10" i="2" s="1"/>
  <c r="AX12" i="2"/>
  <c r="AX10" i="2" s="1"/>
  <c r="AV12" i="2"/>
  <c r="AV10" i="2" s="1"/>
  <c r="AS12" i="2"/>
  <c r="AS10" i="2" s="1"/>
  <c r="N7" i="17"/>
  <c r="N5" i="17" s="1"/>
  <c r="N7" i="11"/>
  <c r="N5" i="11" s="1"/>
  <c r="M7" i="11"/>
  <c r="AW461" i="19"/>
  <c r="AW458" i="19"/>
  <c r="AW455" i="19"/>
  <c r="AW452" i="19"/>
  <c r="AW449" i="19"/>
  <c r="AW446" i="19"/>
  <c r="AW443" i="19"/>
  <c r="AW440" i="19"/>
  <c r="AW437" i="19"/>
  <c r="AW434" i="19"/>
  <c r="AW431" i="19"/>
  <c r="AW428" i="19"/>
  <c r="AW425" i="19"/>
  <c r="AW422" i="19"/>
  <c r="AW419" i="19"/>
  <c r="AW416" i="19"/>
  <c r="AW413" i="19"/>
  <c r="AW410" i="19"/>
  <c r="AW407" i="19"/>
  <c r="AW404" i="19"/>
  <c r="AW401" i="19"/>
  <c r="AW398" i="19"/>
  <c r="AW395" i="19"/>
  <c r="AW392" i="19"/>
  <c r="AW389" i="19"/>
  <c r="AW386" i="19"/>
  <c r="AW383" i="19"/>
  <c r="AW380" i="19"/>
  <c r="AW377" i="19"/>
  <c r="AW374" i="19"/>
  <c r="AW371" i="19"/>
  <c r="AW368" i="19"/>
  <c r="AW365" i="19"/>
  <c r="AW362" i="19"/>
  <c r="AW359" i="19"/>
  <c r="AW356" i="19"/>
  <c r="AW353" i="19"/>
  <c r="AW350" i="19"/>
  <c r="AW347" i="19"/>
  <c r="AW344" i="19"/>
  <c r="AW341" i="19"/>
  <c r="AW338" i="19"/>
  <c r="AW335" i="19"/>
  <c r="AW332" i="19"/>
  <c r="AW329" i="19"/>
  <c r="AW326" i="19"/>
  <c r="AW323" i="19"/>
  <c r="AW320" i="19"/>
  <c r="AW317" i="19"/>
  <c r="AW314" i="19"/>
  <c r="AW311" i="19"/>
  <c r="AW308" i="19"/>
  <c r="AW305" i="19"/>
  <c r="AW302" i="19"/>
  <c r="AW299" i="19"/>
  <c r="AW296" i="19"/>
  <c r="AW293" i="19"/>
  <c r="AW290" i="19"/>
  <c r="AW287" i="19"/>
  <c r="AW284" i="19"/>
  <c r="AW281" i="19"/>
  <c r="AW278" i="19"/>
  <c r="AW275" i="19"/>
  <c r="AW272" i="19"/>
  <c r="AW269" i="19"/>
  <c r="AW266" i="19"/>
  <c r="AW263" i="19"/>
  <c r="AW260" i="19"/>
  <c r="AW257" i="19"/>
  <c r="AW254" i="19"/>
  <c r="AW251" i="19"/>
  <c r="AW248" i="19"/>
  <c r="AW245" i="19"/>
  <c r="AW242" i="19"/>
  <c r="AW239" i="19"/>
  <c r="AW236" i="19"/>
  <c r="AW233" i="19"/>
  <c r="AW230" i="19"/>
  <c r="AW227" i="19"/>
  <c r="AW224" i="19"/>
  <c r="AW221" i="19"/>
  <c r="AW218" i="19"/>
  <c r="AW215" i="19"/>
  <c r="AW212" i="19"/>
  <c r="AW209" i="19"/>
  <c r="AW206" i="19"/>
  <c r="AW203" i="19"/>
  <c r="AW200" i="19"/>
  <c r="AW197" i="19"/>
  <c r="AW194" i="19"/>
  <c r="AW191" i="19"/>
  <c r="AW188" i="19"/>
  <c r="AW185" i="19"/>
  <c r="AW182" i="19"/>
  <c r="AW179" i="19"/>
  <c r="AW176" i="19"/>
  <c r="AW173" i="19"/>
  <c r="AW170" i="19"/>
  <c r="AW167" i="19"/>
  <c r="AW164" i="19"/>
  <c r="AW161" i="19"/>
  <c r="AW158" i="19"/>
  <c r="AW155" i="19"/>
  <c r="AW152" i="19"/>
  <c r="AW149" i="19"/>
  <c r="AW146" i="19"/>
  <c r="AW143" i="19"/>
  <c r="AW140" i="19"/>
  <c r="AW137" i="19"/>
  <c r="AW134" i="19"/>
  <c r="AW131" i="19"/>
  <c r="AW128" i="19"/>
  <c r="AW125" i="19"/>
  <c r="AW122" i="19"/>
  <c r="AW119" i="19"/>
  <c r="AW116" i="19"/>
  <c r="AW113" i="19"/>
  <c r="AW110" i="19"/>
  <c r="AW107" i="19"/>
  <c r="AW104" i="19"/>
  <c r="AW101" i="19"/>
  <c r="AW98" i="19"/>
  <c r="AW95" i="19"/>
  <c r="AW92" i="19"/>
  <c r="AW89" i="19"/>
  <c r="AW86" i="19"/>
  <c r="AW83" i="19"/>
  <c r="AW80" i="19"/>
  <c r="AW77" i="19"/>
  <c r="AW74" i="19"/>
  <c r="AW71" i="19"/>
  <c r="AW68" i="19"/>
  <c r="AW65" i="19"/>
  <c r="AW62" i="19"/>
  <c r="AW59" i="19"/>
  <c r="AW56" i="19"/>
  <c r="AW53" i="19"/>
  <c r="AW50" i="19"/>
  <c r="AW47" i="19"/>
  <c r="AW44" i="19"/>
  <c r="AW41" i="19"/>
  <c r="AW38" i="19"/>
  <c r="AW35" i="19"/>
  <c r="AW32" i="19"/>
  <c r="AW29" i="19"/>
  <c r="AW26" i="19"/>
  <c r="AW23" i="19"/>
  <c r="AW20" i="19"/>
  <c r="AW17" i="19"/>
  <c r="AW14" i="19"/>
  <c r="AW17" i="2"/>
  <c r="AW20" i="2"/>
  <c r="AW23" i="2"/>
  <c r="AW26" i="2"/>
  <c r="AW29" i="2"/>
  <c r="AW32" i="2"/>
  <c r="AW35" i="2"/>
  <c r="AW38" i="2"/>
  <c r="AW41" i="2"/>
  <c r="AW44" i="2"/>
  <c r="AW47" i="2"/>
  <c r="AW50" i="2"/>
  <c r="AW53" i="2"/>
  <c r="AW56" i="2"/>
  <c r="AW59" i="2"/>
  <c r="AW62" i="2"/>
  <c r="AW65" i="2"/>
  <c r="AW68" i="2"/>
  <c r="AW71" i="2"/>
  <c r="AW74" i="2"/>
  <c r="AW77" i="2"/>
  <c r="AW80" i="2"/>
  <c r="AW83" i="2"/>
  <c r="AW86" i="2"/>
  <c r="AW89" i="2"/>
  <c r="AW92" i="2"/>
  <c r="AW95" i="2"/>
  <c r="AW98" i="2"/>
  <c r="AW101" i="2"/>
  <c r="AW104" i="2"/>
  <c r="AW107" i="2"/>
  <c r="AW110" i="2"/>
  <c r="AW113" i="2"/>
  <c r="AW116" i="2"/>
  <c r="AW119" i="2"/>
  <c r="AW122" i="2"/>
  <c r="AW125" i="2"/>
  <c r="AW128" i="2"/>
  <c r="AW131" i="2"/>
  <c r="AW134" i="2"/>
  <c r="AW137" i="2"/>
  <c r="AW140" i="2"/>
  <c r="AW143" i="2"/>
  <c r="AW146" i="2"/>
  <c r="AW149" i="2"/>
  <c r="AW152" i="2"/>
  <c r="AW155" i="2"/>
  <c r="AW158" i="2"/>
  <c r="AW161" i="2"/>
  <c r="AW164" i="2"/>
  <c r="AW167" i="2"/>
  <c r="AW170" i="2"/>
  <c r="AW173" i="2"/>
  <c r="AW176" i="2"/>
  <c r="AW179" i="2"/>
  <c r="AW182" i="2"/>
  <c r="AW185" i="2"/>
  <c r="AW188" i="2"/>
  <c r="AW191" i="2"/>
  <c r="AW194" i="2"/>
  <c r="AW197" i="2"/>
  <c r="AW200" i="2"/>
  <c r="AW203" i="2"/>
  <c r="AW206" i="2"/>
  <c r="AW209" i="2"/>
  <c r="AW212" i="2"/>
  <c r="AW215" i="2"/>
  <c r="AW218" i="2"/>
  <c r="AW221" i="2"/>
  <c r="AW224" i="2"/>
  <c r="AW227" i="2"/>
  <c r="AW230" i="2"/>
  <c r="AW233" i="2"/>
  <c r="AW236" i="2"/>
  <c r="AW239" i="2"/>
  <c r="AW242" i="2"/>
  <c r="AW245" i="2"/>
  <c r="AW248" i="2"/>
  <c r="AW251" i="2"/>
  <c r="AW254" i="2"/>
  <c r="AW257" i="2"/>
  <c r="AW260" i="2"/>
  <c r="AW263" i="2"/>
  <c r="AW266" i="2"/>
  <c r="AW269" i="2"/>
  <c r="AW272" i="2"/>
  <c r="AW275" i="2"/>
  <c r="AW278" i="2"/>
  <c r="AW281" i="2"/>
  <c r="AW284" i="2"/>
  <c r="AW287" i="2"/>
  <c r="AW290" i="2"/>
  <c r="AW293" i="2"/>
  <c r="AW296" i="2"/>
  <c r="AW299" i="2"/>
  <c r="AW302" i="2"/>
  <c r="AW305" i="2"/>
  <c r="AW308" i="2"/>
  <c r="AW311" i="2"/>
  <c r="AW314" i="2"/>
  <c r="AW317" i="2"/>
  <c r="AW320" i="2"/>
  <c r="AW323" i="2"/>
  <c r="AW326" i="2"/>
  <c r="AW329" i="2"/>
  <c r="AW332" i="2"/>
  <c r="AW335" i="2"/>
  <c r="AW338" i="2"/>
  <c r="AW341" i="2"/>
  <c r="AW344" i="2"/>
  <c r="AW347" i="2"/>
  <c r="AW350" i="2"/>
  <c r="AW353" i="2"/>
  <c r="AW356" i="2"/>
  <c r="AW359" i="2"/>
  <c r="AW362" i="2"/>
  <c r="AW365" i="2"/>
  <c r="AW368" i="2"/>
  <c r="AW371" i="2"/>
  <c r="AW374" i="2"/>
  <c r="AW377" i="2"/>
  <c r="AW380" i="2"/>
  <c r="AW383" i="2"/>
  <c r="AW386" i="2"/>
  <c r="AW389" i="2"/>
  <c r="AW392" i="2"/>
  <c r="AW395" i="2"/>
  <c r="AW398" i="2"/>
  <c r="AW401" i="2"/>
  <c r="AW404" i="2"/>
  <c r="AW407" i="2"/>
  <c r="AW410" i="2"/>
  <c r="AW413" i="2"/>
  <c r="AW416" i="2"/>
  <c r="AW419" i="2"/>
  <c r="AW422" i="2"/>
  <c r="AW425" i="2"/>
  <c r="AW428" i="2"/>
  <c r="AW431" i="2"/>
  <c r="AW434" i="2"/>
  <c r="AW437" i="2"/>
  <c r="AW440" i="2"/>
  <c r="AW443" i="2"/>
  <c r="AW446" i="2"/>
  <c r="AW449" i="2"/>
  <c r="AW452" i="2"/>
  <c r="AW455" i="2"/>
  <c r="AW458" i="2"/>
  <c r="AW461" i="2"/>
  <c r="AW14" i="2"/>
  <c r="V12" i="2" l="1"/>
  <c r="V12" i="19"/>
  <c r="S17" i="19"/>
  <c r="T17" i="19"/>
  <c r="S20" i="19"/>
  <c r="T20" i="19"/>
  <c r="S23" i="19"/>
  <c r="T23" i="19"/>
  <c r="S26" i="19"/>
  <c r="T26" i="19"/>
  <c r="S29" i="19"/>
  <c r="T29" i="19"/>
  <c r="S32" i="19"/>
  <c r="T32" i="19"/>
  <c r="S35" i="19"/>
  <c r="T35" i="19"/>
  <c r="S38" i="19"/>
  <c r="T38" i="19"/>
  <c r="S41" i="19"/>
  <c r="T41" i="19"/>
  <c r="S44" i="19"/>
  <c r="T44" i="19"/>
  <c r="S47" i="19"/>
  <c r="T47" i="19"/>
  <c r="S50" i="19"/>
  <c r="T50" i="19"/>
  <c r="S53" i="19"/>
  <c r="T53" i="19"/>
  <c r="S56" i="19"/>
  <c r="T56" i="19"/>
  <c r="S59" i="19"/>
  <c r="T59" i="19"/>
  <c r="S62" i="19"/>
  <c r="T62" i="19"/>
  <c r="S65" i="19"/>
  <c r="T65" i="19"/>
  <c r="S68" i="19"/>
  <c r="T68" i="19"/>
  <c r="S71" i="19"/>
  <c r="T71" i="19"/>
  <c r="S74" i="19"/>
  <c r="T74" i="19"/>
  <c r="S77" i="19"/>
  <c r="T77" i="19"/>
  <c r="S80" i="19"/>
  <c r="T80" i="19"/>
  <c r="S83" i="19"/>
  <c r="T83" i="19"/>
  <c r="S86" i="19"/>
  <c r="T86" i="19"/>
  <c r="S89" i="19"/>
  <c r="T89" i="19"/>
  <c r="S92" i="19"/>
  <c r="T92" i="19"/>
  <c r="S95" i="19"/>
  <c r="T95" i="19"/>
  <c r="S98" i="19"/>
  <c r="T98" i="19"/>
  <c r="S101" i="19"/>
  <c r="T101" i="19"/>
  <c r="S104" i="19"/>
  <c r="T104" i="19"/>
  <c r="S107" i="19"/>
  <c r="T107" i="19"/>
  <c r="S110" i="19"/>
  <c r="T110" i="19"/>
  <c r="S113" i="19"/>
  <c r="T113" i="19"/>
  <c r="S116" i="19"/>
  <c r="T116" i="19"/>
  <c r="S119" i="19"/>
  <c r="T119" i="19"/>
  <c r="S122" i="19"/>
  <c r="T122" i="19"/>
  <c r="S125" i="19"/>
  <c r="T125" i="19"/>
  <c r="S128" i="19"/>
  <c r="T128" i="19"/>
  <c r="S131" i="19"/>
  <c r="T131" i="19"/>
  <c r="S134" i="19"/>
  <c r="T134" i="19"/>
  <c r="S137" i="19"/>
  <c r="T137" i="19"/>
  <c r="S140" i="19"/>
  <c r="T140" i="19"/>
  <c r="S143" i="19"/>
  <c r="T143" i="19"/>
  <c r="S146" i="19"/>
  <c r="T146" i="19"/>
  <c r="S149" i="19"/>
  <c r="T149" i="19"/>
  <c r="S152" i="19"/>
  <c r="T152" i="19"/>
  <c r="S155" i="19"/>
  <c r="T155" i="19"/>
  <c r="S158" i="19"/>
  <c r="T158" i="19"/>
  <c r="S161" i="19"/>
  <c r="T161" i="19"/>
  <c r="S164" i="19"/>
  <c r="T164" i="19"/>
  <c r="S167" i="19"/>
  <c r="T167" i="19"/>
  <c r="S170" i="19"/>
  <c r="T170" i="19"/>
  <c r="S173" i="19"/>
  <c r="T173" i="19"/>
  <c r="S176" i="19"/>
  <c r="T176" i="19"/>
  <c r="S179" i="19"/>
  <c r="T179" i="19"/>
  <c r="S182" i="19"/>
  <c r="T182" i="19"/>
  <c r="S185" i="19"/>
  <c r="T185" i="19"/>
  <c r="S188" i="19"/>
  <c r="T188" i="19"/>
  <c r="S191" i="19"/>
  <c r="T191" i="19"/>
  <c r="S194" i="19"/>
  <c r="T194" i="19"/>
  <c r="S197" i="19"/>
  <c r="T197" i="19"/>
  <c r="S200" i="19"/>
  <c r="T200" i="19"/>
  <c r="S203" i="19"/>
  <c r="T203" i="19"/>
  <c r="S206" i="19"/>
  <c r="T206" i="19"/>
  <c r="S209" i="19"/>
  <c r="T209" i="19"/>
  <c r="S212" i="19"/>
  <c r="T212" i="19"/>
  <c r="S215" i="19"/>
  <c r="T215" i="19"/>
  <c r="S218" i="19"/>
  <c r="T218" i="19"/>
  <c r="S221" i="19"/>
  <c r="T221" i="19"/>
  <c r="S224" i="19"/>
  <c r="T224" i="19"/>
  <c r="S227" i="19"/>
  <c r="T227" i="19"/>
  <c r="S230" i="19"/>
  <c r="T230" i="19"/>
  <c r="S233" i="19"/>
  <c r="T233" i="19"/>
  <c r="S236" i="19"/>
  <c r="T236" i="19"/>
  <c r="S239" i="19"/>
  <c r="T239" i="19"/>
  <c r="S242" i="19"/>
  <c r="T242" i="19"/>
  <c r="S245" i="19"/>
  <c r="T245" i="19"/>
  <c r="S248" i="19"/>
  <c r="T248" i="19"/>
  <c r="S251" i="19"/>
  <c r="T251" i="19"/>
  <c r="S254" i="19"/>
  <c r="T254" i="19"/>
  <c r="S257" i="19"/>
  <c r="T257" i="19"/>
  <c r="S260" i="19"/>
  <c r="T260" i="19"/>
  <c r="S263" i="19"/>
  <c r="T263" i="19"/>
  <c r="S266" i="19"/>
  <c r="T266" i="19"/>
  <c r="S269" i="19"/>
  <c r="T269" i="19"/>
  <c r="S272" i="19"/>
  <c r="T272" i="19"/>
  <c r="S275" i="19"/>
  <c r="T275" i="19"/>
  <c r="S278" i="19"/>
  <c r="T278" i="19"/>
  <c r="S281" i="19"/>
  <c r="T281" i="19"/>
  <c r="S284" i="19"/>
  <c r="T284" i="19"/>
  <c r="S287" i="19"/>
  <c r="T287" i="19"/>
  <c r="S290" i="19"/>
  <c r="T290" i="19"/>
  <c r="S293" i="19"/>
  <c r="T293" i="19"/>
  <c r="S296" i="19"/>
  <c r="T296" i="19"/>
  <c r="S299" i="19"/>
  <c r="T299" i="19"/>
  <c r="S302" i="19"/>
  <c r="T302" i="19"/>
  <c r="S305" i="19"/>
  <c r="T305" i="19"/>
  <c r="S308" i="19"/>
  <c r="T308" i="19"/>
  <c r="S311" i="19"/>
  <c r="T311" i="19"/>
  <c r="S314" i="19"/>
  <c r="T314" i="19"/>
  <c r="S317" i="19"/>
  <c r="T317" i="19"/>
  <c r="S320" i="19"/>
  <c r="T320" i="19"/>
  <c r="S323" i="19"/>
  <c r="T323" i="19"/>
  <c r="S326" i="19"/>
  <c r="T326" i="19"/>
  <c r="S329" i="19"/>
  <c r="T329" i="19"/>
  <c r="S332" i="19"/>
  <c r="T332" i="19"/>
  <c r="S335" i="19"/>
  <c r="T335" i="19"/>
  <c r="S338" i="19"/>
  <c r="T338" i="19"/>
  <c r="S341" i="19"/>
  <c r="T341" i="19"/>
  <c r="S344" i="19"/>
  <c r="T344" i="19"/>
  <c r="S347" i="19"/>
  <c r="T347" i="19"/>
  <c r="S350" i="19"/>
  <c r="T350" i="19"/>
  <c r="S353" i="19"/>
  <c r="T353" i="19"/>
  <c r="S356" i="19"/>
  <c r="T356" i="19"/>
  <c r="S359" i="19"/>
  <c r="T359" i="19"/>
  <c r="S362" i="19"/>
  <c r="T362" i="19"/>
  <c r="S365" i="19"/>
  <c r="T365" i="19"/>
  <c r="S368" i="19"/>
  <c r="T368" i="19"/>
  <c r="S371" i="19"/>
  <c r="T371" i="19"/>
  <c r="S374" i="19"/>
  <c r="T374" i="19"/>
  <c r="S377" i="19"/>
  <c r="T377" i="19"/>
  <c r="S380" i="19"/>
  <c r="T380" i="19"/>
  <c r="S383" i="19"/>
  <c r="T383" i="19"/>
  <c r="S386" i="19"/>
  <c r="T386" i="19"/>
  <c r="S389" i="19"/>
  <c r="T389" i="19"/>
  <c r="S392" i="19"/>
  <c r="T392" i="19"/>
  <c r="S395" i="19"/>
  <c r="T395" i="19"/>
  <c r="S398" i="19"/>
  <c r="T398" i="19"/>
  <c r="S401" i="19"/>
  <c r="T401" i="19"/>
  <c r="S404" i="19"/>
  <c r="T404" i="19"/>
  <c r="S407" i="19"/>
  <c r="T407" i="19"/>
  <c r="S410" i="19"/>
  <c r="T410" i="19"/>
  <c r="S413" i="19"/>
  <c r="T413" i="19"/>
  <c r="S416" i="19"/>
  <c r="T416" i="19"/>
  <c r="S419" i="19"/>
  <c r="T419" i="19"/>
  <c r="S422" i="19"/>
  <c r="T422" i="19"/>
  <c r="S425" i="19"/>
  <c r="T425" i="19"/>
  <c r="S428" i="19"/>
  <c r="T428" i="19"/>
  <c r="S431" i="19"/>
  <c r="T431" i="19"/>
  <c r="S434" i="19"/>
  <c r="T434" i="19"/>
  <c r="S437" i="19"/>
  <c r="T437" i="19"/>
  <c r="S440" i="19"/>
  <c r="T440" i="19"/>
  <c r="S443" i="19"/>
  <c r="T443" i="19"/>
  <c r="S446" i="19"/>
  <c r="T446" i="19"/>
  <c r="S449" i="19"/>
  <c r="T449" i="19"/>
  <c r="S452" i="19"/>
  <c r="T452" i="19"/>
  <c r="S455" i="19"/>
  <c r="T455" i="19"/>
  <c r="S458" i="19"/>
  <c r="T458" i="19"/>
  <c r="S461" i="19"/>
  <c r="T461" i="19"/>
  <c r="S14" i="19"/>
  <c r="T14" i="19"/>
  <c r="T17" i="2"/>
  <c r="T20" i="2"/>
  <c r="T23" i="2"/>
  <c r="T26" i="2"/>
  <c r="T29" i="2"/>
  <c r="T32" i="2"/>
  <c r="T35" i="2"/>
  <c r="T38" i="2"/>
  <c r="T41" i="2"/>
  <c r="T44" i="2"/>
  <c r="T47" i="2"/>
  <c r="T50" i="2"/>
  <c r="T53" i="2"/>
  <c r="T56" i="2"/>
  <c r="T59" i="2"/>
  <c r="T62" i="2"/>
  <c r="T65" i="2"/>
  <c r="T68" i="2"/>
  <c r="T71" i="2"/>
  <c r="T74" i="2"/>
  <c r="T77" i="2"/>
  <c r="T80" i="2"/>
  <c r="T83" i="2"/>
  <c r="T86" i="2"/>
  <c r="T89" i="2"/>
  <c r="T92" i="2"/>
  <c r="T95" i="2"/>
  <c r="T98" i="2"/>
  <c r="T101" i="2"/>
  <c r="T104" i="2"/>
  <c r="T107" i="2"/>
  <c r="T110" i="2"/>
  <c r="T113" i="2"/>
  <c r="T116" i="2"/>
  <c r="T119" i="2"/>
  <c r="T122" i="2"/>
  <c r="T125" i="2"/>
  <c r="T128" i="2"/>
  <c r="T131" i="2"/>
  <c r="T134" i="2"/>
  <c r="T137" i="2"/>
  <c r="T140" i="2"/>
  <c r="T143" i="2"/>
  <c r="T146" i="2"/>
  <c r="T149" i="2"/>
  <c r="T152" i="2"/>
  <c r="T155" i="2"/>
  <c r="T158" i="2"/>
  <c r="T161" i="2"/>
  <c r="T164" i="2"/>
  <c r="T167" i="2"/>
  <c r="T170" i="2"/>
  <c r="T173" i="2"/>
  <c r="T176" i="2"/>
  <c r="T179" i="2"/>
  <c r="T182" i="2"/>
  <c r="T185" i="2"/>
  <c r="T188" i="2"/>
  <c r="T191" i="2"/>
  <c r="T194" i="2"/>
  <c r="T197" i="2"/>
  <c r="T200" i="2"/>
  <c r="T203" i="2"/>
  <c r="T206" i="2"/>
  <c r="T209" i="2"/>
  <c r="T212" i="2"/>
  <c r="T215" i="2"/>
  <c r="T218" i="2"/>
  <c r="T221" i="2"/>
  <c r="T224" i="2"/>
  <c r="T227" i="2"/>
  <c r="T230" i="2"/>
  <c r="T233" i="2"/>
  <c r="T236" i="2"/>
  <c r="T239" i="2"/>
  <c r="T242" i="2"/>
  <c r="T245" i="2"/>
  <c r="T248" i="2"/>
  <c r="T251" i="2"/>
  <c r="T254" i="2"/>
  <c r="T257" i="2"/>
  <c r="T260" i="2"/>
  <c r="T263" i="2"/>
  <c r="T266" i="2"/>
  <c r="T269" i="2"/>
  <c r="T272" i="2"/>
  <c r="T275" i="2"/>
  <c r="T278" i="2"/>
  <c r="T281" i="2"/>
  <c r="T284" i="2"/>
  <c r="T287" i="2"/>
  <c r="T290" i="2"/>
  <c r="T293" i="2"/>
  <c r="T296" i="2"/>
  <c r="T299" i="2"/>
  <c r="T302" i="2"/>
  <c r="T305" i="2"/>
  <c r="T308" i="2"/>
  <c r="T311" i="2"/>
  <c r="T314" i="2"/>
  <c r="T317" i="2"/>
  <c r="T320" i="2"/>
  <c r="T323" i="2"/>
  <c r="T326" i="2"/>
  <c r="T329" i="2"/>
  <c r="T332" i="2"/>
  <c r="T335" i="2"/>
  <c r="T338" i="2"/>
  <c r="T341" i="2"/>
  <c r="T344" i="2"/>
  <c r="T347" i="2"/>
  <c r="T350" i="2"/>
  <c r="T353" i="2"/>
  <c r="T356" i="2"/>
  <c r="T359" i="2"/>
  <c r="T362" i="2"/>
  <c r="T365" i="2"/>
  <c r="T368" i="2"/>
  <c r="T371" i="2"/>
  <c r="T374" i="2"/>
  <c r="T377" i="2"/>
  <c r="T380" i="2"/>
  <c r="T383" i="2"/>
  <c r="T386" i="2"/>
  <c r="T389" i="2"/>
  <c r="T392" i="2"/>
  <c r="T395" i="2"/>
  <c r="T398" i="2"/>
  <c r="T401" i="2"/>
  <c r="T404" i="2"/>
  <c r="T407" i="2"/>
  <c r="T410" i="2"/>
  <c r="T413" i="2"/>
  <c r="T416" i="2"/>
  <c r="T419" i="2"/>
  <c r="T422" i="2"/>
  <c r="T425" i="2"/>
  <c r="T428" i="2"/>
  <c r="T431" i="2"/>
  <c r="T434" i="2"/>
  <c r="T437" i="2"/>
  <c r="T440" i="2"/>
  <c r="T443" i="2"/>
  <c r="T446" i="2"/>
  <c r="T449" i="2"/>
  <c r="T452" i="2"/>
  <c r="T455" i="2"/>
  <c r="T458" i="2"/>
  <c r="T461" i="2"/>
  <c r="T14" i="2"/>
  <c r="S17" i="2"/>
  <c r="S20" i="2"/>
  <c r="S23" i="2"/>
  <c r="S26" i="2"/>
  <c r="S29" i="2"/>
  <c r="S32" i="2"/>
  <c r="S35" i="2"/>
  <c r="S38" i="2"/>
  <c r="S41" i="2"/>
  <c r="S44" i="2"/>
  <c r="S47" i="2"/>
  <c r="S50" i="2"/>
  <c r="S53" i="2"/>
  <c r="S56" i="2"/>
  <c r="S59" i="2"/>
  <c r="S62" i="2"/>
  <c r="S65" i="2"/>
  <c r="S68" i="2"/>
  <c r="S71" i="2"/>
  <c r="S74" i="2"/>
  <c r="S77" i="2"/>
  <c r="S80" i="2"/>
  <c r="S83" i="2"/>
  <c r="S86" i="2"/>
  <c r="S89" i="2"/>
  <c r="S92" i="2"/>
  <c r="S95" i="2"/>
  <c r="S98" i="2"/>
  <c r="S101" i="2"/>
  <c r="S104" i="2"/>
  <c r="S107" i="2"/>
  <c r="S110" i="2"/>
  <c r="S113" i="2"/>
  <c r="S116" i="2"/>
  <c r="S119" i="2"/>
  <c r="S122" i="2"/>
  <c r="S125" i="2"/>
  <c r="S128" i="2"/>
  <c r="S131" i="2"/>
  <c r="S134" i="2"/>
  <c r="S137" i="2"/>
  <c r="S140" i="2"/>
  <c r="S143" i="2"/>
  <c r="S146" i="2"/>
  <c r="S149" i="2"/>
  <c r="S152" i="2"/>
  <c r="S155" i="2"/>
  <c r="S158" i="2"/>
  <c r="S161" i="2"/>
  <c r="S164" i="2"/>
  <c r="S167" i="2"/>
  <c r="S170" i="2"/>
  <c r="S173" i="2"/>
  <c r="S176" i="2"/>
  <c r="S179" i="2"/>
  <c r="S182" i="2"/>
  <c r="S185" i="2"/>
  <c r="S188" i="2"/>
  <c r="S191" i="2"/>
  <c r="S194" i="2"/>
  <c r="S197" i="2"/>
  <c r="S200" i="2"/>
  <c r="S203" i="2"/>
  <c r="S206" i="2"/>
  <c r="S209" i="2"/>
  <c r="S212" i="2"/>
  <c r="S215" i="2"/>
  <c r="S218" i="2"/>
  <c r="S221" i="2"/>
  <c r="S224" i="2"/>
  <c r="S227" i="2"/>
  <c r="S230" i="2"/>
  <c r="S233" i="2"/>
  <c r="S236" i="2"/>
  <c r="S239" i="2"/>
  <c r="S242" i="2"/>
  <c r="S245" i="2"/>
  <c r="S248" i="2"/>
  <c r="S251" i="2"/>
  <c r="S254" i="2"/>
  <c r="S257" i="2"/>
  <c r="S260" i="2"/>
  <c r="S263" i="2"/>
  <c r="S266" i="2"/>
  <c r="S269" i="2"/>
  <c r="S272" i="2"/>
  <c r="S275" i="2"/>
  <c r="S278" i="2"/>
  <c r="S281" i="2"/>
  <c r="S284" i="2"/>
  <c r="S287" i="2"/>
  <c r="S290" i="2"/>
  <c r="S293" i="2"/>
  <c r="S296" i="2"/>
  <c r="S299" i="2"/>
  <c r="S302" i="2"/>
  <c r="S305" i="2"/>
  <c r="S308" i="2"/>
  <c r="S311" i="2"/>
  <c r="S314" i="2"/>
  <c r="S317" i="2"/>
  <c r="S320" i="2"/>
  <c r="S323" i="2"/>
  <c r="S326" i="2"/>
  <c r="S329" i="2"/>
  <c r="S332" i="2"/>
  <c r="S335" i="2"/>
  <c r="S338" i="2"/>
  <c r="S341" i="2"/>
  <c r="S344" i="2"/>
  <c r="S347" i="2"/>
  <c r="S350" i="2"/>
  <c r="S353" i="2"/>
  <c r="S356" i="2"/>
  <c r="S359" i="2"/>
  <c r="S362" i="2"/>
  <c r="S365" i="2"/>
  <c r="S368" i="2"/>
  <c r="S371" i="2"/>
  <c r="S374" i="2"/>
  <c r="S377" i="2"/>
  <c r="S380" i="2"/>
  <c r="S383" i="2"/>
  <c r="S386" i="2"/>
  <c r="S389" i="2"/>
  <c r="S392" i="2"/>
  <c r="S395" i="2"/>
  <c r="S398" i="2"/>
  <c r="S401" i="2"/>
  <c r="S404" i="2"/>
  <c r="S407" i="2"/>
  <c r="S410" i="2"/>
  <c r="S413" i="2"/>
  <c r="S416" i="2"/>
  <c r="S419" i="2"/>
  <c r="S422" i="2"/>
  <c r="S425" i="2"/>
  <c r="S428" i="2"/>
  <c r="S431" i="2"/>
  <c r="S434" i="2"/>
  <c r="S437" i="2"/>
  <c r="S440" i="2"/>
  <c r="S443" i="2"/>
  <c r="S446" i="2"/>
  <c r="S449" i="2"/>
  <c r="S452" i="2"/>
  <c r="S455" i="2"/>
  <c r="S458" i="2"/>
  <c r="S461" i="2"/>
  <c r="S14" i="2"/>
  <c r="R7" i="2"/>
  <c r="AR463" i="2" l="1"/>
  <c r="AQ463" i="2"/>
  <c r="AR462" i="2"/>
  <c r="AQ462" i="2"/>
  <c r="AR461" i="2"/>
  <c r="AQ461" i="2"/>
  <c r="AR460" i="2"/>
  <c r="AQ460" i="2"/>
  <c r="AR459" i="2"/>
  <c r="AQ459" i="2"/>
  <c r="AR458" i="2"/>
  <c r="AQ458" i="2"/>
  <c r="AR457" i="2"/>
  <c r="AQ457" i="2"/>
  <c r="AR456" i="2"/>
  <c r="AQ456" i="2"/>
  <c r="AR455" i="2"/>
  <c r="AQ455" i="2"/>
  <c r="AR454" i="2"/>
  <c r="AQ454" i="2"/>
  <c r="AR453" i="2"/>
  <c r="AQ453" i="2"/>
  <c r="AR452" i="2"/>
  <c r="AQ452" i="2"/>
  <c r="AR451" i="2"/>
  <c r="AQ451" i="2"/>
  <c r="AR450" i="2"/>
  <c r="AQ450" i="2"/>
  <c r="AR449" i="2"/>
  <c r="AQ449" i="2"/>
  <c r="AR448" i="2"/>
  <c r="AQ448" i="2"/>
  <c r="AR447" i="2"/>
  <c r="AQ447" i="2"/>
  <c r="AR446" i="2"/>
  <c r="AQ446" i="2"/>
  <c r="AR445" i="2"/>
  <c r="AQ445" i="2"/>
  <c r="AR444" i="2"/>
  <c r="AQ444" i="2"/>
  <c r="AR443" i="2"/>
  <c r="AQ443" i="2"/>
  <c r="AR442" i="2"/>
  <c r="AQ442" i="2"/>
  <c r="AR441" i="2"/>
  <c r="AQ441" i="2"/>
  <c r="AR440" i="2"/>
  <c r="AQ440" i="2"/>
  <c r="AR439" i="2"/>
  <c r="AQ439" i="2"/>
  <c r="AR438" i="2"/>
  <c r="AQ438" i="2"/>
  <c r="AR437" i="2"/>
  <c r="AQ437" i="2"/>
  <c r="AR436" i="2"/>
  <c r="AQ436" i="2"/>
  <c r="AR435" i="2"/>
  <c r="AQ435" i="2"/>
  <c r="AR434" i="2"/>
  <c r="AQ434" i="2"/>
  <c r="AR433" i="2"/>
  <c r="AQ433" i="2"/>
  <c r="AR432" i="2"/>
  <c r="AQ432" i="2"/>
  <c r="AR431" i="2"/>
  <c r="AQ431" i="2"/>
  <c r="AR430" i="2"/>
  <c r="AQ430" i="2"/>
  <c r="AR429" i="2"/>
  <c r="AQ429" i="2"/>
  <c r="AR428" i="2"/>
  <c r="AQ428" i="2"/>
  <c r="AR427" i="2"/>
  <c r="AQ427" i="2"/>
  <c r="AR426" i="2"/>
  <c r="AQ426" i="2"/>
  <c r="AR425" i="2"/>
  <c r="AQ425" i="2"/>
  <c r="AR424" i="2"/>
  <c r="AQ424" i="2"/>
  <c r="AR423" i="2"/>
  <c r="AQ423" i="2"/>
  <c r="AR422" i="2"/>
  <c r="AQ422" i="2"/>
  <c r="AR421" i="2"/>
  <c r="AQ421" i="2"/>
  <c r="AR420" i="2"/>
  <c r="AQ420" i="2"/>
  <c r="AR419" i="2"/>
  <c r="AQ419" i="2"/>
  <c r="AR418" i="2"/>
  <c r="AQ418" i="2"/>
  <c r="AR417" i="2"/>
  <c r="AQ417" i="2"/>
  <c r="AR416" i="2"/>
  <c r="AQ416" i="2"/>
  <c r="AR415" i="2"/>
  <c r="AQ415" i="2"/>
  <c r="AR414" i="2"/>
  <c r="AQ414" i="2"/>
  <c r="AR413" i="2"/>
  <c r="AQ413" i="2"/>
  <c r="AR412" i="2"/>
  <c r="AQ412" i="2"/>
  <c r="AR411" i="2"/>
  <c r="AQ411" i="2"/>
  <c r="AR410" i="2"/>
  <c r="AQ410" i="2"/>
  <c r="AR409" i="2"/>
  <c r="AQ409" i="2"/>
  <c r="AR408" i="2"/>
  <c r="AQ408" i="2"/>
  <c r="AR407" i="2"/>
  <c r="AQ407" i="2"/>
  <c r="AR406" i="2"/>
  <c r="AQ406" i="2"/>
  <c r="AR405" i="2"/>
  <c r="AQ405" i="2"/>
  <c r="AR404" i="2"/>
  <c r="AQ404" i="2"/>
  <c r="AR403" i="2"/>
  <c r="AQ403" i="2"/>
  <c r="AR402" i="2"/>
  <c r="AQ402" i="2"/>
  <c r="AR401" i="2"/>
  <c r="AQ401" i="2"/>
  <c r="AR400" i="2"/>
  <c r="AQ400" i="2"/>
  <c r="AR399" i="2"/>
  <c r="AQ399" i="2"/>
  <c r="AR398" i="2"/>
  <c r="AQ398" i="2"/>
  <c r="AR397" i="2"/>
  <c r="AQ397" i="2"/>
  <c r="AR396" i="2"/>
  <c r="AQ396" i="2"/>
  <c r="AR395" i="2"/>
  <c r="AQ395" i="2"/>
  <c r="AR394" i="2"/>
  <c r="AQ394" i="2"/>
  <c r="AR393" i="2"/>
  <c r="AQ393" i="2"/>
  <c r="AR392" i="2"/>
  <c r="AQ392" i="2"/>
  <c r="AR391" i="2"/>
  <c r="AQ391" i="2"/>
  <c r="AR390" i="2"/>
  <c r="AQ390" i="2"/>
  <c r="AR389" i="2"/>
  <c r="AQ389" i="2"/>
  <c r="AR388" i="2"/>
  <c r="AQ388" i="2"/>
  <c r="AR387" i="2"/>
  <c r="AQ387" i="2"/>
  <c r="AR386" i="2"/>
  <c r="AQ386" i="2"/>
  <c r="AR385" i="2"/>
  <c r="AQ385" i="2"/>
  <c r="AR384" i="2"/>
  <c r="AQ384" i="2"/>
  <c r="AR383" i="2"/>
  <c r="AQ383" i="2"/>
  <c r="AR382" i="2"/>
  <c r="AQ382" i="2"/>
  <c r="AR381" i="2"/>
  <c r="AQ381" i="2"/>
  <c r="AR380" i="2"/>
  <c r="AQ380" i="2"/>
  <c r="AR379" i="2"/>
  <c r="AQ379" i="2"/>
  <c r="AR378" i="2"/>
  <c r="AQ378" i="2"/>
  <c r="AR377" i="2"/>
  <c r="AQ377" i="2"/>
  <c r="AR376" i="2"/>
  <c r="AQ376" i="2"/>
  <c r="AR375" i="2"/>
  <c r="AQ375" i="2"/>
  <c r="AR374" i="2"/>
  <c r="AQ374" i="2"/>
  <c r="AR373" i="2"/>
  <c r="AQ373" i="2"/>
  <c r="AR372" i="2"/>
  <c r="AQ372" i="2"/>
  <c r="AR371" i="2"/>
  <c r="AQ371" i="2"/>
  <c r="AR370" i="2"/>
  <c r="AQ370" i="2"/>
  <c r="AR369" i="2"/>
  <c r="AQ369" i="2"/>
  <c r="AR368" i="2"/>
  <c r="AQ368" i="2"/>
  <c r="AR367" i="2"/>
  <c r="AQ367" i="2"/>
  <c r="AR366" i="2"/>
  <c r="AQ366" i="2"/>
  <c r="AR365" i="2"/>
  <c r="AQ365" i="2"/>
  <c r="AR364" i="2"/>
  <c r="AQ364" i="2"/>
  <c r="AR363" i="2"/>
  <c r="AQ363" i="2"/>
  <c r="AR362" i="2"/>
  <c r="AQ362" i="2"/>
  <c r="AR361" i="2"/>
  <c r="AQ361" i="2"/>
  <c r="AR360" i="2"/>
  <c r="AQ360" i="2"/>
  <c r="AR359" i="2"/>
  <c r="AQ359" i="2"/>
  <c r="AR358" i="2"/>
  <c r="AQ358" i="2"/>
  <c r="AR357" i="2"/>
  <c r="AQ357" i="2"/>
  <c r="AR356" i="2"/>
  <c r="AQ356" i="2"/>
  <c r="AR355" i="2"/>
  <c r="AQ355" i="2"/>
  <c r="AR354" i="2"/>
  <c r="AQ354" i="2"/>
  <c r="AR353" i="2"/>
  <c r="AQ353" i="2"/>
  <c r="AR352" i="2"/>
  <c r="AQ352" i="2"/>
  <c r="AR351" i="2"/>
  <c r="AQ351" i="2"/>
  <c r="AR350" i="2"/>
  <c r="AQ350" i="2"/>
  <c r="AR349" i="2"/>
  <c r="AQ349" i="2"/>
  <c r="AR348" i="2"/>
  <c r="AQ348" i="2"/>
  <c r="AR347" i="2"/>
  <c r="AQ347" i="2"/>
  <c r="AR346" i="2"/>
  <c r="AQ346" i="2"/>
  <c r="AR345" i="2"/>
  <c r="AQ345" i="2"/>
  <c r="AR344" i="2"/>
  <c r="AQ344" i="2"/>
  <c r="AR343" i="2"/>
  <c r="AQ343" i="2"/>
  <c r="AR342" i="2"/>
  <c r="AQ342" i="2"/>
  <c r="AR341" i="2"/>
  <c r="AQ341" i="2"/>
  <c r="AR340" i="2"/>
  <c r="AQ340" i="2"/>
  <c r="AR339" i="2"/>
  <c r="AQ339" i="2"/>
  <c r="AR338" i="2"/>
  <c r="AQ338" i="2"/>
  <c r="AR337" i="2"/>
  <c r="AQ337" i="2"/>
  <c r="AR336" i="2"/>
  <c r="AQ336" i="2"/>
  <c r="AR335" i="2"/>
  <c r="AQ335" i="2"/>
  <c r="AR334" i="2"/>
  <c r="AQ334" i="2"/>
  <c r="AR333" i="2"/>
  <c r="AQ333" i="2"/>
  <c r="AR332" i="2"/>
  <c r="AQ332" i="2"/>
  <c r="AR331" i="2"/>
  <c r="AQ331" i="2"/>
  <c r="AR330" i="2"/>
  <c r="AQ330" i="2"/>
  <c r="AR329" i="2"/>
  <c r="AQ329" i="2"/>
  <c r="AR328" i="2"/>
  <c r="AQ328" i="2"/>
  <c r="AR327" i="2"/>
  <c r="AQ327" i="2"/>
  <c r="AR326" i="2"/>
  <c r="AQ326" i="2"/>
  <c r="AR325" i="2"/>
  <c r="AQ325" i="2"/>
  <c r="AR324" i="2"/>
  <c r="AQ324" i="2"/>
  <c r="AR323" i="2"/>
  <c r="AQ323" i="2"/>
  <c r="AR322" i="2"/>
  <c r="AQ322" i="2"/>
  <c r="AR321" i="2"/>
  <c r="AQ321" i="2"/>
  <c r="AR320" i="2"/>
  <c r="AQ320" i="2"/>
  <c r="AR319" i="2"/>
  <c r="AQ319" i="2"/>
  <c r="AR318" i="2"/>
  <c r="AQ318" i="2"/>
  <c r="AR317" i="2"/>
  <c r="AQ317" i="2"/>
  <c r="AR316" i="2"/>
  <c r="AQ316" i="2"/>
  <c r="AR315" i="2"/>
  <c r="AQ315" i="2"/>
  <c r="AR314" i="2"/>
  <c r="AQ314" i="2"/>
  <c r="AR313" i="2"/>
  <c r="AQ313" i="2"/>
  <c r="AR312" i="2"/>
  <c r="AQ312" i="2"/>
  <c r="AR311" i="2"/>
  <c r="AQ311" i="2"/>
  <c r="AR310" i="2"/>
  <c r="AQ310" i="2"/>
  <c r="AR309" i="2"/>
  <c r="AQ309" i="2"/>
  <c r="AR308" i="2"/>
  <c r="AQ308" i="2"/>
  <c r="AR307" i="2"/>
  <c r="AQ307" i="2"/>
  <c r="AR306" i="2"/>
  <c r="AQ306" i="2"/>
  <c r="AR305" i="2"/>
  <c r="AQ305" i="2"/>
  <c r="AR304" i="2"/>
  <c r="AQ304" i="2"/>
  <c r="AR303" i="2"/>
  <c r="AQ303" i="2"/>
  <c r="AR302" i="2"/>
  <c r="AQ302" i="2"/>
  <c r="AR301" i="2"/>
  <c r="AQ301" i="2"/>
  <c r="AR300" i="2"/>
  <c r="AQ300" i="2"/>
  <c r="AR299" i="2"/>
  <c r="AQ299" i="2"/>
  <c r="AR298" i="2"/>
  <c r="AQ298" i="2"/>
  <c r="AR297" i="2"/>
  <c r="AQ297" i="2"/>
  <c r="AR296" i="2"/>
  <c r="AQ296" i="2"/>
  <c r="AR295" i="2"/>
  <c r="AQ295" i="2"/>
  <c r="AR294" i="2"/>
  <c r="AQ294" i="2"/>
  <c r="AR293" i="2"/>
  <c r="AQ293" i="2"/>
  <c r="AR292" i="2"/>
  <c r="AQ292" i="2"/>
  <c r="AR291" i="2"/>
  <c r="AQ291" i="2"/>
  <c r="AR290" i="2"/>
  <c r="AQ290" i="2"/>
  <c r="AR289" i="2"/>
  <c r="AQ289" i="2"/>
  <c r="AR288" i="2"/>
  <c r="AQ288" i="2"/>
  <c r="AR287" i="2"/>
  <c r="AQ287" i="2"/>
  <c r="AR286" i="2"/>
  <c r="AQ286" i="2"/>
  <c r="AR285" i="2"/>
  <c r="AQ285" i="2"/>
  <c r="AR284" i="2"/>
  <c r="AQ284" i="2"/>
  <c r="AR283" i="2"/>
  <c r="AQ283" i="2"/>
  <c r="AR282" i="2"/>
  <c r="AQ282" i="2"/>
  <c r="AR281" i="2"/>
  <c r="AQ281" i="2"/>
  <c r="AR280" i="2"/>
  <c r="AQ280" i="2"/>
  <c r="AR279" i="2"/>
  <c r="AQ279" i="2"/>
  <c r="AR278" i="2"/>
  <c r="AQ278" i="2"/>
  <c r="AR277" i="2"/>
  <c r="AQ277" i="2"/>
  <c r="AR276" i="2"/>
  <c r="AQ276" i="2"/>
  <c r="AR275" i="2"/>
  <c r="AQ275" i="2"/>
  <c r="AR274" i="2"/>
  <c r="AQ274" i="2"/>
  <c r="AR273" i="2"/>
  <c r="AQ273" i="2"/>
  <c r="AR272" i="2"/>
  <c r="AQ272" i="2"/>
  <c r="AR271" i="2"/>
  <c r="AQ271" i="2"/>
  <c r="AR270" i="2"/>
  <c r="AQ270" i="2"/>
  <c r="AR269" i="2"/>
  <c r="AQ269" i="2"/>
  <c r="AR268" i="2"/>
  <c r="AQ268" i="2"/>
  <c r="AR267" i="2"/>
  <c r="AQ267" i="2"/>
  <c r="AR266" i="2"/>
  <c r="AQ266" i="2"/>
  <c r="AR265" i="2"/>
  <c r="AQ265" i="2"/>
  <c r="AR264" i="2"/>
  <c r="AQ264" i="2"/>
  <c r="AR263" i="2"/>
  <c r="AQ263" i="2"/>
  <c r="AR262" i="2"/>
  <c r="AQ262" i="2"/>
  <c r="AR261" i="2"/>
  <c r="AQ261" i="2"/>
  <c r="AR260" i="2"/>
  <c r="AQ260" i="2"/>
  <c r="AR259" i="2"/>
  <c r="AQ259" i="2"/>
  <c r="AR258" i="2"/>
  <c r="AQ258" i="2"/>
  <c r="AR257" i="2"/>
  <c r="AQ257" i="2"/>
  <c r="AR256" i="2"/>
  <c r="AQ256" i="2"/>
  <c r="AR255" i="2"/>
  <c r="AQ255" i="2"/>
  <c r="AR254" i="2"/>
  <c r="AQ254" i="2"/>
  <c r="AR253" i="2"/>
  <c r="AQ253" i="2"/>
  <c r="AR252" i="2"/>
  <c r="AQ252" i="2"/>
  <c r="AR251" i="2"/>
  <c r="AQ251" i="2"/>
  <c r="AR250" i="2"/>
  <c r="AQ250" i="2"/>
  <c r="AR249" i="2"/>
  <c r="AQ249" i="2"/>
  <c r="AR248" i="2"/>
  <c r="AQ248" i="2"/>
  <c r="AR247" i="2"/>
  <c r="AQ247" i="2"/>
  <c r="AR246" i="2"/>
  <c r="AQ246" i="2"/>
  <c r="AR245" i="2"/>
  <c r="AQ245" i="2"/>
  <c r="AR244" i="2"/>
  <c r="AQ244" i="2"/>
  <c r="AR243" i="2"/>
  <c r="AQ243" i="2"/>
  <c r="AR242" i="2"/>
  <c r="AQ242" i="2"/>
  <c r="AR241" i="2"/>
  <c r="AQ241" i="2"/>
  <c r="AR240" i="2"/>
  <c r="AQ240" i="2"/>
  <c r="AR239" i="2"/>
  <c r="AQ239" i="2"/>
  <c r="AR238" i="2"/>
  <c r="AQ238" i="2"/>
  <c r="AR237" i="2"/>
  <c r="AQ237" i="2"/>
  <c r="AR236" i="2"/>
  <c r="AQ236" i="2"/>
  <c r="AR235" i="2"/>
  <c r="AQ235" i="2"/>
  <c r="AR234" i="2"/>
  <c r="AQ234" i="2"/>
  <c r="AR233" i="2"/>
  <c r="AQ233" i="2"/>
  <c r="AR232" i="2"/>
  <c r="AQ232" i="2"/>
  <c r="AR231" i="2"/>
  <c r="AQ231" i="2"/>
  <c r="AR230" i="2"/>
  <c r="AQ230" i="2"/>
  <c r="AR229" i="2"/>
  <c r="AQ229" i="2"/>
  <c r="AR228" i="2"/>
  <c r="AQ228" i="2"/>
  <c r="AR227" i="2"/>
  <c r="AQ227" i="2"/>
  <c r="AR226" i="2"/>
  <c r="AQ226" i="2"/>
  <c r="AR225" i="2"/>
  <c r="AQ225" i="2"/>
  <c r="AR224" i="2"/>
  <c r="AQ224" i="2"/>
  <c r="AR223" i="2"/>
  <c r="AQ223" i="2"/>
  <c r="AR222" i="2"/>
  <c r="AQ222" i="2"/>
  <c r="AR221" i="2"/>
  <c r="AQ221" i="2"/>
  <c r="AR220" i="2"/>
  <c r="AQ220" i="2"/>
  <c r="AR219" i="2"/>
  <c r="AQ219" i="2"/>
  <c r="AR218" i="2"/>
  <c r="AQ218" i="2"/>
  <c r="AR217" i="2"/>
  <c r="AQ217" i="2"/>
  <c r="AR216" i="2"/>
  <c r="AQ216" i="2"/>
  <c r="AR215" i="2"/>
  <c r="AQ215" i="2"/>
  <c r="AR214" i="2"/>
  <c r="AQ214" i="2"/>
  <c r="AR213" i="2"/>
  <c r="AQ213" i="2"/>
  <c r="AR212" i="2"/>
  <c r="AQ212" i="2"/>
  <c r="AR211" i="2"/>
  <c r="AQ211" i="2"/>
  <c r="AR210" i="2"/>
  <c r="AQ210" i="2"/>
  <c r="AR209" i="2"/>
  <c r="AQ209" i="2"/>
  <c r="AR208" i="2"/>
  <c r="AQ208" i="2"/>
  <c r="AR207" i="2"/>
  <c r="AQ207" i="2"/>
  <c r="AR206" i="2"/>
  <c r="AQ206" i="2"/>
  <c r="AR205" i="2"/>
  <c r="AQ205" i="2"/>
  <c r="AR204" i="2"/>
  <c r="AQ204" i="2"/>
  <c r="AR203" i="2"/>
  <c r="AQ203" i="2"/>
  <c r="AR202" i="2"/>
  <c r="AQ202" i="2"/>
  <c r="AR201" i="2"/>
  <c r="AQ201" i="2"/>
  <c r="AR200" i="2"/>
  <c r="AQ200" i="2"/>
  <c r="AR199" i="2"/>
  <c r="AQ199" i="2"/>
  <c r="AR198" i="2"/>
  <c r="AQ198" i="2"/>
  <c r="AR197" i="2"/>
  <c r="AQ197" i="2"/>
  <c r="AR196" i="2"/>
  <c r="AQ196" i="2"/>
  <c r="AR195" i="2"/>
  <c r="AQ195" i="2"/>
  <c r="AR194" i="2"/>
  <c r="AQ194" i="2"/>
  <c r="AR193" i="2"/>
  <c r="AQ193" i="2"/>
  <c r="AR192" i="2"/>
  <c r="AQ192" i="2"/>
  <c r="AR191" i="2"/>
  <c r="AQ191" i="2"/>
  <c r="AR190" i="2"/>
  <c r="AQ190" i="2"/>
  <c r="AR189" i="2"/>
  <c r="AQ189" i="2"/>
  <c r="AR188" i="2"/>
  <c r="AQ188" i="2"/>
  <c r="AR187" i="2"/>
  <c r="AQ187" i="2"/>
  <c r="AR186" i="2"/>
  <c r="AQ186" i="2"/>
  <c r="AR185" i="2"/>
  <c r="AQ185" i="2"/>
  <c r="AR184" i="2"/>
  <c r="AQ184" i="2"/>
  <c r="AR183" i="2"/>
  <c r="AQ183" i="2"/>
  <c r="AR182" i="2"/>
  <c r="AQ182" i="2"/>
  <c r="AR181" i="2"/>
  <c r="AQ181" i="2"/>
  <c r="AR180" i="2"/>
  <c r="AQ180" i="2"/>
  <c r="AR179" i="2"/>
  <c r="AQ179" i="2"/>
  <c r="AR178" i="2"/>
  <c r="AQ178" i="2"/>
  <c r="AR177" i="2"/>
  <c r="AQ177" i="2"/>
  <c r="AR176" i="2"/>
  <c r="AQ176" i="2"/>
  <c r="AR175" i="2"/>
  <c r="AQ175" i="2"/>
  <c r="AR174" i="2"/>
  <c r="AQ174" i="2"/>
  <c r="AR173" i="2"/>
  <c r="AQ173" i="2"/>
  <c r="AR172" i="2"/>
  <c r="AQ172" i="2"/>
  <c r="AR171" i="2"/>
  <c r="AQ171" i="2"/>
  <c r="AR170" i="2"/>
  <c r="AQ170" i="2"/>
  <c r="AR169" i="2"/>
  <c r="AQ169" i="2"/>
  <c r="AR168" i="2"/>
  <c r="AQ168" i="2"/>
  <c r="AR167" i="2"/>
  <c r="AQ167" i="2"/>
  <c r="AR166" i="2"/>
  <c r="AQ166" i="2"/>
  <c r="AR165" i="2"/>
  <c r="AQ165" i="2"/>
  <c r="AR164" i="2"/>
  <c r="AQ164" i="2"/>
  <c r="AR163" i="2"/>
  <c r="AQ163" i="2"/>
  <c r="AR162" i="2"/>
  <c r="AQ162" i="2"/>
  <c r="AR161" i="2"/>
  <c r="AQ161" i="2"/>
  <c r="AR160" i="2"/>
  <c r="AQ160" i="2"/>
  <c r="AR159" i="2"/>
  <c r="AQ159" i="2"/>
  <c r="AR158" i="2"/>
  <c r="AQ158" i="2"/>
  <c r="AR157" i="2"/>
  <c r="AQ157" i="2"/>
  <c r="AR156" i="2"/>
  <c r="AQ156" i="2"/>
  <c r="AR155" i="2"/>
  <c r="AQ155" i="2"/>
  <c r="AR154" i="2"/>
  <c r="AQ154" i="2"/>
  <c r="AR153" i="2"/>
  <c r="AQ153" i="2"/>
  <c r="AR152" i="2"/>
  <c r="AQ152" i="2"/>
  <c r="AR151" i="2"/>
  <c r="AQ151" i="2"/>
  <c r="AR150" i="2"/>
  <c r="AQ150" i="2"/>
  <c r="AR149" i="2"/>
  <c r="AQ149" i="2"/>
  <c r="AR148" i="2"/>
  <c r="AQ148" i="2"/>
  <c r="AR147" i="2"/>
  <c r="AQ147" i="2"/>
  <c r="AR146" i="2"/>
  <c r="AQ146" i="2"/>
  <c r="AR145" i="2"/>
  <c r="AQ145" i="2"/>
  <c r="AR144" i="2"/>
  <c r="AQ144" i="2"/>
  <c r="AR143" i="2"/>
  <c r="AQ143" i="2"/>
  <c r="AR142" i="2"/>
  <c r="AQ142" i="2"/>
  <c r="AR141" i="2"/>
  <c r="AQ141" i="2"/>
  <c r="AR140" i="2"/>
  <c r="AQ140" i="2"/>
  <c r="AR139" i="2"/>
  <c r="AQ139" i="2"/>
  <c r="AR138" i="2"/>
  <c r="AQ138" i="2"/>
  <c r="AR137" i="2"/>
  <c r="AQ137" i="2"/>
  <c r="AR136" i="2"/>
  <c r="AQ136" i="2"/>
  <c r="AR135" i="2"/>
  <c r="AQ135" i="2"/>
  <c r="AR134" i="2"/>
  <c r="AQ134" i="2"/>
  <c r="AR133" i="2"/>
  <c r="AQ133" i="2"/>
  <c r="AR132" i="2"/>
  <c r="AQ132" i="2"/>
  <c r="AR131" i="2"/>
  <c r="AQ131" i="2"/>
  <c r="AR130" i="2"/>
  <c r="AQ130" i="2"/>
  <c r="AR129" i="2"/>
  <c r="AQ129" i="2"/>
  <c r="AR128" i="2"/>
  <c r="AQ128" i="2"/>
  <c r="AR127" i="2"/>
  <c r="AQ127" i="2"/>
  <c r="AR126" i="2"/>
  <c r="AQ126" i="2"/>
  <c r="AR125" i="2"/>
  <c r="AQ125" i="2"/>
  <c r="AR124" i="2"/>
  <c r="AQ124" i="2"/>
  <c r="AR123" i="2"/>
  <c r="AQ123" i="2"/>
  <c r="AR122" i="2"/>
  <c r="AQ122" i="2"/>
  <c r="AR121" i="2"/>
  <c r="AQ121" i="2"/>
  <c r="AR120" i="2"/>
  <c r="AQ120" i="2"/>
  <c r="AR119" i="2"/>
  <c r="AQ119" i="2"/>
  <c r="AR118" i="2"/>
  <c r="AQ118" i="2"/>
  <c r="AR117" i="2"/>
  <c r="AQ117" i="2"/>
  <c r="AR116" i="2"/>
  <c r="AQ116" i="2"/>
  <c r="AR115" i="2"/>
  <c r="AQ115" i="2"/>
  <c r="AR114" i="2"/>
  <c r="AQ114" i="2"/>
  <c r="AR113" i="2"/>
  <c r="AQ113" i="2"/>
  <c r="AR112" i="2"/>
  <c r="AQ112" i="2"/>
  <c r="AR111" i="2"/>
  <c r="AQ111" i="2"/>
  <c r="AR110" i="2"/>
  <c r="AQ110" i="2"/>
  <c r="AR109" i="2"/>
  <c r="AQ109" i="2"/>
  <c r="AR108" i="2"/>
  <c r="AQ108" i="2"/>
  <c r="AR107" i="2"/>
  <c r="AQ107" i="2"/>
  <c r="AR106" i="2"/>
  <c r="AQ106" i="2"/>
  <c r="AR105" i="2"/>
  <c r="AQ105" i="2"/>
  <c r="AR104" i="2"/>
  <c r="AQ104" i="2"/>
  <c r="AR103" i="2"/>
  <c r="AQ103" i="2"/>
  <c r="AR102" i="2"/>
  <c r="AQ102" i="2"/>
  <c r="AR101" i="2"/>
  <c r="AQ101" i="2"/>
  <c r="AR100" i="2"/>
  <c r="AQ100" i="2"/>
  <c r="AR99" i="2"/>
  <c r="AQ99" i="2"/>
  <c r="AR98" i="2"/>
  <c r="AQ98" i="2"/>
  <c r="AR97" i="2"/>
  <c r="AQ97" i="2"/>
  <c r="AR96" i="2"/>
  <c r="AQ96" i="2"/>
  <c r="AR95" i="2"/>
  <c r="AQ95" i="2"/>
  <c r="AR94" i="2"/>
  <c r="AQ94" i="2"/>
  <c r="AR93" i="2"/>
  <c r="AQ93" i="2"/>
  <c r="AR92" i="2"/>
  <c r="AQ92" i="2"/>
  <c r="AR91" i="2"/>
  <c r="AQ91" i="2"/>
  <c r="AR90" i="2"/>
  <c r="AQ90" i="2"/>
  <c r="AR89" i="2"/>
  <c r="AQ89" i="2"/>
  <c r="AR88" i="2"/>
  <c r="AQ88" i="2"/>
  <c r="AR87" i="2"/>
  <c r="AQ87" i="2"/>
  <c r="AR86" i="2"/>
  <c r="AQ86" i="2"/>
  <c r="AR85" i="2"/>
  <c r="AQ85" i="2"/>
  <c r="AR84" i="2"/>
  <c r="AQ84" i="2"/>
  <c r="AR83" i="2"/>
  <c r="AQ83" i="2"/>
  <c r="AR82" i="2"/>
  <c r="AQ82" i="2"/>
  <c r="AR81" i="2"/>
  <c r="AQ81" i="2"/>
  <c r="AR80" i="2"/>
  <c r="AQ80" i="2"/>
  <c r="AR79" i="2"/>
  <c r="AQ79" i="2"/>
  <c r="AR78" i="2"/>
  <c r="AQ78" i="2"/>
  <c r="AR77" i="2"/>
  <c r="AQ77" i="2"/>
  <c r="AR76" i="2"/>
  <c r="AQ76" i="2"/>
  <c r="AR75" i="2"/>
  <c r="AQ75" i="2"/>
  <c r="AR74" i="2"/>
  <c r="AQ74" i="2"/>
  <c r="AR73" i="2"/>
  <c r="AQ73" i="2"/>
  <c r="AR72" i="2"/>
  <c r="AQ72" i="2"/>
  <c r="AR71" i="2"/>
  <c r="AQ71" i="2"/>
  <c r="AR70" i="2"/>
  <c r="AQ70" i="2"/>
  <c r="AR69" i="2"/>
  <c r="AQ69" i="2"/>
  <c r="AR68" i="2"/>
  <c r="AQ68" i="2"/>
  <c r="AR67" i="2"/>
  <c r="AQ67" i="2"/>
  <c r="AR66" i="2"/>
  <c r="AQ66" i="2"/>
  <c r="AR65" i="2"/>
  <c r="AQ65" i="2"/>
  <c r="AR64" i="2"/>
  <c r="AQ64" i="2"/>
  <c r="AR63" i="2"/>
  <c r="AQ63" i="2"/>
  <c r="AR62" i="2"/>
  <c r="AQ62" i="2"/>
  <c r="AR61" i="2"/>
  <c r="AQ61" i="2"/>
  <c r="AR60" i="2"/>
  <c r="AQ60" i="2"/>
  <c r="AR59" i="2"/>
  <c r="AQ59" i="2"/>
  <c r="AR58" i="2"/>
  <c r="AQ58" i="2"/>
  <c r="AR57" i="2"/>
  <c r="AQ57" i="2"/>
  <c r="AR56" i="2"/>
  <c r="AQ56" i="2"/>
  <c r="AR55" i="2"/>
  <c r="AQ55" i="2"/>
  <c r="AR54" i="2"/>
  <c r="AQ54" i="2"/>
  <c r="AR53" i="2"/>
  <c r="AQ53" i="2"/>
  <c r="AR52" i="2"/>
  <c r="AQ52" i="2"/>
  <c r="AR51" i="2"/>
  <c r="AQ51" i="2"/>
  <c r="AR50" i="2"/>
  <c r="AQ50" i="2"/>
  <c r="AR49" i="2"/>
  <c r="AQ49" i="2"/>
  <c r="AR48" i="2"/>
  <c r="AQ48" i="2"/>
  <c r="AR47" i="2"/>
  <c r="AQ47" i="2"/>
  <c r="AR46" i="2"/>
  <c r="AQ46" i="2"/>
  <c r="AR45" i="2"/>
  <c r="AQ45" i="2"/>
  <c r="AR44" i="2"/>
  <c r="AQ44" i="2"/>
  <c r="AR43" i="2"/>
  <c r="AQ43" i="2"/>
  <c r="AR42" i="2"/>
  <c r="AQ42" i="2"/>
  <c r="AR41" i="2"/>
  <c r="AQ41" i="2"/>
  <c r="AR40" i="2"/>
  <c r="AQ40" i="2"/>
  <c r="AR39" i="2"/>
  <c r="AQ39" i="2"/>
  <c r="AR38" i="2"/>
  <c r="AQ38" i="2"/>
  <c r="AR37" i="2"/>
  <c r="AQ37" i="2"/>
  <c r="AR36" i="2"/>
  <c r="AQ36" i="2"/>
  <c r="AR35" i="2"/>
  <c r="AQ35" i="2"/>
  <c r="AR34" i="2"/>
  <c r="AQ34" i="2"/>
  <c r="AR33" i="2"/>
  <c r="AQ33" i="2"/>
  <c r="AR32" i="2"/>
  <c r="AQ32" i="2"/>
  <c r="AR31" i="2"/>
  <c r="AQ31" i="2"/>
  <c r="AR30" i="2"/>
  <c r="AQ30" i="2"/>
  <c r="AR29" i="2"/>
  <c r="AQ29" i="2"/>
  <c r="AR28" i="2"/>
  <c r="AQ28" i="2"/>
  <c r="AR27" i="2"/>
  <c r="AQ27" i="2"/>
  <c r="AR26" i="2"/>
  <c r="AQ26" i="2"/>
  <c r="AR25" i="2"/>
  <c r="AQ25" i="2"/>
  <c r="AR24" i="2"/>
  <c r="AQ24" i="2"/>
  <c r="AR23" i="2"/>
  <c r="AQ23" i="2"/>
  <c r="AR22" i="2"/>
  <c r="AQ22" i="2"/>
  <c r="AR21" i="2"/>
  <c r="AQ21" i="2"/>
  <c r="AR20" i="2"/>
  <c r="AQ20" i="2"/>
  <c r="AR19" i="2"/>
  <c r="AQ19" i="2"/>
  <c r="AR18" i="2"/>
  <c r="AQ18" i="2"/>
  <c r="AR17" i="2"/>
  <c r="AQ17" i="2"/>
  <c r="AR16" i="2"/>
  <c r="AQ16" i="2"/>
  <c r="AR15" i="2"/>
  <c r="AQ15" i="2"/>
  <c r="AR14" i="2"/>
  <c r="AQ14" i="2"/>
  <c r="AQ17" i="19"/>
  <c r="AQ18" i="19"/>
  <c r="AQ19" i="19"/>
  <c r="AQ20" i="19"/>
  <c r="AQ21" i="19"/>
  <c r="AQ22" i="19"/>
  <c r="AQ23" i="19"/>
  <c r="AQ24" i="19"/>
  <c r="AQ25" i="19"/>
  <c r="AQ26" i="19"/>
  <c r="AQ27" i="19"/>
  <c r="AQ28" i="19"/>
  <c r="AQ29" i="19"/>
  <c r="AQ30" i="19"/>
  <c r="AQ31" i="19"/>
  <c r="AQ32" i="19"/>
  <c r="AQ33" i="19"/>
  <c r="AQ34" i="19"/>
  <c r="AQ35" i="19"/>
  <c r="AQ36" i="19"/>
  <c r="AQ37" i="19"/>
  <c r="AQ38" i="19"/>
  <c r="AQ39" i="19"/>
  <c r="AQ40" i="19"/>
  <c r="AQ41" i="19"/>
  <c r="AQ42" i="19"/>
  <c r="AQ43" i="19"/>
  <c r="AQ44" i="19"/>
  <c r="AQ45" i="19"/>
  <c r="AQ46" i="19"/>
  <c r="AQ47" i="19"/>
  <c r="AQ48" i="19"/>
  <c r="AQ49" i="19"/>
  <c r="AQ50" i="19"/>
  <c r="AQ51" i="19"/>
  <c r="AQ52" i="19"/>
  <c r="AQ53" i="19"/>
  <c r="AQ54" i="19"/>
  <c r="AQ55" i="19"/>
  <c r="AQ56" i="19"/>
  <c r="AQ57" i="19"/>
  <c r="AQ58" i="19"/>
  <c r="AQ59" i="19"/>
  <c r="AQ60" i="19"/>
  <c r="AQ61" i="19"/>
  <c r="AQ62" i="19"/>
  <c r="AQ63" i="19"/>
  <c r="AQ64" i="19"/>
  <c r="AQ65" i="19"/>
  <c r="AQ66" i="19"/>
  <c r="AQ67" i="19"/>
  <c r="AQ68" i="19"/>
  <c r="AQ69" i="19"/>
  <c r="AQ70" i="19"/>
  <c r="AQ71" i="19"/>
  <c r="AQ72" i="19"/>
  <c r="AQ73" i="19"/>
  <c r="AQ74" i="19"/>
  <c r="AQ75" i="19"/>
  <c r="AQ76" i="19"/>
  <c r="AQ77" i="19"/>
  <c r="AQ78" i="19"/>
  <c r="AQ79" i="19"/>
  <c r="AQ80" i="19"/>
  <c r="AQ81" i="19"/>
  <c r="AQ82" i="19"/>
  <c r="AQ83" i="19"/>
  <c r="AQ84" i="19"/>
  <c r="AQ85" i="19"/>
  <c r="AQ86" i="19"/>
  <c r="AQ87" i="19"/>
  <c r="AQ88" i="19"/>
  <c r="AQ89" i="19"/>
  <c r="AQ90" i="19"/>
  <c r="AQ91" i="19"/>
  <c r="AQ92" i="19"/>
  <c r="AQ93" i="19"/>
  <c r="AQ94" i="19"/>
  <c r="AQ95" i="19"/>
  <c r="AQ96" i="19"/>
  <c r="AQ97" i="19"/>
  <c r="AQ98" i="19"/>
  <c r="AQ99" i="19"/>
  <c r="AQ100" i="19"/>
  <c r="AQ101" i="19"/>
  <c r="AQ102" i="19"/>
  <c r="AQ103" i="19"/>
  <c r="AQ104" i="19"/>
  <c r="AQ105" i="19"/>
  <c r="AQ106" i="19"/>
  <c r="AQ107" i="19"/>
  <c r="AQ108" i="19"/>
  <c r="AQ109" i="19"/>
  <c r="AQ110" i="19"/>
  <c r="AQ111" i="19"/>
  <c r="AQ112" i="19"/>
  <c r="AQ113" i="19"/>
  <c r="AQ114" i="19"/>
  <c r="AQ115" i="19"/>
  <c r="AQ116" i="19"/>
  <c r="AQ117" i="19"/>
  <c r="AQ118" i="19"/>
  <c r="AQ119" i="19"/>
  <c r="AQ120" i="19"/>
  <c r="AQ121" i="19"/>
  <c r="AQ122" i="19"/>
  <c r="AQ123" i="19"/>
  <c r="AQ124" i="19"/>
  <c r="AQ125" i="19"/>
  <c r="AQ126" i="19"/>
  <c r="AQ127" i="19"/>
  <c r="AQ128" i="19"/>
  <c r="AQ129" i="19"/>
  <c r="AQ130" i="19"/>
  <c r="AQ131" i="19"/>
  <c r="AQ132" i="19"/>
  <c r="AQ133" i="19"/>
  <c r="AQ134" i="19"/>
  <c r="AQ135" i="19"/>
  <c r="AQ136" i="19"/>
  <c r="AQ137" i="19"/>
  <c r="AQ138" i="19"/>
  <c r="AQ139" i="19"/>
  <c r="AQ140" i="19"/>
  <c r="AQ141" i="19"/>
  <c r="AQ142" i="19"/>
  <c r="AQ143" i="19"/>
  <c r="AQ144" i="19"/>
  <c r="AQ145" i="19"/>
  <c r="AQ146" i="19"/>
  <c r="AQ147" i="19"/>
  <c r="AQ148" i="19"/>
  <c r="AQ149" i="19"/>
  <c r="AQ150" i="19"/>
  <c r="AQ151" i="19"/>
  <c r="AQ152" i="19"/>
  <c r="AQ153" i="19"/>
  <c r="AQ154" i="19"/>
  <c r="AQ155" i="19"/>
  <c r="AQ156" i="19"/>
  <c r="AQ157" i="19"/>
  <c r="AQ158" i="19"/>
  <c r="AQ159" i="19"/>
  <c r="AQ160" i="19"/>
  <c r="AQ161" i="19"/>
  <c r="AQ162" i="19"/>
  <c r="AQ163" i="19"/>
  <c r="AQ164" i="19"/>
  <c r="AQ165" i="19"/>
  <c r="AQ166" i="19"/>
  <c r="AQ167" i="19"/>
  <c r="AQ168" i="19"/>
  <c r="AQ169" i="19"/>
  <c r="AQ170" i="19"/>
  <c r="AQ171" i="19"/>
  <c r="AQ172" i="19"/>
  <c r="AQ173" i="19"/>
  <c r="AQ174" i="19"/>
  <c r="AQ175" i="19"/>
  <c r="AQ176" i="19"/>
  <c r="AQ177" i="19"/>
  <c r="AQ178" i="19"/>
  <c r="AQ179" i="19"/>
  <c r="AQ180" i="19"/>
  <c r="AQ181" i="19"/>
  <c r="AQ182" i="19"/>
  <c r="AQ183" i="19"/>
  <c r="AQ184" i="19"/>
  <c r="AQ185" i="19"/>
  <c r="AQ186" i="19"/>
  <c r="AQ187" i="19"/>
  <c r="AQ188" i="19"/>
  <c r="AQ189" i="19"/>
  <c r="AQ190" i="19"/>
  <c r="AQ191" i="19"/>
  <c r="AQ192" i="19"/>
  <c r="AQ193" i="19"/>
  <c r="AQ194" i="19"/>
  <c r="AQ195" i="19"/>
  <c r="AQ196" i="19"/>
  <c r="AQ197" i="19"/>
  <c r="AQ198" i="19"/>
  <c r="AQ199" i="19"/>
  <c r="AQ200" i="19"/>
  <c r="AQ201" i="19"/>
  <c r="AQ202" i="19"/>
  <c r="AQ203" i="19"/>
  <c r="AQ204" i="19"/>
  <c r="AQ205" i="19"/>
  <c r="AQ206" i="19"/>
  <c r="AQ207" i="19"/>
  <c r="AQ208" i="19"/>
  <c r="AQ209" i="19"/>
  <c r="AQ210" i="19"/>
  <c r="AQ211" i="19"/>
  <c r="AQ212" i="19"/>
  <c r="AQ213" i="19"/>
  <c r="AQ214" i="19"/>
  <c r="AQ215" i="19"/>
  <c r="AQ216" i="19"/>
  <c r="AQ217" i="19"/>
  <c r="AQ218" i="19"/>
  <c r="AQ219" i="19"/>
  <c r="AQ220" i="19"/>
  <c r="AQ221" i="19"/>
  <c r="AQ222" i="19"/>
  <c r="AQ223" i="19"/>
  <c r="AQ224" i="19"/>
  <c r="AQ225" i="19"/>
  <c r="AQ226" i="19"/>
  <c r="AQ227" i="19"/>
  <c r="AQ228" i="19"/>
  <c r="AQ229" i="19"/>
  <c r="AQ230" i="19"/>
  <c r="AQ231" i="19"/>
  <c r="AQ232" i="19"/>
  <c r="AQ233" i="19"/>
  <c r="AQ234" i="19"/>
  <c r="AQ235" i="19"/>
  <c r="AQ236" i="19"/>
  <c r="AQ237" i="19"/>
  <c r="AQ238" i="19"/>
  <c r="AQ239" i="19"/>
  <c r="AQ240" i="19"/>
  <c r="AQ241" i="19"/>
  <c r="AQ242" i="19"/>
  <c r="AQ243" i="19"/>
  <c r="AQ244" i="19"/>
  <c r="AQ245" i="19"/>
  <c r="AQ246" i="19"/>
  <c r="AQ247" i="19"/>
  <c r="AQ248" i="19"/>
  <c r="AQ249" i="19"/>
  <c r="AQ250" i="19"/>
  <c r="AQ251" i="19"/>
  <c r="AQ252" i="19"/>
  <c r="AQ253" i="19"/>
  <c r="AQ254" i="19"/>
  <c r="AQ255" i="19"/>
  <c r="AQ256" i="19"/>
  <c r="AQ257" i="19"/>
  <c r="AQ258" i="19"/>
  <c r="AQ259" i="19"/>
  <c r="AQ260" i="19"/>
  <c r="AQ261" i="19"/>
  <c r="AQ262" i="19"/>
  <c r="AQ263" i="19"/>
  <c r="AQ264" i="19"/>
  <c r="AQ265" i="19"/>
  <c r="AQ266" i="19"/>
  <c r="AQ267" i="19"/>
  <c r="AQ268" i="19"/>
  <c r="AQ269" i="19"/>
  <c r="AQ270" i="19"/>
  <c r="AQ271" i="19"/>
  <c r="AQ272" i="19"/>
  <c r="AQ273" i="19"/>
  <c r="AQ274" i="19"/>
  <c r="AQ275" i="19"/>
  <c r="AQ276" i="19"/>
  <c r="AQ277" i="19"/>
  <c r="AQ278" i="19"/>
  <c r="AQ279" i="19"/>
  <c r="AQ280" i="19"/>
  <c r="AQ281" i="19"/>
  <c r="AQ282" i="19"/>
  <c r="AQ283" i="19"/>
  <c r="AQ284" i="19"/>
  <c r="AQ285" i="19"/>
  <c r="AQ286" i="19"/>
  <c r="AQ287" i="19"/>
  <c r="AQ288" i="19"/>
  <c r="AQ289" i="19"/>
  <c r="AQ290" i="19"/>
  <c r="AQ291" i="19"/>
  <c r="AQ292" i="19"/>
  <c r="AQ293" i="19"/>
  <c r="AQ294" i="19"/>
  <c r="AQ295" i="19"/>
  <c r="AQ296" i="19"/>
  <c r="AQ297" i="19"/>
  <c r="AQ298" i="19"/>
  <c r="AQ299" i="19"/>
  <c r="AQ300" i="19"/>
  <c r="AQ301" i="19"/>
  <c r="AQ302" i="19"/>
  <c r="AQ303" i="19"/>
  <c r="AQ304" i="19"/>
  <c r="AQ305" i="19"/>
  <c r="AQ306" i="19"/>
  <c r="AQ307" i="19"/>
  <c r="AQ308" i="19"/>
  <c r="AQ309" i="19"/>
  <c r="AQ310" i="19"/>
  <c r="AQ311" i="19"/>
  <c r="AQ312" i="19"/>
  <c r="AQ313" i="19"/>
  <c r="AQ314" i="19"/>
  <c r="AQ315" i="19"/>
  <c r="AQ316" i="19"/>
  <c r="AQ317" i="19"/>
  <c r="AQ318" i="19"/>
  <c r="AQ319" i="19"/>
  <c r="AQ320" i="19"/>
  <c r="AQ321" i="19"/>
  <c r="AQ322" i="19"/>
  <c r="AQ323" i="19"/>
  <c r="AQ324" i="19"/>
  <c r="AQ325" i="19"/>
  <c r="AQ326" i="19"/>
  <c r="AQ327" i="19"/>
  <c r="AQ328" i="19"/>
  <c r="AQ329" i="19"/>
  <c r="AQ330" i="19"/>
  <c r="AQ331" i="19"/>
  <c r="AQ332" i="19"/>
  <c r="AQ333" i="19"/>
  <c r="AQ334" i="19"/>
  <c r="AQ335" i="19"/>
  <c r="AQ336" i="19"/>
  <c r="AQ337" i="19"/>
  <c r="AQ338" i="19"/>
  <c r="AQ339" i="19"/>
  <c r="AQ340" i="19"/>
  <c r="AQ341" i="19"/>
  <c r="AQ342" i="19"/>
  <c r="AQ343" i="19"/>
  <c r="AQ344" i="19"/>
  <c r="AQ345" i="19"/>
  <c r="AQ346" i="19"/>
  <c r="AQ347" i="19"/>
  <c r="AQ348" i="19"/>
  <c r="AQ349" i="19"/>
  <c r="AQ350" i="19"/>
  <c r="AQ351" i="19"/>
  <c r="AQ352" i="19"/>
  <c r="AQ353" i="19"/>
  <c r="AQ354" i="19"/>
  <c r="AQ355" i="19"/>
  <c r="AQ356" i="19"/>
  <c r="AQ357" i="19"/>
  <c r="AQ358" i="19"/>
  <c r="AQ359" i="19"/>
  <c r="AQ360" i="19"/>
  <c r="AQ361" i="19"/>
  <c r="AQ362" i="19"/>
  <c r="AQ363" i="19"/>
  <c r="AQ364" i="19"/>
  <c r="AQ365" i="19"/>
  <c r="AQ366" i="19"/>
  <c r="AQ367" i="19"/>
  <c r="AQ368" i="19"/>
  <c r="AQ369" i="19"/>
  <c r="AQ370" i="19"/>
  <c r="AQ371" i="19"/>
  <c r="AQ372" i="19"/>
  <c r="AQ373" i="19"/>
  <c r="AQ374" i="19"/>
  <c r="AQ375" i="19"/>
  <c r="AQ376" i="19"/>
  <c r="AQ377" i="19"/>
  <c r="AQ378" i="19"/>
  <c r="AQ379" i="19"/>
  <c r="AQ380" i="19"/>
  <c r="AQ381" i="19"/>
  <c r="AQ382" i="19"/>
  <c r="AQ383" i="19"/>
  <c r="AQ384" i="19"/>
  <c r="AQ385" i="19"/>
  <c r="AQ386" i="19"/>
  <c r="AQ387" i="19"/>
  <c r="AQ388" i="19"/>
  <c r="AQ389" i="19"/>
  <c r="AQ390" i="19"/>
  <c r="AQ391" i="19"/>
  <c r="AQ392" i="19"/>
  <c r="AQ393" i="19"/>
  <c r="AQ394" i="19"/>
  <c r="AQ395" i="19"/>
  <c r="AQ396" i="19"/>
  <c r="AQ397" i="19"/>
  <c r="AQ398" i="19"/>
  <c r="AQ399" i="19"/>
  <c r="AQ400" i="19"/>
  <c r="AQ401" i="19"/>
  <c r="AQ402" i="19"/>
  <c r="AQ403" i="19"/>
  <c r="AQ404" i="19"/>
  <c r="AQ405" i="19"/>
  <c r="AQ406" i="19"/>
  <c r="AQ407" i="19"/>
  <c r="AQ408" i="19"/>
  <c r="AQ409" i="19"/>
  <c r="AQ410" i="19"/>
  <c r="AQ411" i="19"/>
  <c r="AQ412" i="19"/>
  <c r="AQ413" i="19"/>
  <c r="AQ414" i="19"/>
  <c r="AQ415" i="19"/>
  <c r="AQ416" i="19"/>
  <c r="AQ417" i="19"/>
  <c r="AQ418" i="19"/>
  <c r="AQ419" i="19"/>
  <c r="AQ420" i="19"/>
  <c r="AQ421" i="19"/>
  <c r="AQ422" i="19"/>
  <c r="AQ423" i="19"/>
  <c r="AQ424" i="19"/>
  <c r="AQ425" i="19"/>
  <c r="AQ426" i="19"/>
  <c r="AQ427" i="19"/>
  <c r="AQ428" i="19"/>
  <c r="AQ429" i="19"/>
  <c r="AQ430" i="19"/>
  <c r="AQ431" i="19"/>
  <c r="AQ432" i="19"/>
  <c r="AQ433" i="19"/>
  <c r="AQ434" i="19"/>
  <c r="AQ435" i="19"/>
  <c r="AQ436" i="19"/>
  <c r="AQ437" i="19"/>
  <c r="AQ438" i="19"/>
  <c r="AQ439" i="19"/>
  <c r="AQ440" i="19"/>
  <c r="AQ441" i="19"/>
  <c r="AQ442" i="19"/>
  <c r="AQ443" i="19"/>
  <c r="AQ444" i="19"/>
  <c r="AQ445" i="19"/>
  <c r="AQ446" i="19"/>
  <c r="AQ447" i="19"/>
  <c r="AQ448" i="19"/>
  <c r="AQ449" i="19"/>
  <c r="AQ450" i="19"/>
  <c r="AQ451" i="19"/>
  <c r="AQ452" i="19"/>
  <c r="AQ453" i="19"/>
  <c r="AQ454" i="19"/>
  <c r="AQ455" i="19"/>
  <c r="AQ456" i="19"/>
  <c r="AQ457" i="19"/>
  <c r="AQ458" i="19"/>
  <c r="AQ459" i="19"/>
  <c r="AQ460" i="19"/>
  <c r="AQ461" i="19"/>
  <c r="AQ462" i="19"/>
  <c r="AQ463" i="19"/>
  <c r="AQ15" i="19"/>
  <c r="AR17" i="19"/>
  <c r="AR18" i="19"/>
  <c r="AR19" i="19"/>
  <c r="AR20" i="19"/>
  <c r="AR21" i="19"/>
  <c r="AR22" i="19"/>
  <c r="AR23" i="19"/>
  <c r="AR24" i="19"/>
  <c r="AR25" i="19"/>
  <c r="AR26" i="19"/>
  <c r="AR27" i="19"/>
  <c r="AR28" i="19"/>
  <c r="AR29" i="19"/>
  <c r="AR30" i="19"/>
  <c r="AR31" i="19"/>
  <c r="AR32" i="19"/>
  <c r="AR33" i="19"/>
  <c r="AR34" i="19"/>
  <c r="AR35" i="19"/>
  <c r="AR36" i="19"/>
  <c r="AR37" i="19"/>
  <c r="AR38" i="19"/>
  <c r="AR39" i="19"/>
  <c r="AR40" i="19"/>
  <c r="AR41" i="19"/>
  <c r="AR42" i="19"/>
  <c r="AR43" i="19"/>
  <c r="AR44" i="19"/>
  <c r="AR45" i="19"/>
  <c r="AR46" i="19"/>
  <c r="AR47" i="19"/>
  <c r="AR48" i="19"/>
  <c r="AR49" i="19"/>
  <c r="AR50" i="19"/>
  <c r="AR51" i="19"/>
  <c r="AR52" i="19"/>
  <c r="AR53" i="19"/>
  <c r="AR54" i="19"/>
  <c r="AR55" i="19"/>
  <c r="AR56" i="19"/>
  <c r="AR57" i="19"/>
  <c r="AR58" i="19"/>
  <c r="AR59" i="19"/>
  <c r="AR60" i="19"/>
  <c r="AR61" i="19"/>
  <c r="AR62" i="19"/>
  <c r="AR63" i="19"/>
  <c r="AR64" i="19"/>
  <c r="AR65" i="19"/>
  <c r="AR66" i="19"/>
  <c r="AR67" i="19"/>
  <c r="AR68" i="19"/>
  <c r="AR69" i="19"/>
  <c r="AR70" i="19"/>
  <c r="AR71" i="19"/>
  <c r="AR72" i="19"/>
  <c r="AR73" i="19"/>
  <c r="AR74" i="19"/>
  <c r="AR75" i="19"/>
  <c r="AR76" i="19"/>
  <c r="AR77" i="19"/>
  <c r="AR78" i="19"/>
  <c r="AR79" i="19"/>
  <c r="AR80" i="19"/>
  <c r="AR81" i="19"/>
  <c r="AR82" i="19"/>
  <c r="AR83" i="19"/>
  <c r="AR84" i="19"/>
  <c r="AR85" i="19"/>
  <c r="AR86" i="19"/>
  <c r="AR87" i="19"/>
  <c r="AR88" i="19"/>
  <c r="AR89" i="19"/>
  <c r="AR90" i="19"/>
  <c r="AR91" i="19"/>
  <c r="AR92" i="19"/>
  <c r="AR93" i="19"/>
  <c r="AR94" i="19"/>
  <c r="AR95" i="19"/>
  <c r="AR96" i="19"/>
  <c r="AR97" i="19"/>
  <c r="AR98" i="19"/>
  <c r="AR99" i="19"/>
  <c r="AR100" i="19"/>
  <c r="AR101" i="19"/>
  <c r="AR102" i="19"/>
  <c r="AR103" i="19"/>
  <c r="AR104" i="19"/>
  <c r="AR105" i="19"/>
  <c r="AR106" i="19"/>
  <c r="AR107" i="19"/>
  <c r="AR108" i="19"/>
  <c r="AR109" i="19"/>
  <c r="AR110" i="19"/>
  <c r="AR111" i="19"/>
  <c r="AR112" i="19"/>
  <c r="AR113" i="19"/>
  <c r="AR114" i="19"/>
  <c r="AR115" i="19"/>
  <c r="AR116" i="19"/>
  <c r="AR117" i="19"/>
  <c r="AR118" i="19"/>
  <c r="AR119" i="19"/>
  <c r="AR120" i="19"/>
  <c r="AR121" i="19"/>
  <c r="AR122" i="19"/>
  <c r="AR123" i="19"/>
  <c r="AR124" i="19"/>
  <c r="AR125" i="19"/>
  <c r="AR126" i="19"/>
  <c r="AR127" i="19"/>
  <c r="AR128" i="19"/>
  <c r="AR129" i="19"/>
  <c r="AR130" i="19"/>
  <c r="AR131" i="19"/>
  <c r="AR132" i="19"/>
  <c r="AR133" i="19"/>
  <c r="AR134" i="19"/>
  <c r="AR135" i="19"/>
  <c r="AR136" i="19"/>
  <c r="AR137" i="19"/>
  <c r="AR138" i="19"/>
  <c r="AR139" i="19"/>
  <c r="AR140" i="19"/>
  <c r="AR141" i="19"/>
  <c r="AR142" i="19"/>
  <c r="AR143" i="19"/>
  <c r="AR144" i="19"/>
  <c r="AR145" i="19"/>
  <c r="AR146" i="19"/>
  <c r="AR147" i="19"/>
  <c r="AR148" i="19"/>
  <c r="AR149" i="19"/>
  <c r="AR150" i="19"/>
  <c r="AR151" i="19"/>
  <c r="AR152" i="19"/>
  <c r="AR153" i="19"/>
  <c r="AR154" i="19"/>
  <c r="AR155" i="19"/>
  <c r="AR156" i="19"/>
  <c r="AR157" i="19"/>
  <c r="AR158" i="19"/>
  <c r="AR159" i="19"/>
  <c r="AR160" i="19"/>
  <c r="AR161" i="19"/>
  <c r="AR162" i="19"/>
  <c r="AR163" i="19"/>
  <c r="AR164" i="19"/>
  <c r="AR165" i="19"/>
  <c r="AR166" i="19"/>
  <c r="AR167" i="19"/>
  <c r="AR168" i="19"/>
  <c r="AR169" i="19"/>
  <c r="AR170" i="19"/>
  <c r="AR171" i="19"/>
  <c r="AR172" i="19"/>
  <c r="AR173" i="19"/>
  <c r="AR174" i="19"/>
  <c r="AR175" i="19"/>
  <c r="AR176" i="19"/>
  <c r="AR177" i="19"/>
  <c r="AR178" i="19"/>
  <c r="AR179" i="19"/>
  <c r="AR180" i="19"/>
  <c r="AR181" i="19"/>
  <c r="AR182" i="19"/>
  <c r="AR183" i="19"/>
  <c r="AR184" i="19"/>
  <c r="AR185" i="19"/>
  <c r="AR186" i="19"/>
  <c r="AR187" i="19"/>
  <c r="AR188" i="19"/>
  <c r="AR189" i="19"/>
  <c r="AR190" i="19"/>
  <c r="AR191" i="19"/>
  <c r="AR192" i="19"/>
  <c r="AR193" i="19"/>
  <c r="AR194" i="19"/>
  <c r="AR195" i="19"/>
  <c r="AR196" i="19"/>
  <c r="AR197" i="19"/>
  <c r="AR198" i="19"/>
  <c r="AR199" i="19"/>
  <c r="AR200" i="19"/>
  <c r="AR201" i="19"/>
  <c r="AR202" i="19"/>
  <c r="AR203" i="19"/>
  <c r="AR204" i="19"/>
  <c r="AR205" i="19"/>
  <c r="AR206" i="19"/>
  <c r="AR207" i="19"/>
  <c r="AR208" i="19"/>
  <c r="AR209" i="19"/>
  <c r="AR210" i="19"/>
  <c r="AR211" i="19"/>
  <c r="AR212" i="19"/>
  <c r="AR213" i="19"/>
  <c r="AR214" i="19"/>
  <c r="AR215" i="19"/>
  <c r="AR216" i="19"/>
  <c r="AR217" i="19"/>
  <c r="AR218" i="19"/>
  <c r="AR219" i="19"/>
  <c r="AR220" i="19"/>
  <c r="AR221" i="19"/>
  <c r="AR222" i="19"/>
  <c r="AR223" i="19"/>
  <c r="AR224" i="19"/>
  <c r="AR225" i="19"/>
  <c r="AR226" i="19"/>
  <c r="AR227" i="19"/>
  <c r="AR228" i="19"/>
  <c r="AR229" i="19"/>
  <c r="AR230" i="19"/>
  <c r="AR231" i="19"/>
  <c r="AR232" i="19"/>
  <c r="AR233" i="19"/>
  <c r="AR234" i="19"/>
  <c r="AR235" i="19"/>
  <c r="AR236" i="19"/>
  <c r="AR237" i="19"/>
  <c r="AR238" i="19"/>
  <c r="AR239" i="19"/>
  <c r="AR240" i="19"/>
  <c r="AR241" i="19"/>
  <c r="AR242" i="19"/>
  <c r="AR243" i="19"/>
  <c r="AR244" i="19"/>
  <c r="AR245" i="19"/>
  <c r="AR246" i="19"/>
  <c r="AR247" i="19"/>
  <c r="AR248" i="19"/>
  <c r="AR249" i="19"/>
  <c r="AR250" i="19"/>
  <c r="AR251" i="19"/>
  <c r="AR252" i="19"/>
  <c r="AR253" i="19"/>
  <c r="AR254" i="19"/>
  <c r="AR255" i="19"/>
  <c r="AR256" i="19"/>
  <c r="AR257" i="19"/>
  <c r="AR258" i="19"/>
  <c r="AR259" i="19"/>
  <c r="AR260" i="19"/>
  <c r="AR261" i="19"/>
  <c r="AR262" i="19"/>
  <c r="AR263" i="19"/>
  <c r="AR264" i="19"/>
  <c r="AR265" i="19"/>
  <c r="AR266" i="19"/>
  <c r="AR267" i="19"/>
  <c r="AR268" i="19"/>
  <c r="AR269" i="19"/>
  <c r="AR270" i="19"/>
  <c r="AR271" i="19"/>
  <c r="AR272" i="19"/>
  <c r="AR273" i="19"/>
  <c r="AR274" i="19"/>
  <c r="AR275" i="19"/>
  <c r="AR276" i="19"/>
  <c r="AR277" i="19"/>
  <c r="AR278" i="19"/>
  <c r="AR279" i="19"/>
  <c r="AR280" i="19"/>
  <c r="AR281" i="19"/>
  <c r="AR282" i="19"/>
  <c r="AR283" i="19"/>
  <c r="AR284" i="19"/>
  <c r="AR285" i="19"/>
  <c r="AR286" i="19"/>
  <c r="AR287" i="19"/>
  <c r="AR288" i="19"/>
  <c r="AR289" i="19"/>
  <c r="AR290" i="19"/>
  <c r="AR291" i="19"/>
  <c r="AR292" i="19"/>
  <c r="AR293" i="19"/>
  <c r="AR294" i="19"/>
  <c r="AR295" i="19"/>
  <c r="AR296" i="19"/>
  <c r="AR297" i="19"/>
  <c r="AR298" i="19"/>
  <c r="AR299" i="19"/>
  <c r="AR300" i="19"/>
  <c r="AR301" i="19"/>
  <c r="AR302" i="19"/>
  <c r="AR303" i="19"/>
  <c r="AR304" i="19"/>
  <c r="AR305" i="19"/>
  <c r="AR306" i="19"/>
  <c r="AR307" i="19"/>
  <c r="AR308" i="19"/>
  <c r="AR309" i="19"/>
  <c r="AR310" i="19"/>
  <c r="AR311" i="19"/>
  <c r="AR312" i="19"/>
  <c r="AR313" i="19"/>
  <c r="AR314" i="19"/>
  <c r="AR315" i="19"/>
  <c r="AR316" i="19"/>
  <c r="AR317" i="19"/>
  <c r="AR318" i="19"/>
  <c r="AR319" i="19"/>
  <c r="AR320" i="19"/>
  <c r="AR321" i="19"/>
  <c r="AR322" i="19"/>
  <c r="AR323" i="19"/>
  <c r="AR324" i="19"/>
  <c r="AR325" i="19"/>
  <c r="AR326" i="19"/>
  <c r="AR327" i="19"/>
  <c r="AR328" i="19"/>
  <c r="AR329" i="19"/>
  <c r="AR330" i="19"/>
  <c r="AR331" i="19"/>
  <c r="AR332" i="19"/>
  <c r="AR333" i="19"/>
  <c r="AR334" i="19"/>
  <c r="AR335" i="19"/>
  <c r="AR336" i="19"/>
  <c r="AR337" i="19"/>
  <c r="AR338" i="19"/>
  <c r="AR339" i="19"/>
  <c r="AR340" i="19"/>
  <c r="AR341" i="19"/>
  <c r="AR342" i="19"/>
  <c r="AR343" i="19"/>
  <c r="AR344" i="19"/>
  <c r="AR345" i="19"/>
  <c r="AR346" i="19"/>
  <c r="AR347" i="19"/>
  <c r="AR348" i="19"/>
  <c r="AR349" i="19"/>
  <c r="AR350" i="19"/>
  <c r="AR351" i="19"/>
  <c r="AR352" i="19"/>
  <c r="AR353" i="19"/>
  <c r="AR354" i="19"/>
  <c r="AR355" i="19"/>
  <c r="AR356" i="19"/>
  <c r="AR357" i="19"/>
  <c r="AR358" i="19"/>
  <c r="AR359" i="19"/>
  <c r="AR360" i="19"/>
  <c r="AR361" i="19"/>
  <c r="AR362" i="19"/>
  <c r="AR363" i="19"/>
  <c r="AR364" i="19"/>
  <c r="AR365" i="19"/>
  <c r="AR366" i="19"/>
  <c r="AR367" i="19"/>
  <c r="AR368" i="19"/>
  <c r="AR369" i="19"/>
  <c r="AR370" i="19"/>
  <c r="AR371" i="19"/>
  <c r="AR372" i="19"/>
  <c r="AR373" i="19"/>
  <c r="AR374" i="19"/>
  <c r="AR375" i="19"/>
  <c r="AR376" i="19"/>
  <c r="AR377" i="19"/>
  <c r="AR378" i="19"/>
  <c r="AR379" i="19"/>
  <c r="AR380" i="19"/>
  <c r="AR381" i="19"/>
  <c r="AR382" i="19"/>
  <c r="AR383" i="19"/>
  <c r="AR384" i="19"/>
  <c r="AR385" i="19"/>
  <c r="AR386" i="19"/>
  <c r="AR387" i="19"/>
  <c r="AR388" i="19"/>
  <c r="AR389" i="19"/>
  <c r="AR390" i="19"/>
  <c r="AR391" i="19"/>
  <c r="AR392" i="19"/>
  <c r="AR393" i="19"/>
  <c r="AR394" i="19"/>
  <c r="AR395" i="19"/>
  <c r="AR396" i="19"/>
  <c r="AR397" i="19"/>
  <c r="AR398" i="19"/>
  <c r="AR399" i="19"/>
  <c r="AR400" i="19"/>
  <c r="AR401" i="19"/>
  <c r="AR402" i="19"/>
  <c r="AR403" i="19"/>
  <c r="AR404" i="19"/>
  <c r="AR405" i="19"/>
  <c r="AR406" i="19"/>
  <c r="AR407" i="19"/>
  <c r="AR408" i="19"/>
  <c r="AR409" i="19"/>
  <c r="AR410" i="19"/>
  <c r="AR411" i="19"/>
  <c r="AR412" i="19"/>
  <c r="AR413" i="19"/>
  <c r="AR414" i="19"/>
  <c r="AR415" i="19"/>
  <c r="AR416" i="19"/>
  <c r="AR417" i="19"/>
  <c r="AR418" i="19"/>
  <c r="AR419" i="19"/>
  <c r="AR420" i="19"/>
  <c r="AR421" i="19"/>
  <c r="AR422" i="19"/>
  <c r="AR423" i="19"/>
  <c r="AR424" i="19"/>
  <c r="AR425" i="19"/>
  <c r="AR426" i="19"/>
  <c r="AR427" i="19"/>
  <c r="AR428" i="19"/>
  <c r="AR429" i="19"/>
  <c r="AR430" i="19"/>
  <c r="AR431" i="19"/>
  <c r="AR432" i="19"/>
  <c r="AR433" i="19"/>
  <c r="AR434" i="19"/>
  <c r="AR435" i="19"/>
  <c r="AR436" i="19"/>
  <c r="AR437" i="19"/>
  <c r="AR438" i="19"/>
  <c r="AR439" i="19"/>
  <c r="AR440" i="19"/>
  <c r="AR441" i="19"/>
  <c r="AR442" i="19"/>
  <c r="AR443" i="19"/>
  <c r="AR444" i="19"/>
  <c r="AR445" i="19"/>
  <c r="AR446" i="19"/>
  <c r="AR447" i="19"/>
  <c r="AR448" i="19"/>
  <c r="AR449" i="19"/>
  <c r="AR450" i="19"/>
  <c r="AR451" i="19"/>
  <c r="AR452" i="19"/>
  <c r="AR453" i="19"/>
  <c r="AR454" i="19"/>
  <c r="AR455" i="19"/>
  <c r="AR456" i="19"/>
  <c r="AR457" i="19"/>
  <c r="AR458" i="19"/>
  <c r="AR459" i="19"/>
  <c r="AR460" i="19"/>
  <c r="AR461" i="19"/>
  <c r="AR462" i="19"/>
  <c r="AR463" i="19"/>
  <c r="AR16" i="19"/>
  <c r="AR15" i="19"/>
  <c r="AR14" i="19"/>
  <c r="AQ14" i="19"/>
  <c r="AQ16" i="19"/>
  <c r="D17" i="19"/>
  <c r="AP463" i="2"/>
  <c r="AO463" i="2"/>
  <c r="AN463" i="2"/>
  <c r="AM463" i="2"/>
  <c r="AL463" i="2"/>
  <c r="AK463" i="2"/>
  <c r="AJ463" i="2"/>
  <c r="AI463" i="2"/>
  <c r="AH463" i="2"/>
  <c r="AG463" i="2"/>
  <c r="AF463" i="2"/>
  <c r="AE463" i="2"/>
  <c r="AD463" i="2"/>
  <c r="AC463" i="2"/>
  <c r="AB463" i="2"/>
  <c r="Y463" i="2"/>
  <c r="AA463" i="2" s="1"/>
  <c r="AP462" i="2"/>
  <c r="AO462" i="2"/>
  <c r="AN462" i="2"/>
  <c r="AM462" i="2"/>
  <c r="AL462" i="2"/>
  <c r="AK462" i="2"/>
  <c r="AJ462" i="2"/>
  <c r="AI462" i="2"/>
  <c r="AH462" i="2"/>
  <c r="AG462" i="2"/>
  <c r="AF462" i="2"/>
  <c r="AE462" i="2"/>
  <c r="AD462" i="2"/>
  <c r="AC462" i="2"/>
  <c r="AB462" i="2"/>
  <c r="Y462" i="2"/>
  <c r="AA462" i="2" s="1"/>
  <c r="AP461" i="2"/>
  <c r="AO461" i="2"/>
  <c r="AN461" i="2"/>
  <c r="AM461" i="2"/>
  <c r="AL461" i="2"/>
  <c r="AK461" i="2"/>
  <c r="AJ461" i="2"/>
  <c r="AI461" i="2"/>
  <c r="AH461" i="2"/>
  <c r="AG461" i="2"/>
  <c r="AF461" i="2"/>
  <c r="AE461" i="2"/>
  <c r="AD461" i="2"/>
  <c r="AC461" i="2"/>
  <c r="AB461" i="2"/>
  <c r="Y461" i="2"/>
  <c r="AA461" i="2" s="1"/>
  <c r="AP460" i="2"/>
  <c r="AO460" i="2"/>
  <c r="AN460" i="2"/>
  <c r="AM460" i="2"/>
  <c r="AL460" i="2"/>
  <c r="AK460" i="2"/>
  <c r="AJ460" i="2"/>
  <c r="AI460" i="2"/>
  <c r="AH460" i="2"/>
  <c r="AG460" i="2"/>
  <c r="AF460" i="2"/>
  <c r="AE460" i="2"/>
  <c r="AD460" i="2"/>
  <c r="AC460" i="2"/>
  <c r="AB460" i="2"/>
  <c r="Y460" i="2"/>
  <c r="AA460" i="2" s="1"/>
  <c r="AP459" i="2"/>
  <c r="AO459" i="2"/>
  <c r="AN459" i="2"/>
  <c r="AM459" i="2"/>
  <c r="AL459" i="2"/>
  <c r="AK459" i="2"/>
  <c r="AJ459" i="2"/>
  <c r="AI459" i="2"/>
  <c r="AH459" i="2"/>
  <c r="AG459" i="2"/>
  <c r="AF459" i="2"/>
  <c r="AE459" i="2"/>
  <c r="AD459" i="2"/>
  <c r="AC459" i="2"/>
  <c r="AB459" i="2"/>
  <c r="Y459" i="2"/>
  <c r="AA459" i="2" s="1"/>
  <c r="AP458" i="2"/>
  <c r="AO458" i="2"/>
  <c r="AN458" i="2"/>
  <c r="AM458" i="2"/>
  <c r="AL458" i="2"/>
  <c r="AK458" i="2"/>
  <c r="AJ458" i="2"/>
  <c r="AI458" i="2"/>
  <c r="AH458" i="2"/>
  <c r="AG458" i="2"/>
  <c r="AF458" i="2"/>
  <c r="AE458" i="2"/>
  <c r="AD458" i="2"/>
  <c r="AC458" i="2"/>
  <c r="AB458" i="2"/>
  <c r="Y458" i="2"/>
  <c r="AA458" i="2" s="1"/>
  <c r="AP457" i="2"/>
  <c r="AO457" i="2"/>
  <c r="AN457" i="2"/>
  <c r="AM457" i="2"/>
  <c r="AL457" i="2"/>
  <c r="AK457" i="2"/>
  <c r="AJ457" i="2"/>
  <c r="AI457" i="2"/>
  <c r="AH457" i="2"/>
  <c r="AG457" i="2"/>
  <c r="AF457" i="2"/>
  <c r="AE457" i="2"/>
  <c r="AD457" i="2"/>
  <c r="AC457" i="2"/>
  <c r="AB457" i="2"/>
  <c r="Y457" i="2"/>
  <c r="AA457" i="2" s="1"/>
  <c r="AP456" i="2"/>
  <c r="AO456" i="2"/>
  <c r="AN456" i="2"/>
  <c r="AM456" i="2"/>
  <c r="AL456" i="2"/>
  <c r="AK456" i="2"/>
  <c r="AJ456" i="2"/>
  <c r="AI456" i="2"/>
  <c r="AH456" i="2"/>
  <c r="AG456" i="2"/>
  <c r="AF456" i="2"/>
  <c r="AE456" i="2"/>
  <c r="AD456" i="2"/>
  <c r="AC456" i="2"/>
  <c r="AB456" i="2"/>
  <c r="Y456" i="2"/>
  <c r="AA456" i="2" s="1"/>
  <c r="AP455" i="2"/>
  <c r="AO455" i="2"/>
  <c r="AN455" i="2"/>
  <c r="AM455" i="2"/>
  <c r="AL455" i="2"/>
  <c r="AK455" i="2"/>
  <c r="AJ455" i="2"/>
  <c r="AI455" i="2"/>
  <c r="AH455" i="2"/>
  <c r="AG455" i="2"/>
  <c r="AF455" i="2"/>
  <c r="AE455" i="2"/>
  <c r="AD455" i="2"/>
  <c r="AC455" i="2"/>
  <c r="AB455" i="2"/>
  <c r="Y455" i="2"/>
  <c r="AA455" i="2" s="1"/>
  <c r="AP454" i="2"/>
  <c r="AO454" i="2"/>
  <c r="AN454" i="2"/>
  <c r="AM454" i="2"/>
  <c r="AL454" i="2"/>
  <c r="AK454" i="2"/>
  <c r="AJ454" i="2"/>
  <c r="AI454" i="2"/>
  <c r="AH454" i="2"/>
  <c r="AG454" i="2"/>
  <c r="AF454" i="2"/>
  <c r="AE454" i="2"/>
  <c r="AD454" i="2"/>
  <c r="AC454" i="2"/>
  <c r="AB454" i="2"/>
  <c r="Y454" i="2"/>
  <c r="AP453" i="2"/>
  <c r="AO453" i="2"/>
  <c r="AN453" i="2"/>
  <c r="AM453" i="2"/>
  <c r="AL453" i="2"/>
  <c r="AK453" i="2"/>
  <c r="AJ453" i="2"/>
  <c r="AI453" i="2"/>
  <c r="AH453" i="2"/>
  <c r="AG453" i="2"/>
  <c r="AF453" i="2"/>
  <c r="AE453" i="2"/>
  <c r="AD453" i="2"/>
  <c r="AC453" i="2"/>
  <c r="AB453" i="2"/>
  <c r="Y453" i="2"/>
  <c r="AP452" i="2"/>
  <c r="AO452" i="2"/>
  <c r="AN452" i="2"/>
  <c r="AM452" i="2"/>
  <c r="AL452" i="2"/>
  <c r="AK452" i="2"/>
  <c r="AJ452" i="2"/>
  <c r="AI452" i="2"/>
  <c r="AH452" i="2"/>
  <c r="AG452" i="2"/>
  <c r="AF452" i="2"/>
  <c r="AE452" i="2"/>
  <c r="AD452" i="2"/>
  <c r="AC452" i="2"/>
  <c r="AB452" i="2"/>
  <c r="Y452" i="2"/>
  <c r="AP451" i="2"/>
  <c r="AO451" i="2"/>
  <c r="AN451" i="2"/>
  <c r="AM451" i="2"/>
  <c r="AL451" i="2"/>
  <c r="AK451" i="2"/>
  <c r="AJ451" i="2"/>
  <c r="AI451" i="2"/>
  <c r="AH451" i="2"/>
  <c r="AG451" i="2"/>
  <c r="AF451" i="2"/>
  <c r="AE451" i="2"/>
  <c r="AD451" i="2"/>
  <c r="AC451" i="2"/>
  <c r="AB451" i="2"/>
  <c r="Y451" i="2"/>
  <c r="AP450" i="2"/>
  <c r="AO450" i="2"/>
  <c r="AN450" i="2"/>
  <c r="AM450" i="2"/>
  <c r="AL450" i="2"/>
  <c r="AK450" i="2"/>
  <c r="AJ450" i="2"/>
  <c r="AI450" i="2"/>
  <c r="AH450" i="2"/>
  <c r="AG450" i="2"/>
  <c r="AF450" i="2"/>
  <c r="AE450" i="2"/>
  <c r="AD450" i="2"/>
  <c r="AC450" i="2"/>
  <c r="AB450" i="2"/>
  <c r="Y450" i="2"/>
  <c r="AP449" i="2"/>
  <c r="AO449" i="2"/>
  <c r="AN449" i="2"/>
  <c r="AM449" i="2"/>
  <c r="AL449" i="2"/>
  <c r="AK449" i="2"/>
  <c r="AJ449" i="2"/>
  <c r="AI449" i="2"/>
  <c r="AH449" i="2"/>
  <c r="AG449" i="2"/>
  <c r="AF449" i="2"/>
  <c r="AE449" i="2"/>
  <c r="AD449" i="2"/>
  <c r="AC449" i="2"/>
  <c r="AB449" i="2"/>
  <c r="Y449" i="2"/>
  <c r="AP448" i="2"/>
  <c r="AO448" i="2"/>
  <c r="AN448" i="2"/>
  <c r="AM448" i="2"/>
  <c r="AL448" i="2"/>
  <c r="AK448" i="2"/>
  <c r="AJ448" i="2"/>
  <c r="AI448" i="2"/>
  <c r="AH448" i="2"/>
  <c r="AG448" i="2"/>
  <c r="AF448" i="2"/>
  <c r="AE448" i="2"/>
  <c r="AD448" i="2"/>
  <c r="AC448" i="2"/>
  <c r="AB448" i="2"/>
  <c r="Y448" i="2"/>
  <c r="AP447" i="2"/>
  <c r="AO447" i="2"/>
  <c r="AN447" i="2"/>
  <c r="AM447" i="2"/>
  <c r="AL447" i="2"/>
  <c r="AK447" i="2"/>
  <c r="AJ447" i="2"/>
  <c r="AI447" i="2"/>
  <c r="AH447" i="2"/>
  <c r="AG447" i="2"/>
  <c r="AF447" i="2"/>
  <c r="AE447" i="2"/>
  <c r="AD447" i="2"/>
  <c r="AC447" i="2"/>
  <c r="AB447" i="2"/>
  <c r="Y447" i="2"/>
  <c r="AP446" i="2"/>
  <c r="AO446" i="2"/>
  <c r="AN446" i="2"/>
  <c r="AM446" i="2"/>
  <c r="AL446" i="2"/>
  <c r="AK446" i="2"/>
  <c r="AJ446" i="2"/>
  <c r="AI446" i="2"/>
  <c r="AH446" i="2"/>
  <c r="AG446" i="2"/>
  <c r="AF446" i="2"/>
  <c r="AE446" i="2"/>
  <c r="AD446" i="2"/>
  <c r="AC446" i="2"/>
  <c r="AB446" i="2"/>
  <c r="Y446" i="2"/>
  <c r="AP445" i="2"/>
  <c r="AO445" i="2"/>
  <c r="AN445" i="2"/>
  <c r="AM445" i="2"/>
  <c r="AL445" i="2"/>
  <c r="AK445" i="2"/>
  <c r="AJ445" i="2"/>
  <c r="AI445" i="2"/>
  <c r="AH445" i="2"/>
  <c r="AG445" i="2"/>
  <c r="AF445" i="2"/>
  <c r="AE445" i="2"/>
  <c r="AD445" i="2"/>
  <c r="AC445" i="2"/>
  <c r="AB445" i="2"/>
  <c r="Y445" i="2"/>
  <c r="AP444" i="2"/>
  <c r="AO444" i="2"/>
  <c r="AN444" i="2"/>
  <c r="AM444" i="2"/>
  <c r="AL444" i="2"/>
  <c r="AK444" i="2"/>
  <c r="AJ444" i="2"/>
  <c r="AI444" i="2"/>
  <c r="AH444" i="2"/>
  <c r="AG444" i="2"/>
  <c r="AF444" i="2"/>
  <c r="AE444" i="2"/>
  <c r="AD444" i="2"/>
  <c r="AC444" i="2"/>
  <c r="AB444" i="2"/>
  <c r="Y444" i="2"/>
  <c r="AP443" i="2"/>
  <c r="AO443" i="2"/>
  <c r="AN443" i="2"/>
  <c r="AM443" i="2"/>
  <c r="AL443" i="2"/>
  <c r="AK443" i="2"/>
  <c r="AJ443" i="2"/>
  <c r="AI443" i="2"/>
  <c r="AH443" i="2"/>
  <c r="AG443" i="2"/>
  <c r="AF443" i="2"/>
  <c r="AE443" i="2"/>
  <c r="AD443" i="2"/>
  <c r="AC443" i="2"/>
  <c r="AB443" i="2"/>
  <c r="Y443" i="2"/>
  <c r="AP442" i="2"/>
  <c r="AO442" i="2"/>
  <c r="AN442" i="2"/>
  <c r="AM442" i="2"/>
  <c r="AL442" i="2"/>
  <c r="AK442" i="2"/>
  <c r="AJ442" i="2"/>
  <c r="AI442" i="2"/>
  <c r="AH442" i="2"/>
  <c r="AG442" i="2"/>
  <c r="AF442" i="2"/>
  <c r="AE442" i="2"/>
  <c r="AD442" i="2"/>
  <c r="AC442" i="2"/>
  <c r="AB442" i="2"/>
  <c r="Y442" i="2"/>
  <c r="AP441" i="2"/>
  <c r="AO441" i="2"/>
  <c r="AN441" i="2"/>
  <c r="AM441" i="2"/>
  <c r="AL441" i="2"/>
  <c r="AK441" i="2"/>
  <c r="AJ441" i="2"/>
  <c r="AI441" i="2"/>
  <c r="AH441" i="2"/>
  <c r="AG441" i="2"/>
  <c r="AF441" i="2"/>
  <c r="AE441" i="2"/>
  <c r="AD441" i="2"/>
  <c r="AC441" i="2"/>
  <c r="AB441" i="2"/>
  <c r="Y441" i="2"/>
  <c r="AP440" i="2"/>
  <c r="AO440" i="2"/>
  <c r="AN440" i="2"/>
  <c r="AM440" i="2"/>
  <c r="AL440" i="2"/>
  <c r="AK440" i="2"/>
  <c r="AJ440" i="2"/>
  <c r="AI440" i="2"/>
  <c r="AH440" i="2"/>
  <c r="AG440" i="2"/>
  <c r="AF440" i="2"/>
  <c r="AE440" i="2"/>
  <c r="AD440" i="2"/>
  <c r="AC440" i="2"/>
  <c r="AB440" i="2"/>
  <c r="Y440" i="2"/>
  <c r="AP439" i="2"/>
  <c r="AO439" i="2"/>
  <c r="AN439" i="2"/>
  <c r="AM439" i="2"/>
  <c r="AL439" i="2"/>
  <c r="AK439" i="2"/>
  <c r="AJ439" i="2"/>
  <c r="AI439" i="2"/>
  <c r="AH439" i="2"/>
  <c r="AG439" i="2"/>
  <c r="AF439" i="2"/>
  <c r="AE439" i="2"/>
  <c r="AD439" i="2"/>
  <c r="AC439" i="2"/>
  <c r="AB439" i="2"/>
  <c r="Y439" i="2"/>
  <c r="AP438" i="2"/>
  <c r="AO438" i="2"/>
  <c r="AN438" i="2"/>
  <c r="AM438" i="2"/>
  <c r="AL438" i="2"/>
  <c r="AK438" i="2"/>
  <c r="AJ438" i="2"/>
  <c r="AI438" i="2"/>
  <c r="AH438" i="2"/>
  <c r="AG438" i="2"/>
  <c r="AF438" i="2"/>
  <c r="AE438" i="2"/>
  <c r="AD438" i="2"/>
  <c r="AC438" i="2"/>
  <c r="AB438" i="2"/>
  <c r="Y438" i="2"/>
  <c r="AP437" i="2"/>
  <c r="AO437" i="2"/>
  <c r="AN437" i="2"/>
  <c r="AM437" i="2"/>
  <c r="AL437" i="2"/>
  <c r="AK437" i="2"/>
  <c r="AJ437" i="2"/>
  <c r="AI437" i="2"/>
  <c r="AH437" i="2"/>
  <c r="AG437" i="2"/>
  <c r="AF437" i="2"/>
  <c r="AE437" i="2"/>
  <c r="AD437" i="2"/>
  <c r="AC437" i="2"/>
  <c r="AB437" i="2"/>
  <c r="Y437" i="2"/>
  <c r="AP436" i="2"/>
  <c r="AO436" i="2"/>
  <c r="AN436" i="2"/>
  <c r="AM436" i="2"/>
  <c r="AL436" i="2"/>
  <c r="AK436" i="2"/>
  <c r="AJ436" i="2"/>
  <c r="AI436" i="2"/>
  <c r="AH436" i="2"/>
  <c r="AG436" i="2"/>
  <c r="AF436" i="2"/>
  <c r="AE436" i="2"/>
  <c r="AD436" i="2"/>
  <c r="AC436" i="2"/>
  <c r="AB436" i="2"/>
  <c r="Y436" i="2"/>
  <c r="AP435" i="2"/>
  <c r="AO435" i="2"/>
  <c r="AN435" i="2"/>
  <c r="AM435" i="2"/>
  <c r="AL435" i="2"/>
  <c r="AK435" i="2"/>
  <c r="AJ435" i="2"/>
  <c r="AI435" i="2"/>
  <c r="AH435" i="2"/>
  <c r="AG435" i="2"/>
  <c r="AF435" i="2"/>
  <c r="AE435" i="2"/>
  <c r="AD435" i="2"/>
  <c r="AC435" i="2"/>
  <c r="AB435" i="2"/>
  <c r="Y435" i="2"/>
  <c r="AP434" i="2"/>
  <c r="AO434" i="2"/>
  <c r="AN434" i="2"/>
  <c r="AM434" i="2"/>
  <c r="AL434" i="2"/>
  <c r="AK434" i="2"/>
  <c r="AJ434" i="2"/>
  <c r="AI434" i="2"/>
  <c r="AH434" i="2"/>
  <c r="AG434" i="2"/>
  <c r="AF434" i="2"/>
  <c r="AE434" i="2"/>
  <c r="AD434" i="2"/>
  <c r="AC434" i="2"/>
  <c r="AB434" i="2"/>
  <c r="Y434" i="2"/>
  <c r="AP433" i="2"/>
  <c r="AO433" i="2"/>
  <c r="AN433" i="2"/>
  <c r="AM433" i="2"/>
  <c r="AL433" i="2"/>
  <c r="AK433" i="2"/>
  <c r="AJ433" i="2"/>
  <c r="AI433" i="2"/>
  <c r="AH433" i="2"/>
  <c r="AG433" i="2"/>
  <c r="AF433" i="2"/>
  <c r="AE433" i="2"/>
  <c r="AD433" i="2"/>
  <c r="AC433" i="2"/>
  <c r="AB433" i="2"/>
  <c r="Y433" i="2"/>
  <c r="AP432" i="2"/>
  <c r="AO432" i="2"/>
  <c r="AN432" i="2"/>
  <c r="AM432" i="2"/>
  <c r="AL432" i="2"/>
  <c r="AK432" i="2"/>
  <c r="AJ432" i="2"/>
  <c r="AI432" i="2"/>
  <c r="AH432" i="2"/>
  <c r="AG432" i="2"/>
  <c r="AF432" i="2"/>
  <c r="AE432" i="2"/>
  <c r="AD432" i="2"/>
  <c r="AC432" i="2"/>
  <c r="AB432" i="2"/>
  <c r="Y432" i="2"/>
  <c r="AP431" i="2"/>
  <c r="AO431" i="2"/>
  <c r="AN431" i="2"/>
  <c r="AM431" i="2"/>
  <c r="AL431" i="2"/>
  <c r="AK431" i="2"/>
  <c r="AJ431" i="2"/>
  <c r="AI431" i="2"/>
  <c r="AH431" i="2"/>
  <c r="AG431" i="2"/>
  <c r="AF431" i="2"/>
  <c r="AE431" i="2"/>
  <c r="AD431" i="2"/>
  <c r="AC431" i="2"/>
  <c r="AB431" i="2"/>
  <c r="Y431" i="2"/>
  <c r="AP430" i="2"/>
  <c r="AO430" i="2"/>
  <c r="AN430" i="2"/>
  <c r="AM430" i="2"/>
  <c r="AL430" i="2"/>
  <c r="AK430" i="2"/>
  <c r="AJ430" i="2"/>
  <c r="AI430" i="2"/>
  <c r="AH430" i="2"/>
  <c r="AG430" i="2"/>
  <c r="AF430" i="2"/>
  <c r="AE430" i="2"/>
  <c r="AD430" i="2"/>
  <c r="AC430" i="2"/>
  <c r="AB430" i="2"/>
  <c r="Y430" i="2"/>
  <c r="AP429" i="2"/>
  <c r="AO429" i="2"/>
  <c r="AN429" i="2"/>
  <c r="AM429" i="2"/>
  <c r="AL429" i="2"/>
  <c r="AK429" i="2"/>
  <c r="AJ429" i="2"/>
  <c r="AI429" i="2"/>
  <c r="AH429" i="2"/>
  <c r="AG429" i="2"/>
  <c r="AF429" i="2"/>
  <c r="AE429" i="2"/>
  <c r="AD429" i="2"/>
  <c r="AC429" i="2"/>
  <c r="AB429" i="2"/>
  <c r="Y429" i="2"/>
  <c r="AP428" i="2"/>
  <c r="AO428" i="2"/>
  <c r="AN428" i="2"/>
  <c r="AM428" i="2"/>
  <c r="AL428" i="2"/>
  <c r="AK428" i="2"/>
  <c r="AJ428" i="2"/>
  <c r="AI428" i="2"/>
  <c r="AH428" i="2"/>
  <c r="AG428" i="2"/>
  <c r="AF428" i="2"/>
  <c r="AE428" i="2"/>
  <c r="AD428" i="2"/>
  <c r="AC428" i="2"/>
  <c r="AB428" i="2"/>
  <c r="Y428" i="2"/>
  <c r="AP427" i="2"/>
  <c r="AO427" i="2"/>
  <c r="AN427" i="2"/>
  <c r="AM427" i="2"/>
  <c r="AL427" i="2"/>
  <c r="AK427" i="2"/>
  <c r="AJ427" i="2"/>
  <c r="AI427" i="2"/>
  <c r="AH427" i="2"/>
  <c r="AG427" i="2"/>
  <c r="AF427" i="2"/>
  <c r="AE427" i="2"/>
  <c r="AD427" i="2"/>
  <c r="AC427" i="2"/>
  <c r="AB427" i="2"/>
  <c r="Y427" i="2"/>
  <c r="AP426" i="2"/>
  <c r="AO426" i="2"/>
  <c r="AN426" i="2"/>
  <c r="AM426" i="2"/>
  <c r="AL426" i="2"/>
  <c r="AK426" i="2"/>
  <c r="AJ426" i="2"/>
  <c r="AI426" i="2"/>
  <c r="AH426" i="2"/>
  <c r="AG426" i="2"/>
  <c r="AF426" i="2"/>
  <c r="AE426" i="2"/>
  <c r="AD426" i="2"/>
  <c r="AC426" i="2"/>
  <c r="AB426" i="2"/>
  <c r="Y426" i="2"/>
  <c r="AP425" i="2"/>
  <c r="AO425" i="2"/>
  <c r="AN425" i="2"/>
  <c r="AM425" i="2"/>
  <c r="AL425" i="2"/>
  <c r="AK425" i="2"/>
  <c r="AJ425" i="2"/>
  <c r="AI425" i="2"/>
  <c r="AH425" i="2"/>
  <c r="AG425" i="2"/>
  <c r="AF425" i="2"/>
  <c r="AE425" i="2"/>
  <c r="AD425" i="2"/>
  <c r="AC425" i="2"/>
  <c r="AB425" i="2"/>
  <c r="Y425" i="2"/>
  <c r="AP424" i="2"/>
  <c r="AO424" i="2"/>
  <c r="AN424" i="2"/>
  <c r="AM424" i="2"/>
  <c r="AL424" i="2"/>
  <c r="AK424" i="2"/>
  <c r="AJ424" i="2"/>
  <c r="AI424" i="2"/>
  <c r="AH424" i="2"/>
  <c r="AG424" i="2"/>
  <c r="AF424" i="2"/>
  <c r="AE424" i="2"/>
  <c r="AD424" i="2"/>
  <c r="AC424" i="2"/>
  <c r="AB424" i="2"/>
  <c r="Y424" i="2"/>
  <c r="AP423" i="2"/>
  <c r="AO423" i="2"/>
  <c r="AN423" i="2"/>
  <c r="AM423" i="2"/>
  <c r="AL423" i="2"/>
  <c r="AK423" i="2"/>
  <c r="AJ423" i="2"/>
  <c r="AI423" i="2"/>
  <c r="AH423" i="2"/>
  <c r="AG423" i="2"/>
  <c r="AF423" i="2"/>
  <c r="AE423" i="2"/>
  <c r="AD423" i="2"/>
  <c r="AC423" i="2"/>
  <c r="AB423" i="2"/>
  <c r="Y423" i="2"/>
  <c r="AP422" i="2"/>
  <c r="AO422" i="2"/>
  <c r="AN422" i="2"/>
  <c r="AM422" i="2"/>
  <c r="AL422" i="2"/>
  <c r="AK422" i="2"/>
  <c r="AJ422" i="2"/>
  <c r="AI422" i="2"/>
  <c r="AH422" i="2"/>
  <c r="AG422" i="2"/>
  <c r="AF422" i="2"/>
  <c r="AE422" i="2"/>
  <c r="AD422" i="2"/>
  <c r="AC422" i="2"/>
  <c r="AB422" i="2"/>
  <c r="Y422" i="2"/>
  <c r="AP421" i="2"/>
  <c r="AO421" i="2"/>
  <c r="AN421" i="2"/>
  <c r="AM421" i="2"/>
  <c r="AL421" i="2"/>
  <c r="AK421" i="2"/>
  <c r="AJ421" i="2"/>
  <c r="AI421" i="2"/>
  <c r="AH421" i="2"/>
  <c r="AG421" i="2"/>
  <c r="AF421" i="2"/>
  <c r="AE421" i="2"/>
  <c r="AD421" i="2"/>
  <c r="AC421" i="2"/>
  <c r="AB421" i="2"/>
  <c r="Y421" i="2"/>
  <c r="AP420" i="2"/>
  <c r="AO420" i="2"/>
  <c r="AN420" i="2"/>
  <c r="AM420" i="2"/>
  <c r="AL420" i="2"/>
  <c r="AK420" i="2"/>
  <c r="AJ420" i="2"/>
  <c r="AI420" i="2"/>
  <c r="AH420" i="2"/>
  <c r="AG420" i="2"/>
  <c r="AF420" i="2"/>
  <c r="AE420" i="2"/>
  <c r="AD420" i="2"/>
  <c r="AC420" i="2"/>
  <c r="AB420" i="2"/>
  <c r="Y420" i="2"/>
  <c r="AP419" i="2"/>
  <c r="AO419" i="2"/>
  <c r="AN419" i="2"/>
  <c r="AM419" i="2"/>
  <c r="AL419" i="2"/>
  <c r="AK419" i="2"/>
  <c r="AJ419" i="2"/>
  <c r="AI419" i="2"/>
  <c r="AH419" i="2"/>
  <c r="AG419" i="2"/>
  <c r="AF419" i="2"/>
  <c r="AE419" i="2"/>
  <c r="AD419" i="2"/>
  <c r="AC419" i="2"/>
  <c r="AB419" i="2"/>
  <c r="Y419" i="2"/>
  <c r="AP418" i="2"/>
  <c r="AO418" i="2"/>
  <c r="AN418" i="2"/>
  <c r="AM418" i="2"/>
  <c r="AL418" i="2"/>
  <c r="AK418" i="2"/>
  <c r="AJ418" i="2"/>
  <c r="AI418" i="2"/>
  <c r="AH418" i="2"/>
  <c r="AG418" i="2"/>
  <c r="AF418" i="2"/>
  <c r="AE418" i="2"/>
  <c r="AD418" i="2"/>
  <c r="AC418" i="2"/>
  <c r="AB418" i="2"/>
  <c r="Y418" i="2"/>
  <c r="AP417" i="2"/>
  <c r="AO417" i="2"/>
  <c r="AN417" i="2"/>
  <c r="AM417" i="2"/>
  <c r="AL417" i="2"/>
  <c r="AK417" i="2"/>
  <c r="AJ417" i="2"/>
  <c r="AI417" i="2"/>
  <c r="AH417" i="2"/>
  <c r="AG417" i="2"/>
  <c r="AF417" i="2"/>
  <c r="AE417" i="2"/>
  <c r="AD417" i="2"/>
  <c r="AC417" i="2"/>
  <c r="AB417" i="2"/>
  <c r="Y417" i="2"/>
  <c r="AP416" i="2"/>
  <c r="AO416" i="2"/>
  <c r="AN416" i="2"/>
  <c r="AM416" i="2"/>
  <c r="AL416" i="2"/>
  <c r="AK416" i="2"/>
  <c r="AJ416" i="2"/>
  <c r="AI416" i="2"/>
  <c r="AH416" i="2"/>
  <c r="AG416" i="2"/>
  <c r="AF416" i="2"/>
  <c r="AE416" i="2"/>
  <c r="AD416" i="2"/>
  <c r="AC416" i="2"/>
  <c r="AB416" i="2"/>
  <c r="Y416" i="2"/>
  <c r="AP415" i="2"/>
  <c r="AO415" i="2"/>
  <c r="AN415" i="2"/>
  <c r="AM415" i="2"/>
  <c r="AL415" i="2"/>
  <c r="AK415" i="2"/>
  <c r="AJ415" i="2"/>
  <c r="AI415" i="2"/>
  <c r="AH415" i="2"/>
  <c r="AG415" i="2"/>
  <c r="AF415" i="2"/>
  <c r="AE415" i="2"/>
  <c r="AD415" i="2"/>
  <c r="AC415" i="2"/>
  <c r="AB415" i="2"/>
  <c r="Y415" i="2"/>
  <c r="AP414" i="2"/>
  <c r="AO414" i="2"/>
  <c r="AN414" i="2"/>
  <c r="AM414" i="2"/>
  <c r="AL414" i="2"/>
  <c r="AK414" i="2"/>
  <c r="AJ414" i="2"/>
  <c r="AI414" i="2"/>
  <c r="AH414" i="2"/>
  <c r="AG414" i="2"/>
  <c r="AF414" i="2"/>
  <c r="AE414" i="2"/>
  <c r="AD414" i="2"/>
  <c r="AC414" i="2"/>
  <c r="AB414" i="2"/>
  <c r="Y414" i="2"/>
  <c r="AP413" i="2"/>
  <c r="AO413" i="2"/>
  <c r="AN413" i="2"/>
  <c r="AM413" i="2"/>
  <c r="AL413" i="2"/>
  <c r="AK413" i="2"/>
  <c r="AJ413" i="2"/>
  <c r="AI413" i="2"/>
  <c r="AH413" i="2"/>
  <c r="AG413" i="2"/>
  <c r="AF413" i="2"/>
  <c r="AE413" i="2"/>
  <c r="AD413" i="2"/>
  <c r="AC413" i="2"/>
  <c r="AB413" i="2"/>
  <c r="Y413" i="2"/>
  <c r="AP412" i="2"/>
  <c r="AO412" i="2"/>
  <c r="AN412" i="2"/>
  <c r="AM412" i="2"/>
  <c r="AL412" i="2"/>
  <c r="AK412" i="2"/>
  <c r="AJ412" i="2"/>
  <c r="AI412" i="2"/>
  <c r="AH412" i="2"/>
  <c r="AG412" i="2"/>
  <c r="AF412" i="2"/>
  <c r="AE412" i="2"/>
  <c r="AD412" i="2"/>
  <c r="AC412" i="2"/>
  <c r="AB412" i="2"/>
  <c r="Y412" i="2"/>
  <c r="AP411" i="2"/>
  <c r="AO411" i="2"/>
  <c r="AN411" i="2"/>
  <c r="AM411" i="2"/>
  <c r="AL411" i="2"/>
  <c r="AK411" i="2"/>
  <c r="AJ411" i="2"/>
  <c r="AI411" i="2"/>
  <c r="AH411" i="2"/>
  <c r="AG411" i="2"/>
  <c r="AF411" i="2"/>
  <c r="AE411" i="2"/>
  <c r="AD411" i="2"/>
  <c r="AC411" i="2"/>
  <c r="AB411" i="2"/>
  <c r="Y411" i="2"/>
  <c r="AP410" i="2"/>
  <c r="AO410" i="2"/>
  <c r="AN410" i="2"/>
  <c r="AM410" i="2"/>
  <c r="AL410" i="2"/>
  <c r="AK410" i="2"/>
  <c r="AJ410" i="2"/>
  <c r="AI410" i="2"/>
  <c r="AH410" i="2"/>
  <c r="AG410" i="2"/>
  <c r="AF410" i="2"/>
  <c r="AE410" i="2"/>
  <c r="AD410" i="2"/>
  <c r="AC410" i="2"/>
  <c r="AB410" i="2"/>
  <c r="Y410" i="2"/>
  <c r="AP409" i="2"/>
  <c r="AO409" i="2"/>
  <c r="AN409" i="2"/>
  <c r="AM409" i="2"/>
  <c r="AL409" i="2"/>
  <c r="AK409" i="2"/>
  <c r="AJ409" i="2"/>
  <c r="AI409" i="2"/>
  <c r="AH409" i="2"/>
  <c r="AG409" i="2"/>
  <c r="AF409" i="2"/>
  <c r="AE409" i="2"/>
  <c r="AD409" i="2"/>
  <c r="AC409" i="2"/>
  <c r="AB409" i="2"/>
  <c r="Y409" i="2"/>
  <c r="AP408" i="2"/>
  <c r="AO408" i="2"/>
  <c r="AN408" i="2"/>
  <c r="AM408" i="2"/>
  <c r="AL408" i="2"/>
  <c r="AK408" i="2"/>
  <c r="AJ408" i="2"/>
  <c r="AI408" i="2"/>
  <c r="AH408" i="2"/>
  <c r="AG408" i="2"/>
  <c r="AF408" i="2"/>
  <c r="AE408" i="2"/>
  <c r="AD408" i="2"/>
  <c r="AC408" i="2"/>
  <c r="AB408" i="2"/>
  <c r="Y408" i="2"/>
  <c r="AP407" i="2"/>
  <c r="AO407" i="2"/>
  <c r="AN407" i="2"/>
  <c r="AM407" i="2"/>
  <c r="AL407" i="2"/>
  <c r="AK407" i="2"/>
  <c r="AJ407" i="2"/>
  <c r="AI407" i="2"/>
  <c r="AH407" i="2"/>
  <c r="AG407" i="2"/>
  <c r="AF407" i="2"/>
  <c r="AE407" i="2"/>
  <c r="AD407" i="2"/>
  <c r="AC407" i="2"/>
  <c r="AB407" i="2"/>
  <c r="Y407" i="2"/>
  <c r="AP406" i="2"/>
  <c r="AO406" i="2"/>
  <c r="AN406" i="2"/>
  <c r="AM406" i="2"/>
  <c r="AL406" i="2"/>
  <c r="AK406" i="2"/>
  <c r="AJ406" i="2"/>
  <c r="AI406" i="2"/>
  <c r="AH406" i="2"/>
  <c r="AG406" i="2"/>
  <c r="AF406" i="2"/>
  <c r="AE406" i="2"/>
  <c r="AD406" i="2"/>
  <c r="AC406" i="2"/>
  <c r="AB406" i="2"/>
  <c r="Y406" i="2"/>
  <c r="AP405" i="2"/>
  <c r="AO405" i="2"/>
  <c r="AN405" i="2"/>
  <c r="AM405" i="2"/>
  <c r="AL405" i="2"/>
  <c r="AK405" i="2"/>
  <c r="AJ405" i="2"/>
  <c r="AI405" i="2"/>
  <c r="AH405" i="2"/>
  <c r="AG405" i="2"/>
  <c r="AF405" i="2"/>
  <c r="AE405" i="2"/>
  <c r="AD405" i="2"/>
  <c r="AC405" i="2"/>
  <c r="AB405" i="2"/>
  <c r="Y405" i="2"/>
  <c r="AP404" i="2"/>
  <c r="AO404" i="2"/>
  <c r="AN404" i="2"/>
  <c r="AM404" i="2"/>
  <c r="AL404" i="2"/>
  <c r="AK404" i="2"/>
  <c r="AJ404" i="2"/>
  <c r="AI404" i="2"/>
  <c r="AH404" i="2"/>
  <c r="AG404" i="2"/>
  <c r="AF404" i="2"/>
  <c r="AE404" i="2"/>
  <c r="AD404" i="2"/>
  <c r="AC404" i="2"/>
  <c r="AB404" i="2"/>
  <c r="Y404" i="2"/>
  <c r="AP403" i="2"/>
  <c r="AO403" i="2"/>
  <c r="AN403" i="2"/>
  <c r="AM403" i="2"/>
  <c r="AL403" i="2"/>
  <c r="AK403" i="2"/>
  <c r="AJ403" i="2"/>
  <c r="AI403" i="2"/>
  <c r="AH403" i="2"/>
  <c r="AG403" i="2"/>
  <c r="AF403" i="2"/>
  <c r="AE403" i="2"/>
  <c r="AD403" i="2"/>
  <c r="AC403" i="2"/>
  <c r="AB403" i="2"/>
  <c r="Y403" i="2"/>
  <c r="AP402" i="2"/>
  <c r="AO402" i="2"/>
  <c r="AN402" i="2"/>
  <c r="AM402" i="2"/>
  <c r="AL402" i="2"/>
  <c r="AK402" i="2"/>
  <c r="AJ402" i="2"/>
  <c r="AI402" i="2"/>
  <c r="AH402" i="2"/>
  <c r="AG402" i="2"/>
  <c r="AF402" i="2"/>
  <c r="AE402" i="2"/>
  <c r="AD402" i="2"/>
  <c r="AC402" i="2"/>
  <c r="AB402" i="2"/>
  <c r="Y402" i="2"/>
  <c r="AP401" i="2"/>
  <c r="AO401" i="2"/>
  <c r="AN401" i="2"/>
  <c r="AM401" i="2"/>
  <c r="AL401" i="2"/>
  <c r="AK401" i="2"/>
  <c r="AJ401" i="2"/>
  <c r="AI401" i="2"/>
  <c r="AH401" i="2"/>
  <c r="AG401" i="2"/>
  <c r="AF401" i="2"/>
  <c r="AE401" i="2"/>
  <c r="AD401" i="2"/>
  <c r="AC401" i="2"/>
  <c r="AB401" i="2"/>
  <c r="Y401" i="2"/>
  <c r="AP400" i="2"/>
  <c r="AO400" i="2"/>
  <c r="AN400" i="2"/>
  <c r="AM400" i="2"/>
  <c r="AL400" i="2"/>
  <c r="AK400" i="2"/>
  <c r="AJ400" i="2"/>
  <c r="AI400" i="2"/>
  <c r="AH400" i="2"/>
  <c r="AG400" i="2"/>
  <c r="AF400" i="2"/>
  <c r="AE400" i="2"/>
  <c r="AD400" i="2"/>
  <c r="AC400" i="2"/>
  <c r="AB400" i="2"/>
  <c r="Y400" i="2"/>
  <c r="AP399" i="2"/>
  <c r="AO399" i="2"/>
  <c r="AN399" i="2"/>
  <c r="AM399" i="2"/>
  <c r="AL399" i="2"/>
  <c r="AK399" i="2"/>
  <c r="AJ399" i="2"/>
  <c r="AI399" i="2"/>
  <c r="AH399" i="2"/>
  <c r="AG399" i="2"/>
  <c r="AF399" i="2"/>
  <c r="AE399" i="2"/>
  <c r="AD399" i="2"/>
  <c r="AC399" i="2"/>
  <c r="AB399" i="2"/>
  <c r="Y399" i="2"/>
  <c r="AP398" i="2"/>
  <c r="AO398" i="2"/>
  <c r="AN398" i="2"/>
  <c r="AM398" i="2"/>
  <c r="AL398" i="2"/>
  <c r="AK398" i="2"/>
  <c r="AJ398" i="2"/>
  <c r="AI398" i="2"/>
  <c r="AH398" i="2"/>
  <c r="AG398" i="2"/>
  <c r="AF398" i="2"/>
  <c r="AE398" i="2"/>
  <c r="AD398" i="2"/>
  <c r="AC398" i="2"/>
  <c r="AB398" i="2"/>
  <c r="Y398" i="2"/>
  <c r="AP397" i="2"/>
  <c r="AO397" i="2"/>
  <c r="AN397" i="2"/>
  <c r="AM397" i="2"/>
  <c r="AL397" i="2"/>
  <c r="AK397" i="2"/>
  <c r="AJ397" i="2"/>
  <c r="AI397" i="2"/>
  <c r="AH397" i="2"/>
  <c r="AG397" i="2"/>
  <c r="AF397" i="2"/>
  <c r="AE397" i="2"/>
  <c r="AD397" i="2"/>
  <c r="AC397" i="2"/>
  <c r="AB397" i="2"/>
  <c r="Y397" i="2"/>
  <c r="AP396" i="2"/>
  <c r="AO396" i="2"/>
  <c r="AN396" i="2"/>
  <c r="AM396" i="2"/>
  <c r="AL396" i="2"/>
  <c r="AK396" i="2"/>
  <c r="AJ396" i="2"/>
  <c r="AI396" i="2"/>
  <c r="AH396" i="2"/>
  <c r="AG396" i="2"/>
  <c r="AF396" i="2"/>
  <c r="AE396" i="2"/>
  <c r="AD396" i="2"/>
  <c r="AC396" i="2"/>
  <c r="AB396" i="2"/>
  <c r="Y396" i="2"/>
  <c r="AP395" i="2"/>
  <c r="AO395" i="2"/>
  <c r="AN395" i="2"/>
  <c r="AM395" i="2"/>
  <c r="AL395" i="2"/>
  <c r="AK395" i="2"/>
  <c r="AJ395" i="2"/>
  <c r="AI395" i="2"/>
  <c r="AH395" i="2"/>
  <c r="AG395" i="2"/>
  <c r="AF395" i="2"/>
  <c r="AE395" i="2"/>
  <c r="AD395" i="2"/>
  <c r="AC395" i="2"/>
  <c r="AB395" i="2"/>
  <c r="Y395" i="2"/>
  <c r="AP394" i="2"/>
  <c r="AO394" i="2"/>
  <c r="AN394" i="2"/>
  <c r="AM394" i="2"/>
  <c r="AL394" i="2"/>
  <c r="AK394" i="2"/>
  <c r="AJ394" i="2"/>
  <c r="AI394" i="2"/>
  <c r="AH394" i="2"/>
  <c r="AG394" i="2"/>
  <c r="AF394" i="2"/>
  <c r="AE394" i="2"/>
  <c r="AD394" i="2"/>
  <c r="AC394" i="2"/>
  <c r="AB394" i="2"/>
  <c r="Y394" i="2"/>
  <c r="AP393" i="2"/>
  <c r="AO393" i="2"/>
  <c r="AN393" i="2"/>
  <c r="AM393" i="2"/>
  <c r="AL393" i="2"/>
  <c r="AK393" i="2"/>
  <c r="AJ393" i="2"/>
  <c r="AI393" i="2"/>
  <c r="AH393" i="2"/>
  <c r="AG393" i="2"/>
  <c r="AF393" i="2"/>
  <c r="AE393" i="2"/>
  <c r="AD393" i="2"/>
  <c r="AC393" i="2"/>
  <c r="AB393" i="2"/>
  <c r="Y393" i="2"/>
  <c r="AP392" i="2"/>
  <c r="AO392" i="2"/>
  <c r="AN392" i="2"/>
  <c r="AM392" i="2"/>
  <c r="AL392" i="2"/>
  <c r="AK392" i="2"/>
  <c r="AJ392" i="2"/>
  <c r="AI392" i="2"/>
  <c r="AH392" i="2"/>
  <c r="AG392" i="2"/>
  <c r="AF392" i="2"/>
  <c r="AE392" i="2"/>
  <c r="AD392" i="2"/>
  <c r="AC392" i="2"/>
  <c r="AB392" i="2"/>
  <c r="Y392" i="2"/>
  <c r="AP391" i="2"/>
  <c r="AO391" i="2"/>
  <c r="AN391" i="2"/>
  <c r="AM391" i="2"/>
  <c r="AL391" i="2"/>
  <c r="AK391" i="2"/>
  <c r="AJ391" i="2"/>
  <c r="AI391" i="2"/>
  <c r="AH391" i="2"/>
  <c r="AG391" i="2"/>
  <c r="AF391" i="2"/>
  <c r="AE391" i="2"/>
  <c r="AD391" i="2"/>
  <c r="AC391" i="2"/>
  <c r="AB391" i="2"/>
  <c r="Y391" i="2"/>
  <c r="AP390" i="2"/>
  <c r="AO390" i="2"/>
  <c r="AN390" i="2"/>
  <c r="AM390" i="2"/>
  <c r="AL390" i="2"/>
  <c r="AK390" i="2"/>
  <c r="AJ390" i="2"/>
  <c r="AI390" i="2"/>
  <c r="AH390" i="2"/>
  <c r="AG390" i="2"/>
  <c r="AF390" i="2"/>
  <c r="AE390" i="2"/>
  <c r="AD390" i="2"/>
  <c r="AC390" i="2"/>
  <c r="AB390" i="2"/>
  <c r="Y390" i="2"/>
  <c r="AP389" i="2"/>
  <c r="AO389" i="2"/>
  <c r="AN389" i="2"/>
  <c r="AM389" i="2"/>
  <c r="AL389" i="2"/>
  <c r="AK389" i="2"/>
  <c r="AJ389" i="2"/>
  <c r="AI389" i="2"/>
  <c r="AH389" i="2"/>
  <c r="AG389" i="2"/>
  <c r="AF389" i="2"/>
  <c r="AE389" i="2"/>
  <c r="AD389" i="2"/>
  <c r="AC389" i="2"/>
  <c r="AB389" i="2"/>
  <c r="Y389" i="2"/>
  <c r="AP388" i="2"/>
  <c r="AO388" i="2"/>
  <c r="AN388" i="2"/>
  <c r="AM388" i="2"/>
  <c r="AL388" i="2"/>
  <c r="AK388" i="2"/>
  <c r="AJ388" i="2"/>
  <c r="AI388" i="2"/>
  <c r="AH388" i="2"/>
  <c r="AG388" i="2"/>
  <c r="AF388" i="2"/>
  <c r="AE388" i="2"/>
  <c r="AD388" i="2"/>
  <c r="AC388" i="2"/>
  <c r="AB388" i="2"/>
  <c r="Y388" i="2"/>
  <c r="AP387" i="2"/>
  <c r="AO387" i="2"/>
  <c r="AN387" i="2"/>
  <c r="AM387" i="2"/>
  <c r="AL387" i="2"/>
  <c r="AK387" i="2"/>
  <c r="AJ387" i="2"/>
  <c r="AI387" i="2"/>
  <c r="AH387" i="2"/>
  <c r="AG387" i="2"/>
  <c r="AF387" i="2"/>
  <c r="AE387" i="2"/>
  <c r="AD387" i="2"/>
  <c r="AC387" i="2"/>
  <c r="AB387" i="2"/>
  <c r="Y387" i="2"/>
  <c r="AP386" i="2"/>
  <c r="AO386" i="2"/>
  <c r="AN386" i="2"/>
  <c r="AM386" i="2"/>
  <c r="AL386" i="2"/>
  <c r="AK386" i="2"/>
  <c r="AJ386" i="2"/>
  <c r="AI386" i="2"/>
  <c r="AH386" i="2"/>
  <c r="AG386" i="2"/>
  <c r="AF386" i="2"/>
  <c r="AE386" i="2"/>
  <c r="AD386" i="2"/>
  <c r="AC386" i="2"/>
  <c r="AB386" i="2"/>
  <c r="Y386" i="2"/>
  <c r="AP385" i="2"/>
  <c r="AO385" i="2"/>
  <c r="AN385" i="2"/>
  <c r="AM385" i="2"/>
  <c r="AL385" i="2"/>
  <c r="AK385" i="2"/>
  <c r="AJ385" i="2"/>
  <c r="AI385" i="2"/>
  <c r="AH385" i="2"/>
  <c r="AG385" i="2"/>
  <c r="AF385" i="2"/>
  <c r="AE385" i="2"/>
  <c r="AD385" i="2"/>
  <c r="AC385" i="2"/>
  <c r="AB385" i="2"/>
  <c r="Y385" i="2"/>
  <c r="AP384" i="2"/>
  <c r="AO384" i="2"/>
  <c r="AN384" i="2"/>
  <c r="AM384" i="2"/>
  <c r="AL384" i="2"/>
  <c r="AK384" i="2"/>
  <c r="AJ384" i="2"/>
  <c r="AI384" i="2"/>
  <c r="AH384" i="2"/>
  <c r="AG384" i="2"/>
  <c r="AF384" i="2"/>
  <c r="AE384" i="2"/>
  <c r="AD384" i="2"/>
  <c r="AC384" i="2"/>
  <c r="AB384" i="2"/>
  <c r="Y384" i="2"/>
  <c r="AP383" i="2"/>
  <c r="AO383" i="2"/>
  <c r="AN383" i="2"/>
  <c r="AM383" i="2"/>
  <c r="AL383" i="2"/>
  <c r="AK383" i="2"/>
  <c r="AJ383" i="2"/>
  <c r="AI383" i="2"/>
  <c r="AH383" i="2"/>
  <c r="AG383" i="2"/>
  <c r="AF383" i="2"/>
  <c r="AE383" i="2"/>
  <c r="AD383" i="2"/>
  <c r="AC383" i="2"/>
  <c r="AB383" i="2"/>
  <c r="Y383" i="2"/>
  <c r="AP382" i="2"/>
  <c r="AO382" i="2"/>
  <c r="AN382" i="2"/>
  <c r="AM382" i="2"/>
  <c r="AL382" i="2"/>
  <c r="AK382" i="2"/>
  <c r="AJ382" i="2"/>
  <c r="AI382" i="2"/>
  <c r="AH382" i="2"/>
  <c r="AG382" i="2"/>
  <c r="AF382" i="2"/>
  <c r="AE382" i="2"/>
  <c r="AD382" i="2"/>
  <c r="AC382" i="2"/>
  <c r="AB382" i="2"/>
  <c r="Y382" i="2"/>
  <c r="AP381" i="2"/>
  <c r="AO381" i="2"/>
  <c r="AN381" i="2"/>
  <c r="AM381" i="2"/>
  <c r="AL381" i="2"/>
  <c r="AK381" i="2"/>
  <c r="AJ381" i="2"/>
  <c r="AI381" i="2"/>
  <c r="AH381" i="2"/>
  <c r="AG381" i="2"/>
  <c r="AF381" i="2"/>
  <c r="AE381" i="2"/>
  <c r="AD381" i="2"/>
  <c r="AC381" i="2"/>
  <c r="AB381" i="2"/>
  <c r="Y381" i="2"/>
  <c r="AP380" i="2"/>
  <c r="AO380" i="2"/>
  <c r="AN380" i="2"/>
  <c r="AM380" i="2"/>
  <c r="AL380" i="2"/>
  <c r="AK380" i="2"/>
  <c r="AJ380" i="2"/>
  <c r="AI380" i="2"/>
  <c r="AH380" i="2"/>
  <c r="AG380" i="2"/>
  <c r="AF380" i="2"/>
  <c r="AE380" i="2"/>
  <c r="AD380" i="2"/>
  <c r="AC380" i="2"/>
  <c r="AB380" i="2"/>
  <c r="Y380" i="2"/>
  <c r="AP379" i="2"/>
  <c r="AO379" i="2"/>
  <c r="AN379" i="2"/>
  <c r="AM379" i="2"/>
  <c r="AL379" i="2"/>
  <c r="AK379" i="2"/>
  <c r="AJ379" i="2"/>
  <c r="AI379" i="2"/>
  <c r="AH379" i="2"/>
  <c r="AG379" i="2"/>
  <c r="AF379" i="2"/>
  <c r="AE379" i="2"/>
  <c r="AD379" i="2"/>
  <c r="AC379" i="2"/>
  <c r="AB379" i="2"/>
  <c r="Y379" i="2"/>
  <c r="AP378" i="2"/>
  <c r="AO378" i="2"/>
  <c r="AN378" i="2"/>
  <c r="AM378" i="2"/>
  <c r="AL378" i="2"/>
  <c r="AK378" i="2"/>
  <c r="AJ378" i="2"/>
  <c r="AI378" i="2"/>
  <c r="AH378" i="2"/>
  <c r="AG378" i="2"/>
  <c r="AF378" i="2"/>
  <c r="AE378" i="2"/>
  <c r="AD378" i="2"/>
  <c r="AC378" i="2"/>
  <c r="AB378" i="2"/>
  <c r="Y378" i="2"/>
  <c r="AP377" i="2"/>
  <c r="AO377" i="2"/>
  <c r="AN377" i="2"/>
  <c r="AM377" i="2"/>
  <c r="AL377" i="2"/>
  <c r="AK377" i="2"/>
  <c r="AJ377" i="2"/>
  <c r="AI377" i="2"/>
  <c r="AH377" i="2"/>
  <c r="AG377" i="2"/>
  <c r="AF377" i="2"/>
  <c r="AE377" i="2"/>
  <c r="AD377" i="2"/>
  <c r="AC377" i="2"/>
  <c r="AB377" i="2"/>
  <c r="Y377" i="2"/>
  <c r="AP376" i="2"/>
  <c r="AO376" i="2"/>
  <c r="AN376" i="2"/>
  <c r="AM376" i="2"/>
  <c r="AL376" i="2"/>
  <c r="AK376" i="2"/>
  <c r="AJ376" i="2"/>
  <c r="AI376" i="2"/>
  <c r="AH376" i="2"/>
  <c r="AG376" i="2"/>
  <c r="AF376" i="2"/>
  <c r="AE376" i="2"/>
  <c r="AD376" i="2"/>
  <c r="AC376" i="2"/>
  <c r="AB376" i="2"/>
  <c r="Y376" i="2"/>
  <c r="AP375" i="2"/>
  <c r="AO375" i="2"/>
  <c r="AN375" i="2"/>
  <c r="AM375" i="2"/>
  <c r="AL375" i="2"/>
  <c r="AK375" i="2"/>
  <c r="AJ375" i="2"/>
  <c r="AI375" i="2"/>
  <c r="AH375" i="2"/>
  <c r="AG375" i="2"/>
  <c r="AF375" i="2"/>
  <c r="AE375" i="2"/>
  <c r="AD375" i="2"/>
  <c r="AC375" i="2"/>
  <c r="AB375" i="2"/>
  <c r="Y375" i="2"/>
  <c r="AP374" i="2"/>
  <c r="AO374" i="2"/>
  <c r="AN374" i="2"/>
  <c r="AM374" i="2"/>
  <c r="AL374" i="2"/>
  <c r="AK374" i="2"/>
  <c r="AJ374" i="2"/>
  <c r="AI374" i="2"/>
  <c r="AH374" i="2"/>
  <c r="AG374" i="2"/>
  <c r="AF374" i="2"/>
  <c r="AE374" i="2"/>
  <c r="AD374" i="2"/>
  <c r="AC374" i="2"/>
  <c r="AB374" i="2"/>
  <c r="Y374" i="2"/>
  <c r="AP373" i="2"/>
  <c r="AO373" i="2"/>
  <c r="AN373" i="2"/>
  <c r="AM373" i="2"/>
  <c r="AL373" i="2"/>
  <c r="AK373" i="2"/>
  <c r="AJ373" i="2"/>
  <c r="AI373" i="2"/>
  <c r="AH373" i="2"/>
  <c r="AG373" i="2"/>
  <c r="AF373" i="2"/>
  <c r="AE373" i="2"/>
  <c r="AD373" i="2"/>
  <c r="AC373" i="2"/>
  <c r="AB373" i="2"/>
  <c r="Y373" i="2"/>
  <c r="AP372" i="2"/>
  <c r="AO372" i="2"/>
  <c r="AN372" i="2"/>
  <c r="AM372" i="2"/>
  <c r="AL372" i="2"/>
  <c r="AK372" i="2"/>
  <c r="AJ372" i="2"/>
  <c r="AI372" i="2"/>
  <c r="AH372" i="2"/>
  <c r="AG372" i="2"/>
  <c r="AF372" i="2"/>
  <c r="AE372" i="2"/>
  <c r="AD372" i="2"/>
  <c r="AC372" i="2"/>
  <c r="AB372" i="2"/>
  <c r="Y372" i="2"/>
  <c r="AP371" i="2"/>
  <c r="AO371" i="2"/>
  <c r="AN371" i="2"/>
  <c r="AM371" i="2"/>
  <c r="AL371" i="2"/>
  <c r="AK371" i="2"/>
  <c r="AJ371" i="2"/>
  <c r="AI371" i="2"/>
  <c r="AH371" i="2"/>
  <c r="AG371" i="2"/>
  <c r="AF371" i="2"/>
  <c r="AE371" i="2"/>
  <c r="AD371" i="2"/>
  <c r="AC371" i="2"/>
  <c r="AB371" i="2"/>
  <c r="Y371" i="2"/>
  <c r="AP370" i="2"/>
  <c r="AO370" i="2"/>
  <c r="AN370" i="2"/>
  <c r="AM370" i="2"/>
  <c r="AL370" i="2"/>
  <c r="AK370" i="2"/>
  <c r="AJ370" i="2"/>
  <c r="AI370" i="2"/>
  <c r="AH370" i="2"/>
  <c r="AG370" i="2"/>
  <c r="AF370" i="2"/>
  <c r="AE370" i="2"/>
  <c r="AD370" i="2"/>
  <c r="AC370" i="2"/>
  <c r="AB370" i="2"/>
  <c r="Y370" i="2"/>
  <c r="AP369" i="2"/>
  <c r="AO369" i="2"/>
  <c r="AN369" i="2"/>
  <c r="AM369" i="2"/>
  <c r="AL369" i="2"/>
  <c r="AK369" i="2"/>
  <c r="AJ369" i="2"/>
  <c r="AI369" i="2"/>
  <c r="AH369" i="2"/>
  <c r="AG369" i="2"/>
  <c r="AF369" i="2"/>
  <c r="AE369" i="2"/>
  <c r="AD369" i="2"/>
  <c r="AC369" i="2"/>
  <c r="AB369" i="2"/>
  <c r="Y369" i="2"/>
  <c r="AP368" i="2"/>
  <c r="AO368" i="2"/>
  <c r="AN368" i="2"/>
  <c r="AM368" i="2"/>
  <c r="AL368" i="2"/>
  <c r="AK368" i="2"/>
  <c r="AJ368" i="2"/>
  <c r="AI368" i="2"/>
  <c r="AH368" i="2"/>
  <c r="AG368" i="2"/>
  <c r="AF368" i="2"/>
  <c r="AE368" i="2"/>
  <c r="AD368" i="2"/>
  <c r="AC368" i="2"/>
  <c r="AB368" i="2"/>
  <c r="Y368" i="2"/>
  <c r="AP367" i="2"/>
  <c r="AO367" i="2"/>
  <c r="AN367" i="2"/>
  <c r="AM367" i="2"/>
  <c r="AL367" i="2"/>
  <c r="AK367" i="2"/>
  <c r="AJ367" i="2"/>
  <c r="AI367" i="2"/>
  <c r="AH367" i="2"/>
  <c r="AG367" i="2"/>
  <c r="AF367" i="2"/>
  <c r="AE367" i="2"/>
  <c r="AD367" i="2"/>
  <c r="AC367" i="2"/>
  <c r="AB367" i="2"/>
  <c r="Y367" i="2"/>
  <c r="AP366" i="2"/>
  <c r="AO366" i="2"/>
  <c r="AN366" i="2"/>
  <c r="AM366" i="2"/>
  <c r="AL366" i="2"/>
  <c r="AK366" i="2"/>
  <c r="AJ366" i="2"/>
  <c r="AI366" i="2"/>
  <c r="AH366" i="2"/>
  <c r="AG366" i="2"/>
  <c r="AF366" i="2"/>
  <c r="AE366" i="2"/>
  <c r="AD366" i="2"/>
  <c r="AC366" i="2"/>
  <c r="AB366" i="2"/>
  <c r="Y366" i="2"/>
  <c r="AP365" i="2"/>
  <c r="AO365" i="2"/>
  <c r="AN365" i="2"/>
  <c r="AM365" i="2"/>
  <c r="AL365" i="2"/>
  <c r="AK365" i="2"/>
  <c r="AJ365" i="2"/>
  <c r="AI365" i="2"/>
  <c r="AH365" i="2"/>
  <c r="AG365" i="2"/>
  <c r="AF365" i="2"/>
  <c r="AE365" i="2"/>
  <c r="AD365" i="2"/>
  <c r="AC365" i="2"/>
  <c r="AB365" i="2"/>
  <c r="Y365" i="2"/>
  <c r="AP364" i="2"/>
  <c r="AO364" i="2"/>
  <c r="AN364" i="2"/>
  <c r="AM364" i="2"/>
  <c r="AL364" i="2"/>
  <c r="AK364" i="2"/>
  <c r="AJ364" i="2"/>
  <c r="AI364" i="2"/>
  <c r="AH364" i="2"/>
  <c r="AG364" i="2"/>
  <c r="AF364" i="2"/>
  <c r="AE364" i="2"/>
  <c r="AD364" i="2"/>
  <c r="AC364" i="2"/>
  <c r="AB364" i="2"/>
  <c r="Y364" i="2"/>
  <c r="AP363" i="2"/>
  <c r="AO363" i="2"/>
  <c r="AN363" i="2"/>
  <c r="AM363" i="2"/>
  <c r="AL363" i="2"/>
  <c r="AK363" i="2"/>
  <c r="AJ363" i="2"/>
  <c r="AI363" i="2"/>
  <c r="AH363" i="2"/>
  <c r="AG363" i="2"/>
  <c r="AF363" i="2"/>
  <c r="AE363" i="2"/>
  <c r="AD363" i="2"/>
  <c r="AC363" i="2"/>
  <c r="AB363" i="2"/>
  <c r="Y363" i="2"/>
  <c r="AP362" i="2"/>
  <c r="AO362" i="2"/>
  <c r="AN362" i="2"/>
  <c r="AM362" i="2"/>
  <c r="AL362" i="2"/>
  <c r="AK362" i="2"/>
  <c r="AJ362" i="2"/>
  <c r="AI362" i="2"/>
  <c r="AH362" i="2"/>
  <c r="AG362" i="2"/>
  <c r="AF362" i="2"/>
  <c r="AE362" i="2"/>
  <c r="AD362" i="2"/>
  <c r="AC362" i="2"/>
  <c r="AB362" i="2"/>
  <c r="Y362" i="2"/>
  <c r="AP361" i="2"/>
  <c r="AO361" i="2"/>
  <c r="AN361" i="2"/>
  <c r="AM361" i="2"/>
  <c r="AL361" i="2"/>
  <c r="AK361" i="2"/>
  <c r="AJ361" i="2"/>
  <c r="AI361" i="2"/>
  <c r="AH361" i="2"/>
  <c r="AG361" i="2"/>
  <c r="AF361" i="2"/>
  <c r="AE361" i="2"/>
  <c r="AD361" i="2"/>
  <c r="AC361" i="2"/>
  <c r="AB361" i="2"/>
  <c r="Y361" i="2"/>
  <c r="AP360" i="2"/>
  <c r="AO360" i="2"/>
  <c r="AN360" i="2"/>
  <c r="AM360" i="2"/>
  <c r="AL360" i="2"/>
  <c r="AK360" i="2"/>
  <c r="AJ360" i="2"/>
  <c r="AI360" i="2"/>
  <c r="AH360" i="2"/>
  <c r="AG360" i="2"/>
  <c r="AF360" i="2"/>
  <c r="AE360" i="2"/>
  <c r="AD360" i="2"/>
  <c r="AC360" i="2"/>
  <c r="AB360" i="2"/>
  <c r="Y360" i="2"/>
  <c r="AP359" i="2"/>
  <c r="AO359" i="2"/>
  <c r="AN359" i="2"/>
  <c r="AM359" i="2"/>
  <c r="AL359" i="2"/>
  <c r="AK359" i="2"/>
  <c r="AJ359" i="2"/>
  <c r="AI359" i="2"/>
  <c r="AH359" i="2"/>
  <c r="AG359" i="2"/>
  <c r="AF359" i="2"/>
  <c r="AE359" i="2"/>
  <c r="AD359" i="2"/>
  <c r="AC359" i="2"/>
  <c r="AB359" i="2"/>
  <c r="Y359" i="2"/>
  <c r="AP358" i="2"/>
  <c r="AO358" i="2"/>
  <c r="AN358" i="2"/>
  <c r="AM358" i="2"/>
  <c r="AL358" i="2"/>
  <c r="AK358" i="2"/>
  <c r="AJ358" i="2"/>
  <c r="AI358" i="2"/>
  <c r="AH358" i="2"/>
  <c r="AG358" i="2"/>
  <c r="AF358" i="2"/>
  <c r="AE358" i="2"/>
  <c r="AD358" i="2"/>
  <c r="AC358" i="2"/>
  <c r="AB358" i="2"/>
  <c r="Y358" i="2"/>
  <c r="AP357" i="2"/>
  <c r="AO357" i="2"/>
  <c r="AN357" i="2"/>
  <c r="AM357" i="2"/>
  <c r="AL357" i="2"/>
  <c r="AK357" i="2"/>
  <c r="AJ357" i="2"/>
  <c r="AI357" i="2"/>
  <c r="AH357" i="2"/>
  <c r="AG357" i="2"/>
  <c r="AF357" i="2"/>
  <c r="AE357" i="2"/>
  <c r="AD357" i="2"/>
  <c r="AC357" i="2"/>
  <c r="AB357" i="2"/>
  <c r="Y357" i="2"/>
  <c r="AP356" i="2"/>
  <c r="AO356" i="2"/>
  <c r="AN356" i="2"/>
  <c r="AM356" i="2"/>
  <c r="AL356" i="2"/>
  <c r="AK356" i="2"/>
  <c r="AJ356" i="2"/>
  <c r="AI356" i="2"/>
  <c r="AH356" i="2"/>
  <c r="AG356" i="2"/>
  <c r="AF356" i="2"/>
  <c r="AE356" i="2"/>
  <c r="AD356" i="2"/>
  <c r="AC356" i="2"/>
  <c r="AB356" i="2"/>
  <c r="Y356" i="2"/>
  <c r="AP355" i="2"/>
  <c r="AO355" i="2"/>
  <c r="AN355" i="2"/>
  <c r="AM355" i="2"/>
  <c r="AL355" i="2"/>
  <c r="AK355" i="2"/>
  <c r="AJ355" i="2"/>
  <c r="AI355" i="2"/>
  <c r="AH355" i="2"/>
  <c r="AG355" i="2"/>
  <c r="AF355" i="2"/>
  <c r="AE355" i="2"/>
  <c r="AD355" i="2"/>
  <c r="AC355" i="2"/>
  <c r="AB355" i="2"/>
  <c r="Y355" i="2"/>
  <c r="AP354" i="2"/>
  <c r="AO354" i="2"/>
  <c r="AN354" i="2"/>
  <c r="AM354" i="2"/>
  <c r="AL354" i="2"/>
  <c r="AK354" i="2"/>
  <c r="AJ354" i="2"/>
  <c r="AI354" i="2"/>
  <c r="AH354" i="2"/>
  <c r="AG354" i="2"/>
  <c r="AF354" i="2"/>
  <c r="AE354" i="2"/>
  <c r="AD354" i="2"/>
  <c r="AC354" i="2"/>
  <c r="AB354" i="2"/>
  <c r="Y354" i="2"/>
  <c r="AP353" i="2"/>
  <c r="AO353" i="2"/>
  <c r="AN353" i="2"/>
  <c r="AM353" i="2"/>
  <c r="AL353" i="2"/>
  <c r="AK353" i="2"/>
  <c r="AJ353" i="2"/>
  <c r="AI353" i="2"/>
  <c r="AH353" i="2"/>
  <c r="AG353" i="2"/>
  <c r="AF353" i="2"/>
  <c r="AE353" i="2"/>
  <c r="AD353" i="2"/>
  <c r="AC353" i="2"/>
  <c r="AB353" i="2"/>
  <c r="Y353" i="2"/>
  <c r="AP352" i="2"/>
  <c r="AO352" i="2"/>
  <c r="AN352" i="2"/>
  <c r="AM352" i="2"/>
  <c r="AL352" i="2"/>
  <c r="AK352" i="2"/>
  <c r="AJ352" i="2"/>
  <c r="AI352" i="2"/>
  <c r="AH352" i="2"/>
  <c r="AG352" i="2"/>
  <c r="AF352" i="2"/>
  <c r="AE352" i="2"/>
  <c r="AD352" i="2"/>
  <c r="AC352" i="2"/>
  <c r="AB352" i="2"/>
  <c r="Y352" i="2"/>
  <c r="AP351" i="2"/>
  <c r="AO351" i="2"/>
  <c r="AN351" i="2"/>
  <c r="AM351" i="2"/>
  <c r="AL351" i="2"/>
  <c r="AK351" i="2"/>
  <c r="AJ351" i="2"/>
  <c r="AI351" i="2"/>
  <c r="AH351" i="2"/>
  <c r="AG351" i="2"/>
  <c r="AF351" i="2"/>
  <c r="AE351" i="2"/>
  <c r="AD351" i="2"/>
  <c r="AC351" i="2"/>
  <c r="AB351" i="2"/>
  <c r="Y351" i="2"/>
  <c r="AP350" i="2"/>
  <c r="AO350" i="2"/>
  <c r="AN350" i="2"/>
  <c r="AM350" i="2"/>
  <c r="AL350" i="2"/>
  <c r="AK350" i="2"/>
  <c r="AJ350" i="2"/>
  <c r="AI350" i="2"/>
  <c r="AH350" i="2"/>
  <c r="AG350" i="2"/>
  <c r="AF350" i="2"/>
  <c r="AE350" i="2"/>
  <c r="AD350" i="2"/>
  <c r="AC350" i="2"/>
  <c r="AB350" i="2"/>
  <c r="Y350" i="2"/>
  <c r="AP349" i="2"/>
  <c r="AO349" i="2"/>
  <c r="AN349" i="2"/>
  <c r="AM349" i="2"/>
  <c r="AL349" i="2"/>
  <c r="AK349" i="2"/>
  <c r="AJ349" i="2"/>
  <c r="AI349" i="2"/>
  <c r="AH349" i="2"/>
  <c r="AG349" i="2"/>
  <c r="AF349" i="2"/>
  <c r="AE349" i="2"/>
  <c r="AD349" i="2"/>
  <c r="AC349" i="2"/>
  <c r="AB349" i="2"/>
  <c r="Y349" i="2"/>
  <c r="AP348" i="2"/>
  <c r="AO348" i="2"/>
  <c r="AN348" i="2"/>
  <c r="AM348" i="2"/>
  <c r="AL348" i="2"/>
  <c r="AK348" i="2"/>
  <c r="AJ348" i="2"/>
  <c r="AI348" i="2"/>
  <c r="AH348" i="2"/>
  <c r="AG348" i="2"/>
  <c r="AF348" i="2"/>
  <c r="AE348" i="2"/>
  <c r="AD348" i="2"/>
  <c r="AC348" i="2"/>
  <c r="AB348" i="2"/>
  <c r="Y348" i="2"/>
  <c r="AP347" i="2"/>
  <c r="AO347" i="2"/>
  <c r="AN347" i="2"/>
  <c r="AM347" i="2"/>
  <c r="AL347" i="2"/>
  <c r="AK347" i="2"/>
  <c r="AJ347" i="2"/>
  <c r="AI347" i="2"/>
  <c r="AH347" i="2"/>
  <c r="AG347" i="2"/>
  <c r="AF347" i="2"/>
  <c r="AE347" i="2"/>
  <c r="AD347" i="2"/>
  <c r="AC347" i="2"/>
  <c r="AB347" i="2"/>
  <c r="Y347" i="2"/>
  <c r="AP346" i="2"/>
  <c r="AO346" i="2"/>
  <c r="AN346" i="2"/>
  <c r="AM346" i="2"/>
  <c r="AL346" i="2"/>
  <c r="AK346" i="2"/>
  <c r="AJ346" i="2"/>
  <c r="AI346" i="2"/>
  <c r="AH346" i="2"/>
  <c r="AG346" i="2"/>
  <c r="AF346" i="2"/>
  <c r="AE346" i="2"/>
  <c r="AD346" i="2"/>
  <c r="AC346" i="2"/>
  <c r="AB346" i="2"/>
  <c r="Y346" i="2"/>
  <c r="AP345" i="2"/>
  <c r="AO345" i="2"/>
  <c r="AN345" i="2"/>
  <c r="AM345" i="2"/>
  <c r="AL345" i="2"/>
  <c r="AK345" i="2"/>
  <c r="AJ345" i="2"/>
  <c r="AI345" i="2"/>
  <c r="AH345" i="2"/>
  <c r="AG345" i="2"/>
  <c r="AF345" i="2"/>
  <c r="AE345" i="2"/>
  <c r="AD345" i="2"/>
  <c r="AC345" i="2"/>
  <c r="AB345" i="2"/>
  <c r="Y345" i="2"/>
  <c r="AP344" i="2"/>
  <c r="AO344" i="2"/>
  <c r="AN344" i="2"/>
  <c r="AM344" i="2"/>
  <c r="AL344" i="2"/>
  <c r="AK344" i="2"/>
  <c r="AJ344" i="2"/>
  <c r="AI344" i="2"/>
  <c r="AH344" i="2"/>
  <c r="AG344" i="2"/>
  <c r="AF344" i="2"/>
  <c r="AE344" i="2"/>
  <c r="AD344" i="2"/>
  <c r="AC344" i="2"/>
  <c r="AB344" i="2"/>
  <c r="Y344" i="2"/>
  <c r="AP343" i="2"/>
  <c r="AO343" i="2"/>
  <c r="AN343" i="2"/>
  <c r="AM343" i="2"/>
  <c r="AL343" i="2"/>
  <c r="AK343" i="2"/>
  <c r="AJ343" i="2"/>
  <c r="AI343" i="2"/>
  <c r="AH343" i="2"/>
  <c r="AG343" i="2"/>
  <c r="AF343" i="2"/>
  <c r="AE343" i="2"/>
  <c r="AD343" i="2"/>
  <c r="AC343" i="2"/>
  <c r="AB343" i="2"/>
  <c r="Y343" i="2"/>
  <c r="AP342" i="2"/>
  <c r="AO342" i="2"/>
  <c r="AN342" i="2"/>
  <c r="AM342" i="2"/>
  <c r="AL342" i="2"/>
  <c r="AK342" i="2"/>
  <c r="AJ342" i="2"/>
  <c r="AI342" i="2"/>
  <c r="AH342" i="2"/>
  <c r="AG342" i="2"/>
  <c r="AF342" i="2"/>
  <c r="AE342" i="2"/>
  <c r="AD342" i="2"/>
  <c r="AC342" i="2"/>
  <c r="AB342" i="2"/>
  <c r="Y342" i="2"/>
  <c r="AP341" i="2"/>
  <c r="AO341" i="2"/>
  <c r="AN341" i="2"/>
  <c r="AM341" i="2"/>
  <c r="AL341" i="2"/>
  <c r="AK341" i="2"/>
  <c r="AJ341" i="2"/>
  <c r="AI341" i="2"/>
  <c r="AH341" i="2"/>
  <c r="AG341" i="2"/>
  <c r="AF341" i="2"/>
  <c r="AE341" i="2"/>
  <c r="AD341" i="2"/>
  <c r="AC341" i="2"/>
  <c r="AB341" i="2"/>
  <c r="Y341" i="2"/>
  <c r="AP340" i="2"/>
  <c r="AO340" i="2"/>
  <c r="AN340" i="2"/>
  <c r="AM340" i="2"/>
  <c r="AL340" i="2"/>
  <c r="AK340" i="2"/>
  <c r="AJ340" i="2"/>
  <c r="AI340" i="2"/>
  <c r="AH340" i="2"/>
  <c r="AG340" i="2"/>
  <c r="AF340" i="2"/>
  <c r="AE340" i="2"/>
  <c r="AD340" i="2"/>
  <c r="AC340" i="2"/>
  <c r="AB340" i="2"/>
  <c r="Y340" i="2"/>
  <c r="AP339" i="2"/>
  <c r="AO339" i="2"/>
  <c r="AN339" i="2"/>
  <c r="AM339" i="2"/>
  <c r="AL339" i="2"/>
  <c r="AK339" i="2"/>
  <c r="AJ339" i="2"/>
  <c r="AI339" i="2"/>
  <c r="AH339" i="2"/>
  <c r="AG339" i="2"/>
  <c r="AF339" i="2"/>
  <c r="AE339" i="2"/>
  <c r="AD339" i="2"/>
  <c r="AC339" i="2"/>
  <c r="AB339" i="2"/>
  <c r="Y339" i="2"/>
  <c r="AP338" i="2"/>
  <c r="AO338" i="2"/>
  <c r="AN338" i="2"/>
  <c r="AM338" i="2"/>
  <c r="AL338" i="2"/>
  <c r="AK338" i="2"/>
  <c r="AJ338" i="2"/>
  <c r="AI338" i="2"/>
  <c r="AH338" i="2"/>
  <c r="AG338" i="2"/>
  <c r="AF338" i="2"/>
  <c r="AE338" i="2"/>
  <c r="AD338" i="2"/>
  <c r="AC338" i="2"/>
  <c r="AB338" i="2"/>
  <c r="Y338" i="2"/>
  <c r="AP337" i="2"/>
  <c r="AO337" i="2"/>
  <c r="AN337" i="2"/>
  <c r="AM337" i="2"/>
  <c r="AL337" i="2"/>
  <c r="AK337" i="2"/>
  <c r="AJ337" i="2"/>
  <c r="AI337" i="2"/>
  <c r="AH337" i="2"/>
  <c r="AG337" i="2"/>
  <c r="AF337" i="2"/>
  <c r="AE337" i="2"/>
  <c r="AD337" i="2"/>
  <c r="AC337" i="2"/>
  <c r="AB337" i="2"/>
  <c r="Y337" i="2"/>
  <c r="AP336" i="2"/>
  <c r="AO336" i="2"/>
  <c r="AN336" i="2"/>
  <c r="AM336" i="2"/>
  <c r="AL336" i="2"/>
  <c r="AK336" i="2"/>
  <c r="AJ336" i="2"/>
  <c r="AI336" i="2"/>
  <c r="AH336" i="2"/>
  <c r="AG336" i="2"/>
  <c r="AF336" i="2"/>
  <c r="AE336" i="2"/>
  <c r="AD336" i="2"/>
  <c r="AC336" i="2"/>
  <c r="AB336" i="2"/>
  <c r="Y336" i="2"/>
  <c r="AP335" i="2"/>
  <c r="AO335" i="2"/>
  <c r="AN335" i="2"/>
  <c r="AM335" i="2"/>
  <c r="AL335" i="2"/>
  <c r="AK335" i="2"/>
  <c r="AJ335" i="2"/>
  <c r="AI335" i="2"/>
  <c r="AH335" i="2"/>
  <c r="AG335" i="2"/>
  <c r="AF335" i="2"/>
  <c r="AE335" i="2"/>
  <c r="AD335" i="2"/>
  <c r="AC335" i="2"/>
  <c r="AB335" i="2"/>
  <c r="Y335" i="2"/>
  <c r="AP334" i="2"/>
  <c r="AO334" i="2"/>
  <c r="AN334" i="2"/>
  <c r="AM334" i="2"/>
  <c r="AL334" i="2"/>
  <c r="AK334" i="2"/>
  <c r="AJ334" i="2"/>
  <c r="AI334" i="2"/>
  <c r="AH334" i="2"/>
  <c r="AG334" i="2"/>
  <c r="AF334" i="2"/>
  <c r="AE334" i="2"/>
  <c r="AD334" i="2"/>
  <c r="AC334" i="2"/>
  <c r="AB334" i="2"/>
  <c r="Y334" i="2"/>
  <c r="AP333" i="2"/>
  <c r="AO333" i="2"/>
  <c r="AN333" i="2"/>
  <c r="AM333" i="2"/>
  <c r="AL333" i="2"/>
  <c r="AK333" i="2"/>
  <c r="AJ333" i="2"/>
  <c r="AI333" i="2"/>
  <c r="AH333" i="2"/>
  <c r="AG333" i="2"/>
  <c r="AF333" i="2"/>
  <c r="AE333" i="2"/>
  <c r="AD333" i="2"/>
  <c r="AC333" i="2"/>
  <c r="AB333" i="2"/>
  <c r="Y333" i="2"/>
  <c r="AP332" i="2"/>
  <c r="AO332" i="2"/>
  <c r="AN332" i="2"/>
  <c r="AM332" i="2"/>
  <c r="AL332" i="2"/>
  <c r="AK332" i="2"/>
  <c r="AJ332" i="2"/>
  <c r="AI332" i="2"/>
  <c r="AH332" i="2"/>
  <c r="AG332" i="2"/>
  <c r="AF332" i="2"/>
  <c r="AE332" i="2"/>
  <c r="AD332" i="2"/>
  <c r="AC332" i="2"/>
  <c r="AB332" i="2"/>
  <c r="Y332" i="2"/>
  <c r="AP331" i="2"/>
  <c r="AO331" i="2"/>
  <c r="AN331" i="2"/>
  <c r="AM331" i="2"/>
  <c r="AL331" i="2"/>
  <c r="AK331" i="2"/>
  <c r="AJ331" i="2"/>
  <c r="AI331" i="2"/>
  <c r="AH331" i="2"/>
  <c r="AG331" i="2"/>
  <c r="AF331" i="2"/>
  <c r="AE331" i="2"/>
  <c r="AD331" i="2"/>
  <c r="AC331" i="2"/>
  <c r="AB331" i="2"/>
  <c r="Y331" i="2"/>
  <c r="AP330" i="2"/>
  <c r="AO330" i="2"/>
  <c r="AN330" i="2"/>
  <c r="AM330" i="2"/>
  <c r="AL330" i="2"/>
  <c r="AK330" i="2"/>
  <c r="AJ330" i="2"/>
  <c r="AI330" i="2"/>
  <c r="AH330" i="2"/>
  <c r="AG330" i="2"/>
  <c r="AF330" i="2"/>
  <c r="AE330" i="2"/>
  <c r="AD330" i="2"/>
  <c r="AC330" i="2"/>
  <c r="AB330" i="2"/>
  <c r="Y330" i="2"/>
  <c r="AP329" i="2"/>
  <c r="AO329" i="2"/>
  <c r="AN329" i="2"/>
  <c r="AM329" i="2"/>
  <c r="AL329" i="2"/>
  <c r="AK329" i="2"/>
  <c r="AJ329" i="2"/>
  <c r="AI329" i="2"/>
  <c r="AH329" i="2"/>
  <c r="AG329" i="2"/>
  <c r="AF329" i="2"/>
  <c r="AE329" i="2"/>
  <c r="AD329" i="2"/>
  <c r="AC329" i="2"/>
  <c r="AB329" i="2"/>
  <c r="Y329" i="2"/>
  <c r="AP328" i="2"/>
  <c r="AO328" i="2"/>
  <c r="AN328" i="2"/>
  <c r="AM328" i="2"/>
  <c r="AL328" i="2"/>
  <c r="AK328" i="2"/>
  <c r="AJ328" i="2"/>
  <c r="AI328" i="2"/>
  <c r="AH328" i="2"/>
  <c r="AG328" i="2"/>
  <c r="AF328" i="2"/>
  <c r="AE328" i="2"/>
  <c r="AD328" i="2"/>
  <c r="AC328" i="2"/>
  <c r="AB328" i="2"/>
  <c r="Y328" i="2"/>
  <c r="AP327" i="2"/>
  <c r="AO327" i="2"/>
  <c r="AN327" i="2"/>
  <c r="AM327" i="2"/>
  <c r="AL327" i="2"/>
  <c r="AK327" i="2"/>
  <c r="AJ327" i="2"/>
  <c r="AI327" i="2"/>
  <c r="AH327" i="2"/>
  <c r="AG327" i="2"/>
  <c r="AF327" i="2"/>
  <c r="AE327" i="2"/>
  <c r="AD327" i="2"/>
  <c r="AC327" i="2"/>
  <c r="AB327" i="2"/>
  <c r="Y327" i="2"/>
  <c r="AP326" i="2"/>
  <c r="AO326" i="2"/>
  <c r="AN326" i="2"/>
  <c r="AM326" i="2"/>
  <c r="AL326" i="2"/>
  <c r="AK326" i="2"/>
  <c r="AJ326" i="2"/>
  <c r="AI326" i="2"/>
  <c r="AH326" i="2"/>
  <c r="AG326" i="2"/>
  <c r="AF326" i="2"/>
  <c r="AE326" i="2"/>
  <c r="AD326" i="2"/>
  <c r="AC326" i="2"/>
  <c r="AB326" i="2"/>
  <c r="Y326" i="2"/>
  <c r="AP325" i="2"/>
  <c r="AO325" i="2"/>
  <c r="AN325" i="2"/>
  <c r="AM325" i="2"/>
  <c r="AL325" i="2"/>
  <c r="AK325" i="2"/>
  <c r="AJ325" i="2"/>
  <c r="AI325" i="2"/>
  <c r="AH325" i="2"/>
  <c r="AG325" i="2"/>
  <c r="AF325" i="2"/>
  <c r="AE325" i="2"/>
  <c r="AD325" i="2"/>
  <c r="AC325" i="2"/>
  <c r="AB325" i="2"/>
  <c r="Y325" i="2"/>
  <c r="AP324" i="2"/>
  <c r="AO324" i="2"/>
  <c r="AN324" i="2"/>
  <c r="AM324" i="2"/>
  <c r="AL324" i="2"/>
  <c r="AK324" i="2"/>
  <c r="AJ324" i="2"/>
  <c r="AI324" i="2"/>
  <c r="AH324" i="2"/>
  <c r="AG324" i="2"/>
  <c r="AF324" i="2"/>
  <c r="AE324" i="2"/>
  <c r="AD324" i="2"/>
  <c r="AC324" i="2"/>
  <c r="AB324" i="2"/>
  <c r="Y324" i="2"/>
  <c r="AP323" i="2"/>
  <c r="AO323" i="2"/>
  <c r="AN323" i="2"/>
  <c r="AM323" i="2"/>
  <c r="AL323" i="2"/>
  <c r="AK323" i="2"/>
  <c r="AJ323" i="2"/>
  <c r="AI323" i="2"/>
  <c r="AH323" i="2"/>
  <c r="AG323" i="2"/>
  <c r="AF323" i="2"/>
  <c r="AE323" i="2"/>
  <c r="AD323" i="2"/>
  <c r="AC323" i="2"/>
  <c r="AB323" i="2"/>
  <c r="Y323" i="2"/>
  <c r="AP322" i="2"/>
  <c r="AO322" i="2"/>
  <c r="AN322" i="2"/>
  <c r="AM322" i="2"/>
  <c r="AL322" i="2"/>
  <c r="AK322" i="2"/>
  <c r="AJ322" i="2"/>
  <c r="AI322" i="2"/>
  <c r="AH322" i="2"/>
  <c r="AG322" i="2"/>
  <c r="AF322" i="2"/>
  <c r="AE322" i="2"/>
  <c r="AD322" i="2"/>
  <c r="AC322" i="2"/>
  <c r="AB322" i="2"/>
  <c r="Y322" i="2"/>
  <c r="AP321" i="2"/>
  <c r="AO321" i="2"/>
  <c r="AN321" i="2"/>
  <c r="AM321" i="2"/>
  <c r="AL321" i="2"/>
  <c r="AK321" i="2"/>
  <c r="AJ321" i="2"/>
  <c r="AI321" i="2"/>
  <c r="AH321" i="2"/>
  <c r="AG321" i="2"/>
  <c r="AF321" i="2"/>
  <c r="AE321" i="2"/>
  <c r="AD321" i="2"/>
  <c r="AC321" i="2"/>
  <c r="AB321" i="2"/>
  <c r="Y321" i="2"/>
  <c r="AP320" i="2"/>
  <c r="AO320" i="2"/>
  <c r="AN320" i="2"/>
  <c r="AM320" i="2"/>
  <c r="AL320" i="2"/>
  <c r="AK320" i="2"/>
  <c r="AJ320" i="2"/>
  <c r="AI320" i="2"/>
  <c r="AH320" i="2"/>
  <c r="AG320" i="2"/>
  <c r="AF320" i="2"/>
  <c r="AE320" i="2"/>
  <c r="AD320" i="2"/>
  <c r="AC320" i="2"/>
  <c r="AB320" i="2"/>
  <c r="Y320" i="2"/>
  <c r="AP319" i="2"/>
  <c r="AO319" i="2"/>
  <c r="AN319" i="2"/>
  <c r="AM319" i="2"/>
  <c r="AL319" i="2"/>
  <c r="AK319" i="2"/>
  <c r="AJ319" i="2"/>
  <c r="AI319" i="2"/>
  <c r="AH319" i="2"/>
  <c r="AG319" i="2"/>
  <c r="AF319" i="2"/>
  <c r="AE319" i="2"/>
  <c r="AD319" i="2"/>
  <c r="AC319" i="2"/>
  <c r="AB319" i="2"/>
  <c r="Y319" i="2"/>
  <c r="AP318" i="2"/>
  <c r="AO318" i="2"/>
  <c r="AN318" i="2"/>
  <c r="AM318" i="2"/>
  <c r="AL318" i="2"/>
  <c r="AK318" i="2"/>
  <c r="AJ318" i="2"/>
  <c r="AI318" i="2"/>
  <c r="AH318" i="2"/>
  <c r="AG318" i="2"/>
  <c r="AF318" i="2"/>
  <c r="AE318" i="2"/>
  <c r="AD318" i="2"/>
  <c r="AC318" i="2"/>
  <c r="AB318" i="2"/>
  <c r="Y318" i="2"/>
  <c r="AP317" i="2"/>
  <c r="AO317" i="2"/>
  <c r="AN317" i="2"/>
  <c r="AM317" i="2"/>
  <c r="AL317" i="2"/>
  <c r="AK317" i="2"/>
  <c r="AJ317" i="2"/>
  <c r="AI317" i="2"/>
  <c r="AH317" i="2"/>
  <c r="AG317" i="2"/>
  <c r="AF317" i="2"/>
  <c r="AE317" i="2"/>
  <c r="AD317" i="2"/>
  <c r="AC317" i="2"/>
  <c r="AB317" i="2"/>
  <c r="Y317" i="2"/>
  <c r="AP316" i="2"/>
  <c r="AO316" i="2"/>
  <c r="AN316" i="2"/>
  <c r="AM316" i="2"/>
  <c r="AL316" i="2"/>
  <c r="AK316" i="2"/>
  <c r="AJ316" i="2"/>
  <c r="AI316" i="2"/>
  <c r="AH316" i="2"/>
  <c r="AG316" i="2"/>
  <c r="AF316" i="2"/>
  <c r="AE316" i="2"/>
  <c r="AD316" i="2"/>
  <c r="AC316" i="2"/>
  <c r="AB316" i="2"/>
  <c r="Y316" i="2"/>
  <c r="AP315" i="2"/>
  <c r="AO315" i="2"/>
  <c r="AN315" i="2"/>
  <c r="AM315" i="2"/>
  <c r="AL315" i="2"/>
  <c r="AK315" i="2"/>
  <c r="AJ315" i="2"/>
  <c r="AI315" i="2"/>
  <c r="AH315" i="2"/>
  <c r="AG315" i="2"/>
  <c r="AF315" i="2"/>
  <c r="AE315" i="2"/>
  <c r="AD315" i="2"/>
  <c r="AC315" i="2"/>
  <c r="AB315" i="2"/>
  <c r="Y315" i="2"/>
  <c r="AP314" i="2"/>
  <c r="AO314" i="2"/>
  <c r="AN314" i="2"/>
  <c r="AM314" i="2"/>
  <c r="AL314" i="2"/>
  <c r="AK314" i="2"/>
  <c r="AJ314" i="2"/>
  <c r="AI314" i="2"/>
  <c r="AH314" i="2"/>
  <c r="AG314" i="2"/>
  <c r="AF314" i="2"/>
  <c r="AE314" i="2"/>
  <c r="AD314" i="2"/>
  <c r="AC314" i="2"/>
  <c r="AB314" i="2"/>
  <c r="Y314" i="2"/>
  <c r="AP313" i="2"/>
  <c r="AO313" i="2"/>
  <c r="AN313" i="2"/>
  <c r="AM313" i="2"/>
  <c r="AL313" i="2"/>
  <c r="AK313" i="2"/>
  <c r="AJ313" i="2"/>
  <c r="AI313" i="2"/>
  <c r="AH313" i="2"/>
  <c r="AG313" i="2"/>
  <c r="AF313" i="2"/>
  <c r="AE313" i="2"/>
  <c r="AD313" i="2"/>
  <c r="AC313" i="2"/>
  <c r="AB313" i="2"/>
  <c r="Y313" i="2"/>
  <c r="AP312" i="2"/>
  <c r="AO312" i="2"/>
  <c r="AN312" i="2"/>
  <c r="AM312" i="2"/>
  <c r="AL312" i="2"/>
  <c r="AK312" i="2"/>
  <c r="AJ312" i="2"/>
  <c r="AI312" i="2"/>
  <c r="AH312" i="2"/>
  <c r="AG312" i="2"/>
  <c r="AF312" i="2"/>
  <c r="AE312" i="2"/>
  <c r="AD312" i="2"/>
  <c r="AC312" i="2"/>
  <c r="AB312" i="2"/>
  <c r="Y312" i="2"/>
  <c r="AP311" i="2"/>
  <c r="AO311" i="2"/>
  <c r="AN311" i="2"/>
  <c r="AM311" i="2"/>
  <c r="AL311" i="2"/>
  <c r="AK311" i="2"/>
  <c r="AJ311" i="2"/>
  <c r="AI311" i="2"/>
  <c r="AH311" i="2"/>
  <c r="AG311" i="2"/>
  <c r="AF311" i="2"/>
  <c r="AE311" i="2"/>
  <c r="AD311" i="2"/>
  <c r="AC311" i="2"/>
  <c r="AB311" i="2"/>
  <c r="Y311" i="2"/>
  <c r="AP310" i="2"/>
  <c r="AO310" i="2"/>
  <c r="AN310" i="2"/>
  <c r="AM310" i="2"/>
  <c r="AL310" i="2"/>
  <c r="AK310" i="2"/>
  <c r="AJ310" i="2"/>
  <c r="AI310" i="2"/>
  <c r="AH310" i="2"/>
  <c r="AG310" i="2"/>
  <c r="AF310" i="2"/>
  <c r="AE310" i="2"/>
  <c r="AD310" i="2"/>
  <c r="AC310" i="2"/>
  <c r="AB310" i="2"/>
  <c r="Y310" i="2"/>
  <c r="AP309" i="2"/>
  <c r="AO309" i="2"/>
  <c r="AN309" i="2"/>
  <c r="AM309" i="2"/>
  <c r="AL309" i="2"/>
  <c r="AK309" i="2"/>
  <c r="AJ309" i="2"/>
  <c r="AI309" i="2"/>
  <c r="AH309" i="2"/>
  <c r="AG309" i="2"/>
  <c r="AF309" i="2"/>
  <c r="AE309" i="2"/>
  <c r="AD309" i="2"/>
  <c r="AC309" i="2"/>
  <c r="AB309" i="2"/>
  <c r="Y309" i="2"/>
  <c r="AP308" i="2"/>
  <c r="AO308" i="2"/>
  <c r="AN308" i="2"/>
  <c r="AM308" i="2"/>
  <c r="AL308" i="2"/>
  <c r="AK308" i="2"/>
  <c r="AJ308" i="2"/>
  <c r="AI308" i="2"/>
  <c r="AH308" i="2"/>
  <c r="AG308" i="2"/>
  <c r="AF308" i="2"/>
  <c r="AE308" i="2"/>
  <c r="AD308" i="2"/>
  <c r="AC308" i="2"/>
  <c r="AB308" i="2"/>
  <c r="Y308" i="2"/>
  <c r="AP307" i="2"/>
  <c r="AO307" i="2"/>
  <c r="AN307" i="2"/>
  <c r="AM307" i="2"/>
  <c r="AL307" i="2"/>
  <c r="AK307" i="2"/>
  <c r="AJ307" i="2"/>
  <c r="AI307" i="2"/>
  <c r="AH307" i="2"/>
  <c r="AG307" i="2"/>
  <c r="AF307" i="2"/>
  <c r="AE307" i="2"/>
  <c r="AD307" i="2"/>
  <c r="AC307" i="2"/>
  <c r="AB307" i="2"/>
  <c r="Y307" i="2"/>
  <c r="AP306" i="2"/>
  <c r="AO306" i="2"/>
  <c r="AN306" i="2"/>
  <c r="AM306" i="2"/>
  <c r="AL306" i="2"/>
  <c r="AK306" i="2"/>
  <c r="AJ306" i="2"/>
  <c r="AI306" i="2"/>
  <c r="AH306" i="2"/>
  <c r="AG306" i="2"/>
  <c r="AF306" i="2"/>
  <c r="AE306" i="2"/>
  <c r="AD306" i="2"/>
  <c r="AC306" i="2"/>
  <c r="AB306" i="2"/>
  <c r="Y306" i="2"/>
  <c r="AP305" i="2"/>
  <c r="AO305" i="2"/>
  <c r="AN305" i="2"/>
  <c r="AM305" i="2"/>
  <c r="AL305" i="2"/>
  <c r="AK305" i="2"/>
  <c r="AJ305" i="2"/>
  <c r="AI305" i="2"/>
  <c r="AH305" i="2"/>
  <c r="AG305" i="2"/>
  <c r="AF305" i="2"/>
  <c r="AE305" i="2"/>
  <c r="AD305" i="2"/>
  <c r="AC305" i="2"/>
  <c r="AB305" i="2"/>
  <c r="Y305" i="2"/>
  <c r="AP304" i="2"/>
  <c r="AO304" i="2"/>
  <c r="AN304" i="2"/>
  <c r="AM304" i="2"/>
  <c r="AL304" i="2"/>
  <c r="AK304" i="2"/>
  <c r="AJ304" i="2"/>
  <c r="AI304" i="2"/>
  <c r="AH304" i="2"/>
  <c r="AG304" i="2"/>
  <c r="AF304" i="2"/>
  <c r="AE304" i="2"/>
  <c r="AD304" i="2"/>
  <c r="AC304" i="2"/>
  <c r="AB304" i="2"/>
  <c r="Y304" i="2"/>
  <c r="AP303" i="2"/>
  <c r="AO303" i="2"/>
  <c r="AN303" i="2"/>
  <c r="AM303" i="2"/>
  <c r="AL303" i="2"/>
  <c r="AK303" i="2"/>
  <c r="AJ303" i="2"/>
  <c r="AI303" i="2"/>
  <c r="AH303" i="2"/>
  <c r="AG303" i="2"/>
  <c r="AF303" i="2"/>
  <c r="AE303" i="2"/>
  <c r="AD303" i="2"/>
  <c r="AC303" i="2"/>
  <c r="AB303" i="2"/>
  <c r="Y303" i="2"/>
  <c r="AP302" i="2"/>
  <c r="AO302" i="2"/>
  <c r="AN302" i="2"/>
  <c r="AM302" i="2"/>
  <c r="AL302" i="2"/>
  <c r="AK302" i="2"/>
  <c r="AJ302" i="2"/>
  <c r="AI302" i="2"/>
  <c r="AH302" i="2"/>
  <c r="AG302" i="2"/>
  <c r="AF302" i="2"/>
  <c r="AE302" i="2"/>
  <c r="AD302" i="2"/>
  <c r="AC302" i="2"/>
  <c r="AB302" i="2"/>
  <c r="Y302" i="2"/>
  <c r="AP301" i="2"/>
  <c r="AO301" i="2"/>
  <c r="AN301" i="2"/>
  <c r="AM301" i="2"/>
  <c r="AL301" i="2"/>
  <c r="AK301" i="2"/>
  <c r="AJ301" i="2"/>
  <c r="AI301" i="2"/>
  <c r="AH301" i="2"/>
  <c r="AG301" i="2"/>
  <c r="AF301" i="2"/>
  <c r="AE301" i="2"/>
  <c r="AD301" i="2"/>
  <c r="AC301" i="2"/>
  <c r="AB301" i="2"/>
  <c r="Y301" i="2"/>
  <c r="AP300" i="2"/>
  <c r="AO300" i="2"/>
  <c r="AN300" i="2"/>
  <c r="AM300" i="2"/>
  <c r="AL300" i="2"/>
  <c r="AK300" i="2"/>
  <c r="AJ300" i="2"/>
  <c r="AI300" i="2"/>
  <c r="AH300" i="2"/>
  <c r="AG300" i="2"/>
  <c r="AF300" i="2"/>
  <c r="AE300" i="2"/>
  <c r="AD300" i="2"/>
  <c r="AC300" i="2"/>
  <c r="AB300" i="2"/>
  <c r="Y300" i="2"/>
  <c r="AP299" i="2"/>
  <c r="AO299" i="2"/>
  <c r="AN299" i="2"/>
  <c r="AM299" i="2"/>
  <c r="AL299" i="2"/>
  <c r="AK299" i="2"/>
  <c r="AJ299" i="2"/>
  <c r="AI299" i="2"/>
  <c r="AH299" i="2"/>
  <c r="AG299" i="2"/>
  <c r="AF299" i="2"/>
  <c r="AE299" i="2"/>
  <c r="AD299" i="2"/>
  <c r="AC299" i="2"/>
  <c r="AB299" i="2"/>
  <c r="Y299" i="2"/>
  <c r="AP298" i="2"/>
  <c r="AO298" i="2"/>
  <c r="AN298" i="2"/>
  <c r="AM298" i="2"/>
  <c r="AL298" i="2"/>
  <c r="AK298" i="2"/>
  <c r="AJ298" i="2"/>
  <c r="AI298" i="2"/>
  <c r="AH298" i="2"/>
  <c r="AG298" i="2"/>
  <c r="AF298" i="2"/>
  <c r="AE298" i="2"/>
  <c r="AD298" i="2"/>
  <c r="AC298" i="2"/>
  <c r="AB298" i="2"/>
  <c r="Y298" i="2"/>
  <c r="AP297" i="2"/>
  <c r="AO297" i="2"/>
  <c r="AN297" i="2"/>
  <c r="AM297" i="2"/>
  <c r="AL297" i="2"/>
  <c r="AK297" i="2"/>
  <c r="AJ297" i="2"/>
  <c r="AI297" i="2"/>
  <c r="AH297" i="2"/>
  <c r="AG297" i="2"/>
  <c r="AF297" i="2"/>
  <c r="AE297" i="2"/>
  <c r="AD297" i="2"/>
  <c r="AC297" i="2"/>
  <c r="AB297" i="2"/>
  <c r="Y297" i="2"/>
  <c r="AP296" i="2"/>
  <c r="AO296" i="2"/>
  <c r="AN296" i="2"/>
  <c r="AM296" i="2"/>
  <c r="AL296" i="2"/>
  <c r="AK296" i="2"/>
  <c r="AJ296" i="2"/>
  <c r="AI296" i="2"/>
  <c r="AH296" i="2"/>
  <c r="AG296" i="2"/>
  <c r="AF296" i="2"/>
  <c r="AE296" i="2"/>
  <c r="AD296" i="2"/>
  <c r="AC296" i="2"/>
  <c r="AB296" i="2"/>
  <c r="Y296" i="2"/>
  <c r="AP295" i="2"/>
  <c r="AO295" i="2"/>
  <c r="AN295" i="2"/>
  <c r="AM295" i="2"/>
  <c r="AL295" i="2"/>
  <c r="AK295" i="2"/>
  <c r="AJ295" i="2"/>
  <c r="AI295" i="2"/>
  <c r="AH295" i="2"/>
  <c r="AG295" i="2"/>
  <c r="AF295" i="2"/>
  <c r="AE295" i="2"/>
  <c r="AD295" i="2"/>
  <c r="AC295" i="2"/>
  <c r="AB295" i="2"/>
  <c r="Y295" i="2"/>
  <c r="AP294" i="2"/>
  <c r="AO294" i="2"/>
  <c r="AN294" i="2"/>
  <c r="AM294" i="2"/>
  <c r="AL294" i="2"/>
  <c r="AK294" i="2"/>
  <c r="AJ294" i="2"/>
  <c r="AI294" i="2"/>
  <c r="AH294" i="2"/>
  <c r="AG294" i="2"/>
  <c r="AF294" i="2"/>
  <c r="AE294" i="2"/>
  <c r="AD294" i="2"/>
  <c r="AC294" i="2"/>
  <c r="AB294" i="2"/>
  <c r="Y294" i="2"/>
  <c r="AP293" i="2"/>
  <c r="AO293" i="2"/>
  <c r="AN293" i="2"/>
  <c r="AM293" i="2"/>
  <c r="AL293" i="2"/>
  <c r="AK293" i="2"/>
  <c r="AJ293" i="2"/>
  <c r="AI293" i="2"/>
  <c r="AH293" i="2"/>
  <c r="AG293" i="2"/>
  <c r="AF293" i="2"/>
  <c r="AE293" i="2"/>
  <c r="AD293" i="2"/>
  <c r="AC293" i="2"/>
  <c r="AB293" i="2"/>
  <c r="Y293" i="2"/>
  <c r="AP292" i="2"/>
  <c r="AO292" i="2"/>
  <c r="AN292" i="2"/>
  <c r="AM292" i="2"/>
  <c r="AL292" i="2"/>
  <c r="AK292" i="2"/>
  <c r="AJ292" i="2"/>
  <c r="AI292" i="2"/>
  <c r="AH292" i="2"/>
  <c r="AG292" i="2"/>
  <c r="AF292" i="2"/>
  <c r="AE292" i="2"/>
  <c r="AD292" i="2"/>
  <c r="AC292" i="2"/>
  <c r="AB292" i="2"/>
  <c r="Y292" i="2"/>
  <c r="AP291" i="2"/>
  <c r="AO291" i="2"/>
  <c r="AN291" i="2"/>
  <c r="AM291" i="2"/>
  <c r="AL291" i="2"/>
  <c r="AK291" i="2"/>
  <c r="AJ291" i="2"/>
  <c r="AI291" i="2"/>
  <c r="AH291" i="2"/>
  <c r="AG291" i="2"/>
  <c r="AF291" i="2"/>
  <c r="AE291" i="2"/>
  <c r="AD291" i="2"/>
  <c r="AC291" i="2"/>
  <c r="AB291" i="2"/>
  <c r="Y291" i="2"/>
  <c r="AP290" i="2"/>
  <c r="AO290" i="2"/>
  <c r="AN290" i="2"/>
  <c r="AM290" i="2"/>
  <c r="AL290" i="2"/>
  <c r="AK290" i="2"/>
  <c r="AJ290" i="2"/>
  <c r="AI290" i="2"/>
  <c r="AH290" i="2"/>
  <c r="AG290" i="2"/>
  <c r="AF290" i="2"/>
  <c r="AE290" i="2"/>
  <c r="AD290" i="2"/>
  <c r="AC290" i="2"/>
  <c r="AB290" i="2"/>
  <c r="Y290" i="2"/>
  <c r="AP289" i="2"/>
  <c r="AO289" i="2"/>
  <c r="AN289" i="2"/>
  <c r="AM289" i="2"/>
  <c r="AL289" i="2"/>
  <c r="AK289" i="2"/>
  <c r="AJ289" i="2"/>
  <c r="AI289" i="2"/>
  <c r="AH289" i="2"/>
  <c r="AG289" i="2"/>
  <c r="AF289" i="2"/>
  <c r="AE289" i="2"/>
  <c r="AD289" i="2"/>
  <c r="AC289" i="2"/>
  <c r="AB289" i="2"/>
  <c r="Y289" i="2"/>
  <c r="AP288" i="2"/>
  <c r="AO288" i="2"/>
  <c r="AN288" i="2"/>
  <c r="AM288" i="2"/>
  <c r="AL288" i="2"/>
  <c r="AK288" i="2"/>
  <c r="AJ288" i="2"/>
  <c r="AI288" i="2"/>
  <c r="AH288" i="2"/>
  <c r="AG288" i="2"/>
  <c r="AF288" i="2"/>
  <c r="AE288" i="2"/>
  <c r="AD288" i="2"/>
  <c r="AC288" i="2"/>
  <c r="AB288" i="2"/>
  <c r="Y288" i="2"/>
  <c r="AP287" i="2"/>
  <c r="AO287" i="2"/>
  <c r="AN287" i="2"/>
  <c r="AM287" i="2"/>
  <c r="AL287" i="2"/>
  <c r="AK287" i="2"/>
  <c r="AJ287" i="2"/>
  <c r="AI287" i="2"/>
  <c r="AH287" i="2"/>
  <c r="AG287" i="2"/>
  <c r="AF287" i="2"/>
  <c r="AE287" i="2"/>
  <c r="AD287" i="2"/>
  <c r="AC287" i="2"/>
  <c r="AB287" i="2"/>
  <c r="Y287" i="2"/>
  <c r="AP286" i="2"/>
  <c r="AO286" i="2"/>
  <c r="AN286" i="2"/>
  <c r="AM286" i="2"/>
  <c r="AL286" i="2"/>
  <c r="AK286" i="2"/>
  <c r="AJ286" i="2"/>
  <c r="AI286" i="2"/>
  <c r="AH286" i="2"/>
  <c r="AG286" i="2"/>
  <c r="AF286" i="2"/>
  <c r="AE286" i="2"/>
  <c r="AD286" i="2"/>
  <c r="AC286" i="2"/>
  <c r="AB286" i="2"/>
  <c r="Y286" i="2"/>
  <c r="AP285" i="2"/>
  <c r="AO285" i="2"/>
  <c r="AN285" i="2"/>
  <c r="AM285" i="2"/>
  <c r="AL285" i="2"/>
  <c r="AK285" i="2"/>
  <c r="AJ285" i="2"/>
  <c r="AI285" i="2"/>
  <c r="AH285" i="2"/>
  <c r="AG285" i="2"/>
  <c r="AF285" i="2"/>
  <c r="AE285" i="2"/>
  <c r="AD285" i="2"/>
  <c r="AC285" i="2"/>
  <c r="AB285" i="2"/>
  <c r="Y285" i="2"/>
  <c r="AP284" i="2"/>
  <c r="AO284" i="2"/>
  <c r="AN284" i="2"/>
  <c r="AM284" i="2"/>
  <c r="AL284" i="2"/>
  <c r="AK284" i="2"/>
  <c r="AJ284" i="2"/>
  <c r="AI284" i="2"/>
  <c r="AH284" i="2"/>
  <c r="AG284" i="2"/>
  <c r="AF284" i="2"/>
  <c r="AE284" i="2"/>
  <c r="AD284" i="2"/>
  <c r="AC284" i="2"/>
  <c r="AB284" i="2"/>
  <c r="Y284" i="2"/>
  <c r="AP283" i="2"/>
  <c r="AO283" i="2"/>
  <c r="AN283" i="2"/>
  <c r="AM283" i="2"/>
  <c r="AL283" i="2"/>
  <c r="AK283" i="2"/>
  <c r="AJ283" i="2"/>
  <c r="AI283" i="2"/>
  <c r="AH283" i="2"/>
  <c r="AG283" i="2"/>
  <c r="AF283" i="2"/>
  <c r="AE283" i="2"/>
  <c r="AD283" i="2"/>
  <c r="AC283" i="2"/>
  <c r="AB283" i="2"/>
  <c r="Y283" i="2"/>
  <c r="AP282" i="2"/>
  <c r="AO282" i="2"/>
  <c r="AN282" i="2"/>
  <c r="AM282" i="2"/>
  <c r="AL282" i="2"/>
  <c r="AK282" i="2"/>
  <c r="AJ282" i="2"/>
  <c r="AI282" i="2"/>
  <c r="AH282" i="2"/>
  <c r="AG282" i="2"/>
  <c r="AF282" i="2"/>
  <c r="AE282" i="2"/>
  <c r="AD282" i="2"/>
  <c r="AC282" i="2"/>
  <c r="AB282" i="2"/>
  <c r="Y282" i="2"/>
  <c r="AP281" i="2"/>
  <c r="AO281" i="2"/>
  <c r="AN281" i="2"/>
  <c r="AM281" i="2"/>
  <c r="AL281" i="2"/>
  <c r="AK281" i="2"/>
  <c r="AJ281" i="2"/>
  <c r="AI281" i="2"/>
  <c r="AH281" i="2"/>
  <c r="AG281" i="2"/>
  <c r="AF281" i="2"/>
  <c r="AE281" i="2"/>
  <c r="AD281" i="2"/>
  <c r="AC281" i="2"/>
  <c r="AB281" i="2"/>
  <c r="Y281" i="2"/>
  <c r="AP280" i="2"/>
  <c r="AO280" i="2"/>
  <c r="AN280" i="2"/>
  <c r="AM280" i="2"/>
  <c r="AL280" i="2"/>
  <c r="AK280" i="2"/>
  <c r="AJ280" i="2"/>
  <c r="AI280" i="2"/>
  <c r="AH280" i="2"/>
  <c r="AG280" i="2"/>
  <c r="AF280" i="2"/>
  <c r="AE280" i="2"/>
  <c r="AD280" i="2"/>
  <c r="AC280" i="2"/>
  <c r="AB280" i="2"/>
  <c r="Y280" i="2"/>
  <c r="AP279" i="2"/>
  <c r="AO279" i="2"/>
  <c r="AN279" i="2"/>
  <c r="AM279" i="2"/>
  <c r="AL279" i="2"/>
  <c r="AK279" i="2"/>
  <c r="AJ279" i="2"/>
  <c r="AI279" i="2"/>
  <c r="AH279" i="2"/>
  <c r="AG279" i="2"/>
  <c r="AF279" i="2"/>
  <c r="AE279" i="2"/>
  <c r="AD279" i="2"/>
  <c r="AC279" i="2"/>
  <c r="AB279" i="2"/>
  <c r="Y279" i="2"/>
  <c r="AP278" i="2"/>
  <c r="AO278" i="2"/>
  <c r="AN278" i="2"/>
  <c r="AM278" i="2"/>
  <c r="AL278" i="2"/>
  <c r="AK278" i="2"/>
  <c r="AJ278" i="2"/>
  <c r="AI278" i="2"/>
  <c r="AH278" i="2"/>
  <c r="AG278" i="2"/>
  <c r="AF278" i="2"/>
  <c r="AE278" i="2"/>
  <c r="AD278" i="2"/>
  <c r="AC278" i="2"/>
  <c r="AB278" i="2"/>
  <c r="Y278" i="2"/>
  <c r="AP277" i="2"/>
  <c r="AO277" i="2"/>
  <c r="AN277" i="2"/>
  <c r="AM277" i="2"/>
  <c r="AL277" i="2"/>
  <c r="AK277" i="2"/>
  <c r="AJ277" i="2"/>
  <c r="AI277" i="2"/>
  <c r="AH277" i="2"/>
  <c r="AG277" i="2"/>
  <c r="AF277" i="2"/>
  <c r="AE277" i="2"/>
  <c r="AD277" i="2"/>
  <c r="AC277" i="2"/>
  <c r="AB277" i="2"/>
  <c r="Y277" i="2"/>
  <c r="AP276" i="2"/>
  <c r="AO276" i="2"/>
  <c r="AN276" i="2"/>
  <c r="AM276" i="2"/>
  <c r="AL276" i="2"/>
  <c r="AK276" i="2"/>
  <c r="AJ276" i="2"/>
  <c r="AI276" i="2"/>
  <c r="AH276" i="2"/>
  <c r="AG276" i="2"/>
  <c r="AF276" i="2"/>
  <c r="AE276" i="2"/>
  <c r="AD276" i="2"/>
  <c r="AC276" i="2"/>
  <c r="AB276" i="2"/>
  <c r="Y276" i="2"/>
  <c r="AP275" i="2"/>
  <c r="AO275" i="2"/>
  <c r="AN275" i="2"/>
  <c r="AM275" i="2"/>
  <c r="AL275" i="2"/>
  <c r="AK275" i="2"/>
  <c r="AJ275" i="2"/>
  <c r="AI275" i="2"/>
  <c r="AH275" i="2"/>
  <c r="AG275" i="2"/>
  <c r="AF275" i="2"/>
  <c r="AE275" i="2"/>
  <c r="AD275" i="2"/>
  <c r="AC275" i="2"/>
  <c r="AB275" i="2"/>
  <c r="Y275" i="2"/>
  <c r="AP274" i="2"/>
  <c r="AO274" i="2"/>
  <c r="AN274" i="2"/>
  <c r="AM274" i="2"/>
  <c r="AL274" i="2"/>
  <c r="AK274" i="2"/>
  <c r="AJ274" i="2"/>
  <c r="AI274" i="2"/>
  <c r="AH274" i="2"/>
  <c r="AG274" i="2"/>
  <c r="AF274" i="2"/>
  <c r="AE274" i="2"/>
  <c r="AD274" i="2"/>
  <c r="AC274" i="2"/>
  <c r="AB274" i="2"/>
  <c r="Y274" i="2"/>
  <c r="AP273" i="2"/>
  <c r="AO273" i="2"/>
  <c r="AN273" i="2"/>
  <c r="AM273" i="2"/>
  <c r="AL273" i="2"/>
  <c r="AK273" i="2"/>
  <c r="AJ273" i="2"/>
  <c r="AI273" i="2"/>
  <c r="AH273" i="2"/>
  <c r="AG273" i="2"/>
  <c r="AF273" i="2"/>
  <c r="AE273" i="2"/>
  <c r="AD273" i="2"/>
  <c r="AC273" i="2"/>
  <c r="AB273" i="2"/>
  <c r="Y273" i="2"/>
  <c r="AP272" i="2"/>
  <c r="AO272" i="2"/>
  <c r="AN272" i="2"/>
  <c r="AM272" i="2"/>
  <c r="AL272" i="2"/>
  <c r="AK272" i="2"/>
  <c r="AJ272" i="2"/>
  <c r="AI272" i="2"/>
  <c r="AH272" i="2"/>
  <c r="AG272" i="2"/>
  <c r="AF272" i="2"/>
  <c r="AE272" i="2"/>
  <c r="AD272" i="2"/>
  <c r="AC272" i="2"/>
  <c r="AB272" i="2"/>
  <c r="Y272" i="2"/>
  <c r="AP271" i="2"/>
  <c r="AO271" i="2"/>
  <c r="AN271" i="2"/>
  <c r="AM271" i="2"/>
  <c r="AL271" i="2"/>
  <c r="AK271" i="2"/>
  <c r="AJ271" i="2"/>
  <c r="AI271" i="2"/>
  <c r="AH271" i="2"/>
  <c r="AG271" i="2"/>
  <c r="AF271" i="2"/>
  <c r="AE271" i="2"/>
  <c r="AD271" i="2"/>
  <c r="AC271" i="2"/>
  <c r="AB271" i="2"/>
  <c r="Y271" i="2"/>
  <c r="AP270" i="2"/>
  <c r="AO270" i="2"/>
  <c r="AN270" i="2"/>
  <c r="AM270" i="2"/>
  <c r="AL270" i="2"/>
  <c r="AK270" i="2"/>
  <c r="AJ270" i="2"/>
  <c r="AI270" i="2"/>
  <c r="AH270" i="2"/>
  <c r="AG270" i="2"/>
  <c r="AF270" i="2"/>
  <c r="AE270" i="2"/>
  <c r="AD270" i="2"/>
  <c r="AC270" i="2"/>
  <c r="AB270" i="2"/>
  <c r="Y270" i="2"/>
  <c r="AP269" i="2"/>
  <c r="AO269" i="2"/>
  <c r="AN269" i="2"/>
  <c r="AM269" i="2"/>
  <c r="AL269" i="2"/>
  <c r="AK269" i="2"/>
  <c r="AJ269" i="2"/>
  <c r="AI269" i="2"/>
  <c r="AH269" i="2"/>
  <c r="AG269" i="2"/>
  <c r="AF269" i="2"/>
  <c r="AE269" i="2"/>
  <c r="AD269" i="2"/>
  <c r="AC269" i="2"/>
  <c r="AB269" i="2"/>
  <c r="Y269" i="2"/>
  <c r="AP268" i="2"/>
  <c r="AO268" i="2"/>
  <c r="AN268" i="2"/>
  <c r="AM268" i="2"/>
  <c r="AL268" i="2"/>
  <c r="AK268" i="2"/>
  <c r="AJ268" i="2"/>
  <c r="AI268" i="2"/>
  <c r="AH268" i="2"/>
  <c r="AG268" i="2"/>
  <c r="AF268" i="2"/>
  <c r="AE268" i="2"/>
  <c r="AD268" i="2"/>
  <c r="AC268" i="2"/>
  <c r="AB268" i="2"/>
  <c r="Y268" i="2"/>
  <c r="AP267" i="2"/>
  <c r="AO267" i="2"/>
  <c r="AN267" i="2"/>
  <c r="AM267" i="2"/>
  <c r="AL267" i="2"/>
  <c r="AK267" i="2"/>
  <c r="AJ267" i="2"/>
  <c r="AI267" i="2"/>
  <c r="AH267" i="2"/>
  <c r="AG267" i="2"/>
  <c r="AF267" i="2"/>
  <c r="AE267" i="2"/>
  <c r="AD267" i="2"/>
  <c r="AC267" i="2"/>
  <c r="AB267" i="2"/>
  <c r="Y267" i="2"/>
  <c r="AP266" i="2"/>
  <c r="AO266" i="2"/>
  <c r="AN266" i="2"/>
  <c r="AM266" i="2"/>
  <c r="AL266" i="2"/>
  <c r="AK266" i="2"/>
  <c r="AJ266" i="2"/>
  <c r="AI266" i="2"/>
  <c r="AH266" i="2"/>
  <c r="AG266" i="2"/>
  <c r="AF266" i="2"/>
  <c r="AE266" i="2"/>
  <c r="AD266" i="2"/>
  <c r="AC266" i="2"/>
  <c r="AB266" i="2"/>
  <c r="Y266" i="2"/>
  <c r="AP265" i="2"/>
  <c r="AO265" i="2"/>
  <c r="AN265" i="2"/>
  <c r="AM265" i="2"/>
  <c r="AL265" i="2"/>
  <c r="AK265" i="2"/>
  <c r="AJ265" i="2"/>
  <c r="AI265" i="2"/>
  <c r="AH265" i="2"/>
  <c r="AG265" i="2"/>
  <c r="AF265" i="2"/>
  <c r="AE265" i="2"/>
  <c r="AD265" i="2"/>
  <c r="AC265" i="2"/>
  <c r="AB265" i="2"/>
  <c r="Y265" i="2"/>
  <c r="AP264" i="2"/>
  <c r="AO264" i="2"/>
  <c r="AN264" i="2"/>
  <c r="AM264" i="2"/>
  <c r="AL264" i="2"/>
  <c r="AK264" i="2"/>
  <c r="AJ264" i="2"/>
  <c r="AI264" i="2"/>
  <c r="AH264" i="2"/>
  <c r="AG264" i="2"/>
  <c r="AF264" i="2"/>
  <c r="AE264" i="2"/>
  <c r="AD264" i="2"/>
  <c r="AC264" i="2"/>
  <c r="AB264" i="2"/>
  <c r="Y264" i="2"/>
  <c r="AP263" i="2"/>
  <c r="AO263" i="2"/>
  <c r="AN263" i="2"/>
  <c r="AM263" i="2"/>
  <c r="AL263" i="2"/>
  <c r="AK263" i="2"/>
  <c r="AJ263" i="2"/>
  <c r="AI263" i="2"/>
  <c r="AH263" i="2"/>
  <c r="AG263" i="2"/>
  <c r="AF263" i="2"/>
  <c r="AE263" i="2"/>
  <c r="AD263" i="2"/>
  <c r="AC263" i="2"/>
  <c r="AB263" i="2"/>
  <c r="Y263" i="2"/>
  <c r="AP262" i="2"/>
  <c r="AO262" i="2"/>
  <c r="AN262" i="2"/>
  <c r="AM262" i="2"/>
  <c r="AL262" i="2"/>
  <c r="AK262" i="2"/>
  <c r="AJ262" i="2"/>
  <c r="AI262" i="2"/>
  <c r="AH262" i="2"/>
  <c r="AG262" i="2"/>
  <c r="AF262" i="2"/>
  <c r="AE262" i="2"/>
  <c r="AD262" i="2"/>
  <c r="AC262" i="2"/>
  <c r="AB262" i="2"/>
  <c r="Y262" i="2"/>
  <c r="AP261" i="2"/>
  <c r="AO261" i="2"/>
  <c r="AN261" i="2"/>
  <c r="AM261" i="2"/>
  <c r="AL261" i="2"/>
  <c r="AK261" i="2"/>
  <c r="AJ261" i="2"/>
  <c r="AI261" i="2"/>
  <c r="AH261" i="2"/>
  <c r="AG261" i="2"/>
  <c r="AF261" i="2"/>
  <c r="AE261" i="2"/>
  <c r="AD261" i="2"/>
  <c r="AC261" i="2"/>
  <c r="AB261" i="2"/>
  <c r="Y261" i="2"/>
  <c r="AP260" i="2"/>
  <c r="AO260" i="2"/>
  <c r="AN260" i="2"/>
  <c r="AM260" i="2"/>
  <c r="AL260" i="2"/>
  <c r="AK260" i="2"/>
  <c r="AJ260" i="2"/>
  <c r="AI260" i="2"/>
  <c r="AH260" i="2"/>
  <c r="AG260" i="2"/>
  <c r="AF260" i="2"/>
  <c r="AE260" i="2"/>
  <c r="AD260" i="2"/>
  <c r="AC260" i="2"/>
  <c r="AB260" i="2"/>
  <c r="Y260" i="2"/>
  <c r="AP259" i="2"/>
  <c r="AO259" i="2"/>
  <c r="AN259" i="2"/>
  <c r="AM259" i="2"/>
  <c r="AL259" i="2"/>
  <c r="AK259" i="2"/>
  <c r="AJ259" i="2"/>
  <c r="AI259" i="2"/>
  <c r="AH259" i="2"/>
  <c r="AG259" i="2"/>
  <c r="AF259" i="2"/>
  <c r="AE259" i="2"/>
  <c r="AD259" i="2"/>
  <c r="AC259" i="2"/>
  <c r="AB259" i="2"/>
  <c r="Y259" i="2"/>
  <c r="AP258" i="2"/>
  <c r="AO258" i="2"/>
  <c r="AN258" i="2"/>
  <c r="AM258" i="2"/>
  <c r="AL258" i="2"/>
  <c r="AK258" i="2"/>
  <c r="AJ258" i="2"/>
  <c r="AI258" i="2"/>
  <c r="AH258" i="2"/>
  <c r="AG258" i="2"/>
  <c r="AF258" i="2"/>
  <c r="AE258" i="2"/>
  <c r="AD258" i="2"/>
  <c r="AC258" i="2"/>
  <c r="AB258" i="2"/>
  <c r="Y258" i="2"/>
  <c r="AP257" i="2"/>
  <c r="AO257" i="2"/>
  <c r="AN257" i="2"/>
  <c r="AM257" i="2"/>
  <c r="AL257" i="2"/>
  <c r="AK257" i="2"/>
  <c r="AJ257" i="2"/>
  <c r="AI257" i="2"/>
  <c r="AH257" i="2"/>
  <c r="AG257" i="2"/>
  <c r="AF257" i="2"/>
  <c r="AE257" i="2"/>
  <c r="AD257" i="2"/>
  <c r="AC257" i="2"/>
  <c r="AB257" i="2"/>
  <c r="Y257" i="2"/>
  <c r="AP256" i="2"/>
  <c r="AO256" i="2"/>
  <c r="AN256" i="2"/>
  <c r="AM256" i="2"/>
  <c r="AL256" i="2"/>
  <c r="AK256" i="2"/>
  <c r="AJ256" i="2"/>
  <c r="AI256" i="2"/>
  <c r="AH256" i="2"/>
  <c r="AG256" i="2"/>
  <c r="AF256" i="2"/>
  <c r="AE256" i="2"/>
  <c r="AD256" i="2"/>
  <c r="AC256" i="2"/>
  <c r="AB256" i="2"/>
  <c r="Y256" i="2"/>
  <c r="AP255" i="2"/>
  <c r="AO255" i="2"/>
  <c r="AN255" i="2"/>
  <c r="AM255" i="2"/>
  <c r="AL255" i="2"/>
  <c r="AK255" i="2"/>
  <c r="AJ255" i="2"/>
  <c r="AI255" i="2"/>
  <c r="AH255" i="2"/>
  <c r="AG255" i="2"/>
  <c r="AF255" i="2"/>
  <c r="AE255" i="2"/>
  <c r="AD255" i="2"/>
  <c r="AC255" i="2"/>
  <c r="AB255" i="2"/>
  <c r="Y255" i="2"/>
  <c r="AP254" i="2"/>
  <c r="AO254" i="2"/>
  <c r="AN254" i="2"/>
  <c r="AM254" i="2"/>
  <c r="AL254" i="2"/>
  <c r="AK254" i="2"/>
  <c r="AJ254" i="2"/>
  <c r="AI254" i="2"/>
  <c r="AH254" i="2"/>
  <c r="AG254" i="2"/>
  <c r="AF254" i="2"/>
  <c r="AE254" i="2"/>
  <c r="AD254" i="2"/>
  <c r="AC254" i="2"/>
  <c r="AB254" i="2"/>
  <c r="Y254" i="2"/>
  <c r="AP253" i="2"/>
  <c r="AO253" i="2"/>
  <c r="AN253" i="2"/>
  <c r="AM253" i="2"/>
  <c r="AL253" i="2"/>
  <c r="AK253" i="2"/>
  <c r="AJ253" i="2"/>
  <c r="AI253" i="2"/>
  <c r="AH253" i="2"/>
  <c r="AG253" i="2"/>
  <c r="AF253" i="2"/>
  <c r="AE253" i="2"/>
  <c r="AD253" i="2"/>
  <c r="AC253" i="2"/>
  <c r="AB253" i="2"/>
  <c r="Y253" i="2"/>
  <c r="AP252" i="2"/>
  <c r="AO252" i="2"/>
  <c r="AN252" i="2"/>
  <c r="AM252" i="2"/>
  <c r="AL252" i="2"/>
  <c r="AK252" i="2"/>
  <c r="AJ252" i="2"/>
  <c r="AI252" i="2"/>
  <c r="AH252" i="2"/>
  <c r="AG252" i="2"/>
  <c r="AF252" i="2"/>
  <c r="AE252" i="2"/>
  <c r="AD252" i="2"/>
  <c r="AC252" i="2"/>
  <c r="AB252" i="2"/>
  <c r="Y252" i="2"/>
  <c r="AP251" i="2"/>
  <c r="AO251" i="2"/>
  <c r="AN251" i="2"/>
  <c r="AM251" i="2"/>
  <c r="AL251" i="2"/>
  <c r="AK251" i="2"/>
  <c r="AJ251" i="2"/>
  <c r="AI251" i="2"/>
  <c r="AH251" i="2"/>
  <c r="AG251" i="2"/>
  <c r="AF251" i="2"/>
  <c r="AE251" i="2"/>
  <c r="AD251" i="2"/>
  <c r="AC251" i="2"/>
  <c r="AB251" i="2"/>
  <c r="Y251" i="2"/>
  <c r="AP250" i="2"/>
  <c r="AO250" i="2"/>
  <c r="AN250" i="2"/>
  <c r="AM250" i="2"/>
  <c r="AL250" i="2"/>
  <c r="AK250" i="2"/>
  <c r="AJ250" i="2"/>
  <c r="AI250" i="2"/>
  <c r="AH250" i="2"/>
  <c r="AG250" i="2"/>
  <c r="AF250" i="2"/>
  <c r="AE250" i="2"/>
  <c r="AD250" i="2"/>
  <c r="AC250" i="2"/>
  <c r="AB250" i="2"/>
  <c r="Y250" i="2"/>
  <c r="AP249" i="2"/>
  <c r="AO249" i="2"/>
  <c r="AN249" i="2"/>
  <c r="AM249" i="2"/>
  <c r="AL249" i="2"/>
  <c r="AK249" i="2"/>
  <c r="AJ249" i="2"/>
  <c r="AI249" i="2"/>
  <c r="AH249" i="2"/>
  <c r="AG249" i="2"/>
  <c r="AF249" i="2"/>
  <c r="AE249" i="2"/>
  <c r="AD249" i="2"/>
  <c r="AC249" i="2"/>
  <c r="AB249" i="2"/>
  <c r="Y249" i="2"/>
  <c r="AP248" i="2"/>
  <c r="AO248" i="2"/>
  <c r="AN248" i="2"/>
  <c r="AM248" i="2"/>
  <c r="AL248" i="2"/>
  <c r="AK248" i="2"/>
  <c r="AJ248" i="2"/>
  <c r="AI248" i="2"/>
  <c r="AH248" i="2"/>
  <c r="AG248" i="2"/>
  <c r="AF248" i="2"/>
  <c r="AE248" i="2"/>
  <c r="AD248" i="2"/>
  <c r="AC248" i="2"/>
  <c r="AB248" i="2"/>
  <c r="Y248" i="2"/>
  <c r="AP247" i="2"/>
  <c r="AO247" i="2"/>
  <c r="AN247" i="2"/>
  <c r="AM247" i="2"/>
  <c r="AL247" i="2"/>
  <c r="AK247" i="2"/>
  <c r="AJ247" i="2"/>
  <c r="AI247" i="2"/>
  <c r="AH247" i="2"/>
  <c r="AG247" i="2"/>
  <c r="AF247" i="2"/>
  <c r="AE247" i="2"/>
  <c r="AD247" i="2"/>
  <c r="AC247" i="2"/>
  <c r="AB247" i="2"/>
  <c r="Y247" i="2"/>
  <c r="AP246" i="2"/>
  <c r="AO246" i="2"/>
  <c r="AN246" i="2"/>
  <c r="AM246" i="2"/>
  <c r="AL246" i="2"/>
  <c r="AK246" i="2"/>
  <c r="AJ246" i="2"/>
  <c r="AI246" i="2"/>
  <c r="AH246" i="2"/>
  <c r="AG246" i="2"/>
  <c r="AF246" i="2"/>
  <c r="AE246" i="2"/>
  <c r="AD246" i="2"/>
  <c r="AC246" i="2"/>
  <c r="AB246" i="2"/>
  <c r="Y246" i="2"/>
  <c r="AP245" i="2"/>
  <c r="AO245" i="2"/>
  <c r="AN245" i="2"/>
  <c r="AM245" i="2"/>
  <c r="AL245" i="2"/>
  <c r="AK245" i="2"/>
  <c r="AJ245" i="2"/>
  <c r="AI245" i="2"/>
  <c r="AH245" i="2"/>
  <c r="AG245" i="2"/>
  <c r="AF245" i="2"/>
  <c r="AE245" i="2"/>
  <c r="AD245" i="2"/>
  <c r="AC245" i="2"/>
  <c r="AB245" i="2"/>
  <c r="Y245" i="2"/>
  <c r="AP244" i="2"/>
  <c r="AO244" i="2"/>
  <c r="AN244" i="2"/>
  <c r="AM244" i="2"/>
  <c r="AL244" i="2"/>
  <c r="AK244" i="2"/>
  <c r="AJ244" i="2"/>
  <c r="AI244" i="2"/>
  <c r="AH244" i="2"/>
  <c r="AG244" i="2"/>
  <c r="AF244" i="2"/>
  <c r="AE244" i="2"/>
  <c r="AD244" i="2"/>
  <c r="AC244" i="2"/>
  <c r="AB244" i="2"/>
  <c r="Y244" i="2"/>
  <c r="AP243" i="2"/>
  <c r="AO243" i="2"/>
  <c r="AN243" i="2"/>
  <c r="AM243" i="2"/>
  <c r="AL243" i="2"/>
  <c r="AK243" i="2"/>
  <c r="AJ243" i="2"/>
  <c r="AI243" i="2"/>
  <c r="AH243" i="2"/>
  <c r="AG243" i="2"/>
  <c r="AF243" i="2"/>
  <c r="AE243" i="2"/>
  <c r="AD243" i="2"/>
  <c r="AC243" i="2"/>
  <c r="AB243" i="2"/>
  <c r="Y243" i="2"/>
  <c r="AP242" i="2"/>
  <c r="AO242" i="2"/>
  <c r="AN242" i="2"/>
  <c r="AM242" i="2"/>
  <c r="AL242" i="2"/>
  <c r="AK242" i="2"/>
  <c r="AJ242" i="2"/>
  <c r="AI242" i="2"/>
  <c r="AH242" i="2"/>
  <c r="AG242" i="2"/>
  <c r="AF242" i="2"/>
  <c r="AE242" i="2"/>
  <c r="AD242" i="2"/>
  <c r="AC242" i="2"/>
  <c r="AB242" i="2"/>
  <c r="Y242" i="2"/>
  <c r="AP241" i="2"/>
  <c r="AO241" i="2"/>
  <c r="AN241" i="2"/>
  <c r="AM241" i="2"/>
  <c r="AL241" i="2"/>
  <c r="AK241" i="2"/>
  <c r="AJ241" i="2"/>
  <c r="AI241" i="2"/>
  <c r="AH241" i="2"/>
  <c r="AG241" i="2"/>
  <c r="AF241" i="2"/>
  <c r="AE241" i="2"/>
  <c r="AD241" i="2"/>
  <c r="AC241" i="2"/>
  <c r="AB241" i="2"/>
  <c r="Y241" i="2"/>
  <c r="AP240" i="2"/>
  <c r="AO240" i="2"/>
  <c r="AN240" i="2"/>
  <c r="AM240" i="2"/>
  <c r="AL240" i="2"/>
  <c r="AK240" i="2"/>
  <c r="AJ240" i="2"/>
  <c r="AI240" i="2"/>
  <c r="AH240" i="2"/>
  <c r="AG240" i="2"/>
  <c r="AF240" i="2"/>
  <c r="AE240" i="2"/>
  <c r="AD240" i="2"/>
  <c r="AC240" i="2"/>
  <c r="AB240" i="2"/>
  <c r="Y240" i="2"/>
  <c r="AP239" i="2"/>
  <c r="AO239" i="2"/>
  <c r="AN239" i="2"/>
  <c r="AM239" i="2"/>
  <c r="AL239" i="2"/>
  <c r="AK239" i="2"/>
  <c r="AJ239" i="2"/>
  <c r="AI239" i="2"/>
  <c r="AH239" i="2"/>
  <c r="AG239" i="2"/>
  <c r="AF239" i="2"/>
  <c r="AE239" i="2"/>
  <c r="AD239" i="2"/>
  <c r="AC239" i="2"/>
  <c r="AB239" i="2"/>
  <c r="Y239" i="2"/>
  <c r="AP238" i="2"/>
  <c r="AO238" i="2"/>
  <c r="AN238" i="2"/>
  <c r="AM238" i="2"/>
  <c r="AL238" i="2"/>
  <c r="AK238" i="2"/>
  <c r="AJ238" i="2"/>
  <c r="AI238" i="2"/>
  <c r="AH238" i="2"/>
  <c r="AG238" i="2"/>
  <c r="AF238" i="2"/>
  <c r="AE238" i="2"/>
  <c r="AD238" i="2"/>
  <c r="AC238" i="2"/>
  <c r="AB238" i="2"/>
  <c r="Y238" i="2"/>
  <c r="AP237" i="2"/>
  <c r="AO237" i="2"/>
  <c r="AN237" i="2"/>
  <c r="AM237" i="2"/>
  <c r="AL237" i="2"/>
  <c r="AK237" i="2"/>
  <c r="AJ237" i="2"/>
  <c r="AI237" i="2"/>
  <c r="AH237" i="2"/>
  <c r="AG237" i="2"/>
  <c r="AF237" i="2"/>
  <c r="AE237" i="2"/>
  <c r="AD237" i="2"/>
  <c r="AC237" i="2"/>
  <c r="AB237" i="2"/>
  <c r="Y237" i="2"/>
  <c r="AP236" i="2"/>
  <c r="AO236" i="2"/>
  <c r="AN236" i="2"/>
  <c r="AM236" i="2"/>
  <c r="AL236" i="2"/>
  <c r="AK236" i="2"/>
  <c r="AJ236" i="2"/>
  <c r="AI236" i="2"/>
  <c r="AH236" i="2"/>
  <c r="AG236" i="2"/>
  <c r="AF236" i="2"/>
  <c r="AE236" i="2"/>
  <c r="AD236" i="2"/>
  <c r="AC236" i="2"/>
  <c r="AB236" i="2"/>
  <c r="Y236" i="2"/>
  <c r="AP235" i="2"/>
  <c r="AO235" i="2"/>
  <c r="AN235" i="2"/>
  <c r="AM235" i="2"/>
  <c r="AL235" i="2"/>
  <c r="AK235" i="2"/>
  <c r="AJ235" i="2"/>
  <c r="AI235" i="2"/>
  <c r="AH235" i="2"/>
  <c r="AG235" i="2"/>
  <c r="AF235" i="2"/>
  <c r="AE235" i="2"/>
  <c r="AD235" i="2"/>
  <c r="AC235" i="2"/>
  <c r="AB235" i="2"/>
  <c r="Y235" i="2"/>
  <c r="AP234" i="2"/>
  <c r="AO234" i="2"/>
  <c r="AN234" i="2"/>
  <c r="AM234" i="2"/>
  <c r="AL234" i="2"/>
  <c r="AK234" i="2"/>
  <c r="AJ234" i="2"/>
  <c r="AI234" i="2"/>
  <c r="AH234" i="2"/>
  <c r="AG234" i="2"/>
  <c r="AF234" i="2"/>
  <c r="AE234" i="2"/>
  <c r="AD234" i="2"/>
  <c r="AC234" i="2"/>
  <c r="AB234" i="2"/>
  <c r="Y234" i="2"/>
  <c r="AP233" i="2"/>
  <c r="AO233" i="2"/>
  <c r="AN233" i="2"/>
  <c r="AM233" i="2"/>
  <c r="AL233" i="2"/>
  <c r="AK233" i="2"/>
  <c r="AJ233" i="2"/>
  <c r="AI233" i="2"/>
  <c r="AH233" i="2"/>
  <c r="AG233" i="2"/>
  <c r="AF233" i="2"/>
  <c r="AE233" i="2"/>
  <c r="AD233" i="2"/>
  <c r="AC233" i="2"/>
  <c r="AB233" i="2"/>
  <c r="Y233" i="2"/>
  <c r="AP232" i="2"/>
  <c r="AO232" i="2"/>
  <c r="AN232" i="2"/>
  <c r="AM232" i="2"/>
  <c r="AL232" i="2"/>
  <c r="AK232" i="2"/>
  <c r="AJ232" i="2"/>
  <c r="AI232" i="2"/>
  <c r="AH232" i="2"/>
  <c r="AG232" i="2"/>
  <c r="AF232" i="2"/>
  <c r="AE232" i="2"/>
  <c r="AD232" i="2"/>
  <c r="AC232" i="2"/>
  <c r="AB232" i="2"/>
  <c r="Y232" i="2"/>
  <c r="AP231" i="2"/>
  <c r="AO231" i="2"/>
  <c r="AN231" i="2"/>
  <c r="AM231" i="2"/>
  <c r="AL231" i="2"/>
  <c r="AK231" i="2"/>
  <c r="AJ231" i="2"/>
  <c r="AI231" i="2"/>
  <c r="AH231" i="2"/>
  <c r="AG231" i="2"/>
  <c r="AF231" i="2"/>
  <c r="AE231" i="2"/>
  <c r="AD231" i="2"/>
  <c r="AC231" i="2"/>
  <c r="AB231" i="2"/>
  <c r="Y231" i="2"/>
  <c r="AP230" i="2"/>
  <c r="AO230" i="2"/>
  <c r="AN230" i="2"/>
  <c r="AM230" i="2"/>
  <c r="AL230" i="2"/>
  <c r="AK230" i="2"/>
  <c r="AJ230" i="2"/>
  <c r="AI230" i="2"/>
  <c r="AH230" i="2"/>
  <c r="AG230" i="2"/>
  <c r="AF230" i="2"/>
  <c r="AE230" i="2"/>
  <c r="AD230" i="2"/>
  <c r="AC230" i="2"/>
  <c r="AB230" i="2"/>
  <c r="Y230" i="2"/>
  <c r="AP229" i="2"/>
  <c r="AO229" i="2"/>
  <c r="AN229" i="2"/>
  <c r="AM229" i="2"/>
  <c r="AL229" i="2"/>
  <c r="AK229" i="2"/>
  <c r="AJ229" i="2"/>
  <c r="AI229" i="2"/>
  <c r="AH229" i="2"/>
  <c r="AG229" i="2"/>
  <c r="AF229" i="2"/>
  <c r="AE229" i="2"/>
  <c r="AD229" i="2"/>
  <c r="AC229" i="2"/>
  <c r="AB229" i="2"/>
  <c r="Y229" i="2"/>
  <c r="AP228" i="2"/>
  <c r="AO228" i="2"/>
  <c r="AN228" i="2"/>
  <c r="AM228" i="2"/>
  <c r="AL228" i="2"/>
  <c r="AK228" i="2"/>
  <c r="AJ228" i="2"/>
  <c r="AI228" i="2"/>
  <c r="AH228" i="2"/>
  <c r="AG228" i="2"/>
  <c r="AF228" i="2"/>
  <c r="AE228" i="2"/>
  <c r="AD228" i="2"/>
  <c r="AC228" i="2"/>
  <c r="AB228" i="2"/>
  <c r="Y228" i="2"/>
  <c r="AP227" i="2"/>
  <c r="AO227" i="2"/>
  <c r="AN227" i="2"/>
  <c r="AM227" i="2"/>
  <c r="AL227" i="2"/>
  <c r="AK227" i="2"/>
  <c r="AJ227" i="2"/>
  <c r="AI227" i="2"/>
  <c r="AH227" i="2"/>
  <c r="AG227" i="2"/>
  <c r="AF227" i="2"/>
  <c r="AE227" i="2"/>
  <c r="AD227" i="2"/>
  <c r="AC227" i="2"/>
  <c r="AB227" i="2"/>
  <c r="Y227" i="2"/>
  <c r="AP226" i="2"/>
  <c r="AO226" i="2"/>
  <c r="AN226" i="2"/>
  <c r="AM226" i="2"/>
  <c r="AL226" i="2"/>
  <c r="AK226" i="2"/>
  <c r="AJ226" i="2"/>
  <c r="AI226" i="2"/>
  <c r="AH226" i="2"/>
  <c r="AG226" i="2"/>
  <c r="AF226" i="2"/>
  <c r="AE226" i="2"/>
  <c r="AD226" i="2"/>
  <c r="AC226" i="2"/>
  <c r="AB226" i="2"/>
  <c r="Y226" i="2"/>
  <c r="AP225" i="2"/>
  <c r="AO225" i="2"/>
  <c r="AN225" i="2"/>
  <c r="AM225" i="2"/>
  <c r="AL225" i="2"/>
  <c r="AK225" i="2"/>
  <c r="AJ225" i="2"/>
  <c r="AI225" i="2"/>
  <c r="AH225" i="2"/>
  <c r="AG225" i="2"/>
  <c r="AF225" i="2"/>
  <c r="AE225" i="2"/>
  <c r="AD225" i="2"/>
  <c r="AC225" i="2"/>
  <c r="AB225" i="2"/>
  <c r="Y225" i="2"/>
  <c r="AP224" i="2"/>
  <c r="AO224" i="2"/>
  <c r="AN224" i="2"/>
  <c r="AM224" i="2"/>
  <c r="AL224" i="2"/>
  <c r="AK224" i="2"/>
  <c r="AJ224" i="2"/>
  <c r="AI224" i="2"/>
  <c r="AH224" i="2"/>
  <c r="AG224" i="2"/>
  <c r="AF224" i="2"/>
  <c r="AE224" i="2"/>
  <c r="AD224" i="2"/>
  <c r="AC224" i="2"/>
  <c r="AB224" i="2"/>
  <c r="Y224" i="2"/>
  <c r="AP223" i="2"/>
  <c r="AO223" i="2"/>
  <c r="AN223" i="2"/>
  <c r="AM223" i="2"/>
  <c r="AL223" i="2"/>
  <c r="AK223" i="2"/>
  <c r="AJ223" i="2"/>
  <c r="AI223" i="2"/>
  <c r="AH223" i="2"/>
  <c r="AG223" i="2"/>
  <c r="AF223" i="2"/>
  <c r="AE223" i="2"/>
  <c r="AD223" i="2"/>
  <c r="AC223" i="2"/>
  <c r="AB223" i="2"/>
  <c r="Y223" i="2"/>
  <c r="AP222" i="2"/>
  <c r="AO222" i="2"/>
  <c r="AN222" i="2"/>
  <c r="AM222" i="2"/>
  <c r="AL222" i="2"/>
  <c r="AK222" i="2"/>
  <c r="AJ222" i="2"/>
  <c r="AI222" i="2"/>
  <c r="AH222" i="2"/>
  <c r="AG222" i="2"/>
  <c r="AF222" i="2"/>
  <c r="AE222" i="2"/>
  <c r="AD222" i="2"/>
  <c r="AC222" i="2"/>
  <c r="AB222" i="2"/>
  <c r="Y222" i="2"/>
  <c r="AP221" i="2"/>
  <c r="AO221" i="2"/>
  <c r="AN221" i="2"/>
  <c r="AM221" i="2"/>
  <c r="AL221" i="2"/>
  <c r="AK221" i="2"/>
  <c r="AJ221" i="2"/>
  <c r="AI221" i="2"/>
  <c r="AH221" i="2"/>
  <c r="AG221" i="2"/>
  <c r="AF221" i="2"/>
  <c r="AE221" i="2"/>
  <c r="AD221" i="2"/>
  <c r="AC221" i="2"/>
  <c r="AB221" i="2"/>
  <c r="Y221" i="2"/>
  <c r="AP220" i="2"/>
  <c r="AO220" i="2"/>
  <c r="AN220" i="2"/>
  <c r="AM220" i="2"/>
  <c r="AL220" i="2"/>
  <c r="AK220" i="2"/>
  <c r="AJ220" i="2"/>
  <c r="AI220" i="2"/>
  <c r="AH220" i="2"/>
  <c r="AG220" i="2"/>
  <c r="AF220" i="2"/>
  <c r="AE220" i="2"/>
  <c r="AD220" i="2"/>
  <c r="AC220" i="2"/>
  <c r="AB220" i="2"/>
  <c r="Y220" i="2"/>
  <c r="AP219" i="2"/>
  <c r="AO219" i="2"/>
  <c r="AN219" i="2"/>
  <c r="AM219" i="2"/>
  <c r="AL219" i="2"/>
  <c r="AK219" i="2"/>
  <c r="AJ219" i="2"/>
  <c r="AI219" i="2"/>
  <c r="AH219" i="2"/>
  <c r="AG219" i="2"/>
  <c r="AF219" i="2"/>
  <c r="AE219" i="2"/>
  <c r="AD219" i="2"/>
  <c r="AC219" i="2"/>
  <c r="AB219" i="2"/>
  <c r="Y219" i="2"/>
  <c r="AP218" i="2"/>
  <c r="AO218" i="2"/>
  <c r="AN218" i="2"/>
  <c r="AM218" i="2"/>
  <c r="AL218" i="2"/>
  <c r="AK218" i="2"/>
  <c r="AJ218" i="2"/>
  <c r="AI218" i="2"/>
  <c r="AH218" i="2"/>
  <c r="AG218" i="2"/>
  <c r="AF218" i="2"/>
  <c r="AE218" i="2"/>
  <c r="AD218" i="2"/>
  <c r="AC218" i="2"/>
  <c r="AB218" i="2"/>
  <c r="Y218" i="2"/>
  <c r="AP217" i="2"/>
  <c r="AO217" i="2"/>
  <c r="AN217" i="2"/>
  <c r="AM217" i="2"/>
  <c r="AL217" i="2"/>
  <c r="AK217" i="2"/>
  <c r="AJ217" i="2"/>
  <c r="AI217" i="2"/>
  <c r="AH217" i="2"/>
  <c r="AG217" i="2"/>
  <c r="AF217" i="2"/>
  <c r="AE217" i="2"/>
  <c r="AD217" i="2"/>
  <c r="AC217" i="2"/>
  <c r="AB217" i="2"/>
  <c r="Y217" i="2"/>
  <c r="AP216" i="2"/>
  <c r="AO216" i="2"/>
  <c r="AN216" i="2"/>
  <c r="AM216" i="2"/>
  <c r="AL216" i="2"/>
  <c r="AK216" i="2"/>
  <c r="AJ216" i="2"/>
  <c r="AI216" i="2"/>
  <c r="AH216" i="2"/>
  <c r="AG216" i="2"/>
  <c r="AF216" i="2"/>
  <c r="AE216" i="2"/>
  <c r="AD216" i="2"/>
  <c r="AC216" i="2"/>
  <c r="AB216" i="2"/>
  <c r="Y216" i="2"/>
  <c r="AP215" i="2"/>
  <c r="AO215" i="2"/>
  <c r="AN215" i="2"/>
  <c r="AM215" i="2"/>
  <c r="AL215" i="2"/>
  <c r="AK215" i="2"/>
  <c r="AJ215" i="2"/>
  <c r="AI215" i="2"/>
  <c r="AH215" i="2"/>
  <c r="AG215" i="2"/>
  <c r="AF215" i="2"/>
  <c r="AE215" i="2"/>
  <c r="AD215" i="2"/>
  <c r="AC215" i="2"/>
  <c r="AB215" i="2"/>
  <c r="Y215" i="2"/>
  <c r="AP214" i="2"/>
  <c r="AO214" i="2"/>
  <c r="AN214" i="2"/>
  <c r="AM214" i="2"/>
  <c r="AL214" i="2"/>
  <c r="AK214" i="2"/>
  <c r="AJ214" i="2"/>
  <c r="AI214" i="2"/>
  <c r="AH214" i="2"/>
  <c r="AG214" i="2"/>
  <c r="AF214" i="2"/>
  <c r="AE214" i="2"/>
  <c r="AD214" i="2"/>
  <c r="AC214" i="2"/>
  <c r="AB214" i="2"/>
  <c r="Y214" i="2"/>
  <c r="AP213" i="2"/>
  <c r="AO213" i="2"/>
  <c r="AN213" i="2"/>
  <c r="AM213" i="2"/>
  <c r="AL213" i="2"/>
  <c r="AK213" i="2"/>
  <c r="AJ213" i="2"/>
  <c r="AI213" i="2"/>
  <c r="AH213" i="2"/>
  <c r="AG213" i="2"/>
  <c r="AF213" i="2"/>
  <c r="AE213" i="2"/>
  <c r="AD213" i="2"/>
  <c r="AC213" i="2"/>
  <c r="AB213" i="2"/>
  <c r="Y213" i="2"/>
  <c r="AP212" i="2"/>
  <c r="AO212" i="2"/>
  <c r="AN212" i="2"/>
  <c r="AM212" i="2"/>
  <c r="AL212" i="2"/>
  <c r="AK212" i="2"/>
  <c r="AJ212" i="2"/>
  <c r="AI212" i="2"/>
  <c r="AH212" i="2"/>
  <c r="AG212" i="2"/>
  <c r="AF212" i="2"/>
  <c r="AE212" i="2"/>
  <c r="AD212" i="2"/>
  <c r="AC212" i="2"/>
  <c r="AB212" i="2"/>
  <c r="Y212" i="2"/>
  <c r="AP211" i="2"/>
  <c r="AO211" i="2"/>
  <c r="AN211" i="2"/>
  <c r="AM211" i="2"/>
  <c r="AL211" i="2"/>
  <c r="AK211" i="2"/>
  <c r="AJ211" i="2"/>
  <c r="AI211" i="2"/>
  <c r="AH211" i="2"/>
  <c r="AG211" i="2"/>
  <c r="AF211" i="2"/>
  <c r="AE211" i="2"/>
  <c r="AD211" i="2"/>
  <c r="AC211" i="2"/>
  <c r="AB211" i="2"/>
  <c r="Y211" i="2"/>
  <c r="AP210" i="2"/>
  <c r="AO210" i="2"/>
  <c r="AN210" i="2"/>
  <c r="AM210" i="2"/>
  <c r="AL210" i="2"/>
  <c r="AK210" i="2"/>
  <c r="AJ210" i="2"/>
  <c r="AI210" i="2"/>
  <c r="AH210" i="2"/>
  <c r="AG210" i="2"/>
  <c r="AF210" i="2"/>
  <c r="AE210" i="2"/>
  <c r="AD210" i="2"/>
  <c r="AC210" i="2"/>
  <c r="AB210" i="2"/>
  <c r="Y210" i="2"/>
  <c r="AP209" i="2"/>
  <c r="AO209" i="2"/>
  <c r="AN209" i="2"/>
  <c r="AM209" i="2"/>
  <c r="AL209" i="2"/>
  <c r="AK209" i="2"/>
  <c r="AJ209" i="2"/>
  <c r="AI209" i="2"/>
  <c r="AH209" i="2"/>
  <c r="AG209" i="2"/>
  <c r="AF209" i="2"/>
  <c r="AE209" i="2"/>
  <c r="AD209" i="2"/>
  <c r="AC209" i="2"/>
  <c r="AB209" i="2"/>
  <c r="Y209" i="2"/>
  <c r="AP208" i="2"/>
  <c r="AO208" i="2"/>
  <c r="AN208" i="2"/>
  <c r="AM208" i="2"/>
  <c r="AL208" i="2"/>
  <c r="AK208" i="2"/>
  <c r="AJ208" i="2"/>
  <c r="AI208" i="2"/>
  <c r="AH208" i="2"/>
  <c r="AG208" i="2"/>
  <c r="AF208" i="2"/>
  <c r="AE208" i="2"/>
  <c r="AD208" i="2"/>
  <c r="AC208" i="2"/>
  <c r="AB208" i="2"/>
  <c r="Y208" i="2"/>
  <c r="AP207" i="2"/>
  <c r="AO207" i="2"/>
  <c r="AN207" i="2"/>
  <c r="AM207" i="2"/>
  <c r="AL207" i="2"/>
  <c r="AK207" i="2"/>
  <c r="AJ207" i="2"/>
  <c r="AI207" i="2"/>
  <c r="AH207" i="2"/>
  <c r="AG207" i="2"/>
  <c r="AF207" i="2"/>
  <c r="AE207" i="2"/>
  <c r="AD207" i="2"/>
  <c r="AC207" i="2"/>
  <c r="AB207" i="2"/>
  <c r="Y207" i="2"/>
  <c r="AP206" i="2"/>
  <c r="AO206" i="2"/>
  <c r="AN206" i="2"/>
  <c r="AM206" i="2"/>
  <c r="AL206" i="2"/>
  <c r="AK206" i="2"/>
  <c r="AJ206" i="2"/>
  <c r="AI206" i="2"/>
  <c r="AH206" i="2"/>
  <c r="AG206" i="2"/>
  <c r="AF206" i="2"/>
  <c r="AE206" i="2"/>
  <c r="AD206" i="2"/>
  <c r="AC206" i="2"/>
  <c r="AB206" i="2"/>
  <c r="Y206" i="2"/>
  <c r="AP205" i="2"/>
  <c r="AO205" i="2"/>
  <c r="AN205" i="2"/>
  <c r="AM205" i="2"/>
  <c r="AL205" i="2"/>
  <c r="AK205" i="2"/>
  <c r="AJ205" i="2"/>
  <c r="AI205" i="2"/>
  <c r="AH205" i="2"/>
  <c r="AG205" i="2"/>
  <c r="AF205" i="2"/>
  <c r="AE205" i="2"/>
  <c r="AD205" i="2"/>
  <c r="AC205" i="2"/>
  <c r="AB205" i="2"/>
  <c r="Y205" i="2"/>
  <c r="AP204" i="2"/>
  <c r="AO204" i="2"/>
  <c r="AN204" i="2"/>
  <c r="AM204" i="2"/>
  <c r="AL204" i="2"/>
  <c r="AK204" i="2"/>
  <c r="AJ204" i="2"/>
  <c r="AI204" i="2"/>
  <c r="AH204" i="2"/>
  <c r="AG204" i="2"/>
  <c r="AF204" i="2"/>
  <c r="AE204" i="2"/>
  <c r="AD204" i="2"/>
  <c r="AC204" i="2"/>
  <c r="AB204" i="2"/>
  <c r="Y204" i="2"/>
  <c r="AP203" i="2"/>
  <c r="AO203" i="2"/>
  <c r="AN203" i="2"/>
  <c r="AM203" i="2"/>
  <c r="AL203" i="2"/>
  <c r="AK203" i="2"/>
  <c r="AJ203" i="2"/>
  <c r="AI203" i="2"/>
  <c r="AH203" i="2"/>
  <c r="AG203" i="2"/>
  <c r="AF203" i="2"/>
  <c r="AE203" i="2"/>
  <c r="AD203" i="2"/>
  <c r="AC203" i="2"/>
  <c r="AB203" i="2"/>
  <c r="Y203" i="2"/>
  <c r="AP202" i="2"/>
  <c r="AO202" i="2"/>
  <c r="AN202" i="2"/>
  <c r="AM202" i="2"/>
  <c r="AL202" i="2"/>
  <c r="AK202" i="2"/>
  <c r="AJ202" i="2"/>
  <c r="AI202" i="2"/>
  <c r="AH202" i="2"/>
  <c r="AG202" i="2"/>
  <c r="AF202" i="2"/>
  <c r="AE202" i="2"/>
  <c r="AD202" i="2"/>
  <c r="AC202" i="2"/>
  <c r="AB202" i="2"/>
  <c r="Y202" i="2"/>
  <c r="AP201" i="2"/>
  <c r="AO201" i="2"/>
  <c r="AN201" i="2"/>
  <c r="AM201" i="2"/>
  <c r="AL201" i="2"/>
  <c r="AK201" i="2"/>
  <c r="AJ201" i="2"/>
  <c r="AI201" i="2"/>
  <c r="AH201" i="2"/>
  <c r="AG201" i="2"/>
  <c r="AF201" i="2"/>
  <c r="AE201" i="2"/>
  <c r="AD201" i="2"/>
  <c r="AC201" i="2"/>
  <c r="AB201" i="2"/>
  <c r="Y201" i="2"/>
  <c r="AP200" i="2"/>
  <c r="AO200" i="2"/>
  <c r="AN200" i="2"/>
  <c r="AM200" i="2"/>
  <c r="AL200" i="2"/>
  <c r="AK200" i="2"/>
  <c r="AJ200" i="2"/>
  <c r="AI200" i="2"/>
  <c r="AH200" i="2"/>
  <c r="AG200" i="2"/>
  <c r="AF200" i="2"/>
  <c r="AE200" i="2"/>
  <c r="AD200" i="2"/>
  <c r="AC200" i="2"/>
  <c r="AB200" i="2"/>
  <c r="Y200" i="2"/>
  <c r="AP199" i="2"/>
  <c r="AO199" i="2"/>
  <c r="AN199" i="2"/>
  <c r="AM199" i="2"/>
  <c r="AL199" i="2"/>
  <c r="AK199" i="2"/>
  <c r="AJ199" i="2"/>
  <c r="AI199" i="2"/>
  <c r="AH199" i="2"/>
  <c r="AG199" i="2"/>
  <c r="AF199" i="2"/>
  <c r="AE199" i="2"/>
  <c r="AD199" i="2"/>
  <c r="AC199" i="2"/>
  <c r="AB199" i="2"/>
  <c r="Y199" i="2"/>
  <c r="AP198" i="2"/>
  <c r="AO198" i="2"/>
  <c r="AN198" i="2"/>
  <c r="AM198" i="2"/>
  <c r="AL198" i="2"/>
  <c r="AK198" i="2"/>
  <c r="AJ198" i="2"/>
  <c r="AI198" i="2"/>
  <c r="AH198" i="2"/>
  <c r="AG198" i="2"/>
  <c r="AF198" i="2"/>
  <c r="AE198" i="2"/>
  <c r="AD198" i="2"/>
  <c r="AC198" i="2"/>
  <c r="AB198" i="2"/>
  <c r="Y198" i="2"/>
  <c r="AP197" i="2"/>
  <c r="AO197" i="2"/>
  <c r="AN197" i="2"/>
  <c r="AM197" i="2"/>
  <c r="AL197" i="2"/>
  <c r="AK197" i="2"/>
  <c r="AJ197" i="2"/>
  <c r="AI197" i="2"/>
  <c r="AH197" i="2"/>
  <c r="AG197" i="2"/>
  <c r="AF197" i="2"/>
  <c r="AE197" i="2"/>
  <c r="AD197" i="2"/>
  <c r="AC197" i="2"/>
  <c r="AB197" i="2"/>
  <c r="Y197" i="2"/>
  <c r="AP196" i="2"/>
  <c r="AO196" i="2"/>
  <c r="AN196" i="2"/>
  <c r="AM196" i="2"/>
  <c r="AL196" i="2"/>
  <c r="AK196" i="2"/>
  <c r="AJ196" i="2"/>
  <c r="AI196" i="2"/>
  <c r="AH196" i="2"/>
  <c r="AG196" i="2"/>
  <c r="AF196" i="2"/>
  <c r="AE196" i="2"/>
  <c r="AD196" i="2"/>
  <c r="AC196" i="2"/>
  <c r="AB196" i="2"/>
  <c r="Y196" i="2"/>
  <c r="AP195" i="2"/>
  <c r="AO195" i="2"/>
  <c r="AN195" i="2"/>
  <c r="AM195" i="2"/>
  <c r="AL195" i="2"/>
  <c r="AK195" i="2"/>
  <c r="AJ195" i="2"/>
  <c r="AI195" i="2"/>
  <c r="AH195" i="2"/>
  <c r="AG195" i="2"/>
  <c r="AF195" i="2"/>
  <c r="AE195" i="2"/>
  <c r="AD195" i="2"/>
  <c r="AC195" i="2"/>
  <c r="AB195" i="2"/>
  <c r="Y195" i="2"/>
  <c r="AP194" i="2"/>
  <c r="AO194" i="2"/>
  <c r="AN194" i="2"/>
  <c r="AM194" i="2"/>
  <c r="AL194" i="2"/>
  <c r="AK194" i="2"/>
  <c r="AJ194" i="2"/>
  <c r="AI194" i="2"/>
  <c r="AH194" i="2"/>
  <c r="AG194" i="2"/>
  <c r="AF194" i="2"/>
  <c r="AE194" i="2"/>
  <c r="AD194" i="2"/>
  <c r="AC194" i="2"/>
  <c r="AB194" i="2"/>
  <c r="Y194" i="2"/>
  <c r="AP193" i="2"/>
  <c r="AO193" i="2"/>
  <c r="AN193" i="2"/>
  <c r="AM193" i="2"/>
  <c r="AL193" i="2"/>
  <c r="AK193" i="2"/>
  <c r="AJ193" i="2"/>
  <c r="AI193" i="2"/>
  <c r="AH193" i="2"/>
  <c r="AG193" i="2"/>
  <c r="AF193" i="2"/>
  <c r="AE193" i="2"/>
  <c r="AD193" i="2"/>
  <c r="AC193" i="2"/>
  <c r="AB193" i="2"/>
  <c r="Y193" i="2"/>
  <c r="AP192" i="2"/>
  <c r="AO192" i="2"/>
  <c r="AN192" i="2"/>
  <c r="AM192" i="2"/>
  <c r="AL192" i="2"/>
  <c r="AK192" i="2"/>
  <c r="AJ192" i="2"/>
  <c r="AI192" i="2"/>
  <c r="AH192" i="2"/>
  <c r="AG192" i="2"/>
  <c r="AF192" i="2"/>
  <c r="AE192" i="2"/>
  <c r="AD192" i="2"/>
  <c r="AC192" i="2"/>
  <c r="AB192" i="2"/>
  <c r="Y192" i="2"/>
  <c r="AP191" i="2"/>
  <c r="AO191" i="2"/>
  <c r="AN191" i="2"/>
  <c r="AM191" i="2"/>
  <c r="AL191" i="2"/>
  <c r="AK191" i="2"/>
  <c r="AJ191" i="2"/>
  <c r="AI191" i="2"/>
  <c r="AH191" i="2"/>
  <c r="AG191" i="2"/>
  <c r="AF191" i="2"/>
  <c r="AE191" i="2"/>
  <c r="AD191" i="2"/>
  <c r="AC191" i="2"/>
  <c r="AB191" i="2"/>
  <c r="Y191" i="2"/>
  <c r="AP190" i="2"/>
  <c r="AO190" i="2"/>
  <c r="AN190" i="2"/>
  <c r="AM190" i="2"/>
  <c r="AL190" i="2"/>
  <c r="AK190" i="2"/>
  <c r="AJ190" i="2"/>
  <c r="AI190" i="2"/>
  <c r="AH190" i="2"/>
  <c r="AG190" i="2"/>
  <c r="AF190" i="2"/>
  <c r="AE190" i="2"/>
  <c r="AD190" i="2"/>
  <c r="AC190" i="2"/>
  <c r="AB190" i="2"/>
  <c r="Y190" i="2"/>
  <c r="AP189" i="2"/>
  <c r="AO189" i="2"/>
  <c r="AN189" i="2"/>
  <c r="AM189" i="2"/>
  <c r="AL189" i="2"/>
  <c r="AK189" i="2"/>
  <c r="AJ189" i="2"/>
  <c r="AI189" i="2"/>
  <c r="AH189" i="2"/>
  <c r="AG189" i="2"/>
  <c r="AF189" i="2"/>
  <c r="AE189" i="2"/>
  <c r="AD189" i="2"/>
  <c r="AC189" i="2"/>
  <c r="AB189" i="2"/>
  <c r="Y189" i="2"/>
  <c r="AP188" i="2"/>
  <c r="AO188" i="2"/>
  <c r="AN188" i="2"/>
  <c r="AM188" i="2"/>
  <c r="AL188" i="2"/>
  <c r="AK188" i="2"/>
  <c r="AJ188" i="2"/>
  <c r="AI188" i="2"/>
  <c r="AH188" i="2"/>
  <c r="AG188" i="2"/>
  <c r="AF188" i="2"/>
  <c r="AE188" i="2"/>
  <c r="AD188" i="2"/>
  <c r="AC188" i="2"/>
  <c r="AB188" i="2"/>
  <c r="Y188" i="2"/>
  <c r="AP187" i="2"/>
  <c r="AO187" i="2"/>
  <c r="AN187" i="2"/>
  <c r="AM187" i="2"/>
  <c r="AL187" i="2"/>
  <c r="AK187" i="2"/>
  <c r="AJ187" i="2"/>
  <c r="AI187" i="2"/>
  <c r="AH187" i="2"/>
  <c r="AG187" i="2"/>
  <c r="AF187" i="2"/>
  <c r="AE187" i="2"/>
  <c r="AD187" i="2"/>
  <c r="AC187" i="2"/>
  <c r="AB187" i="2"/>
  <c r="Y187" i="2"/>
  <c r="AP186" i="2"/>
  <c r="AO186" i="2"/>
  <c r="AN186" i="2"/>
  <c r="AM186" i="2"/>
  <c r="AL186" i="2"/>
  <c r="AK186" i="2"/>
  <c r="AJ186" i="2"/>
  <c r="AI186" i="2"/>
  <c r="AH186" i="2"/>
  <c r="AG186" i="2"/>
  <c r="AF186" i="2"/>
  <c r="AE186" i="2"/>
  <c r="AD186" i="2"/>
  <c r="AC186" i="2"/>
  <c r="AB186" i="2"/>
  <c r="Y186" i="2"/>
  <c r="AP185" i="2"/>
  <c r="AO185" i="2"/>
  <c r="AN185" i="2"/>
  <c r="AM185" i="2"/>
  <c r="AL185" i="2"/>
  <c r="AK185" i="2"/>
  <c r="AJ185" i="2"/>
  <c r="AI185" i="2"/>
  <c r="AH185" i="2"/>
  <c r="AG185" i="2"/>
  <c r="AF185" i="2"/>
  <c r="AE185" i="2"/>
  <c r="AD185" i="2"/>
  <c r="AC185" i="2"/>
  <c r="AB185" i="2"/>
  <c r="Y185" i="2"/>
  <c r="AP184" i="2"/>
  <c r="AO184" i="2"/>
  <c r="AN184" i="2"/>
  <c r="AM184" i="2"/>
  <c r="AL184" i="2"/>
  <c r="AK184" i="2"/>
  <c r="AJ184" i="2"/>
  <c r="AI184" i="2"/>
  <c r="AH184" i="2"/>
  <c r="AG184" i="2"/>
  <c r="AF184" i="2"/>
  <c r="AE184" i="2"/>
  <c r="AD184" i="2"/>
  <c r="AC184" i="2"/>
  <c r="AB184" i="2"/>
  <c r="Y184" i="2"/>
  <c r="AP183" i="2"/>
  <c r="AO183" i="2"/>
  <c r="AN183" i="2"/>
  <c r="AM183" i="2"/>
  <c r="AL183" i="2"/>
  <c r="AK183" i="2"/>
  <c r="AJ183" i="2"/>
  <c r="AI183" i="2"/>
  <c r="AH183" i="2"/>
  <c r="AG183" i="2"/>
  <c r="AF183" i="2"/>
  <c r="AE183" i="2"/>
  <c r="AD183" i="2"/>
  <c r="AC183" i="2"/>
  <c r="AB183" i="2"/>
  <c r="Y183" i="2"/>
  <c r="AP182" i="2"/>
  <c r="AO182" i="2"/>
  <c r="AN182" i="2"/>
  <c r="AM182" i="2"/>
  <c r="AL182" i="2"/>
  <c r="AK182" i="2"/>
  <c r="AJ182" i="2"/>
  <c r="AI182" i="2"/>
  <c r="AH182" i="2"/>
  <c r="AG182" i="2"/>
  <c r="AF182" i="2"/>
  <c r="AE182" i="2"/>
  <c r="AD182" i="2"/>
  <c r="AC182" i="2"/>
  <c r="AB182" i="2"/>
  <c r="Y182" i="2"/>
  <c r="AP181" i="2"/>
  <c r="AO181" i="2"/>
  <c r="AN181" i="2"/>
  <c r="AM181" i="2"/>
  <c r="AL181" i="2"/>
  <c r="AK181" i="2"/>
  <c r="AJ181" i="2"/>
  <c r="AI181" i="2"/>
  <c r="AH181" i="2"/>
  <c r="AG181" i="2"/>
  <c r="AF181" i="2"/>
  <c r="AE181" i="2"/>
  <c r="AD181" i="2"/>
  <c r="AC181" i="2"/>
  <c r="AB181" i="2"/>
  <c r="Y181" i="2"/>
  <c r="AP180" i="2"/>
  <c r="AO180" i="2"/>
  <c r="AN180" i="2"/>
  <c r="AM180" i="2"/>
  <c r="AL180" i="2"/>
  <c r="AK180" i="2"/>
  <c r="AJ180" i="2"/>
  <c r="AI180" i="2"/>
  <c r="AH180" i="2"/>
  <c r="AG180" i="2"/>
  <c r="AF180" i="2"/>
  <c r="AE180" i="2"/>
  <c r="AD180" i="2"/>
  <c r="AC180" i="2"/>
  <c r="AB180" i="2"/>
  <c r="Y180" i="2"/>
  <c r="AP179" i="2"/>
  <c r="AO179" i="2"/>
  <c r="AN179" i="2"/>
  <c r="AM179" i="2"/>
  <c r="AL179" i="2"/>
  <c r="AK179" i="2"/>
  <c r="AJ179" i="2"/>
  <c r="AI179" i="2"/>
  <c r="AH179" i="2"/>
  <c r="AG179" i="2"/>
  <c r="AF179" i="2"/>
  <c r="AE179" i="2"/>
  <c r="AD179" i="2"/>
  <c r="AC179" i="2"/>
  <c r="AB179" i="2"/>
  <c r="Y179" i="2"/>
  <c r="AP178" i="2"/>
  <c r="AO178" i="2"/>
  <c r="AN178" i="2"/>
  <c r="AM178" i="2"/>
  <c r="AL178" i="2"/>
  <c r="AK178" i="2"/>
  <c r="AJ178" i="2"/>
  <c r="AI178" i="2"/>
  <c r="AH178" i="2"/>
  <c r="AG178" i="2"/>
  <c r="AF178" i="2"/>
  <c r="AE178" i="2"/>
  <c r="AD178" i="2"/>
  <c r="AC178" i="2"/>
  <c r="AB178" i="2"/>
  <c r="Y178" i="2"/>
  <c r="AP177" i="2"/>
  <c r="AO177" i="2"/>
  <c r="AN177" i="2"/>
  <c r="AM177" i="2"/>
  <c r="AL177" i="2"/>
  <c r="AK177" i="2"/>
  <c r="AJ177" i="2"/>
  <c r="AI177" i="2"/>
  <c r="AH177" i="2"/>
  <c r="AG177" i="2"/>
  <c r="AF177" i="2"/>
  <c r="AE177" i="2"/>
  <c r="AD177" i="2"/>
  <c r="AC177" i="2"/>
  <c r="AB177" i="2"/>
  <c r="Y177" i="2"/>
  <c r="AP176" i="2"/>
  <c r="AO176" i="2"/>
  <c r="AN176" i="2"/>
  <c r="AM176" i="2"/>
  <c r="AL176" i="2"/>
  <c r="AK176" i="2"/>
  <c r="AJ176" i="2"/>
  <c r="AI176" i="2"/>
  <c r="AH176" i="2"/>
  <c r="AG176" i="2"/>
  <c r="AF176" i="2"/>
  <c r="AE176" i="2"/>
  <c r="AD176" i="2"/>
  <c r="AC176" i="2"/>
  <c r="AB176" i="2"/>
  <c r="Y176" i="2"/>
  <c r="AP175" i="2"/>
  <c r="AO175" i="2"/>
  <c r="AN175" i="2"/>
  <c r="AM175" i="2"/>
  <c r="AL175" i="2"/>
  <c r="AK175" i="2"/>
  <c r="AJ175" i="2"/>
  <c r="AI175" i="2"/>
  <c r="AH175" i="2"/>
  <c r="AG175" i="2"/>
  <c r="AF175" i="2"/>
  <c r="AE175" i="2"/>
  <c r="AD175" i="2"/>
  <c r="AC175" i="2"/>
  <c r="AB175" i="2"/>
  <c r="Y175" i="2"/>
  <c r="AP174" i="2"/>
  <c r="AO174" i="2"/>
  <c r="AN174" i="2"/>
  <c r="AM174" i="2"/>
  <c r="AL174" i="2"/>
  <c r="AK174" i="2"/>
  <c r="AJ174" i="2"/>
  <c r="AI174" i="2"/>
  <c r="AH174" i="2"/>
  <c r="AG174" i="2"/>
  <c r="AF174" i="2"/>
  <c r="AE174" i="2"/>
  <c r="AD174" i="2"/>
  <c r="AC174" i="2"/>
  <c r="AB174" i="2"/>
  <c r="Y174" i="2"/>
  <c r="AP173" i="2"/>
  <c r="AO173" i="2"/>
  <c r="AN173" i="2"/>
  <c r="AM173" i="2"/>
  <c r="AL173" i="2"/>
  <c r="AK173" i="2"/>
  <c r="AJ173" i="2"/>
  <c r="AI173" i="2"/>
  <c r="AH173" i="2"/>
  <c r="AG173" i="2"/>
  <c r="AF173" i="2"/>
  <c r="AE173" i="2"/>
  <c r="AD173" i="2"/>
  <c r="AC173" i="2"/>
  <c r="AB173" i="2"/>
  <c r="Y173" i="2"/>
  <c r="AP172" i="2"/>
  <c r="AO172" i="2"/>
  <c r="AN172" i="2"/>
  <c r="AM172" i="2"/>
  <c r="AL172" i="2"/>
  <c r="AK172" i="2"/>
  <c r="AJ172" i="2"/>
  <c r="AI172" i="2"/>
  <c r="AH172" i="2"/>
  <c r="AG172" i="2"/>
  <c r="AF172" i="2"/>
  <c r="AE172" i="2"/>
  <c r="AD172" i="2"/>
  <c r="AC172" i="2"/>
  <c r="AB172" i="2"/>
  <c r="Y172" i="2"/>
  <c r="AP171" i="2"/>
  <c r="AO171" i="2"/>
  <c r="AN171" i="2"/>
  <c r="AM171" i="2"/>
  <c r="AL171" i="2"/>
  <c r="AK171" i="2"/>
  <c r="AJ171" i="2"/>
  <c r="AI171" i="2"/>
  <c r="AH171" i="2"/>
  <c r="AG171" i="2"/>
  <c r="AF171" i="2"/>
  <c r="AE171" i="2"/>
  <c r="AD171" i="2"/>
  <c r="AC171" i="2"/>
  <c r="AB171" i="2"/>
  <c r="Y171" i="2"/>
  <c r="AP170" i="2"/>
  <c r="AO170" i="2"/>
  <c r="AN170" i="2"/>
  <c r="AM170" i="2"/>
  <c r="AL170" i="2"/>
  <c r="AK170" i="2"/>
  <c r="AJ170" i="2"/>
  <c r="AI170" i="2"/>
  <c r="AH170" i="2"/>
  <c r="AG170" i="2"/>
  <c r="AF170" i="2"/>
  <c r="AE170" i="2"/>
  <c r="AD170" i="2"/>
  <c r="AC170" i="2"/>
  <c r="AB170" i="2"/>
  <c r="Y170" i="2"/>
  <c r="AP169" i="2"/>
  <c r="AO169" i="2"/>
  <c r="AN169" i="2"/>
  <c r="AM169" i="2"/>
  <c r="AL169" i="2"/>
  <c r="AK169" i="2"/>
  <c r="AJ169" i="2"/>
  <c r="AI169" i="2"/>
  <c r="AH169" i="2"/>
  <c r="AG169" i="2"/>
  <c r="AF169" i="2"/>
  <c r="AE169" i="2"/>
  <c r="AD169" i="2"/>
  <c r="AC169" i="2"/>
  <c r="AB169" i="2"/>
  <c r="Y169" i="2"/>
  <c r="AP168" i="2"/>
  <c r="AO168" i="2"/>
  <c r="AN168" i="2"/>
  <c r="AM168" i="2"/>
  <c r="AL168" i="2"/>
  <c r="AK168" i="2"/>
  <c r="AJ168" i="2"/>
  <c r="AI168" i="2"/>
  <c r="AH168" i="2"/>
  <c r="AG168" i="2"/>
  <c r="AF168" i="2"/>
  <c r="AE168" i="2"/>
  <c r="AD168" i="2"/>
  <c r="AC168" i="2"/>
  <c r="AB168" i="2"/>
  <c r="Y168" i="2"/>
  <c r="AP167" i="2"/>
  <c r="AO167" i="2"/>
  <c r="AN167" i="2"/>
  <c r="AM167" i="2"/>
  <c r="AL167" i="2"/>
  <c r="AK167" i="2"/>
  <c r="AJ167" i="2"/>
  <c r="AI167" i="2"/>
  <c r="AH167" i="2"/>
  <c r="AG167" i="2"/>
  <c r="AF167" i="2"/>
  <c r="AE167" i="2"/>
  <c r="AD167" i="2"/>
  <c r="AC167" i="2"/>
  <c r="AB167" i="2"/>
  <c r="Y167" i="2"/>
  <c r="AP166" i="2"/>
  <c r="AO166" i="2"/>
  <c r="AN166" i="2"/>
  <c r="AM166" i="2"/>
  <c r="AL166" i="2"/>
  <c r="AK166" i="2"/>
  <c r="AJ166" i="2"/>
  <c r="AI166" i="2"/>
  <c r="AH166" i="2"/>
  <c r="AG166" i="2"/>
  <c r="AF166" i="2"/>
  <c r="AE166" i="2"/>
  <c r="AD166" i="2"/>
  <c r="AC166" i="2"/>
  <c r="AB166" i="2"/>
  <c r="Y166" i="2"/>
  <c r="AP165" i="2"/>
  <c r="AO165" i="2"/>
  <c r="AN165" i="2"/>
  <c r="AM165" i="2"/>
  <c r="AL165" i="2"/>
  <c r="AK165" i="2"/>
  <c r="AJ165" i="2"/>
  <c r="AI165" i="2"/>
  <c r="AH165" i="2"/>
  <c r="AG165" i="2"/>
  <c r="AF165" i="2"/>
  <c r="AE165" i="2"/>
  <c r="AD165" i="2"/>
  <c r="AC165" i="2"/>
  <c r="AB165" i="2"/>
  <c r="Y165" i="2"/>
  <c r="AP164" i="2"/>
  <c r="AO164" i="2"/>
  <c r="AN164" i="2"/>
  <c r="AM164" i="2"/>
  <c r="AL164" i="2"/>
  <c r="AK164" i="2"/>
  <c r="AJ164" i="2"/>
  <c r="AI164" i="2"/>
  <c r="AH164" i="2"/>
  <c r="AG164" i="2"/>
  <c r="AF164" i="2"/>
  <c r="AE164" i="2"/>
  <c r="AD164" i="2"/>
  <c r="AC164" i="2"/>
  <c r="AB164" i="2"/>
  <c r="Y164" i="2"/>
  <c r="AP163" i="2"/>
  <c r="AO163" i="2"/>
  <c r="AN163" i="2"/>
  <c r="AM163" i="2"/>
  <c r="AL163" i="2"/>
  <c r="AK163" i="2"/>
  <c r="AJ163" i="2"/>
  <c r="AI163" i="2"/>
  <c r="AH163" i="2"/>
  <c r="AG163" i="2"/>
  <c r="AF163" i="2"/>
  <c r="AE163" i="2"/>
  <c r="AD163" i="2"/>
  <c r="AC163" i="2"/>
  <c r="AB163" i="2"/>
  <c r="Y163" i="2"/>
  <c r="AP162" i="2"/>
  <c r="AO162" i="2"/>
  <c r="AN162" i="2"/>
  <c r="AM162" i="2"/>
  <c r="AL162" i="2"/>
  <c r="AK162" i="2"/>
  <c r="AJ162" i="2"/>
  <c r="AI162" i="2"/>
  <c r="AH162" i="2"/>
  <c r="AG162" i="2"/>
  <c r="AF162" i="2"/>
  <c r="AE162" i="2"/>
  <c r="AD162" i="2"/>
  <c r="AC162" i="2"/>
  <c r="AB162" i="2"/>
  <c r="Y162" i="2"/>
  <c r="AP161" i="2"/>
  <c r="AO161" i="2"/>
  <c r="AN161" i="2"/>
  <c r="AM161" i="2"/>
  <c r="AL161" i="2"/>
  <c r="AK161" i="2"/>
  <c r="AJ161" i="2"/>
  <c r="AI161" i="2"/>
  <c r="AH161" i="2"/>
  <c r="AG161" i="2"/>
  <c r="AF161" i="2"/>
  <c r="AE161" i="2"/>
  <c r="AD161" i="2"/>
  <c r="AC161" i="2"/>
  <c r="AB161" i="2"/>
  <c r="Y161" i="2"/>
  <c r="AP160" i="2"/>
  <c r="AO160" i="2"/>
  <c r="AN160" i="2"/>
  <c r="AM160" i="2"/>
  <c r="AL160" i="2"/>
  <c r="AK160" i="2"/>
  <c r="AJ160" i="2"/>
  <c r="AI160" i="2"/>
  <c r="AH160" i="2"/>
  <c r="AG160" i="2"/>
  <c r="AF160" i="2"/>
  <c r="AE160" i="2"/>
  <c r="AD160" i="2"/>
  <c r="AC160" i="2"/>
  <c r="AB160" i="2"/>
  <c r="Y160" i="2"/>
  <c r="AP159" i="2"/>
  <c r="AO159" i="2"/>
  <c r="AN159" i="2"/>
  <c r="AM159" i="2"/>
  <c r="AL159" i="2"/>
  <c r="AK159" i="2"/>
  <c r="AJ159" i="2"/>
  <c r="AI159" i="2"/>
  <c r="AH159" i="2"/>
  <c r="AG159" i="2"/>
  <c r="AF159" i="2"/>
  <c r="AE159" i="2"/>
  <c r="AD159" i="2"/>
  <c r="AC159" i="2"/>
  <c r="AB159" i="2"/>
  <c r="Y159" i="2"/>
  <c r="AP158" i="2"/>
  <c r="AO158" i="2"/>
  <c r="AN158" i="2"/>
  <c r="AM158" i="2"/>
  <c r="AL158" i="2"/>
  <c r="AK158" i="2"/>
  <c r="AJ158" i="2"/>
  <c r="AI158" i="2"/>
  <c r="AH158" i="2"/>
  <c r="AG158" i="2"/>
  <c r="AF158" i="2"/>
  <c r="AE158" i="2"/>
  <c r="AD158" i="2"/>
  <c r="AC158" i="2"/>
  <c r="AB158" i="2"/>
  <c r="Y158" i="2"/>
  <c r="AP157" i="2"/>
  <c r="AO157" i="2"/>
  <c r="AN157" i="2"/>
  <c r="AM157" i="2"/>
  <c r="AL157" i="2"/>
  <c r="AK157" i="2"/>
  <c r="AJ157" i="2"/>
  <c r="AI157" i="2"/>
  <c r="AH157" i="2"/>
  <c r="AG157" i="2"/>
  <c r="AF157" i="2"/>
  <c r="AE157" i="2"/>
  <c r="AD157" i="2"/>
  <c r="AC157" i="2"/>
  <c r="AB157" i="2"/>
  <c r="Y157" i="2"/>
  <c r="AP156" i="2"/>
  <c r="AO156" i="2"/>
  <c r="AN156" i="2"/>
  <c r="AM156" i="2"/>
  <c r="AL156" i="2"/>
  <c r="AK156" i="2"/>
  <c r="AJ156" i="2"/>
  <c r="AI156" i="2"/>
  <c r="AH156" i="2"/>
  <c r="AG156" i="2"/>
  <c r="AF156" i="2"/>
  <c r="AE156" i="2"/>
  <c r="AD156" i="2"/>
  <c r="AC156" i="2"/>
  <c r="AB156" i="2"/>
  <c r="Y156" i="2"/>
  <c r="AP155" i="2"/>
  <c r="AO155" i="2"/>
  <c r="AN155" i="2"/>
  <c r="AM155" i="2"/>
  <c r="AL155" i="2"/>
  <c r="AK155" i="2"/>
  <c r="AJ155" i="2"/>
  <c r="AI155" i="2"/>
  <c r="AH155" i="2"/>
  <c r="AG155" i="2"/>
  <c r="AF155" i="2"/>
  <c r="AE155" i="2"/>
  <c r="AD155" i="2"/>
  <c r="AC155" i="2"/>
  <c r="AB155" i="2"/>
  <c r="Y155" i="2"/>
  <c r="AP154" i="2"/>
  <c r="AO154" i="2"/>
  <c r="AN154" i="2"/>
  <c r="AM154" i="2"/>
  <c r="AL154" i="2"/>
  <c r="AK154" i="2"/>
  <c r="AJ154" i="2"/>
  <c r="AI154" i="2"/>
  <c r="AH154" i="2"/>
  <c r="AG154" i="2"/>
  <c r="AF154" i="2"/>
  <c r="AE154" i="2"/>
  <c r="AD154" i="2"/>
  <c r="AC154" i="2"/>
  <c r="AB154" i="2"/>
  <c r="Y154" i="2"/>
  <c r="AP153" i="2"/>
  <c r="AO153" i="2"/>
  <c r="AN153" i="2"/>
  <c r="AM153" i="2"/>
  <c r="AL153" i="2"/>
  <c r="AK153" i="2"/>
  <c r="AJ153" i="2"/>
  <c r="AI153" i="2"/>
  <c r="AH153" i="2"/>
  <c r="AG153" i="2"/>
  <c r="AF153" i="2"/>
  <c r="AE153" i="2"/>
  <c r="AD153" i="2"/>
  <c r="AC153" i="2"/>
  <c r="AB153" i="2"/>
  <c r="Y153" i="2"/>
  <c r="AP152" i="2"/>
  <c r="AO152" i="2"/>
  <c r="AN152" i="2"/>
  <c r="AM152" i="2"/>
  <c r="AL152" i="2"/>
  <c r="AK152" i="2"/>
  <c r="AJ152" i="2"/>
  <c r="AI152" i="2"/>
  <c r="AH152" i="2"/>
  <c r="AG152" i="2"/>
  <c r="AF152" i="2"/>
  <c r="AE152" i="2"/>
  <c r="AD152" i="2"/>
  <c r="AC152" i="2"/>
  <c r="AB152" i="2"/>
  <c r="Y152" i="2"/>
  <c r="AP151" i="2"/>
  <c r="AO151" i="2"/>
  <c r="AN151" i="2"/>
  <c r="AM151" i="2"/>
  <c r="AL151" i="2"/>
  <c r="AK151" i="2"/>
  <c r="AJ151" i="2"/>
  <c r="AI151" i="2"/>
  <c r="AH151" i="2"/>
  <c r="AG151" i="2"/>
  <c r="AF151" i="2"/>
  <c r="AE151" i="2"/>
  <c r="AD151" i="2"/>
  <c r="AC151" i="2"/>
  <c r="AB151" i="2"/>
  <c r="Y151" i="2"/>
  <c r="AP150" i="2"/>
  <c r="AO150" i="2"/>
  <c r="AN150" i="2"/>
  <c r="AM150" i="2"/>
  <c r="AL150" i="2"/>
  <c r="AK150" i="2"/>
  <c r="AJ150" i="2"/>
  <c r="AI150" i="2"/>
  <c r="AH150" i="2"/>
  <c r="AG150" i="2"/>
  <c r="AF150" i="2"/>
  <c r="AE150" i="2"/>
  <c r="AD150" i="2"/>
  <c r="AC150" i="2"/>
  <c r="AB150" i="2"/>
  <c r="Y150" i="2"/>
  <c r="AP149" i="2"/>
  <c r="AO149" i="2"/>
  <c r="AN149" i="2"/>
  <c r="AM149" i="2"/>
  <c r="AL149" i="2"/>
  <c r="AK149" i="2"/>
  <c r="AJ149" i="2"/>
  <c r="AI149" i="2"/>
  <c r="AH149" i="2"/>
  <c r="AG149" i="2"/>
  <c r="AF149" i="2"/>
  <c r="AE149" i="2"/>
  <c r="AD149" i="2"/>
  <c r="AC149" i="2"/>
  <c r="AB149" i="2"/>
  <c r="Y149" i="2"/>
  <c r="AP148" i="2"/>
  <c r="AO148" i="2"/>
  <c r="AN148" i="2"/>
  <c r="AM148" i="2"/>
  <c r="AL148" i="2"/>
  <c r="AK148" i="2"/>
  <c r="AJ148" i="2"/>
  <c r="AI148" i="2"/>
  <c r="AH148" i="2"/>
  <c r="AG148" i="2"/>
  <c r="AF148" i="2"/>
  <c r="AE148" i="2"/>
  <c r="AD148" i="2"/>
  <c r="AC148" i="2"/>
  <c r="AB148" i="2"/>
  <c r="Y148" i="2"/>
  <c r="AP147" i="2"/>
  <c r="AO147" i="2"/>
  <c r="AN147" i="2"/>
  <c r="AM147" i="2"/>
  <c r="AL147" i="2"/>
  <c r="AK147" i="2"/>
  <c r="AJ147" i="2"/>
  <c r="AI147" i="2"/>
  <c r="AH147" i="2"/>
  <c r="AG147" i="2"/>
  <c r="AF147" i="2"/>
  <c r="AE147" i="2"/>
  <c r="AD147" i="2"/>
  <c r="AC147" i="2"/>
  <c r="AB147" i="2"/>
  <c r="Y147" i="2"/>
  <c r="AP146" i="2"/>
  <c r="AO146" i="2"/>
  <c r="AN146" i="2"/>
  <c r="AM146" i="2"/>
  <c r="AL146" i="2"/>
  <c r="AK146" i="2"/>
  <c r="AJ146" i="2"/>
  <c r="AI146" i="2"/>
  <c r="AH146" i="2"/>
  <c r="AG146" i="2"/>
  <c r="AF146" i="2"/>
  <c r="AE146" i="2"/>
  <c r="AD146" i="2"/>
  <c r="AC146" i="2"/>
  <c r="AB146" i="2"/>
  <c r="Y146" i="2"/>
  <c r="AP145" i="2"/>
  <c r="AO145" i="2"/>
  <c r="AN145" i="2"/>
  <c r="AM145" i="2"/>
  <c r="AL145" i="2"/>
  <c r="AK145" i="2"/>
  <c r="AJ145" i="2"/>
  <c r="AI145" i="2"/>
  <c r="AH145" i="2"/>
  <c r="AG145" i="2"/>
  <c r="AF145" i="2"/>
  <c r="AE145" i="2"/>
  <c r="AD145" i="2"/>
  <c r="AC145" i="2"/>
  <c r="AB145" i="2"/>
  <c r="Y145" i="2"/>
  <c r="AP144" i="2"/>
  <c r="AO144" i="2"/>
  <c r="AN144" i="2"/>
  <c r="AM144" i="2"/>
  <c r="AL144" i="2"/>
  <c r="AK144" i="2"/>
  <c r="AJ144" i="2"/>
  <c r="AI144" i="2"/>
  <c r="AH144" i="2"/>
  <c r="AG144" i="2"/>
  <c r="AF144" i="2"/>
  <c r="AE144" i="2"/>
  <c r="AD144" i="2"/>
  <c r="AC144" i="2"/>
  <c r="AB144" i="2"/>
  <c r="Y144" i="2"/>
  <c r="AP143" i="2"/>
  <c r="AO143" i="2"/>
  <c r="AN143" i="2"/>
  <c r="AM143" i="2"/>
  <c r="AL143" i="2"/>
  <c r="AK143" i="2"/>
  <c r="AJ143" i="2"/>
  <c r="AI143" i="2"/>
  <c r="AH143" i="2"/>
  <c r="AG143" i="2"/>
  <c r="AF143" i="2"/>
  <c r="AE143" i="2"/>
  <c r="AD143" i="2"/>
  <c r="AC143" i="2"/>
  <c r="AB143" i="2"/>
  <c r="Y143" i="2"/>
  <c r="AP142" i="2"/>
  <c r="AO142" i="2"/>
  <c r="AN142" i="2"/>
  <c r="AM142" i="2"/>
  <c r="AL142" i="2"/>
  <c r="AK142" i="2"/>
  <c r="AJ142" i="2"/>
  <c r="AI142" i="2"/>
  <c r="AH142" i="2"/>
  <c r="AG142" i="2"/>
  <c r="AF142" i="2"/>
  <c r="AE142" i="2"/>
  <c r="AD142" i="2"/>
  <c r="AC142" i="2"/>
  <c r="AB142" i="2"/>
  <c r="Y142" i="2"/>
  <c r="AP141" i="2"/>
  <c r="AO141" i="2"/>
  <c r="AN141" i="2"/>
  <c r="AM141" i="2"/>
  <c r="AL141" i="2"/>
  <c r="AK141" i="2"/>
  <c r="AJ141" i="2"/>
  <c r="AI141" i="2"/>
  <c r="AH141" i="2"/>
  <c r="AG141" i="2"/>
  <c r="AF141" i="2"/>
  <c r="AE141" i="2"/>
  <c r="AD141" i="2"/>
  <c r="AC141" i="2"/>
  <c r="AB141" i="2"/>
  <c r="Y141" i="2"/>
  <c r="AP140" i="2"/>
  <c r="AO140" i="2"/>
  <c r="AN140" i="2"/>
  <c r="AM140" i="2"/>
  <c r="AL140" i="2"/>
  <c r="AK140" i="2"/>
  <c r="AJ140" i="2"/>
  <c r="AI140" i="2"/>
  <c r="AH140" i="2"/>
  <c r="AG140" i="2"/>
  <c r="AF140" i="2"/>
  <c r="AE140" i="2"/>
  <c r="AD140" i="2"/>
  <c r="AC140" i="2"/>
  <c r="AB140" i="2"/>
  <c r="Y140" i="2"/>
  <c r="AP139" i="2"/>
  <c r="AO139" i="2"/>
  <c r="AN139" i="2"/>
  <c r="AM139" i="2"/>
  <c r="AL139" i="2"/>
  <c r="AK139" i="2"/>
  <c r="AJ139" i="2"/>
  <c r="AI139" i="2"/>
  <c r="AH139" i="2"/>
  <c r="AG139" i="2"/>
  <c r="AF139" i="2"/>
  <c r="AE139" i="2"/>
  <c r="AD139" i="2"/>
  <c r="AC139" i="2"/>
  <c r="AB139" i="2"/>
  <c r="Y139" i="2"/>
  <c r="AP138" i="2"/>
  <c r="AO138" i="2"/>
  <c r="AN138" i="2"/>
  <c r="AM138" i="2"/>
  <c r="AL138" i="2"/>
  <c r="AK138" i="2"/>
  <c r="AJ138" i="2"/>
  <c r="AI138" i="2"/>
  <c r="AH138" i="2"/>
  <c r="AG138" i="2"/>
  <c r="AF138" i="2"/>
  <c r="AE138" i="2"/>
  <c r="AD138" i="2"/>
  <c r="AC138" i="2"/>
  <c r="AB138" i="2"/>
  <c r="Y138" i="2"/>
  <c r="AP137" i="2"/>
  <c r="AO137" i="2"/>
  <c r="AN137" i="2"/>
  <c r="AM137" i="2"/>
  <c r="AL137" i="2"/>
  <c r="AK137" i="2"/>
  <c r="AJ137" i="2"/>
  <c r="AI137" i="2"/>
  <c r="AH137" i="2"/>
  <c r="AG137" i="2"/>
  <c r="AF137" i="2"/>
  <c r="AE137" i="2"/>
  <c r="AD137" i="2"/>
  <c r="AC137" i="2"/>
  <c r="AB137" i="2"/>
  <c r="Y137" i="2"/>
  <c r="AP136" i="2"/>
  <c r="AO136" i="2"/>
  <c r="AN136" i="2"/>
  <c r="AM136" i="2"/>
  <c r="AL136" i="2"/>
  <c r="AK136" i="2"/>
  <c r="AJ136" i="2"/>
  <c r="AI136" i="2"/>
  <c r="AH136" i="2"/>
  <c r="AG136" i="2"/>
  <c r="AF136" i="2"/>
  <c r="AE136" i="2"/>
  <c r="AD136" i="2"/>
  <c r="AC136" i="2"/>
  <c r="AB136" i="2"/>
  <c r="Y136" i="2"/>
  <c r="AP135" i="2"/>
  <c r="AO135" i="2"/>
  <c r="AN135" i="2"/>
  <c r="AM135" i="2"/>
  <c r="AL135" i="2"/>
  <c r="AK135" i="2"/>
  <c r="AJ135" i="2"/>
  <c r="AI135" i="2"/>
  <c r="AH135" i="2"/>
  <c r="AG135" i="2"/>
  <c r="AF135" i="2"/>
  <c r="AE135" i="2"/>
  <c r="AD135" i="2"/>
  <c r="AC135" i="2"/>
  <c r="AB135" i="2"/>
  <c r="Y135" i="2"/>
  <c r="AP134" i="2"/>
  <c r="AO134" i="2"/>
  <c r="AN134" i="2"/>
  <c r="AM134" i="2"/>
  <c r="AL134" i="2"/>
  <c r="AK134" i="2"/>
  <c r="AJ134" i="2"/>
  <c r="AI134" i="2"/>
  <c r="AH134" i="2"/>
  <c r="AG134" i="2"/>
  <c r="AF134" i="2"/>
  <c r="AE134" i="2"/>
  <c r="AD134" i="2"/>
  <c r="AC134" i="2"/>
  <c r="AB134" i="2"/>
  <c r="Y134" i="2"/>
  <c r="AP133" i="2"/>
  <c r="AO133" i="2"/>
  <c r="AN133" i="2"/>
  <c r="AM133" i="2"/>
  <c r="AL133" i="2"/>
  <c r="AK133" i="2"/>
  <c r="AJ133" i="2"/>
  <c r="AI133" i="2"/>
  <c r="AH133" i="2"/>
  <c r="AG133" i="2"/>
  <c r="AF133" i="2"/>
  <c r="AE133" i="2"/>
  <c r="AD133" i="2"/>
  <c r="AC133" i="2"/>
  <c r="AB133" i="2"/>
  <c r="Y133" i="2"/>
  <c r="AP132" i="2"/>
  <c r="AO132" i="2"/>
  <c r="AN132" i="2"/>
  <c r="AM132" i="2"/>
  <c r="AL132" i="2"/>
  <c r="AK132" i="2"/>
  <c r="AJ132" i="2"/>
  <c r="AI132" i="2"/>
  <c r="AH132" i="2"/>
  <c r="AG132" i="2"/>
  <c r="AF132" i="2"/>
  <c r="AE132" i="2"/>
  <c r="AD132" i="2"/>
  <c r="AC132" i="2"/>
  <c r="AB132" i="2"/>
  <c r="Y132" i="2"/>
  <c r="AP131" i="2"/>
  <c r="AO131" i="2"/>
  <c r="AN131" i="2"/>
  <c r="AM131" i="2"/>
  <c r="AL131" i="2"/>
  <c r="AK131" i="2"/>
  <c r="AJ131" i="2"/>
  <c r="AI131" i="2"/>
  <c r="AH131" i="2"/>
  <c r="AG131" i="2"/>
  <c r="AF131" i="2"/>
  <c r="AE131" i="2"/>
  <c r="AD131" i="2"/>
  <c r="AC131" i="2"/>
  <c r="AB131" i="2"/>
  <c r="Y131" i="2"/>
  <c r="AP130" i="2"/>
  <c r="AO130" i="2"/>
  <c r="AN130" i="2"/>
  <c r="AM130" i="2"/>
  <c r="AL130" i="2"/>
  <c r="AK130" i="2"/>
  <c r="AJ130" i="2"/>
  <c r="AI130" i="2"/>
  <c r="AH130" i="2"/>
  <c r="AG130" i="2"/>
  <c r="AF130" i="2"/>
  <c r="AE130" i="2"/>
  <c r="AD130" i="2"/>
  <c r="AC130" i="2"/>
  <c r="AB130" i="2"/>
  <c r="Y130" i="2"/>
  <c r="AP129" i="2"/>
  <c r="AO129" i="2"/>
  <c r="AN129" i="2"/>
  <c r="AM129" i="2"/>
  <c r="AL129" i="2"/>
  <c r="AK129" i="2"/>
  <c r="AJ129" i="2"/>
  <c r="AI129" i="2"/>
  <c r="AH129" i="2"/>
  <c r="AG129" i="2"/>
  <c r="AF129" i="2"/>
  <c r="AE129" i="2"/>
  <c r="AD129" i="2"/>
  <c r="AC129" i="2"/>
  <c r="AB129" i="2"/>
  <c r="Y129" i="2"/>
  <c r="AP128" i="2"/>
  <c r="AO128" i="2"/>
  <c r="AN128" i="2"/>
  <c r="AM128" i="2"/>
  <c r="AL128" i="2"/>
  <c r="AK128" i="2"/>
  <c r="AJ128" i="2"/>
  <c r="AI128" i="2"/>
  <c r="AH128" i="2"/>
  <c r="AG128" i="2"/>
  <c r="AF128" i="2"/>
  <c r="AE128" i="2"/>
  <c r="AD128" i="2"/>
  <c r="AC128" i="2"/>
  <c r="AB128" i="2"/>
  <c r="Y128" i="2"/>
  <c r="AP127" i="2"/>
  <c r="AO127" i="2"/>
  <c r="AN127" i="2"/>
  <c r="AM127" i="2"/>
  <c r="AL127" i="2"/>
  <c r="AK127" i="2"/>
  <c r="AJ127" i="2"/>
  <c r="AI127" i="2"/>
  <c r="AH127" i="2"/>
  <c r="AG127" i="2"/>
  <c r="AF127" i="2"/>
  <c r="AE127" i="2"/>
  <c r="AD127" i="2"/>
  <c r="AC127" i="2"/>
  <c r="AB127" i="2"/>
  <c r="Y127" i="2"/>
  <c r="AP126" i="2"/>
  <c r="AO126" i="2"/>
  <c r="AN126" i="2"/>
  <c r="AM126" i="2"/>
  <c r="AL126" i="2"/>
  <c r="AK126" i="2"/>
  <c r="AJ126" i="2"/>
  <c r="AI126" i="2"/>
  <c r="AH126" i="2"/>
  <c r="AG126" i="2"/>
  <c r="AF126" i="2"/>
  <c r="AE126" i="2"/>
  <c r="AD126" i="2"/>
  <c r="AC126" i="2"/>
  <c r="AB126" i="2"/>
  <c r="Y126" i="2"/>
  <c r="AP125" i="2"/>
  <c r="AO125" i="2"/>
  <c r="AN125" i="2"/>
  <c r="AM125" i="2"/>
  <c r="AL125" i="2"/>
  <c r="AK125" i="2"/>
  <c r="AJ125" i="2"/>
  <c r="AI125" i="2"/>
  <c r="AH125" i="2"/>
  <c r="AG125" i="2"/>
  <c r="AF125" i="2"/>
  <c r="AE125" i="2"/>
  <c r="AD125" i="2"/>
  <c r="AC125" i="2"/>
  <c r="AB125" i="2"/>
  <c r="Y125" i="2"/>
  <c r="AP124" i="2"/>
  <c r="AO124" i="2"/>
  <c r="AN124" i="2"/>
  <c r="AM124" i="2"/>
  <c r="AL124" i="2"/>
  <c r="AK124" i="2"/>
  <c r="AJ124" i="2"/>
  <c r="AI124" i="2"/>
  <c r="AH124" i="2"/>
  <c r="AG124" i="2"/>
  <c r="AF124" i="2"/>
  <c r="AE124" i="2"/>
  <c r="AD124" i="2"/>
  <c r="AC124" i="2"/>
  <c r="AB124" i="2"/>
  <c r="Y124" i="2"/>
  <c r="AP123" i="2"/>
  <c r="AO123" i="2"/>
  <c r="AN123" i="2"/>
  <c r="AM123" i="2"/>
  <c r="AL123" i="2"/>
  <c r="AK123" i="2"/>
  <c r="AJ123" i="2"/>
  <c r="AI123" i="2"/>
  <c r="AH123" i="2"/>
  <c r="AG123" i="2"/>
  <c r="AF123" i="2"/>
  <c r="AE123" i="2"/>
  <c r="AD123" i="2"/>
  <c r="AC123" i="2"/>
  <c r="AB123" i="2"/>
  <c r="Y123" i="2"/>
  <c r="AP122" i="2"/>
  <c r="AO122" i="2"/>
  <c r="AN122" i="2"/>
  <c r="AM122" i="2"/>
  <c r="AL122" i="2"/>
  <c r="AK122" i="2"/>
  <c r="AJ122" i="2"/>
  <c r="AI122" i="2"/>
  <c r="AH122" i="2"/>
  <c r="AG122" i="2"/>
  <c r="AF122" i="2"/>
  <c r="AE122" i="2"/>
  <c r="AD122" i="2"/>
  <c r="AC122" i="2"/>
  <c r="AB122" i="2"/>
  <c r="Y122" i="2"/>
  <c r="AP121" i="2"/>
  <c r="AO121" i="2"/>
  <c r="AN121" i="2"/>
  <c r="AM121" i="2"/>
  <c r="AL121" i="2"/>
  <c r="AK121" i="2"/>
  <c r="AJ121" i="2"/>
  <c r="AI121" i="2"/>
  <c r="AH121" i="2"/>
  <c r="AG121" i="2"/>
  <c r="AF121" i="2"/>
  <c r="AE121" i="2"/>
  <c r="AD121" i="2"/>
  <c r="AC121" i="2"/>
  <c r="AB121" i="2"/>
  <c r="Y121" i="2"/>
  <c r="AP120" i="2"/>
  <c r="AO120" i="2"/>
  <c r="AN120" i="2"/>
  <c r="AM120" i="2"/>
  <c r="AL120" i="2"/>
  <c r="AK120" i="2"/>
  <c r="AJ120" i="2"/>
  <c r="AI120" i="2"/>
  <c r="AH120" i="2"/>
  <c r="AG120" i="2"/>
  <c r="AF120" i="2"/>
  <c r="AE120" i="2"/>
  <c r="AD120" i="2"/>
  <c r="AC120" i="2"/>
  <c r="AB120" i="2"/>
  <c r="Y120" i="2"/>
  <c r="AP119" i="2"/>
  <c r="AO119" i="2"/>
  <c r="AN119" i="2"/>
  <c r="AM119" i="2"/>
  <c r="AL119" i="2"/>
  <c r="AK119" i="2"/>
  <c r="AJ119" i="2"/>
  <c r="AI119" i="2"/>
  <c r="AH119" i="2"/>
  <c r="AG119" i="2"/>
  <c r="AF119" i="2"/>
  <c r="AE119" i="2"/>
  <c r="AD119" i="2"/>
  <c r="AC119" i="2"/>
  <c r="AB119" i="2"/>
  <c r="Y119" i="2"/>
  <c r="AP118" i="2"/>
  <c r="AO118" i="2"/>
  <c r="AN118" i="2"/>
  <c r="AM118" i="2"/>
  <c r="AL118" i="2"/>
  <c r="AK118" i="2"/>
  <c r="AJ118" i="2"/>
  <c r="AI118" i="2"/>
  <c r="AH118" i="2"/>
  <c r="AG118" i="2"/>
  <c r="AF118" i="2"/>
  <c r="AE118" i="2"/>
  <c r="AD118" i="2"/>
  <c r="AC118" i="2"/>
  <c r="AB118" i="2"/>
  <c r="Y118" i="2"/>
  <c r="AP117" i="2"/>
  <c r="AO117" i="2"/>
  <c r="AN117" i="2"/>
  <c r="AM117" i="2"/>
  <c r="AL117" i="2"/>
  <c r="AK117" i="2"/>
  <c r="AJ117" i="2"/>
  <c r="AI117" i="2"/>
  <c r="AH117" i="2"/>
  <c r="AG117" i="2"/>
  <c r="AF117" i="2"/>
  <c r="AE117" i="2"/>
  <c r="AD117" i="2"/>
  <c r="AC117" i="2"/>
  <c r="AB117" i="2"/>
  <c r="Y117" i="2"/>
  <c r="AP116" i="2"/>
  <c r="AO116" i="2"/>
  <c r="AN116" i="2"/>
  <c r="AM116" i="2"/>
  <c r="AL116" i="2"/>
  <c r="AK116" i="2"/>
  <c r="AJ116" i="2"/>
  <c r="AI116" i="2"/>
  <c r="AH116" i="2"/>
  <c r="AG116" i="2"/>
  <c r="AF116" i="2"/>
  <c r="AE116" i="2"/>
  <c r="AD116" i="2"/>
  <c r="AC116" i="2"/>
  <c r="AB116" i="2"/>
  <c r="Y116" i="2"/>
  <c r="AP115" i="2"/>
  <c r="AO115" i="2"/>
  <c r="AN115" i="2"/>
  <c r="AM115" i="2"/>
  <c r="AL115" i="2"/>
  <c r="AK115" i="2"/>
  <c r="AJ115" i="2"/>
  <c r="AI115" i="2"/>
  <c r="AH115" i="2"/>
  <c r="AG115" i="2"/>
  <c r="AF115" i="2"/>
  <c r="AE115" i="2"/>
  <c r="AD115" i="2"/>
  <c r="AC115" i="2"/>
  <c r="AB115" i="2"/>
  <c r="Y115" i="2"/>
  <c r="AP114" i="2"/>
  <c r="AO114" i="2"/>
  <c r="AN114" i="2"/>
  <c r="AM114" i="2"/>
  <c r="AL114" i="2"/>
  <c r="AK114" i="2"/>
  <c r="AJ114" i="2"/>
  <c r="AI114" i="2"/>
  <c r="AH114" i="2"/>
  <c r="AG114" i="2"/>
  <c r="AF114" i="2"/>
  <c r="AE114" i="2"/>
  <c r="AD114" i="2"/>
  <c r="AC114" i="2"/>
  <c r="AB114" i="2"/>
  <c r="Y114" i="2"/>
  <c r="AP113" i="2"/>
  <c r="AO113" i="2"/>
  <c r="AN113" i="2"/>
  <c r="AM113" i="2"/>
  <c r="AL113" i="2"/>
  <c r="AK113" i="2"/>
  <c r="AJ113" i="2"/>
  <c r="AI113" i="2"/>
  <c r="AH113" i="2"/>
  <c r="AG113" i="2"/>
  <c r="AF113" i="2"/>
  <c r="AE113" i="2"/>
  <c r="AD113" i="2"/>
  <c r="AC113" i="2"/>
  <c r="AB113" i="2"/>
  <c r="Y113" i="2"/>
  <c r="AP112" i="2"/>
  <c r="AO112" i="2"/>
  <c r="AN112" i="2"/>
  <c r="AM112" i="2"/>
  <c r="AL112" i="2"/>
  <c r="AK112" i="2"/>
  <c r="AJ112" i="2"/>
  <c r="AI112" i="2"/>
  <c r="AH112" i="2"/>
  <c r="AG112" i="2"/>
  <c r="AF112" i="2"/>
  <c r="AE112" i="2"/>
  <c r="AD112" i="2"/>
  <c r="AC112" i="2"/>
  <c r="AB112" i="2"/>
  <c r="Y112" i="2"/>
  <c r="AP111" i="2"/>
  <c r="AO111" i="2"/>
  <c r="AN111" i="2"/>
  <c r="AM111" i="2"/>
  <c r="AL111" i="2"/>
  <c r="AK111" i="2"/>
  <c r="AJ111" i="2"/>
  <c r="AI111" i="2"/>
  <c r="AH111" i="2"/>
  <c r="AG111" i="2"/>
  <c r="AF111" i="2"/>
  <c r="AE111" i="2"/>
  <c r="AD111" i="2"/>
  <c r="AC111" i="2"/>
  <c r="AB111" i="2"/>
  <c r="Y111" i="2"/>
  <c r="AP110" i="2"/>
  <c r="AO110" i="2"/>
  <c r="AN110" i="2"/>
  <c r="AM110" i="2"/>
  <c r="AL110" i="2"/>
  <c r="AK110" i="2"/>
  <c r="AJ110" i="2"/>
  <c r="AI110" i="2"/>
  <c r="AH110" i="2"/>
  <c r="AG110" i="2"/>
  <c r="AF110" i="2"/>
  <c r="AE110" i="2"/>
  <c r="AD110" i="2"/>
  <c r="AC110" i="2"/>
  <c r="AB110" i="2"/>
  <c r="Y110" i="2"/>
  <c r="AP109" i="2"/>
  <c r="AO109" i="2"/>
  <c r="AN109" i="2"/>
  <c r="AM109" i="2"/>
  <c r="AL109" i="2"/>
  <c r="AK109" i="2"/>
  <c r="AJ109" i="2"/>
  <c r="AI109" i="2"/>
  <c r="AH109" i="2"/>
  <c r="AG109" i="2"/>
  <c r="AF109" i="2"/>
  <c r="AE109" i="2"/>
  <c r="AD109" i="2"/>
  <c r="AC109" i="2"/>
  <c r="AB109" i="2"/>
  <c r="Y109" i="2"/>
  <c r="AP108" i="2"/>
  <c r="AO108" i="2"/>
  <c r="AN108" i="2"/>
  <c r="AM108" i="2"/>
  <c r="AL108" i="2"/>
  <c r="AK108" i="2"/>
  <c r="AJ108" i="2"/>
  <c r="AI108" i="2"/>
  <c r="AH108" i="2"/>
  <c r="AG108" i="2"/>
  <c r="AF108" i="2"/>
  <c r="AE108" i="2"/>
  <c r="AD108" i="2"/>
  <c r="AC108" i="2"/>
  <c r="AB108" i="2"/>
  <c r="Y108" i="2"/>
  <c r="AP107" i="2"/>
  <c r="AO107" i="2"/>
  <c r="AN107" i="2"/>
  <c r="AM107" i="2"/>
  <c r="AL107" i="2"/>
  <c r="AK107" i="2"/>
  <c r="AJ107" i="2"/>
  <c r="AI107" i="2"/>
  <c r="AH107" i="2"/>
  <c r="AG107" i="2"/>
  <c r="AF107" i="2"/>
  <c r="AE107" i="2"/>
  <c r="AD107" i="2"/>
  <c r="AC107" i="2"/>
  <c r="AB107" i="2"/>
  <c r="Y107" i="2"/>
  <c r="AP106" i="2"/>
  <c r="AO106" i="2"/>
  <c r="AN106" i="2"/>
  <c r="AM106" i="2"/>
  <c r="AL106" i="2"/>
  <c r="AK106" i="2"/>
  <c r="AJ106" i="2"/>
  <c r="AI106" i="2"/>
  <c r="AH106" i="2"/>
  <c r="AG106" i="2"/>
  <c r="AF106" i="2"/>
  <c r="AE106" i="2"/>
  <c r="AD106" i="2"/>
  <c r="AC106" i="2"/>
  <c r="AB106" i="2"/>
  <c r="Y106" i="2"/>
  <c r="AP105" i="2"/>
  <c r="AO105" i="2"/>
  <c r="AN105" i="2"/>
  <c r="AM105" i="2"/>
  <c r="AL105" i="2"/>
  <c r="AK105" i="2"/>
  <c r="AJ105" i="2"/>
  <c r="AI105" i="2"/>
  <c r="AH105" i="2"/>
  <c r="AG105" i="2"/>
  <c r="AF105" i="2"/>
  <c r="AE105" i="2"/>
  <c r="AD105" i="2"/>
  <c r="AC105" i="2"/>
  <c r="AB105" i="2"/>
  <c r="Y105" i="2"/>
  <c r="AP104" i="2"/>
  <c r="AO104" i="2"/>
  <c r="AN104" i="2"/>
  <c r="AM104" i="2"/>
  <c r="AL104" i="2"/>
  <c r="AK104" i="2"/>
  <c r="AJ104" i="2"/>
  <c r="AI104" i="2"/>
  <c r="AH104" i="2"/>
  <c r="AG104" i="2"/>
  <c r="AF104" i="2"/>
  <c r="AE104" i="2"/>
  <c r="AD104" i="2"/>
  <c r="AC104" i="2"/>
  <c r="AB104" i="2"/>
  <c r="Y104" i="2"/>
  <c r="AP103" i="2"/>
  <c r="AO103" i="2"/>
  <c r="AN103" i="2"/>
  <c r="AM103" i="2"/>
  <c r="AL103" i="2"/>
  <c r="AK103" i="2"/>
  <c r="AJ103" i="2"/>
  <c r="AI103" i="2"/>
  <c r="AH103" i="2"/>
  <c r="AG103" i="2"/>
  <c r="AF103" i="2"/>
  <c r="AE103" i="2"/>
  <c r="AD103" i="2"/>
  <c r="AC103" i="2"/>
  <c r="AB103" i="2"/>
  <c r="Y103" i="2"/>
  <c r="AA103" i="2" s="1"/>
  <c r="AP102" i="2"/>
  <c r="AO102" i="2"/>
  <c r="AN102" i="2"/>
  <c r="AM102" i="2"/>
  <c r="AL102" i="2"/>
  <c r="AK102" i="2"/>
  <c r="AJ102" i="2"/>
  <c r="AI102" i="2"/>
  <c r="AH102" i="2"/>
  <c r="AG102" i="2"/>
  <c r="AF102" i="2"/>
  <c r="AE102" i="2"/>
  <c r="AD102" i="2"/>
  <c r="AC102" i="2"/>
  <c r="AB102" i="2"/>
  <c r="Y102" i="2"/>
  <c r="AA102" i="2" s="1"/>
  <c r="AP101" i="2"/>
  <c r="AO101" i="2"/>
  <c r="AN101" i="2"/>
  <c r="AM101" i="2"/>
  <c r="AL101" i="2"/>
  <c r="AK101" i="2"/>
  <c r="AJ101" i="2"/>
  <c r="AI101" i="2"/>
  <c r="AH101" i="2"/>
  <c r="AG101" i="2"/>
  <c r="AF101" i="2"/>
  <c r="AE101" i="2"/>
  <c r="AD101" i="2"/>
  <c r="AC101" i="2"/>
  <c r="AB101" i="2"/>
  <c r="Y101" i="2"/>
  <c r="AA101" i="2" s="1"/>
  <c r="AP100" i="2"/>
  <c r="AO100" i="2"/>
  <c r="AN100" i="2"/>
  <c r="AM100" i="2"/>
  <c r="AL100" i="2"/>
  <c r="AK100" i="2"/>
  <c r="AJ100" i="2"/>
  <c r="AI100" i="2"/>
  <c r="AH100" i="2"/>
  <c r="AG100" i="2"/>
  <c r="AF100" i="2"/>
  <c r="AE100" i="2"/>
  <c r="AD100" i="2"/>
  <c r="AC100" i="2"/>
  <c r="AB100" i="2"/>
  <c r="Y100" i="2"/>
  <c r="AA100" i="2" s="1"/>
  <c r="AP99" i="2"/>
  <c r="AO99" i="2"/>
  <c r="AN99" i="2"/>
  <c r="AM99" i="2"/>
  <c r="AL99" i="2"/>
  <c r="AK99" i="2"/>
  <c r="AJ99" i="2"/>
  <c r="AI99" i="2"/>
  <c r="AH99" i="2"/>
  <c r="AG99" i="2"/>
  <c r="AF99" i="2"/>
  <c r="AE99" i="2"/>
  <c r="AD99" i="2"/>
  <c r="AC99" i="2"/>
  <c r="AB99" i="2"/>
  <c r="Y99" i="2"/>
  <c r="AA99" i="2" s="1"/>
  <c r="AP98" i="2"/>
  <c r="AO98" i="2"/>
  <c r="AN98" i="2"/>
  <c r="AM98" i="2"/>
  <c r="AL98" i="2"/>
  <c r="AK98" i="2"/>
  <c r="AJ98" i="2"/>
  <c r="AI98" i="2"/>
  <c r="AH98" i="2"/>
  <c r="AG98" i="2"/>
  <c r="AF98" i="2"/>
  <c r="AE98" i="2"/>
  <c r="AD98" i="2"/>
  <c r="AC98" i="2"/>
  <c r="AB98" i="2"/>
  <c r="Y98" i="2"/>
  <c r="AA98" i="2" s="1"/>
  <c r="AP97" i="2"/>
  <c r="AO97" i="2"/>
  <c r="AN97" i="2"/>
  <c r="AM97" i="2"/>
  <c r="AL97" i="2"/>
  <c r="AK97" i="2"/>
  <c r="AJ97" i="2"/>
  <c r="AI97" i="2"/>
  <c r="AH97" i="2"/>
  <c r="AG97" i="2"/>
  <c r="AF97" i="2"/>
  <c r="AE97" i="2"/>
  <c r="AD97" i="2"/>
  <c r="AC97" i="2"/>
  <c r="AB97" i="2"/>
  <c r="Y97" i="2"/>
  <c r="AA97" i="2" s="1"/>
  <c r="AP96" i="2"/>
  <c r="AO96" i="2"/>
  <c r="AN96" i="2"/>
  <c r="AM96" i="2"/>
  <c r="AL96" i="2"/>
  <c r="AK96" i="2"/>
  <c r="AJ96" i="2"/>
  <c r="AI96" i="2"/>
  <c r="AH96" i="2"/>
  <c r="AG96" i="2"/>
  <c r="AF96" i="2"/>
  <c r="AE96" i="2"/>
  <c r="AD96" i="2"/>
  <c r="AC96" i="2"/>
  <c r="AB96" i="2"/>
  <c r="Y96" i="2"/>
  <c r="AA96" i="2" s="1"/>
  <c r="AP95" i="2"/>
  <c r="AO95" i="2"/>
  <c r="AN95" i="2"/>
  <c r="AM95" i="2"/>
  <c r="AL95" i="2"/>
  <c r="AK95" i="2"/>
  <c r="AJ95" i="2"/>
  <c r="AI95" i="2"/>
  <c r="AH95" i="2"/>
  <c r="AG95" i="2"/>
  <c r="AF95" i="2"/>
  <c r="AE95" i="2"/>
  <c r="AD95" i="2"/>
  <c r="AC95" i="2"/>
  <c r="AB95" i="2"/>
  <c r="Y95" i="2"/>
  <c r="AA95" i="2" s="1"/>
  <c r="AP94" i="2"/>
  <c r="AO94" i="2"/>
  <c r="AN94" i="2"/>
  <c r="AM94" i="2"/>
  <c r="AL94" i="2"/>
  <c r="AK94" i="2"/>
  <c r="AJ94" i="2"/>
  <c r="AI94" i="2"/>
  <c r="AH94" i="2"/>
  <c r="AG94" i="2"/>
  <c r="AF94" i="2"/>
  <c r="AE94" i="2"/>
  <c r="AD94" i="2"/>
  <c r="AC94" i="2"/>
  <c r="AB94" i="2"/>
  <c r="Y94" i="2"/>
  <c r="AA94" i="2" s="1"/>
  <c r="AP93" i="2"/>
  <c r="AO93" i="2"/>
  <c r="AN93" i="2"/>
  <c r="AM93" i="2"/>
  <c r="AL93" i="2"/>
  <c r="AK93" i="2"/>
  <c r="AJ93" i="2"/>
  <c r="AI93" i="2"/>
  <c r="AH93" i="2"/>
  <c r="AG93" i="2"/>
  <c r="AF93" i="2"/>
  <c r="AE93" i="2"/>
  <c r="AD93" i="2"/>
  <c r="AC93" i="2"/>
  <c r="AB93" i="2"/>
  <c r="Y93" i="2"/>
  <c r="AA93" i="2" s="1"/>
  <c r="AP92" i="2"/>
  <c r="AO92" i="2"/>
  <c r="AN92" i="2"/>
  <c r="AM92" i="2"/>
  <c r="AL92" i="2"/>
  <c r="AK92" i="2"/>
  <c r="AJ92" i="2"/>
  <c r="AI92" i="2"/>
  <c r="AH92" i="2"/>
  <c r="AG92" i="2"/>
  <c r="AF92" i="2"/>
  <c r="AE92" i="2"/>
  <c r="AD92" i="2"/>
  <c r="AC92" i="2"/>
  <c r="AB92" i="2"/>
  <c r="Y92" i="2"/>
  <c r="AA92" i="2" s="1"/>
  <c r="AP91" i="2"/>
  <c r="AO91" i="2"/>
  <c r="AN91" i="2"/>
  <c r="AM91" i="2"/>
  <c r="AL91" i="2"/>
  <c r="AK91" i="2"/>
  <c r="AJ91" i="2"/>
  <c r="AI91" i="2"/>
  <c r="AH91" i="2"/>
  <c r="AG91" i="2"/>
  <c r="AF91" i="2"/>
  <c r="AE91" i="2"/>
  <c r="AD91" i="2"/>
  <c r="AC91" i="2"/>
  <c r="AB91" i="2"/>
  <c r="Y91" i="2"/>
  <c r="AA91" i="2" s="1"/>
  <c r="AP90" i="2"/>
  <c r="AO90" i="2"/>
  <c r="AN90" i="2"/>
  <c r="AM90" i="2"/>
  <c r="AL90" i="2"/>
  <c r="AK90" i="2"/>
  <c r="AJ90" i="2"/>
  <c r="AI90" i="2"/>
  <c r="AH90" i="2"/>
  <c r="AG90" i="2"/>
  <c r="AF90" i="2"/>
  <c r="AE90" i="2"/>
  <c r="AD90" i="2"/>
  <c r="AC90" i="2"/>
  <c r="AB90" i="2"/>
  <c r="Y90" i="2"/>
  <c r="AA90" i="2" s="1"/>
  <c r="AP89" i="2"/>
  <c r="AO89" i="2"/>
  <c r="AN89" i="2"/>
  <c r="AM89" i="2"/>
  <c r="AL89" i="2"/>
  <c r="AK89" i="2"/>
  <c r="AJ89" i="2"/>
  <c r="AI89" i="2"/>
  <c r="AH89" i="2"/>
  <c r="AG89" i="2"/>
  <c r="AF89" i="2"/>
  <c r="AE89" i="2"/>
  <c r="AD89" i="2"/>
  <c r="AC89" i="2"/>
  <c r="AB89" i="2"/>
  <c r="Y89" i="2"/>
  <c r="AA89" i="2" s="1"/>
  <c r="AP88" i="2"/>
  <c r="AO88" i="2"/>
  <c r="AN88" i="2"/>
  <c r="AM88" i="2"/>
  <c r="AL88" i="2"/>
  <c r="AK88" i="2"/>
  <c r="AJ88" i="2"/>
  <c r="AI88" i="2"/>
  <c r="AH88" i="2"/>
  <c r="AG88" i="2"/>
  <c r="AF88" i="2"/>
  <c r="AE88" i="2"/>
  <c r="AD88" i="2"/>
  <c r="AC88" i="2"/>
  <c r="AB88" i="2"/>
  <c r="Y88" i="2"/>
  <c r="AA88" i="2" s="1"/>
  <c r="AP87" i="2"/>
  <c r="AO87" i="2"/>
  <c r="AN87" i="2"/>
  <c r="AM87" i="2"/>
  <c r="AL87" i="2"/>
  <c r="AK87" i="2"/>
  <c r="AJ87" i="2"/>
  <c r="AI87" i="2"/>
  <c r="AH87" i="2"/>
  <c r="AG87" i="2"/>
  <c r="AF87" i="2"/>
  <c r="AE87" i="2"/>
  <c r="AD87" i="2"/>
  <c r="AC87" i="2"/>
  <c r="AB87" i="2"/>
  <c r="Y87" i="2"/>
  <c r="AA87" i="2" s="1"/>
  <c r="AP86" i="2"/>
  <c r="AO86" i="2"/>
  <c r="AN86" i="2"/>
  <c r="AM86" i="2"/>
  <c r="AL86" i="2"/>
  <c r="AK86" i="2"/>
  <c r="AJ86" i="2"/>
  <c r="AI86" i="2"/>
  <c r="AH86" i="2"/>
  <c r="AG86" i="2"/>
  <c r="AF86" i="2"/>
  <c r="AE86" i="2"/>
  <c r="AD86" i="2"/>
  <c r="AC86" i="2"/>
  <c r="AB86" i="2"/>
  <c r="Y86" i="2"/>
  <c r="AA86" i="2" s="1"/>
  <c r="AP85" i="2"/>
  <c r="AO85" i="2"/>
  <c r="AN85" i="2"/>
  <c r="AM85" i="2"/>
  <c r="AL85" i="2"/>
  <c r="AK85" i="2"/>
  <c r="AJ85" i="2"/>
  <c r="AI85" i="2"/>
  <c r="AH85" i="2"/>
  <c r="AG85" i="2"/>
  <c r="AF85" i="2"/>
  <c r="AE85" i="2"/>
  <c r="AD85" i="2"/>
  <c r="AC85" i="2"/>
  <c r="AB85" i="2"/>
  <c r="Y85" i="2"/>
  <c r="AA85" i="2" s="1"/>
  <c r="AP84" i="2"/>
  <c r="AO84" i="2"/>
  <c r="AN84" i="2"/>
  <c r="AM84" i="2"/>
  <c r="AL84" i="2"/>
  <c r="AK84" i="2"/>
  <c r="AJ84" i="2"/>
  <c r="AI84" i="2"/>
  <c r="AH84" i="2"/>
  <c r="AG84" i="2"/>
  <c r="AF84" i="2"/>
  <c r="AE84" i="2"/>
  <c r="AD84" i="2"/>
  <c r="AC84" i="2"/>
  <c r="AB84" i="2"/>
  <c r="Y84" i="2"/>
  <c r="AA84" i="2" s="1"/>
  <c r="AP83" i="2"/>
  <c r="AO83" i="2"/>
  <c r="AN83" i="2"/>
  <c r="AM83" i="2"/>
  <c r="AL83" i="2"/>
  <c r="AK83" i="2"/>
  <c r="AJ83" i="2"/>
  <c r="AI83" i="2"/>
  <c r="AH83" i="2"/>
  <c r="AG83" i="2"/>
  <c r="AF83" i="2"/>
  <c r="AE83" i="2"/>
  <c r="AD83" i="2"/>
  <c r="AC83" i="2"/>
  <c r="AB83" i="2"/>
  <c r="Y83" i="2"/>
  <c r="AA83" i="2" s="1"/>
  <c r="AP82" i="2"/>
  <c r="AO82" i="2"/>
  <c r="AN82" i="2"/>
  <c r="AM82" i="2"/>
  <c r="AL82" i="2"/>
  <c r="AK82" i="2"/>
  <c r="AJ82" i="2"/>
  <c r="AI82" i="2"/>
  <c r="AH82" i="2"/>
  <c r="AG82" i="2"/>
  <c r="AF82" i="2"/>
  <c r="AE82" i="2"/>
  <c r="AD82" i="2"/>
  <c r="AC82" i="2"/>
  <c r="AB82" i="2"/>
  <c r="Y82" i="2"/>
  <c r="AA82" i="2" s="1"/>
  <c r="AP81" i="2"/>
  <c r="AO81" i="2"/>
  <c r="AN81" i="2"/>
  <c r="AM81" i="2"/>
  <c r="AL81" i="2"/>
  <c r="AK81" i="2"/>
  <c r="AJ81" i="2"/>
  <c r="AI81" i="2"/>
  <c r="AH81" i="2"/>
  <c r="AG81" i="2"/>
  <c r="AF81" i="2"/>
  <c r="AE81" i="2"/>
  <c r="AD81" i="2"/>
  <c r="AC81" i="2"/>
  <c r="AB81" i="2"/>
  <c r="Y81" i="2"/>
  <c r="AA81" i="2" s="1"/>
  <c r="AP80" i="2"/>
  <c r="AO80" i="2"/>
  <c r="AN80" i="2"/>
  <c r="AM80" i="2"/>
  <c r="AL80" i="2"/>
  <c r="AK80" i="2"/>
  <c r="AJ80" i="2"/>
  <c r="AI80" i="2"/>
  <c r="AH80" i="2"/>
  <c r="AG80" i="2"/>
  <c r="AF80" i="2"/>
  <c r="AE80" i="2"/>
  <c r="AD80" i="2"/>
  <c r="AC80" i="2"/>
  <c r="AB80" i="2"/>
  <c r="Y80" i="2"/>
  <c r="AA80" i="2" s="1"/>
  <c r="AP79" i="2"/>
  <c r="AO79" i="2"/>
  <c r="AN79" i="2"/>
  <c r="AM79" i="2"/>
  <c r="AL79" i="2"/>
  <c r="AK79" i="2"/>
  <c r="AJ79" i="2"/>
  <c r="AI79" i="2"/>
  <c r="AH79" i="2"/>
  <c r="AG79" i="2"/>
  <c r="AF79" i="2"/>
  <c r="AE79" i="2"/>
  <c r="AD79" i="2"/>
  <c r="AC79" i="2"/>
  <c r="AB79" i="2"/>
  <c r="Y79" i="2"/>
  <c r="AA79" i="2" s="1"/>
  <c r="AP78" i="2"/>
  <c r="AO78" i="2"/>
  <c r="AN78" i="2"/>
  <c r="AM78" i="2"/>
  <c r="AL78" i="2"/>
  <c r="AK78" i="2"/>
  <c r="AJ78" i="2"/>
  <c r="AI78" i="2"/>
  <c r="AH78" i="2"/>
  <c r="AG78" i="2"/>
  <c r="AF78" i="2"/>
  <c r="AE78" i="2"/>
  <c r="AD78" i="2"/>
  <c r="AC78" i="2"/>
  <c r="AB78" i="2"/>
  <c r="Y78" i="2"/>
  <c r="AA78" i="2" s="1"/>
  <c r="AP77" i="2"/>
  <c r="AO77" i="2"/>
  <c r="AN77" i="2"/>
  <c r="AM77" i="2"/>
  <c r="AL77" i="2"/>
  <c r="AK77" i="2"/>
  <c r="AJ77" i="2"/>
  <c r="AI77" i="2"/>
  <c r="AH77" i="2"/>
  <c r="AG77" i="2"/>
  <c r="AF77" i="2"/>
  <c r="AE77" i="2"/>
  <c r="AD77" i="2"/>
  <c r="AC77" i="2"/>
  <c r="AB77" i="2"/>
  <c r="Y77" i="2"/>
  <c r="AA77" i="2" s="1"/>
  <c r="AP76" i="2"/>
  <c r="AO76" i="2"/>
  <c r="AN76" i="2"/>
  <c r="AM76" i="2"/>
  <c r="AL76" i="2"/>
  <c r="AK76" i="2"/>
  <c r="AJ76" i="2"/>
  <c r="AI76" i="2"/>
  <c r="AH76" i="2"/>
  <c r="AG76" i="2"/>
  <c r="AF76" i="2"/>
  <c r="AE76" i="2"/>
  <c r="AD76" i="2"/>
  <c r="AC76" i="2"/>
  <c r="AB76" i="2"/>
  <c r="Y76" i="2"/>
  <c r="AA76" i="2" s="1"/>
  <c r="AP75" i="2"/>
  <c r="AO75" i="2"/>
  <c r="AN75" i="2"/>
  <c r="AM75" i="2"/>
  <c r="AL75" i="2"/>
  <c r="AK75" i="2"/>
  <c r="AJ75" i="2"/>
  <c r="AI75" i="2"/>
  <c r="AH75" i="2"/>
  <c r="AG75" i="2"/>
  <c r="AF75" i="2"/>
  <c r="AE75" i="2"/>
  <c r="AD75" i="2"/>
  <c r="AC75" i="2"/>
  <c r="AB75" i="2"/>
  <c r="Y75" i="2"/>
  <c r="AA75" i="2" s="1"/>
  <c r="AP74" i="2"/>
  <c r="AO74" i="2"/>
  <c r="AN74" i="2"/>
  <c r="AM74" i="2"/>
  <c r="AL74" i="2"/>
  <c r="AK74" i="2"/>
  <c r="AJ74" i="2"/>
  <c r="AI74" i="2"/>
  <c r="AH74" i="2"/>
  <c r="AG74" i="2"/>
  <c r="AF74" i="2"/>
  <c r="AE74" i="2"/>
  <c r="AD74" i="2"/>
  <c r="AC74" i="2"/>
  <c r="AB74" i="2"/>
  <c r="Y74" i="2"/>
  <c r="AA74" i="2" s="1"/>
  <c r="AP73" i="2"/>
  <c r="AO73" i="2"/>
  <c r="AN73" i="2"/>
  <c r="AM73" i="2"/>
  <c r="AL73" i="2"/>
  <c r="AK73" i="2"/>
  <c r="AJ73" i="2"/>
  <c r="AI73" i="2"/>
  <c r="AH73" i="2"/>
  <c r="AG73" i="2"/>
  <c r="AF73" i="2"/>
  <c r="AE73" i="2"/>
  <c r="AD73" i="2"/>
  <c r="AC73" i="2"/>
  <c r="AB73" i="2"/>
  <c r="Y73" i="2"/>
  <c r="AA73" i="2" s="1"/>
  <c r="AP72" i="2"/>
  <c r="AO72" i="2"/>
  <c r="AN72" i="2"/>
  <c r="AM72" i="2"/>
  <c r="AL72" i="2"/>
  <c r="AK72" i="2"/>
  <c r="AJ72" i="2"/>
  <c r="AI72" i="2"/>
  <c r="AH72" i="2"/>
  <c r="AG72" i="2"/>
  <c r="AF72" i="2"/>
  <c r="AE72" i="2"/>
  <c r="AD72" i="2"/>
  <c r="AC72" i="2"/>
  <c r="AB72" i="2"/>
  <c r="Y72" i="2"/>
  <c r="AA72" i="2" s="1"/>
  <c r="AP71" i="2"/>
  <c r="AO71" i="2"/>
  <c r="AN71" i="2"/>
  <c r="AM71" i="2"/>
  <c r="AL71" i="2"/>
  <c r="AK71" i="2"/>
  <c r="AJ71" i="2"/>
  <c r="AI71" i="2"/>
  <c r="AH71" i="2"/>
  <c r="AG71" i="2"/>
  <c r="AF71" i="2"/>
  <c r="AE71" i="2"/>
  <c r="AD71" i="2"/>
  <c r="AC71" i="2"/>
  <c r="AB71" i="2"/>
  <c r="Y71" i="2"/>
  <c r="AA71" i="2" s="1"/>
  <c r="AP70" i="2"/>
  <c r="AO70" i="2"/>
  <c r="AN70" i="2"/>
  <c r="AM70" i="2"/>
  <c r="AL70" i="2"/>
  <c r="AK70" i="2"/>
  <c r="AJ70" i="2"/>
  <c r="AI70" i="2"/>
  <c r="AH70" i="2"/>
  <c r="AG70" i="2"/>
  <c r="AF70" i="2"/>
  <c r="AE70" i="2"/>
  <c r="AD70" i="2"/>
  <c r="AC70" i="2"/>
  <c r="AB70" i="2"/>
  <c r="Y70" i="2"/>
  <c r="AA70" i="2" s="1"/>
  <c r="AP69" i="2"/>
  <c r="AO69" i="2"/>
  <c r="AN69" i="2"/>
  <c r="AM69" i="2"/>
  <c r="AL69" i="2"/>
  <c r="AK69" i="2"/>
  <c r="AJ69" i="2"/>
  <c r="AI69" i="2"/>
  <c r="AH69" i="2"/>
  <c r="AG69" i="2"/>
  <c r="AF69" i="2"/>
  <c r="AE69" i="2"/>
  <c r="AD69" i="2"/>
  <c r="AC69" i="2"/>
  <c r="AB69" i="2"/>
  <c r="Y69" i="2"/>
  <c r="AA69" i="2" s="1"/>
  <c r="AP68" i="2"/>
  <c r="AO68" i="2"/>
  <c r="AN68" i="2"/>
  <c r="AM68" i="2"/>
  <c r="AL68" i="2"/>
  <c r="AK68" i="2"/>
  <c r="AJ68" i="2"/>
  <c r="AI68" i="2"/>
  <c r="AH68" i="2"/>
  <c r="AG68" i="2"/>
  <c r="AF68" i="2"/>
  <c r="AE68" i="2"/>
  <c r="AD68" i="2"/>
  <c r="AC68" i="2"/>
  <c r="AB68" i="2"/>
  <c r="Y68" i="2"/>
  <c r="AA68" i="2" s="1"/>
  <c r="AP67" i="2"/>
  <c r="AO67" i="2"/>
  <c r="AN67" i="2"/>
  <c r="AM67" i="2"/>
  <c r="AL67" i="2"/>
  <c r="AK67" i="2"/>
  <c r="AJ67" i="2"/>
  <c r="AI67" i="2"/>
  <c r="AH67" i="2"/>
  <c r="AG67" i="2"/>
  <c r="AF67" i="2"/>
  <c r="AE67" i="2"/>
  <c r="AD67" i="2"/>
  <c r="AC67" i="2"/>
  <c r="AB67" i="2"/>
  <c r="Y67" i="2"/>
  <c r="AA67" i="2" s="1"/>
  <c r="AP66" i="2"/>
  <c r="AO66" i="2"/>
  <c r="AN66" i="2"/>
  <c r="AM66" i="2"/>
  <c r="AL66" i="2"/>
  <c r="AK66" i="2"/>
  <c r="AJ66" i="2"/>
  <c r="AI66" i="2"/>
  <c r="AH66" i="2"/>
  <c r="AG66" i="2"/>
  <c r="AF66" i="2"/>
  <c r="AE66" i="2"/>
  <c r="AD66" i="2"/>
  <c r="AC66" i="2"/>
  <c r="AB66" i="2"/>
  <c r="Y66" i="2"/>
  <c r="AA66" i="2" s="1"/>
  <c r="AP65" i="2"/>
  <c r="AO65" i="2"/>
  <c r="AN65" i="2"/>
  <c r="AM65" i="2"/>
  <c r="AL65" i="2"/>
  <c r="AK65" i="2"/>
  <c r="AJ65" i="2"/>
  <c r="AI65" i="2"/>
  <c r="AH65" i="2"/>
  <c r="AG65" i="2"/>
  <c r="AF65" i="2"/>
  <c r="AE65" i="2"/>
  <c r="AD65" i="2"/>
  <c r="AC65" i="2"/>
  <c r="AB65" i="2"/>
  <c r="Y65" i="2"/>
  <c r="AA65" i="2" s="1"/>
  <c r="AP64" i="2"/>
  <c r="AO64" i="2"/>
  <c r="AN64" i="2"/>
  <c r="AM64" i="2"/>
  <c r="AL64" i="2"/>
  <c r="AK64" i="2"/>
  <c r="AJ64" i="2"/>
  <c r="AI64" i="2"/>
  <c r="AH64" i="2"/>
  <c r="AG64" i="2"/>
  <c r="AF64" i="2"/>
  <c r="AE64" i="2"/>
  <c r="AD64" i="2"/>
  <c r="AC64" i="2"/>
  <c r="AB64" i="2"/>
  <c r="Y64" i="2"/>
  <c r="AA64" i="2" s="1"/>
  <c r="AP63" i="2"/>
  <c r="AO63" i="2"/>
  <c r="AN63" i="2"/>
  <c r="AM63" i="2"/>
  <c r="AL63" i="2"/>
  <c r="AK63" i="2"/>
  <c r="AJ63" i="2"/>
  <c r="AI63" i="2"/>
  <c r="AH63" i="2"/>
  <c r="AG63" i="2"/>
  <c r="AF63" i="2"/>
  <c r="AE63" i="2"/>
  <c r="AD63" i="2"/>
  <c r="AC63" i="2"/>
  <c r="AB63" i="2"/>
  <c r="Y63" i="2"/>
  <c r="AA63" i="2" s="1"/>
  <c r="AP62" i="2"/>
  <c r="AO62" i="2"/>
  <c r="AN62" i="2"/>
  <c r="AM62" i="2"/>
  <c r="AL62" i="2"/>
  <c r="AK62" i="2"/>
  <c r="AJ62" i="2"/>
  <c r="AI62" i="2"/>
  <c r="AH62" i="2"/>
  <c r="AG62" i="2"/>
  <c r="AF62" i="2"/>
  <c r="AE62" i="2"/>
  <c r="AD62" i="2"/>
  <c r="AC62" i="2"/>
  <c r="AB62" i="2"/>
  <c r="Y62" i="2"/>
  <c r="AA62" i="2" s="1"/>
  <c r="AP61" i="2"/>
  <c r="AO61" i="2"/>
  <c r="AN61" i="2"/>
  <c r="AM61" i="2"/>
  <c r="AL61" i="2"/>
  <c r="AK61" i="2"/>
  <c r="AJ61" i="2"/>
  <c r="AI61" i="2"/>
  <c r="AH61" i="2"/>
  <c r="AG61" i="2"/>
  <c r="AF61" i="2"/>
  <c r="AE61" i="2"/>
  <c r="AD61" i="2"/>
  <c r="AC61" i="2"/>
  <c r="AB61" i="2"/>
  <c r="Y61" i="2"/>
  <c r="AA61" i="2" s="1"/>
  <c r="AP60" i="2"/>
  <c r="AO60" i="2"/>
  <c r="AN60" i="2"/>
  <c r="AM60" i="2"/>
  <c r="AL60" i="2"/>
  <c r="AK60" i="2"/>
  <c r="AJ60" i="2"/>
  <c r="AI60" i="2"/>
  <c r="AH60" i="2"/>
  <c r="AG60" i="2"/>
  <c r="AF60" i="2"/>
  <c r="AE60" i="2"/>
  <c r="AD60" i="2"/>
  <c r="AC60" i="2"/>
  <c r="AB60" i="2"/>
  <c r="Y60" i="2"/>
  <c r="AA60" i="2" s="1"/>
  <c r="AP59" i="2"/>
  <c r="AO59" i="2"/>
  <c r="AN59" i="2"/>
  <c r="AM59" i="2"/>
  <c r="AL59" i="2"/>
  <c r="AK59" i="2"/>
  <c r="AJ59" i="2"/>
  <c r="AI59" i="2"/>
  <c r="AH59" i="2"/>
  <c r="AG59" i="2"/>
  <c r="AF59" i="2"/>
  <c r="AE59" i="2"/>
  <c r="AD59" i="2"/>
  <c r="AC59" i="2"/>
  <c r="AB59" i="2"/>
  <c r="Y59" i="2"/>
  <c r="AA59" i="2" s="1"/>
  <c r="AP58" i="2"/>
  <c r="AO58" i="2"/>
  <c r="AN58" i="2"/>
  <c r="AM58" i="2"/>
  <c r="AL58" i="2"/>
  <c r="AK58" i="2"/>
  <c r="AJ58" i="2"/>
  <c r="AI58" i="2"/>
  <c r="AH58" i="2"/>
  <c r="AG58" i="2"/>
  <c r="AF58" i="2"/>
  <c r="AE58" i="2"/>
  <c r="AD58" i="2"/>
  <c r="AC58" i="2"/>
  <c r="AB58" i="2"/>
  <c r="Y58" i="2"/>
  <c r="AA58" i="2" s="1"/>
  <c r="AP57" i="2"/>
  <c r="AO57" i="2"/>
  <c r="AN57" i="2"/>
  <c r="AM57" i="2"/>
  <c r="AL57" i="2"/>
  <c r="AK57" i="2"/>
  <c r="AJ57" i="2"/>
  <c r="AI57" i="2"/>
  <c r="AH57" i="2"/>
  <c r="AG57" i="2"/>
  <c r="AF57" i="2"/>
  <c r="AE57" i="2"/>
  <c r="AD57" i="2"/>
  <c r="AC57" i="2"/>
  <c r="AB57" i="2"/>
  <c r="Y57" i="2"/>
  <c r="AA57" i="2" s="1"/>
  <c r="AP56" i="2"/>
  <c r="AO56" i="2"/>
  <c r="AN56" i="2"/>
  <c r="AM56" i="2"/>
  <c r="AL56" i="2"/>
  <c r="AK56" i="2"/>
  <c r="AJ56" i="2"/>
  <c r="AI56" i="2"/>
  <c r="AH56" i="2"/>
  <c r="AG56" i="2"/>
  <c r="AF56" i="2"/>
  <c r="AE56" i="2"/>
  <c r="AD56" i="2"/>
  <c r="AC56" i="2"/>
  <c r="AB56" i="2"/>
  <c r="Y56" i="2"/>
  <c r="AA56" i="2" s="1"/>
  <c r="AP55" i="2"/>
  <c r="AO55" i="2"/>
  <c r="AN55" i="2"/>
  <c r="AM55" i="2"/>
  <c r="AL55" i="2"/>
  <c r="AK55" i="2"/>
  <c r="AJ55" i="2"/>
  <c r="AI55" i="2"/>
  <c r="AH55" i="2"/>
  <c r="AG55" i="2"/>
  <c r="AF55" i="2"/>
  <c r="AE55" i="2"/>
  <c r="AD55" i="2"/>
  <c r="AC55" i="2"/>
  <c r="AB55" i="2"/>
  <c r="Y55" i="2"/>
  <c r="AA55" i="2" s="1"/>
  <c r="AP54" i="2"/>
  <c r="AO54" i="2"/>
  <c r="AN54" i="2"/>
  <c r="AM54" i="2"/>
  <c r="AL54" i="2"/>
  <c r="AK54" i="2"/>
  <c r="AJ54" i="2"/>
  <c r="AI54" i="2"/>
  <c r="AH54" i="2"/>
  <c r="AG54" i="2"/>
  <c r="AF54" i="2"/>
  <c r="AE54" i="2"/>
  <c r="AD54" i="2"/>
  <c r="AC54" i="2"/>
  <c r="AB54" i="2"/>
  <c r="Y54" i="2"/>
  <c r="AA54" i="2" s="1"/>
  <c r="AP53" i="2"/>
  <c r="AO53" i="2"/>
  <c r="AN53" i="2"/>
  <c r="AM53" i="2"/>
  <c r="AL53" i="2"/>
  <c r="AK53" i="2"/>
  <c r="AJ53" i="2"/>
  <c r="AI53" i="2"/>
  <c r="AH53" i="2"/>
  <c r="AG53" i="2"/>
  <c r="AF53" i="2"/>
  <c r="AE53" i="2"/>
  <c r="AD53" i="2"/>
  <c r="AC53" i="2"/>
  <c r="AB53" i="2"/>
  <c r="Y53" i="2"/>
  <c r="AA53" i="2" s="1"/>
  <c r="AP52" i="2"/>
  <c r="AO52" i="2"/>
  <c r="AN52" i="2"/>
  <c r="AM52" i="2"/>
  <c r="AL52" i="2"/>
  <c r="AK52" i="2"/>
  <c r="AJ52" i="2"/>
  <c r="AI52" i="2"/>
  <c r="AH52" i="2"/>
  <c r="AG52" i="2"/>
  <c r="AF52" i="2"/>
  <c r="AE52" i="2"/>
  <c r="AD52" i="2"/>
  <c r="AC52" i="2"/>
  <c r="AB52" i="2"/>
  <c r="Y52" i="2"/>
  <c r="AA52" i="2" s="1"/>
  <c r="AP51" i="2"/>
  <c r="AO51" i="2"/>
  <c r="AN51" i="2"/>
  <c r="AM51" i="2"/>
  <c r="AL51" i="2"/>
  <c r="AK51" i="2"/>
  <c r="AJ51" i="2"/>
  <c r="AI51" i="2"/>
  <c r="AH51" i="2"/>
  <c r="AG51" i="2"/>
  <c r="AF51" i="2"/>
  <c r="AE51" i="2"/>
  <c r="AD51" i="2"/>
  <c r="AC51" i="2"/>
  <c r="AB51" i="2"/>
  <c r="Y51" i="2"/>
  <c r="AA51" i="2" s="1"/>
  <c r="AP50" i="2"/>
  <c r="AO50" i="2"/>
  <c r="AN50" i="2"/>
  <c r="AM50" i="2"/>
  <c r="AL50" i="2"/>
  <c r="AK50" i="2"/>
  <c r="AJ50" i="2"/>
  <c r="AI50" i="2"/>
  <c r="AH50" i="2"/>
  <c r="AG50" i="2"/>
  <c r="AF50" i="2"/>
  <c r="AE50" i="2"/>
  <c r="AD50" i="2"/>
  <c r="AC50" i="2"/>
  <c r="AB50" i="2"/>
  <c r="Y50" i="2"/>
  <c r="AA50" i="2" s="1"/>
  <c r="AP49" i="2"/>
  <c r="AO49" i="2"/>
  <c r="AN49" i="2"/>
  <c r="AM49" i="2"/>
  <c r="AL49" i="2"/>
  <c r="AK49" i="2"/>
  <c r="AJ49" i="2"/>
  <c r="AI49" i="2"/>
  <c r="AH49" i="2"/>
  <c r="AG49" i="2"/>
  <c r="AF49" i="2"/>
  <c r="AE49" i="2"/>
  <c r="AD49" i="2"/>
  <c r="AC49" i="2"/>
  <c r="AB49" i="2"/>
  <c r="Y49" i="2"/>
  <c r="AA49" i="2" s="1"/>
  <c r="AP48" i="2"/>
  <c r="AO48" i="2"/>
  <c r="AN48" i="2"/>
  <c r="AM48" i="2"/>
  <c r="AL48" i="2"/>
  <c r="AK48" i="2"/>
  <c r="AJ48" i="2"/>
  <c r="AI48" i="2"/>
  <c r="AH48" i="2"/>
  <c r="AG48" i="2"/>
  <c r="AF48" i="2"/>
  <c r="AE48" i="2"/>
  <c r="AD48" i="2"/>
  <c r="AC48" i="2"/>
  <c r="AB48" i="2"/>
  <c r="Y48" i="2"/>
  <c r="AA48" i="2" s="1"/>
  <c r="AP47" i="2"/>
  <c r="AO47" i="2"/>
  <c r="AN47" i="2"/>
  <c r="AM47" i="2"/>
  <c r="AL47" i="2"/>
  <c r="AK47" i="2"/>
  <c r="AJ47" i="2"/>
  <c r="AI47" i="2"/>
  <c r="AH47" i="2"/>
  <c r="AG47" i="2"/>
  <c r="AF47" i="2"/>
  <c r="AE47" i="2"/>
  <c r="AD47" i="2"/>
  <c r="AC47" i="2"/>
  <c r="AB47" i="2"/>
  <c r="Y47" i="2"/>
  <c r="AA47" i="2" s="1"/>
  <c r="AP46" i="2"/>
  <c r="AO46" i="2"/>
  <c r="AN46" i="2"/>
  <c r="AM46" i="2"/>
  <c r="AL46" i="2"/>
  <c r="AK46" i="2"/>
  <c r="AJ46" i="2"/>
  <c r="AI46" i="2"/>
  <c r="AH46" i="2"/>
  <c r="AG46" i="2"/>
  <c r="AF46" i="2"/>
  <c r="AE46" i="2"/>
  <c r="AD46" i="2"/>
  <c r="AC46" i="2"/>
  <c r="AB46" i="2"/>
  <c r="Y46" i="2"/>
  <c r="AA46" i="2" s="1"/>
  <c r="AP45" i="2"/>
  <c r="AO45" i="2"/>
  <c r="AN45" i="2"/>
  <c r="AM45" i="2"/>
  <c r="AL45" i="2"/>
  <c r="AK45" i="2"/>
  <c r="AJ45" i="2"/>
  <c r="AI45" i="2"/>
  <c r="AH45" i="2"/>
  <c r="AG45" i="2"/>
  <c r="AF45" i="2"/>
  <c r="AE45" i="2"/>
  <c r="AD45" i="2"/>
  <c r="AC45" i="2"/>
  <c r="AB45" i="2"/>
  <c r="Y45" i="2"/>
  <c r="AA45" i="2" s="1"/>
  <c r="AP44" i="2"/>
  <c r="AO44" i="2"/>
  <c r="AN44" i="2"/>
  <c r="AM44" i="2"/>
  <c r="AL44" i="2"/>
  <c r="AK44" i="2"/>
  <c r="AJ44" i="2"/>
  <c r="AI44" i="2"/>
  <c r="AH44" i="2"/>
  <c r="AG44" i="2"/>
  <c r="AF44" i="2"/>
  <c r="AE44" i="2"/>
  <c r="AD44" i="2"/>
  <c r="AC44" i="2"/>
  <c r="AB44" i="2"/>
  <c r="Y44" i="2"/>
  <c r="AA44" i="2" s="1"/>
  <c r="AP43" i="2"/>
  <c r="AO43" i="2"/>
  <c r="AN43" i="2"/>
  <c r="AM43" i="2"/>
  <c r="AL43" i="2"/>
  <c r="AK43" i="2"/>
  <c r="AJ43" i="2"/>
  <c r="AI43" i="2"/>
  <c r="AH43" i="2"/>
  <c r="AG43" i="2"/>
  <c r="AF43" i="2"/>
  <c r="AE43" i="2"/>
  <c r="AD43" i="2"/>
  <c r="AC43" i="2"/>
  <c r="AB43" i="2"/>
  <c r="Y43" i="2"/>
  <c r="AA43" i="2" s="1"/>
  <c r="AP42" i="2"/>
  <c r="AO42" i="2"/>
  <c r="AN42" i="2"/>
  <c r="AM42" i="2"/>
  <c r="AL42" i="2"/>
  <c r="AK42" i="2"/>
  <c r="AJ42" i="2"/>
  <c r="AI42" i="2"/>
  <c r="AH42" i="2"/>
  <c r="AG42" i="2"/>
  <c r="AF42" i="2"/>
  <c r="AE42" i="2"/>
  <c r="AD42" i="2"/>
  <c r="AC42" i="2"/>
  <c r="AB42" i="2"/>
  <c r="Y42" i="2"/>
  <c r="AA42" i="2" s="1"/>
  <c r="AP41" i="2"/>
  <c r="AO41" i="2"/>
  <c r="AN41" i="2"/>
  <c r="AM41" i="2"/>
  <c r="AL41" i="2"/>
  <c r="AK41" i="2"/>
  <c r="AJ41" i="2"/>
  <c r="AI41" i="2"/>
  <c r="AH41" i="2"/>
  <c r="AG41" i="2"/>
  <c r="AF41" i="2"/>
  <c r="AE41" i="2"/>
  <c r="AD41" i="2"/>
  <c r="AC41" i="2"/>
  <c r="AB41" i="2"/>
  <c r="Y41" i="2"/>
  <c r="AA41" i="2" s="1"/>
  <c r="AP40" i="2"/>
  <c r="AO40" i="2"/>
  <c r="AN40" i="2"/>
  <c r="AM40" i="2"/>
  <c r="AL40" i="2"/>
  <c r="AK40" i="2"/>
  <c r="AJ40" i="2"/>
  <c r="AI40" i="2"/>
  <c r="AH40" i="2"/>
  <c r="AG40" i="2"/>
  <c r="AF40" i="2"/>
  <c r="AE40" i="2"/>
  <c r="AD40" i="2"/>
  <c r="AC40" i="2"/>
  <c r="AB40" i="2"/>
  <c r="Y40" i="2"/>
  <c r="AA40" i="2" s="1"/>
  <c r="AP39" i="2"/>
  <c r="AO39" i="2"/>
  <c r="AN39" i="2"/>
  <c r="AM39" i="2"/>
  <c r="AL39" i="2"/>
  <c r="AK39" i="2"/>
  <c r="AJ39" i="2"/>
  <c r="AI39" i="2"/>
  <c r="AH39" i="2"/>
  <c r="AG39" i="2"/>
  <c r="AF39" i="2"/>
  <c r="AE39" i="2"/>
  <c r="AD39" i="2"/>
  <c r="AC39" i="2"/>
  <c r="AB39" i="2"/>
  <c r="Y39" i="2"/>
  <c r="AA39" i="2" s="1"/>
  <c r="AP38" i="2"/>
  <c r="AO38" i="2"/>
  <c r="AN38" i="2"/>
  <c r="AM38" i="2"/>
  <c r="AL38" i="2"/>
  <c r="AK38" i="2"/>
  <c r="AJ38" i="2"/>
  <c r="AI38" i="2"/>
  <c r="AH38" i="2"/>
  <c r="AG38" i="2"/>
  <c r="AF38" i="2"/>
  <c r="AE38" i="2"/>
  <c r="AD38" i="2"/>
  <c r="AC38" i="2"/>
  <c r="AB38" i="2"/>
  <c r="Y38" i="2"/>
  <c r="AA38" i="2" s="1"/>
  <c r="AP37" i="2"/>
  <c r="AO37" i="2"/>
  <c r="AN37" i="2"/>
  <c r="AM37" i="2"/>
  <c r="AL37" i="2"/>
  <c r="AK37" i="2"/>
  <c r="AJ37" i="2"/>
  <c r="AI37" i="2"/>
  <c r="AH37" i="2"/>
  <c r="AG37" i="2"/>
  <c r="AF37" i="2"/>
  <c r="AE37" i="2"/>
  <c r="AD37" i="2"/>
  <c r="AC37" i="2"/>
  <c r="AB37" i="2"/>
  <c r="Y37" i="2"/>
  <c r="AA37" i="2" s="1"/>
  <c r="AP36" i="2"/>
  <c r="AO36" i="2"/>
  <c r="AN36" i="2"/>
  <c r="AM36" i="2"/>
  <c r="AL36" i="2"/>
  <c r="AK36" i="2"/>
  <c r="AJ36" i="2"/>
  <c r="AI36" i="2"/>
  <c r="AH36" i="2"/>
  <c r="AG36" i="2"/>
  <c r="AF36" i="2"/>
  <c r="AE36" i="2"/>
  <c r="AD36" i="2"/>
  <c r="AC36" i="2"/>
  <c r="AB36" i="2"/>
  <c r="Y36" i="2"/>
  <c r="AA36" i="2" s="1"/>
  <c r="AP35" i="2"/>
  <c r="AO35" i="2"/>
  <c r="AN35" i="2"/>
  <c r="AM35" i="2"/>
  <c r="AL35" i="2"/>
  <c r="AK35" i="2"/>
  <c r="AJ35" i="2"/>
  <c r="AI35" i="2"/>
  <c r="AH35" i="2"/>
  <c r="AG35" i="2"/>
  <c r="AF35" i="2"/>
  <c r="AE35" i="2"/>
  <c r="AD35" i="2"/>
  <c r="AC35" i="2"/>
  <c r="AB35" i="2"/>
  <c r="Y35" i="2"/>
  <c r="AA35" i="2" s="1"/>
  <c r="AP34" i="2"/>
  <c r="AO34" i="2"/>
  <c r="AN34" i="2"/>
  <c r="AM34" i="2"/>
  <c r="AL34" i="2"/>
  <c r="AK34" i="2"/>
  <c r="AJ34" i="2"/>
  <c r="AI34" i="2"/>
  <c r="AH34" i="2"/>
  <c r="AG34" i="2"/>
  <c r="AF34" i="2"/>
  <c r="AE34" i="2"/>
  <c r="AD34" i="2"/>
  <c r="AC34" i="2"/>
  <c r="AB34" i="2"/>
  <c r="Y34" i="2"/>
  <c r="AA34" i="2" s="1"/>
  <c r="AP33" i="2"/>
  <c r="AO33" i="2"/>
  <c r="AN33" i="2"/>
  <c r="AM33" i="2"/>
  <c r="AL33" i="2"/>
  <c r="AK33" i="2"/>
  <c r="AJ33" i="2"/>
  <c r="AI33" i="2"/>
  <c r="AH33" i="2"/>
  <c r="AG33" i="2"/>
  <c r="AF33" i="2"/>
  <c r="AE33" i="2"/>
  <c r="AD33" i="2"/>
  <c r="AC33" i="2"/>
  <c r="AB33" i="2"/>
  <c r="Y33" i="2"/>
  <c r="AA33" i="2" s="1"/>
  <c r="AP32" i="2"/>
  <c r="AO32" i="2"/>
  <c r="AN32" i="2"/>
  <c r="AM32" i="2"/>
  <c r="AL32" i="2"/>
  <c r="AK32" i="2"/>
  <c r="AJ32" i="2"/>
  <c r="AI32" i="2"/>
  <c r="AH32" i="2"/>
  <c r="AG32" i="2"/>
  <c r="AF32" i="2"/>
  <c r="AE32" i="2"/>
  <c r="AD32" i="2"/>
  <c r="AC32" i="2"/>
  <c r="AB32" i="2"/>
  <c r="Y32" i="2"/>
  <c r="AA32" i="2" s="1"/>
  <c r="AP31" i="2"/>
  <c r="AO31" i="2"/>
  <c r="AN31" i="2"/>
  <c r="AM31" i="2"/>
  <c r="AL31" i="2"/>
  <c r="AK31" i="2"/>
  <c r="AJ31" i="2"/>
  <c r="AI31" i="2"/>
  <c r="AH31" i="2"/>
  <c r="AG31" i="2"/>
  <c r="AF31" i="2"/>
  <c r="AE31" i="2"/>
  <c r="AD31" i="2"/>
  <c r="AC31" i="2"/>
  <c r="AB31" i="2"/>
  <c r="Y31" i="2"/>
  <c r="AA31" i="2" s="1"/>
  <c r="AP30" i="2"/>
  <c r="AO30" i="2"/>
  <c r="AN30" i="2"/>
  <c r="AM30" i="2"/>
  <c r="AL30" i="2"/>
  <c r="AK30" i="2"/>
  <c r="AJ30" i="2"/>
  <c r="AI30" i="2"/>
  <c r="AH30" i="2"/>
  <c r="AG30" i="2"/>
  <c r="AF30" i="2"/>
  <c r="AE30" i="2"/>
  <c r="AD30" i="2"/>
  <c r="AC30" i="2"/>
  <c r="AB30" i="2"/>
  <c r="Y30" i="2"/>
  <c r="AA30" i="2" s="1"/>
  <c r="AP29" i="2"/>
  <c r="AO29" i="2"/>
  <c r="AN29" i="2"/>
  <c r="AM29" i="2"/>
  <c r="AL29" i="2"/>
  <c r="AK29" i="2"/>
  <c r="AJ29" i="2"/>
  <c r="AI29" i="2"/>
  <c r="AH29" i="2"/>
  <c r="AG29" i="2"/>
  <c r="AF29" i="2"/>
  <c r="AE29" i="2"/>
  <c r="AD29" i="2"/>
  <c r="AC29" i="2"/>
  <c r="AB29" i="2"/>
  <c r="Y29" i="2"/>
  <c r="AA29" i="2" s="1"/>
  <c r="AP28" i="2"/>
  <c r="AO28" i="2"/>
  <c r="AN28" i="2"/>
  <c r="AM28" i="2"/>
  <c r="AL28" i="2"/>
  <c r="AK28" i="2"/>
  <c r="AJ28" i="2"/>
  <c r="AI28" i="2"/>
  <c r="AH28" i="2"/>
  <c r="AG28" i="2"/>
  <c r="AF28" i="2"/>
  <c r="AE28" i="2"/>
  <c r="AD28" i="2"/>
  <c r="AC28" i="2"/>
  <c r="AB28" i="2"/>
  <c r="Y28" i="2"/>
  <c r="AA28" i="2" s="1"/>
  <c r="AP27" i="2"/>
  <c r="AO27" i="2"/>
  <c r="AN27" i="2"/>
  <c r="AM27" i="2"/>
  <c r="AL27" i="2"/>
  <c r="AK27" i="2"/>
  <c r="AJ27" i="2"/>
  <c r="AI27" i="2"/>
  <c r="AH27" i="2"/>
  <c r="AG27" i="2"/>
  <c r="AF27" i="2"/>
  <c r="AE27" i="2"/>
  <c r="AD27" i="2"/>
  <c r="AC27" i="2"/>
  <c r="AB27" i="2"/>
  <c r="Y27" i="2"/>
  <c r="AA27" i="2" s="1"/>
  <c r="AP26" i="2"/>
  <c r="AO26" i="2"/>
  <c r="AN26" i="2"/>
  <c r="AM26" i="2"/>
  <c r="AL26" i="2"/>
  <c r="AK26" i="2"/>
  <c r="AJ26" i="2"/>
  <c r="AI26" i="2"/>
  <c r="AH26" i="2"/>
  <c r="AG26" i="2"/>
  <c r="AF26" i="2"/>
  <c r="AE26" i="2"/>
  <c r="AD26" i="2"/>
  <c r="AC26" i="2"/>
  <c r="AB26" i="2"/>
  <c r="Y26" i="2"/>
  <c r="AA26" i="2" s="1"/>
  <c r="AP25" i="2"/>
  <c r="AO25" i="2"/>
  <c r="AN25" i="2"/>
  <c r="AM25" i="2"/>
  <c r="AL25" i="2"/>
  <c r="AK25" i="2"/>
  <c r="AJ25" i="2"/>
  <c r="AI25" i="2"/>
  <c r="AH25" i="2"/>
  <c r="AG25" i="2"/>
  <c r="AF25" i="2"/>
  <c r="AE25" i="2"/>
  <c r="AD25" i="2"/>
  <c r="AC25" i="2"/>
  <c r="AB25" i="2"/>
  <c r="Y25" i="2"/>
  <c r="AA25" i="2" s="1"/>
  <c r="AP24" i="2"/>
  <c r="AO24" i="2"/>
  <c r="AN24" i="2"/>
  <c r="AM24" i="2"/>
  <c r="AL24" i="2"/>
  <c r="AK24" i="2"/>
  <c r="AJ24" i="2"/>
  <c r="AI24" i="2"/>
  <c r="AH24" i="2"/>
  <c r="AG24" i="2"/>
  <c r="AF24" i="2"/>
  <c r="AE24" i="2"/>
  <c r="AD24" i="2"/>
  <c r="AC24" i="2"/>
  <c r="AB24" i="2"/>
  <c r="Y24" i="2"/>
  <c r="AA24" i="2" s="1"/>
  <c r="AP23" i="2"/>
  <c r="AO23" i="2"/>
  <c r="AN23" i="2"/>
  <c r="AM23" i="2"/>
  <c r="AL23" i="2"/>
  <c r="AK23" i="2"/>
  <c r="AJ23" i="2"/>
  <c r="AI23" i="2"/>
  <c r="AH23" i="2"/>
  <c r="AG23" i="2"/>
  <c r="AF23" i="2"/>
  <c r="AE23" i="2"/>
  <c r="AD23" i="2"/>
  <c r="AC23" i="2"/>
  <c r="AB23" i="2"/>
  <c r="Y23" i="2"/>
  <c r="AA23" i="2" s="1"/>
  <c r="AP22" i="2"/>
  <c r="AO22" i="2"/>
  <c r="AN22" i="2"/>
  <c r="AM22" i="2"/>
  <c r="AL22" i="2"/>
  <c r="AK22" i="2"/>
  <c r="AJ22" i="2"/>
  <c r="AI22" i="2"/>
  <c r="AH22" i="2"/>
  <c r="AG22" i="2"/>
  <c r="AF22" i="2"/>
  <c r="AE22" i="2"/>
  <c r="AD22" i="2"/>
  <c r="AC22" i="2"/>
  <c r="AB22" i="2"/>
  <c r="Y22" i="2"/>
  <c r="AA22" i="2" s="1"/>
  <c r="AP21" i="2"/>
  <c r="AO21" i="2"/>
  <c r="AN21" i="2"/>
  <c r="AM21" i="2"/>
  <c r="AL21" i="2"/>
  <c r="AK21" i="2"/>
  <c r="AJ21" i="2"/>
  <c r="AI21" i="2"/>
  <c r="AH21" i="2"/>
  <c r="AG21" i="2"/>
  <c r="AF21" i="2"/>
  <c r="AE21" i="2"/>
  <c r="AD21" i="2"/>
  <c r="AC21" i="2"/>
  <c r="AB21" i="2"/>
  <c r="Y21" i="2"/>
  <c r="AA21" i="2" s="1"/>
  <c r="AP20" i="2"/>
  <c r="AO20" i="2"/>
  <c r="AN20" i="2"/>
  <c r="AM20" i="2"/>
  <c r="AL20" i="2"/>
  <c r="AK20" i="2"/>
  <c r="AJ20" i="2"/>
  <c r="AI20" i="2"/>
  <c r="AH20" i="2"/>
  <c r="AG20" i="2"/>
  <c r="AF20" i="2"/>
  <c r="AE20" i="2"/>
  <c r="AD20" i="2"/>
  <c r="AC20" i="2"/>
  <c r="AB20" i="2"/>
  <c r="Y20" i="2"/>
  <c r="AA20" i="2" s="1"/>
  <c r="AP19" i="2"/>
  <c r="AO19" i="2"/>
  <c r="AN19" i="2"/>
  <c r="AM19" i="2"/>
  <c r="AL19" i="2"/>
  <c r="AK19" i="2"/>
  <c r="AJ19" i="2"/>
  <c r="AI19" i="2"/>
  <c r="AH19" i="2"/>
  <c r="AG19" i="2"/>
  <c r="AF19" i="2"/>
  <c r="AE19" i="2"/>
  <c r="AD19" i="2"/>
  <c r="AC19" i="2"/>
  <c r="AB19" i="2"/>
  <c r="Y19" i="2"/>
  <c r="AA19" i="2" s="1"/>
  <c r="AP18" i="2"/>
  <c r="AO18" i="2"/>
  <c r="AN18" i="2"/>
  <c r="AM18" i="2"/>
  <c r="AL18" i="2"/>
  <c r="AK18" i="2"/>
  <c r="AJ18" i="2"/>
  <c r="AI18" i="2"/>
  <c r="AH18" i="2"/>
  <c r="AG18" i="2"/>
  <c r="AF18" i="2"/>
  <c r="AE18" i="2"/>
  <c r="AD18" i="2"/>
  <c r="AC18" i="2"/>
  <c r="AB18" i="2"/>
  <c r="Y18" i="2"/>
  <c r="AA18" i="2" s="1"/>
  <c r="AP17" i="2"/>
  <c r="AO17" i="2"/>
  <c r="AN17" i="2"/>
  <c r="AM17" i="2"/>
  <c r="AL17" i="2"/>
  <c r="AK17" i="2"/>
  <c r="AJ17" i="2"/>
  <c r="AI17" i="2"/>
  <c r="AH17" i="2"/>
  <c r="AG17" i="2"/>
  <c r="AF17" i="2"/>
  <c r="AE17" i="2"/>
  <c r="AD17" i="2"/>
  <c r="AC17" i="2"/>
  <c r="AB17" i="2"/>
  <c r="Y17" i="2"/>
  <c r="AA17" i="2" s="1"/>
  <c r="AP16" i="2"/>
  <c r="AO16" i="2"/>
  <c r="AN16" i="2"/>
  <c r="AM16" i="2"/>
  <c r="AL16" i="2"/>
  <c r="AK16" i="2"/>
  <c r="AJ16" i="2"/>
  <c r="AI16" i="2"/>
  <c r="AH16" i="2"/>
  <c r="AG16" i="2"/>
  <c r="AF16" i="2"/>
  <c r="AE16" i="2"/>
  <c r="AD16" i="2"/>
  <c r="AC16" i="2"/>
  <c r="AB16" i="2"/>
  <c r="Y16" i="2"/>
  <c r="AA16" i="2" s="1"/>
  <c r="AP15" i="2"/>
  <c r="AO15" i="2"/>
  <c r="AN15" i="2"/>
  <c r="AM15" i="2"/>
  <c r="AL15" i="2"/>
  <c r="AK15" i="2"/>
  <c r="AJ15" i="2"/>
  <c r="AI15" i="2"/>
  <c r="AH15" i="2"/>
  <c r="AG15" i="2"/>
  <c r="AF15" i="2"/>
  <c r="AE15" i="2"/>
  <c r="AD15" i="2"/>
  <c r="AC15" i="2"/>
  <c r="AB15" i="2"/>
  <c r="Y15" i="2"/>
  <c r="AA15" i="2" s="1"/>
  <c r="AP14" i="2"/>
  <c r="AO14" i="2"/>
  <c r="AN14" i="2"/>
  <c r="AM14" i="2"/>
  <c r="AL14" i="2"/>
  <c r="AK14" i="2"/>
  <c r="AJ14" i="2"/>
  <c r="AI14" i="2"/>
  <c r="AH14" i="2"/>
  <c r="AG14" i="2"/>
  <c r="AF14" i="2"/>
  <c r="AE14" i="2"/>
  <c r="AD14" i="2"/>
  <c r="AC14" i="2"/>
  <c r="AB14" i="2"/>
  <c r="Z14" i="2"/>
  <c r="Y14" i="2"/>
  <c r="AE15" i="19"/>
  <c r="AF15" i="19"/>
  <c r="AG15" i="19"/>
  <c r="AH15" i="19"/>
  <c r="AI15" i="19"/>
  <c r="AJ15" i="19"/>
  <c r="AK15" i="19"/>
  <c r="AL15" i="19"/>
  <c r="AM15" i="19"/>
  <c r="AN15" i="19"/>
  <c r="AO15" i="19"/>
  <c r="AP15" i="19"/>
  <c r="AE16" i="19"/>
  <c r="AF16" i="19"/>
  <c r="AG16" i="19"/>
  <c r="AH16" i="19"/>
  <c r="AI16" i="19"/>
  <c r="AJ16" i="19"/>
  <c r="AK16" i="19"/>
  <c r="AL16" i="19"/>
  <c r="AM16" i="19"/>
  <c r="AN16" i="19"/>
  <c r="AO16" i="19"/>
  <c r="AP16" i="19"/>
  <c r="AE17" i="19"/>
  <c r="AF17" i="19"/>
  <c r="AG17" i="19"/>
  <c r="AH17" i="19"/>
  <c r="AI17" i="19"/>
  <c r="AJ17" i="19"/>
  <c r="AK17" i="19"/>
  <c r="AL17" i="19"/>
  <c r="AM17" i="19"/>
  <c r="AN17" i="19"/>
  <c r="AO17" i="19"/>
  <c r="AP17" i="19"/>
  <c r="AE18" i="19"/>
  <c r="AF18" i="19"/>
  <c r="AG18" i="19"/>
  <c r="AH18" i="19"/>
  <c r="AI18" i="19"/>
  <c r="AJ18" i="19"/>
  <c r="AK18" i="19"/>
  <c r="AL18" i="19"/>
  <c r="AM18" i="19"/>
  <c r="AN18" i="19"/>
  <c r="AO18" i="19"/>
  <c r="AP18" i="19"/>
  <c r="AE19" i="19"/>
  <c r="AF19" i="19"/>
  <c r="AG19" i="19"/>
  <c r="AH19" i="19"/>
  <c r="AI19" i="19"/>
  <c r="AJ19" i="19"/>
  <c r="AK19" i="19"/>
  <c r="AL19" i="19"/>
  <c r="AM19" i="19"/>
  <c r="AN19" i="19"/>
  <c r="AO19" i="19"/>
  <c r="AP19" i="19"/>
  <c r="AE20" i="19"/>
  <c r="AF20" i="19"/>
  <c r="AG20" i="19"/>
  <c r="AH20" i="19"/>
  <c r="AI20" i="19"/>
  <c r="AJ20" i="19"/>
  <c r="AK20" i="19"/>
  <c r="AL20" i="19"/>
  <c r="AM20" i="19"/>
  <c r="AN20" i="19"/>
  <c r="AO20" i="19"/>
  <c r="AP20" i="19"/>
  <c r="AE21" i="19"/>
  <c r="AF21" i="19"/>
  <c r="AG21" i="19"/>
  <c r="AH21" i="19"/>
  <c r="AI21" i="19"/>
  <c r="AJ21" i="19"/>
  <c r="AK21" i="19"/>
  <c r="AL21" i="19"/>
  <c r="AM21" i="19"/>
  <c r="AN21" i="19"/>
  <c r="AO21" i="19"/>
  <c r="AP21" i="19"/>
  <c r="AE22" i="19"/>
  <c r="AF22" i="19"/>
  <c r="AG22" i="19"/>
  <c r="AH22" i="19"/>
  <c r="AI22" i="19"/>
  <c r="AJ22" i="19"/>
  <c r="AK22" i="19"/>
  <c r="AL22" i="19"/>
  <c r="AM22" i="19"/>
  <c r="AN22" i="19"/>
  <c r="AO22" i="19"/>
  <c r="AP22" i="19"/>
  <c r="AE23" i="19"/>
  <c r="AF23" i="19"/>
  <c r="AG23" i="19"/>
  <c r="AH23" i="19"/>
  <c r="AI23" i="19"/>
  <c r="AJ23" i="19"/>
  <c r="AK23" i="19"/>
  <c r="AL23" i="19"/>
  <c r="AM23" i="19"/>
  <c r="AN23" i="19"/>
  <c r="AO23" i="19"/>
  <c r="AP23" i="19"/>
  <c r="AE24" i="19"/>
  <c r="AF24" i="19"/>
  <c r="AG24" i="19"/>
  <c r="AH24" i="19"/>
  <c r="AI24" i="19"/>
  <c r="AJ24" i="19"/>
  <c r="AK24" i="19"/>
  <c r="AL24" i="19"/>
  <c r="AM24" i="19"/>
  <c r="AN24" i="19"/>
  <c r="AO24" i="19"/>
  <c r="AP24" i="19"/>
  <c r="AE25" i="19"/>
  <c r="AF25" i="19"/>
  <c r="AG25" i="19"/>
  <c r="AH25" i="19"/>
  <c r="AI25" i="19"/>
  <c r="AJ25" i="19"/>
  <c r="AK25" i="19"/>
  <c r="AL25" i="19"/>
  <c r="AM25" i="19"/>
  <c r="AN25" i="19"/>
  <c r="AO25" i="19"/>
  <c r="AP25" i="19"/>
  <c r="AE26" i="19"/>
  <c r="AF26" i="19"/>
  <c r="AG26" i="19"/>
  <c r="AH26" i="19"/>
  <c r="AI26" i="19"/>
  <c r="AJ26" i="19"/>
  <c r="AK26" i="19"/>
  <c r="AL26" i="19"/>
  <c r="AM26" i="19"/>
  <c r="AN26" i="19"/>
  <c r="AO26" i="19"/>
  <c r="AP26" i="19"/>
  <c r="AE27" i="19"/>
  <c r="AF27" i="19"/>
  <c r="AG27" i="19"/>
  <c r="AH27" i="19"/>
  <c r="AI27" i="19"/>
  <c r="AJ27" i="19"/>
  <c r="AK27" i="19"/>
  <c r="AL27" i="19"/>
  <c r="AM27" i="19"/>
  <c r="AN27" i="19"/>
  <c r="AO27" i="19"/>
  <c r="AP27" i="19"/>
  <c r="AE28" i="19"/>
  <c r="AF28" i="19"/>
  <c r="AG28" i="19"/>
  <c r="AH28" i="19"/>
  <c r="AI28" i="19"/>
  <c r="AJ28" i="19"/>
  <c r="AK28" i="19"/>
  <c r="AL28" i="19"/>
  <c r="AM28" i="19"/>
  <c r="AN28" i="19"/>
  <c r="AO28" i="19"/>
  <c r="AP28" i="19"/>
  <c r="AE29" i="19"/>
  <c r="AF29" i="19"/>
  <c r="AG29" i="19"/>
  <c r="AH29" i="19"/>
  <c r="AI29" i="19"/>
  <c r="AJ29" i="19"/>
  <c r="AK29" i="19"/>
  <c r="AL29" i="19"/>
  <c r="AM29" i="19"/>
  <c r="AN29" i="19"/>
  <c r="AO29" i="19"/>
  <c r="AP29" i="19"/>
  <c r="AE30" i="19"/>
  <c r="AF30" i="19"/>
  <c r="AG30" i="19"/>
  <c r="AH30" i="19"/>
  <c r="AI30" i="19"/>
  <c r="AJ30" i="19"/>
  <c r="AK30" i="19"/>
  <c r="AL30" i="19"/>
  <c r="AM30" i="19"/>
  <c r="AN30" i="19"/>
  <c r="AO30" i="19"/>
  <c r="AP30" i="19"/>
  <c r="AE31" i="19"/>
  <c r="AF31" i="19"/>
  <c r="AG31" i="19"/>
  <c r="AH31" i="19"/>
  <c r="AI31" i="19"/>
  <c r="AJ31" i="19"/>
  <c r="AK31" i="19"/>
  <c r="AL31" i="19"/>
  <c r="AM31" i="19"/>
  <c r="AN31" i="19"/>
  <c r="AO31" i="19"/>
  <c r="AP31" i="19"/>
  <c r="AE32" i="19"/>
  <c r="AF32" i="19"/>
  <c r="AG32" i="19"/>
  <c r="AH32" i="19"/>
  <c r="AI32" i="19"/>
  <c r="AJ32" i="19"/>
  <c r="AK32" i="19"/>
  <c r="AL32" i="19"/>
  <c r="AM32" i="19"/>
  <c r="AN32" i="19"/>
  <c r="AO32" i="19"/>
  <c r="AP32" i="19"/>
  <c r="AE33" i="19"/>
  <c r="AF33" i="19"/>
  <c r="AG33" i="19"/>
  <c r="AH33" i="19"/>
  <c r="AI33" i="19"/>
  <c r="AJ33" i="19"/>
  <c r="AK33" i="19"/>
  <c r="AL33" i="19"/>
  <c r="AM33" i="19"/>
  <c r="AN33" i="19"/>
  <c r="AO33" i="19"/>
  <c r="AP33" i="19"/>
  <c r="AE34" i="19"/>
  <c r="AF34" i="19"/>
  <c r="AG34" i="19"/>
  <c r="AH34" i="19"/>
  <c r="AI34" i="19"/>
  <c r="AJ34" i="19"/>
  <c r="AK34" i="19"/>
  <c r="AL34" i="19"/>
  <c r="AM34" i="19"/>
  <c r="AN34" i="19"/>
  <c r="AO34" i="19"/>
  <c r="AP34" i="19"/>
  <c r="AE35" i="19"/>
  <c r="AF35" i="19"/>
  <c r="AG35" i="19"/>
  <c r="AH35" i="19"/>
  <c r="AI35" i="19"/>
  <c r="AJ35" i="19"/>
  <c r="AK35" i="19"/>
  <c r="AL35" i="19"/>
  <c r="AM35" i="19"/>
  <c r="AN35" i="19"/>
  <c r="AO35" i="19"/>
  <c r="AP35" i="19"/>
  <c r="AE36" i="19"/>
  <c r="AF36" i="19"/>
  <c r="AG36" i="19"/>
  <c r="AH36" i="19"/>
  <c r="AI36" i="19"/>
  <c r="AJ36" i="19"/>
  <c r="AK36" i="19"/>
  <c r="AL36" i="19"/>
  <c r="AM36" i="19"/>
  <c r="AN36" i="19"/>
  <c r="AO36" i="19"/>
  <c r="AP36" i="19"/>
  <c r="AE37" i="19"/>
  <c r="AF37" i="19"/>
  <c r="AG37" i="19"/>
  <c r="AH37" i="19"/>
  <c r="AI37" i="19"/>
  <c r="AJ37" i="19"/>
  <c r="AK37" i="19"/>
  <c r="AL37" i="19"/>
  <c r="AM37" i="19"/>
  <c r="AN37" i="19"/>
  <c r="AO37" i="19"/>
  <c r="AP37" i="19"/>
  <c r="AE38" i="19"/>
  <c r="AF38" i="19"/>
  <c r="AG38" i="19"/>
  <c r="AH38" i="19"/>
  <c r="AI38" i="19"/>
  <c r="AJ38" i="19"/>
  <c r="AK38" i="19"/>
  <c r="AL38" i="19"/>
  <c r="AM38" i="19"/>
  <c r="AN38" i="19"/>
  <c r="AO38" i="19"/>
  <c r="AP38" i="19"/>
  <c r="AE39" i="19"/>
  <c r="AF39" i="19"/>
  <c r="AG39" i="19"/>
  <c r="AH39" i="19"/>
  <c r="AI39" i="19"/>
  <c r="AJ39" i="19"/>
  <c r="AK39" i="19"/>
  <c r="AL39" i="19"/>
  <c r="AM39" i="19"/>
  <c r="AN39" i="19"/>
  <c r="AO39" i="19"/>
  <c r="AP39" i="19"/>
  <c r="AE40" i="19"/>
  <c r="AF40" i="19"/>
  <c r="AG40" i="19"/>
  <c r="AH40" i="19"/>
  <c r="AI40" i="19"/>
  <c r="AJ40" i="19"/>
  <c r="AK40" i="19"/>
  <c r="AL40" i="19"/>
  <c r="AM40" i="19"/>
  <c r="AN40" i="19"/>
  <c r="AO40" i="19"/>
  <c r="AP40" i="19"/>
  <c r="AE41" i="19"/>
  <c r="AF41" i="19"/>
  <c r="AG41" i="19"/>
  <c r="AH41" i="19"/>
  <c r="AI41" i="19"/>
  <c r="AJ41" i="19"/>
  <c r="AK41" i="19"/>
  <c r="AL41" i="19"/>
  <c r="AM41" i="19"/>
  <c r="AN41" i="19"/>
  <c r="AO41" i="19"/>
  <c r="AP41" i="19"/>
  <c r="AE42" i="19"/>
  <c r="AF42" i="19"/>
  <c r="AG42" i="19"/>
  <c r="AH42" i="19"/>
  <c r="AI42" i="19"/>
  <c r="AJ42" i="19"/>
  <c r="AK42" i="19"/>
  <c r="AL42" i="19"/>
  <c r="AM42" i="19"/>
  <c r="AN42" i="19"/>
  <c r="AO42" i="19"/>
  <c r="AP42" i="19"/>
  <c r="AE43" i="19"/>
  <c r="AF43" i="19"/>
  <c r="AG43" i="19"/>
  <c r="AH43" i="19"/>
  <c r="AI43" i="19"/>
  <c r="AJ43" i="19"/>
  <c r="AK43" i="19"/>
  <c r="AL43" i="19"/>
  <c r="AM43" i="19"/>
  <c r="AN43" i="19"/>
  <c r="AO43" i="19"/>
  <c r="AP43" i="19"/>
  <c r="AE44" i="19"/>
  <c r="AF44" i="19"/>
  <c r="AG44" i="19"/>
  <c r="AH44" i="19"/>
  <c r="AI44" i="19"/>
  <c r="AJ44" i="19"/>
  <c r="AK44" i="19"/>
  <c r="AL44" i="19"/>
  <c r="AM44" i="19"/>
  <c r="AN44" i="19"/>
  <c r="AO44" i="19"/>
  <c r="AP44" i="19"/>
  <c r="AE45" i="19"/>
  <c r="AF45" i="19"/>
  <c r="AG45" i="19"/>
  <c r="AH45" i="19"/>
  <c r="AI45" i="19"/>
  <c r="AJ45" i="19"/>
  <c r="AK45" i="19"/>
  <c r="AL45" i="19"/>
  <c r="AM45" i="19"/>
  <c r="AN45" i="19"/>
  <c r="AO45" i="19"/>
  <c r="AP45" i="19"/>
  <c r="AE46" i="19"/>
  <c r="AF46" i="19"/>
  <c r="AG46" i="19"/>
  <c r="AH46" i="19"/>
  <c r="AI46" i="19"/>
  <c r="AJ46" i="19"/>
  <c r="AK46" i="19"/>
  <c r="AL46" i="19"/>
  <c r="AM46" i="19"/>
  <c r="AN46" i="19"/>
  <c r="AO46" i="19"/>
  <c r="AP46" i="19"/>
  <c r="AE47" i="19"/>
  <c r="AF47" i="19"/>
  <c r="AG47" i="19"/>
  <c r="AH47" i="19"/>
  <c r="AI47" i="19"/>
  <c r="AJ47" i="19"/>
  <c r="AK47" i="19"/>
  <c r="AL47" i="19"/>
  <c r="AM47" i="19"/>
  <c r="AN47" i="19"/>
  <c r="AO47" i="19"/>
  <c r="AP47" i="19"/>
  <c r="AE48" i="19"/>
  <c r="AF48" i="19"/>
  <c r="AG48" i="19"/>
  <c r="AH48" i="19"/>
  <c r="AI48" i="19"/>
  <c r="AJ48" i="19"/>
  <c r="AK48" i="19"/>
  <c r="AL48" i="19"/>
  <c r="AM48" i="19"/>
  <c r="AN48" i="19"/>
  <c r="AO48" i="19"/>
  <c r="AP48" i="19"/>
  <c r="AE49" i="19"/>
  <c r="AF49" i="19"/>
  <c r="AG49" i="19"/>
  <c r="AH49" i="19"/>
  <c r="AI49" i="19"/>
  <c r="AJ49" i="19"/>
  <c r="AK49" i="19"/>
  <c r="AL49" i="19"/>
  <c r="AM49" i="19"/>
  <c r="AN49" i="19"/>
  <c r="AO49" i="19"/>
  <c r="AP49" i="19"/>
  <c r="AE50" i="19"/>
  <c r="AF50" i="19"/>
  <c r="AG50" i="19"/>
  <c r="AH50" i="19"/>
  <c r="AI50" i="19"/>
  <c r="AJ50" i="19"/>
  <c r="AK50" i="19"/>
  <c r="AL50" i="19"/>
  <c r="AM50" i="19"/>
  <c r="AN50" i="19"/>
  <c r="AO50" i="19"/>
  <c r="AP50" i="19"/>
  <c r="AE51" i="19"/>
  <c r="AF51" i="19"/>
  <c r="AG51" i="19"/>
  <c r="AH51" i="19"/>
  <c r="AI51" i="19"/>
  <c r="AJ51" i="19"/>
  <c r="AK51" i="19"/>
  <c r="AL51" i="19"/>
  <c r="AM51" i="19"/>
  <c r="AN51" i="19"/>
  <c r="AO51" i="19"/>
  <c r="AP51" i="19"/>
  <c r="AE52" i="19"/>
  <c r="AF52" i="19"/>
  <c r="AG52" i="19"/>
  <c r="AH52" i="19"/>
  <c r="AI52" i="19"/>
  <c r="AJ52" i="19"/>
  <c r="AK52" i="19"/>
  <c r="AL52" i="19"/>
  <c r="AM52" i="19"/>
  <c r="AN52" i="19"/>
  <c r="AO52" i="19"/>
  <c r="AP52" i="19"/>
  <c r="AE53" i="19"/>
  <c r="AF53" i="19"/>
  <c r="AG53" i="19"/>
  <c r="AH53" i="19"/>
  <c r="AI53" i="19"/>
  <c r="AJ53" i="19"/>
  <c r="AK53" i="19"/>
  <c r="AL53" i="19"/>
  <c r="AM53" i="19"/>
  <c r="AN53" i="19"/>
  <c r="AO53" i="19"/>
  <c r="AP53" i="19"/>
  <c r="AE54" i="19"/>
  <c r="AF54" i="19"/>
  <c r="AG54" i="19"/>
  <c r="AH54" i="19"/>
  <c r="AI54" i="19"/>
  <c r="AJ54" i="19"/>
  <c r="AK54" i="19"/>
  <c r="AL54" i="19"/>
  <c r="AM54" i="19"/>
  <c r="AN54" i="19"/>
  <c r="AO54" i="19"/>
  <c r="AP54" i="19"/>
  <c r="AE55" i="19"/>
  <c r="AF55" i="19"/>
  <c r="AG55" i="19"/>
  <c r="AH55" i="19"/>
  <c r="AI55" i="19"/>
  <c r="AJ55" i="19"/>
  <c r="AK55" i="19"/>
  <c r="AL55" i="19"/>
  <c r="AM55" i="19"/>
  <c r="AN55" i="19"/>
  <c r="AO55" i="19"/>
  <c r="AP55" i="19"/>
  <c r="AE56" i="19"/>
  <c r="AF56" i="19"/>
  <c r="AG56" i="19"/>
  <c r="AH56" i="19"/>
  <c r="AI56" i="19"/>
  <c r="AJ56" i="19"/>
  <c r="AK56" i="19"/>
  <c r="AL56" i="19"/>
  <c r="AM56" i="19"/>
  <c r="AN56" i="19"/>
  <c r="AO56" i="19"/>
  <c r="AP56" i="19"/>
  <c r="AE57" i="19"/>
  <c r="AF57" i="19"/>
  <c r="AG57" i="19"/>
  <c r="AH57" i="19"/>
  <c r="AI57" i="19"/>
  <c r="AJ57" i="19"/>
  <c r="AK57" i="19"/>
  <c r="AL57" i="19"/>
  <c r="AM57" i="19"/>
  <c r="AN57" i="19"/>
  <c r="AO57" i="19"/>
  <c r="AP57" i="19"/>
  <c r="AE58" i="19"/>
  <c r="AF58" i="19"/>
  <c r="AG58" i="19"/>
  <c r="AH58" i="19"/>
  <c r="AI58" i="19"/>
  <c r="AJ58" i="19"/>
  <c r="AK58" i="19"/>
  <c r="AL58" i="19"/>
  <c r="AM58" i="19"/>
  <c r="AN58" i="19"/>
  <c r="AO58" i="19"/>
  <c r="AP58" i="19"/>
  <c r="AE59" i="19"/>
  <c r="AF59" i="19"/>
  <c r="AG59" i="19"/>
  <c r="AH59" i="19"/>
  <c r="AI59" i="19"/>
  <c r="AJ59" i="19"/>
  <c r="AK59" i="19"/>
  <c r="AL59" i="19"/>
  <c r="AM59" i="19"/>
  <c r="AN59" i="19"/>
  <c r="AO59" i="19"/>
  <c r="AP59" i="19"/>
  <c r="AE60" i="19"/>
  <c r="AF60" i="19"/>
  <c r="AG60" i="19"/>
  <c r="AH60" i="19"/>
  <c r="AI60" i="19"/>
  <c r="AJ60" i="19"/>
  <c r="AK60" i="19"/>
  <c r="AL60" i="19"/>
  <c r="AM60" i="19"/>
  <c r="AN60" i="19"/>
  <c r="AO60" i="19"/>
  <c r="AP60" i="19"/>
  <c r="AE61" i="19"/>
  <c r="AF61" i="19"/>
  <c r="AG61" i="19"/>
  <c r="AH61" i="19"/>
  <c r="AI61" i="19"/>
  <c r="AJ61" i="19"/>
  <c r="AK61" i="19"/>
  <c r="AL61" i="19"/>
  <c r="AM61" i="19"/>
  <c r="AN61" i="19"/>
  <c r="AO61" i="19"/>
  <c r="AP61" i="19"/>
  <c r="AE62" i="19"/>
  <c r="AF62" i="19"/>
  <c r="AG62" i="19"/>
  <c r="AH62" i="19"/>
  <c r="AI62" i="19"/>
  <c r="AJ62" i="19"/>
  <c r="AK62" i="19"/>
  <c r="AL62" i="19"/>
  <c r="AM62" i="19"/>
  <c r="AN62" i="19"/>
  <c r="AO62" i="19"/>
  <c r="AP62" i="19"/>
  <c r="AE63" i="19"/>
  <c r="AF63" i="19"/>
  <c r="AG63" i="19"/>
  <c r="AH63" i="19"/>
  <c r="AI63" i="19"/>
  <c r="AJ63" i="19"/>
  <c r="AK63" i="19"/>
  <c r="AL63" i="19"/>
  <c r="AM63" i="19"/>
  <c r="AN63" i="19"/>
  <c r="AO63" i="19"/>
  <c r="AP63" i="19"/>
  <c r="AE64" i="19"/>
  <c r="AF64" i="19"/>
  <c r="AG64" i="19"/>
  <c r="AH64" i="19"/>
  <c r="AI64" i="19"/>
  <c r="AJ64" i="19"/>
  <c r="AK64" i="19"/>
  <c r="AL64" i="19"/>
  <c r="AM64" i="19"/>
  <c r="AN64" i="19"/>
  <c r="AO64" i="19"/>
  <c r="AP64" i="19"/>
  <c r="AE65" i="19"/>
  <c r="AF65" i="19"/>
  <c r="AG65" i="19"/>
  <c r="AH65" i="19"/>
  <c r="AI65" i="19"/>
  <c r="AJ65" i="19"/>
  <c r="AK65" i="19"/>
  <c r="AL65" i="19"/>
  <c r="AM65" i="19"/>
  <c r="AN65" i="19"/>
  <c r="AO65" i="19"/>
  <c r="AP65" i="19"/>
  <c r="AE66" i="19"/>
  <c r="AF66" i="19"/>
  <c r="AG66" i="19"/>
  <c r="AH66" i="19"/>
  <c r="AI66" i="19"/>
  <c r="AJ66" i="19"/>
  <c r="AK66" i="19"/>
  <c r="AL66" i="19"/>
  <c r="AM66" i="19"/>
  <c r="AN66" i="19"/>
  <c r="AO66" i="19"/>
  <c r="AP66" i="19"/>
  <c r="AE67" i="19"/>
  <c r="AF67" i="19"/>
  <c r="AG67" i="19"/>
  <c r="AH67" i="19"/>
  <c r="AI67" i="19"/>
  <c r="AJ67" i="19"/>
  <c r="AK67" i="19"/>
  <c r="AL67" i="19"/>
  <c r="AM67" i="19"/>
  <c r="AN67" i="19"/>
  <c r="AO67" i="19"/>
  <c r="AP67" i="19"/>
  <c r="AE68" i="19"/>
  <c r="AF68" i="19"/>
  <c r="AG68" i="19"/>
  <c r="AH68" i="19"/>
  <c r="AI68" i="19"/>
  <c r="AJ68" i="19"/>
  <c r="AK68" i="19"/>
  <c r="AL68" i="19"/>
  <c r="AM68" i="19"/>
  <c r="AN68" i="19"/>
  <c r="AO68" i="19"/>
  <c r="AP68" i="19"/>
  <c r="AE69" i="19"/>
  <c r="AF69" i="19"/>
  <c r="AG69" i="19"/>
  <c r="AH69" i="19"/>
  <c r="AI69" i="19"/>
  <c r="AJ69" i="19"/>
  <c r="AK69" i="19"/>
  <c r="AL69" i="19"/>
  <c r="AM69" i="19"/>
  <c r="AN69" i="19"/>
  <c r="AO69" i="19"/>
  <c r="AP69" i="19"/>
  <c r="AE70" i="19"/>
  <c r="AF70" i="19"/>
  <c r="AG70" i="19"/>
  <c r="AH70" i="19"/>
  <c r="AI70" i="19"/>
  <c r="AJ70" i="19"/>
  <c r="AK70" i="19"/>
  <c r="AL70" i="19"/>
  <c r="AM70" i="19"/>
  <c r="AN70" i="19"/>
  <c r="AO70" i="19"/>
  <c r="AP70" i="19"/>
  <c r="AE71" i="19"/>
  <c r="AF71" i="19"/>
  <c r="AG71" i="19"/>
  <c r="AH71" i="19"/>
  <c r="AI71" i="19"/>
  <c r="AJ71" i="19"/>
  <c r="AK71" i="19"/>
  <c r="AL71" i="19"/>
  <c r="AM71" i="19"/>
  <c r="AN71" i="19"/>
  <c r="AO71" i="19"/>
  <c r="AP71" i="19"/>
  <c r="AE72" i="19"/>
  <c r="AF72" i="19"/>
  <c r="AG72" i="19"/>
  <c r="AH72" i="19"/>
  <c r="AI72" i="19"/>
  <c r="AJ72" i="19"/>
  <c r="AK72" i="19"/>
  <c r="AL72" i="19"/>
  <c r="AM72" i="19"/>
  <c r="AN72" i="19"/>
  <c r="AO72" i="19"/>
  <c r="AP72" i="19"/>
  <c r="AE73" i="19"/>
  <c r="AF73" i="19"/>
  <c r="AG73" i="19"/>
  <c r="AH73" i="19"/>
  <c r="AI73" i="19"/>
  <c r="AJ73" i="19"/>
  <c r="AK73" i="19"/>
  <c r="AL73" i="19"/>
  <c r="AM73" i="19"/>
  <c r="AN73" i="19"/>
  <c r="AO73" i="19"/>
  <c r="AP73" i="19"/>
  <c r="AE74" i="19"/>
  <c r="AF74" i="19"/>
  <c r="AG74" i="19"/>
  <c r="AH74" i="19"/>
  <c r="AI74" i="19"/>
  <c r="AJ74" i="19"/>
  <c r="AK74" i="19"/>
  <c r="AL74" i="19"/>
  <c r="AM74" i="19"/>
  <c r="AN74" i="19"/>
  <c r="AO74" i="19"/>
  <c r="AP74" i="19"/>
  <c r="AE75" i="19"/>
  <c r="AF75" i="19"/>
  <c r="AG75" i="19"/>
  <c r="AH75" i="19"/>
  <c r="AI75" i="19"/>
  <c r="AJ75" i="19"/>
  <c r="AK75" i="19"/>
  <c r="AL75" i="19"/>
  <c r="AM75" i="19"/>
  <c r="AN75" i="19"/>
  <c r="AO75" i="19"/>
  <c r="AP75" i="19"/>
  <c r="AE76" i="19"/>
  <c r="AF76" i="19"/>
  <c r="AG76" i="19"/>
  <c r="AH76" i="19"/>
  <c r="AI76" i="19"/>
  <c r="AJ76" i="19"/>
  <c r="AK76" i="19"/>
  <c r="AL76" i="19"/>
  <c r="AM76" i="19"/>
  <c r="AN76" i="19"/>
  <c r="AO76" i="19"/>
  <c r="AP76" i="19"/>
  <c r="AE77" i="19"/>
  <c r="AF77" i="19"/>
  <c r="AG77" i="19"/>
  <c r="AH77" i="19"/>
  <c r="AI77" i="19"/>
  <c r="AJ77" i="19"/>
  <c r="AK77" i="19"/>
  <c r="AL77" i="19"/>
  <c r="AM77" i="19"/>
  <c r="AN77" i="19"/>
  <c r="AO77" i="19"/>
  <c r="AP77" i="19"/>
  <c r="AE78" i="19"/>
  <c r="AF78" i="19"/>
  <c r="AG78" i="19"/>
  <c r="AH78" i="19"/>
  <c r="AI78" i="19"/>
  <c r="AJ78" i="19"/>
  <c r="AK78" i="19"/>
  <c r="AL78" i="19"/>
  <c r="AM78" i="19"/>
  <c r="AN78" i="19"/>
  <c r="AO78" i="19"/>
  <c r="AP78" i="19"/>
  <c r="AE79" i="19"/>
  <c r="AF79" i="19"/>
  <c r="AG79" i="19"/>
  <c r="AH79" i="19"/>
  <c r="AI79" i="19"/>
  <c r="AJ79" i="19"/>
  <c r="AK79" i="19"/>
  <c r="AL79" i="19"/>
  <c r="AM79" i="19"/>
  <c r="AN79" i="19"/>
  <c r="AO79" i="19"/>
  <c r="AP79" i="19"/>
  <c r="AE80" i="19"/>
  <c r="AF80" i="19"/>
  <c r="AG80" i="19"/>
  <c r="AH80" i="19"/>
  <c r="AI80" i="19"/>
  <c r="AJ80" i="19"/>
  <c r="AK80" i="19"/>
  <c r="AL80" i="19"/>
  <c r="AM80" i="19"/>
  <c r="AN80" i="19"/>
  <c r="AO80" i="19"/>
  <c r="AP80" i="19"/>
  <c r="AE81" i="19"/>
  <c r="AF81" i="19"/>
  <c r="AG81" i="19"/>
  <c r="AH81" i="19"/>
  <c r="AI81" i="19"/>
  <c r="AJ81" i="19"/>
  <c r="AK81" i="19"/>
  <c r="AL81" i="19"/>
  <c r="AM81" i="19"/>
  <c r="AN81" i="19"/>
  <c r="AO81" i="19"/>
  <c r="AP81" i="19"/>
  <c r="AE82" i="19"/>
  <c r="AF82" i="19"/>
  <c r="AG82" i="19"/>
  <c r="AH82" i="19"/>
  <c r="AI82" i="19"/>
  <c r="AJ82" i="19"/>
  <c r="AK82" i="19"/>
  <c r="AL82" i="19"/>
  <c r="AM82" i="19"/>
  <c r="AN82" i="19"/>
  <c r="AO82" i="19"/>
  <c r="AP82" i="19"/>
  <c r="AE83" i="19"/>
  <c r="AF83" i="19"/>
  <c r="AG83" i="19"/>
  <c r="AH83" i="19"/>
  <c r="AI83" i="19"/>
  <c r="AJ83" i="19"/>
  <c r="AK83" i="19"/>
  <c r="AL83" i="19"/>
  <c r="AM83" i="19"/>
  <c r="AN83" i="19"/>
  <c r="AO83" i="19"/>
  <c r="AP83" i="19"/>
  <c r="AE84" i="19"/>
  <c r="AF84" i="19"/>
  <c r="AG84" i="19"/>
  <c r="AH84" i="19"/>
  <c r="AI84" i="19"/>
  <c r="AJ84" i="19"/>
  <c r="AK84" i="19"/>
  <c r="AL84" i="19"/>
  <c r="AM84" i="19"/>
  <c r="AN84" i="19"/>
  <c r="AO84" i="19"/>
  <c r="AP84" i="19"/>
  <c r="AE85" i="19"/>
  <c r="AF85" i="19"/>
  <c r="AG85" i="19"/>
  <c r="AH85" i="19"/>
  <c r="AI85" i="19"/>
  <c r="AJ85" i="19"/>
  <c r="AK85" i="19"/>
  <c r="AL85" i="19"/>
  <c r="AM85" i="19"/>
  <c r="AN85" i="19"/>
  <c r="AO85" i="19"/>
  <c r="AP85" i="19"/>
  <c r="AE86" i="19"/>
  <c r="AF86" i="19"/>
  <c r="AG86" i="19"/>
  <c r="AH86" i="19"/>
  <c r="AI86" i="19"/>
  <c r="AJ86" i="19"/>
  <c r="AK86" i="19"/>
  <c r="AL86" i="19"/>
  <c r="AM86" i="19"/>
  <c r="AN86" i="19"/>
  <c r="AO86" i="19"/>
  <c r="AP86" i="19"/>
  <c r="AE87" i="19"/>
  <c r="AF87" i="19"/>
  <c r="AG87" i="19"/>
  <c r="AH87" i="19"/>
  <c r="AI87" i="19"/>
  <c r="AJ87" i="19"/>
  <c r="AK87" i="19"/>
  <c r="AL87" i="19"/>
  <c r="AM87" i="19"/>
  <c r="AN87" i="19"/>
  <c r="AO87" i="19"/>
  <c r="AP87" i="19"/>
  <c r="AE88" i="19"/>
  <c r="AF88" i="19"/>
  <c r="AG88" i="19"/>
  <c r="AH88" i="19"/>
  <c r="AI88" i="19"/>
  <c r="AJ88" i="19"/>
  <c r="AK88" i="19"/>
  <c r="AL88" i="19"/>
  <c r="AM88" i="19"/>
  <c r="AN88" i="19"/>
  <c r="AO88" i="19"/>
  <c r="AP88" i="19"/>
  <c r="AE89" i="19"/>
  <c r="AF89" i="19"/>
  <c r="AG89" i="19"/>
  <c r="AH89" i="19"/>
  <c r="AI89" i="19"/>
  <c r="AJ89" i="19"/>
  <c r="AK89" i="19"/>
  <c r="AL89" i="19"/>
  <c r="AM89" i="19"/>
  <c r="AN89" i="19"/>
  <c r="AO89" i="19"/>
  <c r="AP89" i="19"/>
  <c r="AE90" i="19"/>
  <c r="AF90" i="19"/>
  <c r="AG90" i="19"/>
  <c r="AH90" i="19"/>
  <c r="AI90" i="19"/>
  <c r="AJ90" i="19"/>
  <c r="AK90" i="19"/>
  <c r="AL90" i="19"/>
  <c r="AM90" i="19"/>
  <c r="AN90" i="19"/>
  <c r="AO90" i="19"/>
  <c r="AP90" i="19"/>
  <c r="AE91" i="19"/>
  <c r="AF91" i="19"/>
  <c r="AG91" i="19"/>
  <c r="AH91" i="19"/>
  <c r="AI91" i="19"/>
  <c r="AJ91" i="19"/>
  <c r="AK91" i="19"/>
  <c r="AL91" i="19"/>
  <c r="AM91" i="19"/>
  <c r="AN91" i="19"/>
  <c r="AO91" i="19"/>
  <c r="AP91" i="19"/>
  <c r="AE92" i="19"/>
  <c r="AF92" i="19"/>
  <c r="AG92" i="19"/>
  <c r="AH92" i="19"/>
  <c r="AI92" i="19"/>
  <c r="AJ92" i="19"/>
  <c r="AK92" i="19"/>
  <c r="AL92" i="19"/>
  <c r="AM92" i="19"/>
  <c r="AN92" i="19"/>
  <c r="AO92" i="19"/>
  <c r="AP92" i="19"/>
  <c r="AE93" i="19"/>
  <c r="AF93" i="19"/>
  <c r="AG93" i="19"/>
  <c r="AH93" i="19"/>
  <c r="AI93" i="19"/>
  <c r="AJ93" i="19"/>
  <c r="AK93" i="19"/>
  <c r="AL93" i="19"/>
  <c r="AM93" i="19"/>
  <c r="AN93" i="19"/>
  <c r="AO93" i="19"/>
  <c r="AP93" i="19"/>
  <c r="AE94" i="19"/>
  <c r="AF94" i="19"/>
  <c r="AG94" i="19"/>
  <c r="AH94" i="19"/>
  <c r="AI94" i="19"/>
  <c r="AJ94" i="19"/>
  <c r="AK94" i="19"/>
  <c r="AL94" i="19"/>
  <c r="AM94" i="19"/>
  <c r="AN94" i="19"/>
  <c r="AO94" i="19"/>
  <c r="AP94" i="19"/>
  <c r="AE95" i="19"/>
  <c r="AF95" i="19"/>
  <c r="AG95" i="19"/>
  <c r="AH95" i="19"/>
  <c r="AI95" i="19"/>
  <c r="AJ95" i="19"/>
  <c r="AK95" i="19"/>
  <c r="AL95" i="19"/>
  <c r="AM95" i="19"/>
  <c r="AN95" i="19"/>
  <c r="AO95" i="19"/>
  <c r="AP95" i="19"/>
  <c r="AE96" i="19"/>
  <c r="AF96" i="19"/>
  <c r="AG96" i="19"/>
  <c r="AH96" i="19"/>
  <c r="AI96" i="19"/>
  <c r="AJ96" i="19"/>
  <c r="AK96" i="19"/>
  <c r="AL96" i="19"/>
  <c r="AM96" i="19"/>
  <c r="AN96" i="19"/>
  <c r="AO96" i="19"/>
  <c r="AP96" i="19"/>
  <c r="AE97" i="19"/>
  <c r="AF97" i="19"/>
  <c r="AG97" i="19"/>
  <c r="AH97" i="19"/>
  <c r="AI97" i="19"/>
  <c r="AJ97" i="19"/>
  <c r="AK97" i="19"/>
  <c r="AL97" i="19"/>
  <c r="AM97" i="19"/>
  <c r="AN97" i="19"/>
  <c r="AO97" i="19"/>
  <c r="AP97" i="19"/>
  <c r="AE98" i="19"/>
  <c r="AF98" i="19"/>
  <c r="AG98" i="19"/>
  <c r="AH98" i="19"/>
  <c r="AI98" i="19"/>
  <c r="AJ98" i="19"/>
  <c r="AK98" i="19"/>
  <c r="AL98" i="19"/>
  <c r="AM98" i="19"/>
  <c r="AN98" i="19"/>
  <c r="AO98" i="19"/>
  <c r="AP98" i="19"/>
  <c r="AE99" i="19"/>
  <c r="AF99" i="19"/>
  <c r="AG99" i="19"/>
  <c r="AH99" i="19"/>
  <c r="AI99" i="19"/>
  <c r="AJ99" i="19"/>
  <c r="AK99" i="19"/>
  <c r="AL99" i="19"/>
  <c r="AM99" i="19"/>
  <c r="AN99" i="19"/>
  <c r="AO99" i="19"/>
  <c r="AP99" i="19"/>
  <c r="AE100" i="19"/>
  <c r="AF100" i="19"/>
  <c r="AG100" i="19"/>
  <c r="AH100" i="19"/>
  <c r="AI100" i="19"/>
  <c r="AJ100" i="19"/>
  <c r="AK100" i="19"/>
  <c r="AL100" i="19"/>
  <c r="AM100" i="19"/>
  <c r="AN100" i="19"/>
  <c r="AO100" i="19"/>
  <c r="AP100" i="19"/>
  <c r="AE101" i="19"/>
  <c r="AF101" i="19"/>
  <c r="AG101" i="19"/>
  <c r="AH101" i="19"/>
  <c r="AI101" i="19"/>
  <c r="AJ101" i="19"/>
  <c r="AK101" i="19"/>
  <c r="AL101" i="19"/>
  <c r="AM101" i="19"/>
  <c r="AN101" i="19"/>
  <c r="AO101" i="19"/>
  <c r="AP101" i="19"/>
  <c r="AE102" i="19"/>
  <c r="AF102" i="19"/>
  <c r="AG102" i="19"/>
  <c r="AH102" i="19"/>
  <c r="AI102" i="19"/>
  <c r="AJ102" i="19"/>
  <c r="AK102" i="19"/>
  <c r="AL102" i="19"/>
  <c r="AM102" i="19"/>
  <c r="AN102" i="19"/>
  <c r="AO102" i="19"/>
  <c r="AP102" i="19"/>
  <c r="AE103" i="19"/>
  <c r="AF103" i="19"/>
  <c r="AG103" i="19"/>
  <c r="AH103" i="19"/>
  <c r="AI103" i="19"/>
  <c r="AJ103" i="19"/>
  <c r="AK103" i="19"/>
  <c r="AL103" i="19"/>
  <c r="AM103" i="19"/>
  <c r="AN103" i="19"/>
  <c r="AO103" i="19"/>
  <c r="AP103" i="19"/>
  <c r="AE104" i="19"/>
  <c r="AF104" i="19"/>
  <c r="AG104" i="19"/>
  <c r="AH104" i="19"/>
  <c r="AI104" i="19"/>
  <c r="AJ104" i="19"/>
  <c r="AK104" i="19"/>
  <c r="AL104" i="19"/>
  <c r="AM104" i="19"/>
  <c r="AN104" i="19"/>
  <c r="AO104" i="19"/>
  <c r="AP104" i="19"/>
  <c r="AE105" i="19"/>
  <c r="AF105" i="19"/>
  <c r="AG105" i="19"/>
  <c r="AH105" i="19"/>
  <c r="AI105" i="19"/>
  <c r="AJ105" i="19"/>
  <c r="AK105" i="19"/>
  <c r="AL105" i="19"/>
  <c r="AM105" i="19"/>
  <c r="AN105" i="19"/>
  <c r="AO105" i="19"/>
  <c r="AP105" i="19"/>
  <c r="AE106" i="19"/>
  <c r="AF106" i="19"/>
  <c r="AG106" i="19"/>
  <c r="AH106" i="19"/>
  <c r="AI106" i="19"/>
  <c r="AJ106" i="19"/>
  <c r="AK106" i="19"/>
  <c r="AL106" i="19"/>
  <c r="AM106" i="19"/>
  <c r="AN106" i="19"/>
  <c r="AO106" i="19"/>
  <c r="AP106" i="19"/>
  <c r="AE107" i="19"/>
  <c r="AF107" i="19"/>
  <c r="AG107" i="19"/>
  <c r="AH107" i="19"/>
  <c r="AI107" i="19"/>
  <c r="AJ107" i="19"/>
  <c r="AK107" i="19"/>
  <c r="AL107" i="19"/>
  <c r="AM107" i="19"/>
  <c r="AN107" i="19"/>
  <c r="AO107" i="19"/>
  <c r="AP107" i="19"/>
  <c r="AE108" i="19"/>
  <c r="AF108" i="19"/>
  <c r="AG108" i="19"/>
  <c r="AH108" i="19"/>
  <c r="AI108" i="19"/>
  <c r="AJ108" i="19"/>
  <c r="AK108" i="19"/>
  <c r="AL108" i="19"/>
  <c r="AM108" i="19"/>
  <c r="AN108" i="19"/>
  <c r="AO108" i="19"/>
  <c r="AP108" i="19"/>
  <c r="AE109" i="19"/>
  <c r="AF109" i="19"/>
  <c r="AG109" i="19"/>
  <c r="AH109" i="19"/>
  <c r="AI109" i="19"/>
  <c r="AJ109" i="19"/>
  <c r="AK109" i="19"/>
  <c r="AL109" i="19"/>
  <c r="AM109" i="19"/>
  <c r="AN109" i="19"/>
  <c r="AO109" i="19"/>
  <c r="AP109" i="19"/>
  <c r="AE110" i="19"/>
  <c r="AF110" i="19"/>
  <c r="AG110" i="19"/>
  <c r="AH110" i="19"/>
  <c r="AI110" i="19"/>
  <c r="AJ110" i="19"/>
  <c r="AK110" i="19"/>
  <c r="AL110" i="19"/>
  <c r="AM110" i="19"/>
  <c r="AN110" i="19"/>
  <c r="AO110" i="19"/>
  <c r="AP110" i="19"/>
  <c r="AE111" i="19"/>
  <c r="AF111" i="19"/>
  <c r="AG111" i="19"/>
  <c r="AH111" i="19"/>
  <c r="AI111" i="19"/>
  <c r="AJ111" i="19"/>
  <c r="AK111" i="19"/>
  <c r="AL111" i="19"/>
  <c r="AM111" i="19"/>
  <c r="AN111" i="19"/>
  <c r="AO111" i="19"/>
  <c r="AP111" i="19"/>
  <c r="AE112" i="19"/>
  <c r="AF112" i="19"/>
  <c r="AG112" i="19"/>
  <c r="AH112" i="19"/>
  <c r="AI112" i="19"/>
  <c r="AJ112" i="19"/>
  <c r="AK112" i="19"/>
  <c r="AL112" i="19"/>
  <c r="AM112" i="19"/>
  <c r="AN112" i="19"/>
  <c r="AO112" i="19"/>
  <c r="AP112" i="19"/>
  <c r="AE113" i="19"/>
  <c r="AF113" i="19"/>
  <c r="AG113" i="19"/>
  <c r="AH113" i="19"/>
  <c r="AI113" i="19"/>
  <c r="AJ113" i="19"/>
  <c r="AK113" i="19"/>
  <c r="AL113" i="19"/>
  <c r="AM113" i="19"/>
  <c r="AN113" i="19"/>
  <c r="AO113" i="19"/>
  <c r="AP113" i="19"/>
  <c r="AE114" i="19"/>
  <c r="AF114" i="19"/>
  <c r="AG114" i="19"/>
  <c r="AH114" i="19"/>
  <c r="AI114" i="19"/>
  <c r="AJ114" i="19"/>
  <c r="AK114" i="19"/>
  <c r="AL114" i="19"/>
  <c r="AM114" i="19"/>
  <c r="AN114" i="19"/>
  <c r="AO114" i="19"/>
  <c r="AP114" i="19"/>
  <c r="AE115" i="19"/>
  <c r="AF115" i="19"/>
  <c r="AG115" i="19"/>
  <c r="AH115" i="19"/>
  <c r="AI115" i="19"/>
  <c r="AJ115" i="19"/>
  <c r="AK115" i="19"/>
  <c r="AL115" i="19"/>
  <c r="AM115" i="19"/>
  <c r="AN115" i="19"/>
  <c r="AO115" i="19"/>
  <c r="AP115" i="19"/>
  <c r="AE116" i="19"/>
  <c r="AF116" i="19"/>
  <c r="AG116" i="19"/>
  <c r="AH116" i="19"/>
  <c r="AI116" i="19"/>
  <c r="AJ116" i="19"/>
  <c r="AK116" i="19"/>
  <c r="AL116" i="19"/>
  <c r="AM116" i="19"/>
  <c r="AN116" i="19"/>
  <c r="AO116" i="19"/>
  <c r="AP116" i="19"/>
  <c r="AE117" i="19"/>
  <c r="AF117" i="19"/>
  <c r="AG117" i="19"/>
  <c r="AH117" i="19"/>
  <c r="AI117" i="19"/>
  <c r="AJ117" i="19"/>
  <c r="AK117" i="19"/>
  <c r="AL117" i="19"/>
  <c r="AM117" i="19"/>
  <c r="AN117" i="19"/>
  <c r="AO117" i="19"/>
  <c r="AP117" i="19"/>
  <c r="AE118" i="19"/>
  <c r="AF118" i="19"/>
  <c r="AG118" i="19"/>
  <c r="AH118" i="19"/>
  <c r="AI118" i="19"/>
  <c r="AJ118" i="19"/>
  <c r="AK118" i="19"/>
  <c r="AL118" i="19"/>
  <c r="AM118" i="19"/>
  <c r="AN118" i="19"/>
  <c r="AO118" i="19"/>
  <c r="AP118" i="19"/>
  <c r="AE119" i="19"/>
  <c r="AF119" i="19"/>
  <c r="AG119" i="19"/>
  <c r="AH119" i="19"/>
  <c r="AI119" i="19"/>
  <c r="AJ119" i="19"/>
  <c r="AK119" i="19"/>
  <c r="AL119" i="19"/>
  <c r="AM119" i="19"/>
  <c r="AN119" i="19"/>
  <c r="AO119" i="19"/>
  <c r="AP119" i="19"/>
  <c r="AE120" i="19"/>
  <c r="AF120" i="19"/>
  <c r="AG120" i="19"/>
  <c r="AH120" i="19"/>
  <c r="AI120" i="19"/>
  <c r="AJ120" i="19"/>
  <c r="AK120" i="19"/>
  <c r="AL120" i="19"/>
  <c r="AM120" i="19"/>
  <c r="AN120" i="19"/>
  <c r="AO120" i="19"/>
  <c r="AP120" i="19"/>
  <c r="AE121" i="19"/>
  <c r="AF121" i="19"/>
  <c r="AG121" i="19"/>
  <c r="AH121" i="19"/>
  <c r="AI121" i="19"/>
  <c r="AJ121" i="19"/>
  <c r="AK121" i="19"/>
  <c r="AL121" i="19"/>
  <c r="AM121" i="19"/>
  <c r="AN121" i="19"/>
  <c r="AO121" i="19"/>
  <c r="AP121" i="19"/>
  <c r="AE122" i="19"/>
  <c r="AF122" i="19"/>
  <c r="AG122" i="19"/>
  <c r="AH122" i="19"/>
  <c r="AI122" i="19"/>
  <c r="AJ122" i="19"/>
  <c r="AK122" i="19"/>
  <c r="AL122" i="19"/>
  <c r="AM122" i="19"/>
  <c r="AN122" i="19"/>
  <c r="AO122" i="19"/>
  <c r="AP122" i="19"/>
  <c r="AE123" i="19"/>
  <c r="AF123" i="19"/>
  <c r="AG123" i="19"/>
  <c r="AH123" i="19"/>
  <c r="AI123" i="19"/>
  <c r="AJ123" i="19"/>
  <c r="AK123" i="19"/>
  <c r="AL123" i="19"/>
  <c r="AM123" i="19"/>
  <c r="AN123" i="19"/>
  <c r="AO123" i="19"/>
  <c r="AP123" i="19"/>
  <c r="AE124" i="19"/>
  <c r="AF124" i="19"/>
  <c r="AG124" i="19"/>
  <c r="AH124" i="19"/>
  <c r="AI124" i="19"/>
  <c r="AJ124" i="19"/>
  <c r="AK124" i="19"/>
  <c r="AL124" i="19"/>
  <c r="AM124" i="19"/>
  <c r="AN124" i="19"/>
  <c r="AO124" i="19"/>
  <c r="AP124" i="19"/>
  <c r="AE125" i="19"/>
  <c r="AF125" i="19"/>
  <c r="AG125" i="19"/>
  <c r="AH125" i="19"/>
  <c r="AI125" i="19"/>
  <c r="AJ125" i="19"/>
  <c r="AK125" i="19"/>
  <c r="AL125" i="19"/>
  <c r="AM125" i="19"/>
  <c r="AN125" i="19"/>
  <c r="AO125" i="19"/>
  <c r="AP125" i="19"/>
  <c r="AE126" i="19"/>
  <c r="AF126" i="19"/>
  <c r="AG126" i="19"/>
  <c r="AH126" i="19"/>
  <c r="AI126" i="19"/>
  <c r="AJ126" i="19"/>
  <c r="AK126" i="19"/>
  <c r="AL126" i="19"/>
  <c r="AM126" i="19"/>
  <c r="AN126" i="19"/>
  <c r="AO126" i="19"/>
  <c r="AP126" i="19"/>
  <c r="AE127" i="19"/>
  <c r="AF127" i="19"/>
  <c r="AG127" i="19"/>
  <c r="AH127" i="19"/>
  <c r="AI127" i="19"/>
  <c r="AJ127" i="19"/>
  <c r="AK127" i="19"/>
  <c r="AL127" i="19"/>
  <c r="AM127" i="19"/>
  <c r="AN127" i="19"/>
  <c r="AO127" i="19"/>
  <c r="AP127" i="19"/>
  <c r="AE128" i="19"/>
  <c r="AF128" i="19"/>
  <c r="AG128" i="19"/>
  <c r="AH128" i="19"/>
  <c r="AI128" i="19"/>
  <c r="AJ128" i="19"/>
  <c r="AK128" i="19"/>
  <c r="AL128" i="19"/>
  <c r="AM128" i="19"/>
  <c r="AN128" i="19"/>
  <c r="AO128" i="19"/>
  <c r="AP128" i="19"/>
  <c r="AE129" i="19"/>
  <c r="AF129" i="19"/>
  <c r="AG129" i="19"/>
  <c r="AH129" i="19"/>
  <c r="AI129" i="19"/>
  <c r="AJ129" i="19"/>
  <c r="AK129" i="19"/>
  <c r="AL129" i="19"/>
  <c r="AM129" i="19"/>
  <c r="AN129" i="19"/>
  <c r="AO129" i="19"/>
  <c r="AP129" i="19"/>
  <c r="AE130" i="19"/>
  <c r="AF130" i="19"/>
  <c r="AG130" i="19"/>
  <c r="AH130" i="19"/>
  <c r="AI130" i="19"/>
  <c r="AJ130" i="19"/>
  <c r="AK130" i="19"/>
  <c r="AL130" i="19"/>
  <c r="AM130" i="19"/>
  <c r="AN130" i="19"/>
  <c r="AO130" i="19"/>
  <c r="AP130" i="19"/>
  <c r="AE131" i="19"/>
  <c r="AF131" i="19"/>
  <c r="AG131" i="19"/>
  <c r="AH131" i="19"/>
  <c r="AI131" i="19"/>
  <c r="AJ131" i="19"/>
  <c r="AK131" i="19"/>
  <c r="AL131" i="19"/>
  <c r="AM131" i="19"/>
  <c r="AN131" i="19"/>
  <c r="AO131" i="19"/>
  <c r="AP131" i="19"/>
  <c r="AE132" i="19"/>
  <c r="AF132" i="19"/>
  <c r="AG132" i="19"/>
  <c r="AH132" i="19"/>
  <c r="AI132" i="19"/>
  <c r="AJ132" i="19"/>
  <c r="AK132" i="19"/>
  <c r="AL132" i="19"/>
  <c r="AM132" i="19"/>
  <c r="AN132" i="19"/>
  <c r="AO132" i="19"/>
  <c r="AP132" i="19"/>
  <c r="AE133" i="19"/>
  <c r="AF133" i="19"/>
  <c r="AG133" i="19"/>
  <c r="AH133" i="19"/>
  <c r="AI133" i="19"/>
  <c r="AJ133" i="19"/>
  <c r="AK133" i="19"/>
  <c r="AL133" i="19"/>
  <c r="AM133" i="19"/>
  <c r="AN133" i="19"/>
  <c r="AO133" i="19"/>
  <c r="AP133" i="19"/>
  <c r="AE134" i="19"/>
  <c r="AF134" i="19"/>
  <c r="AG134" i="19"/>
  <c r="AH134" i="19"/>
  <c r="AI134" i="19"/>
  <c r="AJ134" i="19"/>
  <c r="AK134" i="19"/>
  <c r="AL134" i="19"/>
  <c r="AM134" i="19"/>
  <c r="AN134" i="19"/>
  <c r="AO134" i="19"/>
  <c r="AP134" i="19"/>
  <c r="AE135" i="19"/>
  <c r="AF135" i="19"/>
  <c r="AG135" i="19"/>
  <c r="AH135" i="19"/>
  <c r="AI135" i="19"/>
  <c r="AJ135" i="19"/>
  <c r="AK135" i="19"/>
  <c r="AL135" i="19"/>
  <c r="AM135" i="19"/>
  <c r="AN135" i="19"/>
  <c r="AO135" i="19"/>
  <c r="AP135" i="19"/>
  <c r="AE136" i="19"/>
  <c r="AF136" i="19"/>
  <c r="AG136" i="19"/>
  <c r="AH136" i="19"/>
  <c r="AI136" i="19"/>
  <c r="AJ136" i="19"/>
  <c r="AK136" i="19"/>
  <c r="AL136" i="19"/>
  <c r="AM136" i="19"/>
  <c r="AN136" i="19"/>
  <c r="AO136" i="19"/>
  <c r="AP136" i="19"/>
  <c r="AE137" i="19"/>
  <c r="AF137" i="19"/>
  <c r="AG137" i="19"/>
  <c r="AH137" i="19"/>
  <c r="AI137" i="19"/>
  <c r="AJ137" i="19"/>
  <c r="AK137" i="19"/>
  <c r="AL137" i="19"/>
  <c r="AM137" i="19"/>
  <c r="AN137" i="19"/>
  <c r="AO137" i="19"/>
  <c r="AP137" i="19"/>
  <c r="AE138" i="19"/>
  <c r="AF138" i="19"/>
  <c r="AG138" i="19"/>
  <c r="AH138" i="19"/>
  <c r="AI138" i="19"/>
  <c r="AJ138" i="19"/>
  <c r="AK138" i="19"/>
  <c r="AL138" i="19"/>
  <c r="AM138" i="19"/>
  <c r="AN138" i="19"/>
  <c r="AO138" i="19"/>
  <c r="AP138" i="19"/>
  <c r="AE139" i="19"/>
  <c r="AF139" i="19"/>
  <c r="AG139" i="19"/>
  <c r="AH139" i="19"/>
  <c r="AI139" i="19"/>
  <c r="AJ139" i="19"/>
  <c r="AK139" i="19"/>
  <c r="AL139" i="19"/>
  <c r="AM139" i="19"/>
  <c r="AN139" i="19"/>
  <c r="AO139" i="19"/>
  <c r="AP139" i="19"/>
  <c r="AE140" i="19"/>
  <c r="AF140" i="19"/>
  <c r="AG140" i="19"/>
  <c r="AH140" i="19"/>
  <c r="AI140" i="19"/>
  <c r="AJ140" i="19"/>
  <c r="AK140" i="19"/>
  <c r="AL140" i="19"/>
  <c r="AM140" i="19"/>
  <c r="AN140" i="19"/>
  <c r="AO140" i="19"/>
  <c r="AP140" i="19"/>
  <c r="AE141" i="19"/>
  <c r="AF141" i="19"/>
  <c r="AG141" i="19"/>
  <c r="AH141" i="19"/>
  <c r="AI141" i="19"/>
  <c r="AJ141" i="19"/>
  <c r="AK141" i="19"/>
  <c r="AL141" i="19"/>
  <c r="AM141" i="19"/>
  <c r="AN141" i="19"/>
  <c r="AO141" i="19"/>
  <c r="AP141" i="19"/>
  <c r="AE142" i="19"/>
  <c r="AF142" i="19"/>
  <c r="AG142" i="19"/>
  <c r="AH142" i="19"/>
  <c r="AI142" i="19"/>
  <c r="AJ142" i="19"/>
  <c r="AK142" i="19"/>
  <c r="AL142" i="19"/>
  <c r="AM142" i="19"/>
  <c r="AN142" i="19"/>
  <c r="AO142" i="19"/>
  <c r="AP142" i="19"/>
  <c r="AE143" i="19"/>
  <c r="AF143" i="19"/>
  <c r="AG143" i="19"/>
  <c r="AH143" i="19"/>
  <c r="AI143" i="19"/>
  <c r="AJ143" i="19"/>
  <c r="AK143" i="19"/>
  <c r="AL143" i="19"/>
  <c r="AM143" i="19"/>
  <c r="AN143" i="19"/>
  <c r="AO143" i="19"/>
  <c r="AP143" i="19"/>
  <c r="AE144" i="19"/>
  <c r="AF144" i="19"/>
  <c r="AG144" i="19"/>
  <c r="AH144" i="19"/>
  <c r="AI144" i="19"/>
  <c r="AJ144" i="19"/>
  <c r="AK144" i="19"/>
  <c r="AL144" i="19"/>
  <c r="AM144" i="19"/>
  <c r="AN144" i="19"/>
  <c r="AO144" i="19"/>
  <c r="AP144" i="19"/>
  <c r="AE145" i="19"/>
  <c r="AF145" i="19"/>
  <c r="AG145" i="19"/>
  <c r="AH145" i="19"/>
  <c r="AI145" i="19"/>
  <c r="AJ145" i="19"/>
  <c r="AK145" i="19"/>
  <c r="AL145" i="19"/>
  <c r="AM145" i="19"/>
  <c r="AN145" i="19"/>
  <c r="AO145" i="19"/>
  <c r="AP145" i="19"/>
  <c r="AE146" i="19"/>
  <c r="AF146" i="19"/>
  <c r="AG146" i="19"/>
  <c r="AH146" i="19"/>
  <c r="AI146" i="19"/>
  <c r="AJ146" i="19"/>
  <c r="AK146" i="19"/>
  <c r="AL146" i="19"/>
  <c r="AM146" i="19"/>
  <c r="AN146" i="19"/>
  <c r="AO146" i="19"/>
  <c r="AP146" i="19"/>
  <c r="AE147" i="19"/>
  <c r="AF147" i="19"/>
  <c r="AG147" i="19"/>
  <c r="AH147" i="19"/>
  <c r="AI147" i="19"/>
  <c r="AJ147" i="19"/>
  <c r="AK147" i="19"/>
  <c r="AL147" i="19"/>
  <c r="AM147" i="19"/>
  <c r="AN147" i="19"/>
  <c r="AO147" i="19"/>
  <c r="AP147" i="19"/>
  <c r="AE148" i="19"/>
  <c r="AF148" i="19"/>
  <c r="AG148" i="19"/>
  <c r="AH148" i="19"/>
  <c r="AI148" i="19"/>
  <c r="AJ148" i="19"/>
  <c r="AK148" i="19"/>
  <c r="AL148" i="19"/>
  <c r="AM148" i="19"/>
  <c r="AN148" i="19"/>
  <c r="AO148" i="19"/>
  <c r="AP148" i="19"/>
  <c r="AE149" i="19"/>
  <c r="AF149" i="19"/>
  <c r="AG149" i="19"/>
  <c r="AH149" i="19"/>
  <c r="AI149" i="19"/>
  <c r="AJ149" i="19"/>
  <c r="AK149" i="19"/>
  <c r="AL149" i="19"/>
  <c r="AM149" i="19"/>
  <c r="AN149" i="19"/>
  <c r="AO149" i="19"/>
  <c r="AP149" i="19"/>
  <c r="AE150" i="19"/>
  <c r="AF150" i="19"/>
  <c r="AG150" i="19"/>
  <c r="AH150" i="19"/>
  <c r="AI150" i="19"/>
  <c r="AJ150" i="19"/>
  <c r="AK150" i="19"/>
  <c r="AL150" i="19"/>
  <c r="AM150" i="19"/>
  <c r="AN150" i="19"/>
  <c r="AO150" i="19"/>
  <c r="AP150" i="19"/>
  <c r="AE151" i="19"/>
  <c r="AF151" i="19"/>
  <c r="AG151" i="19"/>
  <c r="AH151" i="19"/>
  <c r="AI151" i="19"/>
  <c r="AJ151" i="19"/>
  <c r="AK151" i="19"/>
  <c r="AL151" i="19"/>
  <c r="AM151" i="19"/>
  <c r="AN151" i="19"/>
  <c r="AO151" i="19"/>
  <c r="AP151" i="19"/>
  <c r="AE152" i="19"/>
  <c r="AF152" i="19"/>
  <c r="AG152" i="19"/>
  <c r="AH152" i="19"/>
  <c r="AI152" i="19"/>
  <c r="AJ152" i="19"/>
  <c r="AK152" i="19"/>
  <c r="AL152" i="19"/>
  <c r="AM152" i="19"/>
  <c r="AN152" i="19"/>
  <c r="AO152" i="19"/>
  <c r="AP152" i="19"/>
  <c r="AE153" i="19"/>
  <c r="AF153" i="19"/>
  <c r="AG153" i="19"/>
  <c r="AH153" i="19"/>
  <c r="AI153" i="19"/>
  <c r="AJ153" i="19"/>
  <c r="AK153" i="19"/>
  <c r="AL153" i="19"/>
  <c r="AM153" i="19"/>
  <c r="AN153" i="19"/>
  <c r="AO153" i="19"/>
  <c r="AP153" i="19"/>
  <c r="AE154" i="19"/>
  <c r="AF154" i="19"/>
  <c r="AG154" i="19"/>
  <c r="AH154" i="19"/>
  <c r="AI154" i="19"/>
  <c r="AJ154" i="19"/>
  <c r="AK154" i="19"/>
  <c r="AL154" i="19"/>
  <c r="AM154" i="19"/>
  <c r="AN154" i="19"/>
  <c r="AO154" i="19"/>
  <c r="AP154" i="19"/>
  <c r="AE155" i="19"/>
  <c r="AF155" i="19"/>
  <c r="AG155" i="19"/>
  <c r="AH155" i="19"/>
  <c r="AI155" i="19"/>
  <c r="AJ155" i="19"/>
  <c r="AK155" i="19"/>
  <c r="AL155" i="19"/>
  <c r="AM155" i="19"/>
  <c r="AN155" i="19"/>
  <c r="AO155" i="19"/>
  <c r="AP155" i="19"/>
  <c r="AE156" i="19"/>
  <c r="AF156" i="19"/>
  <c r="AG156" i="19"/>
  <c r="AH156" i="19"/>
  <c r="AI156" i="19"/>
  <c r="AJ156" i="19"/>
  <c r="AK156" i="19"/>
  <c r="AL156" i="19"/>
  <c r="AM156" i="19"/>
  <c r="AN156" i="19"/>
  <c r="AO156" i="19"/>
  <c r="AP156" i="19"/>
  <c r="AE157" i="19"/>
  <c r="AF157" i="19"/>
  <c r="AG157" i="19"/>
  <c r="AH157" i="19"/>
  <c r="AI157" i="19"/>
  <c r="AJ157" i="19"/>
  <c r="AK157" i="19"/>
  <c r="AL157" i="19"/>
  <c r="AM157" i="19"/>
  <c r="AN157" i="19"/>
  <c r="AO157" i="19"/>
  <c r="AP157" i="19"/>
  <c r="AE158" i="19"/>
  <c r="AF158" i="19"/>
  <c r="AG158" i="19"/>
  <c r="AH158" i="19"/>
  <c r="AI158" i="19"/>
  <c r="AJ158" i="19"/>
  <c r="AK158" i="19"/>
  <c r="AL158" i="19"/>
  <c r="AM158" i="19"/>
  <c r="AN158" i="19"/>
  <c r="AO158" i="19"/>
  <c r="AP158" i="19"/>
  <c r="AE159" i="19"/>
  <c r="AF159" i="19"/>
  <c r="AG159" i="19"/>
  <c r="AH159" i="19"/>
  <c r="AI159" i="19"/>
  <c r="AJ159" i="19"/>
  <c r="AK159" i="19"/>
  <c r="AL159" i="19"/>
  <c r="AM159" i="19"/>
  <c r="AN159" i="19"/>
  <c r="AO159" i="19"/>
  <c r="AP159" i="19"/>
  <c r="AE160" i="19"/>
  <c r="AF160" i="19"/>
  <c r="AG160" i="19"/>
  <c r="AH160" i="19"/>
  <c r="AI160" i="19"/>
  <c r="AJ160" i="19"/>
  <c r="AK160" i="19"/>
  <c r="AL160" i="19"/>
  <c r="AM160" i="19"/>
  <c r="AN160" i="19"/>
  <c r="AO160" i="19"/>
  <c r="AP160" i="19"/>
  <c r="AE161" i="19"/>
  <c r="AF161" i="19"/>
  <c r="AG161" i="19"/>
  <c r="AH161" i="19"/>
  <c r="AI161" i="19"/>
  <c r="AJ161" i="19"/>
  <c r="AK161" i="19"/>
  <c r="AL161" i="19"/>
  <c r="AM161" i="19"/>
  <c r="AN161" i="19"/>
  <c r="AO161" i="19"/>
  <c r="AP161" i="19"/>
  <c r="AE162" i="19"/>
  <c r="AF162" i="19"/>
  <c r="AG162" i="19"/>
  <c r="AH162" i="19"/>
  <c r="AI162" i="19"/>
  <c r="AJ162" i="19"/>
  <c r="AK162" i="19"/>
  <c r="AL162" i="19"/>
  <c r="AM162" i="19"/>
  <c r="AN162" i="19"/>
  <c r="AO162" i="19"/>
  <c r="AP162" i="19"/>
  <c r="AE163" i="19"/>
  <c r="AF163" i="19"/>
  <c r="AG163" i="19"/>
  <c r="AH163" i="19"/>
  <c r="AI163" i="19"/>
  <c r="AJ163" i="19"/>
  <c r="AK163" i="19"/>
  <c r="AL163" i="19"/>
  <c r="AM163" i="19"/>
  <c r="AN163" i="19"/>
  <c r="AO163" i="19"/>
  <c r="AP163" i="19"/>
  <c r="AE164" i="19"/>
  <c r="AF164" i="19"/>
  <c r="AG164" i="19"/>
  <c r="AH164" i="19"/>
  <c r="AI164" i="19"/>
  <c r="AJ164" i="19"/>
  <c r="AK164" i="19"/>
  <c r="AL164" i="19"/>
  <c r="AM164" i="19"/>
  <c r="AN164" i="19"/>
  <c r="AO164" i="19"/>
  <c r="AP164" i="19"/>
  <c r="AE165" i="19"/>
  <c r="AF165" i="19"/>
  <c r="AG165" i="19"/>
  <c r="AH165" i="19"/>
  <c r="AI165" i="19"/>
  <c r="AJ165" i="19"/>
  <c r="AK165" i="19"/>
  <c r="AL165" i="19"/>
  <c r="AM165" i="19"/>
  <c r="AN165" i="19"/>
  <c r="AO165" i="19"/>
  <c r="AP165" i="19"/>
  <c r="AE166" i="19"/>
  <c r="AF166" i="19"/>
  <c r="AG166" i="19"/>
  <c r="AH166" i="19"/>
  <c r="AI166" i="19"/>
  <c r="AJ166" i="19"/>
  <c r="AK166" i="19"/>
  <c r="AL166" i="19"/>
  <c r="AM166" i="19"/>
  <c r="AN166" i="19"/>
  <c r="AO166" i="19"/>
  <c r="AP166" i="19"/>
  <c r="AE167" i="19"/>
  <c r="AF167" i="19"/>
  <c r="AG167" i="19"/>
  <c r="AH167" i="19"/>
  <c r="AI167" i="19"/>
  <c r="AJ167" i="19"/>
  <c r="AK167" i="19"/>
  <c r="AL167" i="19"/>
  <c r="AM167" i="19"/>
  <c r="AN167" i="19"/>
  <c r="AO167" i="19"/>
  <c r="AP167" i="19"/>
  <c r="AE168" i="19"/>
  <c r="AF168" i="19"/>
  <c r="AG168" i="19"/>
  <c r="AH168" i="19"/>
  <c r="AI168" i="19"/>
  <c r="AJ168" i="19"/>
  <c r="AK168" i="19"/>
  <c r="AL168" i="19"/>
  <c r="AM168" i="19"/>
  <c r="AN168" i="19"/>
  <c r="AO168" i="19"/>
  <c r="AP168" i="19"/>
  <c r="AE169" i="19"/>
  <c r="AF169" i="19"/>
  <c r="AG169" i="19"/>
  <c r="AH169" i="19"/>
  <c r="AI169" i="19"/>
  <c r="AJ169" i="19"/>
  <c r="AK169" i="19"/>
  <c r="AL169" i="19"/>
  <c r="AM169" i="19"/>
  <c r="AN169" i="19"/>
  <c r="AO169" i="19"/>
  <c r="AP169" i="19"/>
  <c r="AE170" i="19"/>
  <c r="AF170" i="19"/>
  <c r="AG170" i="19"/>
  <c r="AH170" i="19"/>
  <c r="AI170" i="19"/>
  <c r="AJ170" i="19"/>
  <c r="AK170" i="19"/>
  <c r="AL170" i="19"/>
  <c r="AM170" i="19"/>
  <c r="AN170" i="19"/>
  <c r="AO170" i="19"/>
  <c r="AP170" i="19"/>
  <c r="AE171" i="19"/>
  <c r="AF171" i="19"/>
  <c r="AG171" i="19"/>
  <c r="AH171" i="19"/>
  <c r="AI171" i="19"/>
  <c r="AJ171" i="19"/>
  <c r="AK171" i="19"/>
  <c r="AL171" i="19"/>
  <c r="AM171" i="19"/>
  <c r="AN171" i="19"/>
  <c r="AO171" i="19"/>
  <c r="AP171" i="19"/>
  <c r="AE172" i="19"/>
  <c r="AF172" i="19"/>
  <c r="AG172" i="19"/>
  <c r="AH172" i="19"/>
  <c r="AI172" i="19"/>
  <c r="AJ172" i="19"/>
  <c r="AK172" i="19"/>
  <c r="AL172" i="19"/>
  <c r="AM172" i="19"/>
  <c r="AN172" i="19"/>
  <c r="AO172" i="19"/>
  <c r="AP172" i="19"/>
  <c r="AE173" i="19"/>
  <c r="AF173" i="19"/>
  <c r="AG173" i="19"/>
  <c r="AH173" i="19"/>
  <c r="AI173" i="19"/>
  <c r="AJ173" i="19"/>
  <c r="AK173" i="19"/>
  <c r="AL173" i="19"/>
  <c r="AM173" i="19"/>
  <c r="AN173" i="19"/>
  <c r="AO173" i="19"/>
  <c r="AP173" i="19"/>
  <c r="AE174" i="19"/>
  <c r="AF174" i="19"/>
  <c r="AG174" i="19"/>
  <c r="AH174" i="19"/>
  <c r="AI174" i="19"/>
  <c r="AJ174" i="19"/>
  <c r="AK174" i="19"/>
  <c r="AL174" i="19"/>
  <c r="AM174" i="19"/>
  <c r="AN174" i="19"/>
  <c r="AO174" i="19"/>
  <c r="AP174" i="19"/>
  <c r="AE175" i="19"/>
  <c r="AF175" i="19"/>
  <c r="AG175" i="19"/>
  <c r="AH175" i="19"/>
  <c r="AI175" i="19"/>
  <c r="AJ175" i="19"/>
  <c r="AK175" i="19"/>
  <c r="AL175" i="19"/>
  <c r="AM175" i="19"/>
  <c r="AN175" i="19"/>
  <c r="AO175" i="19"/>
  <c r="AP175" i="19"/>
  <c r="AE176" i="19"/>
  <c r="AF176" i="19"/>
  <c r="AG176" i="19"/>
  <c r="AH176" i="19"/>
  <c r="AI176" i="19"/>
  <c r="AJ176" i="19"/>
  <c r="AK176" i="19"/>
  <c r="AL176" i="19"/>
  <c r="AM176" i="19"/>
  <c r="AN176" i="19"/>
  <c r="AO176" i="19"/>
  <c r="AP176" i="19"/>
  <c r="AE177" i="19"/>
  <c r="AF177" i="19"/>
  <c r="AG177" i="19"/>
  <c r="AH177" i="19"/>
  <c r="AI177" i="19"/>
  <c r="AJ177" i="19"/>
  <c r="AK177" i="19"/>
  <c r="AL177" i="19"/>
  <c r="AM177" i="19"/>
  <c r="AN177" i="19"/>
  <c r="AO177" i="19"/>
  <c r="AP177" i="19"/>
  <c r="AE178" i="19"/>
  <c r="AF178" i="19"/>
  <c r="AG178" i="19"/>
  <c r="AH178" i="19"/>
  <c r="AI178" i="19"/>
  <c r="AJ178" i="19"/>
  <c r="AK178" i="19"/>
  <c r="AL178" i="19"/>
  <c r="AM178" i="19"/>
  <c r="AN178" i="19"/>
  <c r="AO178" i="19"/>
  <c r="AP178" i="19"/>
  <c r="AE179" i="19"/>
  <c r="AF179" i="19"/>
  <c r="AG179" i="19"/>
  <c r="AH179" i="19"/>
  <c r="AI179" i="19"/>
  <c r="AJ179" i="19"/>
  <c r="AK179" i="19"/>
  <c r="AL179" i="19"/>
  <c r="AM179" i="19"/>
  <c r="AN179" i="19"/>
  <c r="AO179" i="19"/>
  <c r="AP179" i="19"/>
  <c r="AE180" i="19"/>
  <c r="AF180" i="19"/>
  <c r="AG180" i="19"/>
  <c r="AH180" i="19"/>
  <c r="AI180" i="19"/>
  <c r="AJ180" i="19"/>
  <c r="AK180" i="19"/>
  <c r="AL180" i="19"/>
  <c r="AM180" i="19"/>
  <c r="AN180" i="19"/>
  <c r="AO180" i="19"/>
  <c r="AP180" i="19"/>
  <c r="AE181" i="19"/>
  <c r="AF181" i="19"/>
  <c r="AG181" i="19"/>
  <c r="AH181" i="19"/>
  <c r="AI181" i="19"/>
  <c r="AJ181" i="19"/>
  <c r="AK181" i="19"/>
  <c r="AL181" i="19"/>
  <c r="AM181" i="19"/>
  <c r="AN181" i="19"/>
  <c r="AO181" i="19"/>
  <c r="AP181" i="19"/>
  <c r="AE182" i="19"/>
  <c r="AF182" i="19"/>
  <c r="AG182" i="19"/>
  <c r="AH182" i="19"/>
  <c r="AI182" i="19"/>
  <c r="AJ182" i="19"/>
  <c r="AK182" i="19"/>
  <c r="AL182" i="19"/>
  <c r="AM182" i="19"/>
  <c r="AN182" i="19"/>
  <c r="AO182" i="19"/>
  <c r="AP182" i="19"/>
  <c r="AE183" i="19"/>
  <c r="AF183" i="19"/>
  <c r="AG183" i="19"/>
  <c r="AH183" i="19"/>
  <c r="AI183" i="19"/>
  <c r="AJ183" i="19"/>
  <c r="AK183" i="19"/>
  <c r="AL183" i="19"/>
  <c r="AM183" i="19"/>
  <c r="AN183" i="19"/>
  <c r="AO183" i="19"/>
  <c r="AP183" i="19"/>
  <c r="AE184" i="19"/>
  <c r="AF184" i="19"/>
  <c r="AG184" i="19"/>
  <c r="AH184" i="19"/>
  <c r="AI184" i="19"/>
  <c r="AJ184" i="19"/>
  <c r="AK184" i="19"/>
  <c r="AL184" i="19"/>
  <c r="AM184" i="19"/>
  <c r="AN184" i="19"/>
  <c r="AO184" i="19"/>
  <c r="AP184" i="19"/>
  <c r="AE185" i="19"/>
  <c r="AF185" i="19"/>
  <c r="AG185" i="19"/>
  <c r="AH185" i="19"/>
  <c r="AI185" i="19"/>
  <c r="AJ185" i="19"/>
  <c r="AK185" i="19"/>
  <c r="AL185" i="19"/>
  <c r="AM185" i="19"/>
  <c r="AN185" i="19"/>
  <c r="AO185" i="19"/>
  <c r="AP185" i="19"/>
  <c r="AE186" i="19"/>
  <c r="AF186" i="19"/>
  <c r="AG186" i="19"/>
  <c r="AH186" i="19"/>
  <c r="AI186" i="19"/>
  <c r="AJ186" i="19"/>
  <c r="AK186" i="19"/>
  <c r="AL186" i="19"/>
  <c r="AM186" i="19"/>
  <c r="AN186" i="19"/>
  <c r="AO186" i="19"/>
  <c r="AP186" i="19"/>
  <c r="AE187" i="19"/>
  <c r="AF187" i="19"/>
  <c r="AG187" i="19"/>
  <c r="AH187" i="19"/>
  <c r="AI187" i="19"/>
  <c r="AJ187" i="19"/>
  <c r="AK187" i="19"/>
  <c r="AL187" i="19"/>
  <c r="AM187" i="19"/>
  <c r="AN187" i="19"/>
  <c r="AO187" i="19"/>
  <c r="AP187" i="19"/>
  <c r="AE188" i="19"/>
  <c r="AF188" i="19"/>
  <c r="AG188" i="19"/>
  <c r="AH188" i="19"/>
  <c r="AI188" i="19"/>
  <c r="AJ188" i="19"/>
  <c r="AK188" i="19"/>
  <c r="AL188" i="19"/>
  <c r="AM188" i="19"/>
  <c r="AN188" i="19"/>
  <c r="AO188" i="19"/>
  <c r="AP188" i="19"/>
  <c r="AE189" i="19"/>
  <c r="AF189" i="19"/>
  <c r="AG189" i="19"/>
  <c r="AH189" i="19"/>
  <c r="AI189" i="19"/>
  <c r="AJ189" i="19"/>
  <c r="AK189" i="19"/>
  <c r="AL189" i="19"/>
  <c r="AM189" i="19"/>
  <c r="AN189" i="19"/>
  <c r="AO189" i="19"/>
  <c r="AP189" i="19"/>
  <c r="AE190" i="19"/>
  <c r="AF190" i="19"/>
  <c r="AG190" i="19"/>
  <c r="AH190" i="19"/>
  <c r="AI190" i="19"/>
  <c r="AJ190" i="19"/>
  <c r="AK190" i="19"/>
  <c r="AL190" i="19"/>
  <c r="AM190" i="19"/>
  <c r="AN190" i="19"/>
  <c r="AO190" i="19"/>
  <c r="AP190" i="19"/>
  <c r="AE191" i="19"/>
  <c r="AF191" i="19"/>
  <c r="AG191" i="19"/>
  <c r="AH191" i="19"/>
  <c r="AI191" i="19"/>
  <c r="AJ191" i="19"/>
  <c r="AK191" i="19"/>
  <c r="AL191" i="19"/>
  <c r="AM191" i="19"/>
  <c r="AN191" i="19"/>
  <c r="AO191" i="19"/>
  <c r="AP191" i="19"/>
  <c r="AE192" i="19"/>
  <c r="AF192" i="19"/>
  <c r="AG192" i="19"/>
  <c r="AH192" i="19"/>
  <c r="AI192" i="19"/>
  <c r="AJ192" i="19"/>
  <c r="AK192" i="19"/>
  <c r="AL192" i="19"/>
  <c r="AM192" i="19"/>
  <c r="AN192" i="19"/>
  <c r="AO192" i="19"/>
  <c r="AP192" i="19"/>
  <c r="AE193" i="19"/>
  <c r="AF193" i="19"/>
  <c r="AG193" i="19"/>
  <c r="AH193" i="19"/>
  <c r="AI193" i="19"/>
  <c r="AJ193" i="19"/>
  <c r="AK193" i="19"/>
  <c r="AL193" i="19"/>
  <c r="AM193" i="19"/>
  <c r="AN193" i="19"/>
  <c r="AO193" i="19"/>
  <c r="AP193" i="19"/>
  <c r="AE194" i="19"/>
  <c r="AF194" i="19"/>
  <c r="AG194" i="19"/>
  <c r="AH194" i="19"/>
  <c r="AI194" i="19"/>
  <c r="AJ194" i="19"/>
  <c r="AK194" i="19"/>
  <c r="AL194" i="19"/>
  <c r="AM194" i="19"/>
  <c r="AN194" i="19"/>
  <c r="AO194" i="19"/>
  <c r="AP194" i="19"/>
  <c r="AE195" i="19"/>
  <c r="AF195" i="19"/>
  <c r="AG195" i="19"/>
  <c r="AH195" i="19"/>
  <c r="AI195" i="19"/>
  <c r="AJ195" i="19"/>
  <c r="AK195" i="19"/>
  <c r="AL195" i="19"/>
  <c r="AM195" i="19"/>
  <c r="AN195" i="19"/>
  <c r="AO195" i="19"/>
  <c r="AP195" i="19"/>
  <c r="AE196" i="19"/>
  <c r="AF196" i="19"/>
  <c r="AG196" i="19"/>
  <c r="AH196" i="19"/>
  <c r="AI196" i="19"/>
  <c r="AJ196" i="19"/>
  <c r="AK196" i="19"/>
  <c r="AL196" i="19"/>
  <c r="AM196" i="19"/>
  <c r="AN196" i="19"/>
  <c r="AO196" i="19"/>
  <c r="AP196" i="19"/>
  <c r="AE197" i="19"/>
  <c r="AF197" i="19"/>
  <c r="AG197" i="19"/>
  <c r="AH197" i="19"/>
  <c r="AI197" i="19"/>
  <c r="AJ197" i="19"/>
  <c r="AK197" i="19"/>
  <c r="AL197" i="19"/>
  <c r="AM197" i="19"/>
  <c r="AN197" i="19"/>
  <c r="AO197" i="19"/>
  <c r="AP197" i="19"/>
  <c r="AE198" i="19"/>
  <c r="AF198" i="19"/>
  <c r="AG198" i="19"/>
  <c r="AH198" i="19"/>
  <c r="AI198" i="19"/>
  <c r="AJ198" i="19"/>
  <c r="AK198" i="19"/>
  <c r="AL198" i="19"/>
  <c r="AM198" i="19"/>
  <c r="AN198" i="19"/>
  <c r="AO198" i="19"/>
  <c r="AP198" i="19"/>
  <c r="AE199" i="19"/>
  <c r="AF199" i="19"/>
  <c r="AG199" i="19"/>
  <c r="AH199" i="19"/>
  <c r="AI199" i="19"/>
  <c r="AJ199" i="19"/>
  <c r="AK199" i="19"/>
  <c r="AL199" i="19"/>
  <c r="AM199" i="19"/>
  <c r="AN199" i="19"/>
  <c r="AO199" i="19"/>
  <c r="AP199" i="19"/>
  <c r="AE200" i="19"/>
  <c r="AF200" i="19"/>
  <c r="AG200" i="19"/>
  <c r="AH200" i="19"/>
  <c r="AI200" i="19"/>
  <c r="AJ200" i="19"/>
  <c r="AK200" i="19"/>
  <c r="AL200" i="19"/>
  <c r="AM200" i="19"/>
  <c r="AN200" i="19"/>
  <c r="AO200" i="19"/>
  <c r="AP200" i="19"/>
  <c r="AE201" i="19"/>
  <c r="AF201" i="19"/>
  <c r="AG201" i="19"/>
  <c r="AH201" i="19"/>
  <c r="AI201" i="19"/>
  <c r="AJ201" i="19"/>
  <c r="AK201" i="19"/>
  <c r="AL201" i="19"/>
  <c r="AM201" i="19"/>
  <c r="AN201" i="19"/>
  <c r="AO201" i="19"/>
  <c r="AP201" i="19"/>
  <c r="AE202" i="19"/>
  <c r="AF202" i="19"/>
  <c r="AG202" i="19"/>
  <c r="AH202" i="19"/>
  <c r="AI202" i="19"/>
  <c r="AJ202" i="19"/>
  <c r="AK202" i="19"/>
  <c r="AL202" i="19"/>
  <c r="AM202" i="19"/>
  <c r="AN202" i="19"/>
  <c r="AO202" i="19"/>
  <c r="AP202" i="19"/>
  <c r="AE203" i="19"/>
  <c r="AF203" i="19"/>
  <c r="AG203" i="19"/>
  <c r="AH203" i="19"/>
  <c r="AI203" i="19"/>
  <c r="AJ203" i="19"/>
  <c r="AK203" i="19"/>
  <c r="AL203" i="19"/>
  <c r="AM203" i="19"/>
  <c r="AN203" i="19"/>
  <c r="AO203" i="19"/>
  <c r="AP203" i="19"/>
  <c r="AE204" i="19"/>
  <c r="AF204" i="19"/>
  <c r="AG204" i="19"/>
  <c r="AH204" i="19"/>
  <c r="AI204" i="19"/>
  <c r="AJ204" i="19"/>
  <c r="AK204" i="19"/>
  <c r="AL204" i="19"/>
  <c r="AM204" i="19"/>
  <c r="AN204" i="19"/>
  <c r="AO204" i="19"/>
  <c r="AP204" i="19"/>
  <c r="AE205" i="19"/>
  <c r="AF205" i="19"/>
  <c r="AG205" i="19"/>
  <c r="AH205" i="19"/>
  <c r="AI205" i="19"/>
  <c r="AJ205" i="19"/>
  <c r="AK205" i="19"/>
  <c r="AL205" i="19"/>
  <c r="AM205" i="19"/>
  <c r="AN205" i="19"/>
  <c r="AO205" i="19"/>
  <c r="AP205" i="19"/>
  <c r="AE206" i="19"/>
  <c r="AF206" i="19"/>
  <c r="AG206" i="19"/>
  <c r="AH206" i="19"/>
  <c r="AI206" i="19"/>
  <c r="AJ206" i="19"/>
  <c r="AK206" i="19"/>
  <c r="AL206" i="19"/>
  <c r="AM206" i="19"/>
  <c r="AN206" i="19"/>
  <c r="AO206" i="19"/>
  <c r="AP206" i="19"/>
  <c r="AE207" i="19"/>
  <c r="AF207" i="19"/>
  <c r="AG207" i="19"/>
  <c r="AH207" i="19"/>
  <c r="AI207" i="19"/>
  <c r="AJ207" i="19"/>
  <c r="AK207" i="19"/>
  <c r="AL207" i="19"/>
  <c r="AM207" i="19"/>
  <c r="AN207" i="19"/>
  <c r="AO207" i="19"/>
  <c r="AP207" i="19"/>
  <c r="AE208" i="19"/>
  <c r="AF208" i="19"/>
  <c r="AG208" i="19"/>
  <c r="AH208" i="19"/>
  <c r="AI208" i="19"/>
  <c r="AJ208" i="19"/>
  <c r="AK208" i="19"/>
  <c r="AL208" i="19"/>
  <c r="AM208" i="19"/>
  <c r="AN208" i="19"/>
  <c r="AO208" i="19"/>
  <c r="AP208" i="19"/>
  <c r="AE209" i="19"/>
  <c r="AF209" i="19"/>
  <c r="AG209" i="19"/>
  <c r="AH209" i="19"/>
  <c r="AI209" i="19"/>
  <c r="AJ209" i="19"/>
  <c r="AK209" i="19"/>
  <c r="AL209" i="19"/>
  <c r="AM209" i="19"/>
  <c r="AN209" i="19"/>
  <c r="AO209" i="19"/>
  <c r="AP209" i="19"/>
  <c r="AE210" i="19"/>
  <c r="AF210" i="19"/>
  <c r="AG210" i="19"/>
  <c r="AH210" i="19"/>
  <c r="AI210" i="19"/>
  <c r="AJ210" i="19"/>
  <c r="AK210" i="19"/>
  <c r="AL210" i="19"/>
  <c r="AM210" i="19"/>
  <c r="AN210" i="19"/>
  <c r="AO210" i="19"/>
  <c r="AP210" i="19"/>
  <c r="AE211" i="19"/>
  <c r="AF211" i="19"/>
  <c r="AG211" i="19"/>
  <c r="AH211" i="19"/>
  <c r="AI211" i="19"/>
  <c r="AJ211" i="19"/>
  <c r="AK211" i="19"/>
  <c r="AL211" i="19"/>
  <c r="AM211" i="19"/>
  <c r="AN211" i="19"/>
  <c r="AO211" i="19"/>
  <c r="AP211" i="19"/>
  <c r="AE212" i="19"/>
  <c r="AF212" i="19"/>
  <c r="AG212" i="19"/>
  <c r="AH212" i="19"/>
  <c r="AI212" i="19"/>
  <c r="AJ212" i="19"/>
  <c r="AK212" i="19"/>
  <c r="AL212" i="19"/>
  <c r="AM212" i="19"/>
  <c r="AN212" i="19"/>
  <c r="AO212" i="19"/>
  <c r="AP212" i="19"/>
  <c r="AE213" i="19"/>
  <c r="AF213" i="19"/>
  <c r="AG213" i="19"/>
  <c r="AH213" i="19"/>
  <c r="AI213" i="19"/>
  <c r="AJ213" i="19"/>
  <c r="AK213" i="19"/>
  <c r="AL213" i="19"/>
  <c r="AM213" i="19"/>
  <c r="AN213" i="19"/>
  <c r="AO213" i="19"/>
  <c r="AP213" i="19"/>
  <c r="AE214" i="19"/>
  <c r="AF214" i="19"/>
  <c r="AG214" i="19"/>
  <c r="AH214" i="19"/>
  <c r="AI214" i="19"/>
  <c r="AJ214" i="19"/>
  <c r="AK214" i="19"/>
  <c r="AL214" i="19"/>
  <c r="AM214" i="19"/>
  <c r="AN214" i="19"/>
  <c r="AO214" i="19"/>
  <c r="AP214" i="19"/>
  <c r="AE215" i="19"/>
  <c r="AF215" i="19"/>
  <c r="AG215" i="19"/>
  <c r="AH215" i="19"/>
  <c r="AI215" i="19"/>
  <c r="AJ215" i="19"/>
  <c r="AK215" i="19"/>
  <c r="AL215" i="19"/>
  <c r="AM215" i="19"/>
  <c r="AN215" i="19"/>
  <c r="AO215" i="19"/>
  <c r="AP215" i="19"/>
  <c r="AE216" i="19"/>
  <c r="AF216" i="19"/>
  <c r="AG216" i="19"/>
  <c r="AH216" i="19"/>
  <c r="AI216" i="19"/>
  <c r="AJ216" i="19"/>
  <c r="AK216" i="19"/>
  <c r="AL216" i="19"/>
  <c r="AM216" i="19"/>
  <c r="AN216" i="19"/>
  <c r="AO216" i="19"/>
  <c r="AP216" i="19"/>
  <c r="AE217" i="19"/>
  <c r="AF217" i="19"/>
  <c r="AG217" i="19"/>
  <c r="AH217" i="19"/>
  <c r="AI217" i="19"/>
  <c r="AJ217" i="19"/>
  <c r="AK217" i="19"/>
  <c r="AL217" i="19"/>
  <c r="AM217" i="19"/>
  <c r="AN217" i="19"/>
  <c r="AO217" i="19"/>
  <c r="AP217" i="19"/>
  <c r="AE218" i="19"/>
  <c r="AF218" i="19"/>
  <c r="AG218" i="19"/>
  <c r="AH218" i="19"/>
  <c r="AI218" i="19"/>
  <c r="AJ218" i="19"/>
  <c r="AK218" i="19"/>
  <c r="AL218" i="19"/>
  <c r="AM218" i="19"/>
  <c r="AN218" i="19"/>
  <c r="AO218" i="19"/>
  <c r="AP218" i="19"/>
  <c r="AE219" i="19"/>
  <c r="AF219" i="19"/>
  <c r="AG219" i="19"/>
  <c r="AH219" i="19"/>
  <c r="AI219" i="19"/>
  <c r="AJ219" i="19"/>
  <c r="AK219" i="19"/>
  <c r="AL219" i="19"/>
  <c r="AM219" i="19"/>
  <c r="AN219" i="19"/>
  <c r="AO219" i="19"/>
  <c r="AP219" i="19"/>
  <c r="AE220" i="19"/>
  <c r="AF220" i="19"/>
  <c r="AG220" i="19"/>
  <c r="AH220" i="19"/>
  <c r="AI220" i="19"/>
  <c r="AJ220" i="19"/>
  <c r="AK220" i="19"/>
  <c r="AL220" i="19"/>
  <c r="AM220" i="19"/>
  <c r="AN220" i="19"/>
  <c r="AO220" i="19"/>
  <c r="AP220" i="19"/>
  <c r="AE221" i="19"/>
  <c r="AF221" i="19"/>
  <c r="AG221" i="19"/>
  <c r="AH221" i="19"/>
  <c r="AI221" i="19"/>
  <c r="AJ221" i="19"/>
  <c r="AK221" i="19"/>
  <c r="AL221" i="19"/>
  <c r="AM221" i="19"/>
  <c r="AN221" i="19"/>
  <c r="AO221" i="19"/>
  <c r="AP221" i="19"/>
  <c r="AE222" i="19"/>
  <c r="AF222" i="19"/>
  <c r="AG222" i="19"/>
  <c r="AH222" i="19"/>
  <c r="AI222" i="19"/>
  <c r="AJ222" i="19"/>
  <c r="AK222" i="19"/>
  <c r="AL222" i="19"/>
  <c r="AM222" i="19"/>
  <c r="AN222" i="19"/>
  <c r="AO222" i="19"/>
  <c r="AP222" i="19"/>
  <c r="AE223" i="19"/>
  <c r="AF223" i="19"/>
  <c r="AG223" i="19"/>
  <c r="AH223" i="19"/>
  <c r="AI223" i="19"/>
  <c r="AJ223" i="19"/>
  <c r="AK223" i="19"/>
  <c r="AL223" i="19"/>
  <c r="AM223" i="19"/>
  <c r="AN223" i="19"/>
  <c r="AO223" i="19"/>
  <c r="AP223" i="19"/>
  <c r="AE224" i="19"/>
  <c r="AF224" i="19"/>
  <c r="AG224" i="19"/>
  <c r="AH224" i="19"/>
  <c r="AI224" i="19"/>
  <c r="AJ224" i="19"/>
  <c r="AK224" i="19"/>
  <c r="AL224" i="19"/>
  <c r="AM224" i="19"/>
  <c r="AN224" i="19"/>
  <c r="AO224" i="19"/>
  <c r="AP224" i="19"/>
  <c r="AE225" i="19"/>
  <c r="AF225" i="19"/>
  <c r="AG225" i="19"/>
  <c r="AH225" i="19"/>
  <c r="AI225" i="19"/>
  <c r="AJ225" i="19"/>
  <c r="AK225" i="19"/>
  <c r="AL225" i="19"/>
  <c r="AM225" i="19"/>
  <c r="AN225" i="19"/>
  <c r="AO225" i="19"/>
  <c r="AP225" i="19"/>
  <c r="AE226" i="19"/>
  <c r="AF226" i="19"/>
  <c r="AG226" i="19"/>
  <c r="AH226" i="19"/>
  <c r="AI226" i="19"/>
  <c r="AJ226" i="19"/>
  <c r="AK226" i="19"/>
  <c r="AL226" i="19"/>
  <c r="AM226" i="19"/>
  <c r="AN226" i="19"/>
  <c r="AO226" i="19"/>
  <c r="AP226" i="19"/>
  <c r="AE227" i="19"/>
  <c r="AF227" i="19"/>
  <c r="AG227" i="19"/>
  <c r="AH227" i="19"/>
  <c r="AI227" i="19"/>
  <c r="AJ227" i="19"/>
  <c r="AK227" i="19"/>
  <c r="AL227" i="19"/>
  <c r="AM227" i="19"/>
  <c r="AN227" i="19"/>
  <c r="AO227" i="19"/>
  <c r="AP227" i="19"/>
  <c r="AE228" i="19"/>
  <c r="AF228" i="19"/>
  <c r="AG228" i="19"/>
  <c r="AH228" i="19"/>
  <c r="AI228" i="19"/>
  <c r="AJ228" i="19"/>
  <c r="AK228" i="19"/>
  <c r="AL228" i="19"/>
  <c r="AM228" i="19"/>
  <c r="AN228" i="19"/>
  <c r="AO228" i="19"/>
  <c r="AP228" i="19"/>
  <c r="AE229" i="19"/>
  <c r="AF229" i="19"/>
  <c r="AG229" i="19"/>
  <c r="AH229" i="19"/>
  <c r="AI229" i="19"/>
  <c r="AJ229" i="19"/>
  <c r="AK229" i="19"/>
  <c r="AL229" i="19"/>
  <c r="AM229" i="19"/>
  <c r="AN229" i="19"/>
  <c r="AO229" i="19"/>
  <c r="AP229" i="19"/>
  <c r="AE230" i="19"/>
  <c r="AF230" i="19"/>
  <c r="AG230" i="19"/>
  <c r="AH230" i="19"/>
  <c r="AI230" i="19"/>
  <c r="AJ230" i="19"/>
  <c r="AK230" i="19"/>
  <c r="AL230" i="19"/>
  <c r="AM230" i="19"/>
  <c r="AN230" i="19"/>
  <c r="AO230" i="19"/>
  <c r="AP230" i="19"/>
  <c r="AE231" i="19"/>
  <c r="AF231" i="19"/>
  <c r="AG231" i="19"/>
  <c r="AH231" i="19"/>
  <c r="AI231" i="19"/>
  <c r="AJ231" i="19"/>
  <c r="AK231" i="19"/>
  <c r="AL231" i="19"/>
  <c r="AM231" i="19"/>
  <c r="AN231" i="19"/>
  <c r="AO231" i="19"/>
  <c r="AP231" i="19"/>
  <c r="AE232" i="19"/>
  <c r="AF232" i="19"/>
  <c r="AG232" i="19"/>
  <c r="AH232" i="19"/>
  <c r="AI232" i="19"/>
  <c r="AJ232" i="19"/>
  <c r="AK232" i="19"/>
  <c r="AL232" i="19"/>
  <c r="AM232" i="19"/>
  <c r="AN232" i="19"/>
  <c r="AO232" i="19"/>
  <c r="AP232" i="19"/>
  <c r="AE233" i="19"/>
  <c r="AF233" i="19"/>
  <c r="AG233" i="19"/>
  <c r="AH233" i="19"/>
  <c r="AI233" i="19"/>
  <c r="AJ233" i="19"/>
  <c r="AK233" i="19"/>
  <c r="AL233" i="19"/>
  <c r="AM233" i="19"/>
  <c r="AN233" i="19"/>
  <c r="AO233" i="19"/>
  <c r="AP233" i="19"/>
  <c r="AE234" i="19"/>
  <c r="AF234" i="19"/>
  <c r="AG234" i="19"/>
  <c r="AH234" i="19"/>
  <c r="AI234" i="19"/>
  <c r="AJ234" i="19"/>
  <c r="AK234" i="19"/>
  <c r="AL234" i="19"/>
  <c r="AM234" i="19"/>
  <c r="AN234" i="19"/>
  <c r="AO234" i="19"/>
  <c r="AP234" i="19"/>
  <c r="AE235" i="19"/>
  <c r="AF235" i="19"/>
  <c r="AG235" i="19"/>
  <c r="AH235" i="19"/>
  <c r="AI235" i="19"/>
  <c r="AJ235" i="19"/>
  <c r="AK235" i="19"/>
  <c r="AL235" i="19"/>
  <c r="AM235" i="19"/>
  <c r="AN235" i="19"/>
  <c r="AO235" i="19"/>
  <c r="AP235" i="19"/>
  <c r="AE236" i="19"/>
  <c r="AF236" i="19"/>
  <c r="AG236" i="19"/>
  <c r="AH236" i="19"/>
  <c r="AI236" i="19"/>
  <c r="AJ236" i="19"/>
  <c r="AK236" i="19"/>
  <c r="AL236" i="19"/>
  <c r="AM236" i="19"/>
  <c r="AN236" i="19"/>
  <c r="AO236" i="19"/>
  <c r="AP236" i="19"/>
  <c r="AE237" i="19"/>
  <c r="AF237" i="19"/>
  <c r="AG237" i="19"/>
  <c r="AH237" i="19"/>
  <c r="AI237" i="19"/>
  <c r="AJ237" i="19"/>
  <c r="AK237" i="19"/>
  <c r="AL237" i="19"/>
  <c r="AM237" i="19"/>
  <c r="AN237" i="19"/>
  <c r="AO237" i="19"/>
  <c r="AP237" i="19"/>
  <c r="AE238" i="19"/>
  <c r="AF238" i="19"/>
  <c r="AG238" i="19"/>
  <c r="AH238" i="19"/>
  <c r="AI238" i="19"/>
  <c r="AJ238" i="19"/>
  <c r="AK238" i="19"/>
  <c r="AL238" i="19"/>
  <c r="AM238" i="19"/>
  <c r="AN238" i="19"/>
  <c r="AO238" i="19"/>
  <c r="AP238" i="19"/>
  <c r="AE239" i="19"/>
  <c r="AF239" i="19"/>
  <c r="AG239" i="19"/>
  <c r="AH239" i="19"/>
  <c r="AI239" i="19"/>
  <c r="AJ239" i="19"/>
  <c r="AK239" i="19"/>
  <c r="AL239" i="19"/>
  <c r="AM239" i="19"/>
  <c r="AN239" i="19"/>
  <c r="AO239" i="19"/>
  <c r="AP239" i="19"/>
  <c r="AE240" i="19"/>
  <c r="AF240" i="19"/>
  <c r="AG240" i="19"/>
  <c r="AH240" i="19"/>
  <c r="AI240" i="19"/>
  <c r="AJ240" i="19"/>
  <c r="AK240" i="19"/>
  <c r="AL240" i="19"/>
  <c r="AM240" i="19"/>
  <c r="AN240" i="19"/>
  <c r="AO240" i="19"/>
  <c r="AP240" i="19"/>
  <c r="AE241" i="19"/>
  <c r="AF241" i="19"/>
  <c r="AG241" i="19"/>
  <c r="AH241" i="19"/>
  <c r="AI241" i="19"/>
  <c r="AJ241" i="19"/>
  <c r="AK241" i="19"/>
  <c r="AL241" i="19"/>
  <c r="AM241" i="19"/>
  <c r="AN241" i="19"/>
  <c r="AO241" i="19"/>
  <c r="AP241" i="19"/>
  <c r="AE242" i="19"/>
  <c r="AF242" i="19"/>
  <c r="AG242" i="19"/>
  <c r="AH242" i="19"/>
  <c r="AI242" i="19"/>
  <c r="AJ242" i="19"/>
  <c r="AK242" i="19"/>
  <c r="AL242" i="19"/>
  <c r="AM242" i="19"/>
  <c r="AN242" i="19"/>
  <c r="AO242" i="19"/>
  <c r="AP242" i="19"/>
  <c r="AE243" i="19"/>
  <c r="AF243" i="19"/>
  <c r="AG243" i="19"/>
  <c r="AH243" i="19"/>
  <c r="AI243" i="19"/>
  <c r="AJ243" i="19"/>
  <c r="AK243" i="19"/>
  <c r="AL243" i="19"/>
  <c r="AM243" i="19"/>
  <c r="AN243" i="19"/>
  <c r="AO243" i="19"/>
  <c r="AP243" i="19"/>
  <c r="AE244" i="19"/>
  <c r="AF244" i="19"/>
  <c r="AG244" i="19"/>
  <c r="AH244" i="19"/>
  <c r="AI244" i="19"/>
  <c r="AJ244" i="19"/>
  <c r="AK244" i="19"/>
  <c r="AL244" i="19"/>
  <c r="AM244" i="19"/>
  <c r="AN244" i="19"/>
  <c r="AO244" i="19"/>
  <c r="AP244" i="19"/>
  <c r="AE245" i="19"/>
  <c r="AF245" i="19"/>
  <c r="AG245" i="19"/>
  <c r="AH245" i="19"/>
  <c r="AI245" i="19"/>
  <c r="AJ245" i="19"/>
  <c r="AK245" i="19"/>
  <c r="AL245" i="19"/>
  <c r="AM245" i="19"/>
  <c r="AN245" i="19"/>
  <c r="AO245" i="19"/>
  <c r="AP245" i="19"/>
  <c r="AE246" i="19"/>
  <c r="AF246" i="19"/>
  <c r="AG246" i="19"/>
  <c r="AH246" i="19"/>
  <c r="AI246" i="19"/>
  <c r="AJ246" i="19"/>
  <c r="AK246" i="19"/>
  <c r="AL246" i="19"/>
  <c r="AM246" i="19"/>
  <c r="AN246" i="19"/>
  <c r="AO246" i="19"/>
  <c r="AP246" i="19"/>
  <c r="AE247" i="19"/>
  <c r="AF247" i="19"/>
  <c r="AG247" i="19"/>
  <c r="AH247" i="19"/>
  <c r="AI247" i="19"/>
  <c r="AJ247" i="19"/>
  <c r="AK247" i="19"/>
  <c r="AL247" i="19"/>
  <c r="AM247" i="19"/>
  <c r="AN247" i="19"/>
  <c r="AO247" i="19"/>
  <c r="AP247" i="19"/>
  <c r="AE248" i="19"/>
  <c r="AF248" i="19"/>
  <c r="AG248" i="19"/>
  <c r="AH248" i="19"/>
  <c r="AI248" i="19"/>
  <c r="AJ248" i="19"/>
  <c r="AK248" i="19"/>
  <c r="AL248" i="19"/>
  <c r="AM248" i="19"/>
  <c r="AN248" i="19"/>
  <c r="AO248" i="19"/>
  <c r="AP248" i="19"/>
  <c r="AE249" i="19"/>
  <c r="AF249" i="19"/>
  <c r="AG249" i="19"/>
  <c r="AH249" i="19"/>
  <c r="AI249" i="19"/>
  <c r="AJ249" i="19"/>
  <c r="AK249" i="19"/>
  <c r="AL249" i="19"/>
  <c r="AM249" i="19"/>
  <c r="AN249" i="19"/>
  <c r="AO249" i="19"/>
  <c r="AP249" i="19"/>
  <c r="AE250" i="19"/>
  <c r="AF250" i="19"/>
  <c r="AG250" i="19"/>
  <c r="AH250" i="19"/>
  <c r="AI250" i="19"/>
  <c r="AJ250" i="19"/>
  <c r="AK250" i="19"/>
  <c r="AL250" i="19"/>
  <c r="AM250" i="19"/>
  <c r="AN250" i="19"/>
  <c r="AO250" i="19"/>
  <c r="AP250" i="19"/>
  <c r="AE251" i="19"/>
  <c r="AF251" i="19"/>
  <c r="AG251" i="19"/>
  <c r="AH251" i="19"/>
  <c r="AI251" i="19"/>
  <c r="AJ251" i="19"/>
  <c r="AK251" i="19"/>
  <c r="AL251" i="19"/>
  <c r="AM251" i="19"/>
  <c r="AN251" i="19"/>
  <c r="AO251" i="19"/>
  <c r="AP251" i="19"/>
  <c r="AE252" i="19"/>
  <c r="AF252" i="19"/>
  <c r="AG252" i="19"/>
  <c r="AH252" i="19"/>
  <c r="AI252" i="19"/>
  <c r="AJ252" i="19"/>
  <c r="AK252" i="19"/>
  <c r="AL252" i="19"/>
  <c r="AM252" i="19"/>
  <c r="AN252" i="19"/>
  <c r="AO252" i="19"/>
  <c r="AP252" i="19"/>
  <c r="AE253" i="19"/>
  <c r="AF253" i="19"/>
  <c r="AG253" i="19"/>
  <c r="AH253" i="19"/>
  <c r="AI253" i="19"/>
  <c r="AJ253" i="19"/>
  <c r="AK253" i="19"/>
  <c r="AL253" i="19"/>
  <c r="AM253" i="19"/>
  <c r="AN253" i="19"/>
  <c r="AO253" i="19"/>
  <c r="AP253" i="19"/>
  <c r="AE254" i="19"/>
  <c r="AF254" i="19"/>
  <c r="AG254" i="19"/>
  <c r="AH254" i="19"/>
  <c r="AI254" i="19"/>
  <c r="AJ254" i="19"/>
  <c r="AK254" i="19"/>
  <c r="AL254" i="19"/>
  <c r="AM254" i="19"/>
  <c r="AN254" i="19"/>
  <c r="AO254" i="19"/>
  <c r="AP254" i="19"/>
  <c r="AE255" i="19"/>
  <c r="AF255" i="19"/>
  <c r="AG255" i="19"/>
  <c r="AH255" i="19"/>
  <c r="AI255" i="19"/>
  <c r="AJ255" i="19"/>
  <c r="AK255" i="19"/>
  <c r="AL255" i="19"/>
  <c r="AM255" i="19"/>
  <c r="AN255" i="19"/>
  <c r="AO255" i="19"/>
  <c r="AP255" i="19"/>
  <c r="AE256" i="19"/>
  <c r="AF256" i="19"/>
  <c r="AG256" i="19"/>
  <c r="AH256" i="19"/>
  <c r="AI256" i="19"/>
  <c r="AJ256" i="19"/>
  <c r="AK256" i="19"/>
  <c r="AL256" i="19"/>
  <c r="AM256" i="19"/>
  <c r="AN256" i="19"/>
  <c r="AO256" i="19"/>
  <c r="AP256" i="19"/>
  <c r="AE257" i="19"/>
  <c r="AF257" i="19"/>
  <c r="AG257" i="19"/>
  <c r="AH257" i="19"/>
  <c r="AI257" i="19"/>
  <c r="AJ257" i="19"/>
  <c r="AK257" i="19"/>
  <c r="AL257" i="19"/>
  <c r="AM257" i="19"/>
  <c r="AN257" i="19"/>
  <c r="AO257" i="19"/>
  <c r="AP257" i="19"/>
  <c r="AE258" i="19"/>
  <c r="AF258" i="19"/>
  <c r="AG258" i="19"/>
  <c r="AH258" i="19"/>
  <c r="AI258" i="19"/>
  <c r="AJ258" i="19"/>
  <c r="AK258" i="19"/>
  <c r="AL258" i="19"/>
  <c r="AM258" i="19"/>
  <c r="AN258" i="19"/>
  <c r="AO258" i="19"/>
  <c r="AP258" i="19"/>
  <c r="AE259" i="19"/>
  <c r="AF259" i="19"/>
  <c r="AG259" i="19"/>
  <c r="AH259" i="19"/>
  <c r="AI259" i="19"/>
  <c r="AJ259" i="19"/>
  <c r="AK259" i="19"/>
  <c r="AL259" i="19"/>
  <c r="AM259" i="19"/>
  <c r="AN259" i="19"/>
  <c r="AO259" i="19"/>
  <c r="AP259" i="19"/>
  <c r="AE260" i="19"/>
  <c r="AF260" i="19"/>
  <c r="AG260" i="19"/>
  <c r="AH260" i="19"/>
  <c r="AI260" i="19"/>
  <c r="AJ260" i="19"/>
  <c r="AK260" i="19"/>
  <c r="AL260" i="19"/>
  <c r="AM260" i="19"/>
  <c r="AN260" i="19"/>
  <c r="AO260" i="19"/>
  <c r="AP260" i="19"/>
  <c r="AE261" i="19"/>
  <c r="AF261" i="19"/>
  <c r="AG261" i="19"/>
  <c r="AH261" i="19"/>
  <c r="AI261" i="19"/>
  <c r="AJ261" i="19"/>
  <c r="AK261" i="19"/>
  <c r="AL261" i="19"/>
  <c r="AM261" i="19"/>
  <c r="AN261" i="19"/>
  <c r="AO261" i="19"/>
  <c r="AP261" i="19"/>
  <c r="AE262" i="19"/>
  <c r="AF262" i="19"/>
  <c r="AG262" i="19"/>
  <c r="AH262" i="19"/>
  <c r="AI262" i="19"/>
  <c r="AJ262" i="19"/>
  <c r="AK262" i="19"/>
  <c r="AL262" i="19"/>
  <c r="AM262" i="19"/>
  <c r="AN262" i="19"/>
  <c r="AO262" i="19"/>
  <c r="AP262" i="19"/>
  <c r="AE263" i="19"/>
  <c r="AF263" i="19"/>
  <c r="AG263" i="19"/>
  <c r="AH263" i="19"/>
  <c r="AI263" i="19"/>
  <c r="AJ263" i="19"/>
  <c r="AK263" i="19"/>
  <c r="AL263" i="19"/>
  <c r="AM263" i="19"/>
  <c r="AN263" i="19"/>
  <c r="AO263" i="19"/>
  <c r="AP263" i="19"/>
  <c r="AE264" i="19"/>
  <c r="AF264" i="19"/>
  <c r="AG264" i="19"/>
  <c r="AH264" i="19"/>
  <c r="AI264" i="19"/>
  <c r="AJ264" i="19"/>
  <c r="AK264" i="19"/>
  <c r="AL264" i="19"/>
  <c r="AM264" i="19"/>
  <c r="AN264" i="19"/>
  <c r="AO264" i="19"/>
  <c r="AP264" i="19"/>
  <c r="AE265" i="19"/>
  <c r="AF265" i="19"/>
  <c r="AG265" i="19"/>
  <c r="AH265" i="19"/>
  <c r="AI265" i="19"/>
  <c r="AJ265" i="19"/>
  <c r="AK265" i="19"/>
  <c r="AL265" i="19"/>
  <c r="AM265" i="19"/>
  <c r="AN265" i="19"/>
  <c r="AO265" i="19"/>
  <c r="AP265" i="19"/>
  <c r="AE266" i="19"/>
  <c r="AF266" i="19"/>
  <c r="AG266" i="19"/>
  <c r="AH266" i="19"/>
  <c r="AI266" i="19"/>
  <c r="AJ266" i="19"/>
  <c r="AK266" i="19"/>
  <c r="AL266" i="19"/>
  <c r="AM266" i="19"/>
  <c r="AN266" i="19"/>
  <c r="AO266" i="19"/>
  <c r="AP266" i="19"/>
  <c r="AE267" i="19"/>
  <c r="AF267" i="19"/>
  <c r="AG267" i="19"/>
  <c r="AH267" i="19"/>
  <c r="AI267" i="19"/>
  <c r="AJ267" i="19"/>
  <c r="AK267" i="19"/>
  <c r="AL267" i="19"/>
  <c r="AM267" i="19"/>
  <c r="AN267" i="19"/>
  <c r="AO267" i="19"/>
  <c r="AP267" i="19"/>
  <c r="AE268" i="19"/>
  <c r="AF268" i="19"/>
  <c r="AG268" i="19"/>
  <c r="AH268" i="19"/>
  <c r="AI268" i="19"/>
  <c r="AJ268" i="19"/>
  <c r="AK268" i="19"/>
  <c r="AL268" i="19"/>
  <c r="AM268" i="19"/>
  <c r="AN268" i="19"/>
  <c r="AO268" i="19"/>
  <c r="AP268" i="19"/>
  <c r="AE269" i="19"/>
  <c r="AF269" i="19"/>
  <c r="AG269" i="19"/>
  <c r="AH269" i="19"/>
  <c r="AI269" i="19"/>
  <c r="AJ269" i="19"/>
  <c r="AK269" i="19"/>
  <c r="AL269" i="19"/>
  <c r="AM269" i="19"/>
  <c r="AN269" i="19"/>
  <c r="AO269" i="19"/>
  <c r="AP269" i="19"/>
  <c r="AE270" i="19"/>
  <c r="AF270" i="19"/>
  <c r="AG270" i="19"/>
  <c r="AH270" i="19"/>
  <c r="AI270" i="19"/>
  <c r="AJ270" i="19"/>
  <c r="AK270" i="19"/>
  <c r="AL270" i="19"/>
  <c r="AM270" i="19"/>
  <c r="AN270" i="19"/>
  <c r="AO270" i="19"/>
  <c r="AP270" i="19"/>
  <c r="AE271" i="19"/>
  <c r="AF271" i="19"/>
  <c r="AG271" i="19"/>
  <c r="AH271" i="19"/>
  <c r="AI271" i="19"/>
  <c r="AJ271" i="19"/>
  <c r="AK271" i="19"/>
  <c r="AL271" i="19"/>
  <c r="AM271" i="19"/>
  <c r="AN271" i="19"/>
  <c r="AO271" i="19"/>
  <c r="AP271" i="19"/>
  <c r="AE272" i="19"/>
  <c r="AF272" i="19"/>
  <c r="AG272" i="19"/>
  <c r="AH272" i="19"/>
  <c r="AI272" i="19"/>
  <c r="AJ272" i="19"/>
  <c r="AK272" i="19"/>
  <c r="AL272" i="19"/>
  <c r="AM272" i="19"/>
  <c r="AN272" i="19"/>
  <c r="AO272" i="19"/>
  <c r="AP272" i="19"/>
  <c r="AE273" i="19"/>
  <c r="AF273" i="19"/>
  <c r="AG273" i="19"/>
  <c r="AH273" i="19"/>
  <c r="AI273" i="19"/>
  <c r="AJ273" i="19"/>
  <c r="AK273" i="19"/>
  <c r="AL273" i="19"/>
  <c r="AM273" i="19"/>
  <c r="AN273" i="19"/>
  <c r="AO273" i="19"/>
  <c r="AP273" i="19"/>
  <c r="AE274" i="19"/>
  <c r="AF274" i="19"/>
  <c r="AG274" i="19"/>
  <c r="AH274" i="19"/>
  <c r="AI274" i="19"/>
  <c r="AJ274" i="19"/>
  <c r="AK274" i="19"/>
  <c r="AL274" i="19"/>
  <c r="AM274" i="19"/>
  <c r="AN274" i="19"/>
  <c r="AO274" i="19"/>
  <c r="AP274" i="19"/>
  <c r="AE275" i="19"/>
  <c r="AF275" i="19"/>
  <c r="AG275" i="19"/>
  <c r="AH275" i="19"/>
  <c r="AI275" i="19"/>
  <c r="AJ275" i="19"/>
  <c r="AK275" i="19"/>
  <c r="AL275" i="19"/>
  <c r="AM275" i="19"/>
  <c r="AN275" i="19"/>
  <c r="AO275" i="19"/>
  <c r="AP275" i="19"/>
  <c r="AE276" i="19"/>
  <c r="AF276" i="19"/>
  <c r="AG276" i="19"/>
  <c r="AH276" i="19"/>
  <c r="AI276" i="19"/>
  <c r="AJ276" i="19"/>
  <c r="AK276" i="19"/>
  <c r="AL276" i="19"/>
  <c r="AM276" i="19"/>
  <c r="AN276" i="19"/>
  <c r="AO276" i="19"/>
  <c r="AP276" i="19"/>
  <c r="AE277" i="19"/>
  <c r="AF277" i="19"/>
  <c r="AG277" i="19"/>
  <c r="AH277" i="19"/>
  <c r="AI277" i="19"/>
  <c r="AJ277" i="19"/>
  <c r="AK277" i="19"/>
  <c r="AL277" i="19"/>
  <c r="AM277" i="19"/>
  <c r="AN277" i="19"/>
  <c r="AO277" i="19"/>
  <c r="AP277" i="19"/>
  <c r="AE278" i="19"/>
  <c r="AF278" i="19"/>
  <c r="AG278" i="19"/>
  <c r="AH278" i="19"/>
  <c r="AI278" i="19"/>
  <c r="AJ278" i="19"/>
  <c r="AK278" i="19"/>
  <c r="AL278" i="19"/>
  <c r="AM278" i="19"/>
  <c r="AN278" i="19"/>
  <c r="AO278" i="19"/>
  <c r="AP278" i="19"/>
  <c r="AE279" i="19"/>
  <c r="AF279" i="19"/>
  <c r="AG279" i="19"/>
  <c r="AH279" i="19"/>
  <c r="AI279" i="19"/>
  <c r="AJ279" i="19"/>
  <c r="AK279" i="19"/>
  <c r="AL279" i="19"/>
  <c r="AM279" i="19"/>
  <c r="AN279" i="19"/>
  <c r="AO279" i="19"/>
  <c r="AP279" i="19"/>
  <c r="AE280" i="19"/>
  <c r="AF280" i="19"/>
  <c r="AG280" i="19"/>
  <c r="AH280" i="19"/>
  <c r="AI280" i="19"/>
  <c r="AJ280" i="19"/>
  <c r="AK280" i="19"/>
  <c r="AL280" i="19"/>
  <c r="AM280" i="19"/>
  <c r="AN280" i="19"/>
  <c r="AO280" i="19"/>
  <c r="AP280" i="19"/>
  <c r="AE281" i="19"/>
  <c r="AF281" i="19"/>
  <c r="AG281" i="19"/>
  <c r="AH281" i="19"/>
  <c r="AI281" i="19"/>
  <c r="AJ281" i="19"/>
  <c r="AK281" i="19"/>
  <c r="AL281" i="19"/>
  <c r="AM281" i="19"/>
  <c r="AN281" i="19"/>
  <c r="AO281" i="19"/>
  <c r="AP281" i="19"/>
  <c r="AE282" i="19"/>
  <c r="AF282" i="19"/>
  <c r="AG282" i="19"/>
  <c r="AH282" i="19"/>
  <c r="AI282" i="19"/>
  <c r="AJ282" i="19"/>
  <c r="AK282" i="19"/>
  <c r="AL282" i="19"/>
  <c r="AM282" i="19"/>
  <c r="AN282" i="19"/>
  <c r="AO282" i="19"/>
  <c r="AP282" i="19"/>
  <c r="AE283" i="19"/>
  <c r="AF283" i="19"/>
  <c r="AG283" i="19"/>
  <c r="AH283" i="19"/>
  <c r="AI283" i="19"/>
  <c r="AJ283" i="19"/>
  <c r="AK283" i="19"/>
  <c r="AL283" i="19"/>
  <c r="AM283" i="19"/>
  <c r="AN283" i="19"/>
  <c r="AO283" i="19"/>
  <c r="AP283" i="19"/>
  <c r="AE284" i="19"/>
  <c r="AF284" i="19"/>
  <c r="AG284" i="19"/>
  <c r="AH284" i="19"/>
  <c r="AI284" i="19"/>
  <c r="AJ284" i="19"/>
  <c r="AK284" i="19"/>
  <c r="AL284" i="19"/>
  <c r="AM284" i="19"/>
  <c r="AN284" i="19"/>
  <c r="AO284" i="19"/>
  <c r="AP284" i="19"/>
  <c r="AE285" i="19"/>
  <c r="AF285" i="19"/>
  <c r="AG285" i="19"/>
  <c r="AH285" i="19"/>
  <c r="AI285" i="19"/>
  <c r="AJ285" i="19"/>
  <c r="AK285" i="19"/>
  <c r="AL285" i="19"/>
  <c r="AM285" i="19"/>
  <c r="AN285" i="19"/>
  <c r="AO285" i="19"/>
  <c r="AP285" i="19"/>
  <c r="AE286" i="19"/>
  <c r="AF286" i="19"/>
  <c r="AG286" i="19"/>
  <c r="AH286" i="19"/>
  <c r="AI286" i="19"/>
  <c r="AJ286" i="19"/>
  <c r="AK286" i="19"/>
  <c r="AL286" i="19"/>
  <c r="AM286" i="19"/>
  <c r="AN286" i="19"/>
  <c r="AO286" i="19"/>
  <c r="AP286" i="19"/>
  <c r="AE287" i="19"/>
  <c r="AF287" i="19"/>
  <c r="AG287" i="19"/>
  <c r="AH287" i="19"/>
  <c r="AI287" i="19"/>
  <c r="AJ287" i="19"/>
  <c r="AK287" i="19"/>
  <c r="AL287" i="19"/>
  <c r="AM287" i="19"/>
  <c r="AN287" i="19"/>
  <c r="AO287" i="19"/>
  <c r="AP287" i="19"/>
  <c r="AE288" i="19"/>
  <c r="AF288" i="19"/>
  <c r="AG288" i="19"/>
  <c r="AH288" i="19"/>
  <c r="AI288" i="19"/>
  <c r="AJ288" i="19"/>
  <c r="AK288" i="19"/>
  <c r="AL288" i="19"/>
  <c r="AM288" i="19"/>
  <c r="AN288" i="19"/>
  <c r="AO288" i="19"/>
  <c r="AP288" i="19"/>
  <c r="AE289" i="19"/>
  <c r="AF289" i="19"/>
  <c r="AG289" i="19"/>
  <c r="AH289" i="19"/>
  <c r="AI289" i="19"/>
  <c r="AJ289" i="19"/>
  <c r="AK289" i="19"/>
  <c r="AL289" i="19"/>
  <c r="AM289" i="19"/>
  <c r="AN289" i="19"/>
  <c r="AO289" i="19"/>
  <c r="AP289" i="19"/>
  <c r="AE290" i="19"/>
  <c r="AF290" i="19"/>
  <c r="AG290" i="19"/>
  <c r="AH290" i="19"/>
  <c r="AI290" i="19"/>
  <c r="AJ290" i="19"/>
  <c r="AK290" i="19"/>
  <c r="AL290" i="19"/>
  <c r="AM290" i="19"/>
  <c r="AN290" i="19"/>
  <c r="AO290" i="19"/>
  <c r="AP290" i="19"/>
  <c r="AE291" i="19"/>
  <c r="AF291" i="19"/>
  <c r="AG291" i="19"/>
  <c r="AH291" i="19"/>
  <c r="AI291" i="19"/>
  <c r="AJ291" i="19"/>
  <c r="AK291" i="19"/>
  <c r="AL291" i="19"/>
  <c r="AM291" i="19"/>
  <c r="AN291" i="19"/>
  <c r="AO291" i="19"/>
  <c r="AP291" i="19"/>
  <c r="AE292" i="19"/>
  <c r="AF292" i="19"/>
  <c r="AG292" i="19"/>
  <c r="AH292" i="19"/>
  <c r="AI292" i="19"/>
  <c r="AJ292" i="19"/>
  <c r="AK292" i="19"/>
  <c r="AL292" i="19"/>
  <c r="AM292" i="19"/>
  <c r="AN292" i="19"/>
  <c r="AO292" i="19"/>
  <c r="AP292" i="19"/>
  <c r="AE293" i="19"/>
  <c r="AF293" i="19"/>
  <c r="AG293" i="19"/>
  <c r="AH293" i="19"/>
  <c r="AI293" i="19"/>
  <c r="AJ293" i="19"/>
  <c r="AK293" i="19"/>
  <c r="AL293" i="19"/>
  <c r="AM293" i="19"/>
  <c r="AN293" i="19"/>
  <c r="AO293" i="19"/>
  <c r="AP293" i="19"/>
  <c r="AE294" i="19"/>
  <c r="AF294" i="19"/>
  <c r="AG294" i="19"/>
  <c r="AH294" i="19"/>
  <c r="AI294" i="19"/>
  <c r="AJ294" i="19"/>
  <c r="AK294" i="19"/>
  <c r="AL294" i="19"/>
  <c r="AM294" i="19"/>
  <c r="AN294" i="19"/>
  <c r="AO294" i="19"/>
  <c r="AP294" i="19"/>
  <c r="AE295" i="19"/>
  <c r="AF295" i="19"/>
  <c r="AG295" i="19"/>
  <c r="AH295" i="19"/>
  <c r="AI295" i="19"/>
  <c r="AJ295" i="19"/>
  <c r="AK295" i="19"/>
  <c r="AL295" i="19"/>
  <c r="AM295" i="19"/>
  <c r="AN295" i="19"/>
  <c r="AO295" i="19"/>
  <c r="AP295" i="19"/>
  <c r="AE296" i="19"/>
  <c r="AF296" i="19"/>
  <c r="AG296" i="19"/>
  <c r="AH296" i="19"/>
  <c r="AI296" i="19"/>
  <c r="AJ296" i="19"/>
  <c r="AK296" i="19"/>
  <c r="AL296" i="19"/>
  <c r="AM296" i="19"/>
  <c r="AN296" i="19"/>
  <c r="AO296" i="19"/>
  <c r="AP296" i="19"/>
  <c r="AE297" i="19"/>
  <c r="AF297" i="19"/>
  <c r="AG297" i="19"/>
  <c r="AH297" i="19"/>
  <c r="AI297" i="19"/>
  <c r="AJ297" i="19"/>
  <c r="AK297" i="19"/>
  <c r="AL297" i="19"/>
  <c r="AM297" i="19"/>
  <c r="AN297" i="19"/>
  <c r="AO297" i="19"/>
  <c r="AP297" i="19"/>
  <c r="AE298" i="19"/>
  <c r="AF298" i="19"/>
  <c r="AG298" i="19"/>
  <c r="AH298" i="19"/>
  <c r="AI298" i="19"/>
  <c r="AJ298" i="19"/>
  <c r="AK298" i="19"/>
  <c r="AL298" i="19"/>
  <c r="AM298" i="19"/>
  <c r="AN298" i="19"/>
  <c r="AO298" i="19"/>
  <c r="AP298" i="19"/>
  <c r="AE299" i="19"/>
  <c r="AF299" i="19"/>
  <c r="AG299" i="19"/>
  <c r="AH299" i="19"/>
  <c r="AI299" i="19"/>
  <c r="AJ299" i="19"/>
  <c r="AK299" i="19"/>
  <c r="AL299" i="19"/>
  <c r="AM299" i="19"/>
  <c r="AN299" i="19"/>
  <c r="AO299" i="19"/>
  <c r="AP299" i="19"/>
  <c r="AE300" i="19"/>
  <c r="AF300" i="19"/>
  <c r="AG300" i="19"/>
  <c r="AH300" i="19"/>
  <c r="AI300" i="19"/>
  <c r="AJ300" i="19"/>
  <c r="AK300" i="19"/>
  <c r="AL300" i="19"/>
  <c r="AM300" i="19"/>
  <c r="AN300" i="19"/>
  <c r="AO300" i="19"/>
  <c r="AP300" i="19"/>
  <c r="AE301" i="19"/>
  <c r="AF301" i="19"/>
  <c r="AG301" i="19"/>
  <c r="AH301" i="19"/>
  <c r="AI301" i="19"/>
  <c r="AJ301" i="19"/>
  <c r="AK301" i="19"/>
  <c r="AL301" i="19"/>
  <c r="AM301" i="19"/>
  <c r="AN301" i="19"/>
  <c r="AO301" i="19"/>
  <c r="AP301" i="19"/>
  <c r="AE302" i="19"/>
  <c r="AF302" i="19"/>
  <c r="AG302" i="19"/>
  <c r="AH302" i="19"/>
  <c r="AI302" i="19"/>
  <c r="AJ302" i="19"/>
  <c r="AK302" i="19"/>
  <c r="AL302" i="19"/>
  <c r="AM302" i="19"/>
  <c r="AN302" i="19"/>
  <c r="AO302" i="19"/>
  <c r="AP302" i="19"/>
  <c r="AE303" i="19"/>
  <c r="AF303" i="19"/>
  <c r="AG303" i="19"/>
  <c r="AH303" i="19"/>
  <c r="AI303" i="19"/>
  <c r="AJ303" i="19"/>
  <c r="AK303" i="19"/>
  <c r="AL303" i="19"/>
  <c r="AM303" i="19"/>
  <c r="AN303" i="19"/>
  <c r="AO303" i="19"/>
  <c r="AP303" i="19"/>
  <c r="AE304" i="19"/>
  <c r="AF304" i="19"/>
  <c r="AG304" i="19"/>
  <c r="AH304" i="19"/>
  <c r="AI304" i="19"/>
  <c r="AJ304" i="19"/>
  <c r="AK304" i="19"/>
  <c r="AL304" i="19"/>
  <c r="AM304" i="19"/>
  <c r="AN304" i="19"/>
  <c r="AO304" i="19"/>
  <c r="AP304" i="19"/>
  <c r="AE305" i="19"/>
  <c r="AF305" i="19"/>
  <c r="AG305" i="19"/>
  <c r="AH305" i="19"/>
  <c r="AI305" i="19"/>
  <c r="AJ305" i="19"/>
  <c r="AK305" i="19"/>
  <c r="AL305" i="19"/>
  <c r="AM305" i="19"/>
  <c r="AN305" i="19"/>
  <c r="AO305" i="19"/>
  <c r="AP305" i="19"/>
  <c r="AE306" i="19"/>
  <c r="AF306" i="19"/>
  <c r="AG306" i="19"/>
  <c r="AH306" i="19"/>
  <c r="AI306" i="19"/>
  <c r="AJ306" i="19"/>
  <c r="AK306" i="19"/>
  <c r="AL306" i="19"/>
  <c r="AM306" i="19"/>
  <c r="AN306" i="19"/>
  <c r="AO306" i="19"/>
  <c r="AP306" i="19"/>
  <c r="AE307" i="19"/>
  <c r="AF307" i="19"/>
  <c r="AG307" i="19"/>
  <c r="AH307" i="19"/>
  <c r="AI307" i="19"/>
  <c r="AJ307" i="19"/>
  <c r="AK307" i="19"/>
  <c r="AL307" i="19"/>
  <c r="AM307" i="19"/>
  <c r="AN307" i="19"/>
  <c r="AO307" i="19"/>
  <c r="AP307" i="19"/>
  <c r="AE308" i="19"/>
  <c r="AF308" i="19"/>
  <c r="AG308" i="19"/>
  <c r="AH308" i="19"/>
  <c r="AI308" i="19"/>
  <c r="AJ308" i="19"/>
  <c r="AK308" i="19"/>
  <c r="AL308" i="19"/>
  <c r="AM308" i="19"/>
  <c r="AN308" i="19"/>
  <c r="AO308" i="19"/>
  <c r="AP308" i="19"/>
  <c r="AE309" i="19"/>
  <c r="AF309" i="19"/>
  <c r="AG309" i="19"/>
  <c r="AH309" i="19"/>
  <c r="AI309" i="19"/>
  <c r="AJ309" i="19"/>
  <c r="AK309" i="19"/>
  <c r="AL309" i="19"/>
  <c r="AM309" i="19"/>
  <c r="AN309" i="19"/>
  <c r="AO309" i="19"/>
  <c r="AP309" i="19"/>
  <c r="AE310" i="19"/>
  <c r="AF310" i="19"/>
  <c r="AG310" i="19"/>
  <c r="AH310" i="19"/>
  <c r="AI310" i="19"/>
  <c r="AJ310" i="19"/>
  <c r="AK310" i="19"/>
  <c r="AL310" i="19"/>
  <c r="AM310" i="19"/>
  <c r="AN310" i="19"/>
  <c r="AO310" i="19"/>
  <c r="AP310" i="19"/>
  <c r="AE311" i="19"/>
  <c r="AF311" i="19"/>
  <c r="AG311" i="19"/>
  <c r="AH311" i="19"/>
  <c r="AI311" i="19"/>
  <c r="AJ311" i="19"/>
  <c r="AK311" i="19"/>
  <c r="AL311" i="19"/>
  <c r="AM311" i="19"/>
  <c r="AN311" i="19"/>
  <c r="AO311" i="19"/>
  <c r="AP311" i="19"/>
  <c r="AE312" i="19"/>
  <c r="AF312" i="19"/>
  <c r="AG312" i="19"/>
  <c r="AH312" i="19"/>
  <c r="AI312" i="19"/>
  <c r="AJ312" i="19"/>
  <c r="AK312" i="19"/>
  <c r="AL312" i="19"/>
  <c r="AM312" i="19"/>
  <c r="AN312" i="19"/>
  <c r="AO312" i="19"/>
  <c r="AP312" i="19"/>
  <c r="AE313" i="19"/>
  <c r="AF313" i="19"/>
  <c r="AG313" i="19"/>
  <c r="AH313" i="19"/>
  <c r="AI313" i="19"/>
  <c r="AJ313" i="19"/>
  <c r="AK313" i="19"/>
  <c r="AL313" i="19"/>
  <c r="AM313" i="19"/>
  <c r="AN313" i="19"/>
  <c r="AO313" i="19"/>
  <c r="AP313" i="19"/>
  <c r="AE314" i="19"/>
  <c r="AF314" i="19"/>
  <c r="AG314" i="19"/>
  <c r="AH314" i="19"/>
  <c r="AI314" i="19"/>
  <c r="AJ314" i="19"/>
  <c r="AK314" i="19"/>
  <c r="AL314" i="19"/>
  <c r="AM314" i="19"/>
  <c r="AN314" i="19"/>
  <c r="AO314" i="19"/>
  <c r="AP314" i="19"/>
  <c r="AE315" i="19"/>
  <c r="AF315" i="19"/>
  <c r="AG315" i="19"/>
  <c r="AH315" i="19"/>
  <c r="AI315" i="19"/>
  <c r="AJ315" i="19"/>
  <c r="AK315" i="19"/>
  <c r="AL315" i="19"/>
  <c r="AM315" i="19"/>
  <c r="AN315" i="19"/>
  <c r="AO315" i="19"/>
  <c r="AP315" i="19"/>
  <c r="AE316" i="19"/>
  <c r="AF316" i="19"/>
  <c r="AG316" i="19"/>
  <c r="AH316" i="19"/>
  <c r="AI316" i="19"/>
  <c r="AJ316" i="19"/>
  <c r="AK316" i="19"/>
  <c r="AL316" i="19"/>
  <c r="AM316" i="19"/>
  <c r="AN316" i="19"/>
  <c r="AO316" i="19"/>
  <c r="AP316" i="19"/>
  <c r="AE317" i="19"/>
  <c r="AF317" i="19"/>
  <c r="AG317" i="19"/>
  <c r="AH317" i="19"/>
  <c r="AI317" i="19"/>
  <c r="AJ317" i="19"/>
  <c r="AK317" i="19"/>
  <c r="AL317" i="19"/>
  <c r="AM317" i="19"/>
  <c r="AN317" i="19"/>
  <c r="AO317" i="19"/>
  <c r="AP317" i="19"/>
  <c r="AE318" i="19"/>
  <c r="AF318" i="19"/>
  <c r="AG318" i="19"/>
  <c r="AH318" i="19"/>
  <c r="AI318" i="19"/>
  <c r="AJ318" i="19"/>
  <c r="AK318" i="19"/>
  <c r="AL318" i="19"/>
  <c r="AM318" i="19"/>
  <c r="AN318" i="19"/>
  <c r="AO318" i="19"/>
  <c r="AP318" i="19"/>
  <c r="AE319" i="19"/>
  <c r="AF319" i="19"/>
  <c r="AG319" i="19"/>
  <c r="AH319" i="19"/>
  <c r="AI319" i="19"/>
  <c r="AJ319" i="19"/>
  <c r="AK319" i="19"/>
  <c r="AL319" i="19"/>
  <c r="AM319" i="19"/>
  <c r="AN319" i="19"/>
  <c r="AO319" i="19"/>
  <c r="AP319" i="19"/>
  <c r="AE320" i="19"/>
  <c r="AF320" i="19"/>
  <c r="AG320" i="19"/>
  <c r="AH320" i="19"/>
  <c r="AI320" i="19"/>
  <c r="AJ320" i="19"/>
  <c r="AK320" i="19"/>
  <c r="AL320" i="19"/>
  <c r="AM320" i="19"/>
  <c r="AN320" i="19"/>
  <c r="AO320" i="19"/>
  <c r="AP320" i="19"/>
  <c r="AE321" i="19"/>
  <c r="AF321" i="19"/>
  <c r="AG321" i="19"/>
  <c r="AH321" i="19"/>
  <c r="AI321" i="19"/>
  <c r="AJ321" i="19"/>
  <c r="AK321" i="19"/>
  <c r="AL321" i="19"/>
  <c r="AM321" i="19"/>
  <c r="AN321" i="19"/>
  <c r="AO321" i="19"/>
  <c r="AP321" i="19"/>
  <c r="AE322" i="19"/>
  <c r="AF322" i="19"/>
  <c r="AG322" i="19"/>
  <c r="AH322" i="19"/>
  <c r="AI322" i="19"/>
  <c r="AJ322" i="19"/>
  <c r="AK322" i="19"/>
  <c r="AL322" i="19"/>
  <c r="AM322" i="19"/>
  <c r="AN322" i="19"/>
  <c r="AO322" i="19"/>
  <c r="AP322" i="19"/>
  <c r="AE323" i="19"/>
  <c r="AF323" i="19"/>
  <c r="AG323" i="19"/>
  <c r="AH323" i="19"/>
  <c r="AI323" i="19"/>
  <c r="AJ323" i="19"/>
  <c r="AK323" i="19"/>
  <c r="AL323" i="19"/>
  <c r="AM323" i="19"/>
  <c r="AN323" i="19"/>
  <c r="AO323" i="19"/>
  <c r="AP323" i="19"/>
  <c r="AE324" i="19"/>
  <c r="AF324" i="19"/>
  <c r="AG324" i="19"/>
  <c r="AH324" i="19"/>
  <c r="AI324" i="19"/>
  <c r="AJ324" i="19"/>
  <c r="AK324" i="19"/>
  <c r="AL324" i="19"/>
  <c r="AM324" i="19"/>
  <c r="AN324" i="19"/>
  <c r="AO324" i="19"/>
  <c r="AP324" i="19"/>
  <c r="AE325" i="19"/>
  <c r="AF325" i="19"/>
  <c r="AG325" i="19"/>
  <c r="AH325" i="19"/>
  <c r="AI325" i="19"/>
  <c r="AJ325" i="19"/>
  <c r="AK325" i="19"/>
  <c r="AL325" i="19"/>
  <c r="AM325" i="19"/>
  <c r="AN325" i="19"/>
  <c r="AO325" i="19"/>
  <c r="AP325" i="19"/>
  <c r="AE326" i="19"/>
  <c r="AF326" i="19"/>
  <c r="AG326" i="19"/>
  <c r="AH326" i="19"/>
  <c r="AI326" i="19"/>
  <c r="AJ326" i="19"/>
  <c r="AK326" i="19"/>
  <c r="AL326" i="19"/>
  <c r="AM326" i="19"/>
  <c r="AN326" i="19"/>
  <c r="AO326" i="19"/>
  <c r="AP326" i="19"/>
  <c r="AE327" i="19"/>
  <c r="AF327" i="19"/>
  <c r="AG327" i="19"/>
  <c r="AH327" i="19"/>
  <c r="AI327" i="19"/>
  <c r="AJ327" i="19"/>
  <c r="AK327" i="19"/>
  <c r="AL327" i="19"/>
  <c r="AM327" i="19"/>
  <c r="AN327" i="19"/>
  <c r="AO327" i="19"/>
  <c r="AP327" i="19"/>
  <c r="AE328" i="19"/>
  <c r="AF328" i="19"/>
  <c r="AG328" i="19"/>
  <c r="AH328" i="19"/>
  <c r="AI328" i="19"/>
  <c r="AJ328" i="19"/>
  <c r="AK328" i="19"/>
  <c r="AL328" i="19"/>
  <c r="AM328" i="19"/>
  <c r="AN328" i="19"/>
  <c r="AO328" i="19"/>
  <c r="AP328" i="19"/>
  <c r="AE329" i="19"/>
  <c r="AF329" i="19"/>
  <c r="AG329" i="19"/>
  <c r="AH329" i="19"/>
  <c r="AI329" i="19"/>
  <c r="AJ329" i="19"/>
  <c r="AK329" i="19"/>
  <c r="AL329" i="19"/>
  <c r="AM329" i="19"/>
  <c r="AN329" i="19"/>
  <c r="AO329" i="19"/>
  <c r="AP329" i="19"/>
  <c r="AE330" i="19"/>
  <c r="AF330" i="19"/>
  <c r="AG330" i="19"/>
  <c r="AH330" i="19"/>
  <c r="AI330" i="19"/>
  <c r="AJ330" i="19"/>
  <c r="AK330" i="19"/>
  <c r="AL330" i="19"/>
  <c r="AM330" i="19"/>
  <c r="AN330" i="19"/>
  <c r="AO330" i="19"/>
  <c r="AP330" i="19"/>
  <c r="AE331" i="19"/>
  <c r="AF331" i="19"/>
  <c r="AG331" i="19"/>
  <c r="AH331" i="19"/>
  <c r="AI331" i="19"/>
  <c r="AJ331" i="19"/>
  <c r="AK331" i="19"/>
  <c r="AL331" i="19"/>
  <c r="AM331" i="19"/>
  <c r="AN331" i="19"/>
  <c r="AO331" i="19"/>
  <c r="AP331" i="19"/>
  <c r="AE332" i="19"/>
  <c r="AF332" i="19"/>
  <c r="AG332" i="19"/>
  <c r="AH332" i="19"/>
  <c r="AI332" i="19"/>
  <c r="AJ332" i="19"/>
  <c r="AK332" i="19"/>
  <c r="AL332" i="19"/>
  <c r="AM332" i="19"/>
  <c r="AN332" i="19"/>
  <c r="AO332" i="19"/>
  <c r="AP332" i="19"/>
  <c r="AE333" i="19"/>
  <c r="AF333" i="19"/>
  <c r="AG333" i="19"/>
  <c r="AH333" i="19"/>
  <c r="AI333" i="19"/>
  <c r="AJ333" i="19"/>
  <c r="AK333" i="19"/>
  <c r="AL333" i="19"/>
  <c r="AM333" i="19"/>
  <c r="AN333" i="19"/>
  <c r="AO333" i="19"/>
  <c r="AP333" i="19"/>
  <c r="AE334" i="19"/>
  <c r="AF334" i="19"/>
  <c r="AG334" i="19"/>
  <c r="AH334" i="19"/>
  <c r="AI334" i="19"/>
  <c r="AJ334" i="19"/>
  <c r="AK334" i="19"/>
  <c r="AL334" i="19"/>
  <c r="AM334" i="19"/>
  <c r="AN334" i="19"/>
  <c r="AO334" i="19"/>
  <c r="AP334" i="19"/>
  <c r="AE335" i="19"/>
  <c r="AF335" i="19"/>
  <c r="AG335" i="19"/>
  <c r="AH335" i="19"/>
  <c r="AI335" i="19"/>
  <c r="AJ335" i="19"/>
  <c r="AK335" i="19"/>
  <c r="AL335" i="19"/>
  <c r="AM335" i="19"/>
  <c r="AN335" i="19"/>
  <c r="AO335" i="19"/>
  <c r="AP335" i="19"/>
  <c r="AE336" i="19"/>
  <c r="AF336" i="19"/>
  <c r="AG336" i="19"/>
  <c r="AH336" i="19"/>
  <c r="AI336" i="19"/>
  <c r="AJ336" i="19"/>
  <c r="AK336" i="19"/>
  <c r="AL336" i="19"/>
  <c r="AM336" i="19"/>
  <c r="AN336" i="19"/>
  <c r="AO336" i="19"/>
  <c r="AP336" i="19"/>
  <c r="AE337" i="19"/>
  <c r="AF337" i="19"/>
  <c r="AG337" i="19"/>
  <c r="AH337" i="19"/>
  <c r="AI337" i="19"/>
  <c r="AJ337" i="19"/>
  <c r="AK337" i="19"/>
  <c r="AL337" i="19"/>
  <c r="AM337" i="19"/>
  <c r="AN337" i="19"/>
  <c r="AO337" i="19"/>
  <c r="AP337" i="19"/>
  <c r="AE338" i="19"/>
  <c r="AF338" i="19"/>
  <c r="AG338" i="19"/>
  <c r="AH338" i="19"/>
  <c r="AI338" i="19"/>
  <c r="AJ338" i="19"/>
  <c r="AK338" i="19"/>
  <c r="AL338" i="19"/>
  <c r="AM338" i="19"/>
  <c r="AN338" i="19"/>
  <c r="AO338" i="19"/>
  <c r="AP338" i="19"/>
  <c r="AE339" i="19"/>
  <c r="AF339" i="19"/>
  <c r="AG339" i="19"/>
  <c r="AH339" i="19"/>
  <c r="AI339" i="19"/>
  <c r="AJ339" i="19"/>
  <c r="AK339" i="19"/>
  <c r="AL339" i="19"/>
  <c r="AM339" i="19"/>
  <c r="AN339" i="19"/>
  <c r="AO339" i="19"/>
  <c r="AP339" i="19"/>
  <c r="AE340" i="19"/>
  <c r="AF340" i="19"/>
  <c r="AG340" i="19"/>
  <c r="AH340" i="19"/>
  <c r="AI340" i="19"/>
  <c r="AJ340" i="19"/>
  <c r="AK340" i="19"/>
  <c r="AL340" i="19"/>
  <c r="AM340" i="19"/>
  <c r="AN340" i="19"/>
  <c r="AO340" i="19"/>
  <c r="AP340" i="19"/>
  <c r="AE341" i="19"/>
  <c r="AF341" i="19"/>
  <c r="AG341" i="19"/>
  <c r="AH341" i="19"/>
  <c r="AI341" i="19"/>
  <c r="AJ341" i="19"/>
  <c r="AK341" i="19"/>
  <c r="AL341" i="19"/>
  <c r="AM341" i="19"/>
  <c r="AN341" i="19"/>
  <c r="AO341" i="19"/>
  <c r="AP341" i="19"/>
  <c r="AE342" i="19"/>
  <c r="AF342" i="19"/>
  <c r="AG342" i="19"/>
  <c r="AH342" i="19"/>
  <c r="AI342" i="19"/>
  <c r="AJ342" i="19"/>
  <c r="AK342" i="19"/>
  <c r="AL342" i="19"/>
  <c r="AM342" i="19"/>
  <c r="AN342" i="19"/>
  <c r="AO342" i="19"/>
  <c r="AP342" i="19"/>
  <c r="AE343" i="19"/>
  <c r="AF343" i="19"/>
  <c r="AG343" i="19"/>
  <c r="AH343" i="19"/>
  <c r="AI343" i="19"/>
  <c r="AJ343" i="19"/>
  <c r="AK343" i="19"/>
  <c r="AL343" i="19"/>
  <c r="AM343" i="19"/>
  <c r="AN343" i="19"/>
  <c r="AO343" i="19"/>
  <c r="AP343" i="19"/>
  <c r="AE344" i="19"/>
  <c r="AF344" i="19"/>
  <c r="AG344" i="19"/>
  <c r="AH344" i="19"/>
  <c r="AI344" i="19"/>
  <c r="AJ344" i="19"/>
  <c r="AK344" i="19"/>
  <c r="AL344" i="19"/>
  <c r="AM344" i="19"/>
  <c r="AN344" i="19"/>
  <c r="AO344" i="19"/>
  <c r="AP344" i="19"/>
  <c r="AE345" i="19"/>
  <c r="AF345" i="19"/>
  <c r="AG345" i="19"/>
  <c r="AH345" i="19"/>
  <c r="AI345" i="19"/>
  <c r="AJ345" i="19"/>
  <c r="AK345" i="19"/>
  <c r="AL345" i="19"/>
  <c r="AM345" i="19"/>
  <c r="AN345" i="19"/>
  <c r="AO345" i="19"/>
  <c r="AP345" i="19"/>
  <c r="AE346" i="19"/>
  <c r="AF346" i="19"/>
  <c r="AG346" i="19"/>
  <c r="AH346" i="19"/>
  <c r="AI346" i="19"/>
  <c r="AJ346" i="19"/>
  <c r="AK346" i="19"/>
  <c r="AL346" i="19"/>
  <c r="AM346" i="19"/>
  <c r="AN346" i="19"/>
  <c r="AO346" i="19"/>
  <c r="AP346" i="19"/>
  <c r="AE347" i="19"/>
  <c r="AF347" i="19"/>
  <c r="AG347" i="19"/>
  <c r="AH347" i="19"/>
  <c r="AI347" i="19"/>
  <c r="AJ347" i="19"/>
  <c r="AK347" i="19"/>
  <c r="AL347" i="19"/>
  <c r="AM347" i="19"/>
  <c r="AN347" i="19"/>
  <c r="AO347" i="19"/>
  <c r="AP347" i="19"/>
  <c r="AE348" i="19"/>
  <c r="AF348" i="19"/>
  <c r="AG348" i="19"/>
  <c r="AH348" i="19"/>
  <c r="AI348" i="19"/>
  <c r="AJ348" i="19"/>
  <c r="AK348" i="19"/>
  <c r="AL348" i="19"/>
  <c r="AM348" i="19"/>
  <c r="AN348" i="19"/>
  <c r="AO348" i="19"/>
  <c r="AP348" i="19"/>
  <c r="AE349" i="19"/>
  <c r="AF349" i="19"/>
  <c r="AG349" i="19"/>
  <c r="AH349" i="19"/>
  <c r="AI349" i="19"/>
  <c r="AJ349" i="19"/>
  <c r="AK349" i="19"/>
  <c r="AL349" i="19"/>
  <c r="AM349" i="19"/>
  <c r="AN349" i="19"/>
  <c r="AO349" i="19"/>
  <c r="AP349" i="19"/>
  <c r="AE350" i="19"/>
  <c r="AF350" i="19"/>
  <c r="AG350" i="19"/>
  <c r="AH350" i="19"/>
  <c r="AI350" i="19"/>
  <c r="AJ350" i="19"/>
  <c r="AK350" i="19"/>
  <c r="AL350" i="19"/>
  <c r="AM350" i="19"/>
  <c r="AN350" i="19"/>
  <c r="AO350" i="19"/>
  <c r="AP350" i="19"/>
  <c r="AE351" i="19"/>
  <c r="AF351" i="19"/>
  <c r="AG351" i="19"/>
  <c r="AH351" i="19"/>
  <c r="AI351" i="19"/>
  <c r="AJ351" i="19"/>
  <c r="AK351" i="19"/>
  <c r="AL351" i="19"/>
  <c r="AM351" i="19"/>
  <c r="AN351" i="19"/>
  <c r="AO351" i="19"/>
  <c r="AP351" i="19"/>
  <c r="AE352" i="19"/>
  <c r="AF352" i="19"/>
  <c r="AG352" i="19"/>
  <c r="AH352" i="19"/>
  <c r="AI352" i="19"/>
  <c r="AJ352" i="19"/>
  <c r="AK352" i="19"/>
  <c r="AL352" i="19"/>
  <c r="AM352" i="19"/>
  <c r="AN352" i="19"/>
  <c r="AO352" i="19"/>
  <c r="AP352" i="19"/>
  <c r="AE353" i="19"/>
  <c r="AF353" i="19"/>
  <c r="AG353" i="19"/>
  <c r="AH353" i="19"/>
  <c r="AI353" i="19"/>
  <c r="AJ353" i="19"/>
  <c r="AK353" i="19"/>
  <c r="AL353" i="19"/>
  <c r="AM353" i="19"/>
  <c r="AN353" i="19"/>
  <c r="AO353" i="19"/>
  <c r="AP353" i="19"/>
  <c r="AE354" i="19"/>
  <c r="AF354" i="19"/>
  <c r="AG354" i="19"/>
  <c r="AH354" i="19"/>
  <c r="AI354" i="19"/>
  <c r="AJ354" i="19"/>
  <c r="AK354" i="19"/>
  <c r="AL354" i="19"/>
  <c r="AM354" i="19"/>
  <c r="AN354" i="19"/>
  <c r="AO354" i="19"/>
  <c r="AP354" i="19"/>
  <c r="AE355" i="19"/>
  <c r="AF355" i="19"/>
  <c r="AG355" i="19"/>
  <c r="AH355" i="19"/>
  <c r="AI355" i="19"/>
  <c r="AJ355" i="19"/>
  <c r="AK355" i="19"/>
  <c r="AL355" i="19"/>
  <c r="AM355" i="19"/>
  <c r="AN355" i="19"/>
  <c r="AO355" i="19"/>
  <c r="AP355" i="19"/>
  <c r="AE356" i="19"/>
  <c r="AF356" i="19"/>
  <c r="AG356" i="19"/>
  <c r="AH356" i="19"/>
  <c r="AI356" i="19"/>
  <c r="AJ356" i="19"/>
  <c r="AK356" i="19"/>
  <c r="AL356" i="19"/>
  <c r="AM356" i="19"/>
  <c r="AN356" i="19"/>
  <c r="AO356" i="19"/>
  <c r="AP356" i="19"/>
  <c r="AE357" i="19"/>
  <c r="AF357" i="19"/>
  <c r="AG357" i="19"/>
  <c r="AH357" i="19"/>
  <c r="AI357" i="19"/>
  <c r="AJ357" i="19"/>
  <c r="AK357" i="19"/>
  <c r="AL357" i="19"/>
  <c r="AM357" i="19"/>
  <c r="AN357" i="19"/>
  <c r="AO357" i="19"/>
  <c r="AP357" i="19"/>
  <c r="AE358" i="19"/>
  <c r="AF358" i="19"/>
  <c r="AG358" i="19"/>
  <c r="AH358" i="19"/>
  <c r="AI358" i="19"/>
  <c r="AJ358" i="19"/>
  <c r="AK358" i="19"/>
  <c r="AL358" i="19"/>
  <c r="AM358" i="19"/>
  <c r="AN358" i="19"/>
  <c r="AO358" i="19"/>
  <c r="AP358" i="19"/>
  <c r="AE359" i="19"/>
  <c r="AF359" i="19"/>
  <c r="AG359" i="19"/>
  <c r="AH359" i="19"/>
  <c r="AI359" i="19"/>
  <c r="AJ359" i="19"/>
  <c r="AK359" i="19"/>
  <c r="AL359" i="19"/>
  <c r="AM359" i="19"/>
  <c r="AN359" i="19"/>
  <c r="AO359" i="19"/>
  <c r="AP359" i="19"/>
  <c r="AE360" i="19"/>
  <c r="AF360" i="19"/>
  <c r="AG360" i="19"/>
  <c r="AH360" i="19"/>
  <c r="AI360" i="19"/>
  <c r="AJ360" i="19"/>
  <c r="AK360" i="19"/>
  <c r="AL360" i="19"/>
  <c r="AM360" i="19"/>
  <c r="AN360" i="19"/>
  <c r="AO360" i="19"/>
  <c r="AP360" i="19"/>
  <c r="AE361" i="19"/>
  <c r="AF361" i="19"/>
  <c r="AG361" i="19"/>
  <c r="AH361" i="19"/>
  <c r="AI361" i="19"/>
  <c r="AJ361" i="19"/>
  <c r="AK361" i="19"/>
  <c r="AL361" i="19"/>
  <c r="AM361" i="19"/>
  <c r="AN361" i="19"/>
  <c r="AO361" i="19"/>
  <c r="AP361" i="19"/>
  <c r="AE362" i="19"/>
  <c r="AF362" i="19"/>
  <c r="AG362" i="19"/>
  <c r="AH362" i="19"/>
  <c r="AI362" i="19"/>
  <c r="AJ362" i="19"/>
  <c r="AK362" i="19"/>
  <c r="AL362" i="19"/>
  <c r="AM362" i="19"/>
  <c r="AN362" i="19"/>
  <c r="AO362" i="19"/>
  <c r="AP362" i="19"/>
  <c r="AE363" i="19"/>
  <c r="AF363" i="19"/>
  <c r="AG363" i="19"/>
  <c r="AH363" i="19"/>
  <c r="AI363" i="19"/>
  <c r="AJ363" i="19"/>
  <c r="AK363" i="19"/>
  <c r="AL363" i="19"/>
  <c r="AM363" i="19"/>
  <c r="AN363" i="19"/>
  <c r="AO363" i="19"/>
  <c r="AP363" i="19"/>
  <c r="AE364" i="19"/>
  <c r="AF364" i="19"/>
  <c r="AG364" i="19"/>
  <c r="AH364" i="19"/>
  <c r="AI364" i="19"/>
  <c r="AJ364" i="19"/>
  <c r="AK364" i="19"/>
  <c r="AL364" i="19"/>
  <c r="AM364" i="19"/>
  <c r="AN364" i="19"/>
  <c r="AO364" i="19"/>
  <c r="AP364" i="19"/>
  <c r="AE365" i="19"/>
  <c r="AF365" i="19"/>
  <c r="AG365" i="19"/>
  <c r="AH365" i="19"/>
  <c r="AI365" i="19"/>
  <c r="AJ365" i="19"/>
  <c r="AK365" i="19"/>
  <c r="AL365" i="19"/>
  <c r="AM365" i="19"/>
  <c r="AN365" i="19"/>
  <c r="AO365" i="19"/>
  <c r="AP365" i="19"/>
  <c r="AE366" i="19"/>
  <c r="AF366" i="19"/>
  <c r="AG366" i="19"/>
  <c r="AH366" i="19"/>
  <c r="AI366" i="19"/>
  <c r="AJ366" i="19"/>
  <c r="AK366" i="19"/>
  <c r="AL366" i="19"/>
  <c r="AM366" i="19"/>
  <c r="AN366" i="19"/>
  <c r="AO366" i="19"/>
  <c r="AP366" i="19"/>
  <c r="AE367" i="19"/>
  <c r="AF367" i="19"/>
  <c r="AG367" i="19"/>
  <c r="AH367" i="19"/>
  <c r="AI367" i="19"/>
  <c r="AJ367" i="19"/>
  <c r="AK367" i="19"/>
  <c r="AL367" i="19"/>
  <c r="AM367" i="19"/>
  <c r="AN367" i="19"/>
  <c r="AO367" i="19"/>
  <c r="AP367" i="19"/>
  <c r="AE368" i="19"/>
  <c r="AF368" i="19"/>
  <c r="AG368" i="19"/>
  <c r="AH368" i="19"/>
  <c r="AI368" i="19"/>
  <c r="AJ368" i="19"/>
  <c r="AK368" i="19"/>
  <c r="AL368" i="19"/>
  <c r="AM368" i="19"/>
  <c r="AN368" i="19"/>
  <c r="AO368" i="19"/>
  <c r="AP368" i="19"/>
  <c r="AE369" i="19"/>
  <c r="AF369" i="19"/>
  <c r="AG369" i="19"/>
  <c r="AH369" i="19"/>
  <c r="AI369" i="19"/>
  <c r="AJ369" i="19"/>
  <c r="AK369" i="19"/>
  <c r="AL369" i="19"/>
  <c r="AM369" i="19"/>
  <c r="AN369" i="19"/>
  <c r="AO369" i="19"/>
  <c r="AP369" i="19"/>
  <c r="AE370" i="19"/>
  <c r="AF370" i="19"/>
  <c r="AG370" i="19"/>
  <c r="AH370" i="19"/>
  <c r="AI370" i="19"/>
  <c r="AJ370" i="19"/>
  <c r="AK370" i="19"/>
  <c r="AL370" i="19"/>
  <c r="AM370" i="19"/>
  <c r="AN370" i="19"/>
  <c r="AO370" i="19"/>
  <c r="AP370" i="19"/>
  <c r="AE371" i="19"/>
  <c r="AF371" i="19"/>
  <c r="AG371" i="19"/>
  <c r="AH371" i="19"/>
  <c r="AI371" i="19"/>
  <c r="AJ371" i="19"/>
  <c r="AK371" i="19"/>
  <c r="AL371" i="19"/>
  <c r="AM371" i="19"/>
  <c r="AN371" i="19"/>
  <c r="AO371" i="19"/>
  <c r="AP371" i="19"/>
  <c r="AE372" i="19"/>
  <c r="AF372" i="19"/>
  <c r="AG372" i="19"/>
  <c r="AH372" i="19"/>
  <c r="AI372" i="19"/>
  <c r="AJ372" i="19"/>
  <c r="AK372" i="19"/>
  <c r="AL372" i="19"/>
  <c r="AM372" i="19"/>
  <c r="AN372" i="19"/>
  <c r="AO372" i="19"/>
  <c r="AP372" i="19"/>
  <c r="AE373" i="19"/>
  <c r="AF373" i="19"/>
  <c r="AG373" i="19"/>
  <c r="AH373" i="19"/>
  <c r="AI373" i="19"/>
  <c r="AJ373" i="19"/>
  <c r="AK373" i="19"/>
  <c r="AL373" i="19"/>
  <c r="AM373" i="19"/>
  <c r="AN373" i="19"/>
  <c r="AO373" i="19"/>
  <c r="AP373" i="19"/>
  <c r="AE374" i="19"/>
  <c r="AF374" i="19"/>
  <c r="AG374" i="19"/>
  <c r="AH374" i="19"/>
  <c r="AI374" i="19"/>
  <c r="AJ374" i="19"/>
  <c r="AK374" i="19"/>
  <c r="AL374" i="19"/>
  <c r="AM374" i="19"/>
  <c r="AN374" i="19"/>
  <c r="AO374" i="19"/>
  <c r="AP374" i="19"/>
  <c r="AE375" i="19"/>
  <c r="AF375" i="19"/>
  <c r="AG375" i="19"/>
  <c r="AH375" i="19"/>
  <c r="AI375" i="19"/>
  <c r="AJ375" i="19"/>
  <c r="AK375" i="19"/>
  <c r="AL375" i="19"/>
  <c r="AM375" i="19"/>
  <c r="AN375" i="19"/>
  <c r="AO375" i="19"/>
  <c r="AP375" i="19"/>
  <c r="AE376" i="19"/>
  <c r="AF376" i="19"/>
  <c r="AG376" i="19"/>
  <c r="AH376" i="19"/>
  <c r="AI376" i="19"/>
  <c r="AJ376" i="19"/>
  <c r="AK376" i="19"/>
  <c r="AL376" i="19"/>
  <c r="AM376" i="19"/>
  <c r="AN376" i="19"/>
  <c r="AO376" i="19"/>
  <c r="AP376" i="19"/>
  <c r="AE377" i="19"/>
  <c r="AF377" i="19"/>
  <c r="AG377" i="19"/>
  <c r="AH377" i="19"/>
  <c r="AI377" i="19"/>
  <c r="AJ377" i="19"/>
  <c r="AK377" i="19"/>
  <c r="AL377" i="19"/>
  <c r="AM377" i="19"/>
  <c r="AN377" i="19"/>
  <c r="AO377" i="19"/>
  <c r="AP377" i="19"/>
  <c r="AE378" i="19"/>
  <c r="AF378" i="19"/>
  <c r="AG378" i="19"/>
  <c r="AH378" i="19"/>
  <c r="AI378" i="19"/>
  <c r="AJ378" i="19"/>
  <c r="AK378" i="19"/>
  <c r="AL378" i="19"/>
  <c r="AM378" i="19"/>
  <c r="AN378" i="19"/>
  <c r="AO378" i="19"/>
  <c r="AP378" i="19"/>
  <c r="AE379" i="19"/>
  <c r="AF379" i="19"/>
  <c r="AG379" i="19"/>
  <c r="AH379" i="19"/>
  <c r="AI379" i="19"/>
  <c r="AJ379" i="19"/>
  <c r="AK379" i="19"/>
  <c r="AL379" i="19"/>
  <c r="AM379" i="19"/>
  <c r="AN379" i="19"/>
  <c r="AO379" i="19"/>
  <c r="AP379" i="19"/>
  <c r="AE380" i="19"/>
  <c r="AF380" i="19"/>
  <c r="AG380" i="19"/>
  <c r="AH380" i="19"/>
  <c r="AI380" i="19"/>
  <c r="AJ380" i="19"/>
  <c r="AK380" i="19"/>
  <c r="AL380" i="19"/>
  <c r="AM380" i="19"/>
  <c r="AN380" i="19"/>
  <c r="AO380" i="19"/>
  <c r="AP380" i="19"/>
  <c r="AE381" i="19"/>
  <c r="AF381" i="19"/>
  <c r="AG381" i="19"/>
  <c r="AH381" i="19"/>
  <c r="AI381" i="19"/>
  <c r="AJ381" i="19"/>
  <c r="AK381" i="19"/>
  <c r="AL381" i="19"/>
  <c r="AM381" i="19"/>
  <c r="AN381" i="19"/>
  <c r="AO381" i="19"/>
  <c r="AP381" i="19"/>
  <c r="AE382" i="19"/>
  <c r="AF382" i="19"/>
  <c r="AG382" i="19"/>
  <c r="AH382" i="19"/>
  <c r="AI382" i="19"/>
  <c r="AJ382" i="19"/>
  <c r="AK382" i="19"/>
  <c r="AL382" i="19"/>
  <c r="AM382" i="19"/>
  <c r="AN382" i="19"/>
  <c r="AO382" i="19"/>
  <c r="AP382" i="19"/>
  <c r="AE383" i="19"/>
  <c r="AF383" i="19"/>
  <c r="AG383" i="19"/>
  <c r="AH383" i="19"/>
  <c r="AI383" i="19"/>
  <c r="AJ383" i="19"/>
  <c r="AK383" i="19"/>
  <c r="AL383" i="19"/>
  <c r="AM383" i="19"/>
  <c r="AN383" i="19"/>
  <c r="AO383" i="19"/>
  <c r="AP383" i="19"/>
  <c r="AE384" i="19"/>
  <c r="AF384" i="19"/>
  <c r="AG384" i="19"/>
  <c r="AH384" i="19"/>
  <c r="AI384" i="19"/>
  <c r="AJ384" i="19"/>
  <c r="AK384" i="19"/>
  <c r="AL384" i="19"/>
  <c r="AM384" i="19"/>
  <c r="AN384" i="19"/>
  <c r="AO384" i="19"/>
  <c r="AP384" i="19"/>
  <c r="AE385" i="19"/>
  <c r="AF385" i="19"/>
  <c r="AG385" i="19"/>
  <c r="AH385" i="19"/>
  <c r="AI385" i="19"/>
  <c r="AJ385" i="19"/>
  <c r="AK385" i="19"/>
  <c r="AL385" i="19"/>
  <c r="AM385" i="19"/>
  <c r="AN385" i="19"/>
  <c r="AO385" i="19"/>
  <c r="AP385" i="19"/>
  <c r="AE386" i="19"/>
  <c r="AF386" i="19"/>
  <c r="AG386" i="19"/>
  <c r="AH386" i="19"/>
  <c r="AI386" i="19"/>
  <c r="AJ386" i="19"/>
  <c r="AK386" i="19"/>
  <c r="AL386" i="19"/>
  <c r="AM386" i="19"/>
  <c r="AN386" i="19"/>
  <c r="AO386" i="19"/>
  <c r="AP386" i="19"/>
  <c r="AE387" i="19"/>
  <c r="AF387" i="19"/>
  <c r="AG387" i="19"/>
  <c r="AH387" i="19"/>
  <c r="AI387" i="19"/>
  <c r="AJ387" i="19"/>
  <c r="AK387" i="19"/>
  <c r="AL387" i="19"/>
  <c r="AM387" i="19"/>
  <c r="AN387" i="19"/>
  <c r="AO387" i="19"/>
  <c r="AP387" i="19"/>
  <c r="AE388" i="19"/>
  <c r="AF388" i="19"/>
  <c r="AG388" i="19"/>
  <c r="AH388" i="19"/>
  <c r="AI388" i="19"/>
  <c r="AJ388" i="19"/>
  <c r="AK388" i="19"/>
  <c r="AL388" i="19"/>
  <c r="AM388" i="19"/>
  <c r="AN388" i="19"/>
  <c r="AO388" i="19"/>
  <c r="AP388" i="19"/>
  <c r="AE389" i="19"/>
  <c r="AF389" i="19"/>
  <c r="AG389" i="19"/>
  <c r="AH389" i="19"/>
  <c r="AI389" i="19"/>
  <c r="AJ389" i="19"/>
  <c r="AK389" i="19"/>
  <c r="AL389" i="19"/>
  <c r="AM389" i="19"/>
  <c r="AN389" i="19"/>
  <c r="AO389" i="19"/>
  <c r="AP389" i="19"/>
  <c r="AE390" i="19"/>
  <c r="AF390" i="19"/>
  <c r="AG390" i="19"/>
  <c r="AH390" i="19"/>
  <c r="AI390" i="19"/>
  <c r="AJ390" i="19"/>
  <c r="AK390" i="19"/>
  <c r="AL390" i="19"/>
  <c r="AM390" i="19"/>
  <c r="AN390" i="19"/>
  <c r="AO390" i="19"/>
  <c r="AP390" i="19"/>
  <c r="AE391" i="19"/>
  <c r="AF391" i="19"/>
  <c r="AG391" i="19"/>
  <c r="AH391" i="19"/>
  <c r="AI391" i="19"/>
  <c r="AJ391" i="19"/>
  <c r="AK391" i="19"/>
  <c r="AL391" i="19"/>
  <c r="AM391" i="19"/>
  <c r="AN391" i="19"/>
  <c r="AO391" i="19"/>
  <c r="AP391" i="19"/>
  <c r="AE392" i="19"/>
  <c r="AF392" i="19"/>
  <c r="AG392" i="19"/>
  <c r="AH392" i="19"/>
  <c r="AI392" i="19"/>
  <c r="AJ392" i="19"/>
  <c r="AK392" i="19"/>
  <c r="AL392" i="19"/>
  <c r="AM392" i="19"/>
  <c r="AN392" i="19"/>
  <c r="AO392" i="19"/>
  <c r="AP392" i="19"/>
  <c r="AE393" i="19"/>
  <c r="AF393" i="19"/>
  <c r="AG393" i="19"/>
  <c r="AH393" i="19"/>
  <c r="AI393" i="19"/>
  <c r="AJ393" i="19"/>
  <c r="AK393" i="19"/>
  <c r="AL393" i="19"/>
  <c r="AM393" i="19"/>
  <c r="AN393" i="19"/>
  <c r="AO393" i="19"/>
  <c r="AP393" i="19"/>
  <c r="AE394" i="19"/>
  <c r="AF394" i="19"/>
  <c r="AG394" i="19"/>
  <c r="AH394" i="19"/>
  <c r="AI394" i="19"/>
  <c r="AJ394" i="19"/>
  <c r="AK394" i="19"/>
  <c r="AL394" i="19"/>
  <c r="AM394" i="19"/>
  <c r="AN394" i="19"/>
  <c r="AO394" i="19"/>
  <c r="AP394" i="19"/>
  <c r="AE395" i="19"/>
  <c r="AF395" i="19"/>
  <c r="AG395" i="19"/>
  <c r="AH395" i="19"/>
  <c r="AI395" i="19"/>
  <c r="AJ395" i="19"/>
  <c r="AK395" i="19"/>
  <c r="AL395" i="19"/>
  <c r="AM395" i="19"/>
  <c r="AN395" i="19"/>
  <c r="AO395" i="19"/>
  <c r="AP395" i="19"/>
  <c r="AE396" i="19"/>
  <c r="AF396" i="19"/>
  <c r="AG396" i="19"/>
  <c r="AH396" i="19"/>
  <c r="AI396" i="19"/>
  <c r="AJ396" i="19"/>
  <c r="AK396" i="19"/>
  <c r="AL396" i="19"/>
  <c r="AM396" i="19"/>
  <c r="AN396" i="19"/>
  <c r="AO396" i="19"/>
  <c r="AP396" i="19"/>
  <c r="AE397" i="19"/>
  <c r="AF397" i="19"/>
  <c r="AG397" i="19"/>
  <c r="AH397" i="19"/>
  <c r="AI397" i="19"/>
  <c r="AJ397" i="19"/>
  <c r="AK397" i="19"/>
  <c r="AL397" i="19"/>
  <c r="AM397" i="19"/>
  <c r="AN397" i="19"/>
  <c r="AO397" i="19"/>
  <c r="AP397" i="19"/>
  <c r="AE398" i="19"/>
  <c r="AF398" i="19"/>
  <c r="AG398" i="19"/>
  <c r="AH398" i="19"/>
  <c r="AI398" i="19"/>
  <c r="AJ398" i="19"/>
  <c r="AK398" i="19"/>
  <c r="AL398" i="19"/>
  <c r="AM398" i="19"/>
  <c r="AN398" i="19"/>
  <c r="AO398" i="19"/>
  <c r="AP398" i="19"/>
  <c r="AE399" i="19"/>
  <c r="AF399" i="19"/>
  <c r="AG399" i="19"/>
  <c r="AH399" i="19"/>
  <c r="AI399" i="19"/>
  <c r="AJ399" i="19"/>
  <c r="AK399" i="19"/>
  <c r="AL399" i="19"/>
  <c r="AM399" i="19"/>
  <c r="AN399" i="19"/>
  <c r="AO399" i="19"/>
  <c r="AP399" i="19"/>
  <c r="AE400" i="19"/>
  <c r="AF400" i="19"/>
  <c r="AG400" i="19"/>
  <c r="AH400" i="19"/>
  <c r="AI400" i="19"/>
  <c r="AJ400" i="19"/>
  <c r="AK400" i="19"/>
  <c r="AL400" i="19"/>
  <c r="AM400" i="19"/>
  <c r="AN400" i="19"/>
  <c r="AO400" i="19"/>
  <c r="AP400" i="19"/>
  <c r="AE401" i="19"/>
  <c r="AF401" i="19"/>
  <c r="AG401" i="19"/>
  <c r="AH401" i="19"/>
  <c r="AI401" i="19"/>
  <c r="AJ401" i="19"/>
  <c r="AK401" i="19"/>
  <c r="AL401" i="19"/>
  <c r="AM401" i="19"/>
  <c r="AN401" i="19"/>
  <c r="AO401" i="19"/>
  <c r="AP401" i="19"/>
  <c r="AE402" i="19"/>
  <c r="AF402" i="19"/>
  <c r="AG402" i="19"/>
  <c r="AH402" i="19"/>
  <c r="AI402" i="19"/>
  <c r="AJ402" i="19"/>
  <c r="AK402" i="19"/>
  <c r="AL402" i="19"/>
  <c r="AM402" i="19"/>
  <c r="AN402" i="19"/>
  <c r="AO402" i="19"/>
  <c r="AP402" i="19"/>
  <c r="AE403" i="19"/>
  <c r="AF403" i="19"/>
  <c r="AG403" i="19"/>
  <c r="AH403" i="19"/>
  <c r="AI403" i="19"/>
  <c r="AJ403" i="19"/>
  <c r="AK403" i="19"/>
  <c r="AL403" i="19"/>
  <c r="AM403" i="19"/>
  <c r="AN403" i="19"/>
  <c r="AO403" i="19"/>
  <c r="AP403" i="19"/>
  <c r="AE404" i="19"/>
  <c r="AF404" i="19"/>
  <c r="AG404" i="19"/>
  <c r="AH404" i="19"/>
  <c r="AI404" i="19"/>
  <c r="AJ404" i="19"/>
  <c r="AK404" i="19"/>
  <c r="AL404" i="19"/>
  <c r="AM404" i="19"/>
  <c r="AN404" i="19"/>
  <c r="AO404" i="19"/>
  <c r="AP404" i="19"/>
  <c r="AE405" i="19"/>
  <c r="AF405" i="19"/>
  <c r="AG405" i="19"/>
  <c r="AH405" i="19"/>
  <c r="AI405" i="19"/>
  <c r="AJ405" i="19"/>
  <c r="AK405" i="19"/>
  <c r="AL405" i="19"/>
  <c r="AM405" i="19"/>
  <c r="AN405" i="19"/>
  <c r="AO405" i="19"/>
  <c r="AP405" i="19"/>
  <c r="AE406" i="19"/>
  <c r="AF406" i="19"/>
  <c r="AG406" i="19"/>
  <c r="AH406" i="19"/>
  <c r="AI406" i="19"/>
  <c r="AJ406" i="19"/>
  <c r="AK406" i="19"/>
  <c r="AL406" i="19"/>
  <c r="AM406" i="19"/>
  <c r="AN406" i="19"/>
  <c r="AO406" i="19"/>
  <c r="AP406" i="19"/>
  <c r="AE407" i="19"/>
  <c r="AF407" i="19"/>
  <c r="AG407" i="19"/>
  <c r="AH407" i="19"/>
  <c r="AI407" i="19"/>
  <c r="AJ407" i="19"/>
  <c r="AK407" i="19"/>
  <c r="AL407" i="19"/>
  <c r="AM407" i="19"/>
  <c r="AN407" i="19"/>
  <c r="AO407" i="19"/>
  <c r="AP407" i="19"/>
  <c r="AE408" i="19"/>
  <c r="AF408" i="19"/>
  <c r="AG408" i="19"/>
  <c r="AH408" i="19"/>
  <c r="AI408" i="19"/>
  <c r="AJ408" i="19"/>
  <c r="AK408" i="19"/>
  <c r="AL408" i="19"/>
  <c r="AM408" i="19"/>
  <c r="AN408" i="19"/>
  <c r="AO408" i="19"/>
  <c r="AP408" i="19"/>
  <c r="AE409" i="19"/>
  <c r="AF409" i="19"/>
  <c r="AG409" i="19"/>
  <c r="AH409" i="19"/>
  <c r="AI409" i="19"/>
  <c r="AJ409" i="19"/>
  <c r="AK409" i="19"/>
  <c r="AL409" i="19"/>
  <c r="AM409" i="19"/>
  <c r="AN409" i="19"/>
  <c r="AO409" i="19"/>
  <c r="AP409" i="19"/>
  <c r="AE410" i="19"/>
  <c r="AF410" i="19"/>
  <c r="AG410" i="19"/>
  <c r="AH410" i="19"/>
  <c r="AI410" i="19"/>
  <c r="AJ410" i="19"/>
  <c r="AK410" i="19"/>
  <c r="AL410" i="19"/>
  <c r="AM410" i="19"/>
  <c r="AN410" i="19"/>
  <c r="AO410" i="19"/>
  <c r="AP410" i="19"/>
  <c r="AE411" i="19"/>
  <c r="AF411" i="19"/>
  <c r="AG411" i="19"/>
  <c r="AH411" i="19"/>
  <c r="AI411" i="19"/>
  <c r="AJ411" i="19"/>
  <c r="AK411" i="19"/>
  <c r="AL411" i="19"/>
  <c r="AM411" i="19"/>
  <c r="AN411" i="19"/>
  <c r="AO411" i="19"/>
  <c r="AP411" i="19"/>
  <c r="AE412" i="19"/>
  <c r="AF412" i="19"/>
  <c r="AG412" i="19"/>
  <c r="AH412" i="19"/>
  <c r="AI412" i="19"/>
  <c r="AJ412" i="19"/>
  <c r="AK412" i="19"/>
  <c r="AL412" i="19"/>
  <c r="AM412" i="19"/>
  <c r="AN412" i="19"/>
  <c r="AO412" i="19"/>
  <c r="AP412" i="19"/>
  <c r="AE413" i="19"/>
  <c r="AF413" i="19"/>
  <c r="AG413" i="19"/>
  <c r="AH413" i="19"/>
  <c r="AI413" i="19"/>
  <c r="AJ413" i="19"/>
  <c r="AK413" i="19"/>
  <c r="AL413" i="19"/>
  <c r="AM413" i="19"/>
  <c r="AN413" i="19"/>
  <c r="AO413" i="19"/>
  <c r="AP413" i="19"/>
  <c r="AE414" i="19"/>
  <c r="AF414" i="19"/>
  <c r="AG414" i="19"/>
  <c r="AH414" i="19"/>
  <c r="AI414" i="19"/>
  <c r="AJ414" i="19"/>
  <c r="AK414" i="19"/>
  <c r="AL414" i="19"/>
  <c r="AM414" i="19"/>
  <c r="AN414" i="19"/>
  <c r="AO414" i="19"/>
  <c r="AP414" i="19"/>
  <c r="AE415" i="19"/>
  <c r="AF415" i="19"/>
  <c r="AG415" i="19"/>
  <c r="AH415" i="19"/>
  <c r="AI415" i="19"/>
  <c r="AJ415" i="19"/>
  <c r="AK415" i="19"/>
  <c r="AL415" i="19"/>
  <c r="AM415" i="19"/>
  <c r="AN415" i="19"/>
  <c r="AO415" i="19"/>
  <c r="AP415" i="19"/>
  <c r="AE416" i="19"/>
  <c r="AF416" i="19"/>
  <c r="AG416" i="19"/>
  <c r="AH416" i="19"/>
  <c r="AI416" i="19"/>
  <c r="AJ416" i="19"/>
  <c r="AK416" i="19"/>
  <c r="AL416" i="19"/>
  <c r="AM416" i="19"/>
  <c r="AN416" i="19"/>
  <c r="AO416" i="19"/>
  <c r="AP416" i="19"/>
  <c r="AE417" i="19"/>
  <c r="AF417" i="19"/>
  <c r="AG417" i="19"/>
  <c r="AH417" i="19"/>
  <c r="AI417" i="19"/>
  <c r="AJ417" i="19"/>
  <c r="AK417" i="19"/>
  <c r="AL417" i="19"/>
  <c r="AM417" i="19"/>
  <c r="AN417" i="19"/>
  <c r="AO417" i="19"/>
  <c r="AP417" i="19"/>
  <c r="AE418" i="19"/>
  <c r="AF418" i="19"/>
  <c r="AG418" i="19"/>
  <c r="AH418" i="19"/>
  <c r="AI418" i="19"/>
  <c r="AJ418" i="19"/>
  <c r="AK418" i="19"/>
  <c r="AL418" i="19"/>
  <c r="AM418" i="19"/>
  <c r="AN418" i="19"/>
  <c r="AO418" i="19"/>
  <c r="AP418" i="19"/>
  <c r="AE419" i="19"/>
  <c r="AF419" i="19"/>
  <c r="AG419" i="19"/>
  <c r="AH419" i="19"/>
  <c r="AI419" i="19"/>
  <c r="AJ419" i="19"/>
  <c r="AK419" i="19"/>
  <c r="AL419" i="19"/>
  <c r="AM419" i="19"/>
  <c r="AN419" i="19"/>
  <c r="AO419" i="19"/>
  <c r="AP419" i="19"/>
  <c r="AE420" i="19"/>
  <c r="AF420" i="19"/>
  <c r="AG420" i="19"/>
  <c r="AH420" i="19"/>
  <c r="AI420" i="19"/>
  <c r="AJ420" i="19"/>
  <c r="AK420" i="19"/>
  <c r="AL420" i="19"/>
  <c r="AM420" i="19"/>
  <c r="AN420" i="19"/>
  <c r="AO420" i="19"/>
  <c r="AP420" i="19"/>
  <c r="AE421" i="19"/>
  <c r="AF421" i="19"/>
  <c r="AG421" i="19"/>
  <c r="AH421" i="19"/>
  <c r="AI421" i="19"/>
  <c r="AJ421" i="19"/>
  <c r="AK421" i="19"/>
  <c r="AL421" i="19"/>
  <c r="AM421" i="19"/>
  <c r="AN421" i="19"/>
  <c r="AO421" i="19"/>
  <c r="AP421" i="19"/>
  <c r="AE422" i="19"/>
  <c r="AF422" i="19"/>
  <c r="AG422" i="19"/>
  <c r="AH422" i="19"/>
  <c r="AI422" i="19"/>
  <c r="AJ422" i="19"/>
  <c r="AK422" i="19"/>
  <c r="AL422" i="19"/>
  <c r="AM422" i="19"/>
  <c r="AN422" i="19"/>
  <c r="AO422" i="19"/>
  <c r="AP422" i="19"/>
  <c r="AE423" i="19"/>
  <c r="AF423" i="19"/>
  <c r="AG423" i="19"/>
  <c r="AH423" i="19"/>
  <c r="AI423" i="19"/>
  <c r="AJ423" i="19"/>
  <c r="AK423" i="19"/>
  <c r="AL423" i="19"/>
  <c r="AM423" i="19"/>
  <c r="AN423" i="19"/>
  <c r="AO423" i="19"/>
  <c r="AP423" i="19"/>
  <c r="AE424" i="19"/>
  <c r="AF424" i="19"/>
  <c r="AG424" i="19"/>
  <c r="AH424" i="19"/>
  <c r="AI424" i="19"/>
  <c r="AJ424" i="19"/>
  <c r="AK424" i="19"/>
  <c r="AL424" i="19"/>
  <c r="AM424" i="19"/>
  <c r="AN424" i="19"/>
  <c r="AO424" i="19"/>
  <c r="AP424" i="19"/>
  <c r="AE425" i="19"/>
  <c r="AF425" i="19"/>
  <c r="AG425" i="19"/>
  <c r="AH425" i="19"/>
  <c r="AI425" i="19"/>
  <c r="AJ425" i="19"/>
  <c r="AK425" i="19"/>
  <c r="AL425" i="19"/>
  <c r="AM425" i="19"/>
  <c r="AN425" i="19"/>
  <c r="AO425" i="19"/>
  <c r="AP425" i="19"/>
  <c r="AE426" i="19"/>
  <c r="AF426" i="19"/>
  <c r="AG426" i="19"/>
  <c r="AH426" i="19"/>
  <c r="AI426" i="19"/>
  <c r="AJ426" i="19"/>
  <c r="AK426" i="19"/>
  <c r="AL426" i="19"/>
  <c r="AM426" i="19"/>
  <c r="AN426" i="19"/>
  <c r="AO426" i="19"/>
  <c r="AP426" i="19"/>
  <c r="AE427" i="19"/>
  <c r="AF427" i="19"/>
  <c r="AG427" i="19"/>
  <c r="AH427" i="19"/>
  <c r="AI427" i="19"/>
  <c r="AJ427" i="19"/>
  <c r="AK427" i="19"/>
  <c r="AL427" i="19"/>
  <c r="AM427" i="19"/>
  <c r="AN427" i="19"/>
  <c r="AO427" i="19"/>
  <c r="AP427" i="19"/>
  <c r="AE428" i="19"/>
  <c r="AF428" i="19"/>
  <c r="AG428" i="19"/>
  <c r="AH428" i="19"/>
  <c r="AI428" i="19"/>
  <c r="AJ428" i="19"/>
  <c r="AK428" i="19"/>
  <c r="AL428" i="19"/>
  <c r="AM428" i="19"/>
  <c r="AN428" i="19"/>
  <c r="AO428" i="19"/>
  <c r="AP428" i="19"/>
  <c r="AE429" i="19"/>
  <c r="AF429" i="19"/>
  <c r="AG429" i="19"/>
  <c r="AH429" i="19"/>
  <c r="AI429" i="19"/>
  <c r="AJ429" i="19"/>
  <c r="AK429" i="19"/>
  <c r="AL429" i="19"/>
  <c r="AM429" i="19"/>
  <c r="AN429" i="19"/>
  <c r="AO429" i="19"/>
  <c r="AP429" i="19"/>
  <c r="AE430" i="19"/>
  <c r="AF430" i="19"/>
  <c r="AG430" i="19"/>
  <c r="AH430" i="19"/>
  <c r="AI430" i="19"/>
  <c r="AJ430" i="19"/>
  <c r="AK430" i="19"/>
  <c r="AL430" i="19"/>
  <c r="AM430" i="19"/>
  <c r="AN430" i="19"/>
  <c r="AO430" i="19"/>
  <c r="AP430" i="19"/>
  <c r="AE431" i="19"/>
  <c r="AF431" i="19"/>
  <c r="AG431" i="19"/>
  <c r="AH431" i="19"/>
  <c r="AI431" i="19"/>
  <c r="AJ431" i="19"/>
  <c r="AK431" i="19"/>
  <c r="AL431" i="19"/>
  <c r="AM431" i="19"/>
  <c r="AN431" i="19"/>
  <c r="AO431" i="19"/>
  <c r="AP431" i="19"/>
  <c r="AE432" i="19"/>
  <c r="AF432" i="19"/>
  <c r="AG432" i="19"/>
  <c r="AH432" i="19"/>
  <c r="AI432" i="19"/>
  <c r="AJ432" i="19"/>
  <c r="AK432" i="19"/>
  <c r="AL432" i="19"/>
  <c r="AM432" i="19"/>
  <c r="AN432" i="19"/>
  <c r="AO432" i="19"/>
  <c r="AP432" i="19"/>
  <c r="AE433" i="19"/>
  <c r="AF433" i="19"/>
  <c r="AG433" i="19"/>
  <c r="AH433" i="19"/>
  <c r="AI433" i="19"/>
  <c r="AJ433" i="19"/>
  <c r="AK433" i="19"/>
  <c r="AL433" i="19"/>
  <c r="AM433" i="19"/>
  <c r="AN433" i="19"/>
  <c r="AO433" i="19"/>
  <c r="AP433" i="19"/>
  <c r="AE434" i="19"/>
  <c r="AF434" i="19"/>
  <c r="AG434" i="19"/>
  <c r="AH434" i="19"/>
  <c r="AI434" i="19"/>
  <c r="AJ434" i="19"/>
  <c r="AK434" i="19"/>
  <c r="AL434" i="19"/>
  <c r="AM434" i="19"/>
  <c r="AN434" i="19"/>
  <c r="AO434" i="19"/>
  <c r="AP434" i="19"/>
  <c r="AE435" i="19"/>
  <c r="AF435" i="19"/>
  <c r="AG435" i="19"/>
  <c r="AH435" i="19"/>
  <c r="AI435" i="19"/>
  <c r="AJ435" i="19"/>
  <c r="AK435" i="19"/>
  <c r="AL435" i="19"/>
  <c r="AM435" i="19"/>
  <c r="AN435" i="19"/>
  <c r="AO435" i="19"/>
  <c r="AP435" i="19"/>
  <c r="AE436" i="19"/>
  <c r="AF436" i="19"/>
  <c r="AG436" i="19"/>
  <c r="AH436" i="19"/>
  <c r="AI436" i="19"/>
  <c r="AJ436" i="19"/>
  <c r="AK436" i="19"/>
  <c r="AL436" i="19"/>
  <c r="AM436" i="19"/>
  <c r="AN436" i="19"/>
  <c r="AO436" i="19"/>
  <c r="AP436" i="19"/>
  <c r="AE437" i="19"/>
  <c r="AF437" i="19"/>
  <c r="AG437" i="19"/>
  <c r="AH437" i="19"/>
  <c r="AI437" i="19"/>
  <c r="AJ437" i="19"/>
  <c r="AK437" i="19"/>
  <c r="AL437" i="19"/>
  <c r="AM437" i="19"/>
  <c r="AN437" i="19"/>
  <c r="AO437" i="19"/>
  <c r="AP437" i="19"/>
  <c r="AE438" i="19"/>
  <c r="AF438" i="19"/>
  <c r="AG438" i="19"/>
  <c r="AH438" i="19"/>
  <c r="AI438" i="19"/>
  <c r="AJ438" i="19"/>
  <c r="AK438" i="19"/>
  <c r="AL438" i="19"/>
  <c r="AM438" i="19"/>
  <c r="AN438" i="19"/>
  <c r="AO438" i="19"/>
  <c r="AP438" i="19"/>
  <c r="AE439" i="19"/>
  <c r="AF439" i="19"/>
  <c r="AG439" i="19"/>
  <c r="AH439" i="19"/>
  <c r="AI439" i="19"/>
  <c r="AJ439" i="19"/>
  <c r="AK439" i="19"/>
  <c r="AL439" i="19"/>
  <c r="AM439" i="19"/>
  <c r="AN439" i="19"/>
  <c r="AO439" i="19"/>
  <c r="AP439" i="19"/>
  <c r="AE440" i="19"/>
  <c r="AF440" i="19"/>
  <c r="AG440" i="19"/>
  <c r="AH440" i="19"/>
  <c r="AI440" i="19"/>
  <c r="AJ440" i="19"/>
  <c r="AK440" i="19"/>
  <c r="AL440" i="19"/>
  <c r="AM440" i="19"/>
  <c r="AN440" i="19"/>
  <c r="AO440" i="19"/>
  <c r="AP440" i="19"/>
  <c r="AE441" i="19"/>
  <c r="AF441" i="19"/>
  <c r="AG441" i="19"/>
  <c r="AH441" i="19"/>
  <c r="AI441" i="19"/>
  <c r="AJ441" i="19"/>
  <c r="AK441" i="19"/>
  <c r="AL441" i="19"/>
  <c r="AM441" i="19"/>
  <c r="AN441" i="19"/>
  <c r="AO441" i="19"/>
  <c r="AP441" i="19"/>
  <c r="AE442" i="19"/>
  <c r="AF442" i="19"/>
  <c r="AG442" i="19"/>
  <c r="AH442" i="19"/>
  <c r="AI442" i="19"/>
  <c r="AJ442" i="19"/>
  <c r="AK442" i="19"/>
  <c r="AL442" i="19"/>
  <c r="AM442" i="19"/>
  <c r="AN442" i="19"/>
  <c r="AO442" i="19"/>
  <c r="AP442" i="19"/>
  <c r="AE443" i="19"/>
  <c r="AF443" i="19"/>
  <c r="AG443" i="19"/>
  <c r="AH443" i="19"/>
  <c r="AI443" i="19"/>
  <c r="AJ443" i="19"/>
  <c r="AK443" i="19"/>
  <c r="AL443" i="19"/>
  <c r="AM443" i="19"/>
  <c r="AN443" i="19"/>
  <c r="AO443" i="19"/>
  <c r="AP443" i="19"/>
  <c r="AE444" i="19"/>
  <c r="AF444" i="19"/>
  <c r="AG444" i="19"/>
  <c r="AH444" i="19"/>
  <c r="AI444" i="19"/>
  <c r="AJ444" i="19"/>
  <c r="AK444" i="19"/>
  <c r="AL444" i="19"/>
  <c r="AM444" i="19"/>
  <c r="AN444" i="19"/>
  <c r="AO444" i="19"/>
  <c r="AP444" i="19"/>
  <c r="AE445" i="19"/>
  <c r="AF445" i="19"/>
  <c r="AG445" i="19"/>
  <c r="AH445" i="19"/>
  <c r="AI445" i="19"/>
  <c r="AJ445" i="19"/>
  <c r="AK445" i="19"/>
  <c r="AL445" i="19"/>
  <c r="AM445" i="19"/>
  <c r="AN445" i="19"/>
  <c r="AO445" i="19"/>
  <c r="AP445" i="19"/>
  <c r="AE446" i="19"/>
  <c r="AF446" i="19"/>
  <c r="AG446" i="19"/>
  <c r="AH446" i="19"/>
  <c r="AI446" i="19"/>
  <c r="AJ446" i="19"/>
  <c r="AK446" i="19"/>
  <c r="AL446" i="19"/>
  <c r="AM446" i="19"/>
  <c r="AN446" i="19"/>
  <c r="AO446" i="19"/>
  <c r="AP446" i="19"/>
  <c r="AE447" i="19"/>
  <c r="AF447" i="19"/>
  <c r="AG447" i="19"/>
  <c r="AH447" i="19"/>
  <c r="AI447" i="19"/>
  <c r="AJ447" i="19"/>
  <c r="AK447" i="19"/>
  <c r="AL447" i="19"/>
  <c r="AM447" i="19"/>
  <c r="AN447" i="19"/>
  <c r="AO447" i="19"/>
  <c r="AP447" i="19"/>
  <c r="AE448" i="19"/>
  <c r="AF448" i="19"/>
  <c r="AG448" i="19"/>
  <c r="AH448" i="19"/>
  <c r="AI448" i="19"/>
  <c r="AJ448" i="19"/>
  <c r="AK448" i="19"/>
  <c r="AL448" i="19"/>
  <c r="AM448" i="19"/>
  <c r="AN448" i="19"/>
  <c r="AO448" i="19"/>
  <c r="AP448" i="19"/>
  <c r="AE449" i="19"/>
  <c r="AF449" i="19"/>
  <c r="AG449" i="19"/>
  <c r="AH449" i="19"/>
  <c r="AI449" i="19"/>
  <c r="AJ449" i="19"/>
  <c r="AK449" i="19"/>
  <c r="AL449" i="19"/>
  <c r="AM449" i="19"/>
  <c r="AN449" i="19"/>
  <c r="AO449" i="19"/>
  <c r="AP449" i="19"/>
  <c r="AE450" i="19"/>
  <c r="AF450" i="19"/>
  <c r="AG450" i="19"/>
  <c r="AH450" i="19"/>
  <c r="AI450" i="19"/>
  <c r="AJ450" i="19"/>
  <c r="AK450" i="19"/>
  <c r="AL450" i="19"/>
  <c r="AM450" i="19"/>
  <c r="AN450" i="19"/>
  <c r="AO450" i="19"/>
  <c r="AP450" i="19"/>
  <c r="AE451" i="19"/>
  <c r="AF451" i="19"/>
  <c r="AG451" i="19"/>
  <c r="AH451" i="19"/>
  <c r="AI451" i="19"/>
  <c r="AJ451" i="19"/>
  <c r="AK451" i="19"/>
  <c r="AL451" i="19"/>
  <c r="AM451" i="19"/>
  <c r="AN451" i="19"/>
  <c r="AO451" i="19"/>
  <c r="AP451" i="19"/>
  <c r="AE452" i="19"/>
  <c r="AF452" i="19"/>
  <c r="AG452" i="19"/>
  <c r="AH452" i="19"/>
  <c r="AI452" i="19"/>
  <c r="AJ452" i="19"/>
  <c r="AK452" i="19"/>
  <c r="AL452" i="19"/>
  <c r="AM452" i="19"/>
  <c r="AN452" i="19"/>
  <c r="AO452" i="19"/>
  <c r="AP452" i="19"/>
  <c r="AE453" i="19"/>
  <c r="AF453" i="19"/>
  <c r="AG453" i="19"/>
  <c r="AH453" i="19"/>
  <c r="AI453" i="19"/>
  <c r="AJ453" i="19"/>
  <c r="AK453" i="19"/>
  <c r="AL453" i="19"/>
  <c r="AM453" i="19"/>
  <c r="AN453" i="19"/>
  <c r="AO453" i="19"/>
  <c r="AP453" i="19"/>
  <c r="AE454" i="19"/>
  <c r="AF454" i="19"/>
  <c r="AG454" i="19"/>
  <c r="AH454" i="19"/>
  <c r="AI454" i="19"/>
  <c r="AJ454" i="19"/>
  <c r="AK454" i="19"/>
  <c r="AL454" i="19"/>
  <c r="AM454" i="19"/>
  <c r="AN454" i="19"/>
  <c r="AO454" i="19"/>
  <c r="AP454" i="19"/>
  <c r="AE455" i="19"/>
  <c r="AF455" i="19"/>
  <c r="AG455" i="19"/>
  <c r="AH455" i="19"/>
  <c r="AI455" i="19"/>
  <c r="AJ455" i="19"/>
  <c r="AK455" i="19"/>
  <c r="AL455" i="19"/>
  <c r="AM455" i="19"/>
  <c r="AN455" i="19"/>
  <c r="AO455" i="19"/>
  <c r="AP455" i="19"/>
  <c r="AE456" i="19"/>
  <c r="AF456" i="19"/>
  <c r="AG456" i="19"/>
  <c r="AH456" i="19"/>
  <c r="AI456" i="19"/>
  <c r="AJ456" i="19"/>
  <c r="AK456" i="19"/>
  <c r="AL456" i="19"/>
  <c r="AM456" i="19"/>
  <c r="AN456" i="19"/>
  <c r="AO456" i="19"/>
  <c r="AP456" i="19"/>
  <c r="AE457" i="19"/>
  <c r="AF457" i="19"/>
  <c r="AG457" i="19"/>
  <c r="AH457" i="19"/>
  <c r="AI457" i="19"/>
  <c r="AJ457" i="19"/>
  <c r="AK457" i="19"/>
  <c r="AL457" i="19"/>
  <c r="AM457" i="19"/>
  <c r="AN457" i="19"/>
  <c r="AO457" i="19"/>
  <c r="AP457" i="19"/>
  <c r="AE458" i="19"/>
  <c r="AF458" i="19"/>
  <c r="AG458" i="19"/>
  <c r="AH458" i="19"/>
  <c r="AI458" i="19"/>
  <c r="AJ458" i="19"/>
  <c r="AK458" i="19"/>
  <c r="AL458" i="19"/>
  <c r="AM458" i="19"/>
  <c r="AN458" i="19"/>
  <c r="AO458" i="19"/>
  <c r="AP458" i="19"/>
  <c r="AE459" i="19"/>
  <c r="AF459" i="19"/>
  <c r="AG459" i="19"/>
  <c r="AH459" i="19"/>
  <c r="AI459" i="19"/>
  <c r="AJ459" i="19"/>
  <c r="AK459" i="19"/>
  <c r="AL459" i="19"/>
  <c r="AM459" i="19"/>
  <c r="AN459" i="19"/>
  <c r="AO459" i="19"/>
  <c r="AP459" i="19"/>
  <c r="AE460" i="19"/>
  <c r="AF460" i="19"/>
  <c r="AG460" i="19"/>
  <c r="AH460" i="19"/>
  <c r="AI460" i="19"/>
  <c r="AJ460" i="19"/>
  <c r="AK460" i="19"/>
  <c r="AL460" i="19"/>
  <c r="AM460" i="19"/>
  <c r="AN460" i="19"/>
  <c r="AO460" i="19"/>
  <c r="AP460" i="19"/>
  <c r="AE461" i="19"/>
  <c r="AF461" i="19"/>
  <c r="AG461" i="19"/>
  <c r="AH461" i="19"/>
  <c r="AI461" i="19"/>
  <c r="AJ461" i="19"/>
  <c r="AK461" i="19"/>
  <c r="AL461" i="19"/>
  <c r="AM461" i="19"/>
  <c r="AN461" i="19"/>
  <c r="AO461" i="19"/>
  <c r="AP461" i="19"/>
  <c r="AE462" i="19"/>
  <c r="AF462" i="19"/>
  <c r="AG462" i="19"/>
  <c r="AH462" i="19"/>
  <c r="AI462" i="19"/>
  <c r="AJ462" i="19"/>
  <c r="AK462" i="19"/>
  <c r="AL462" i="19"/>
  <c r="AM462" i="19"/>
  <c r="AN462" i="19"/>
  <c r="AO462" i="19"/>
  <c r="AP462" i="19"/>
  <c r="AE463" i="19"/>
  <c r="AF463" i="19"/>
  <c r="AG463" i="19"/>
  <c r="AH463" i="19"/>
  <c r="AI463" i="19"/>
  <c r="AJ463" i="19"/>
  <c r="AK463" i="19"/>
  <c r="AL463" i="19"/>
  <c r="AM463" i="19"/>
  <c r="AN463" i="19"/>
  <c r="AO463" i="19"/>
  <c r="AP463" i="19"/>
  <c r="AF14" i="19"/>
  <c r="AG14" i="19"/>
  <c r="AH14" i="19"/>
  <c r="AI14" i="19"/>
  <c r="AJ14" i="19"/>
  <c r="AK14" i="19"/>
  <c r="AL14" i="19"/>
  <c r="AM14" i="19"/>
  <c r="AN14" i="19"/>
  <c r="AO14" i="19"/>
  <c r="AP14" i="19"/>
  <c r="AE14" i="19"/>
  <c r="AD15" i="19"/>
  <c r="AD16" i="19"/>
  <c r="AD17" i="19"/>
  <c r="AD18" i="19"/>
  <c r="AD19" i="19"/>
  <c r="AD20" i="19"/>
  <c r="AD21" i="19"/>
  <c r="AD22" i="19"/>
  <c r="AD23" i="19"/>
  <c r="AD24" i="19"/>
  <c r="AD25" i="19"/>
  <c r="AD26" i="19"/>
  <c r="AD27" i="19"/>
  <c r="AD28" i="19"/>
  <c r="AD29" i="19"/>
  <c r="AD30" i="19"/>
  <c r="AD31" i="19"/>
  <c r="AD32" i="19"/>
  <c r="AD33" i="19"/>
  <c r="AD34" i="19"/>
  <c r="AD35" i="19"/>
  <c r="AD36" i="19"/>
  <c r="AD37" i="19"/>
  <c r="AD38" i="19"/>
  <c r="AD39" i="19"/>
  <c r="AD40" i="19"/>
  <c r="AD41" i="19"/>
  <c r="AD42" i="19"/>
  <c r="AD43" i="19"/>
  <c r="AD44" i="19"/>
  <c r="AD45" i="19"/>
  <c r="AD46" i="19"/>
  <c r="AD47" i="19"/>
  <c r="AD48" i="19"/>
  <c r="AD49" i="19"/>
  <c r="AD50" i="19"/>
  <c r="AD51" i="19"/>
  <c r="AD52" i="19"/>
  <c r="AD53" i="19"/>
  <c r="AD54" i="19"/>
  <c r="AD55" i="19"/>
  <c r="AD56" i="19"/>
  <c r="AD57" i="19"/>
  <c r="AD58" i="19"/>
  <c r="AD59" i="19"/>
  <c r="AD60" i="19"/>
  <c r="AD61" i="19"/>
  <c r="AD62" i="19"/>
  <c r="AD63" i="19"/>
  <c r="AD64" i="19"/>
  <c r="AD65" i="19"/>
  <c r="AD66" i="19"/>
  <c r="AD67" i="19"/>
  <c r="AD68" i="19"/>
  <c r="AD69" i="19"/>
  <c r="AD70" i="19"/>
  <c r="AD71" i="19"/>
  <c r="AD72" i="19"/>
  <c r="AD73" i="19"/>
  <c r="AD74" i="19"/>
  <c r="AD75" i="19"/>
  <c r="AD76" i="19"/>
  <c r="AD77" i="19"/>
  <c r="AD78" i="19"/>
  <c r="AD79" i="19"/>
  <c r="AD80" i="19"/>
  <c r="AD81" i="19"/>
  <c r="AD82" i="19"/>
  <c r="AD83" i="19"/>
  <c r="AD84" i="19"/>
  <c r="AD85" i="19"/>
  <c r="AD86" i="19"/>
  <c r="AD87" i="19"/>
  <c r="AD88" i="19"/>
  <c r="AD89" i="19"/>
  <c r="AD90" i="19"/>
  <c r="AD91" i="19"/>
  <c r="AD92" i="19"/>
  <c r="AD93" i="19"/>
  <c r="AD94" i="19"/>
  <c r="AD95" i="19"/>
  <c r="AD96" i="19"/>
  <c r="AD97" i="19"/>
  <c r="AD98" i="19"/>
  <c r="AD99" i="19"/>
  <c r="AD100" i="19"/>
  <c r="AD101" i="19"/>
  <c r="AD102" i="19"/>
  <c r="AD103" i="19"/>
  <c r="AD104" i="19"/>
  <c r="AD105" i="19"/>
  <c r="AD106" i="19"/>
  <c r="AD107" i="19"/>
  <c r="AD108" i="19"/>
  <c r="AD109" i="19"/>
  <c r="AD110" i="19"/>
  <c r="AD111" i="19"/>
  <c r="AD112" i="19"/>
  <c r="AD113" i="19"/>
  <c r="AD114" i="19"/>
  <c r="AD115" i="19"/>
  <c r="AD116" i="19"/>
  <c r="AD117" i="19"/>
  <c r="AD118" i="19"/>
  <c r="AD119" i="19"/>
  <c r="AD120" i="19"/>
  <c r="AD121" i="19"/>
  <c r="AD122" i="19"/>
  <c r="AD123" i="19"/>
  <c r="AD124" i="19"/>
  <c r="AD125" i="19"/>
  <c r="AD126" i="19"/>
  <c r="AD127" i="19"/>
  <c r="AD128" i="19"/>
  <c r="AD129" i="19"/>
  <c r="AD130" i="19"/>
  <c r="AD131" i="19"/>
  <c r="AD132" i="19"/>
  <c r="AD133" i="19"/>
  <c r="AD134" i="19"/>
  <c r="AD135" i="19"/>
  <c r="AD136" i="19"/>
  <c r="AD137" i="19"/>
  <c r="AD138" i="19"/>
  <c r="AD139" i="19"/>
  <c r="AD140" i="19"/>
  <c r="AD141" i="19"/>
  <c r="AD142" i="19"/>
  <c r="AD143" i="19"/>
  <c r="AD144" i="19"/>
  <c r="AD145" i="19"/>
  <c r="AD146" i="19"/>
  <c r="AD147" i="19"/>
  <c r="AD148" i="19"/>
  <c r="AD149" i="19"/>
  <c r="AD150" i="19"/>
  <c r="AD151" i="19"/>
  <c r="AD152" i="19"/>
  <c r="AD153" i="19"/>
  <c r="AD154" i="19"/>
  <c r="AD155" i="19"/>
  <c r="AD156" i="19"/>
  <c r="AD157" i="19"/>
  <c r="AD158" i="19"/>
  <c r="AD159" i="19"/>
  <c r="AD160" i="19"/>
  <c r="AD161" i="19"/>
  <c r="AD162" i="19"/>
  <c r="AD163" i="19"/>
  <c r="AD164" i="19"/>
  <c r="AD165" i="19"/>
  <c r="AD166" i="19"/>
  <c r="AD167" i="19"/>
  <c r="AD168" i="19"/>
  <c r="AD169" i="19"/>
  <c r="AD170" i="19"/>
  <c r="AD171" i="19"/>
  <c r="AD172" i="19"/>
  <c r="AD173" i="19"/>
  <c r="AD174" i="19"/>
  <c r="AD175" i="19"/>
  <c r="AD176" i="19"/>
  <c r="AD177" i="19"/>
  <c r="AD178" i="19"/>
  <c r="AD179" i="19"/>
  <c r="AD180" i="19"/>
  <c r="AD181" i="19"/>
  <c r="AD182" i="19"/>
  <c r="AD183" i="19"/>
  <c r="AD184" i="19"/>
  <c r="AD185" i="19"/>
  <c r="AD186" i="19"/>
  <c r="AD187" i="19"/>
  <c r="AD188" i="19"/>
  <c r="AD189" i="19"/>
  <c r="AD190" i="19"/>
  <c r="AD191" i="19"/>
  <c r="AD192" i="19"/>
  <c r="AD193" i="19"/>
  <c r="AD194" i="19"/>
  <c r="AD195" i="19"/>
  <c r="AD196" i="19"/>
  <c r="AD197" i="19"/>
  <c r="AD198" i="19"/>
  <c r="AD199" i="19"/>
  <c r="AD200" i="19"/>
  <c r="AD201" i="19"/>
  <c r="AD202" i="19"/>
  <c r="AD203" i="19"/>
  <c r="AD204" i="19"/>
  <c r="AD205" i="19"/>
  <c r="AD206" i="19"/>
  <c r="AD207" i="19"/>
  <c r="AD208" i="19"/>
  <c r="AD209" i="19"/>
  <c r="AD210" i="19"/>
  <c r="AD211" i="19"/>
  <c r="AD212" i="19"/>
  <c r="AD213" i="19"/>
  <c r="AD214" i="19"/>
  <c r="AD215" i="19"/>
  <c r="AD216" i="19"/>
  <c r="AD217" i="19"/>
  <c r="AD218" i="19"/>
  <c r="AD219" i="19"/>
  <c r="AD220" i="19"/>
  <c r="AD221" i="19"/>
  <c r="AD222" i="19"/>
  <c r="AD223" i="19"/>
  <c r="AD224" i="19"/>
  <c r="AD225" i="19"/>
  <c r="AD226" i="19"/>
  <c r="AD227" i="19"/>
  <c r="AD228" i="19"/>
  <c r="AD229" i="19"/>
  <c r="AD230" i="19"/>
  <c r="AD231" i="19"/>
  <c r="AD232" i="19"/>
  <c r="AD233" i="19"/>
  <c r="AD234" i="19"/>
  <c r="AD235" i="19"/>
  <c r="AD236" i="19"/>
  <c r="AD237" i="19"/>
  <c r="AD238" i="19"/>
  <c r="AD239" i="19"/>
  <c r="AD240" i="19"/>
  <c r="AD241" i="19"/>
  <c r="AD242" i="19"/>
  <c r="AD243" i="19"/>
  <c r="AD244" i="19"/>
  <c r="AD245" i="19"/>
  <c r="AD246" i="19"/>
  <c r="AD247" i="19"/>
  <c r="AD248" i="19"/>
  <c r="AD249" i="19"/>
  <c r="AD250" i="19"/>
  <c r="AD251" i="19"/>
  <c r="AD252" i="19"/>
  <c r="AD253" i="19"/>
  <c r="AD254" i="19"/>
  <c r="AD255" i="19"/>
  <c r="AD256" i="19"/>
  <c r="AD257" i="19"/>
  <c r="AD258" i="19"/>
  <c r="AD259" i="19"/>
  <c r="AD260" i="19"/>
  <c r="AD261" i="19"/>
  <c r="AD262" i="19"/>
  <c r="AD263" i="19"/>
  <c r="AD264" i="19"/>
  <c r="AD265" i="19"/>
  <c r="AD266" i="19"/>
  <c r="AD267" i="19"/>
  <c r="AD268" i="19"/>
  <c r="AD269" i="19"/>
  <c r="AD270" i="19"/>
  <c r="AD271" i="19"/>
  <c r="AD272" i="19"/>
  <c r="AD273" i="19"/>
  <c r="AD274" i="19"/>
  <c r="AD275" i="19"/>
  <c r="AD276" i="19"/>
  <c r="AD277" i="19"/>
  <c r="AD278" i="19"/>
  <c r="AD279" i="19"/>
  <c r="AD280" i="19"/>
  <c r="AD281" i="19"/>
  <c r="AD282" i="19"/>
  <c r="AD283" i="19"/>
  <c r="AD284" i="19"/>
  <c r="AD285" i="19"/>
  <c r="AD286" i="19"/>
  <c r="AD287" i="19"/>
  <c r="AD288" i="19"/>
  <c r="AD289" i="19"/>
  <c r="AD290" i="19"/>
  <c r="AD291" i="19"/>
  <c r="AD292" i="19"/>
  <c r="AD293" i="19"/>
  <c r="AD294" i="19"/>
  <c r="AD295" i="19"/>
  <c r="AD296" i="19"/>
  <c r="AD297" i="19"/>
  <c r="AD298" i="19"/>
  <c r="AD299" i="19"/>
  <c r="AD300" i="19"/>
  <c r="AD301" i="19"/>
  <c r="AD302" i="19"/>
  <c r="AD303" i="19"/>
  <c r="AD304" i="19"/>
  <c r="AD305" i="19"/>
  <c r="AD306" i="19"/>
  <c r="AD307" i="19"/>
  <c r="AD308" i="19"/>
  <c r="AD309" i="19"/>
  <c r="AD310" i="19"/>
  <c r="AD311" i="19"/>
  <c r="AD312" i="19"/>
  <c r="AD313" i="19"/>
  <c r="AD314" i="19"/>
  <c r="AD315" i="19"/>
  <c r="AD316" i="19"/>
  <c r="AD317" i="19"/>
  <c r="AD318" i="19"/>
  <c r="AD319" i="19"/>
  <c r="AD320" i="19"/>
  <c r="AD321" i="19"/>
  <c r="AD322" i="19"/>
  <c r="AD323" i="19"/>
  <c r="AD324" i="19"/>
  <c r="AD325" i="19"/>
  <c r="AD326" i="19"/>
  <c r="AD327" i="19"/>
  <c r="AD328" i="19"/>
  <c r="AD329" i="19"/>
  <c r="AD330" i="19"/>
  <c r="AD331" i="19"/>
  <c r="AD332" i="19"/>
  <c r="AD333" i="19"/>
  <c r="AD334" i="19"/>
  <c r="AD335" i="19"/>
  <c r="AD336" i="19"/>
  <c r="AD337" i="19"/>
  <c r="AD338" i="19"/>
  <c r="AD339" i="19"/>
  <c r="AD340" i="19"/>
  <c r="AD341" i="19"/>
  <c r="AD342" i="19"/>
  <c r="AD343" i="19"/>
  <c r="AD344" i="19"/>
  <c r="AD345" i="19"/>
  <c r="AD346" i="19"/>
  <c r="AD347" i="19"/>
  <c r="AD348" i="19"/>
  <c r="AD349" i="19"/>
  <c r="AD350" i="19"/>
  <c r="AD351" i="19"/>
  <c r="AD352" i="19"/>
  <c r="AD353" i="19"/>
  <c r="AD354" i="19"/>
  <c r="AD355" i="19"/>
  <c r="AD356" i="19"/>
  <c r="AD357" i="19"/>
  <c r="AD358" i="19"/>
  <c r="AD359" i="19"/>
  <c r="AD360" i="19"/>
  <c r="AD361" i="19"/>
  <c r="AD362" i="19"/>
  <c r="AD363" i="19"/>
  <c r="AD364" i="19"/>
  <c r="AD365" i="19"/>
  <c r="AD366" i="19"/>
  <c r="AD367" i="19"/>
  <c r="AD368" i="19"/>
  <c r="AD369" i="19"/>
  <c r="AD370" i="19"/>
  <c r="AD371" i="19"/>
  <c r="AD372" i="19"/>
  <c r="AD373" i="19"/>
  <c r="AD374" i="19"/>
  <c r="AD375" i="19"/>
  <c r="AD376" i="19"/>
  <c r="AD377" i="19"/>
  <c r="AD378" i="19"/>
  <c r="AD379" i="19"/>
  <c r="AD380" i="19"/>
  <c r="AD381" i="19"/>
  <c r="AD382" i="19"/>
  <c r="AD383" i="19"/>
  <c r="AD384" i="19"/>
  <c r="AD385" i="19"/>
  <c r="AD386" i="19"/>
  <c r="AD387" i="19"/>
  <c r="AD388" i="19"/>
  <c r="AD389" i="19"/>
  <c r="AD390" i="19"/>
  <c r="AD391" i="19"/>
  <c r="AD392" i="19"/>
  <c r="AD393" i="19"/>
  <c r="AD394" i="19"/>
  <c r="AD395" i="19"/>
  <c r="AD396" i="19"/>
  <c r="AD397" i="19"/>
  <c r="AD398" i="19"/>
  <c r="AD399" i="19"/>
  <c r="AD400" i="19"/>
  <c r="AD401" i="19"/>
  <c r="AD402" i="19"/>
  <c r="AD403" i="19"/>
  <c r="AD404" i="19"/>
  <c r="AD405" i="19"/>
  <c r="AD406" i="19"/>
  <c r="AD407" i="19"/>
  <c r="AD408" i="19"/>
  <c r="AD409" i="19"/>
  <c r="AD410" i="19"/>
  <c r="AD411" i="19"/>
  <c r="AD412" i="19"/>
  <c r="AD413" i="19"/>
  <c r="AD414" i="19"/>
  <c r="AD415" i="19"/>
  <c r="AD416" i="19"/>
  <c r="AD417" i="19"/>
  <c r="AD418" i="19"/>
  <c r="AD419" i="19"/>
  <c r="AD420" i="19"/>
  <c r="AD421" i="19"/>
  <c r="AD422" i="19"/>
  <c r="AD423" i="19"/>
  <c r="AD424" i="19"/>
  <c r="AD425" i="19"/>
  <c r="AD426" i="19"/>
  <c r="AD427" i="19"/>
  <c r="AD428" i="19"/>
  <c r="AD429" i="19"/>
  <c r="AD430" i="19"/>
  <c r="AD431" i="19"/>
  <c r="AD432" i="19"/>
  <c r="AD433" i="19"/>
  <c r="AD434" i="19"/>
  <c r="AD435" i="19"/>
  <c r="AD436" i="19"/>
  <c r="AD437" i="19"/>
  <c r="AD438" i="19"/>
  <c r="AD439" i="19"/>
  <c r="AD440" i="19"/>
  <c r="AD441" i="19"/>
  <c r="AD442" i="19"/>
  <c r="AD443" i="19"/>
  <c r="AD444" i="19"/>
  <c r="AD445" i="19"/>
  <c r="AD446" i="19"/>
  <c r="AD447" i="19"/>
  <c r="AD448" i="19"/>
  <c r="AD449" i="19"/>
  <c r="AD450" i="19"/>
  <c r="AD451" i="19"/>
  <c r="AD452" i="19"/>
  <c r="AD453" i="19"/>
  <c r="AD454" i="19"/>
  <c r="AD455" i="19"/>
  <c r="AD456" i="19"/>
  <c r="AD457" i="19"/>
  <c r="AD458" i="19"/>
  <c r="AD459" i="19"/>
  <c r="AD460" i="19"/>
  <c r="AD461" i="19"/>
  <c r="AD462" i="19"/>
  <c r="AD463" i="19"/>
  <c r="AD14" i="19"/>
  <c r="AC15" i="19"/>
  <c r="AC16" i="19"/>
  <c r="AC17" i="19"/>
  <c r="AC18" i="19"/>
  <c r="AC19" i="19"/>
  <c r="AC20" i="19"/>
  <c r="AC21" i="19"/>
  <c r="AC22" i="19"/>
  <c r="AC23" i="19"/>
  <c r="AC24" i="19"/>
  <c r="AC25" i="19"/>
  <c r="AC26" i="19"/>
  <c r="AC27" i="19"/>
  <c r="AC28" i="19"/>
  <c r="AC29" i="19"/>
  <c r="AC30" i="19"/>
  <c r="AC31" i="19"/>
  <c r="AC32" i="19"/>
  <c r="AC33" i="19"/>
  <c r="AC34" i="19"/>
  <c r="AC35" i="19"/>
  <c r="AC36" i="19"/>
  <c r="AC37" i="19"/>
  <c r="AC38" i="19"/>
  <c r="AC39" i="19"/>
  <c r="AC40" i="19"/>
  <c r="AC41" i="19"/>
  <c r="AC42" i="19"/>
  <c r="AC43" i="19"/>
  <c r="AC44" i="19"/>
  <c r="AC45" i="19"/>
  <c r="AC46" i="19"/>
  <c r="AC47" i="19"/>
  <c r="AC48" i="19"/>
  <c r="AC49" i="19"/>
  <c r="AC50" i="19"/>
  <c r="AC51" i="19"/>
  <c r="AC52" i="19"/>
  <c r="AC53" i="19"/>
  <c r="AC54" i="19"/>
  <c r="AC55" i="19"/>
  <c r="AC56" i="19"/>
  <c r="AC57" i="19"/>
  <c r="AC58" i="19"/>
  <c r="AC59" i="19"/>
  <c r="AC60" i="19"/>
  <c r="AC61" i="19"/>
  <c r="AC62" i="19"/>
  <c r="AC63" i="19"/>
  <c r="AC64" i="19"/>
  <c r="AC65" i="19"/>
  <c r="AC66" i="19"/>
  <c r="AC67" i="19"/>
  <c r="AC68" i="19"/>
  <c r="AC69" i="19"/>
  <c r="AC70" i="19"/>
  <c r="AC71" i="19"/>
  <c r="AC72" i="19"/>
  <c r="AC73" i="19"/>
  <c r="AC74" i="19"/>
  <c r="AC75" i="19"/>
  <c r="AC76" i="19"/>
  <c r="AC77" i="19"/>
  <c r="AC78" i="19"/>
  <c r="AC79" i="19"/>
  <c r="AC80" i="19"/>
  <c r="AC81" i="19"/>
  <c r="AC82" i="19"/>
  <c r="AC83" i="19"/>
  <c r="AC84" i="19"/>
  <c r="AC85" i="19"/>
  <c r="AC86" i="19"/>
  <c r="AC87" i="19"/>
  <c r="AC88" i="19"/>
  <c r="AC89" i="19"/>
  <c r="AC90" i="19"/>
  <c r="AC91" i="19"/>
  <c r="AC92" i="19"/>
  <c r="AC93" i="19"/>
  <c r="AC94" i="19"/>
  <c r="AC95" i="19"/>
  <c r="AC96" i="19"/>
  <c r="AC97" i="19"/>
  <c r="AC98" i="19"/>
  <c r="AC99" i="19"/>
  <c r="AC100" i="19"/>
  <c r="AC101" i="19"/>
  <c r="AC102" i="19"/>
  <c r="AC103" i="19"/>
  <c r="AC104" i="19"/>
  <c r="AC105" i="19"/>
  <c r="AC106" i="19"/>
  <c r="AC107" i="19"/>
  <c r="AC108" i="19"/>
  <c r="AC109" i="19"/>
  <c r="AC110" i="19"/>
  <c r="AC111" i="19"/>
  <c r="AC112" i="19"/>
  <c r="AC113" i="19"/>
  <c r="AC114" i="19"/>
  <c r="AC115" i="19"/>
  <c r="AC116" i="19"/>
  <c r="AC117" i="19"/>
  <c r="AC118" i="19"/>
  <c r="AC119" i="19"/>
  <c r="AC120" i="19"/>
  <c r="AC121" i="19"/>
  <c r="AC122" i="19"/>
  <c r="AC123" i="19"/>
  <c r="AC124" i="19"/>
  <c r="AC125" i="19"/>
  <c r="AC126" i="19"/>
  <c r="AC127" i="19"/>
  <c r="AC128" i="19"/>
  <c r="AC129" i="19"/>
  <c r="AC130" i="19"/>
  <c r="AC131" i="19"/>
  <c r="AC132" i="19"/>
  <c r="AC133" i="19"/>
  <c r="AC134" i="19"/>
  <c r="AC135" i="19"/>
  <c r="AC136" i="19"/>
  <c r="AC137" i="19"/>
  <c r="AC138" i="19"/>
  <c r="AC139" i="19"/>
  <c r="AC140" i="19"/>
  <c r="AC141" i="19"/>
  <c r="AC142" i="19"/>
  <c r="AC143" i="19"/>
  <c r="AC144" i="19"/>
  <c r="AC145" i="19"/>
  <c r="AC146" i="19"/>
  <c r="AC147" i="19"/>
  <c r="AC148" i="19"/>
  <c r="AC149" i="19"/>
  <c r="AC150" i="19"/>
  <c r="AC151" i="19"/>
  <c r="AC152" i="19"/>
  <c r="AC153" i="19"/>
  <c r="AC154" i="19"/>
  <c r="AC155" i="19"/>
  <c r="AC156" i="19"/>
  <c r="AC157" i="19"/>
  <c r="AC158" i="19"/>
  <c r="AC159" i="19"/>
  <c r="AC160" i="19"/>
  <c r="AC161" i="19"/>
  <c r="AC162" i="19"/>
  <c r="AC163" i="19"/>
  <c r="AC164" i="19"/>
  <c r="AC165" i="19"/>
  <c r="AC166" i="19"/>
  <c r="AC167" i="19"/>
  <c r="AC168" i="19"/>
  <c r="AC169" i="19"/>
  <c r="AC170" i="19"/>
  <c r="AC171" i="19"/>
  <c r="AC172" i="19"/>
  <c r="AC173" i="19"/>
  <c r="AC174" i="19"/>
  <c r="AC175" i="19"/>
  <c r="AC176" i="19"/>
  <c r="AC177" i="19"/>
  <c r="AC178" i="19"/>
  <c r="AC179" i="19"/>
  <c r="AC180" i="19"/>
  <c r="AC181" i="19"/>
  <c r="AC182" i="19"/>
  <c r="AC183" i="19"/>
  <c r="AC184" i="19"/>
  <c r="AC185" i="19"/>
  <c r="AC186" i="19"/>
  <c r="AC187" i="19"/>
  <c r="AC188" i="19"/>
  <c r="AC189" i="19"/>
  <c r="AC190" i="19"/>
  <c r="AC191" i="19"/>
  <c r="AC192" i="19"/>
  <c r="AC193" i="19"/>
  <c r="AC194" i="19"/>
  <c r="AC195" i="19"/>
  <c r="AC196" i="19"/>
  <c r="AC197" i="19"/>
  <c r="AC198" i="19"/>
  <c r="AC199" i="19"/>
  <c r="AC200" i="19"/>
  <c r="AC201" i="19"/>
  <c r="AC202" i="19"/>
  <c r="AC203" i="19"/>
  <c r="AC204" i="19"/>
  <c r="AC205" i="19"/>
  <c r="AC206" i="19"/>
  <c r="AC207" i="19"/>
  <c r="AC208" i="19"/>
  <c r="AC209" i="19"/>
  <c r="AC210" i="19"/>
  <c r="AC211" i="19"/>
  <c r="AC212" i="19"/>
  <c r="AC213" i="19"/>
  <c r="AC214" i="19"/>
  <c r="AC215" i="19"/>
  <c r="AC216" i="19"/>
  <c r="AC217" i="19"/>
  <c r="AC218" i="19"/>
  <c r="AC219" i="19"/>
  <c r="AC220" i="19"/>
  <c r="AC221" i="19"/>
  <c r="AC222" i="19"/>
  <c r="AC223" i="19"/>
  <c r="AC224" i="19"/>
  <c r="AC225" i="19"/>
  <c r="AC226" i="19"/>
  <c r="AC227" i="19"/>
  <c r="AC228" i="19"/>
  <c r="AC229" i="19"/>
  <c r="AC230" i="19"/>
  <c r="AC231" i="19"/>
  <c r="AC232" i="19"/>
  <c r="AC233" i="19"/>
  <c r="AC234" i="19"/>
  <c r="AC235" i="19"/>
  <c r="AC236" i="19"/>
  <c r="AC237" i="19"/>
  <c r="AC238" i="19"/>
  <c r="AC239" i="19"/>
  <c r="AC240" i="19"/>
  <c r="AC241" i="19"/>
  <c r="AC242" i="19"/>
  <c r="AC243" i="19"/>
  <c r="AC244" i="19"/>
  <c r="AC245" i="19"/>
  <c r="AC246" i="19"/>
  <c r="AC247" i="19"/>
  <c r="AC248" i="19"/>
  <c r="AC249" i="19"/>
  <c r="AC250" i="19"/>
  <c r="AC251" i="19"/>
  <c r="AC252" i="19"/>
  <c r="AC253" i="19"/>
  <c r="AC254" i="19"/>
  <c r="AC255" i="19"/>
  <c r="AC256" i="19"/>
  <c r="AC257" i="19"/>
  <c r="AC258" i="19"/>
  <c r="AC259" i="19"/>
  <c r="AC260" i="19"/>
  <c r="AC261" i="19"/>
  <c r="AC262" i="19"/>
  <c r="AC263" i="19"/>
  <c r="AC264" i="19"/>
  <c r="AC265" i="19"/>
  <c r="AC266" i="19"/>
  <c r="AC267" i="19"/>
  <c r="AC268" i="19"/>
  <c r="AC269" i="19"/>
  <c r="AC270" i="19"/>
  <c r="AC271" i="19"/>
  <c r="AC272" i="19"/>
  <c r="AC273" i="19"/>
  <c r="AC274" i="19"/>
  <c r="AC275" i="19"/>
  <c r="AC276" i="19"/>
  <c r="AC277" i="19"/>
  <c r="AC278" i="19"/>
  <c r="AC279" i="19"/>
  <c r="AC280" i="19"/>
  <c r="AC281" i="19"/>
  <c r="AC282" i="19"/>
  <c r="AC283" i="19"/>
  <c r="AC284" i="19"/>
  <c r="AC285" i="19"/>
  <c r="AC286" i="19"/>
  <c r="AC287" i="19"/>
  <c r="AC288" i="19"/>
  <c r="AC289" i="19"/>
  <c r="AC290" i="19"/>
  <c r="AC291" i="19"/>
  <c r="AC292" i="19"/>
  <c r="AC293" i="19"/>
  <c r="AC294" i="19"/>
  <c r="AC295" i="19"/>
  <c r="AC296" i="19"/>
  <c r="AC297" i="19"/>
  <c r="AC298" i="19"/>
  <c r="AC299" i="19"/>
  <c r="AC300" i="19"/>
  <c r="AC301" i="19"/>
  <c r="AC302" i="19"/>
  <c r="AC303" i="19"/>
  <c r="AC304" i="19"/>
  <c r="AC305" i="19"/>
  <c r="AC306" i="19"/>
  <c r="AC307" i="19"/>
  <c r="AC308" i="19"/>
  <c r="AC309" i="19"/>
  <c r="AC310" i="19"/>
  <c r="AC311" i="19"/>
  <c r="AC312" i="19"/>
  <c r="AC313" i="19"/>
  <c r="AC314" i="19"/>
  <c r="AC315" i="19"/>
  <c r="AC316" i="19"/>
  <c r="AC317" i="19"/>
  <c r="AC318" i="19"/>
  <c r="AC319" i="19"/>
  <c r="AC320" i="19"/>
  <c r="AC321" i="19"/>
  <c r="AC322" i="19"/>
  <c r="AC323" i="19"/>
  <c r="AC324" i="19"/>
  <c r="AC325" i="19"/>
  <c r="AC326" i="19"/>
  <c r="AC327" i="19"/>
  <c r="AC328" i="19"/>
  <c r="AC329" i="19"/>
  <c r="AC330" i="19"/>
  <c r="AC331" i="19"/>
  <c r="AC332" i="19"/>
  <c r="AC333" i="19"/>
  <c r="AC334" i="19"/>
  <c r="AC335" i="19"/>
  <c r="AC336" i="19"/>
  <c r="AC337" i="19"/>
  <c r="AC338" i="19"/>
  <c r="AC339" i="19"/>
  <c r="AC340" i="19"/>
  <c r="AC341" i="19"/>
  <c r="AC342" i="19"/>
  <c r="AC343" i="19"/>
  <c r="AC344" i="19"/>
  <c r="AC345" i="19"/>
  <c r="AC346" i="19"/>
  <c r="AC347" i="19"/>
  <c r="AC348" i="19"/>
  <c r="AC349" i="19"/>
  <c r="AC350" i="19"/>
  <c r="AC351" i="19"/>
  <c r="AC352" i="19"/>
  <c r="AC353" i="19"/>
  <c r="AC354" i="19"/>
  <c r="AC355" i="19"/>
  <c r="AC356" i="19"/>
  <c r="AC357" i="19"/>
  <c r="AC358" i="19"/>
  <c r="AC359" i="19"/>
  <c r="AC360" i="19"/>
  <c r="AC361" i="19"/>
  <c r="AC362" i="19"/>
  <c r="AC363" i="19"/>
  <c r="AC364" i="19"/>
  <c r="AC365" i="19"/>
  <c r="AC366" i="19"/>
  <c r="AC367" i="19"/>
  <c r="AC368" i="19"/>
  <c r="AC369" i="19"/>
  <c r="AC370" i="19"/>
  <c r="AC371" i="19"/>
  <c r="AC372" i="19"/>
  <c r="AC373" i="19"/>
  <c r="AC374" i="19"/>
  <c r="AC375" i="19"/>
  <c r="AC376" i="19"/>
  <c r="AC377" i="19"/>
  <c r="AC378" i="19"/>
  <c r="AC379" i="19"/>
  <c r="AC380" i="19"/>
  <c r="AC381" i="19"/>
  <c r="AC382" i="19"/>
  <c r="AC383" i="19"/>
  <c r="AC384" i="19"/>
  <c r="AC385" i="19"/>
  <c r="AC386" i="19"/>
  <c r="AC387" i="19"/>
  <c r="AC388" i="19"/>
  <c r="AC389" i="19"/>
  <c r="AC390" i="19"/>
  <c r="AC391" i="19"/>
  <c r="AC392" i="19"/>
  <c r="AC393" i="19"/>
  <c r="AC394" i="19"/>
  <c r="AC395" i="19"/>
  <c r="AC396" i="19"/>
  <c r="AC397" i="19"/>
  <c r="AC398" i="19"/>
  <c r="AC399" i="19"/>
  <c r="AC400" i="19"/>
  <c r="AC401" i="19"/>
  <c r="AC402" i="19"/>
  <c r="AC403" i="19"/>
  <c r="AC404" i="19"/>
  <c r="AC405" i="19"/>
  <c r="AC406" i="19"/>
  <c r="AC407" i="19"/>
  <c r="AC408" i="19"/>
  <c r="AC409" i="19"/>
  <c r="AC410" i="19"/>
  <c r="AC411" i="19"/>
  <c r="AC412" i="19"/>
  <c r="AC413" i="19"/>
  <c r="AC414" i="19"/>
  <c r="AC415" i="19"/>
  <c r="AC416" i="19"/>
  <c r="AC417" i="19"/>
  <c r="AC418" i="19"/>
  <c r="AC419" i="19"/>
  <c r="AC420" i="19"/>
  <c r="AC421" i="19"/>
  <c r="AC422" i="19"/>
  <c r="AC423" i="19"/>
  <c r="AC424" i="19"/>
  <c r="AC425" i="19"/>
  <c r="AC426" i="19"/>
  <c r="AC427" i="19"/>
  <c r="AC428" i="19"/>
  <c r="AC429" i="19"/>
  <c r="AC430" i="19"/>
  <c r="AC431" i="19"/>
  <c r="AC432" i="19"/>
  <c r="AC433" i="19"/>
  <c r="AC434" i="19"/>
  <c r="AC435" i="19"/>
  <c r="AC436" i="19"/>
  <c r="AC437" i="19"/>
  <c r="AC438" i="19"/>
  <c r="AC439" i="19"/>
  <c r="AC440" i="19"/>
  <c r="AC441" i="19"/>
  <c r="AC442" i="19"/>
  <c r="AC443" i="19"/>
  <c r="AC444" i="19"/>
  <c r="AC445" i="19"/>
  <c r="AC446" i="19"/>
  <c r="AC447" i="19"/>
  <c r="AC448" i="19"/>
  <c r="AC449" i="19"/>
  <c r="AC450" i="19"/>
  <c r="AC451" i="19"/>
  <c r="AC452" i="19"/>
  <c r="AC453" i="19"/>
  <c r="AC454" i="19"/>
  <c r="AC455" i="19"/>
  <c r="AC456" i="19"/>
  <c r="AC457" i="19"/>
  <c r="AC458" i="19"/>
  <c r="AC459" i="19"/>
  <c r="AC460" i="19"/>
  <c r="AC461" i="19"/>
  <c r="AC462" i="19"/>
  <c r="AC463" i="19"/>
  <c r="AC14" i="19"/>
  <c r="F2" i="8"/>
  <c r="AB1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AB75" i="19"/>
  <c r="AB76" i="19"/>
  <c r="AB77" i="19"/>
  <c r="AB78" i="19"/>
  <c r="AB79" i="19"/>
  <c r="AB80" i="19"/>
  <c r="AB81" i="19"/>
  <c r="AB82" i="19"/>
  <c r="AB83" i="19"/>
  <c r="AB84" i="19"/>
  <c r="AB85" i="19"/>
  <c r="AB86" i="19"/>
  <c r="AB87" i="19"/>
  <c r="AB88" i="19"/>
  <c r="AB89" i="19"/>
  <c r="AB90" i="19"/>
  <c r="AB91" i="19"/>
  <c r="AB92" i="19"/>
  <c r="AB93" i="19"/>
  <c r="AB94" i="19"/>
  <c r="AB95" i="19"/>
  <c r="AB96" i="19"/>
  <c r="AB97" i="19"/>
  <c r="AB98" i="19"/>
  <c r="AB99" i="19"/>
  <c r="AB100" i="19"/>
  <c r="AB101" i="19"/>
  <c r="AB102" i="19"/>
  <c r="AB103" i="19"/>
  <c r="AB104" i="19"/>
  <c r="AB105" i="19"/>
  <c r="AB106" i="19"/>
  <c r="AB107" i="19"/>
  <c r="AB108" i="19"/>
  <c r="AB109" i="19"/>
  <c r="AB110" i="19"/>
  <c r="AB111" i="19"/>
  <c r="AB112" i="19"/>
  <c r="AB113" i="19"/>
  <c r="AB114" i="19"/>
  <c r="AB115" i="19"/>
  <c r="AB116" i="19"/>
  <c r="AB117" i="19"/>
  <c r="AB118" i="19"/>
  <c r="AB119" i="19"/>
  <c r="AB120" i="19"/>
  <c r="AB121" i="19"/>
  <c r="AB122" i="19"/>
  <c r="AB123" i="19"/>
  <c r="AB124" i="19"/>
  <c r="AB125" i="19"/>
  <c r="AB126" i="19"/>
  <c r="AB127" i="19"/>
  <c r="AB128" i="19"/>
  <c r="AB129" i="19"/>
  <c r="AB130" i="19"/>
  <c r="AB131" i="19"/>
  <c r="AB132" i="19"/>
  <c r="AB133" i="19"/>
  <c r="AB134" i="19"/>
  <c r="AB135" i="19"/>
  <c r="AB136" i="19"/>
  <c r="AB137" i="19"/>
  <c r="AB138" i="19"/>
  <c r="AB139" i="19"/>
  <c r="AB140" i="19"/>
  <c r="AB141" i="19"/>
  <c r="AB142" i="19"/>
  <c r="AB143" i="19"/>
  <c r="AB144" i="19"/>
  <c r="AB145" i="19"/>
  <c r="AB146" i="19"/>
  <c r="AB147" i="19"/>
  <c r="AB148" i="19"/>
  <c r="AB149" i="19"/>
  <c r="AB150" i="19"/>
  <c r="AB151" i="19"/>
  <c r="AB152" i="19"/>
  <c r="AB153" i="19"/>
  <c r="AB154" i="19"/>
  <c r="AB155" i="19"/>
  <c r="AB156" i="19"/>
  <c r="AB157" i="19"/>
  <c r="AB158" i="19"/>
  <c r="AB159" i="19"/>
  <c r="AB160" i="19"/>
  <c r="AB161" i="19"/>
  <c r="AB162" i="19"/>
  <c r="AB163" i="19"/>
  <c r="AB164" i="19"/>
  <c r="AB165" i="19"/>
  <c r="AB166" i="19"/>
  <c r="AB167" i="19"/>
  <c r="AB168" i="19"/>
  <c r="AB169" i="19"/>
  <c r="AB170" i="19"/>
  <c r="AB171" i="19"/>
  <c r="AB172" i="19"/>
  <c r="AB173" i="19"/>
  <c r="AB174" i="19"/>
  <c r="AB175" i="19"/>
  <c r="AB176" i="19"/>
  <c r="AB177" i="19"/>
  <c r="AB178" i="19"/>
  <c r="AB179" i="19"/>
  <c r="AB180" i="19"/>
  <c r="AB181" i="19"/>
  <c r="AB182" i="19"/>
  <c r="AB183" i="19"/>
  <c r="AB184" i="19"/>
  <c r="AB185" i="19"/>
  <c r="AB186" i="19"/>
  <c r="AB187" i="19"/>
  <c r="AB188" i="19"/>
  <c r="AB189" i="19"/>
  <c r="AB190" i="19"/>
  <c r="AB191" i="19"/>
  <c r="AB192" i="19"/>
  <c r="AB193" i="19"/>
  <c r="AB194" i="19"/>
  <c r="AB195" i="19"/>
  <c r="AB196" i="19"/>
  <c r="AB197" i="19"/>
  <c r="AB198" i="19"/>
  <c r="AB199" i="19"/>
  <c r="AB200" i="19"/>
  <c r="AB201" i="19"/>
  <c r="AB202" i="19"/>
  <c r="AB203" i="19"/>
  <c r="AB204" i="19"/>
  <c r="AB205" i="19"/>
  <c r="AB206" i="19"/>
  <c r="AB207" i="19"/>
  <c r="AB208" i="19"/>
  <c r="AB209" i="19"/>
  <c r="AB210" i="19"/>
  <c r="AB211" i="19"/>
  <c r="AB212" i="19"/>
  <c r="AB213" i="19"/>
  <c r="AB214" i="19"/>
  <c r="AB215" i="19"/>
  <c r="AB216" i="19"/>
  <c r="AB217" i="19"/>
  <c r="AB218" i="19"/>
  <c r="AB219" i="19"/>
  <c r="AB220" i="19"/>
  <c r="AB221" i="19"/>
  <c r="AB222" i="19"/>
  <c r="AB223" i="19"/>
  <c r="AB224" i="19"/>
  <c r="AB225" i="19"/>
  <c r="AB226" i="19"/>
  <c r="AB227" i="19"/>
  <c r="AB228" i="19"/>
  <c r="AB229" i="19"/>
  <c r="AB230" i="19"/>
  <c r="AB231" i="19"/>
  <c r="AB232" i="19"/>
  <c r="AB233" i="19"/>
  <c r="AB234" i="19"/>
  <c r="AB235" i="19"/>
  <c r="AB236" i="19"/>
  <c r="AB237" i="19"/>
  <c r="AB238" i="19"/>
  <c r="AB239" i="19"/>
  <c r="AB240" i="19"/>
  <c r="AB241" i="19"/>
  <c r="AB242" i="19"/>
  <c r="AB243" i="19"/>
  <c r="AB244" i="19"/>
  <c r="AB245" i="19"/>
  <c r="AB246" i="19"/>
  <c r="AB247" i="19"/>
  <c r="AB248" i="19"/>
  <c r="AB249" i="19"/>
  <c r="AB250" i="19"/>
  <c r="AB251" i="19"/>
  <c r="AB252" i="19"/>
  <c r="AB253" i="19"/>
  <c r="AB254" i="19"/>
  <c r="AB255" i="19"/>
  <c r="AB256" i="19"/>
  <c r="AB257" i="19"/>
  <c r="AB258" i="19"/>
  <c r="AB259" i="19"/>
  <c r="AB260" i="19"/>
  <c r="AB261" i="19"/>
  <c r="AB262" i="19"/>
  <c r="AB263" i="19"/>
  <c r="AB264" i="19"/>
  <c r="AB265" i="19"/>
  <c r="AB266" i="19"/>
  <c r="AB267" i="19"/>
  <c r="AB268" i="19"/>
  <c r="AB269" i="19"/>
  <c r="AB270" i="19"/>
  <c r="AB271" i="19"/>
  <c r="AB272" i="19"/>
  <c r="AB273" i="19"/>
  <c r="AB274" i="19"/>
  <c r="AB275" i="19"/>
  <c r="AB276" i="19"/>
  <c r="AB277" i="19"/>
  <c r="AB278" i="19"/>
  <c r="AB279" i="19"/>
  <c r="AB280" i="19"/>
  <c r="AB281" i="19"/>
  <c r="AB282" i="19"/>
  <c r="AB283" i="19"/>
  <c r="AB284" i="19"/>
  <c r="AB285" i="19"/>
  <c r="AB286" i="19"/>
  <c r="AB287" i="19"/>
  <c r="AB288" i="19"/>
  <c r="AB289" i="19"/>
  <c r="AB290" i="19"/>
  <c r="AB291" i="19"/>
  <c r="AB292" i="19"/>
  <c r="AB293" i="19"/>
  <c r="AB294" i="19"/>
  <c r="AB295" i="19"/>
  <c r="AB296" i="19"/>
  <c r="AB297" i="19"/>
  <c r="AB298" i="19"/>
  <c r="AB299" i="19"/>
  <c r="AB300" i="19"/>
  <c r="AB301" i="19"/>
  <c r="AB302" i="19"/>
  <c r="AB303" i="19"/>
  <c r="AB304" i="19"/>
  <c r="AB305" i="19"/>
  <c r="AB306" i="19"/>
  <c r="AB307" i="19"/>
  <c r="AB308" i="19"/>
  <c r="AB309" i="19"/>
  <c r="AB310" i="19"/>
  <c r="AB311" i="19"/>
  <c r="AB312" i="19"/>
  <c r="AB313" i="19"/>
  <c r="AB314" i="19"/>
  <c r="AB315" i="19"/>
  <c r="AB316" i="19"/>
  <c r="AB317" i="19"/>
  <c r="AB318" i="19"/>
  <c r="AB319" i="19"/>
  <c r="AB320" i="19"/>
  <c r="AB321" i="19"/>
  <c r="AB322" i="19"/>
  <c r="AB323" i="19"/>
  <c r="AB324" i="19"/>
  <c r="AB325" i="19"/>
  <c r="AB326" i="19"/>
  <c r="AB327" i="19"/>
  <c r="AB328" i="19"/>
  <c r="AB329" i="19"/>
  <c r="AB330" i="19"/>
  <c r="AB331" i="19"/>
  <c r="AB332" i="19"/>
  <c r="AB333" i="19"/>
  <c r="AB334" i="19"/>
  <c r="AB335" i="19"/>
  <c r="AB336" i="19"/>
  <c r="AB337" i="19"/>
  <c r="AB338" i="19"/>
  <c r="AB339" i="19"/>
  <c r="AB340" i="19"/>
  <c r="AB341" i="19"/>
  <c r="AB342" i="19"/>
  <c r="AB343" i="19"/>
  <c r="AB344" i="19"/>
  <c r="AB345" i="19"/>
  <c r="AB346" i="19"/>
  <c r="AB347" i="19"/>
  <c r="AB348" i="19"/>
  <c r="AB349" i="19"/>
  <c r="AB350" i="19"/>
  <c r="AB351" i="19"/>
  <c r="AB352" i="19"/>
  <c r="AB353" i="19"/>
  <c r="AB354" i="19"/>
  <c r="AB355" i="19"/>
  <c r="AB356" i="19"/>
  <c r="AB357" i="19"/>
  <c r="AB358" i="19"/>
  <c r="AB359" i="19"/>
  <c r="AB360" i="19"/>
  <c r="AB361" i="19"/>
  <c r="AB362" i="19"/>
  <c r="AB363" i="19"/>
  <c r="AB364" i="19"/>
  <c r="AB365" i="19"/>
  <c r="AB366" i="19"/>
  <c r="AB367" i="19"/>
  <c r="AB368" i="19"/>
  <c r="AB369" i="19"/>
  <c r="AB370" i="19"/>
  <c r="AB371" i="19"/>
  <c r="AB372" i="19"/>
  <c r="AB373" i="19"/>
  <c r="AB374" i="19"/>
  <c r="AB375" i="19"/>
  <c r="AB376" i="19"/>
  <c r="AB377" i="19"/>
  <c r="AB378" i="19"/>
  <c r="AB379" i="19"/>
  <c r="AB380" i="19"/>
  <c r="AB381" i="19"/>
  <c r="AB382" i="19"/>
  <c r="AB383" i="19"/>
  <c r="AB384" i="19"/>
  <c r="AB385" i="19"/>
  <c r="AB386" i="19"/>
  <c r="AB387" i="19"/>
  <c r="AB388" i="19"/>
  <c r="AB389" i="19"/>
  <c r="AB390" i="19"/>
  <c r="AB391" i="19"/>
  <c r="AB392" i="19"/>
  <c r="AB393" i="19"/>
  <c r="AB394" i="19"/>
  <c r="AB395" i="19"/>
  <c r="AB396" i="19"/>
  <c r="AB397" i="19"/>
  <c r="AB398" i="19"/>
  <c r="AB399" i="19"/>
  <c r="AB400" i="19"/>
  <c r="AB401" i="19"/>
  <c r="AB402" i="19"/>
  <c r="AB403" i="19"/>
  <c r="AB404" i="19"/>
  <c r="AB405" i="19"/>
  <c r="AB406" i="19"/>
  <c r="AB407" i="19"/>
  <c r="AB408" i="19"/>
  <c r="AB409" i="19"/>
  <c r="AB410" i="19"/>
  <c r="AB411" i="19"/>
  <c r="AB412" i="19"/>
  <c r="AB413" i="19"/>
  <c r="AB414" i="19"/>
  <c r="AB415" i="19"/>
  <c r="AB416" i="19"/>
  <c r="AB417" i="19"/>
  <c r="AB418" i="19"/>
  <c r="AB419" i="19"/>
  <c r="AB420" i="19"/>
  <c r="AB421" i="19"/>
  <c r="AB422" i="19"/>
  <c r="AB423" i="19"/>
  <c r="AB424" i="19"/>
  <c r="AB425" i="19"/>
  <c r="AB426" i="19"/>
  <c r="AB427" i="19"/>
  <c r="AB428" i="19"/>
  <c r="AB429" i="19"/>
  <c r="AB430" i="19"/>
  <c r="AB431" i="19"/>
  <c r="AB432" i="19"/>
  <c r="AB433" i="19"/>
  <c r="AB434" i="19"/>
  <c r="AB435" i="19"/>
  <c r="AB436" i="19"/>
  <c r="AB437" i="19"/>
  <c r="AB438" i="19"/>
  <c r="AB439" i="19"/>
  <c r="AB440" i="19"/>
  <c r="AB441" i="19"/>
  <c r="AB442" i="19"/>
  <c r="AB443" i="19"/>
  <c r="AB444" i="19"/>
  <c r="AB445" i="19"/>
  <c r="AB446" i="19"/>
  <c r="AB447" i="19"/>
  <c r="AB448" i="19"/>
  <c r="AB449" i="19"/>
  <c r="AB450" i="19"/>
  <c r="AB451" i="19"/>
  <c r="AB452" i="19"/>
  <c r="AB453" i="19"/>
  <c r="AB454" i="19"/>
  <c r="AB455" i="19"/>
  <c r="AB456" i="19"/>
  <c r="AB457" i="19"/>
  <c r="AB458" i="19"/>
  <c r="AB459" i="19"/>
  <c r="AB460" i="19"/>
  <c r="AB461" i="19"/>
  <c r="AB462" i="19"/>
  <c r="AB463" i="19"/>
  <c r="AB14" i="19"/>
  <c r="C9" i="2"/>
  <c r="AA14" i="2" l="1"/>
  <c r="AR12" i="2"/>
  <c r="AR10" i="2" s="1"/>
  <c r="AQ12" i="2"/>
  <c r="AQ10" i="2" s="1"/>
  <c r="AR12" i="19"/>
  <c r="AR10" i="19" s="1"/>
  <c r="AQ12" i="19"/>
  <c r="AQ10" i="19" s="1"/>
  <c r="AB12" i="2"/>
  <c r="AB10" i="2" s="1"/>
  <c r="AE12" i="2"/>
  <c r="AE10" i="2" s="1"/>
  <c r="AI12" i="2"/>
  <c r="AI10" i="2" s="1"/>
  <c r="AM12" i="2"/>
  <c r="AM10" i="2" s="1"/>
  <c r="AD12" i="2"/>
  <c r="AD10" i="2" s="1"/>
  <c r="AH12" i="2"/>
  <c r="AH10" i="2" s="1"/>
  <c r="AL12" i="2"/>
  <c r="AL10" i="2" s="1"/>
  <c r="AP12" i="2"/>
  <c r="AP10" i="2" s="1"/>
  <c r="AF12" i="2"/>
  <c r="AF10" i="2" s="1"/>
  <c r="AJ12" i="2"/>
  <c r="AJ10" i="2" s="1"/>
  <c r="AN12" i="2"/>
  <c r="AN10" i="2" s="1"/>
  <c r="AC12" i="2"/>
  <c r="AC10" i="2" s="1"/>
  <c r="AG12" i="2"/>
  <c r="AG10" i="2" s="1"/>
  <c r="AK12" i="2"/>
  <c r="AK10" i="2" s="1"/>
  <c r="AO12" i="2"/>
  <c r="AO10" i="2" s="1"/>
  <c r="AD12" i="19"/>
  <c r="AD10" i="19" s="1"/>
  <c r="AJ12" i="19"/>
  <c r="AJ10" i="19" s="1"/>
  <c r="AO12" i="19"/>
  <c r="AO10" i="19" s="1"/>
  <c r="AG12" i="19"/>
  <c r="AG10" i="19" s="1"/>
  <c r="AN12" i="19"/>
  <c r="AN10" i="19" s="1"/>
  <c r="AE12" i="19"/>
  <c r="AE10" i="19" s="1"/>
  <c r="AM12" i="19"/>
  <c r="AM10" i="19" s="1"/>
  <c r="AF12" i="19"/>
  <c r="AF10" i="19" s="1"/>
  <c r="AL12" i="19"/>
  <c r="AL10" i="19" s="1"/>
  <c r="AI12" i="19"/>
  <c r="AI10" i="19" s="1"/>
  <c r="AC12" i="19"/>
  <c r="AC10" i="19" s="1"/>
  <c r="AH12" i="19"/>
  <c r="AH10" i="19" s="1"/>
  <c r="AK12" i="19"/>
  <c r="AK10" i="19" s="1"/>
  <c r="AP12" i="19"/>
  <c r="AP10" i="19" s="1"/>
  <c r="AB12" i="19"/>
  <c r="AB10" i="19" s="1"/>
  <c r="G43" i="23"/>
  <c r="G42" i="23"/>
  <c r="G47" i="23"/>
  <c r="H38" i="23"/>
  <c r="H35" i="23"/>
  <c r="H32" i="23"/>
  <c r="E19" i="23"/>
  <c r="E22" i="23"/>
  <c r="A1" i="1"/>
  <c r="G18" i="21"/>
  <c r="AA12" i="2" l="1"/>
  <c r="AA10" i="2" s="1"/>
  <c r="D11" i="2" s="1"/>
  <c r="F29" i="2"/>
  <c r="F560" i="8" l="1"/>
  <c r="F559" i="8"/>
  <c r="F558" i="8"/>
  <c r="F1499" i="3"/>
  <c r="F1500" i="3"/>
  <c r="F1501" i="3"/>
  <c r="F1502" i="3"/>
  <c r="F1503" i="3"/>
  <c r="F1504" i="3"/>
  <c r="F1505" i="3"/>
  <c r="F1498" i="3"/>
  <c r="F557" i="8"/>
  <c r="F556" i="8"/>
  <c r="F555" i="8"/>
  <c r="F554" i="8"/>
  <c r="F553" i="8"/>
  <c r="F552" i="8"/>
  <c r="F551" i="8"/>
  <c r="F550" i="8"/>
  <c r="F549" i="8"/>
  <c r="F548" i="8"/>
  <c r="F547" i="8"/>
  <c r="F1477" i="3"/>
  <c r="F1478" i="3"/>
  <c r="F1479" i="3"/>
  <c r="F1480" i="3"/>
  <c r="F1481" i="3"/>
  <c r="F1482" i="3"/>
  <c r="F1483" i="3"/>
  <c r="F1484" i="3"/>
  <c r="F1485" i="3"/>
  <c r="F1486" i="3"/>
  <c r="F1487" i="3"/>
  <c r="F1488" i="3"/>
  <c r="F1489" i="3"/>
  <c r="F1490" i="3"/>
  <c r="F1491" i="3"/>
  <c r="F1492" i="3"/>
  <c r="F1493" i="3"/>
  <c r="F1494" i="3"/>
  <c r="F1495" i="3"/>
  <c r="F1496" i="3"/>
  <c r="F1497" i="3"/>
  <c r="F546" i="8" l="1"/>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F1377" i="3"/>
  <c r="F1378" i="3"/>
  <c r="F1379" i="3"/>
  <c r="F1380" i="3"/>
  <c r="F1381" i="3"/>
  <c r="F1382" i="3"/>
  <c r="F1383" i="3"/>
  <c r="F1384" i="3"/>
  <c r="F1385" i="3"/>
  <c r="F1386" i="3"/>
  <c r="F1387" i="3"/>
  <c r="F1388" i="3"/>
  <c r="F1389" i="3"/>
  <c r="F1390" i="3"/>
  <c r="F1391" i="3"/>
  <c r="F1392" i="3"/>
  <c r="F1393" i="3"/>
  <c r="F1394" i="3"/>
  <c r="F1395" i="3"/>
  <c r="F1396" i="3"/>
  <c r="F1397" i="3"/>
  <c r="F1398" i="3"/>
  <c r="F1399" i="3"/>
  <c r="F1400" i="3"/>
  <c r="F1401" i="3"/>
  <c r="F1402" i="3"/>
  <c r="F1403" i="3"/>
  <c r="F1404" i="3"/>
  <c r="F1405" i="3"/>
  <c r="F1406" i="3"/>
  <c r="F1407" i="3"/>
  <c r="F1408" i="3"/>
  <c r="F1409" i="3"/>
  <c r="F1410" i="3"/>
  <c r="F1411" i="3"/>
  <c r="F1412" i="3"/>
  <c r="F1413" i="3"/>
  <c r="F1414" i="3"/>
  <c r="F1415" i="3"/>
  <c r="F1416" i="3"/>
  <c r="F1417" i="3"/>
  <c r="F1418" i="3"/>
  <c r="F1419" i="3"/>
  <c r="F1420" i="3"/>
  <c r="F1421" i="3"/>
  <c r="F1422" i="3"/>
  <c r="F1423" i="3"/>
  <c r="F1424" i="3"/>
  <c r="F1425" i="3"/>
  <c r="F1426" i="3"/>
  <c r="F1427" i="3"/>
  <c r="F1428" i="3"/>
  <c r="F1429" i="3"/>
  <c r="F1430" i="3"/>
  <c r="F1431" i="3"/>
  <c r="F1432" i="3"/>
  <c r="F1433" i="3"/>
  <c r="F1434" i="3"/>
  <c r="F1435" i="3"/>
  <c r="F1436" i="3"/>
  <c r="F1437" i="3"/>
  <c r="F1438" i="3"/>
  <c r="F1439" i="3"/>
  <c r="F1440" i="3"/>
  <c r="F1441" i="3"/>
  <c r="F1442" i="3"/>
  <c r="F1443" i="3"/>
  <c r="F1444" i="3"/>
  <c r="F1445" i="3"/>
  <c r="F1446" i="3"/>
  <c r="F1447" i="3"/>
  <c r="F1448" i="3"/>
  <c r="F1449" i="3"/>
  <c r="F1450" i="3"/>
  <c r="F1451" i="3"/>
  <c r="F1452" i="3"/>
  <c r="F1453" i="3"/>
  <c r="F1454" i="3"/>
  <c r="F1455" i="3"/>
  <c r="F1456" i="3"/>
  <c r="F1457" i="3"/>
  <c r="F1458" i="3"/>
  <c r="F1459" i="3"/>
  <c r="F1460" i="3"/>
  <c r="F1461" i="3"/>
  <c r="F1462" i="3"/>
  <c r="F1463" i="3"/>
  <c r="F1464" i="3"/>
  <c r="F1465" i="3"/>
  <c r="F1466" i="3"/>
  <c r="F1467" i="3"/>
  <c r="F1468" i="3"/>
  <c r="F1469" i="3"/>
  <c r="F1470" i="3"/>
  <c r="F1471" i="3"/>
  <c r="F1472" i="3"/>
  <c r="F1473" i="3"/>
  <c r="F1474" i="3"/>
  <c r="F1475" i="3"/>
  <c r="F1476" i="3"/>
  <c r="B11" i="18" l="1"/>
  <c r="A15" i="21"/>
  <c r="A12" i="21"/>
  <c r="D9" i="2"/>
  <c r="M5" i="2"/>
  <c r="C5" i="2"/>
  <c r="J9" i="2"/>
  <c r="J5" i="2"/>
  <c r="J7" i="2"/>
  <c r="C7" i="2"/>
  <c r="F23" i="21" l="1"/>
  <c r="C12" i="21"/>
  <c r="F1295" i="3" l="1"/>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1328" i="3"/>
  <c r="F1329" i="3"/>
  <c r="F1330" i="3"/>
  <c r="F1331" i="3"/>
  <c r="F1332" i="3"/>
  <c r="F1333" i="3"/>
  <c r="F1334" i="3"/>
  <c r="F1335" i="3"/>
  <c r="F1336" i="3"/>
  <c r="F1337" i="3"/>
  <c r="F1338" i="3"/>
  <c r="F1339" i="3"/>
  <c r="F1340" i="3"/>
  <c r="F1341" i="3"/>
  <c r="F1342" i="3"/>
  <c r="F1343" i="3"/>
  <c r="F1344" i="3"/>
  <c r="F1345" i="3"/>
  <c r="F1346" i="3"/>
  <c r="F1347" i="3"/>
  <c r="F1348" i="3"/>
  <c r="F1349" i="3"/>
  <c r="F1350" i="3"/>
  <c r="F1351" i="3"/>
  <c r="F1352" i="3"/>
  <c r="F1353" i="3"/>
  <c r="F1354" i="3"/>
  <c r="F1355" i="3"/>
  <c r="F1356" i="3"/>
  <c r="F1357" i="3"/>
  <c r="F1358" i="3"/>
  <c r="F1359" i="3"/>
  <c r="F1360" i="3"/>
  <c r="F1361" i="3"/>
  <c r="F1362" i="3"/>
  <c r="F1363" i="3"/>
  <c r="F1364" i="3"/>
  <c r="F1365" i="3"/>
  <c r="F1366" i="3"/>
  <c r="F1367" i="3"/>
  <c r="F1368" i="3"/>
  <c r="F1369" i="3"/>
  <c r="F1370" i="3"/>
  <c r="F1371" i="3"/>
  <c r="F1372" i="3"/>
  <c r="F1373" i="3"/>
  <c r="F1374" i="3"/>
  <c r="F1375" i="3"/>
  <c r="F1376" i="3"/>
  <c r="C15" i="21"/>
  <c r="D6" i="1" l="1"/>
  <c r="D15" i="1"/>
  <c r="F36" i="1" l="1"/>
  <c r="F3" i="3" l="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5" i="3"/>
  <c r="F1286" i="3"/>
  <c r="F1287" i="3"/>
  <c r="F1288" i="3"/>
  <c r="F1289" i="3"/>
  <c r="F1290" i="3"/>
  <c r="F1291" i="3"/>
  <c r="F1292" i="3"/>
  <c r="F1293" i="3"/>
  <c r="F1294" i="3"/>
  <c r="F2" i="3"/>
  <c r="E47" i="21" l="1"/>
  <c r="E45" i="21"/>
  <c r="E43" i="21"/>
  <c r="E41" i="21"/>
  <c r="E39" i="21"/>
  <c r="E37" i="21"/>
  <c r="E35" i="21"/>
  <c r="E33" i="21"/>
  <c r="E31" i="21"/>
  <c r="E29" i="21"/>
  <c r="E27" i="21"/>
  <c r="C6" i="21"/>
  <c r="A1" i="21"/>
  <c r="C44" i="21"/>
  <c r="D44" i="21"/>
  <c r="C46" i="21"/>
  <c r="D46" i="21"/>
  <c r="C48" i="21"/>
  <c r="D48" i="21"/>
  <c r="D42" i="21" l="1"/>
  <c r="C42" i="21"/>
  <c r="D40" i="21"/>
  <c r="C40" i="21"/>
  <c r="D38" i="21"/>
  <c r="C38" i="21"/>
  <c r="D36" i="21"/>
  <c r="C36" i="21"/>
  <c r="D34" i="21"/>
  <c r="C34" i="21"/>
  <c r="D32" i="21"/>
  <c r="C32" i="21"/>
  <c r="D30" i="21"/>
  <c r="C30" i="21"/>
  <c r="D28" i="21"/>
  <c r="C28" i="21"/>
  <c r="C9" i="21"/>
  <c r="E20" i="19" l="1"/>
  <c r="F15" i="19"/>
  <c r="G14" i="19" s="1"/>
  <c r="F14" i="19"/>
  <c r="E14" i="19"/>
  <c r="D14" i="19"/>
  <c r="E17" i="19"/>
  <c r="B28" i="21" l="1"/>
  <c r="E14" i="2" l="1"/>
  <c r="B27" i="21" s="1"/>
  <c r="K463" i="19" l="1"/>
  <c r="K462" i="19"/>
  <c r="F462" i="19"/>
  <c r="G461" i="19" s="1"/>
  <c r="K461" i="19"/>
  <c r="N461" i="19" s="1"/>
  <c r="K151" i="10" s="1"/>
  <c r="F461" i="19"/>
  <c r="E461" i="19"/>
  <c r="D151" i="10" s="1"/>
  <c r="D461" i="19"/>
  <c r="K460" i="19"/>
  <c r="N460" i="19" s="1"/>
  <c r="O150" i="10" s="1"/>
  <c r="K459" i="19"/>
  <c r="N459" i="19" s="1"/>
  <c r="M150" i="10" s="1"/>
  <c r="F459" i="19"/>
  <c r="G458" i="19" s="1"/>
  <c r="K458" i="19"/>
  <c r="N458" i="19" s="1"/>
  <c r="K150" i="10" s="1"/>
  <c r="F458" i="19"/>
  <c r="E458" i="19"/>
  <c r="D150" i="10" s="1"/>
  <c r="D458" i="19"/>
  <c r="K457" i="19"/>
  <c r="N457" i="19" s="1"/>
  <c r="O149" i="10" s="1"/>
  <c r="K456" i="19"/>
  <c r="N456" i="19" s="1"/>
  <c r="M149" i="10" s="1"/>
  <c r="F456" i="19"/>
  <c r="G455" i="19" s="1"/>
  <c r="K455" i="19"/>
  <c r="N455" i="19" s="1"/>
  <c r="K149" i="10" s="1"/>
  <c r="F455" i="19"/>
  <c r="E455" i="19"/>
  <c r="D149" i="10" s="1"/>
  <c r="D455" i="19"/>
  <c r="K454" i="19"/>
  <c r="N454" i="19" s="1"/>
  <c r="O148" i="10" s="1"/>
  <c r="K453" i="19"/>
  <c r="N453" i="19" s="1"/>
  <c r="M148" i="10" s="1"/>
  <c r="F453" i="19"/>
  <c r="G452" i="19" s="1"/>
  <c r="K452" i="19"/>
  <c r="F452" i="19"/>
  <c r="E452" i="19"/>
  <c r="D148" i="10" s="1"/>
  <c r="D452" i="19"/>
  <c r="K451" i="19"/>
  <c r="K450" i="19"/>
  <c r="N450" i="19" s="1"/>
  <c r="M147" i="10" s="1"/>
  <c r="F450" i="19"/>
  <c r="G449" i="19" s="1"/>
  <c r="K449" i="19"/>
  <c r="N449" i="19" s="1"/>
  <c r="K147" i="10" s="1"/>
  <c r="F449" i="19"/>
  <c r="E449" i="19"/>
  <c r="D147" i="10" s="1"/>
  <c r="D449" i="19"/>
  <c r="K448" i="19"/>
  <c r="N448" i="19" s="1"/>
  <c r="O146" i="10" s="1"/>
  <c r="K447" i="19"/>
  <c r="N447" i="19" s="1"/>
  <c r="M146" i="10" s="1"/>
  <c r="F447" i="19"/>
  <c r="G446" i="19" s="1"/>
  <c r="K446" i="19"/>
  <c r="N446" i="19" s="1"/>
  <c r="K146" i="10" s="1"/>
  <c r="F446" i="19"/>
  <c r="E446" i="19"/>
  <c r="D146" i="10" s="1"/>
  <c r="D446" i="19"/>
  <c r="K445" i="19"/>
  <c r="N445" i="19" s="1"/>
  <c r="O145" i="10" s="1"/>
  <c r="K444" i="19"/>
  <c r="N444" i="19" s="1"/>
  <c r="M145" i="10" s="1"/>
  <c r="F444" i="19"/>
  <c r="G443" i="19" s="1"/>
  <c r="K443" i="19"/>
  <c r="N443" i="19" s="1"/>
  <c r="K145" i="10" s="1"/>
  <c r="F443" i="19"/>
  <c r="E443" i="19"/>
  <c r="D145" i="10" s="1"/>
  <c r="D443" i="19"/>
  <c r="K442" i="19"/>
  <c r="N442" i="19" s="1"/>
  <c r="O144" i="10" s="1"/>
  <c r="K441" i="19"/>
  <c r="N441" i="19" s="1"/>
  <c r="M144" i="10" s="1"/>
  <c r="F441" i="19"/>
  <c r="G440" i="19" s="1"/>
  <c r="K440" i="19"/>
  <c r="F440" i="19"/>
  <c r="E440" i="19"/>
  <c r="D144" i="10" s="1"/>
  <c r="D440" i="19"/>
  <c r="K439" i="19"/>
  <c r="K438" i="19"/>
  <c r="F438" i="19"/>
  <c r="K437" i="19"/>
  <c r="N437" i="19" s="1"/>
  <c r="K143" i="10" s="1"/>
  <c r="F437" i="19"/>
  <c r="E437" i="19"/>
  <c r="D143" i="10" s="1"/>
  <c r="D437" i="19"/>
  <c r="K436" i="19"/>
  <c r="N436" i="19" s="1"/>
  <c r="O142" i="10" s="1"/>
  <c r="K435" i="19"/>
  <c r="N435" i="19" s="1"/>
  <c r="M142" i="10" s="1"/>
  <c r="F435" i="19"/>
  <c r="G434" i="19" s="1"/>
  <c r="K434" i="19"/>
  <c r="N434" i="19" s="1"/>
  <c r="K142" i="10" s="1"/>
  <c r="F434" i="19"/>
  <c r="E434" i="19"/>
  <c r="D142" i="10" s="1"/>
  <c r="D434" i="19"/>
  <c r="K433" i="19"/>
  <c r="N433" i="19" s="1"/>
  <c r="O141" i="10" s="1"/>
  <c r="K432" i="19"/>
  <c r="N432" i="19" s="1"/>
  <c r="M141" i="10" s="1"/>
  <c r="F432" i="19"/>
  <c r="G431" i="19" s="1"/>
  <c r="K431" i="19"/>
  <c r="N431" i="19" s="1"/>
  <c r="K141" i="10" s="1"/>
  <c r="F431" i="19"/>
  <c r="E431" i="19"/>
  <c r="D141" i="10" s="1"/>
  <c r="D431" i="19"/>
  <c r="K430" i="19"/>
  <c r="N430" i="19" s="1"/>
  <c r="O140" i="10" s="1"/>
  <c r="K429" i="19"/>
  <c r="N429" i="19" s="1"/>
  <c r="M140" i="10" s="1"/>
  <c r="F429" i="19"/>
  <c r="G428" i="19" s="1"/>
  <c r="K428" i="19"/>
  <c r="F428" i="19"/>
  <c r="E428" i="19"/>
  <c r="D140" i="10" s="1"/>
  <c r="D428" i="19"/>
  <c r="K427" i="19"/>
  <c r="K426" i="19"/>
  <c r="N426" i="19" s="1"/>
  <c r="M139" i="10" s="1"/>
  <c r="F426" i="19"/>
  <c r="G425" i="19" s="1"/>
  <c r="K425" i="19"/>
  <c r="N425" i="19" s="1"/>
  <c r="K139" i="10" s="1"/>
  <c r="F425" i="19"/>
  <c r="E425" i="19"/>
  <c r="D139" i="10" s="1"/>
  <c r="D425" i="19"/>
  <c r="K424" i="19"/>
  <c r="N424" i="19" s="1"/>
  <c r="O138" i="10" s="1"/>
  <c r="K423" i="19"/>
  <c r="N423" i="19" s="1"/>
  <c r="M138" i="10" s="1"/>
  <c r="F423" i="19"/>
  <c r="G422" i="19" s="1"/>
  <c r="K422" i="19"/>
  <c r="N422" i="19" s="1"/>
  <c r="K138" i="10" s="1"/>
  <c r="F422" i="19"/>
  <c r="E422" i="19"/>
  <c r="D138" i="10" s="1"/>
  <c r="D422" i="19"/>
  <c r="K421" i="19"/>
  <c r="N421" i="19" s="1"/>
  <c r="O137" i="10" s="1"/>
  <c r="K420" i="19"/>
  <c r="N420" i="19" s="1"/>
  <c r="M137" i="10" s="1"/>
  <c r="F420" i="19"/>
  <c r="G419" i="19" s="1"/>
  <c r="K419" i="19"/>
  <c r="N419" i="19" s="1"/>
  <c r="K137" i="10" s="1"/>
  <c r="F419" i="19"/>
  <c r="E419" i="19"/>
  <c r="D137" i="10" s="1"/>
  <c r="D419" i="19"/>
  <c r="K418" i="19"/>
  <c r="N418" i="19" s="1"/>
  <c r="O136" i="10" s="1"/>
  <c r="K417" i="19"/>
  <c r="N417" i="19" s="1"/>
  <c r="M136" i="10" s="1"/>
  <c r="F417" i="19"/>
  <c r="G416" i="19" s="1"/>
  <c r="K416" i="19"/>
  <c r="F416" i="19"/>
  <c r="E416" i="19"/>
  <c r="D136" i="10" s="1"/>
  <c r="D416" i="19"/>
  <c r="K415" i="19"/>
  <c r="K414" i="19"/>
  <c r="F414" i="19"/>
  <c r="G413" i="19" s="1"/>
  <c r="K413" i="19"/>
  <c r="N413" i="19" s="1"/>
  <c r="K135" i="10" s="1"/>
  <c r="F413" i="19"/>
  <c r="E413" i="19"/>
  <c r="D135" i="10" s="1"/>
  <c r="D413" i="19"/>
  <c r="K412" i="19"/>
  <c r="N412" i="19" s="1"/>
  <c r="O134" i="10" s="1"/>
  <c r="K411" i="19"/>
  <c r="N411" i="19" s="1"/>
  <c r="M134" i="10" s="1"/>
  <c r="F411" i="19"/>
  <c r="G410" i="19" s="1"/>
  <c r="K410" i="19"/>
  <c r="N410" i="19" s="1"/>
  <c r="K134" i="10" s="1"/>
  <c r="F410" i="19"/>
  <c r="E410" i="19"/>
  <c r="D134" i="10" s="1"/>
  <c r="D410" i="19"/>
  <c r="K409" i="19"/>
  <c r="N409" i="19" s="1"/>
  <c r="O133" i="10" s="1"/>
  <c r="K408" i="19"/>
  <c r="N408" i="19" s="1"/>
  <c r="M133" i="10" s="1"/>
  <c r="F408" i="19"/>
  <c r="G407" i="19" s="1"/>
  <c r="K407" i="19"/>
  <c r="N407" i="19" s="1"/>
  <c r="K133" i="10" s="1"/>
  <c r="F407" i="19"/>
  <c r="E407" i="19"/>
  <c r="D133" i="10" s="1"/>
  <c r="D407" i="19"/>
  <c r="K406" i="19"/>
  <c r="N406" i="19" s="1"/>
  <c r="O132" i="10" s="1"/>
  <c r="K405" i="19"/>
  <c r="N405" i="19" s="1"/>
  <c r="M132" i="10" s="1"/>
  <c r="F405" i="19"/>
  <c r="G404" i="19" s="1"/>
  <c r="K404" i="19"/>
  <c r="F404" i="19"/>
  <c r="E404" i="19"/>
  <c r="D132" i="10" s="1"/>
  <c r="D404" i="19"/>
  <c r="K403" i="19"/>
  <c r="K402" i="19"/>
  <c r="N402" i="19" s="1"/>
  <c r="M131" i="10" s="1"/>
  <c r="F402" i="19"/>
  <c r="G401" i="19" s="1"/>
  <c r="K401" i="19"/>
  <c r="N401" i="19" s="1"/>
  <c r="K131" i="10" s="1"/>
  <c r="F401" i="19"/>
  <c r="E401" i="19"/>
  <c r="D131" i="10" s="1"/>
  <c r="D401" i="19"/>
  <c r="K400" i="19"/>
  <c r="N400" i="19" s="1"/>
  <c r="O130" i="10" s="1"/>
  <c r="K399" i="19"/>
  <c r="N399" i="19" s="1"/>
  <c r="M130" i="10" s="1"/>
  <c r="F399" i="19"/>
  <c r="G398" i="19" s="1"/>
  <c r="K398" i="19"/>
  <c r="N398" i="19" s="1"/>
  <c r="K130" i="10" s="1"/>
  <c r="F398" i="19"/>
  <c r="E398" i="19"/>
  <c r="D130" i="10" s="1"/>
  <c r="D398" i="19"/>
  <c r="K397" i="19"/>
  <c r="N397" i="19" s="1"/>
  <c r="O129" i="10" s="1"/>
  <c r="K396" i="19"/>
  <c r="N396" i="19" s="1"/>
  <c r="M129" i="10" s="1"/>
  <c r="F396" i="19"/>
  <c r="G395" i="19" s="1"/>
  <c r="K395" i="19"/>
  <c r="N395" i="19" s="1"/>
  <c r="K129" i="10" s="1"/>
  <c r="F395" i="19"/>
  <c r="E395" i="19"/>
  <c r="D129" i="10" s="1"/>
  <c r="D395" i="19"/>
  <c r="K394" i="19"/>
  <c r="N394" i="19" s="1"/>
  <c r="O128" i="10" s="1"/>
  <c r="K393" i="19"/>
  <c r="N393" i="19" s="1"/>
  <c r="M128" i="10" s="1"/>
  <c r="F393" i="19"/>
  <c r="G392" i="19" s="1"/>
  <c r="K392" i="19"/>
  <c r="F392" i="19"/>
  <c r="E392" i="19"/>
  <c r="D128" i="10" s="1"/>
  <c r="D392" i="19"/>
  <c r="K391" i="19"/>
  <c r="K390" i="19"/>
  <c r="F390" i="19"/>
  <c r="K389" i="19"/>
  <c r="N389" i="19" s="1"/>
  <c r="K127" i="10" s="1"/>
  <c r="F389" i="19"/>
  <c r="E389" i="19"/>
  <c r="D127" i="10" s="1"/>
  <c r="D389" i="19"/>
  <c r="K388" i="19"/>
  <c r="N388" i="19" s="1"/>
  <c r="O126" i="10" s="1"/>
  <c r="K387" i="19"/>
  <c r="N387" i="19" s="1"/>
  <c r="M126" i="10" s="1"/>
  <c r="F387" i="19"/>
  <c r="G386" i="19" s="1"/>
  <c r="K386" i="19"/>
  <c r="N386" i="19" s="1"/>
  <c r="K126" i="10" s="1"/>
  <c r="F386" i="19"/>
  <c r="E386" i="19"/>
  <c r="D126" i="10" s="1"/>
  <c r="D386" i="19"/>
  <c r="K385" i="19"/>
  <c r="N385" i="19" s="1"/>
  <c r="O125" i="10" s="1"/>
  <c r="K384" i="19"/>
  <c r="N384" i="19" s="1"/>
  <c r="M125" i="10" s="1"/>
  <c r="F384" i="19"/>
  <c r="G383" i="19" s="1"/>
  <c r="K383" i="19"/>
  <c r="N383" i="19" s="1"/>
  <c r="K125" i="10" s="1"/>
  <c r="F383" i="19"/>
  <c r="E383" i="19"/>
  <c r="D125" i="10" s="1"/>
  <c r="D383" i="19"/>
  <c r="K382" i="19"/>
  <c r="N382" i="19" s="1"/>
  <c r="O124" i="10" s="1"/>
  <c r="K381" i="19"/>
  <c r="N381" i="19" s="1"/>
  <c r="M124" i="10" s="1"/>
  <c r="F381" i="19"/>
  <c r="G380" i="19" s="1"/>
  <c r="K380" i="19"/>
  <c r="F380" i="19"/>
  <c r="E380" i="19"/>
  <c r="D124" i="10" s="1"/>
  <c r="D380" i="19"/>
  <c r="K379" i="19"/>
  <c r="K378" i="19"/>
  <c r="N378" i="19" s="1"/>
  <c r="M123" i="10" s="1"/>
  <c r="F378" i="19"/>
  <c r="G377" i="19" s="1"/>
  <c r="K377" i="19"/>
  <c r="N377" i="19" s="1"/>
  <c r="K123" i="10" s="1"/>
  <c r="F377" i="19"/>
  <c r="E377" i="19"/>
  <c r="D123" i="10" s="1"/>
  <c r="D377" i="19"/>
  <c r="K376" i="19"/>
  <c r="N376" i="19" s="1"/>
  <c r="O122" i="10" s="1"/>
  <c r="K375" i="19"/>
  <c r="N375" i="19" s="1"/>
  <c r="M122" i="10" s="1"/>
  <c r="F375" i="19"/>
  <c r="G374" i="19" s="1"/>
  <c r="K374" i="19"/>
  <c r="N374" i="19" s="1"/>
  <c r="K122" i="10" s="1"/>
  <c r="F374" i="19"/>
  <c r="E374" i="19"/>
  <c r="D122" i="10" s="1"/>
  <c r="D374" i="19"/>
  <c r="K373" i="19"/>
  <c r="N373" i="19" s="1"/>
  <c r="O121" i="10" s="1"/>
  <c r="K372" i="19"/>
  <c r="N372" i="19" s="1"/>
  <c r="M121" i="10" s="1"/>
  <c r="F372" i="19"/>
  <c r="G371" i="19" s="1"/>
  <c r="K371" i="19"/>
  <c r="N371" i="19" s="1"/>
  <c r="K121" i="10" s="1"/>
  <c r="F371" i="19"/>
  <c r="E371" i="19"/>
  <c r="D121" i="10" s="1"/>
  <c r="D371" i="19"/>
  <c r="K370" i="19"/>
  <c r="N370" i="19" s="1"/>
  <c r="O120" i="10" s="1"/>
  <c r="K369" i="19"/>
  <c r="N369" i="19" s="1"/>
  <c r="M120" i="10" s="1"/>
  <c r="F369" i="19"/>
  <c r="G368" i="19" s="1"/>
  <c r="K368" i="19"/>
  <c r="F368" i="19"/>
  <c r="E368" i="19"/>
  <c r="D120" i="10" s="1"/>
  <c r="D368" i="19"/>
  <c r="K367" i="19"/>
  <c r="K366" i="19"/>
  <c r="F366" i="19"/>
  <c r="G365" i="19" s="1"/>
  <c r="K365" i="19"/>
  <c r="N365" i="19" s="1"/>
  <c r="K119" i="10" s="1"/>
  <c r="F365" i="19"/>
  <c r="E365" i="19"/>
  <c r="D119" i="10" s="1"/>
  <c r="D365" i="19"/>
  <c r="K364" i="19"/>
  <c r="N364" i="19" s="1"/>
  <c r="O118" i="10" s="1"/>
  <c r="K363" i="19"/>
  <c r="N363" i="19" s="1"/>
  <c r="M118" i="10" s="1"/>
  <c r="F363" i="19"/>
  <c r="G362" i="19" s="1"/>
  <c r="K362" i="19"/>
  <c r="N362" i="19" s="1"/>
  <c r="K118" i="10" s="1"/>
  <c r="F362" i="19"/>
  <c r="E362" i="19"/>
  <c r="D118" i="10" s="1"/>
  <c r="D362" i="19"/>
  <c r="K361" i="19"/>
  <c r="N361" i="19" s="1"/>
  <c r="O117" i="10" s="1"/>
  <c r="K360" i="19"/>
  <c r="N360" i="19" s="1"/>
  <c r="M117" i="10" s="1"/>
  <c r="F360" i="19"/>
  <c r="G359" i="19" s="1"/>
  <c r="K359" i="19"/>
  <c r="N359" i="19" s="1"/>
  <c r="K117" i="10" s="1"/>
  <c r="F359" i="19"/>
  <c r="E359" i="19"/>
  <c r="D117" i="10" s="1"/>
  <c r="D359" i="19"/>
  <c r="K358" i="19"/>
  <c r="N358" i="19" s="1"/>
  <c r="O116" i="10" s="1"/>
  <c r="K357" i="19"/>
  <c r="N357" i="19" s="1"/>
  <c r="M116" i="10" s="1"/>
  <c r="F357" i="19"/>
  <c r="G356" i="19" s="1"/>
  <c r="K356" i="19"/>
  <c r="F356" i="19"/>
  <c r="E356" i="19"/>
  <c r="D116" i="10" s="1"/>
  <c r="D356" i="19"/>
  <c r="K355" i="19"/>
  <c r="K354" i="19"/>
  <c r="N354" i="19" s="1"/>
  <c r="M115" i="10" s="1"/>
  <c r="F354" i="19"/>
  <c r="G353" i="19" s="1"/>
  <c r="K353" i="19"/>
  <c r="N353" i="19" s="1"/>
  <c r="K115" i="10" s="1"/>
  <c r="F353" i="19"/>
  <c r="E353" i="19"/>
  <c r="D115" i="10" s="1"/>
  <c r="D353" i="19"/>
  <c r="K352" i="19"/>
  <c r="N352" i="19" s="1"/>
  <c r="O114" i="10" s="1"/>
  <c r="K351" i="19"/>
  <c r="N351" i="19" s="1"/>
  <c r="M114" i="10" s="1"/>
  <c r="F351" i="19"/>
  <c r="G350" i="19" s="1"/>
  <c r="K350" i="19"/>
  <c r="N350" i="19" s="1"/>
  <c r="K114" i="10" s="1"/>
  <c r="F350" i="19"/>
  <c r="E350" i="19"/>
  <c r="D114" i="10" s="1"/>
  <c r="D350" i="19"/>
  <c r="K349" i="19"/>
  <c r="N349" i="19" s="1"/>
  <c r="O113" i="10" s="1"/>
  <c r="K348" i="19"/>
  <c r="N348" i="19" s="1"/>
  <c r="M113" i="10" s="1"/>
  <c r="F348" i="19"/>
  <c r="G347" i="19" s="1"/>
  <c r="K347" i="19"/>
  <c r="N347" i="19" s="1"/>
  <c r="K113" i="10" s="1"/>
  <c r="F347" i="19"/>
  <c r="E347" i="19"/>
  <c r="D113" i="10" s="1"/>
  <c r="D347" i="19"/>
  <c r="K346" i="19"/>
  <c r="N346" i="19" s="1"/>
  <c r="O112" i="10" s="1"/>
  <c r="K345" i="19"/>
  <c r="N345" i="19" s="1"/>
  <c r="M112" i="10" s="1"/>
  <c r="F345" i="19"/>
  <c r="G344" i="19" s="1"/>
  <c r="K344" i="19"/>
  <c r="F344" i="19"/>
  <c r="E344" i="19"/>
  <c r="D112" i="10" s="1"/>
  <c r="D344" i="19"/>
  <c r="K343" i="19"/>
  <c r="K342" i="19"/>
  <c r="F342" i="19"/>
  <c r="K341" i="19"/>
  <c r="N341" i="19" s="1"/>
  <c r="K111" i="10" s="1"/>
  <c r="F341" i="19"/>
  <c r="E341" i="19"/>
  <c r="D111" i="10" s="1"/>
  <c r="D341" i="19"/>
  <c r="K340" i="19"/>
  <c r="N340" i="19" s="1"/>
  <c r="O110" i="10" s="1"/>
  <c r="K339" i="19"/>
  <c r="N339" i="19" s="1"/>
  <c r="M110" i="10" s="1"/>
  <c r="F339" i="19"/>
  <c r="G338" i="19" s="1"/>
  <c r="K338" i="19"/>
  <c r="N338" i="19" s="1"/>
  <c r="K110" i="10" s="1"/>
  <c r="F338" i="19"/>
  <c r="E338" i="19"/>
  <c r="D110" i="10" s="1"/>
  <c r="D338" i="19"/>
  <c r="K337" i="19"/>
  <c r="N337" i="19" s="1"/>
  <c r="O109" i="10" s="1"/>
  <c r="K336" i="19"/>
  <c r="N336" i="19" s="1"/>
  <c r="M109" i="10" s="1"/>
  <c r="F336" i="19"/>
  <c r="G335" i="19" s="1"/>
  <c r="K335" i="19"/>
  <c r="N335" i="19" s="1"/>
  <c r="K109" i="10" s="1"/>
  <c r="F335" i="19"/>
  <c r="E335" i="19"/>
  <c r="D109" i="10" s="1"/>
  <c r="D335" i="19"/>
  <c r="K334" i="19"/>
  <c r="N334" i="19" s="1"/>
  <c r="O108" i="10" s="1"/>
  <c r="K333" i="19"/>
  <c r="N333" i="19" s="1"/>
  <c r="M108" i="10" s="1"/>
  <c r="F333" i="19"/>
  <c r="G332" i="19" s="1"/>
  <c r="K332" i="19"/>
  <c r="F332" i="19"/>
  <c r="E332" i="19"/>
  <c r="D108" i="10" s="1"/>
  <c r="D332" i="19"/>
  <c r="K331" i="19"/>
  <c r="K330" i="19"/>
  <c r="N330" i="19" s="1"/>
  <c r="M107" i="10" s="1"/>
  <c r="F330" i="19"/>
  <c r="G329" i="19" s="1"/>
  <c r="K329" i="19"/>
  <c r="N329" i="19" s="1"/>
  <c r="K107" i="10" s="1"/>
  <c r="F329" i="19"/>
  <c r="E329" i="19"/>
  <c r="D107" i="10" s="1"/>
  <c r="D329" i="19"/>
  <c r="K328" i="19"/>
  <c r="N328" i="19" s="1"/>
  <c r="O106" i="10" s="1"/>
  <c r="K327" i="19"/>
  <c r="N327" i="19" s="1"/>
  <c r="M106" i="10" s="1"/>
  <c r="F327" i="19"/>
  <c r="G326" i="19" s="1"/>
  <c r="K326" i="19"/>
  <c r="N326" i="19" s="1"/>
  <c r="K106" i="10" s="1"/>
  <c r="F326" i="19"/>
  <c r="E326" i="19"/>
  <c r="D106" i="10" s="1"/>
  <c r="D326" i="19"/>
  <c r="K325" i="19"/>
  <c r="N325" i="19" s="1"/>
  <c r="O105" i="10" s="1"/>
  <c r="K324" i="19"/>
  <c r="N324" i="19" s="1"/>
  <c r="M105" i="10" s="1"/>
  <c r="F324" i="19"/>
  <c r="G323" i="19" s="1"/>
  <c r="K323" i="19"/>
  <c r="N323" i="19" s="1"/>
  <c r="K105" i="10" s="1"/>
  <c r="F323" i="19"/>
  <c r="E323" i="19"/>
  <c r="D105" i="10" s="1"/>
  <c r="D323" i="19"/>
  <c r="K322" i="19"/>
  <c r="N322" i="19" s="1"/>
  <c r="O104" i="10" s="1"/>
  <c r="K321" i="19"/>
  <c r="N321" i="19" s="1"/>
  <c r="M104" i="10" s="1"/>
  <c r="F321" i="19"/>
  <c r="G320" i="19" s="1"/>
  <c r="K320" i="19"/>
  <c r="F320" i="19"/>
  <c r="E320" i="19"/>
  <c r="D104" i="10" s="1"/>
  <c r="D320" i="19"/>
  <c r="K319" i="19"/>
  <c r="K318" i="19"/>
  <c r="F318" i="19"/>
  <c r="G317" i="19" s="1"/>
  <c r="K317" i="19"/>
  <c r="N317" i="19" s="1"/>
  <c r="K103" i="10" s="1"/>
  <c r="F317" i="19"/>
  <c r="E317" i="19"/>
  <c r="D103" i="10" s="1"/>
  <c r="D317" i="19"/>
  <c r="K316" i="19"/>
  <c r="N316" i="19" s="1"/>
  <c r="O102" i="10" s="1"/>
  <c r="K315" i="19"/>
  <c r="N315" i="19" s="1"/>
  <c r="M102" i="10" s="1"/>
  <c r="F315" i="19"/>
  <c r="G314" i="19" s="1"/>
  <c r="K314" i="19"/>
  <c r="N314" i="19" s="1"/>
  <c r="K102" i="10" s="1"/>
  <c r="F314" i="19"/>
  <c r="E314" i="19"/>
  <c r="D102" i="10" s="1"/>
  <c r="D314" i="19"/>
  <c r="K313" i="19"/>
  <c r="N313" i="19" s="1"/>
  <c r="O101" i="10" s="1"/>
  <c r="K312" i="19"/>
  <c r="N312" i="19" s="1"/>
  <c r="M101" i="10" s="1"/>
  <c r="F312" i="19"/>
  <c r="G311" i="19" s="1"/>
  <c r="K311" i="19"/>
  <c r="N311" i="19" s="1"/>
  <c r="K101" i="10" s="1"/>
  <c r="F311" i="19"/>
  <c r="E311" i="19"/>
  <c r="D101" i="10" s="1"/>
  <c r="D311" i="19"/>
  <c r="K310" i="19"/>
  <c r="N310" i="19" s="1"/>
  <c r="O100" i="10" s="1"/>
  <c r="K309" i="19"/>
  <c r="N309" i="19" s="1"/>
  <c r="M100" i="10" s="1"/>
  <c r="F309" i="19"/>
  <c r="G308" i="19" s="1"/>
  <c r="K308" i="19"/>
  <c r="F308" i="19"/>
  <c r="E308" i="19"/>
  <c r="D100" i="10" s="1"/>
  <c r="D308" i="19"/>
  <c r="K307" i="19"/>
  <c r="K306" i="19"/>
  <c r="N306" i="19" s="1"/>
  <c r="M99" i="10" s="1"/>
  <c r="F306" i="19"/>
  <c r="G305" i="19" s="1"/>
  <c r="K305" i="19"/>
  <c r="N305" i="19" s="1"/>
  <c r="K99" i="10" s="1"/>
  <c r="F305" i="19"/>
  <c r="E305" i="19"/>
  <c r="D99" i="10" s="1"/>
  <c r="D305" i="19"/>
  <c r="K304" i="19"/>
  <c r="N304" i="19" s="1"/>
  <c r="O98" i="10" s="1"/>
  <c r="K303" i="19"/>
  <c r="N303" i="19" s="1"/>
  <c r="M98" i="10" s="1"/>
  <c r="F303" i="19"/>
  <c r="G302" i="19" s="1"/>
  <c r="K302" i="19"/>
  <c r="N302" i="19" s="1"/>
  <c r="K98" i="10" s="1"/>
  <c r="F302" i="19"/>
  <c r="E302" i="19"/>
  <c r="D98" i="10" s="1"/>
  <c r="D302" i="19"/>
  <c r="K301" i="19"/>
  <c r="N301" i="19" s="1"/>
  <c r="O97" i="10" s="1"/>
  <c r="K300" i="19"/>
  <c r="N300" i="19" s="1"/>
  <c r="M97" i="10" s="1"/>
  <c r="F300" i="19"/>
  <c r="G299" i="19" s="1"/>
  <c r="K299" i="19"/>
  <c r="N299" i="19" s="1"/>
  <c r="K97" i="10" s="1"/>
  <c r="F299" i="19"/>
  <c r="E299" i="19"/>
  <c r="D97" i="10" s="1"/>
  <c r="D299" i="19"/>
  <c r="K298" i="19"/>
  <c r="N298" i="19" s="1"/>
  <c r="O96" i="10" s="1"/>
  <c r="K297" i="19"/>
  <c r="N297" i="19" s="1"/>
  <c r="M96" i="10" s="1"/>
  <c r="F297" i="19"/>
  <c r="G296" i="19" s="1"/>
  <c r="K296" i="19"/>
  <c r="F296" i="19"/>
  <c r="E296" i="19"/>
  <c r="D96" i="10" s="1"/>
  <c r="D296" i="19"/>
  <c r="K295" i="19"/>
  <c r="K294" i="19"/>
  <c r="F294" i="19"/>
  <c r="K293" i="19"/>
  <c r="N293" i="19" s="1"/>
  <c r="K95" i="10" s="1"/>
  <c r="F293" i="19"/>
  <c r="E293" i="19"/>
  <c r="D95" i="10" s="1"/>
  <c r="D293" i="19"/>
  <c r="K292" i="19"/>
  <c r="N292" i="19" s="1"/>
  <c r="O94" i="10" s="1"/>
  <c r="K291" i="19"/>
  <c r="N291" i="19" s="1"/>
  <c r="M94" i="10" s="1"/>
  <c r="F291" i="19"/>
  <c r="G290" i="19" s="1"/>
  <c r="K290" i="19"/>
  <c r="N290" i="19" s="1"/>
  <c r="K94" i="10" s="1"/>
  <c r="F290" i="19"/>
  <c r="E290" i="19"/>
  <c r="D94" i="10" s="1"/>
  <c r="D290" i="19"/>
  <c r="K289" i="19"/>
  <c r="N289" i="19" s="1"/>
  <c r="O93" i="10" s="1"/>
  <c r="K288" i="19"/>
  <c r="N288" i="19" s="1"/>
  <c r="M93" i="10" s="1"/>
  <c r="F288" i="19"/>
  <c r="G287" i="19" s="1"/>
  <c r="K287" i="19"/>
  <c r="N287" i="19" s="1"/>
  <c r="K93" i="10" s="1"/>
  <c r="F287" i="19"/>
  <c r="E287" i="19"/>
  <c r="D93" i="10" s="1"/>
  <c r="D287" i="19"/>
  <c r="K286" i="19"/>
  <c r="N286" i="19" s="1"/>
  <c r="O92" i="10" s="1"/>
  <c r="K285" i="19"/>
  <c r="N285" i="19" s="1"/>
  <c r="M92" i="10" s="1"/>
  <c r="F285" i="19"/>
  <c r="G284" i="19" s="1"/>
  <c r="K284" i="19"/>
  <c r="F284" i="19"/>
  <c r="E284" i="19"/>
  <c r="D92" i="10" s="1"/>
  <c r="D284" i="19"/>
  <c r="K283" i="19"/>
  <c r="K282" i="19"/>
  <c r="N282" i="19" s="1"/>
  <c r="M91" i="10" s="1"/>
  <c r="F282" i="19"/>
  <c r="G281" i="19" s="1"/>
  <c r="K281" i="19"/>
  <c r="N281" i="19" s="1"/>
  <c r="K91" i="10" s="1"/>
  <c r="F281" i="19"/>
  <c r="E281" i="19"/>
  <c r="D91" i="10" s="1"/>
  <c r="D281" i="19"/>
  <c r="K280" i="19"/>
  <c r="N280" i="19" s="1"/>
  <c r="O90" i="10" s="1"/>
  <c r="K279" i="19"/>
  <c r="N279" i="19" s="1"/>
  <c r="M90" i="10" s="1"/>
  <c r="F279" i="19"/>
  <c r="G278" i="19" s="1"/>
  <c r="K278" i="19"/>
  <c r="N278" i="19" s="1"/>
  <c r="K90" i="10" s="1"/>
  <c r="F278" i="19"/>
  <c r="E278" i="19"/>
  <c r="D90" i="10" s="1"/>
  <c r="D278" i="19"/>
  <c r="K277" i="19"/>
  <c r="N277" i="19" s="1"/>
  <c r="O89" i="10" s="1"/>
  <c r="K276" i="19"/>
  <c r="N276" i="19" s="1"/>
  <c r="M89" i="10" s="1"/>
  <c r="F276" i="19"/>
  <c r="G275" i="19" s="1"/>
  <c r="K275" i="19"/>
  <c r="N275" i="19" s="1"/>
  <c r="K89" i="10" s="1"/>
  <c r="F275" i="19"/>
  <c r="E275" i="19"/>
  <c r="D89" i="10" s="1"/>
  <c r="D275" i="19"/>
  <c r="K274" i="19"/>
  <c r="N274" i="19" s="1"/>
  <c r="O88" i="10" s="1"/>
  <c r="K273" i="19"/>
  <c r="N273" i="19" s="1"/>
  <c r="M88" i="10" s="1"/>
  <c r="F273" i="19"/>
  <c r="G272" i="19" s="1"/>
  <c r="K272" i="19"/>
  <c r="F272" i="19"/>
  <c r="E272" i="19"/>
  <c r="D88" i="10" s="1"/>
  <c r="D272" i="19"/>
  <c r="K271" i="19"/>
  <c r="K270" i="19"/>
  <c r="F270" i="19"/>
  <c r="G269" i="19" s="1"/>
  <c r="K269" i="19"/>
  <c r="N269" i="19" s="1"/>
  <c r="K87" i="10" s="1"/>
  <c r="F269" i="19"/>
  <c r="E269" i="19"/>
  <c r="D87" i="10" s="1"/>
  <c r="D269" i="19"/>
  <c r="K268" i="19"/>
  <c r="N268" i="19" s="1"/>
  <c r="O86" i="10" s="1"/>
  <c r="K267" i="19"/>
  <c r="N267" i="19" s="1"/>
  <c r="M86" i="10" s="1"/>
  <c r="F267" i="19"/>
  <c r="G266" i="19" s="1"/>
  <c r="K266" i="19"/>
  <c r="N266" i="19" s="1"/>
  <c r="K86" i="10" s="1"/>
  <c r="F266" i="19"/>
  <c r="E266" i="19"/>
  <c r="D86" i="10" s="1"/>
  <c r="D266" i="19"/>
  <c r="K265" i="19"/>
  <c r="N265" i="19" s="1"/>
  <c r="O85" i="10" s="1"/>
  <c r="K264" i="19"/>
  <c r="N264" i="19" s="1"/>
  <c r="M85" i="10" s="1"/>
  <c r="F264" i="19"/>
  <c r="G263" i="19" s="1"/>
  <c r="K263" i="19"/>
  <c r="N263" i="19" s="1"/>
  <c r="K85" i="10" s="1"/>
  <c r="F263" i="19"/>
  <c r="E263" i="19"/>
  <c r="D85" i="10" s="1"/>
  <c r="D263" i="19"/>
  <c r="K262" i="19"/>
  <c r="N262" i="19" s="1"/>
  <c r="O84" i="10" s="1"/>
  <c r="K261" i="19"/>
  <c r="N261" i="19" s="1"/>
  <c r="M84" i="10" s="1"/>
  <c r="F261" i="19"/>
  <c r="G260" i="19" s="1"/>
  <c r="K260" i="19"/>
  <c r="F260" i="19"/>
  <c r="E260" i="19"/>
  <c r="D84" i="10" s="1"/>
  <c r="D260" i="19"/>
  <c r="K259" i="19"/>
  <c r="K258" i="19"/>
  <c r="N258" i="19" s="1"/>
  <c r="M83" i="10" s="1"/>
  <c r="F258" i="19"/>
  <c r="G257" i="19" s="1"/>
  <c r="K257" i="19"/>
  <c r="N257" i="19" s="1"/>
  <c r="K83" i="10" s="1"/>
  <c r="F257" i="19"/>
  <c r="E257" i="19"/>
  <c r="D83" i="10" s="1"/>
  <c r="D257" i="19"/>
  <c r="K256" i="19"/>
  <c r="N256" i="19" s="1"/>
  <c r="O82" i="10" s="1"/>
  <c r="K255" i="19"/>
  <c r="N255" i="19" s="1"/>
  <c r="M82" i="10" s="1"/>
  <c r="F255" i="19"/>
  <c r="G254" i="19" s="1"/>
  <c r="K254" i="19"/>
  <c r="N254" i="19" s="1"/>
  <c r="K82" i="10" s="1"/>
  <c r="F254" i="19"/>
  <c r="E254" i="19"/>
  <c r="D82" i="10" s="1"/>
  <c r="D254" i="19"/>
  <c r="K253" i="19"/>
  <c r="N253" i="19" s="1"/>
  <c r="O81" i="10" s="1"/>
  <c r="K252" i="19"/>
  <c r="N252" i="19" s="1"/>
  <c r="M81" i="10" s="1"/>
  <c r="F252" i="19"/>
  <c r="G251" i="19" s="1"/>
  <c r="K251" i="19"/>
  <c r="N251" i="19" s="1"/>
  <c r="K81" i="10" s="1"/>
  <c r="F251" i="19"/>
  <c r="E251" i="19"/>
  <c r="D81" i="10" s="1"/>
  <c r="D251" i="19"/>
  <c r="K250" i="19"/>
  <c r="N250" i="19" s="1"/>
  <c r="O80" i="10" s="1"/>
  <c r="K249" i="19"/>
  <c r="N249" i="19" s="1"/>
  <c r="M80" i="10" s="1"/>
  <c r="F249" i="19"/>
  <c r="G248" i="19" s="1"/>
  <c r="K248" i="19"/>
  <c r="F248" i="19"/>
  <c r="E248" i="19"/>
  <c r="D80" i="10" s="1"/>
  <c r="D248" i="19"/>
  <c r="K247" i="19"/>
  <c r="K246" i="19"/>
  <c r="F246" i="19"/>
  <c r="K245" i="19"/>
  <c r="N245" i="19" s="1"/>
  <c r="K79" i="10" s="1"/>
  <c r="F245" i="19"/>
  <c r="E245" i="19"/>
  <c r="D79" i="10" s="1"/>
  <c r="D245" i="19"/>
  <c r="K244" i="19"/>
  <c r="N244" i="19" s="1"/>
  <c r="O78" i="10" s="1"/>
  <c r="K243" i="19"/>
  <c r="N243" i="19" s="1"/>
  <c r="M78" i="10" s="1"/>
  <c r="F243" i="19"/>
  <c r="G242" i="19" s="1"/>
  <c r="K242" i="19"/>
  <c r="N242" i="19" s="1"/>
  <c r="K78" i="10" s="1"/>
  <c r="F242" i="19"/>
  <c r="E242" i="19"/>
  <c r="D78" i="10" s="1"/>
  <c r="D242" i="19"/>
  <c r="K241" i="19"/>
  <c r="N241" i="19" s="1"/>
  <c r="O77" i="10" s="1"/>
  <c r="K240" i="19"/>
  <c r="N240" i="19" s="1"/>
  <c r="M77" i="10" s="1"/>
  <c r="F240" i="19"/>
  <c r="G239" i="19" s="1"/>
  <c r="K239" i="19"/>
  <c r="N239" i="19" s="1"/>
  <c r="K77" i="10" s="1"/>
  <c r="F239" i="19"/>
  <c r="E239" i="19"/>
  <c r="D77" i="10" s="1"/>
  <c r="D239" i="19"/>
  <c r="K238" i="19"/>
  <c r="N238" i="19" s="1"/>
  <c r="O76" i="10" s="1"/>
  <c r="K237" i="19"/>
  <c r="N237" i="19" s="1"/>
  <c r="M76" i="10" s="1"/>
  <c r="F237" i="19"/>
  <c r="G236" i="19" s="1"/>
  <c r="K236" i="19"/>
  <c r="F236" i="19"/>
  <c r="E236" i="19"/>
  <c r="D76" i="10" s="1"/>
  <c r="D236" i="19"/>
  <c r="K235" i="19"/>
  <c r="K234" i="19"/>
  <c r="N234" i="19" s="1"/>
  <c r="M75" i="10" s="1"/>
  <c r="F234" i="19"/>
  <c r="G233" i="19" s="1"/>
  <c r="K233" i="19"/>
  <c r="N233" i="19" s="1"/>
  <c r="K75" i="10" s="1"/>
  <c r="F233" i="19"/>
  <c r="E233" i="19"/>
  <c r="D75" i="10" s="1"/>
  <c r="D233" i="19"/>
  <c r="K232" i="19"/>
  <c r="N232" i="19" s="1"/>
  <c r="O74" i="10" s="1"/>
  <c r="K231" i="19"/>
  <c r="N231" i="19" s="1"/>
  <c r="M74" i="10" s="1"/>
  <c r="F231" i="19"/>
  <c r="G230" i="19" s="1"/>
  <c r="K230" i="19"/>
  <c r="N230" i="19" s="1"/>
  <c r="K74" i="10" s="1"/>
  <c r="F230" i="19"/>
  <c r="E230" i="19"/>
  <c r="D74" i="10" s="1"/>
  <c r="D230" i="19"/>
  <c r="K229" i="19"/>
  <c r="N229" i="19" s="1"/>
  <c r="O73" i="10" s="1"/>
  <c r="K228" i="19"/>
  <c r="N228" i="19" s="1"/>
  <c r="M73" i="10" s="1"/>
  <c r="F228" i="19"/>
  <c r="G227" i="19" s="1"/>
  <c r="K227" i="19"/>
  <c r="N227" i="19" s="1"/>
  <c r="K73" i="10" s="1"/>
  <c r="F227" i="19"/>
  <c r="E227" i="19"/>
  <c r="D73" i="10" s="1"/>
  <c r="D227" i="19"/>
  <c r="K226" i="19"/>
  <c r="N226" i="19" s="1"/>
  <c r="O72" i="10" s="1"/>
  <c r="K225" i="19"/>
  <c r="N225" i="19" s="1"/>
  <c r="M72" i="10" s="1"/>
  <c r="F225" i="19"/>
  <c r="G224" i="19" s="1"/>
  <c r="K224" i="19"/>
  <c r="F224" i="19"/>
  <c r="E224" i="19"/>
  <c r="D72" i="10" s="1"/>
  <c r="D224" i="19"/>
  <c r="K223" i="19"/>
  <c r="K222" i="19"/>
  <c r="F222" i="19"/>
  <c r="G221" i="19" s="1"/>
  <c r="K221" i="19"/>
  <c r="N221" i="19" s="1"/>
  <c r="K71" i="10" s="1"/>
  <c r="F221" i="19"/>
  <c r="E221" i="19"/>
  <c r="D71" i="10" s="1"/>
  <c r="D221" i="19"/>
  <c r="K220" i="19"/>
  <c r="N220" i="19" s="1"/>
  <c r="O70" i="10" s="1"/>
  <c r="K219" i="19"/>
  <c r="N219" i="19" s="1"/>
  <c r="M70" i="10" s="1"/>
  <c r="F219" i="19"/>
  <c r="G218" i="19" s="1"/>
  <c r="K218" i="19"/>
  <c r="N218" i="19" s="1"/>
  <c r="K70" i="10" s="1"/>
  <c r="F218" i="19"/>
  <c r="E218" i="19"/>
  <c r="D70" i="10" s="1"/>
  <c r="D218" i="19"/>
  <c r="K217" i="19"/>
  <c r="N217" i="19" s="1"/>
  <c r="O69" i="10" s="1"/>
  <c r="K216" i="19"/>
  <c r="N216" i="19" s="1"/>
  <c r="M69" i="10" s="1"/>
  <c r="F216" i="19"/>
  <c r="G215" i="19" s="1"/>
  <c r="K215" i="19"/>
  <c r="N215" i="19" s="1"/>
  <c r="K69" i="10" s="1"/>
  <c r="F215" i="19"/>
  <c r="E215" i="19"/>
  <c r="D69" i="10" s="1"/>
  <c r="D215" i="19"/>
  <c r="K214" i="19"/>
  <c r="N214" i="19" s="1"/>
  <c r="O68" i="10" s="1"/>
  <c r="K213" i="19"/>
  <c r="N213" i="19" s="1"/>
  <c r="M68" i="10" s="1"/>
  <c r="F213" i="19"/>
  <c r="G212" i="19" s="1"/>
  <c r="K212" i="19"/>
  <c r="F212" i="19"/>
  <c r="E212" i="19"/>
  <c r="D68" i="10" s="1"/>
  <c r="D212" i="19"/>
  <c r="K211" i="19"/>
  <c r="K210" i="19"/>
  <c r="N210" i="19" s="1"/>
  <c r="M67" i="10" s="1"/>
  <c r="F210" i="19"/>
  <c r="G209" i="19" s="1"/>
  <c r="K209" i="19"/>
  <c r="N209" i="19" s="1"/>
  <c r="K67" i="10" s="1"/>
  <c r="F209" i="19"/>
  <c r="E209" i="19"/>
  <c r="D67" i="10" s="1"/>
  <c r="D209" i="19"/>
  <c r="K208" i="19"/>
  <c r="N208" i="19" s="1"/>
  <c r="O66" i="10" s="1"/>
  <c r="K207" i="19"/>
  <c r="N207" i="19" s="1"/>
  <c r="M66" i="10" s="1"/>
  <c r="F207" i="19"/>
  <c r="G206" i="19" s="1"/>
  <c r="K206" i="19"/>
  <c r="N206" i="19" s="1"/>
  <c r="K66" i="10" s="1"/>
  <c r="F206" i="19"/>
  <c r="E206" i="19"/>
  <c r="D66" i="10" s="1"/>
  <c r="D206" i="19"/>
  <c r="K205" i="19"/>
  <c r="N205" i="19" s="1"/>
  <c r="O65" i="10" s="1"/>
  <c r="K204" i="19"/>
  <c r="N204" i="19" s="1"/>
  <c r="M65" i="10" s="1"/>
  <c r="F204" i="19"/>
  <c r="G203" i="19" s="1"/>
  <c r="K203" i="19"/>
  <c r="N203" i="19" s="1"/>
  <c r="K65" i="10" s="1"/>
  <c r="F203" i="19"/>
  <c r="E203" i="19"/>
  <c r="D65" i="10" s="1"/>
  <c r="D203" i="19"/>
  <c r="K202" i="19"/>
  <c r="N202" i="19" s="1"/>
  <c r="O64" i="10" s="1"/>
  <c r="K201" i="19"/>
  <c r="N201" i="19" s="1"/>
  <c r="M64" i="10" s="1"/>
  <c r="F201" i="19"/>
  <c r="G200" i="19" s="1"/>
  <c r="K200" i="19"/>
  <c r="F200" i="19"/>
  <c r="E200" i="19"/>
  <c r="D64" i="10" s="1"/>
  <c r="D200" i="19"/>
  <c r="K199" i="19"/>
  <c r="K198" i="19"/>
  <c r="F198" i="19"/>
  <c r="G197" i="19" s="1"/>
  <c r="K197" i="19"/>
  <c r="N197" i="19" s="1"/>
  <c r="K63" i="10" s="1"/>
  <c r="F197" i="19"/>
  <c r="E197" i="19"/>
  <c r="D63" i="10" s="1"/>
  <c r="D197" i="19"/>
  <c r="K196" i="19"/>
  <c r="N196" i="19" s="1"/>
  <c r="O62" i="10" s="1"/>
  <c r="K195" i="19"/>
  <c r="N195" i="19" s="1"/>
  <c r="M62" i="10" s="1"/>
  <c r="F195" i="19"/>
  <c r="G194" i="19" s="1"/>
  <c r="K194" i="19"/>
  <c r="N194" i="19" s="1"/>
  <c r="K62" i="10" s="1"/>
  <c r="F194" i="19"/>
  <c r="E194" i="19"/>
  <c r="D62" i="10" s="1"/>
  <c r="D194" i="19"/>
  <c r="K193" i="19"/>
  <c r="N193" i="19" s="1"/>
  <c r="O61" i="10" s="1"/>
  <c r="K192" i="19"/>
  <c r="N192" i="19" s="1"/>
  <c r="M61" i="10" s="1"/>
  <c r="F192" i="19"/>
  <c r="G191" i="19" s="1"/>
  <c r="K191" i="19"/>
  <c r="N191" i="19" s="1"/>
  <c r="K61" i="10" s="1"/>
  <c r="F191" i="19"/>
  <c r="E191" i="19"/>
  <c r="D61" i="10" s="1"/>
  <c r="D191" i="19"/>
  <c r="K190" i="19"/>
  <c r="N190" i="19" s="1"/>
  <c r="O60" i="10" s="1"/>
  <c r="K189" i="19"/>
  <c r="N189" i="19" s="1"/>
  <c r="M60" i="10" s="1"/>
  <c r="F189" i="19"/>
  <c r="G188" i="19" s="1"/>
  <c r="K188" i="19"/>
  <c r="F188" i="19"/>
  <c r="E188" i="19"/>
  <c r="D60" i="10" s="1"/>
  <c r="D188" i="19"/>
  <c r="K187" i="19"/>
  <c r="K186" i="19"/>
  <c r="N186" i="19" s="1"/>
  <c r="M59" i="10" s="1"/>
  <c r="F186" i="19"/>
  <c r="G185" i="19" s="1"/>
  <c r="K185" i="19"/>
  <c r="N185" i="19" s="1"/>
  <c r="K59" i="10" s="1"/>
  <c r="F185" i="19"/>
  <c r="E185" i="19"/>
  <c r="D59" i="10" s="1"/>
  <c r="D185" i="19"/>
  <c r="K184" i="19"/>
  <c r="N184" i="19" s="1"/>
  <c r="O58" i="10" s="1"/>
  <c r="K183" i="19"/>
  <c r="N183" i="19" s="1"/>
  <c r="M58" i="10" s="1"/>
  <c r="F183" i="19"/>
  <c r="G182" i="19" s="1"/>
  <c r="K182" i="19"/>
  <c r="N182" i="19" s="1"/>
  <c r="K58" i="10" s="1"/>
  <c r="F182" i="19"/>
  <c r="E182" i="19"/>
  <c r="D58" i="10" s="1"/>
  <c r="D182" i="19"/>
  <c r="K181" i="19"/>
  <c r="N181" i="19" s="1"/>
  <c r="O57" i="10" s="1"/>
  <c r="K180" i="19"/>
  <c r="N180" i="19" s="1"/>
  <c r="M57" i="10" s="1"/>
  <c r="F180" i="19"/>
  <c r="G179" i="19" s="1"/>
  <c r="K179" i="19"/>
  <c r="N179" i="19" s="1"/>
  <c r="K57" i="10" s="1"/>
  <c r="F179" i="19"/>
  <c r="E179" i="19"/>
  <c r="D57" i="10" s="1"/>
  <c r="D179" i="19"/>
  <c r="K178" i="19"/>
  <c r="N178" i="19" s="1"/>
  <c r="O56" i="10" s="1"/>
  <c r="K177" i="19"/>
  <c r="N177" i="19" s="1"/>
  <c r="M56" i="10" s="1"/>
  <c r="F177" i="19"/>
  <c r="G176" i="19" s="1"/>
  <c r="K176" i="19"/>
  <c r="F176" i="19"/>
  <c r="E176" i="19"/>
  <c r="D56" i="10" s="1"/>
  <c r="D176" i="19"/>
  <c r="K175" i="19"/>
  <c r="K174" i="19"/>
  <c r="F174" i="19"/>
  <c r="G173" i="19" s="1"/>
  <c r="K173" i="19"/>
  <c r="N173" i="19" s="1"/>
  <c r="K55" i="10" s="1"/>
  <c r="F173" i="19"/>
  <c r="E173" i="19"/>
  <c r="D55" i="10" s="1"/>
  <c r="D173" i="19"/>
  <c r="K172" i="19"/>
  <c r="N172" i="19" s="1"/>
  <c r="O54" i="10" s="1"/>
  <c r="K171" i="19"/>
  <c r="N171" i="19" s="1"/>
  <c r="M54" i="10" s="1"/>
  <c r="F171" i="19"/>
  <c r="G170" i="19" s="1"/>
  <c r="K170" i="19"/>
  <c r="N170" i="19" s="1"/>
  <c r="K54" i="10" s="1"/>
  <c r="F170" i="19"/>
  <c r="E170" i="19"/>
  <c r="D54" i="10" s="1"/>
  <c r="D170" i="19"/>
  <c r="K169" i="19"/>
  <c r="N169" i="19" s="1"/>
  <c r="O53" i="10" s="1"/>
  <c r="K168" i="19"/>
  <c r="N168" i="19" s="1"/>
  <c r="M53" i="10" s="1"/>
  <c r="F168" i="19"/>
  <c r="G167" i="19" s="1"/>
  <c r="K167" i="19"/>
  <c r="N167" i="19" s="1"/>
  <c r="K53" i="10" s="1"/>
  <c r="F167" i="19"/>
  <c r="E167" i="19"/>
  <c r="D53" i="10" s="1"/>
  <c r="D167" i="19"/>
  <c r="K166" i="19"/>
  <c r="N166" i="19" s="1"/>
  <c r="O52" i="10" s="1"/>
  <c r="K165" i="19"/>
  <c r="N165" i="19" s="1"/>
  <c r="M52" i="10" s="1"/>
  <c r="F165" i="19"/>
  <c r="G164" i="19" s="1"/>
  <c r="K164" i="19"/>
  <c r="F164" i="19"/>
  <c r="E164" i="19"/>
  <c r="D52" i="10" s="1"/>
  <c r="D164" i="19"/>
  <c r="K163" i="19"/>
  <c r="K162" i="19"/>
  <c r="N162" i="19" s="1"/>
  <c r="M51" i="10" s="1"/>
  <c r="F162" i="19"/>
  <c r="G161" i="19" s="1"/>
  <c r="K161" i="19"/>
  <c r="N161" i="19" s="1"/>
  <c r="K51" i="10" s="1"/>
  <c r="F161" i="19"/>
  <c r="E161" i="19"/>
  <c r="D51" i="10" s="1"/>
  <c r="D161" i="19"/>
  <c r="K160" i="19"/>
  <c r="N160" i="19" s="1"/>
  <c r="O50" i="10" s="1"/>
  <c r="K159" i="19"/>
  <c r="N159" i="19" s="1"/>
  <c r="M50" i="10" s="1"/>
  <c r="F159" i="19"/>
  <c r="G158" i="19" s="1"/>
  <c r="K158" i="19"/>
  <c r="N158" i="19" s="1"/>
  <c r="K50" i="10" s="1"/>
  <c r="F158" i="19"/>
  <c r="E158" i="19"/>
  <c r="D50" i="10" s="1"/>
  <c r="D158" i="19"/>
  <c r="K157" i="19"/>
  <c r="N157" i="19" s="1"/>
  <c r="O49" i="10" s="1"/>
  <c r="K156" i="19"/>
  <c r="N156" i="19" s="1"/>
  <c r="M49" i="10" s="1"/>
  <c r="F156" i="19"/>
  <c r="G155" i="19" s="1"/>
  <c r="K155" i="19"/>
  <c r="N155" i="19" s="1"/>
  <c r="K49" i="10" s="1"/>
  <c r="F155" i="19"/>
  <c r="E155" i="19"/>
  <c r="D49" i="10" s="1"/>
  <c r="D155" i="19"/>
  <c r="K154" i="19"/>
  <c r="N154" i="19" s="1"/>
  <c r="O48" i="10" s="1"/>
  <c r="K153" i="19"/>
  <c r="N153" i="19" s="1"/>
  <c r="M48" i="10" s="1"/>
  <c r="F153" i="19"/>
  <c r="G152" i="19" s="1"/>
  <c r="K152" i="19"/>
  <c r="F152" i="19"/>
  <c r="E152" i="19"/>
  <c r="D48" i="10" s="1"/>
  <c r="D152" i="19"/>
  <c r="K151" i="19"/>
  <c r="K150" i="19"/>
  <c r="F150" i="19"/>
  <c r="G149" i="19" s="1"/>
  <c r="K149" i="19"/>
  <c r="N149" i="19" s="1"/>
  <c r="K47" i="10" s="1"/>
  <c r="F149" i="19"/>
  <c r="E149" i="19"/>
  <c r="D47" i="10" s="1"/>
  <c r="D149" i="19"/>
  <c r="K148" i="19"/>
  <c r="N148" i="19" s="1"/>
  <c r="O46" i="10" s="1"/>
  <c r="K147" i="19"/>
  <c r="N147" i="19" s="1"/>
  <c r="M46" i="10" s="1"/>
  <c r="F147" i="19"/>
  <c r="G146" i="19" s="1"/>
  <c r="K146" i="19"/>
  <c r="N146" i="19" s="1"/>
  <c r="K46" i="10" s="1"/>
  <c r="F146" i="19"/>
  <c r="E146" i="19"/>
  <c r="D46" i="10" s="1"/>
  <c r="D146" i="19"/>
  <c r="K145" i="19"/>
  <c r="N145" i="19" s="1"/>
  <c r="O45" i="10" s="1"/>
  <c r="K144" i="19"/>
  <c r="N144" i="19" s="1"/>
  <c r="M45" i="10" s="1"/>
  <c r="F144" i="19"/>
  <c r="G143" i="19" s="1"/>
  <c r="K143" i="19"/>
  <c r="N143" i="19" s="1"/>
  <c r="K45" i="10" s="1"/>
  <c r="F143" i="19"/>
  <c r="E143" i="19"/>
  <c r="D45" i="10" s="1"/>
  <c r="D143" i="19"/>
  <c r="K142" i="19"/>
  <c r="N142" i="19" s="1"/>
  <c r="O44" i="10" s="1"/>
  <c r="K141" i="19"/>
  <c r="N141" i="19" s="1"/>
  <c r="M44" i="10" s="1"/>
  <c r="F141" i="19"/>
  <c r="G140" i="19" s="1"/>
  <c r="K140" i="19"/>
  <c r="F140" i="19"/>
  <c r="E140" i="19"/>
  <c r="D44" i="10" s="1"/>
  <c r="D140" i="19"/>
  <c r="K139" i="19"/>
  <c r="K138" i="19"/>
  <c r="N138" i="19" s="1"/>
  <c r="M43" i="10" s="1"/>
  <c r="F138" i="19"/>
  <c r="G137" i="19" s="1"/>
  <c r="K137" i="19"/>
  <c r="N137" i="19" s="1"/>
  <c r="K43" i="10" s="1"/>
  <c r="F137" i="19"/>
  <c r="E137" i="19"/>
  <c r="D43" i="10" s="1"/>
  <c r="D137" i="19"/>
  <c r="K136" i="19"/>
  <c r="N136" i="19" s="1"/>
  <c r="O42" i="10" s="1"/>
  <c r="K135" i="19"/>
  <c r="N135" i="19" s="1"/>
  <c r="M42" i="10" s="1"/>
  <c r="F135" i="19"/>
  <c r="G134" i="19" s="1"/>
  <c r="K134" i="19"/>
  <c r="N134" i="19" s="1"/>
  <c r="K42" i="10" s="1"/>
  <c r="F134" i="19"/>
  <c r="E134" i="19"/>
  <c r="D42" i="10" s="1"/>
  <c r="D134" i="19"/>
  <c r="K133" i="19"/>
  <c r="N133" i="19" s="1"/>
  <c r="O41" i="10" s="1"/>
  <c r="K132" i="19"/>
  <c r="N132" i="19" s="1"/>
  <c r="M41" i="10" s="1"/>
  <c r="F132" i="19"/>
  <c r="G131" i="19" s="1"/>
  <c r="K131" i="19"/>
  <c r="N131" i="19" s="1"/>
  <c r="K41" i="10" s="1"/>
  <c r="F131" i="19"/>
  <c r="E131" i="19"/>
  <c r="D41" i="10" s="1"/>
  <c r="D131" i="19"/>
  <c r="K130" i="19"/>
  <c r="N130" i="19" s="1"/>
  <c r="O40" i="10" s="1"/>
  <c r="K129" i="19"/>
  <c r="N129" i="19" s="1"/>
  <c r="M40" i="10" s="1"/>
  <c r="F129" i="19"/>
  <c r="G128" i="19" s="1"/>
  <c r="K128" i="19"/>
  <c r="F128" i="19"/>
  <c r="E128" i="19"/>
  <c r="D40" i="10" s="1"/>
  <c r="D128" i="19"/>
  <c r="K127" i="19"/>
  <c r="K126" i="19"/>
  <c r="F126" i="19"/>
  <c r="G125" i="19" s="1"/>
  <c r="K125" i="19"/>
  <c r="N125" i="19" s="1"/>
  <c r="K39" i="10" s="1"/>
  <c r="F125" i="19"/>
  <c r="E125" i="19"/>
  <c r="D39" i="10" s="1"/>
  <c r="D125" i="19"/>
  <c r="K124" i="19"/>
  <c r="N124" i="19" s="1"/>
  <c r="O38" i="10" s="1"/>
  <c r="K123" i="19"/>
  <c r="N123" i="19" s="1"/>
  <c r="M38" i="10" s="1"/>
  <c r="F123" i="19"/>
  <c r="G122" i="19" s="1"/>
  <c r="K122" i="19"/>
  <c r="N122" i="19" s="1"/>
  <c r="K38" i="10" s="1"/>
  <c r="F122" i="19"/>
  <c r="E122" i="19"/>
  <c r="D38" i="10" s="1"/>
  <c r="D122" i="19"/>
  <c r="K121" i="19"/>
  <c r="N121" i="19" s="1"/>
  <c r="O37" i="10" s="1"/>
  <c r="K120" i="19"/>
  <c r="N120" i="19" s="1"/>
  <c r="M37" i="10" s="1"/>
  <c r="F120" i="19"/>
  <c r="G119" i="19" s="1"/>
  <c r="K119" i="19"/>
  <c r="N119" i="19" s="1"/>
  <c r="K37" i="10" s="1"/>
  <c r="F119" i="19"/>
  <c r="E119" i="19"/>
  <c r="D37" i="10" s="1"/>
  <c r="D119" i="19"/>
  <c r="K118" i="19"/>
  <c r="N118" i="19" s="1"/>
  <c r="O36" i="10" s="1"/>
  <c r="K117" i="19"/>
  <c r="N117" i="19" s="1"/>
  <c r="M36" i="10" s="1"/>
  <c r="F117" i="19"/>
  <c r="G116" i="19" s="1"/>
  <c r="K116" i="19"/>
  <c r="F116" i="19"/>
  <c r="E116" i="19"/>
  <c r="D36" i="10" s="1"/>
  <c r="D116" i="19"/>
  <c r="K115" i="19"/>
  <c r="K114" i="19"/>
  <c r="N114" i="19" s="1"/>
  <c r="M35" i="10" s="1"/>
  <c r="F114" i="19"/>
  <c r="G113" i="19" s="1"/>
  <c r="K113" i="19"/>
  <c r="N113" i="19" s="1"/>
  <c r="K35" i="10" s="1"/>
  <c r="F113" i="19"/>
  <c r="E113" i="19"/>
  <c r="D35" i="10" s="1"/>
  <c r="D113" i="19"/>
  <c r="K112" i="19"/>
  <c r="N112" i="19" s="1"/>
  <c r="O34" i="10" s="1"/>
  <c r="K111" i="19"/>
  <c r="N111" i="19" s="1"/>
  <c r="M34" i="10" s="1"/>
  <c r="F111" i="19"/>
  <c r="G110" i="19" s="1"/>
  <c r="K110" i="19"/>
  <c r="N110" i="19" s="1"/>
  <c r="K34" i="10" s="1"/>
  <c r="F110" i="19"/>
  <c r="E110" i="19"/>
  <c r="D34" i="10" s="1"/>
  <c r="D110" i="19"/>
  <c r="K109" i="19"/>
  <c r="N109" i="19" s="1"/>
  <c r="O33" i="10" s="1"/>
  <c r="K108" i="19"/>
  <c r="N108" i="19" s="1"/>
  <c r="M33" i="10" s="1"/>
  <c r="F108" i="19"/>
  <c r="G107" i="19" s="1"/>
  <c r="K107" i="19"/>
  <c r="N107" i="19" s="1"/>
  <c r="K33" i="10" s="1"/>
  <c r="F107" i="19"/>
  <c r="E107" i="19"/>
  <c r="D33" i="10" s="1"/>
  <c r="D107" i="19"/>
  <c r="K106" i="19"/>
  <c r="N106" i="19" s="1"/>
  <c r="O32" i="10" s="1"/>
  <c r="K105" i="19"/>
  <c r="N105" i="19" s="1"/>
  <c r="M32" i="10" s="1"/>
  <c r="F105" i="19"/>
  <c r="G104" i="19" s="1"/>
  <c r="K104" i="19"/>
  <c r="F104" i="19"/>
  <c r="E104" i="19"/>
  <c r="D32" i="10" s="1"/>
  <c r="D104" i="19"/>
  <c r="K103" i="19"/>
  <c r="K102" i="19"/>
  <c r="N102" i="19" s="1"/>
  <c r="M31" i="10" s="1"/>
  <c r="F102" i="19"/>
  <c r="G101" i="19" s="1"/>
  <c r="K101" i="19"/>
  <c r="N101" i="19" s="1"/>
  <c r="K31" i="10" s="1"/>
  <c r="F101" i="19"/>
  <c r="E101" i="19"/>
  <c r="D31" i="10" s="1"/>
  <c r="D101" i="19"/>
  <c r="K100" i="19"/>
  <c r="N100" i="19" s="1"/>
  <c r="O30" i="10" s="1"/>
  <c r="K99" i="19"/>
  <c r="N99" i="19" s="1"/>
  <c r="M30" i="10" s="1"/>
  <c r="F99" i="19"/>
  <c r="G98" i="19" s="1"/>
  <c r="K98" i="19"/>
  <c r="N98" i="19" s="1"/>
  <c r="K30" i="10" s="1"/>
  <c r="F98" i="19"/>
  <c r="E98" i="19"/>
  <c r="D30" i="10" s="1"/>
  <c r="D98" i="19"/>
  <c r="K97" i="19"/>
  <c r="N97" i="19" s="1"/>
  <c r="O29" i="10" s="1"/>
  <c r="K96" i="19"/>
  <c r="N96" i="19" s="1"/>
  <c r="M29" i="10" s="1"/>
  <c r="F96" i="19"/>
  <c r="G95" i="19" s="1"/>
  <c r="K95" i="19"/>
  <c r="N95" i="19" s="1"/>
  <c r="K29" i="10" s="1"/>
  <c r="F95" i="19"/>
  <c r="E95" i="19"/>
  <c r="D29" i="10" s="1"/>
  <c r="D95" i="19"/>
  <c r="K94" i="19"/>
  <c r="N94" i="19" s="1"/>
  <c r="O28" i="10" s="1"/>
  <c r="K93" i="19"/>
  <c r="N93" i="19" s="1"/>
  <c r="M28" i="10" s="1"/>
  <c r="F93" i="19"/>
  <c r="G92" i="19" s="1"/>
  <c r="K92" i="19"/>
  <c r="F92" i="19"/>
  <c r="E92" i="19"/>
  <c r="D28" i="10" s="1"/>
  <c r="D92" i="19"/>
  <c r="K91" i="19"/>
  <c r="K90" i="19"/>
  <c r="N90" i="19" s="1"/>
  <c r="M27" i="10" s="1"/>
  <c r="F90" i="19"/>
  <c r="G89" i="19" s="1"/>
  <c r="K89" i="19"/>
  <c r="N89" i="19" s="1"/>
  <c r="K27" i="10" s="1"/>
  <c r="F89" i="19"/>
  <c r="E89" i="19"/>
  <c r="D27" i="10" s="1"/>
  <c r="D89" i="19"/>
  <c r="K88" i="19"/>
  <c r="N88" i="19" s="1"/>
  <c r="O26" i="10" s="1"/>
  <c r="K87" i="19"/>
  <c r="N87" i="19" s="1"/>
  <c r="M26" i="10" s="1"/>
  <c r="F87" i="19"/>
  <c r="G86" i="19" s="1"/>
  <c r="K86" i="19"/>
  <c r="N86" i="19" s="1"/>
  <c r="K26" i="10" s="1"/>
  <c r="F86" i="19"/>
  <c r="E86" i="19"/>
  <c r="D26" i="10" s="1"/>
  <c r="D86" i="19"/>
  <c r="K85" i="19"/>
  <c r="N85" i="19" s="1"/>
  <c r="O25" i="10" s="1"/>
  <c r="K84" i="19"/>
  <c r="N84" i="19" s="1"/>
  <c r="M25" i="10" s="1"/>
  <c r="F84" i="19"/>
  <c r="G83" i="19" s="1"/>
  <c r="K83" i="19"/>
  <c r="N83" i="19" s="1"/>
  <c r="K25" i="10" s="1"/>
  <c r="F83" i="19"/>
  <c r="E83" i="19"/>
  <c r="D25" i="10" s="1"/>
  <c r="D83" i="19"/>
  <c r="K82" i="19"/>
  <c r="N82" i="19" s="1"/>
  <c r="O24" i="10" s="1"/>
  <c r="K81" i="19"/>
  <c r="N81" i="19" s="1"/>
  <c r="M24" i="10" s="1"/>
  <c r="F81" i="19"/>
  <c r="G80" i="19" s="1"/>
  <c r="K80" i="19"/>
  <c r="F80" i="19"/>
  <c r="E80" i="19"/>
  <c r="D24" i="10" s="1"/>
  <c r="D80" i="19"/>
  <c r="K79" i="19"/>
  <c r="K78" i="19"/>
  <c r="N78" i="19" s="1"/>
  <c r="M23" i="10" s="1"/>
  <c r="F78" i="19"/>
  <c r="G77" i="19" s="1"/>
  <c r="K77" i="19"/>
  <c r="N77" i="19" s="1"/>
  <c r="K23" i="10" s="1"/>
  <c r="F77" i="19"/>
  <c r="E77" i="19"/>
  <c r="D23" i="10" s="1"/>
  <c r="D77" i="19"/>
  <c r="K76" i="19"/>
  <c r="N76" i="19" s="1"/>
  <c r="O22" i="10" s="1"/>
  <c r="K75" i="19"/>
  <c r="N75" i="19" s="1"/>
  <c r="M22" i="10" s="1"/>
  <c r="F75" i="19"/>
  <c r="G74" i="19" s="1"/>
  <c r="K74" i="19"/>
  <c r="N74" i="19" s="1"/>
  <c r="K22" i="10" s="1"/>
  <c r="F74" i="19"/>
  <c r="E74" i="19"/>
  <c r="D22" i="10" s="1"/>
  <c r="D74" i="19"/>
  <c r="K73" i="19"/>
  <c r="N73" i="19" s="1"/>
  <c r="O21" i="10" s="1"/>
  <c r="K72" i="19"/>
  <c r="N72" i="19" s="1"/>
  <c r="M21" i="10" s="1"/>
  <c r="F72" i="19"/>
  <c r="G71" i="19" s="1"/>
  <c r="K71" i="19"/>
  <c r="N71" i="19" s="1"/>
  <c r="K21" i="10" s="1"/>
  <c r="F71" i="19"/>
  <c r="E71" i="19"/>
  <c r="D21" i="10" s="1"/>
  <c r="D71" i="19"/>
  <c r="K70" i="19"/>
  <c r="N70" i="19" s="1"/>
  <c r="O20" i="10" s="1"/>
  <c r="K69" i="19"/>
  <c r="N69" i="19" s="1"/>
  <c r="M20" i="10" s="1"/>
  <c r="F69" i="19"/>
  <c r="G68" i="19" s="1"/>
  <c r="K68" i="19"/>
  <c r="F68" i="19"/>
  <c r="E68" i="19"/>
  <c r="D20" i="10" s="1"/>
  <c r="D68" i="19"/>
  <c r="K67" i="19"/>
  <c r="K66" i="19"/>
  <c r="N66" i="19" s="1"/>
  <c r="M19" i="10" s="1"/>
  <c r="F66" i="19"/>
  <c r="G65" i="19" s="1"/>
  <c r="K65" i="19"/>
  <c r="N65" i="19" s="1"/>
  <c r="K19" i="10" s="1"/>
  <c r="F65" i="19"/>
  <c r="E65" i="19"/>
  <c r="D19" i="10" s="1"/>
  <c r="D65" i="19"/>
  <c r="K64" i="19"/>
  <c r="N64" i="19" s="1"/>
  <c r="O18" i="10" s="1"/>
  <c r="K63" i="19"/>
  <c r="N63" i="19" s="1"/>
  <c r="M18" i="10" s="1"/>
  <c r="F63" i="19"/>
  <c r="G62" i="19" s="1"/>
  <c r="K62" i="19"/>
  <c r="N62" i="19" s="1"/>
  <c r="K18" i="10" s="1"/>
  <c r="F62" i="19"/>
  <c r="E62" i="19"/>
  <c r="D18" i="10" s="1"/>
  <c r="D62" i="19"/>
  <c r="K61" i="19"/>
  <c r="N61" i="19" s="1"/>
  <c r="O17" i="10" s="1"/>
  <c r="K60" i="19"/>
  <c r="N60" i="19" s="1"/>
  <c r="M17" i="10" s="1"/>
  <c r="F60" i="19"/>
  <c r="G59" i="19" s="1"/>
  <c r="K59" i="19"/>
  <c r="N59" i="19" s="1"/>
  <c r="K17" i="10" s="1"/>
  <c r="F59" i="19"/>
  <c r="E59" i="19"/>
  <c r="D17" i="10" s="1"/>
  <c r="D59" i="19"/>
  <c r="K58" i="19"/>
  <c r="N58" i="19" s="1"/>
  <c r="O16" i="10" s="1"/>
  <c r="K57" i="19"/>
  <c r="N57" i="19" s="1"/>
  <c r="M16" i="10" s="1"/>
  <c r="F57" i="19"/>
  <c r="G56" i="19" s="1"/>
  <c r="K56" i="19"/>
  <c r="F56" i="19"/>
  <c r="E56" i="19"/>
  <c r="D16" i="10" s="1"/>
  <c r="D56" i="19"/>
  <c r="K55" i="19"/>
  <c r="K54" i="19"/>
  <c r="N54" i="19" s="1"/>
  <c r="M15" i="10" s="1"/>
  <c r="F54" i="19"/>
  <c r="G53" i="19" s="1"/>
  <c r="K53" i="19"/>
  <c r="N53" i="19" s="1"/>
  <c r="K15" i="10" s="1"/>
  <c r="F53" i="19"/>
  <c r="E53" i="19"/>
  <c r="D15" i="10" s="1"/>
  <c r="D53" i="19"/>
  <c r="K52" i="19"/>
  <c r="N52" i="19" s="1"/>
  <c r="O14" i="10" s="1"/>
  <c r="K51" i="19"/>
  <c r="N51" i="19" s="1"/>
  <c r="M14" i="10" s="1"/>
  <c r="F51" i="19"/>
  <c r="G50" i="19" s="1"/>
  <c r="K50" i="19"/>
  <c r="N50" i="19" s="1"/>
  <c r="K14" i="10" s="1"/>
  <c r="F50" i="19"/>
  <c r="E50" i="19"/>
  <c r="D14" i="10" s="1"/>
  <c r="D50" i="19"/>
  <c r="K49" i="19"/>
  <c r="N49" i="19" s="1"/>
  <c r="O13" i="10" s="1"/>
  <c r="K48" i="19"/>
  <c r="N48" i="19" s="1"/>
  <c r="M13" i="10" s="1"/>
  <c r="F48" i="19"/>
  <c r="G47" i="19" s="1"/>
  <c r="K47" i="19"/>
  <c r="N47" i="19" s="1"/>
  <c r="K13" i="10" s="1"/>
  <c r="F47" i="19"/>
  <c r="E47" i="19"/>
  <c r="D13" i="10" s="1"/>
  <c r="D47" i="19"/>
  <c r="K46" i="19"/>
  <c r="N46" i="19" s="1"/>
  <c r="O12" i="10" s="1"/>
  <c r="K45" i="19"/>
  <c r="N45" i="19" s="1"/>
  <c r="M12" i="10" s="1"/>
  <c r="F45" i="19"/>
  <c r="G44" i="19" s="1"/>
  <c r="K44" i="19"/>
  <c r="F44" i="19"/>
  <c r="E44" i="19"/>
  <c r="D12" i="10" s="1"/>
  <c r="D44" i="19"/>
  <c r="K43" i="19"/>
  <c r="K42" i="19"/>
  <c r="F42" i="19"/>
  <c r="G41" i="19" s="1"/>
  <c r="K41" i="19"/>
  <c r="N41" i="19" s="1"/>
  <c r="K11" i="10" s="1"/>
  <c r="F41" i="19"/>
  <c r="E41" i="19"/>
  <c r="D11" i="10" s="1"/>
  <c r="D41" i="19"/>
  <c r="K40" i="19"/>
  <c r="N40" i="19" s="1"/>
  <c r="O10" i="10" s="1"/>
  <c r="K39" i="19"/>
  <c r="N39" i="19" s="1"/>
  <c r="M10" i="10" s="1"/>
  <c r="F39" i="19"/>
  <c r="G38" i="19" s="1"/>
  <c r="K38" i="19"/>
  <c r="N38" i="19" s="1"/>
  <c r="K10" i="10" s="1"/>
  <c r="F38" i="19"/>
  <c r="E38" i="19"/>
  <c r="D10" i="10" s="1"/>
  <c r="D38" i="19"/>
  <c r="K37" i="19"/>
  <c r="N37" i="19" s="1"/>
  <c r="O9" i="10" s="1"/>
  <c r="K36" i="19"/>
  <c r="N36" i="19" s="1"/>
  <c r="M9" i="10" s="1"/>
  <c r="F36" i="19"/>
  <c r="G35" i="19" s="1"/>
  <c r="K35" i="19"/>
  <c r="N35" i="19" s="1"/>
  <c r="K9" i="10" s="1"/>
  <c r="F35" i="19"/>
  <c r="E35" i="19"/>
  <c r="D35" i="19"/>
  <c r="K34" i="19"/>
  <c r="N34" i="19" s="1"/>
  <c r="O8" i="10" s="1"/>
  <c r="K33" i="19"/>
  <c r="N33" i="19" s="1"/>
  <c r="M8" i="10" s="1"/>
  <c r="F33" i="19"/>
  <c r="G32" i="19" s="1"/>
  <c r="K32" i="19"/>
  <c r="F32" i="19"/>
  <c r="E32" i="19"/>
  <c r="D32" i="19"/>
  <c r="K31" i="19"/>
  <c r="K30" i="19"/>
  <c r="N30" i="19" s="1"/>
  <c r="M7" i="10" s="1"/>
  <c r="F30" i="19"/>
  <c r="G29" i="19" s="1"/>
  <c r="K29" i="19"/>
  <c r="N29" i="19" s="1"/>
  <c r="K7" i="10" s="1"/>
  <c r="F29" i="19"/>
  <c r="E29" i="19"/>
  <c r="D29" i="19"/>
  <c r="K28" i="19"/>
  <c r="N28" i="19" s="1"/>
  <c r="O6" i="10" s="1"/>
  <c r="K27" i="19"/>
  <c r="N27" i="19" s="1"/>
  <c r="M6" i="10" s="1"/>
  <c r="F27" i="19"/>
  <c r="G26" i="19" s="1"/>
  <c r="K26" i="19"/>
  <c r="N26" i="19" s="1"/>
  <c r="K6" i="10" s="1"/>
  <c r="F26" i="19"/>
  <c r="E26" i="19"/>
  <c r="D26" i="19"/>
  <c r="K25" i="19"/>
  <c r="N25" i="19" s="1"/>
  <c r="O5" i="10" s="1"/>
  <c r="K24" i="19"/>
  <c r="N24" i="19" s="1"/>
  <c r="M5" i="10" s="1"/>
  <c r="F24" i="19"/>
  <c r="G23" i="19" s="1"/>
  <c r="K23" i="19"/>
  <c r="N23" i="19" s="1"/>
  <c r="K5" i="10" s="1"/>
  <c r="F23" i="19"/>
  <c r="E23" i="19"/>
  <c r="D23" i="19"/>
  <c r="K22" i="19"/>
  <c r="N22" i="19" s="1"/>
  <c r="O4" i="10" s="1"/>
  <c r="K21" i="19"/>
  <c r="N21" i="19" s="1"/>
  <c r="M4" i="10" s="1"/>
  <c r="F21" i="19"/>
  <c r="G20" i="19" s="1"/>
  <c r="K20" i="19"/>
  <c r="F20" i="19"/>
  <c r="D4" i="10"/>
  <c r="D20" i="19"/>
  <c r="K19" i="19"/>
  <c r="K18" i="19"/>
  <c r="N18" i="19" s="1"/>
  <c r="M3" i="10" s="1"/>
  <c r="F18" i="19"/>
  <c r="G17" i="19" s="1"/>
  <c r="K17" i="19"/>
  <c r="N17" i="19" s="1"/>
  <c r="K3" i="10" s="1"/>
  <c r="F17" i="19"/>
  <c r="D3" i="10"/>
  <c r="K16" i="19"/>
  <c r="N16" i="19" s="1"/>
  <c r="O2" i="10" s="1"/>
  <c r="K15" i="19"/>
  <c r="N15" i="19" s="1"/>
  <c r="M2" i="10" s="1"/>
  <c r="H2" i="10"/>
  <c r="K14" i="19"/>
  <c r="N14" i="19" s="1"/>
  <c r="K2" i="10" s="1"/>
  <c r="D2" i="10"/>
  <c r="C2" i="10"/>
  <c r="A1" i="19"/>
  <c r="N157" i="10"/>
  <c r="N151" i="10"/>
  <c r="L151" i="10"/>
  <c r="J151" i="10"/>
  <c r="I151" i="10"/>
  <c r="N150" i="10"/>
  <c r="L150" i="10"/>
  <c r="J150" i="10"/>
  <c r="I150" i="10"/>
  <c r="N149" i="10"/>
  <c r="L149" i="10"/>
  <c r="J149" i="10"/>
  <c r="I149" i="10"/>
  <c r="N148" i="10"/>
  <c r="L148" i="10"/>
  <c r="J148" i="10"/>
  <c r="I148" i="10"/>
  <c r="N147" i="10"/>
  <c r="L147" i="10"/>
  <c r="J147" i="10"/>
  <c r="I147" i="10"/>
  <c r="N146" i="10"/>
  <c r="L146" i="10"/>
  <c r="J146" i="10"/>
  <c r="I146" i="10"/>
  <c r="N145" i="10"/>
  <c r="L145" i="10"/>
  <c r="J145" i="10"/>
  <c r="I145" i="10"/>
  <c r="N144" i="10"/>
  <c r="L144" i="10"/>
  <c r="J144" i="10"/>
  <c r="I144" i="10"/>
  <c r="N143" i="10"/>
  <c r="L143" i="10"/>
  <c r="J143" i="10"/>
  <c r="I143" i="10"/>
  <c r="N142" i="10"/>
  <c r="L142" i="10"/>
  <c r="J142" i="10"/>
  <c r="I142" i="10"/>
  <c r="N141" i="10"/>
  <c r="L141" i="10"/>
  <c r="J141" i="10"/>
  <c r="I141" i="10"/>
  <c r="N140" i="10"/>
  <c r="L140" i="10"/>
  <c r="J140" i="10"/>
  <c r="I140" i="10"/>
  <c r="N139" i="10"/>
  <c r="L139" i="10"/>
  <c r="J139" i="10"/>
  <c r="I139" i="10"/>
  <c r="N138" i="10"/>
  <c r="L138" i="10"/>
  <c r="J138" i="10"/>
  <c r="I138" i="10"/>
  <c r="N137" i="10"/>
  <c r="L137" i="10"/>
  <c r="J137" i="10"/>
  <c r="I137" i="10"/>
  <c r="N136" i="10"/>
  <c r="L136" i="10"/>
  <c r="J136" i="10"/>
  <c r="I136" i="10"/>
  <c r="N135" i="10"/>
  <c r="L135" i="10"/>
  <c r="J135" i="10"/>
  <c r="I135" i="10"/>
  <c r="N134" i="10"/>
  <c r="L134" i="10"/>
  <c r="J134" i="10"/>
  <c r="I134" i="10"/>
  <c r="N133" i="10"/>
  <c r="L133" i="10"/>
  <c r="J133" i="10"/>
  <c r="I133" i="10"/>
  <c r="N132" i="10"/>
  <c r="L132" i="10"/>
  <c r="J132" i="10"/>
  <c r="I132" i="10"/>
  <c r="N131" i="10"/>
  <c r="L131" i="10"/>
  <c r="J131" i="10"/>
  <c r="I131" i="10"/>
  <c r="N130" i="10"/>
  <c r="L130" i="10"/>
  <c r="J130" i="10"/>
  <c r="I130" i="10"/>
  <c r="N129" i="10"/>
  <c r="L129" i="10"/>
  <c r="J129" i="10"/>
  <c r="I129" i="10"/>
  <c r="N128" i="10"/>
  <c r="L128" i="10"/>
  <c r="J128" i="10"/>
  <c r="I128" i="10"/>
  <c r="N127" i="10"/>
  <c r="L127" i="10"/>
  <c r="J127" i="10"/>
  <c r="I127" i="10"/>
  <c r="N126" i="10"/>
  <c r="L126" i="10"/>
  <c r="J126" i="10"/>
  <c r="I126" i="10"/>
  <c r="N125" i="10"/>
  <c r="L125" i="10"/>
  <c r="J125" i="10"/>
  <c r="I125" i="10"/>
  <c r="N124" i="10"/>
  <c r="L124" i="10"/>
  <c r="J124" i="10"/>
  <c r="I124" i="10"/>
  <c r="N123" i="10"/>
  <c r="L123" i="10"/>
  <c r="J123" i="10"/>
  <c r="I123" i="10"/>
  <c r="N122" i="10"/>
  <c r="L122" i="10"/>
  <c r="J122" i="10"/>
  <c r="I122" i="10"/>
  <c r="N121" i="10"/>
  <c r="L121" i="10"/>
  <c r="J121" i="10"/>
  <c r="I121" i="10"/>
  <c r="N120" i="10"/>
  <c r="L120" i="10"/>
  <c r="J120" i="10"/>
  <c r="I120" i="10"/>
  <c r="N119" i="10"/>
  <c r="L119" i="10"/>
  <c r="J119" i="10"/>
  <c r="I119" i="10"/>
  <c r="N118" i="10"/>
  <c r="L118" i="10"/>
  <c r="J118" i="10"/>
  <c r="I118" i="10"/>
  <c r="N117" i="10"/>
  <c r="L117" i="10"/>
  <c r="J117" i="10"/>
  <c r="I117" i="10"/>
  <c r="N116" i="10"/>
  <c r="L116" i="10"/>
  <c r="J116" i="10"/>
  <c r="I116" i="10"/>
  <c r="N115" i="10"/>
  <c r="L115" i="10"/>
  <c r="J115" i="10"/>
  <c r="I115" i="10"/>
  <c r="N114" i="10"/>
  <c r="L114" i="10"/>
  <c r="J114" i="10"/>
  <c r="I114" i="10"/>
  <c r="N113" i="10"/>
  <c r="L113" i="10"/>
  <c r="J113" i="10"/>
  <c r="I113" i="10"/>
  <c r="N112" i="10"/>
  <c r="L112" i="10"/>
  <c r="J112" i="10"/>
  <c r="I112" i="10"/>
  <c r="N111" i="10"/>
  <c r="L111" i="10"/>
  <c r="J111" i="10"/>
  <c r="I111" i="10"/>
  <c r="N110" i="10"/>
  <c r="L110" i="10"/>
  <c r="J110" i="10"/>
  <c r="I110" i="10"/>
  <c r="N109" i="10"/>
  <c r="L109" i="10"/>
  <c r="J109" i="10"/>
  <c r="I109" i="10"/>
  <c r="N108" i="10"/>
  <c r="L108" i="10"/>
  <c r="J108" i="10"/>
  <c r="I108" i="10"/>
  <c r="N107" i="10"/>
  <c r="L107" i="10"/>
  <c r="J107" i="10"/>
  <c r="I107" i="10"/>
  <c r="N106" i="10"/>
  <c r="L106" i="10"/>
  <c r="J106" i="10"/>
  <c r="I106" i="10"/>
  <c r="N105" i="10"/>
  <c r="L105" i="10"/>
  <c r="J105" i="10"/>
  <c r="I105" i="10"/>
  <c r="N104" i="10"/>
  <c r="L104" i="10"/>
  <c r="J104" i="10"/>
  <c r="I104" i="10"/>
  <c r="N103" i="10"/>
  <c r="L103" i="10"/>
  <c r="J103" i="10"/>
  <c r="I103" i="10"/>
  <c r="N102" i="10"/>
  <c r="L102" i="10"/>
  <c r="J102" i="10"/>
  <c r="I102" i="10"/>
  <c r="N101" i="10"/>
  <c r="L101" i="10"/>
  <c r="J101" i="10"/>
  <c r="I101" i="10"/>
  <c r="N100" i="10"/>
  <c r="L100" i="10"/>
  <c r="J100" i="10"/>
  <c r="I100" i="10"/>
  <c r="N99" i="10"/>
  <c r="L99" i="10"/>
  <c r="J99" i="10"/>
  <c r="I99" i="10"/>
  <c r="N98" i="10"/>
  <c r="L98" i="10"/>
  <c r="J98" i="10"/>
  <c r="I98" i="10"/>
  <c r="N97" i="10"/>
  <c r="L97" i="10"/>
  <c r="J97" i="10"/>
  <c r="I97" i="10"/>
  <c r="N96" i="10"/>
  <c r="L96" i="10"/>
  <c r="J96" i="10"/>
  <c r="I96" i="10"/>
  <c r="N95" i="10"/>
  <c r="L95" i="10"/>
  <c r="J95" i="10"/>
  <c r="I95" i="10"/>
  <c r="N94" i="10"/>
  <c r="L94" i="10"/>
  <c r="J94" i="10"/>
  <c r="I94" i="10"/>
  <c r="N93" i="10"/>
  <c r="L93" i="10"/>
  <c r="J93" i="10"/>
  <c r="I93" i="10"/>
  <c r="N92" i="10"/>
  <c r="L92" i="10"/>
  <c r="J92" i="10"/>
  <c r="I92" i="10"/>
  <c r="N91" i="10"/>
  <c r="L91" i="10"/>
  <c r="J91" i="10"/>
  <c r="I91" i="10"/>
  <c r="N90" i="10"/>
  <c r="L90" i="10"/>
  <c r="J90" i="10"/>
  <c r="I90" i="10"/>
  <c r="N89" i="10"/>
  <c r="L89" i="10"/>
  <c r="J89" i="10"/>
  <c r="I89" i="10"/>
  <c r="N88" i="10"/>
  <c r="L88" i="10"/>
  <c r="J88" i="10"/>
  <c r="I88" i="10"/>
  <c r="N87" i="10"/>
  <c r="L87" i="10"/>
  <c r="J87" i="10"/>
  <c r="I87" i="10"/>
  <c r="N86" i="10"/>
  <c r="L86" i="10"/>
  <c r="J86" i="10"/>
  <c r="I86" i="10"/>
  <c r="N85" i="10"/>
  <c r="L85" i="10"/>
  <c r="J85" i="10"/>
  <c r="I85" i="10"/>
  <c r="N84" i="10"/>
  <c r="L84" i="10"/>
  <c r="J84" i="10"/>
  <c r="I84" i="10"/>
  <c r="N83" i="10"/>
  <c r="L83" i="10"/>
  <c r="J83" i="10"/>
  <c r="I83" i="10"/>
  <c r="N82" i="10"/>
  <c r="L82" i="10"/>
  <c r="J82" i="10"/>
  <c r="I82" i="10"/>
  <c r="N81" i="10"/>
  <c r="L81" i="10"/>
  <c r="J81" i="10"/>
  <c r="I81" i="10"/>
  <c r="N80" i="10"/>
  <c r="L80" i="10"/>
  <c r="J80" i="10"/>
  <c r="I80" i="10"/>
  <c r="N79" i="10"/>
  <c r="L79" i="10"/>
  <c r="J79" i="10"/>
  <c r="I79" i="10"/>
  <c r="N78" i="10"/>
  <c r="L78" i="10"/>
  <c r="J78" i="10"/>
  <c r="I78" i="10"/>
  <c r="N77" i="10"/>
  <c r="L77" i="10"/>
  <c r="J77" i="10"/>
  <c r="I77" i="10"/>
  <c r="N76" i="10"/>
  <c r="L76" i="10"/>
  <c r="J76" i="10"/>
  <c r="I76" i="10"/>
  <c r="N75" i="10"/>
  <c r="L75" i="10"/>
  <c r="J75" i="10"/>
  <c r="I75" i="10"/>
  <c r="N74" i="10"/>
  <c r="L74" i="10"/>
  <c r="J74" i="10"/>
  <c r="I74" i="10"/>
  <c r="N73" i="10"/>
  <c r="L73" i="10"/>
  <c r="J73" i="10"/>
  <c r="I73" i="10"/>
  <c r="N72" i="10"/>
  <c r="L72" i="10"/>
  <c r="J72" i="10"/>
  <c r="I72" i="10"/>
  <c r="N71" i="10"/>
  <c r="L71" i="10"/>
  <c r="J71" i="10"/>
  <c r="I71" i="10"/>
  <c r="N70" i="10"/>
  <c r="L70" i="10"/>
  <c r="J70" i="10"/>
  <c r="I70" i="10"/>
  <c r="N69" i="10"/>
  <c r="L69" i="10"/>
  <c r="J69" i="10"/>
  <c r="I69" i="10"/>
  <c r="N68" i="10"/>
  <c r="L68" i="10"/>
  <c r="J68" i="10"/>
  <c r="I68" i="10"/>
  <c r="N67" i="10"/>
  <c r="L67" i="10"/>
  <c r="J67" i="10"/>
  <c r="I67" i="10"/>
  <c r="N66" i="10"/>
  <c r="L66" i="10"/>
  <c r="J66" i="10"/>
  <c r="I66" i="10"/>
  <c r="N65" i="10"/>
  <c r="L65" i="10"/>
  <c r="J65" i="10"/>
  <c r="I65" i="10"/>
  <c r="N64" i="10"/>
  <c r="L64" i="10"/>
  <c r="J64" i="10"/>
  <c r="I64" i="10"/>
  <c r="N63" i="10"/>
  <c r="L63" i="10"/>
  <c r="J63" i="10"/>
  <c r="I63" i="10"/>
  <c r="N62" i="10"/>
  <c r="L62" i="10"/>
  <c r="J62" i="10"/>
  <c r="I62" i="10"/>
  <c r="N61" i="10"/>
  <c r="L61" i="10"/>
  <c r="J61" i="10"/>
  <c r="I61" i="10"/>
  <c r="N60" i="10"/>
  <c r="L60" i="10"/>
  <c r="J60" i="10"/>
  <c r="I60" i="10"/>
  <c r="N59" i="10"/>
  <c r="L59" i="10"/>
  <c r="J59" i="10"/>
  <c r="I59" i="10"/>
  <c r="N58" i="10"/>
  <c r="L58" i="10"/>
  <c r="J58" i="10"/>
  <c r="I58" i="10"/>
  <c r="N57" i="10"/>
  <c r="L57" i="10"/>
  <c r="J57" i="10"/>
  <c r="I57" i="10"/>
  <c r="N56" i="10"/>
  <c r="L56" i="10"/>
  <c r="J56" i="10"/>
  <c r="I56" i="10"/>
  <c r="N55" i="10"/>
  <c r="L55" i="10"/>
  <c r="J55" i="10"/>
  <c r="I55" i="10"/>
  <c r="N54" i="10"/>
  <c r="L54" i="10"/>
  <c r="J54" i="10"/>
  <c r="I54" i="10"/>
  <c r="N53" i="10"/>
  <c r="L53" i="10"/>
  <c r="J53" i="10"/>
  <c r="I53" i="10"/>
  <c r="N52" i="10"/>
  <c r="L52" i="10"/>
  <c r="J52" i="10"/>
  <c r="I52" i="10"/>
  <c r="N51" i="10"/>
  <c r="L51" i="10"/>
  <c r="J51" i="10"/>
  <c r="I51" i="10"/>
  <c r="N50" i="10"/>
  <c r="L50" i="10"/>
  <c r="J50" i="10"/>
  <c r="I50" i="10"/>
  <c r="N49" i="10"/>
  <c r="L49" i="10"/>
  <c r="J49" i="10"/>
  <c r="I49" i="10"/>
  <c r="N48" i="10"/>
  <c r="L48" i="10"/>
  <c r="J48" i="10"/>
  <c r="I48" i="10"/>
  <c r="N47" i="10"/>
  <c r="L47" i="10"/>
  <c r="J47" i="10"/>
  <c r="I47" i="10"/>
  <c r="N46" i="10"/>
  <c r="L46" i="10"/>
  <c r="J46" i="10"/>
  <c r="I46" i="10"/>
  <c r="N45" i="10"/>
  <c r="L45" i="10"/>
  <c r="J45" i="10"/>
  <c r="I45" i="10"/>
  <c r="N44" i="10"/>
  <c r="L44" i="10"/>
  <c r="J44" i="10"/>
  <c r="I44" i="10"/>
  <c r="N43" i="10"/>
  <c r="L43" i="10"/>
  <c r="J43" i="10"/>
  <c r="I43" i="10"/>
  <c r="N42" i="10"/>
  <c r="L42" i="10"/>
  <c r="J42" i="10"/>
  <c r="I42" i="10"/>
  <c r="N41" i="10"/>
  <c r="L41" i="10"/>
  <c r="J41" i="10"/>
  <c r="I41" i="10"/>
  <c r="N40" i="10"/>
  <c r="L40" i="10"/>
  <c r="J40" i="10"/>
  <c r="I40" i="10"/>
  <c r="N39" i="10"/>
  <c r="L39" i="10"/>
  <c r="J39" i="10"/>
  <c r="I39" i="10"/>
  <c r="N38" i="10"/>
  <c r="L38" i="10"/>
  <c r="J38" i="10"/>
  <c r="I38" i="10"/>
  <c r="N37" i="10"/>
  <c r="L37" i="10"/>
  <c r="J37" i="10"/>
  <c r="I37" i="10"/>
  <c r="N36" i="10"/>
  <c r="L36" i="10"/>
  <c r="J36" i="10"/>
  <c r="I36" i="10"/>
  <c r="N35" i="10"/>
  <c r="L35" i="10"/>
  <c r="J35" i="10"/>
  <c r="I35" i="10"/>
  <c r="N34" i="10"/>
  <c r="L34" i="10"/>
  <c r="J34" i="10"/>
  <c r="I34" i="10"/>
  <c r="N33" i="10"/>
  <c r="L33" i="10"/>
  <c r="J33" i="10"/>
  <c r="I33" i="10"/>
  <c r="N32" i="10"/>
  <c r="L32" i="10"/>
  <c r="J32" i="10"/>
  <c r="I32" i="10"/>
  <c r="N31" i="10"/>
  <c r="L31" i="10"/>
  <c r="J31" i="10"/>
  <c r="I31" i="10"/>
  <c r="N30" i="10"/>
  <c r="L30" i="10"/>
  <c r="J30" i="10"/>
  <c r="I30" i="10"/>
  <c r="N29" i="10"/>
  <c r="L29" i="10"/>
  <c r="J29" i="10"/>
  <c r="I29" i="10"/>
  <c r="N28" i="10"/>
  <c r="L28" i="10"/>
  <c r="J28" i="10"/>
  <c r="I28" i="10"/>
  <c r="N27" i="10"/>
  <c r="L27" i="10"/>
  <c r="J27" i="10"/>
  <c r="I27" i="10"/>
  <c r="N26" i="10"/>
  <c r="L26" i="10"/>
  <c r="J26" i="10"/>
  <c r="I26" i="10"/>
  <c r="N25" i="10"/>
  <c r="L25" i="10"/>
  <c r="J25" i="10"/>
  <c r="I25" i="10"/>
  <c r="N24" i="10"/>
  <c r="L24" i="10"/>
  <c r="J24" i="10"/>
  <c r="I24" i="10"/>
  <c r="N23" i="10"/>
  <c r="L23" i="10"/>
  <c r="J23" i="10"/>
  <c r="I23" i="10"/>
  <c r="N22" i="10"/>
  <c r="L22" i="10"/>
  <c r="J22" i="10"/>
  <c r="I22" i="10"/>
  <c r="N21" i="10"/>
  <c r="L21" i="10"/>
  <c r="J21" i="10"/>
  <c r="I21" i="10"/>
  <c r="N20" i="10"/>
  <c r="L20" i="10"/>
  <c r="J20" i="10"/>
  <c r="I20" i="10"/>
  <c r="N19" i="10"/>
  <c r="L19" i="10"/>
  <c r="J19" i="10"/>
  <c r="I19" i="10"/>
  <c r="N18" i="10"/>
  <c r="L18" i="10"/>
  <c r="J18" i="10"/>
  <c r="I18" i="10"/>
  <c r="N17" i="10"/>
  <c r="L17" i="10"/>
  <c r="J17" i="10"/>
  <c r="I17" i="10"/>
  <c r="N16" i="10"/>
  <c r="L16" i="10"/>
  <c r="J16" i="10"/>
  <c r="I16" i="10"/>
  <c r="N15" i="10"/>
  <c r="L15" i="10"/>
  <c r="J15" i="10"/>
  <c r="I15" i="10"/>
  <c r="N14" i="10"/>
  <c r="L14" i="10"/>
  <c r="J14" i="10"/>
  <c r="I14" i="10"/>
  <c r="N13" i="10"/>
  <c r="L13" i="10"/>
  <c r="J13" i="10"/>
  <c r="I13" i="10"/>
  <c r="N12" i="10"/>
  <c r="L12" i="10"/>
  <c r="J12" i="10"/>
  <c r="I12" i="10"/>
  <c r="N11" i="10"/>
  <c r="L11" i="10"/>
  <c r="J11" i="10"/>
  <c r="I11" i="10"/>
  <c r="N10" i="10"/>
  <c r="L10" i="10"/>
  <c r="J10" i="10"/>
  <c r="I10" i="10"/>
  <c r="N9" i="10"/>
  <c r="L9" i="10"/>
  <c r="J9" i="10"/>
  <c r="I9" i="10"/>
  <c r="N8" i="10"/>
  <c r="L8" i="10"/>
  <c r="J8" i="10"/>
  <c r="I8" i="10"/>
  <c r="N7" i="10"/>
  <c r="L7" i="10"/>
  <c r="J7" i="10"/>
  <c r="I7" i="10"/>
  <c r="N6" i="10"/>
  <c r="L6" i="10"/>
  <c r="J6" i="10"/>
  <c r="I6" i="10"/>
  <c r="N5" i="10"/>
  <c r="L5" i="10"/>
  <c r="J5" i="10"/>
  <c r="I5" i="10"/>
  <c r="N4" i="10"/>
  <c r="L4" i="10"/>
  <c r="J4" i="10"/>
  <c r="I4" i="10"/>
  <c r="N3" i="10"/>
  <c r="L3" i="10"/>
  <c r="J3" i="10"/>
  <c r="I3" i="10"/>
  <c r="N2" i="10"/>
  <c r="L2" i="10"/>
  <c r="J2" i="10"/>
  <c r="I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N463" i="19"/>
  <c r="O151" i="10" s="1"/>
  <c r="N462" i="19"/>
  <c r="M151" i="10" s="1"/>
  <c r="H461" i="19"/>
  <c r="B151" i="10" s="1"/>
  <c r="H458" i="19"/>
  <c r="B150" i="10" s="1"/>
  <c r="H455" i="19"/>
  <c r="B149" i="10" s="1"/>
  <c r="N452" i="19"/>
  <c r="K148" i="10" s="1"/>
  <c r="H452" i="19"/>
  <c r="B148" i="10" s="1"/>
  <c r="N451" i="19"/>
  <c r="O147" i="10" s="1"/>
  <c r="H449" i="19"/>
  <c r="B147" i="10" s="1"/>
  <c r="H446" i="19"/>
  <c r="B146" i="10" s="1"/>
  <c r="H443" i="19"/>
  <c r="B145" i="10" s="1"/>
  <c r="N440" i="19"/>
  <c r="K144" i="10" s="1"/>
  <c r="H440" i="19"/>
  <c r="B144" i="10" s="1"/>
  <c r="N439" i="19"/>
  <c r="O143" i="10" s="1"/>
  <c r="N438" i="19"/>
  <c r="M143" i="10" s="1"/>
  <c r="H437" i="19"/>
  <c r="B143" i="10" s="1"/>
  <c r="H434" i="19"/>
  <c r="B142" i="10" s="1"/>
  <c r="H431" i="19"/>
  <c r="B141" i="10" s="1"/>
  <c r="N428" i="19"/>
  <c r="K140" i="10" s="1"/>
  <c r="H428" i="19"/>
  <c r="B140" i="10" s="1"/>
  <c r="N427" i="19"/>
  <c r="O139" i="10" s="1"/>
  <c r="H425" i="19"/>
  <c r="B139" i="10" s="1"/>
  <c r="H422" i="19"/>
  <c r="B138" i="10" s="1"/>
  <c r="H419" i="19"/>
  <c r="B137" i="10" s="1"/>
  <c r="N416" i="19"/>
  <c r="K136" i="10" s="1"/>
  <c r="H416" i="19"/>
  <c r="B136" i="10" s="1"/>
  <c r="N415" i="19"/>
  <c r="O135" i="10" s="1"/>
  <c r="N414" i="19"/>
  <c r="M135" i="10" s="1"/>
  <c r="H413" i="19"/>
  <c r="B135" i="10" s="1"/>
  <c r="H410" i="19"/>
  <c r="B134" i="10" s="1"/>
  <c r="H407" i="19"/>
  <c r="B133" i="10" s="1"/>
  <c r="N404" i="19"/>
  <c r="K132" i="10" s="1"/>
  <c r="H404" i="19"/>
  <c r="B132" i="10" s="1"/>
  <c r="N403" i="19"/>
  <c r="O131" i="10" s="1"/>
  <c r="H401" i="19"/>
  <c r="B131" i="10" s="1"/>
  <c r="H398" i="19"/>
  <c r="B130" i="10" s="1"/>
  <c r="H395" i="19"/>
  <c r="B129" i="10" s="1"/>
  <c r="N392" i="19"/>
  <c r="K128" i="10" s="1"/>
  <c r="H392" i="19"/>
  <c r="B128" i="10" s="1"/>
  <c r="N391" i="19"/>
  <c r="O127" i="10" s="1"/>
  <c r="N390" i="19"/>
  <c r="M127" i="10" s="1"/>
  <c r="H389" i="19"/>
  <c r="B127" i="10" s="1"/>
  <c r="H386" i="19"/>
  <c r="B126" i="10" s="1"/>
  <c r="H383" i="19"/>
  <c r="B125" i="10" s="1"/>
  <c r="N380" i="19"/>
  <c r="K124" i="10" s="1"/>
  <c r="H380" i="19"/>
  <c r="B124" i="10" s="1"/>
  <c r="N379" i="19"/>
  <c r="O123" i="10" s="1"/>
  <c r="H377" i="19"/>
  <c r="B123" i="10" s="1"/>
  <c r="H374" i="19"/>
  <c r="B122" i="10" s="1"/>
  <c r="H371" i="19"/>
  <c r="B121" i="10" s="1"/>
  <c r="N368" i="19"/>
  <c r="K120" i="10" s="1"/>
  <c r="H368" i="19"/>
  <c r="B120" i="10" s="1"/>
  <c r="N367" i="19"/>
  <c r="O119" i="10" s="1"/>
  <c r="N366" i="19"/>
  <c r="M119" i="10" s="1"/>
  <c r="H365" i="19"/>
  <c r="B119" i="10" s="1"/>
  <c r="H362" i="19"/>
  <c r="B118" i="10" s="1"/>
  <c r="H359" i="19"/>
  <c r="B117" i="10" s="1"/>
  <c r="N356" i="19"/>
  <c r="K116" i="10" s="1"/>
  <c r="H356" i="19"/>
  <c r="B116" i="10" s="1"/>
  <c r="N355" i="19"/>
  <c r="O115" i="10" s="1"/>
  <c r="H353" i="19"/>
  <c r="B115" i="10" s="1"/>
  <c r="H350" i="19"/>
  <c r="B114" i="10" s="1"/>
  <c r="H347" i="19"/>
  <c r="B113" i="10" s="1"/>
  <c r="N344" i="19"/>
  <c r="K112" i="10" s="1"/>
  <c r="H344" i="19"/>
  <c r="B112" i="10" s="1"/>
  <c r="N343" i="19"/>
  <c r="O111" i="10" s="1"/>
  <c r="N342" i="19"/>
  <c r="M111" i="10" s="1"/>
  <c r="H341" i="19"/>
  <c r="B111" i="10" s="1"/>
  <c r="H338" i="19"/>
  <c r="B110" i="10" s="1"/>
  <c r="H335" i="19"/>
  <c r="B109" i="10" s="1"/>
  <c r="N332" i="19"/>
  <c r="K108" i="10" s="1"/>
  <c r="H332" i="19"/>
  <c r="B108" i="10" s="1"/>
  <c r="N331" i="19"/>
  <c r="O107" i="10" s="1"/>
  <c r="H329" i="19"/>
  <c r="B107" i="10" s="1"/>
  <c r="H326" i="19"/>
  <c r="B106" i="10" s="1"/>
  <c r="H323" i="19"/>
  <c r="B105" i="10" s="1"/>
  <c r="N320" i="19"/>
  <c r="K104" i="10" s="1"/>
  <c r="H320" i="19"/>
  <c r="B104" i="10" s="1"/>
  <c r="N319" i="19"/>
  <c r="O103" i="10" s="1"/>
  <c r="N318" i="19"/>
  <c r="M103" i="10" s="1"/>
  <c r="H317" i="19"/>
  <c r="B103" i="10" s="1"/>
  <c r="H314" i="19"/>
  <c r="B102" i="10" s="1"/>
  <c r="H311" i="19"/>
  <c r="B101" i="10" s="1"/>
  <c r="N308" i="19"/>
  <c r="K100" i="10" s="1"/>
  <c r="H308" i="19"/>
  <c r="B100" i="10" s="1"/>
  <c r="N307" i="19"/>
  <c r="O99" i="10" s="1"/>
  <c r="H305" i="19"/>
  <c r="B99" i="10" s="1"/>
  <c r="H302" i="19"/>
  <c r="B98" i="10" s="1"/>
  <c r="H299" i="19"/>
  <c r="B97" i="10" s="1"/>
  <c r="N296" i="19"/>
  <c r="K96" i="10" s="1"/>
  <c r="H296" i="19"/>
  <c r="B96" i="10" s="1"/>
  <c r="N295" i="19"/>
  <c r="O95" i="10" s="1"/>
  <c r="N294" i="19"/>
  <c r="M95" i="10" s="1"/>
  <c r="H293" i="19"/>
  <c r="B95" i="10" s="1"/>
  <c r="H290" i="19"/>
  <c r="B94" i="10" s="1"/>
  <c r="H287" i="19"/>
  <c r="B93" i="10" s="1"/>
  <c r="N284" i="19"/>
  <c r="K92" i="10" s="1"/>
  <c r="H284" i="19"/>
  <c r="B92" i="10" s="1"/>
  <c r="N283" i="19"/>
  <c r="O91" i="10" s="1"/>
  <c r="H281" i="19"/>
  <c r="B91" i="10" s="1"/>
  <c r="H278" i="19"/>
  <c r="B90" i="10" s="1"/>
  <c r="H275" i="19"/>
  <c r="B89" i="10" s="1"/>
  <c r="N272" i="19"/>
  <c r="K88" i="10" s="1"/>
  <c r="H272" i="19"/>
  <c r="B88" i="10" s="1"/>
  <c r="N271" i="19"/>
  <c r="O87" i="10" s="1"/>
  <c r="N270" i="19"/>
  <c r="M87" i="10" s="1"/>
  <c r="H269" i="19"/>
  <c r="B87" i="10" s="1"/>
  <c r="H266" i="19"/>
  <c r="B86" i="10" s="1"/>
  <c r="H263" i="19"/>
  <c r="B85" i="10" s="1"/>
  <c r="N260" i="19"/>
  <c r="K84" i="10" s="1"/>
  <c r="H260" i="19"/>
  <c r="B84" i="10" s="1"/>
  <c r="N259" i="19"/>
  <c r="O83" i="10" s="1"/>
  <c r="H257" i="19"/>
  <c r="B83" i="10" s="1"/>
  <c r="H254" i="19"/>
  <c r="B82" i="10" s="1"/>
  <c r="H251" i="19"/>
  <c r="B81" i="10" s="1"/>
  <c r="N248" i="19"/>
  <c r="K80" i="10" s="1"/>
  <c r="H248" i="19"/>
  <c r="B80" i="10" s="1"/>
  <c r="N247" i="19"/>
  <c r="O79" i="10" s="1"/>
  <c r="N246" i="19"/>
  <c r="M79" i="10" s="1"/>
  <c r="H245" i="19"/>
  <c r="B79" i="10" s="1"/>
  <c r="H242" i="19"/>
  <c r="B78" i="10" s="1"/>
  <c r="H239" i="19"/>
  <c r="B77" i="10" s="1"/>
  <c r="N236" i="19"/>
  <c r="K76" i="10" s="1"/>
  <c r="H236" i="19"/>
  <c r="B76" i="10" s="1"/>
  <c r="N235" i="19"/>
  <c r="O75" i="10" s="1"/>
  <c r="H233" i="19"/>
  <c r="B75" i="10" s="1"/>
  <c r="H230" i="19"/>
  <c r="B74" i="10" s="1"/>
  <c r="H227" i="19"/>
  <c r="B73" i="10" s="1"/>
  <c r="N224" i="19"/>
  <c r="K72" i="10" s="1"/>
  <c r="H224" i="19"/>
  <c r="B72" i="10" s="1"/>
  <c r="N223" i="19"/>
  <c r="O71" i="10" s="1"/>
  <c r="N222" i="19"/>
  <c r="M71" i="10" s="1"/>
  <c r="H221" i="19"/>
  <c r="B71" i="10" s="1"/>
  <c r="H218" i="19"/>
  <c r="B70" i="10" s="1"/>
  <c r="H215" i="19"/>
  <c r="B69" i="10" s="1"/>
  <c r="N212" i="19"/>
  <c r="K68" i="10" s="1"/>
  <c r="H212" i="19"/>
  <c r="B68" i="10" s="1"/>
  <c r="N211" i="19"/>
  <c r="O67" i="10" s="1"/>
  <c r="H209" i="19"/>
  <c r="B67" i="10" s="1"/>
  <c r="H206" i="19"/>
  <c r="B66" i="10" s="1"/>
  <c r="H203" i="19"/>
  <c r="B65" i="10" s="1"/>
  <c r="N200" i="19"/>
  <c r="K64" i="10" s="1"/>
  <c r="H200" i="19"/>
  <c r="B64" i="10" s="1"/>
  <c r="N199" i="19"/>
  <c r="O63" i="10" s="1"/>
  <c r="N198" i="19"/>
  <c r="M63" i="10" s="1"/>
  <c r="H197" i="19"/>
  <c r="B63" i="10" s="1"/>
  <c r="H194" i="19"/>
  <c r="B62" i="10" s="1"/>
  <c r="H191" i="19"/>
  <c r="B61" i="10" s="1"/>
  <c r="N188" i="19"/>
  <c r="K60" i="10" s="1"/>
  <c r="H188" i="19"/>
  <c r="B60" i="10" s="1"/>
  <c r="N187" i="19"/>
  <c r="O59" i="10" s="1"/>
  <c r="H185" i="19"/>
  <c r="B59" i="10" s="1"/>
  <c r="H182" i="19"/>
  <c r="B58" i="10" s="1"/>
  <c r="H179" i="19"/>
  <c r="B57" i="10" s="1"/>
  <c r="N176" i="19"/>
  <c r="K56" i="10" s="1"/>
  <c r="H176" i="19"/>
  <c r="B56" i="10" s="1"/>
  <c r="N175" i="19"/>
  <c r="O55" i="10" s="1"/>
  <c r="N174" i="19"/>
  <c r="M55" i="10" s="1"/>
  <c r="H173" i="19"/>
  <c r="B55" i="10" s="1"/>
  <c r="H170" i="19"/>
  <c r="B54" i="10" s="1"/>
  <c r="H167" i="19"/>
  <c r="B53" i="10" s="1"/>
  <c r="N164" i="19"/>
  <c r="K52" i="10" s="1"/>
  <c r="H164" i="19"/>
  <c r="B52" i="10" s="1"/>
  <c r="N163" i="19"/>
  <c r="O51" i="10" s="1"/>
  <c r="H161" i="19"/>
  <c r="B51" i="10" s="1"/>
  <c r="H158" i="19"/>
  <c r="B50" i="10" s="1"/>
  <c r="H155" i="19"/>
  <c r="B49" i="10" s="1"/>
  <c r="N152" i="19"/>
  <c r="K48" i="10" s="1"/>
  <c r="H152" i="19"/>
  <c r="B48" i="10" s="1"/>
  <c r="N151" i="19"/>
  <c r="O47" i="10" s="1"/>
  <c r="N150" i="19"/>
  <c r="M47" i="10" s="1"/>
  <c r="H149" i="19"/>
  <c r="B47" i="10" s="1"/>
  <c r="H146" i="19"/>
  <c r="B46" i="10" s="1"/>
  <c r="H143" i="19"/>
  <c r="B45" i="10" s="1"/>
  <c r="N140" i="19"/>
  <c r="K44" i="10" s="1"/>
  <c r="H140" i="19"/>
  <c r="B44" i="10" s="1"/>
  <c r="N139" i="19"/>
  <c r="O43" i="10" s="1"/>
  <c r="H137" i="19"/>
  <c r="B43" i="10" s="1"/>
  <c r="H134" i="19"/>
  <c r="B42" i="10" s="1"/>
  <c r="H131" i="19"/>
  <c r="B41" i="10" s="1"/>
  <c r="N128" i="19"/>
  <c r="K40" i="10" s="1"/>
  <c r="H128" i="19"/>
  <c r="B40" i="10" s="1"/>
  <c r="N127" i="19"/>
  <c r="O39" i="10" s="1"/>
  <c r="N126" i="19"/>
  <c r="M39" i="10" s="1"/>
  <c r="H125" i="19"/>
  <c r="B39" i="10" s="1"/>
  <c r="H122" i="19"/>
  <c r="B38" i="10" s="1"/>
  <c r="H119" i="19"/>
  <c r="B37" i="10" s="1"/>
  <c r="N116" i="19"/>
  <c r="K36" i="10" s="1"/>
  <c r="H116" i="19"/>
  <c r="B36" i="10" s="1"/>
  <c r="N115" i="19"/>
  <c r="O35" i="10" s="1"/>
  <c r="H113" i="19"/>
  <c r="B35" i="10" s="1"/>
  <c r="H110" i="19"/>
  <c r="B34" i="10" s="1"/>
  <c r="H107" i="19"/>
  <c r="B33" i="10" s="1"/>
  <c r="N104" i="19"/>
  <c r="K32" i="10" s="1"/>
  <c r="H104" i="19"/>
  <c r="B32" i="10" s="1"/>
  <c r="N103" i="19"/>
  <c r="O31" i="10" s="1"/>
  <c r="H101" i="19"/>
  <c r="B31" i="10" s="1"/>
  <c r="H98" i="19"/>
  <c r="B30" i="10" s="1"/>
  <c r="H95" i="19"/>
  <c r="B29" i="10" s="1"/>
  <c r="N92" i="19"/>
  <c r="K28" i="10" s="1"/>
  <c r="H92" i="19"/>
  <c r="B28" i="10" s="1"/>
  <c r="N91" i="19"/>
  <c r="O27" i="10" s="1"/>
  <c r="H89" i="19"/>
  <c r="B27" i="10" s="1"/>
  <c r="H86" i="19"/>
  <c r="B26" i="10" s="1"/>
  <c r="H83" i="19"/>
  <c r="B25" i="10" s="1"/>
  <c r="N80" i="19"/>
  <c r="K24" i="10" s="1"/>
  <c r="H80" i="19"/>
  <c r="B24" i="10" s="1"/>
  <c r="N79" i="19"/>
  <c r="O23" i="10" s="1"/>
  <c r="H77" i="19"/>
  <c r="B23" i="10" s="1"/>
  <c r="H74" i="19"/>
  <c r="B22" i="10" s="1"/>
  <c r="H71" i="19"/>
  <c r="B21" i="10" s="1"/>
  <c r="N68" i="19"/>
  <c r="K20" i="10" s="1"/>
  <c r="H68" i="19"/>
  <c r="B20" i="10" s="1"/>
  <c r="N67" i="19"/>
  <c r="O19" i="10" s="1"/>
  <c r="H65" i="19"/>
  <c r="B19" i="10" s="1"/>
  <c r="H62" i="19"/>
  <c r="B18" i="10" s="1"/>
  <c r="H59" i="19"/>
  <c r="B17" i="10" s="1"/>
  <c r="N56" i="19"/>
  <c r="K16" i="10" s="1"/>
  <c r="H56" i="19"/>
  <c r="B16" i="10" s="1"/>
  <c r="N55" i="19"/>
  <c r="O15" i="10" s="1"/>
  <c r="H53" i="19"/>
  <c r="B15" i="10" s="1"/>
  <c r="H50" i="19"/>
  <c r="B14" i="10" s="1"/>
  <c r="H47" i="19"/>
  <c r="B13" i="10" s="1"/>
  <c r="N44" i="19"/>
  <c r="K12" i="10" s="1"/>
  <c r="H44" i="19"/>
  <c r="B12" i="10" s="1"/>
  <c r="N43" i="19"/>
  <c r="O11" i="10" s="1"/>
  <c r="N42" i="19"/>
  <c r="M11" i="10" s="1"/>
  <c r="H41" i="19"/>
  <c r="B11" i="10" s="1"/>
  <c r="H38" i="19"/>
  <c r="B10" i="10" s="1"/>
  <c r="H35" i="19"/>
  <c r="B9" i="10" s="1"/>
  <c r="N32" i="19"/>
  <c r="K8" i="10" s="1"/>
  <c r="H32" i="19"/>
  <c r="B8" i="10" s="1"/>
  <c r="N31" i="19"/>
  <c r="O7" i="10" s="1"/>
  <c r="H29" i="19"/>
  <c r="B7" i="10" s="1"/>
  <c r="H26" i="19"/>
  <c r="B6" i="10" s="1"/>
  <c r="H23" i="19"/>
  <c r="B5" i="10" s="1"/>
  <c r="N20" i="19"/>
  <c r="K4" i="10" s="1"/>
  <c r="H20" i="19"/>
  <c r="B4" i="10" s="1"/>
  <c r="N19" i="19"/>
  <c r="O3" i="10" s="1"/>
  <c r="H17" i="19"/>
  <c r="B3" i="10" s="1"/>
  <c r="H14" i="19"/>
  <c r="B2" i="10" s="1"/>
  <c r="M9" i="19"/>
  <c r="R7" i="19"/>
  <c r="S7" i="19" s="1"/>
  <c r="M7" i="19"/>
  <c r="D7" i="19"/>
  <c r="D5" i="19"/>
  <c r="G245" i="19" l="1"/>
  <c r="H79" i="10" s="1"/>
  <c r="G293" i="19"/>
  <c r="H95" i="10" s="1"/>
  <c r="G341" i="19"/>
  <c r="H111" i="10" s="1"/>
  <c r="G389" i="19"/>
  <c r="H127" i="10" s="1"/>
  <c r="G437" i="19"/>
  <c r="H143" i="10" s="1"/>
  <c r="C12" i="10"/>
  <c r="C16" i="10"/>
  <c r="C20" i="10"/>
  <c r="C24" i="10"/>
  <c r="C32" i="10"/>
  <c r="C36" i="10"/>
  <c r="C40" i="10"/>
  <c r="C44" i="10"/>
  <c r="C48" i="10"/>
  <c r="C52" i="10"/>
  <c r="C64" i="10"/>
  <c r="C68" i="10"/>
  <c r="C72" i="10"/>
  <c r="C76" i="10"/>
  <c r="C80" i="10"/>
  <c r="C84" i="10"/>
  <c r="C88" i="10"/>
  <c r="C92" i="10"/>
  <c r="C96" i="10"/>
  <c r="C100" i="10"/>
  <c r="C104" i="10"/>
  <c r="C108" i="10"/>
  <c r="C116" i="10"/>
  <c r="C120" i="10"/>
  <c r="C124" i="10"/>
  <c r="C128" i="10"/>
  <c r="C132" i="10"/>
  <c r="C136" i="10"/>
  <c r="C140" i="10"/>
  <c r="C144" i="10"/>
  <c r="C148" i="10"/>
  <c r="C19" i="10"/>
  <c r="C7" i="10"/>
  <c r="C11" i="10"/>
  <c r="C13" i="10"/>
  <c r="C17" i="10"/>
  <c r="C21" i="10"/>
  <c r="C23" i="10"/>
  <c r="C25" i="10"/>
  <c r="C27" i="10"/>
  <c r="C29" i="10"/>
  <c r="C31" i="10"/>
  <c r="C33" i="10"/>
  <c r="C35" i="10"/>
  <c r="C37" i="10"/>
  <c r="C39" i="10"/>
  <c r="C41" i="10"/>
  <c r="C43" i="10"/>
  <c r="C45" i="10"/>
  <c r="C47" i="10"/>
  <c r="C49" i="10"/>
  <c r="C51" i="10"/>
  <c r="C53" i="10"/>
  <c r="C55" i="10"/>
  <c r="C57" i="10"/>
  <c r="C59" i="10"/>
  <c r="C61" i="10"/>
  <c r="C63" i="10"/>
  <c r="C65" i="10"/>
  <c r="C67" i="10"/>
  <c r="C69" i="10"/>
  <c r="C71" i="10"/>
  <c r="C73" i="10"/>
  <c r="C75" i="10"/>
  <c r="C77" i="10"/>
  <c r="C79" i="10"/>
  <c r="C81" i="10"/>
  <c r="C83" i="10"/>
  <c r="C85" i="10"/>
  <c r="C87" i="10"/>
  <c r="C89" i="10"/>
  <c r="C91" i="10"/>
  <c r="C93" i="10"/>
  <c r="C95" i="10"/>
  <c r="C97" i="10"/>
  <c r="C99" i="10"/>
  <c r="C101" i="10"/>
  <c r="C103" i="10"/>
  <c r="C105" i="10"/>
  <c r="C107" i="10"/>
  <c r="C109" i="10"/>
  <c r="C111" i="10"/>
  <c r="C113" i="10"/>
  <c r="C115" i="10"/>
  <c r="C117" i="10"/>
  <c r="C119" i="10"/>
  <c r="C121" i="10"/>
  <c r="C123" i="10"/>
  <c r="C125" i="10"/>
  <c r="C127" i="10"/>
  <c r="C129" i="10"/>
  <c r="C131" i="10"/>
  <c r="C133" i="10"/>
  <c r="C135" i="10"/>
  <c r="C137" i="10"/>
  <c r="C139" i="10"/>
  <c r="C141" i="10"/>
  <c r="C143" i="10"/>
  <c r="C145" i="10"/>
  <c r="C147" i="10"/>
  <c r="C149" i="10"/>
  <c r="C151" i="10"/>
  <c r="C5" i="10"/>
  <c r="C9" i="10"/>
  <c r="C15" i="10"/>
  <c r="C56" i="10"/>
  <c r="C28" i="10"/>
  <c r="D9" i="10"/>
  <c r="C112" i="10"/>
  <c r="C60" i="10"/>
  <c r="C6" i="10"/>
  <c r="C14" i="10"/>
  <c r="C22" i="10"/>
  <c r="C30" i="10"/>
  <c r="C38" i="10"/>
  <c r="C46" i="10"/>
  <c r="C54" i="10"/>
  <c r="C62" i="10"/>
  <c r="H28" i="10"/>
  <c r="H36" i="10"/>
  <c r="H80" i="10"/>
  <c r="H84" i="10"/>
  <c r="H108" i="10"/>
  <c r="H112" i="10"/>
  <c r="H120" i="10"/>
  <c r="H132" i="10"/>
  <c r="H136" i="10"/>
  <c r="H140" i="10"/>
  <c r="H144" i="10"/>
  <c r="H148" i="10"/>
  <c r="D5" i="10"/>
  <c r="H8" i="10"/>
  <c r="H20" i="10"/>
  <c r="H32" i="10"/>
  <c r="H40" i="10"/>
  <c r="H60" i="10"/>
  <c r="H88" i="10"/>
  <c r="H92" i="10"/>
  <c r="H96" i="10"/>
  <c r="H104" i="10"/>
  <c r="H116" i="10"/>
  <c r="H124" i="10"/>
  <c r="H128" i="10"/>
  <c r="C3" i="10"/>
  <c r="H3" i="10"/>
  <c r="H7" i="10"/>
  <c r="D8" i="10"/>
  <c r="H11" i="10"/>
  <c r="H15" i="10"/>
  <c r="H19" i="10"/>
  <c r="H23" i="10"/>
  <c r="H27" i="10"/>
  <c r="H31" i="10"/>
  <c r="H35" i="10"/>
  <c r="H39" i="10"/>
  <c r="H43" i="10"/>
  <c r="H47" i="10"/>
  <c r="H51" i="10"/>
  <c r="H55" i="10"/>
  <c r="H59" i="10"/>
  <c r="H63" i="10"/>
  <c r="H67" i="10"/>
  <c r="H71" i="10"/>
  <c r="H75" i="10"/>
  <c r="H83" i="10"/>
  <c r="H87" i="10"/>
  <c r="H91" i="10"/>
  <c r="H99" i="10"/>
  <c r="H103" i="10"/>
  <c r="H107" i="10"/>
  <c r="H115" i="10"/>
  <c r="H119" i="10"/>
  <c r="H123" i="10"/>
  <c r="H131" i="10"/>
  <c r="H135" i="10"/>
  <c r="H139" i="10"/>
  <c r="H147" i="10"/>
  <c r="H151" i="10"/>
  <c r="H16" i="10"/>
  <c r="H52" i="10"/>
  <c r="H72" i="10"/>
  <c r="H76" i="10"/>
  <c r="C8" i="10"/>
  <c r="H6" i="10"/>
  <c r="D7" i="10"/>
  <c r="C10" i="10"/>
  <c r="H10" i="10"/>
  <c r="H14" i="10"/>
  <c r="C18" i="10"/>
  <c r="H18" i="10"/>
  <c r="H22" i="10"/>
  <c r="C26" i="10"/>
  <c r="H26" i="10"/>
  <c r="H30" i="10"/>
  <c r="C34" i="10"/>
  <c r="H34" i="10"/>
  <c r="H38" i="10"/>
  <c r="C42" i="10"/>
  <c r="H42" i="10"/>
  <c r="H46" i="10"/>
  <c r="C50" i="10"/>
  <c r="H50" i="10"/>
  <c r="H54" i="10"/>
  <c r="C58" i="10"/>
  <c r="H58" i="10"/>
  <c r="H62" i="10"/>
  <c r="C66" i="10"/>
  <c r="H66" i="10"/>
  <c r="C70" i="10"/>
  <c r="H70" i="10"/>
  <c r="C74" i="10"/>
  <c r="H74" i="10"/>
  <c r="C78" i="10"/>
  <c r="H78" i="10"/>
  <c r="C82" i="10"/>
  <c r="H82" i="10"/>
  <c r="C86" i="10"/>
  <c r="H86" i="10"/>
  <c r="C90" i="10"/>
  <c r="H90" i="10"/>
  <c r="C94" i="10"/>
  <c r="H94" i="10"/>
  <c r="C98" i="10"/>
  <c r="H98" i="10"/>
  <c r="C102" i="10"/>
  <c r="H102" i="10"/>
  <c r="C106" i="10"/>
  <c r="H106" i="10"/>
  <c r="C110" i="10"/>
  <c r="H110" i="10"/>
  <c r="C114" i="10"/>
  <c r="H114" i="10"/>
  <c r="C118" i="10"/>
  <c r="H118" i="10"/>
  <c r="C122" i="10"/>
  <c r="H122" i="10"/>
  <c r="C126" i="10"/>
  <c r="H126" i="10"/>
  <c r="C130" i="10"/>
  <c r="H130" i="10"/>
  <c r="C134" i="10"/>
  <c r="H134" i="10"/>
  <c r="C138" i="10"/>
  <c r="H138" i="10"/>
  <c r="C142" i="10"/>
  <c r="H142" i="10"/>
  <c r="C146" i="10"/>
  <c r="H146" i="10"/>
  <c r="C150" i="10"/>
  <c r="H150" i="10"/>
  <c r="H12" i="10"/>
  <c r="H24" i="10"/>
  <c r="H44" i="10"/>
  <c r="H48" i="10"/>
  <c r="H56" i="10"/>
  <c r="H64" i="10"/>
  <c r="H68" i="10"/>
  <c r="H100" i="10"/>
  <c r="H5" i="10"/>
  <c r="D6" i="10"/>
  <c r="H9" i="10"/>
  <c r="H13" i="10"/>
  <c r="H17" i="10"/>
  <c r="H21" i="10"/>
  <c r="H25" i="10"/>
  <c r="H29" i="10"/>
  <c r="H33" i="10"/>
  <c r="H37" i="10"/>
  <c r="H41" i="10"/>
  <c r="H45" i="10"/>
  <c r="H49" i="10"/>
  <c r="H53" i="10"/>
  <c r="H57" i="10"/>
  <c r="H61" i="10"/>
  <c r="H65" i="10"/>
  <c r="H69" i="10"/>
  <c r="H73" i="10"/>
  <c r="H77" i="10"/>
  <c r="H81" i="10"/>
  <c r="H85" i="10"/>
  <c r="H89" i="10"/>
  <c r="H93" i="10"/>
  <c r="H97" i="10"/>
  <c r="H101" i="10"/>
  <c r="H105" i="10"/>
  <c r="H109" i="10"/>
  <c r="H113" i="10"/>
  <c r="H117" i="10"/>
  <c r="H121" i="10"/>
  <c r="H125" i="10"/>
  <c r="H129" i="10"/>
  <c r="H133" i="10"/>
  <c r="H137" i="10"/>
  <c r="H141" i="10"/>
  <c r="H145" i="10"/>
  <c r="H149" i="10"/>
  <c r="C4" i="10"/>
  <c r="H4" i="10"/>
  <c r="F21" i="18"/>
  <c r="B6" i="13"/>
  <c r="AA12" i="19" l="1"/>
  <c r="AA10" i="19" s="1"/>
  <c r="D11" i="19" s="1"/>
  <c r="E26" i="18"/>
  <c r="F26" i="18" s="1"/>
  <c r="C11" i="18"/>
  <c r="A1" i="18"/>
  <c r="L7" i="17" l="1"/>
  <c r="L7" i="16"/>
  <c r="L6" i="13"/>
  <c r="C9" i="18"/>
  <c r="C7" i="18"/>
  <c r="C5" i="18"/>
  <c r="C72" i="12"/>
  <c r="C71" i="12"/>
  <c r="C70" i="12"/>
  <c r="C69" i="12"/>
  <c r="C68" i="12"/>
  <c r="C67" i="12"/>
  <c r="C66" i="12"/>
  <c r="C65" i="12"/>
  <c r="C64" i="12"/>
  <c r="C63" i="12"/>
  <c r="C62" i="12"/>
  <c r="C61" i="12"/>
  <c r="C60" i="12"/>
  <c r="C59" i="12"/>
  <c r="C58" i="12"/>
  <c r="C57" i="12"/>
  <c r="C56" i="12"/>
  <c r="C55" i="12"/>
  <c r="C54" i="12"/>
  <c r="C53" i="12"/>
  <c r="C95" i="12"/>
  <c r="C94" i="12"/>
  <c r="C93" i="12"/>
  <c r="C92" i="12"/>
  <c r="C91" i="12"/>
  <c r="C90" i="12"/>
  <c r="C89" i="12"/>
  <c r="C88" i="12"/>
  <c r="C87" i="12"/>
  <c r="C86" i="12"/>
  <c r="C85" i="12"/>
  <c r="C84" i="12"/>
  <c r="C83" i="12"/>
  <c r="C82" i="12"/>
  <c r="C81" i="12"/>
  <c r="C80" i="12"/>
  <c r="C79" i="12"/>
  <c r="C78" i="12"/>
  <c r="C77" i="12"/>
  <c r="C76" i="12"/>
  <c r="I579" i="17"/>
  <c r="H579" i="17"/>
  <c r="G579" i="17"/>
  <c r="E579" i="17"/>
  <c r="D579" i="17"/>
  <c r="K95" i="12" s="1"/>
  <c r="I577" i="17"/>
  <c r="H577" i="17"/>
  <c r="G577" i="17"/>
  <c r="E577" i="17"/>
  <c r="D577" i="17"/>
  <c r="J95" i="12" s="1"/>
  <c r="I575" i="17"/>
  <c r="H575" i="17"/>
  <c r="G575" i="17"/>
  <c r="E575" i="17"/>
  <c r="D575" i="17"/>
  <c r="I95" i="12" s="1"/>
  <c r="I573" i="17"/>
  <c r="H573" i="17"/>
  <c r="G573" i="17"/>
  <c r="E573" i="17"/>
  <c r="D573" i="17"/>
  <c r="H95" i="12" s="1"/>
  <c r="I571" i="17"/>
  <c r="H571" i="17"/>
  <c r="G571" i="17"/>
  <c r="E571" i="17"/>
  <c r="D571" i="17"/>
  <c r="G95" i="12" s="1"/>
  <c r="I569" i="17"/>
  <c r="H569" i="17"/>
  <c r="G569" i="17"/>
  <c r="E569" i="17"/>
  <c r="D569" i="17"/>
  <c r="F95" i="12" s="1"/>
  <c r="B557" i="17"/>
  <c r="I550" i="17"/>
  <c r="H550" i="17"/>
  <c r="G550" i="17"/>
  <c r="E550" i="17"/>
  <c r="D550" i="17"/>
  <c r="K94" i="12" s="1"/>
  <c r="I548" i="17"/>
  <c r="H548" i="17"/>
  <c r="G548" i="17"/>
  <c r="E548" i="17"/>
  <c r="D548" i="17"/>
  <c r="J94" i="12" s="1"/>
  <c r="I546" i="17"/>
  <c r="H546" i="17"/>
  <c r="G546" i="17"/>
  <c r="E546" i="17"/>
  <c r="D546" i="17"/>
  <c r="I94" i="12" s="1"/>
  <c r="I544" i="17"/>
  <c r="H544" i="17"/>
  <c r="G544" i="17"/>
  <c r="E544" i="17"/>
  <c r="D544" i="17"/>
  <c r="H94" i="12" s="1"/>
  <c r="I542" i="17"/>
  <c r="H542" i="17"/>
  <c r="G542" i="17"/>
  <c r="E542" i="17"/>
  <c r="D542" i="17"/>
  <c r="G94" i="12" s="1"/>
  <c r="I540" i="17"/>
  <c r="H540" i="17"/>
  <c r="G540" i="17"/>
  <c r="E540" i="17"/>
  <c r="D540" i="17"/>
  <c r="F94" i="12" s="1"/>
  <c r="B528" i="17"/>
  <c r="I521" i="17"/>
  <c r="H521" i="17"/>
  <c r="G521" i="17"/>
  <c r="E521" i="17"/>
  <c r="D521" i="17"/>
  <c r="K93" i="12" s="1"/>
  <c r="I519" i="17"/>
  <c r="H519" i="17"/>
  <c r="G519" i="17"/>
  <c r="E519" i="17"/>
  <c r="D519" i="17"/>
  <c r="J93" i="12" s="1"/>
  <c r="I517" i="17"/>
  <c r="H517" i="17"/>
  <c r="G517" i="17"/>
  <c r="E517" i="17"/>
  <c r="D517" i="17"/>
  <c r="I93" i="12" s="1"/>
  <c r="I515" i="17"/>
  <c r="H515" i="17"/>
  <c r="G515" i="17"/>
  <c r="E515" i="17"/>
  <c r="D515" i="17"/>
  <c r="H93" i="12" s="1"/>
  <c r="I513" i="17"/>
  <c r="H513" i="17"/>
  <c r="G513" i="17"/>
  <c r="E513" i="17"/>
  <c r="D513" i="17"/>
  <c r="G93" i="12" s="1"/>
  <c r="I511" i="17"/>
  <c r="H511" i="17"/>
  <c r="G511" i="17"/>
  <c r="E511" i="17"/>
  <c r="D511" i="17"/>
  <c r="F93" i="12" s="1"/>
  <c r="B499" i="17"/>
  <c r="I492" i="17"/>
  <c r="H492" i="17"/>
  <c r="G492" i="17"/>
  <c r="E492" i="17"/>
  <c r="D492" i="17"/>
  <c r="K92" i="12" s="1"/>
  <c r="I490" i="17"/>
  <c r="H490" i="17"/>
  <c r="G490" i="17"/>
  <c r="E490" i="17"/>
  <c r="D490" i="17"/>
  <c r="J92" i="12" s="1"/>
  <c r="I488" i="17"/>
  <c r="H488" i="17"/>
  <c r="G488" i="17"/>
  <c r="E488" i="17"/>
  <c r="D488" i="17"/>
  <c r="I92" i="12" s="1"/>
  <c r="I486" i="17"/>
  <c r="H486" i="17"/>
  <c r="G486" i="17"/>
  <c r="E486" i="17"/>
  <c r="D486" i="17"/>
  <c r="H92" i="12" s="1"/>
  <c r="I484" i="17"/>
  <c r="H484" i="17"/>
  <c r="G484" i="17"/>
  <c r="E484" i="17"/>
  <c r="D484" i="17"/>
  <c r="G92" i="12" s="1"/>
  <c r="I482" i="17"/>
  <c r="H482" i="17"/>
  <c r="G482" i="17"/>
  <c r="E482" i="17"/>
  <c r="D482" i="17"/>
  <c r="F92" i="12" s="1"/>
  <c r="B470" i="17"/>
  <c r="I463" i="17"/>
  <c r="H463" i="17"/>
  <c r="G463" i="17"/>
  <c r="E463" i="17"/>
  <c r="D463" i="17"/>
  <c r="K91" i="12" s="1"/>
  <c r="I461" i="17"/>
  <c r="H461" i="17"/>
  <c r="G461" i="17"/>
  <c r="E461" i="17"/>
  <c r="D461" i="17"/>
  <c r="J91" i="12" s="1"/>
  <c r="I459" i="17"/>
  <c r="H459" i="17"/>
  <c r="G459" i="17"/>
  <c r="E459" i="17"/>
  <c r="D459" i="17"/>
  <c r="I91" i="12" s="1"/>
  <c r="I457" i="17"/>
  <c r="H457" i="17"/>
  <c r="G457" i="17"/>
  <c r="E457" i="17"/>
  <c r="D457" i="17"/>
  <c r="H91" i="12" s="1"/>
  <c r="I455" i="17"/>
  <c r="H455" i="17"/>
  <c r="G455" i="17"/>
  <c r="E455" i="17"/>
  <c r="D455" i="17"/>
  <c r="G91" i="12" s="1"/>
  <c r="I453" i="17"/>
  <c r="H453" i="17"/>
  <c r="G453" i="17"/>
  <c r="E453" i="17"/>
  <c r="D453" i="17"/>
  <c r="F91" i="12" s="1"/>
  <c r="B441" i="17"/>
  <c r="I434" i="17"/>
  <c r="H434" i="17"/>
  <c r="G434" i="17"/>
  <c r="E434" i="17"/>
  <c r="D434" i="17"/>
  <c r="K90" i="12" s="1"/>
  <c r="I432" i="17"/>
  <c r="H432" i="17"/>
  <c r="G432" i="17"/>
  <c r="E432" i="17"/>
  <c r="D432" i="17"/>
  <c r="J90" i="12" s="1"/>
  <c r="I430" i="17"/>
  <c r="H430" i="17"/>
  <c r="G430" i="17"/>
  <c r="E430" i="17"/>
  <c r="D430" i="17"/>
  <c r="I90" i="12" s="1"/>
  <c r="I428" i="17"/>
  <c r="H428" i="17"/>
  <c r="G428" i="17"/>
  <c r="E428" i="17"/>
  <c r="D428" i="17"/>
  <c r="H90" i="12" s="1"/>
  <c r="I426" i="17"/>
  <c r="H426" i="17"/>
  <c r="G426" i="17"/>
  <c r="E426" i="17"/>
  <c r="D426" i="17"/>
  <c r="G90" i="12" s="1"/>
  <c r="I424" i="17"/>
  <c r="H424" i="17"/>
  <c r="G424" i="17"/>
  <c r="E424" i="17"/>
  <c r="D424" i="17"/>
  <c r="F90" i="12" s="1"/>
  <c r="B412" i="17"/>
  <c r="I405" i="17"/>
  <c r="H405" i="17"/>
  <c r="G405" i="17"/>
  <c r="E405" i="17"/>
  <c r="D405" i="17"/>
  <c r="K89" i="12" s="1"/>
  <c r="I403" i="17"/>
  <c r="H403" i="17"/>
  <c r="G403" i="17"/>
  <c r="E403" i="17"/>
  <c r="D403" i="17"/>
  <c r="J89" i="12" s="1"/>
  <c r="I401" i="17"/>
  <c r="H401" i="17"/>
  <c r="G401" i="17"/>
  <c r="E401" i="17"/>
  <c r="D401" i="17"/>
  <c r="I89" i="12" s="1"/>
  <c r="I399" i="17"/>
  <c r="H399" i="17"/>
  <c r="G399" i="17"/>
  <c r="E399" i="17"/>
  <c r="D399" i="17"/>
  <c r="H89" i="12" s="1"/>
  <c r="I397" i="17"/>
  <c r="H397" i="17"/>
  <c r="G397" i="17"/>
  <c r="E397" i="17"/>
  <c r="D397" i="17"/>
  <c r="G89" i="12" s="1"/>
  <c r="I395" i="17"/>
  <c r="H395" i="17"/>
  <c r="G395" i="17"/>
  <c r="E395" i="17"/>
  <c r="D395" i="17"/>
  <c r="F89" i="12" s="1"/>
  <c r="B383" i="17"/>
  <c r="I376" i="17"/>
  <c r="H376" i="17"/>
  <c r="G376" i="17"/>
  <c r="E376" i="17"/>
  <c r="D376" i="17"/>
  <c r="K88" i="12" s="1"/>
  <c r="I374" i="17"/>
  <c r="H374" i="17"/>
  <c r="G374" i="17"/>
  <c r="E374" i="17"/>
  <c r="D374" i="17"/>
  <c r="J88" i="12" s="1"/>
  <c r="I372" i="17"/>
  <c r="H372" i="17"/>
  <c r="G372" i="17"/>
  <c r="E372" i="17"/>
  <c r="D372" i="17"/>
  <c r="I88" i="12" s="1"/>
  <c r="I370" i="17"/>
  <c r="H370" i="17"/>
  <c r="G370" i="17"/>
  <c r="E370" i="17"/>
  <c r="D370" i="17"/>
  <c r="H88" i="12" s="1"/>
  <c r="I368" i="17"/>
  <c r="H368" i="17"/>
  <c r="G368" i="17"/>
  <c r="E368" i="17"/>
  <c r="D368" i="17"/>
  <c r="G88" i="12" s="1"/>
  <c r="I366" i="17"/>
  <c r="H366" i="17"/>
  <c r="G366" i="17"/>
  <c r="E366" i="17"/>
  <c r="D366" i="17"/>
  <c r="F88" i="12" s="1"/>
  <c r="B354" i="17"/>
  <c r="I347" i="17"/>
  <c r="H347" i="17"/>
  <c r="G347" i="17"/>
  <c r="E347" i="17"/>
  <c r="D347" i="17"/>
  <c r="K87" i="12" s="1"/>
  <c r="I345" i="17"/>
  <c r="H345" i="17"/>
  <c r="G345" i="17"/>
  <c r="E345" i="17"/>
  <c r="D345" i="17"/>
  <c r="J87" i="12" s="1"/>
  <c r="I343" i="17"/>
  <c r="H343" i="17"/>
  <c r="G343" i="17"/>
  <c r="E343" i="17"/>
  <c r="D343" i="17"/>
  <c r="I87" i="12" s="1"/>
  <c r="I341" i="17"/>
  <c r="H341" i="17"/>
  <c r="G341" i="17"/>
  <c r="E341" i="17"/>
  <c r="D341" i="17"/>
  <c r="H87" i="12" s="1"/>
  <c r="I339" i="17"/>
  <c r="H339" i="17"/>
  <c r="G339" i="17"/>
  <c r="E339" i="17"/>
  <c r="D339" i="17"/>
  <c r="G87" i="12" s="1"/>
  <c r="I337" i="17"/>
  <c r="H337" i="17"/>
  <c r="G337" i="17"/>
  <c r="E337" i="17"/>
  <c r="D337" i="17"/>
  <c r="F87" i="12" s="1"/>
  <c r="B325" i="17"/>
  <c r="I318" i="17"/>
  <c r="H318" i="17"/>
  <c r="G318" i="17"/>
  <c r="E318" i="17"/>
  <c r="D318" i="17"/>
  <c r="K86" i="12" s="1"/>
  <c r="I316" i="17"/>
  <c r="H316" i="17"/>
  <c r="G316" i="17"/>
  <c r="E316" i="17"/>
  <c r="D316" i="17"/>
  <c r="J86" i="12" s="1"/>
  <c r="I314" i="17"/>
  <c r="H314" i="17"/>
  <c r="G314" i="17"/>
  <c r="E314" i="17"/>
  <c r="D314" i="17"/>
  <c r="I86" i="12" s="1"/>
  <c r="I312" i="17"/>
  <c r="H312" i="17"/>
  <c r="G312" i="17"/>
  <c r="E312" i="17"/>
  <c r="D312" i="17"/>
  <c r="H86" i="12" s="1"/>
  <c r="I310" i="17"/>
  <c r="H310" i="17"/>
  <c r="G310" i="17"/>
  <c r="E310" i="17"/>
  <c r="D310" i="17"/>
  <c r="G86" i="12" s="1"/>
  <c r="I308" i="17"/>
  <c r="H308" i="17"/>
  <c r="G308" i="17"/>
  <c r="E308" i="17"/>
  <c r="D308" i="17"/>
  <c r="F86" i="12" s="1"/>
  <c r="B296" i="17"/>
  <c r="I289" i="17"/>
  <c r="H289" i="17"/>
  <c r="G289" i="17"/>
  <c r="E289" i="17"/>
  <c r="D289" i="17"/>
  <c r="K85" i="12" s="1"/>
  <c r="I287" i="17"/>
  <c r="H287" i="17"/>
  <c r="G287" i="17"/>
  <c r="E287" i="17"/>
  <c r="D287" i="17"/>
  <c r="J85" i="12" s="1"/>
  <c r="I285" i="17"/>
  <c r="H285" i="17"/>
  <c r="G285" i="17"/>
  <c r="E285" i="17"/>
  <c r="D285" i="17"/>
  <c r="I85" i="12" s="1"/>
  <c r="I283" i="17"/>
  <c r="H283" i="17"/>
  <c r="G283" i="17"/>
  <c r="E283" i="17"/>
  <c r="D283" i="17"/>
  <c r="H85" i="12" s="1"/>
  <c r="I281" i="17"/>
  <c r="H281" i="17"/>
  <c r="G281" i="17"/>
  <c r="E281" i="17"/>
  <c r="D281" i="17"/>
  <c r="G85" i="12" s="1"/>
  <c r="I279" i="17"/>
  <c r="H279" i="17"/>
  <c r="G279" i="17"/>
  <c r="E279" i="17"/>
  <c r="D279" i="17"/>
  <c r="F85" i="12" s="1"/>
  <c r="B267" i="17"/>
  <c r="I260" i="17"/>
  <c r="H260" i="17"/>
  <c r="G260" i="17"/>
  <c r="E260" i="17"/>
  <c r="D260" i="17"/>
  <c r="K84" i="12" s="1"/>
  <c r="I258" i="17"/>
  <c r="H258" i="17"/>
  <c r="G258" i="17"/>
  <c r="E258" i="17"/>
  <c r="D258" i="17"/>
  <c r="J84" i="12" s="1"/>
  <c r="I256" i="17"/>
  <c r="H256" i="17"/>
  <c r="G256" i="17"/>
  <c r="E256" i="17"/>
  <c r="D256" i="17"/>
  <c r="I84" i="12" s="1"/>
  <c r="I254" i="17"/>
  <c r="H254" i="17"/>
  <c r="G254" i="17"/>
  <c r="E254" i="17"/>
  <c r="D254" i="17"/>
  <c r="H84" i="12" s="1"/>
  <c r="I252" i="17"/>
  <c r="H252" i="17"/>
  <c r="G252" i="17"/>
  <c r="E252" i="17"/>
  <c r="D252" i="17"/>
  <c r="G84" i="12" s="1"/>
  <c r="I250" i="17"/>
  <c r="H250" i="17"/>
  <c r="G250" i="17"/>
  <c r="E250" i="17"/>
  <c r="D250" i="17"/>
  <c r="F84" i="12" s="1"/>
  <c r="B238" i="17"/>
  <c r="I231" i="17"/>
  <c r="H231" i="17"/>
  <c r="G231" i="17"/>
  <c r="E231" i="17"/>
  <c r="D231" i="17"/>
  <c r="K83" i="12" s="1"/>
  <c r="I229" i="17"/>
  <c r="H229" i="17"/>
  <c r="G229" i="17"/>
  <c r="E229" i="17"/>
  <c r="D229" i="17"/>
  <c r="J83" i="12" s="1"/>
  <c r="I227" i="17"/>
  <c r="H227" i="17"/>
  <c r="G227" i="17"/>
  <c r="E227" i="17"/>
  <c r="D227" i="17"/>
  <c r="I83" i="12" s="1"/>
  <c r="I225" i="17"/>
  <c r="H225" i="17"/>
  <c r="G225" i="17"/>
  <c r="E225" i="17"/>
  <c r="D225" i="17"/>
  <c r="H83" i="12" s="1"/>
  <c r="I223" i="17"/>
  <c r="H223" i="17"/>
  <c r="G223" i="17"/>
  <c r="E223" i="17"/>
  <c r="D223" i="17"/>
  <c r="G83" i="12" s="1"/>
  <c r="I221" i="17"/>
  <c r="H221" i="17"/>
  <c r="G221" i="17"/>
  <c r="E221" i="17"/>
  <c r="D221" i="17"/>
  <c r="F83" i="12" s="1"/>
  <c r="B209" i="17"/>
  <c r="I202" i="17"/>
  <c r="H202" i="17"/>
  <c r="G202" i="17"/>
  <c r="E202" i="17"/>
  <c r="D202" i="17"/>
  <c r="K82" i="12" s="1"/>
  <c r="I200" i="17"/>
  <c r="H200" i="17"/>
  <c r="G200" i="17"/>
  <c r="E200" i="17"/>
  <c r="D200" i="17"/>
  <c r="J82" i="12" s="1"/>
  <c r="I198" i="17"/>
  <c r="H198" i="17"/>
  <c r="G198" i="17"/>
  <c r="E198" i="17"/>
  <c r="D198" i="17"/>
  <c r="I82" i="12" s="1"/>
  <c r="I196" i="17"/>
  <c r="H196" i="17"/>
  <c r="G196" i="17"/>
  <c r="E196" i="17"/>
  <c r="D196" i="17"/>
  <c r="H82" i="12" s="1"/>
  <c r="I194" i="17"/>
  <c r="H194" i="17"/>
  <c r="G194" i="17"/>
  <c r="E194" i="17"/>
  <c r="D194" i="17"/>
  <c r="G82" i="12" s="1"/>
  <c r="I192" i="17"/>
  <c r="H192" i="17"/>
  <c r="G192" i="17"/>
  <c r="E192" i="17"/>
  <c r="D192" i="17"/>
  <c r="F82" i="12" s="1"/>
  <c r="B180" i="17"/>
  <c r="I173" i="17"/>
  <c r="H173" i="17"/>
  <c r="G173" i="17"/>
  <c r="E173" i="17"/>
  <c r="D173" i="17"/>
  <c r="K81" i="12" s="1"/>
  <c r="I171" i="17"/>
  <c r="H171" i="17"/>
  <c r="G171" i="17"/>
  <c r="E171" i="17"/>
  <c r="D171" i="17"/>
  <c r="J81" i="12" s="1"/>
  <c r="I169" i="17"/>
  <c r="H169" i="17"/>
  <c r="G169" i="17"/>
  <c r="E169" i="17"/>
  <c r="D169" i="17"/>
  <c r="I81" i="12" s="1"/>
  <c r="I167" i="17"/>
  <c r="H167" i="17"/>
  <c r="G167" i="17"/>
  <c r="E167" i="17"/>
  <c r="D167" i="17"/>
  <c r="H81" i="12" s="1"/>
  <c r="I165" i="17"/>
  <c r="H165" i="17"/>
  <c r="G165" i="17"/>
  <c r="E165" i="17"/>
  <c r="D165" i="17"/>
  <c r="G81" i="12" s="1"/>
  <c r="I163" i="17"/>
  <c r="H163" i="17"/>
  <c r="G163" i="17"/>
  <c r="E163" i="17"/>
  <c r="D163" i="17"/>
  <c r="F81" i="12" s="1"/>
  <c r="B151" i="17"/>
  <c r="I144" i="17"/>
  <c r="H144" i="17"/>
  <c r="G144" i="17"/>
  <c r="E144" i="17"/>
  <c r="D144" i="17"/>
  <c r="K80" i="12" s="1"/>
  <c r="I142" i="17"/>
  <c r="H142" i="17"/>
  <c r="G142" i="17"/>
  <c r="E142" i="17"/>
  <c r="D142" i="17"/>
  <c r="J80" i="12" s="1"/>
  <c r="I140" i="17"/>
  <c r="H140" i="17"/>
  <c r="G140" i="17"/>
  <c r="E140" i="17"/>
  <c r="D140" i="17"/>
  <c r="I80" i="12" s="1"/>
  <c r="I138" i="17"/>
  <c r="H138" i="17"/>
  <c r="G138" i="17"/>
  <c r="E138" i="17"/>
  <c r="D138" i="17"/>
  <c r="H80" i="12" s="1"/>
  <c r="I136" i="17"/>
  <c r="H136" i="17"/>
  <c r="G136" i="17"/>
  <c r="E136" i="17"/>
  <c r="D136" i="17"/>
  <c r="G80" i="12" s="1"/>
  <c r="I134" i="17"/>
  <c r="H134" i="17"/>
  <c r="G134" i="17"/>
  <c r="E134" i="17"/>
  <c r="D134" i="17"/>
  <c r="F80" i="12" s="1"/>
  <c r="B122" i="17"/>
  <c r="I115" i="17"/>
  <c r="H115" i="17"/>
  <c r="G115" i="17"/>
  <c r="E115" i="17"/>
  <c r="D115" i="17"/>
  <c r="K79" i="12" s="1"/>
  <c r="I113" i="17"/>
  <c r="H113" i="17"/>
  <c r="G113" i="17"/>
  <c r="E113" i="17"/>
  <c r="D113" i="17"/>
  <c r="J79" i="12" s="1"/>
  <c r="I111" i="17"/>
  <c r="H111" i="17"/>
  <c r="G111" i="17"/>
  <c r="E111" i="17"/>
  <c r="D111" i="17"/>
  <c r="I79" i="12" s="1"/>
  <c r="I109" i="17"/>
  <c r="H109" i="17"/>
  <c r="G109" i="17"/>
  <c r="E109" i="17"/>
  <c r="D109" i="17"/>
  <c r="H79" i="12" s="1"/>
  <c r="I107" i="17"/>
  <c r="H107" i="17"/>
  <c r="G107" i="17"/>
  <c r="E107" i="17"/>
  <c r="D107" i="17"/>
  <c r="G79" i="12" s="1"/>
  <c r="I105" i="17"/>
  <c r="H105" i="17"/>
  <c r="G105" i="17"/>
  <c r="E105" i="17"/>
  <c r="D105" i="17"/>
  <c r="F79" i="12" s="1"/>
  <c r="B93" i="17"/>
  <c r="I86" i="17"/>
  <c r="H86" i="17"/>
  <c r="G86" i="17"/>
  <c r="E86" i="17"/>
  <c r="D86" i="17"/>
  <c r="K78" i="12" s="1"/>
  <c r="I84" i="17"/>
  <c r="H84" i="17"/>
  <c r="G84" i="17"/>
  <c r="E84" i="17"/>
  <c r="D84" i="17"/>
  <c r="J78" i="12" s="1"/>
  <c r="I82" i="17"/>
  <c r="H82" i="17"/>
  <c r="G82" i="17"/>
  <c r="E82" i="17"/>
  <c r="D82" i="17"/>
  <c r="I78" i="12" s="1"/>
  <c r="I80" i="17"/>
  <c r="H80" i="17"/>
  <c r="G80" i="17"/>
  <c r="E80" i="17"/>
  <c r="D80" i="17"/>
  <c r="H78" i="12" s="1"/>
  <c r="I78" i="17"/>
  <c r="H78" i="17"/>
  <c r="G78" i="17"/>
  <c r="E78" i="17"/>
  <c r="D78" i="17"/>
  <c r="G78" i="12" s="1"/>
  <c r="I76" i="17"/>
  <c r="H76" i="17"/>
  <c r="G76" i="17"/>
  <c r="E76" i="17"/>
  <c r="D76" i="17"/>
  <c r="F78" i="12" s="1"/>
  <c r="B64" i="17"/>
  <c r="I57" i="17"/>
  <c r="H57" i="17"/>
  <c r="G57" i="17"/>
  <c r="E57" i="17"/>
  <c r="D57" i="17"/>
  <c r="K77" i="12" s="1"/>
  <c r="I55" i="17"/>
  <c r="H55" i="17"/>
  <c r="G55" i="17"/>
  <c r="E55" i="17"/>
  <c r="D55" i="17"/>
  <c r="J77" i="12" s="1"/>
  <c r="I53" i="17"/>
  <c r="H53" i="17"/>
  <c r="G53" i="17"/>
  <c r="E53" i="17"/>
  <c r="D53" i="17"/>
  <c r="I77" i="12" s="1"/>
  <c r="I51" i="17"/>
  <c r="H51" i="17"/>
  <c r="G51" i="17"/>
  <c r="E51" i="17"/>
  <c r="D51" i="17"/>
  <c r="H77" i="12" s="1"/>
  <c r="I49" i="17"/>
  <c r="H49" i="17"/>
  <c r="G49" i="17"/>
  <c r="E49" i="17"/>
  <c r="D49" i="17"/>
  <c r="G77" i="12" s="1"/>
  <c r="I47" i="17"/>
  <c r="H47" i="17"/>
  <c r="G47" i="17"/>
  <c r="E47" i="17"/>
  <c r="D47" i="17"/>
  <c r="F77" i="12" s="1"/>
  <c r="B35" i="17"/>
  <c r="I28" i="17"/>
  <c r="H28" i="17"/>
  <c r="G28" i="17"/>
  <c r="E28" i="17"/>
  <c r="D28" i="17"/>
  <c r="K76" i="12" s="1"/>
  <c r="I26" i="17"/>
  <c r="H26" i="17"/>
  <c r="G26" i="17"/>
  <c r="E26" i="17"/>
  <c r="D26" i="17"/>
  <c r="J76" i="12" s="1"/>
  <c r="I24" i="17"/>
  <c r="H24" i="17"/>
  <c r="G24" i="17"/>
  <c r="E24" i="17"/>
  <c r="D24" i="17"/>
  <c r="I76" i="12" s="1"/>
  <c r="I22" i="17"/>
  <c r="H22" i="17"/>
  <c r="G22" i="17"/>
  <c r="E22" i="17"/>
  <c r="D22" i="17"/>
  <c r="H76" i="12" s="1"/>
  <c r="I20" i="17"/>
  <c r="H20" i="17"/>
  <c r="G20" i="17"/>
  <c r="E20" i="17"/>
  <c r="D20" i="17"/>
  <c r="G76" i="12" s="1"/>
  <c r="I18" i="17"/>
  <c r="H18" i="17"/>
  <c r="G18" i="17"/>
  <c r="E18" i="17"/>
  <c r="D18" i="17"/>
  <c r="F76" i="12" s="1"/>
  <c r="B6" i="17"/>
  <c r="A1" i="17"/>
  <c r="E563" i="17"/>
  <c r="E95" i="12" s="1"/>
  <c r="D560" i="17"/>
  <c r="E534" i="17"/>
  <c r="E94" i="12" s="1"/>
  <c r="D531" i="17"/>
  <c r="E505" i="17"/>
  <c r="E93" i="12" s="1"/>
  <c r="D502" i="17"/>
  <c r="E476" i="17"/>
  <c r="E92" i="12" s="1"/>
  <c r="D473" i="17"/>
  <c r="E447" i="17"/>
  <c r="E91" i="12" s="1"/>
  <c r="D444" i="17"/>
  <c r="E418" i="17"/>
  <c r="E90" i="12" s="1"/>
  <c r="D415" i="17"/>
  <c r="E389" i="17"/>
  <c r="E89" i="12" s="1"/>
  <c r="D386" i="17"/>
  <c r="E360" i="17"/>
  <c r="E88" i="12" s="1"/>
  <c r="D357" i="17"/>
  <c r="E331" i="17"/>
  <c r="E87" i="12" s="1"/>
  <c r="D328" i="17"/>
  <c r="E302" i="17"/>
  <c r="E86" i="12" s="1"/>
  <c r="D299" i="17"/>
  <c r="E273" i="17"/>
  <c r="E85" i="12" s="1"/>
  <c r="D270" i="17"/>
  <c r="E244" i="17"/>
  <c r="E84" i="12" s="1"/>
  <c r="D241" i="17"/>
  <c r="E215" i="17"/>
  <c r="E83" i="12" s="1"/>
  <c r="D212" i="17"/>
  <c r="E186" i="17"/>
  <c r="E82" i="12" s="1"/>
  <c r="D183" i="17"/>
  <c r="E157" i="17"/>
  <c r="E81" i="12" s="1"/>
  <c r="D154" i="17"/>
  <c r="E128" i="17"/>
  <c r="E80" i="12" s="1"/>
  <c r="D125" i="17"/>
  <c r="E99" i="17"/>
  <c r="E79" i="12" s="1"/>
  <c r="D96" i="17"/>
  <c r="E70" i="17"/>
  <c r="E78" i="12" s="1"/>
  <c r="D67" i="17"/>
  <c r="E41" i="17"/>
  <c r="E77" i="12" s="1"/>
  <c r="D38" i="17"/>
  <c r="E12" i="17"/>
  <c r="E76" i="12" s="1"/>
  <c r="D9" i="17"/>
  <c r="I579" i="16"/>
  <c r="H579" i="16"/>
  <c r="G579" i="16"/>
  <c r="E579" i="16"/>
  <c r="D579" i="16"/>
  <c r="K72" i="12" s="1"/>
  <c r="I577" i="16"/>
  <c r="H577" i="16"/>
  <c r="G577" i="16"/>
  <c r="E577" i="16"/>
  <c r="D577" i="16"/>
  <c r="J72" i="12" s="1"/>
  <c r="I575" i="16"/>
  <c r="H575" i="16"/>
  <c r="G575" i="16"/>
  <c r="E575" i="16"/>
  <c r="D575" i="16"/>
  <c r="I72" i="12" s="1"/>
  <c r="I573" i="16"/>
  <c r="H573" i="16"/>
  <c r="G573" i="16"/>
  <c r="E573" i="16"/>
  <c r="D573" i="16"/>
  <c r="H72" i="12" s="1"/>
  <c r="I571" i="16"/>
  <c r="H571" i="16"/>
  <c r="G571" i="16"/>
  <c r="E571" i="16"/>
  <c r="D571" i="16"/>
  <c r="G72" i="12" s="1"/>
  <c r="I569" i="16"/>
  <c r="H569" i="16"/>
  <c r="G569" i="16"/>
  <c r="E569" i="16"/>
  <c r="D569" i="16"/>
  <c r="F72" i="12" s="1"/>
  <c r="B557" i="16"/>
  <c r="I550" i="16"/>
  <c r="H550" i="16"/>
  <c r="G550" i="16"/>
  <c r="E550" i="16"/>
  <c r="D550" i="16"/>
  <c r="K71" i="12" s="1"/>
  <c r="I548" i="16"/>
  <c r="H548" i="16"/>
  <c r="G548" i="16"/>
  <c r="E548" i="16"/>
  <c r="D548" i="16"/>
  <c r="J71" i="12" s="1"/>
  <c r="I546" i="16"/>
  <c r="H546" i="16"/>
  <c r="G546" i="16"/>
  <c r="E546" i="16"/>
  <c r="D546" i="16"/>
  <c r="I71" i="12" s="1"/>
  <c r="I544" i="16"/>
  <c r="H544" i="16"/>
  <c r="G544" i="16"/>
  <c r="E544" i="16"/>
  <c r="D544" i="16"/>
  <c r="H71" i="12" s="1"/>
  <c r="I542" i="16"/>
  <c r="H542" i="16"/>
  <c r="G542" i="16"/>
  <c r="E542" i="16"/>
  <c r="D542" i="16"/>
  <c r="G71" i="12" s="1"/>
  <c r="I540" i="16"/>
  <c r="H540" i="16"/>
  <c r="G540" i="16"/>
  <c r="E540" i="16"/>
  <c r="D540" i="16"/>
  <c r="F71" i="12" s="1"/>
  <c r="B528" i="16"/>
  <c r="I521" i="16"/>
  <c r="H521" i="16"/>
  <c r="G521" i="16"/>
  <c r="E521" i="16"/>
  <c r="D521" i="16"/>
  <c r="K70" i="12" s="1"/>
  <c r="I519" i="16"/>
  <c r="H519" i="16"/>
  <c r="G519" i="16"/>
  <c r="E519" i="16"/>
  <c r="D519" i="16"/>
  <c r="J70" i="12" s="1"/>
  <c r="I517" i="16"/>
  <c r="H517" i="16"/>
  <c r="G517" i="16"/>
  <c r="E517" i="16"/>
  <c r="D517" i="16"/>
  <c r="I70" i="12" s="1"/>
  <c r="I515" i="16"/>
  <c r="H515" i="16"/>
  <c r="G515" i="16"/>
  <c r="E515" i="16"/>
  <c r="D515" i="16"/>
  <c r="H70" i="12" s="1"/>
  <c r="I513" i="16"/>
  <c r="H513" i="16"/>
  <c r="G513" i="16"/>
  <c r="E513" i="16"/>
  <c r="D513" i="16"/>
  <c r="G70" i="12" s="1"/>
  <c r="I511" i="16"/>
  <c r="H511" i="16"/>
  <c r="G511" i="16"/>
  <c r="E511" i="16"/>
  <c r="D511" i="16"/>
  <c r="F70" i="12" s="1"/>
  <c r="B499" i="16"/>
  <c r="I492" i="16"/>
  <c r="H492" i="16"/>
  <c r="G492" i="16"/>
  <c r="E492" i="16"/>
  <c r="D492" i="16"/>
  <c r="K69" i="12" s="1"/>
  <c r="I490" i="16"/>
  <c r="H490" i="16"/>
  <c r="G490" i="16"/>
  <c r="E490" i="16"/>
  <c r="D490" i="16"/>
  <c r="J69" i="12" s="1"/>
  <c r="I488" i="16"/>
  <c r="H488" i="16"/>
  <c r="G488" i="16"/>
  <c r="E488" i="16"/>
  <c r="D488" i="16"/>
  <c r="I69" i="12" s="1"/>
  <c r="I486" i="16"/>
  <c r="H486" i="16"/>
  <c r="G486" i="16"/>
  <c r="E486" i="16"/>
  <c r="D486" i="16"/>
  <c r="H69" i="12" s="1"/>
  <c r="I484" i="16"/>
  <c r="H484" i="16"/>
  <c r="G484" i="16"/>
  <c r="E484" i="16"/>
  <c r="D484" i="16"/>
  <c r="G69" i="12" s="1"/>
  <c r="I482" i="16"/>
  <c r="H482" i="16"/>
  <c r="G482" i="16"/>
  <c r="E482" i="16"/>
  <c r="D482" i="16"/>
  <c r="F69" i="12" s="1"/>
  <c r="B470" i="16"/>
  <c r="I463" i="16"/>
  <c r="H463" i="16"/>
  <c r="G463" i="16"/>
  <c r="E463" i="16"/>
  <c r="D463" i="16"/>
  <c r="K68" i="12" s="1"/>
  <c r="I461" i="16"/>
  <c r="H461" i="16"/>
  <c r="G461" i="16"/>
  <c r="E461" i="16"/>
  <c r="D461" i="16"/>
  <c r="J68" i="12" s="1"/>
  <c r="I459" i="16"/>
  <c r="H459" i="16"/>
  <c r="G459" i="16"/>
  <c r="E459" i="16"/>
  <c r="D459" i="16"/>
  <c r="I68" i="12" s="1"/>
  <c r="I457" i="16"/>
  <c r="H457" i="16"/>
  <c r="G457" i="16"/>
  <c r="E457" i="16"/>
  <c r="D457" i="16"/>
  <c r="H68" i="12" s="1"/>
  <c r="I455" i="16"/>
  <c r="H455" i="16"/>
  <c r="G455" i="16"/>
  <c r="E455" i="16"/>
  <c r="D455" i="16"/>
  <c r="G68" i="12" s="1"/>
  <c r="I453" i="16"/>
  <c r="H453" i="16"/>
  <c r="G453" i="16"/>
  <c r="E453" i="16"/>
  <c r="D453" i="16"/>
  <c r="F68" i="12" s="1"/>
  <c r="B441" i="16"/>
  <c r="I434" i="16"/>
  <c r="H434" i="16"/>
  <c r="G434" i="16"/>
  <c r="E434" i="16"/>
  <c r="D434" i="16"/>
  <c r="K67" i="12" s="1"/>
  <c r="I432" i="16"/>
  <c r="H432" i="16"/>
  <c r="G432" i="16"/>
  <c r="E432" i="16"/>
  <c r="D432" i="16"/>
  <c r="J67" i="12" s="1"/>
  <c r="I430" i="16"/>
  <c r="H430" i="16"/>
  <c r="G430" i="16"/>
  <c r="E430" i="16"/>
  <c r="D430" i="16"/>
  <c r="I67" i="12" s="1"/>
  <c r="I428" i="16"/>
  <c r="H428" i="16"/>
  <c r="G428" i="16"/>
  <c r="E428" i="16"/>
  <c r="D428" i="16"/>
  <c r="H67" i="12" s="1"/>
  <c r="I426" i="16"/>
  <c r="H426" i="16"/>
  <c r="G426" i="16"/>
  <c r="E426" i="16"/>
  <c r="D426" i="16"/>
  <c r="G67" i="12" s="1"/>
  <c r="I424" i="16"/>
  <c r="H424" i="16"/>
  <c r="G424" i="16"/>
  <c r="E424" i="16"/>
  <c r="D424" i="16"/>
  <c r="F67" i="12" s="1"/>
  <c r="B412" i="16"/>
  <c r="I405" i="16"/>
  <c r="H405" i="16"/>
  <c r="G405" i="16"/>
  <c r="E405" i="16"/>
  <c r="D405" i="16"/>
  <c r="K66" i="12" s="1"/>
  <c r="I403" i="16"/>
  <c r="H403" i="16"/>
  <c r="G403" i="16"/>
  <c r="E403" i="16"/>
  <c r="D403" i="16"/>
  <c r="J66" i="12" s="1"/>
  <c r="I401" i="16"/>
  <c r="H401" i="16"/>
  <c r="G401" i="16"/>
  <c r="E401" i="16"/>
  <c r="D401" i="16"/>
  <c r="I66" i="12" s="1"/>
  <c r="I399" i="16"/>
  <c r="H399" i="16"/>
  <c r="G399" i="16"/>
  <c r="E399" i="16"/>
  <c r="D399" i="16"/>
  <c r="H66" i="12" s="1"/>
  <c r="I397" i="16"/>
  <c r="H397" i="16"/>
  <c r="G397" i="16"/>
  <c r="E397" i="16"/>
  <c r="D397" i="16"/>
  <c r="G66" i="12" s="1"/>
  <c r="I395" i="16"/>
  <c r="H395" i="16"/>
  <c r="G395" i="16"/>
  <c r="E395" i="16"/>
  <c r="D395" i="16"/>
  <c r="F66" i="12" s="1"/>
  <c r="B383" i="16"/>
  <c r="I376" i="16"/>
  <c r="H376" i="16"/>
  <c r="G376" i="16"/>
  <c r="E376" i="16"/>
  <c r="D376" i="16"/>
  <c r="K65" i="12" s="1"/>
  <c r="I374" i="16"/>
  <c r="H374" i="16"/>
  <c r="G374" i="16"/>
  <c r="E374" i="16"/>
  <c r="D374" i="16"/>
  <c r="J65" i="12" s="1"/>
  <c r="I372" i="16"/>
  <c r="H372" i="16"/>
  <c r="G372" i="16"/>
  <c r="E372" i="16"/>
  <c r="D372" i="16"/>
  <c r="I65" i="12" s="1"/>
  <c r="I370" i="16"/>
  <c r="H370" i="16"/>
  <c r="G370" i="16"/>
  <c r="E370" i="16"/>
  <c r="D370" i="16"/>
  <c r="H65" i="12" s="1"/>
  <c r="I368" i="16"/>
  <c r="H368" i="16"/>
  <c r="G368" i="16"/>
  <c r="E368" i="16"/>
  <c r="D368" i="16"/>
  <c r="G65" i="12" s="1"/>
  <c r="I366" i="16"/>
  <c r="H366" i="16"/>
  <c r="G366" i="16"/>
  <c r="E366" i="16"/>
  <c r="D366" i="16"/>
  <c r="F65" i="12" s="1"/>
  <c r="B354" i="16"/>
  <c r="I347" i="16"/>
  <c r="H347" i="16"/>
  <c r="G347" i="16"/>
  <c r="E347" i="16"/>
  <c r="D347" i="16"/>
  <c r="K64" i="12" s="1"/>
  <c r="I345" i="16"/>
  <c r="H345" i="16"/>
  <c r="G345" i="16"/>
  <c r="E345" i="16"/>
  <c r="D345" i="16"/>
  <c r="J64" i="12" s="1"/>
  <c r="I343" i="16"/>
  <c r="H343" i="16"/>
  <c r="G343" i="16"/>
  <c r="E343" i="16"/>
  <c r="D343" i="16"/>
  <c r="I64" i="12" s="1"/>
  <c r="I341" i="16"/>
  <c r="H341" i="16"/>
  <c r="G341" i="16"/>
  <c r="E341" i="16"/>
  <c r="D341" i="16"/>
  <c r="H64" i="12" s="1"/>
  <c r="I339" i="16"/>
  <c r="H339" i="16"/>
  <c r="G339" i="16"/>
  <c r="E339" i="16"/>
  <c r="D339" i="16"/>
  <c r="G64" i="12" s="1"/>
  <c r="I337" i="16"/>
  <c r="H337" i="16"/>
  <c r="G337" i="16"/>
  <c r="E337" i="16"/>
  <c r="D337" i="16"/>
  <c r="F64" i="12" s="1"/>
  <c r="B325" i="16"/>
  <c r="I318" i="16"/>
  <c r="H318" i="16"/>
  <c r="G318" i="16"/>
  <c r="E318" i="16"/>
  <c r="D318" i="16"/>
  <c r="K63" i="12" s="1"/>
  <c r="I316" i="16"/>
  <c r="H316" i="16"/>
  <c r="G316" i="16"/>
  <c r="E316" i="16"/>
  <c r="D316" i="16"/>
  <c r="J63" i="12" s="1"/>
  <c r="I314" i="16"/>
  <c r="H314" i="16"/>
  <c r="G314" i="16"/>
  <c r="E314" i="16"/>
  <c r="D314" i="16"/>
  <c r="I63" i="12" s="1"/>
  <c r="I312" i="16"/>
  <c r="H312" i="16"/>
  <c r="G312" i="16"/>
  <c r="E312" i="16"/>
  <c r="D312" i="16"/>
  <c r="H63" i="12" s="1"/>
  <c r="I310" i="16"/>
  <c r="H310" i="16"/>
  <c r="G310" i="16"/>
  <c r="E310" i="16"/>
  <c r="D310" i="16"/>
  <c r="G63" i="12" s="1"/>
  <c r="I308" i="16"/>
  <c r="H308" i="16"/>
  <c r="G308" i="16"/>
  <c r="E308" i="16"/>
  <c r="D308" i="16"/>
  <c r="F63" i="12" s="1"/>
  <c r="B296" i="16"/>
  <c r="I289" i="16"/>
  <c r="H289" i="16"/>
  <c r="G289" i="16"/>
  <c r="E289" i="16"/>
  <c r="D289" i="16"/>
  <c r="K62" i="12" s="1"/>
  <c r="I287" i="16"/>
  <c r="H287" i="16"/>
  <c r="G287" i="16"/>
  <c r="E287" i="16"/>
  <c r="D287" i="16"/>
  <c r="J62" i="12" s="1"/>
  <c r="I285" i="16"/>
  <c r="H285" i="16"/>
  <c r="G285" i="16"/>
  <c r="E285" i="16"/>
  <c r="D285" i="16"/>
  <c r="I62" i="12" s="1"/>
  <c r="I283" i="16"/>
  <c r="H283" i="16"/>
  <c r="G283" i="16"/>
  <c r="E283" i="16"/>
  <c r="D283" i="16"/>
  <c r="H62" i="12" s="1"/>
  <c r="I281" i="16"/>
  <c r="H281" i="16"/>
  <c r="G281" i="16"/>
  <c r="E281" i="16"/>
  <c r="D281" i="16"/>
  <c r="G62" i="12" s="1"/>
  <c r="I279" i="16"/>
  <c r="H279" i="16"/>
  <c r="G279" i="16"/>
  <c r="E279" i="16"/>
  <c r="D279" i="16"/>
  <c r="F62" i="12" s="1"/>
  <c r="B267" i="16"/>
  <c r="I260" i="16"/>
  <c r="H260" i="16"/>
  <c r="G260" i="16"/>
  <c r="E260" i="16"/>
  <c r="D260" i="16"/>
  <c r="K61" i="12" s="1"/>
  <c r="I258" i="16"/>
  <c r="H258" i="16"/>
  <c r="G258" i="16"/>
  <c r="E258" i="16"/>
  <c r="D258" i="16"/>
  <c r="J61" i="12" s="1"/>
  <c r="I256" i="16"/>
  <c r="H256" i="16"/>
  <c r="G256" i="16"/>
  <c r="E256" i="16"/>
  <c r="D256" i="16"/>
  <c r="I61" i="12" s="1"/>
  <c r="I254" i="16"/>
  <c r="H254" i="16"/>
  <c r="G254" i="16"/>
  <c r="E254" i="16"/>
  <c r="D254" i="16"/>
  <c r="H61" i="12" s="1"/>
  <c r="I252" i="16"/>
  <c r="H252" i="16"/>
  <c r="G252" i="16"/>
  <c r="E252" i="16"/>
  <c r="D252" i="16"/>
  <c r="G61" i="12" s="1"/>
  <c r="I250" i="16"/>
  <c r="H250" i="16"/>
  <c r="G250" i="16"/>
  <c r="E250" i="16"/>
  <c r="D250" i="16"/>
  <c r="F61" i="12" s="1"/>
  <c r="B238" i="16"/>
  <c r="I231" i="16"/>
  <c r="H231" i="16"/>
  <c r="G231" i="16"/>
  <c r="E231" i="16"/>
  <c r="D231" i="16"/>
  <c r="K60" i="12" s="1"/>
  <c r="I229" i="16"/>
  <c r="H229" i="16"/>
  <c r="G229" i="16"/>
  <c r="E229" i="16"/>
  <c r="D229" i="16"/>
  <c r="J60" i="12" s="1"/>
  <c r="I227" i="16"/>
  <c r="H227" i="16"/>
  <c r="G227" i="16"/>
  <c r="E227" i="16"/>
  <c r="D227" i="16"/>
  <c r="I60" i="12" s="1"/>
  <c r="I225" i="16"/>
  <c r="H225" i="16"/>
  <c r="G225" i="16"/>
  <c r="E225" i="16"/>
  <c r="D225" i="16"/>
  <c r="H60" i="12" s="1"/>
  <c r="I223" i="16"/>
  <c r="H223" i="16"/>
  <c r="G223" i="16"/>
  <c r="E223" i="16"/>
  <c r="D223" i="16"/>
  <c r="G60" i="12" s="1"/>
  <c r="I221" i="16"/>
  <c r="H221" i="16"/>
  <c r="G221" i="16"/>
  <c r="E221" i="16"/>
  <c r="D221" i="16"/>
  <c r="F60" i="12" s="1"/>
  <c r="B209" i="16"/>
  <c r="I202" i="16"/>
  <c r="H202" i="16"/>
  <c r="G202" i="16"/>
  <c r="E202" i="16"/>
  <c r="D202" i="16"/>
  <c r="K59" i="12" s="1"/>
  <c r="I200" i="16"/>
  <c r="H200" i="16"/>
  <c r="G200" i="16"/>
  <c r="E200" i="16"/>
  <c r="D200" i="16"/>
  <c r="J59" i="12" s="1"/>
  <c r="I198" i="16"/>
  <c r="H198" i="16"/>
  <c r="G198" i="16"/>
  <c r="E198" i="16"/>
  <c r="D198" i="16"/>
  <c r="I59" i="12" s="1"/>
  <c r="I196" i="16"/>
  <c r="H196" i="16"/>
  <c r="G196" i="16"/>
  <c r="E196" i="16"/>
  <c r="D196" i="16"/>
  <c r="H59" i="12" s="1"/>
  <c r="I194" i="16"/>
  <c r="H194" i="16"/>
  <c r="G194" i="16"/>
  <c r="E194" i="16"/>
  <c r="D194" i="16"/>
  <c r="G59" i="12" s="1"/>
  <c r="I192" i="16"/>
  <c r="H192" i="16"/>
  <c r="G192" i="16"/>
  <c r="E192" i="16"/>
  <c r="D192" i="16"/>
  <c r="F59" i="12" s="1"/>
  <c r="B180" i="16"/>
  <c r="I173" i="16"/>
  <c r="H173" i="16"/>
  <c r="G173" i="16"/>
  <c r="E173" i="16"/>
  <c r="D173" i="16"/>
  <c r="K58" i="12" s="1"/>
  <c r="I171" i="16"/>
  <c r="H171" i="16"/>
  <c r="G171" i="16"/>
  <c r="E171" i="16"/>
  <c r="D171" i="16"/>
  <c r="J58" i="12" s="1"/>
  <c r="I169" i="16"/>
  <c r="H169" i="16"/>
  <c r="G169" i="16"/>
  <c r="E169" i="16"/>
  <c r="D169" i="16"/>
  <c r="I58" i="12" s="1"/>
  <c r="I167" i="16"/>
  <c r="H167" i="16"/>
  <c r="G167" i="16"/>
  <c r="E167" i="16"/>
  <c r="D167" i="16"/>
  <c r="H58" i="12" s="1"/>
  <c r="I165" i="16"/>
  <c r="H165" i="16"/>
  <c r="G165" i="16"/>
  <c r="E165" i="16"/>
  <c r="D165" i="16"/>
  <c r="G58" i="12" s="1"/>
  <c r="I163" i="16"/>
  <c r="H163" i="16"/>
  <c r="G163" i="16"/>
  <c r="E163" i="16"/>
  <c r="D163" i="16"/>
  <c r="F58" i="12" s="1"/>
  <c r="B151" i="16"/>
  <c r="I144" i="16"/>
  <c r="H144" i="16"/>
  <c r="G144" i="16"/>
  <c r="E144" i="16"/>
  <c r="D144" i="16"/>
  <c r="K57" i="12" s="1"/>
  <c r="I142" i="16"/>
  <c r="H142" i="16"/>
  <c r="G142" i="16"/>
  <c r="E142" i="16"/>
  <c r="D142" i="16"/>
  <c r="J57" i="12" s="1"/>
  <c r="I140" i="16"/>
  <c r="H140" i="16"/>
  <c r="G140" i="16"/>
  <c r="E140" i="16"/>
  <c r="D140" i="16"/>
  <c r="I57" i="12" s="1"/>
  <c r="I138" i="16"/>
  <c r="H138" i="16"/>
  <c r="G138" i="16"/>
  <c r="E138" i="16"/>
  <c r="D138" i="16"/>
  <c r="H57" i="12" s="1"/>
  <c r="I136" i="16"/>
  <c r="H136" i="16"/>
  <c r="G136" i="16"/>
  <c r="E136" i="16"/>
  <c r="D136" i="16"/>
  <c r="G57" i="12" s="1"/>
  <c r="I134" i="16"/>
  <c r="H134" i="16"/>
  <c r="G134" i="16"/>
  <c r="E134" i="16"/>
  <c r="D134" i="16"/>
  <c r="F57" i="12" s="1"/>
  <c r="B122" i="16"/>
  <c r="I115" i="16"/>
  <c r="H115" i="16"/>
  <c r="G115" i="16"/>
  <c r="E115" i="16"/>
  <c r="D115" i="16"/>
  <c r="K56" i="12" s="1"/>
  <c r="I113" i="16"/>
  <c r="H113" i="16"/>
  <c r="G113" i="16"/>
  <c r="E113" i="16"/>
  <c r="D113" i="16"/>
  <c r="J56" i="12" s="1"/>
  <c r="I111" i="16"/>
  <c r="H111" i="16"/>
  <c r="G111" i="16"/>
  <c r="E111" i="16"/>
  <c r="D111" i="16"/>
  <c r="I56" i="12" s="1"/>
  <c r="I109" i="16"/>
  <c r="H109" i="16"/>
  <c r="G109" i="16"/>
  <c r="E109" i="16"/>
  <c r="D109" i="16"/>
  <c r="H56" i="12" s="1"/>
  <c r="I107" i="16"/>
  <c r="H107" i="16"/>
  <c r="G107" i="16"/>
  <c r="E107" i="16"/>
  <c r="D107" i="16"/>
  <c r="G56" i="12" s="1"/>
  <c r="I105" i="16"/>
  <c r="H105" i="16"/>
  <c r="G105" i="16"/>
  <c r="E105" i="16"/>
  <c r="D105" i="16"/>
  <c r="F56" i="12" s="1"/>
  <c r="B93" i="16"/>
  <c r="I86" i="16"/>
  <c r="H86" i="16"/>
  <c r="G86" i="16"/>
  <c r="E86" i="16"/>
  <c r="D86" i="16"/>
  <c r="K55" i="12" s="1"/>
  <c r="I84" i="16"/>
  <c r="H84" i="16"/>
  <c r="G84" i="16"/>
  <c r="E84" i="16"/>
  <c r="D84" i="16"/>
  <c r="J55" i="12" s="1"/>
  <c r="I82" i="16"/>
  <c r="H82" i="16"/>
  <c r="G82" i="16"/>
  <c r="E82" i="16"/>
  <c r="D82" i="16"/>
  <c r="I55" i="12" s="1"/>
  <c r="I80" i="16"/>
  <c r="H80" i="16"/>
  <c r="G80" i="16"/>
  <c r="E80" i="16"/>
  <c r="D80" i="16"/>
  <c r="H55" i="12" s="1"/>
  <c r="I78" i="16"/>
  <c r="H78" i="16"/>
  <c r="G78" i="16"/>
  <c r="E78" i="16"/>
  <c r="D78" i="16"/>
  <c r="G55" i="12" s="1"/>
  <c r="I76" i="16"/>
  <c r="H76" i="16"/>
  <c r="G76" i="16"/>
  <c r="E76" i="16"/>
  <c r="D76" i="16"/>
  <c r="F55" i="12" s="1"/>
  <c r="B64" i="16"/>
  <c r="I57" i="16"/>
  <c r="H57" i="16"/>
  <c r="G57" i="16"/>
  <c r="E57" i="16"/>
  <c r="D57" i="16"/>
  <c r="K54" i="12" s="1"/>
  <c r="I55" i="16"/>
  <c r="H55" i="16"/>
  <c r="G55" i="16"/>
  <c r="E55" i="16"/>
  <c r="D55" i="16"/>
  <c r="J54" i="12" s="1"/>
  <c r="I53" i="16"/>
  <c r="H53" i="16"/>
  <c r="G53" i="16"/>
  <c r="E53" i="16"/>
  <c r="D53" i="16"/>
  <c r="I54" i="12" s="1"/>
  <c r="I51" i="16"/>
  <c r="H51" i="16"/>
  <c r="G51" i="16"/>
  <c r="E51" i="16"/>
  <c r="D51" i="16"/>
  <c r="H54" i="12" s="1"/>
  <c r="I49" i="16"/>
  <c r="H49" i="16"/>
  <c r="G49" i="16"/>
  <c r="E49" i="16"/>
  <c r="D49" i="16"/>
  <c r="G54" i="12" s="1"/>
  <c r="I47" i="16"/>
  <c r="H47" i="16"/>
  <c r="G47" i="16"/>
  <c r="E47" i="16"/>
  <c r="D47" i="16"/>
  <c r="F54" i="12" s="1"/>
  <c r="B35" i="16"/>
  <c r="I28" i="16"/>
  <c r="H28" i="16"/>
  <c r="G28" i="16"/>
  <c r="E28" i="16"/>
  <c r="D28" i="16"/>
  <c r="K53" i="12" s="1"/>
  <c r="I26" i="16"/>
  <c r="H26" i="16"/>
  <c r="G26" i="16"/>
  <c r="E26" i="16"/>
  <c r="D26" i="16"/>
  <c r="J53" i="12" s="1"/>
  <c r="I24" i="16"/>
  <c r="H24" i="16"/>
  <c r="G24" i="16"/>
  <c r="E24" i="16"/>
  <c r="D24" i="16"/>
  <c r="I53" i="12" s="1"/>
  <c r="I22" i="16"/>
  <c r="H22" i="16"/>
  <c r="G22" i="16"/>
  <c r="E22" i="16"/>
  <c r="D22" i="16"/>
  <c r="H53" i="12" s="1"/>
  <c r="I20" i="16"/>
  <c r="H20" i="16"/>
  <c r="G20" i="16"/>
  <c r="E20" i="16"/>
  <c r="D20" i="16"/>
  <c r="G53" i="12" s="1"/>
  <c r="I18" i="16"/>
  <c r="H18" i="16"/>
  <c r="G18" i="16"/>
  <c r="E18" i="16"/>
  <c r="D18" i="16"/>
  <c r="F53" i="12" s="1"/>
  <c r="B6" i="16"/>
  <c r="A1" i="16"/>
  <c r="E563" i="16"/>
  <c r="E72" i="12" s="1"/>
  <c r="D560" i="16"/>
  <c r="E534" i="16"/>
  <c r="E71" i="12" s="1"/>
  <c r="D531" i="16"/>
  <c r="E505" i="16"/>
  <c r="E70" i="12" s="1"/>
  <c r="D502" i="16"/>
  <c r="E476" i="16"/>
  <c r="E69" i="12" s="1"/>
  <c r="D473" i="16"/>
  <c r="E447" i="16"/>
  <c r="E68" i="12" s="1"/>
  <c r="D444" i="16"/>
  <c r="E418" i="16"/>
  <c r="E67" i="12" s="1"/>
  <c r="D415" i="16"/>
  <c r="E389" i="16"/>
  <c r="E66" i="12" s="1"/>
  <c r="D386" i="16"/>
  <c r="E360" i="16"/>
  <c r="E65" i="12" s="1"/>
  <c r="D357" i="16"/>
  <c r="E331" i="16"/>
  <c r="E64" i="12" s="1"/>
  <c r="D328" i="16"/>
  <c r="E302" i="16"/>
  <c r="E63" i="12" s="1"/>
  <c r="D299" i="16"/>
  <c r="E273" i="16"/>
  <c r="E62" i="12" s="1"/>
  <c r="D270" i="16"/>
  <c r="E244" i="16"/>
  <c r="E61" i="12" s="1"/>
  <c r="D241" i="16"/>
  <c r="E215" i="16"/>
  <c r="E60" i="12" s="1"/>
  <c r="D212" i="16"/>
  <c r="E186" i="16"/>
  <c r="E59" i="12" s="1"/>
  <c r="D183" i="16"/>
  <c r="E157" i="16"/>
  <c r="E58" i="12" s="1"/>
  <c r="D154" i="16"/>
  <c r="E128" i="16"/>
  <c r="E57" i="12" s="1"/>
  <c r="D125" i="16"/>
  <c r="E99" i="16"/>
  <c r="E56" i="12" s="1"/>
  <c r="D96" i="16"/>
  <c r="E70" i="16"/>
  <c r="E55" i="12" s="1"/>
  <c r="D67" i="16"/>
  <c r="E41" i="16"/>
  <c r="E54" i="12" s="1"/>
  <c r="D38" i="16"/>
  <c r="E12" i="16"/>
  <c r="E53" i="12" s="1"/>
  <c r="D9" i="16"/>
  <c r="A1" i="13"/>
  <c r="A1" i="11"/>
  <c r="F15" i="2"/>
  <c r="G27" i="21" s="1"/>
  <c r="C49" i="12"/>
  <c r="C48" i="12"/>
  <c r="C47" i="12"/>
  <c r="C46" i="12"/>
  <c r="C45" i="12"/>
  <c r="C44" i="12"/>
  <c r="C43" i="12"/>
  <c r="C42" i="12"/>
  <c r="C41" i="12"/>
  <c r="C40" i="12"/>
  <c r="C39" i="12"/>
  <c r="C38" i="12"/>
  <c r="C37" i="12"/>
  <c r="C36" i="12"/>
  <c r="C35" i="12"/>
  <c r="C34" i="12"/>
  <c r="C33" i="12"/>
  <c r="C32" i="12"/>
  <c r="C31" i="12"/>
  <c r="C30" i="12"/>
  <c r="C9" i="12"/>
  <c r="C8" i="12"/>
  <c r="C7" i="12"/>
  <c r="B557" i="13"/>
  <c r="B528" i="13"/>
  <c r="B499" i="13"/>
  <c r="B470" i="13"/>
  <c r="B441" i="13"/>
  <c r="B412" i="13"/>
  <c r="B383" i="13"/>
  <c r="B354" i="13"/>
  <c r="B325" i="13"/>
  <c r="B296" i="13"/>
  <c r="B267" i="13"/>
  <c r="B238" i="13"/>
  <c r="B209" i="13"/>
  <c r="B180" i="13"/>
  <c r="B151" i="13"/>
  <c r="B122" i="13"/>
  <c r="B93" i="13"/>
  <c r="B64" i="13"/>
  <c r="B35" i="13"/>
  <c r="I579" i="13"/>
  <c r="H579" i="13"/>
  <c r="G579" i="13"/>
  <c r="E579" i="13"/>
  <c r="D579" i="13"/>
  <c r="K49" i="12" s="1"/>
  <c r="I577" i="13"/>
  <c r="H577" i="13"/>
  <c r="G577" i="13"/>
  <c r="E577" i="13"/>
  <c r="D577" i="13"/>
  <c r="J49" i="12" s="1"/>
  <c r="I575" i="13"/>
  <c r="H575" i="13"/>
  <c r="G575" i="13"/>
  <c r="E575" i="13"/>
  <c r="D575" i="13"/>
  <c r="I49" i="12" s="1"/>
  <c r="I573" i="13"/>
  <c r="H573" i="13"/>
  <c r="G573" i="13"/>
  <c r="E573" i="13"/>
  <c r="D573" i="13"/>
  <c r="H49" i="12" s="1"/>
  <c r="I571" i="13"/>
  <c r="H571" i="13"/>
  <c r="G571" i="13"/>
  <c r="E571" i="13"/>
  <c r="D571" i="13"/>
  <c r="G49" i="12" s="1"/>
  <c r="I569" i="13"/>
  <c r="H569" i="13"/>
  <c r="G569" i="13"/>
  <c r="E569" i="13"/>
  <c r="D569" i="13"/>
  <c r="F49" i="12" s="1"/>
  <c r="E563" i="13"/>
  <c r="E49" i="12" s="1"/>
  <c r="D560" i="13"/>
  <c r="I550" i="13"/>
  <c r="H550" i="13"/>
  <c r="G550" i="13"/>
  <c r="E550" i="13"/>
  <c r="D550" i="13"/>
  <c r="K48" i="12" s="1"/>
  <c r="I548" i="13"/>
  <c r="H548" i="13"/>
  <c r="G548" i="13"/>
  <c r="E548" i="13"/>
  <c r="D548" i="13"/>
  <c r="J48" i="12" s="1"/>
  <c r="I546" i="13"/>
  <c r="H546" i="13"/>
  <c r="G546" i="13"/>
  <c r="E546" i="13"/>
  <c r="D546" i="13"/>
  <c r="I48" i="12" s="1"/>
  <c r="I544" i="13"/>
  <c r="H544" i="13"/>
  <c r="G544" i="13"/>
  <c r="E544" i="13"/>
  <c r="D544" i="13"/>
  <c r="H48" i="12" s="1"/>
  <c r="I542" i="13"/>
  <c r="H542" i="13"/>
  <c r="G542" i="13"/>
  <c r="E542" i="13"/>
  <c r="D542" i="13"/>
  <c r="G48" i="12" s="1"/>
  <c r="I540" i="13"/>
  <c r="H540" i="13"/>
  <c r="G540" i="13"/>
  <c r="E540" i="13"/>
  <c r="D540" i="13"/>
  <c r="F48" i="12" s="1"/>
  <c r="E534" i="13"/>
  <c r="E48" i="12" s="1"/>
  <c r="D531" i="13"/>
  <c r="I521" i="13"/>
  <c r="H521" i="13"/>
  <c r="G521" i="13"/>
  <c r="E521" i="13"/>
  <c r="D521" i="13"/>
  <c r="K47" i="12" s="1"/>
  <c r="I519" i="13"/>
  <c r="H519" i="13"/>
  <c r="G519" i="13"/>
  <c r="E519" i="13"/>
  <c r="D519" i="13"/>
  <c r="J47" i="12" s="1"/>
  <c r="I517" i="13"/>
  <c r="H517" i="13"/>
  <c r="G517" i="13"/>
  <c r="E517" i="13"/>
  <c r="D517" i="13"/>
  <c r="I47" i="12" s="1"/>
  <c r="I515" i="13"/>
  <c r="H515" i="13"/>
  <c r="G515" i="13"/>
  <c r="E515" i="13"/>
  <c r="D515" i="13"/>
  <c r="H47" i="12" s="1"/>
  <c r="I513" i="13"/>
  <c r="H513" i="13"/>
  <c r="G513" i="13"/>
  <c r="E513" i="13"/>
  <c r="D513" i="13"/>
  <c r="G47" i="12" s="1"/>
  <c r="I511" i="13"/>
  <c r="H511" i="13"/>
  <c r="G511" i="13"/>
  <c r="E511" i="13"/>
  <c r="D511" i="13"/>
  <c r="F47" i="12" s="1"/>
  <c r="E505" i="13"/>
  <c r="E47" i="12" s="1"/>
  <c r="D502" i="13"/>
  <c r="I492" i="13"/>
  <c r="H492" i="13"/>
  <c r="G492" i="13"/>
  <c r="E492" i="13"/>
  <c r="D492" i="13"/>
  <c r="K46" i="12" s="1"/>
  <c r="I490" i="13"/>
  <c r="H490" i="13"/>
  <c r="G490" i="13"/>
  <c r="E490" i="13"/>
  <c r="D490" i="13"/>
  <c r="J46" i="12" s="1"/>
  <c r="I488" i="13"/>
  <c r="H488" i="13"/>
  <c r="G488" i="13"/>
  <c r="E488" i="13"/>
  <c r="D488" i="13"/>
  <c r="I46" i="12" s="1"/>
  <c r="I486" i="13"/>
  <c r="H486" i="13"/>
  <c r="G486" i="13"/>
  <c r="E486" i="13"/>
  <c r="D486" i="13"/>
  <c r="H46" i="12" s="1"/>
  <c r="I484" i="13"/>
  <c r="H484" i="13"/>
  <c r="G484" i="13"/>
  <c r="E484" i="13"/>
  <c r="D484" i="13"/>
  <c r="G46" i="12" s="1"/>
  <c r="I482" i="13"/>
  <c r="H482" i="13"/>
  <c r="G482" i="13"/>
  <c r="E482" i="13"/>
  <c r="D482" i="13"/>
  <c r="F46" i="12" s="1"/>
  <c r="E476" i="13"/>
  <c r="E46" i="12" s="1"/>
  <c r="D473" i="13"/>
  <c r="I463" i="13"/>
  <c r="H463" i="13"/>
  <c r="G463" i="13"/>
  <c r="E463" i="13"/>
  <c r="D463" i="13"/>
  <c r="K45" i="12" s="1"/>
  <c r="I461" i="13"/>
  <c r="H461" i="13"/>
  <c r="G461" i="13"/>
  <c r="E461" i="13"/>
  <c r="D461" i="13"/>
  <c r="J45" i="12" s="1"/>
  <c r="I459" i="13"/>
  <c r="H459" i="13"/>
  <c r="G459" i="13"/>
  <c r="E459" i="13"/>
  <c r="D459" i="13"/>
  <c r="I45" i="12" s="1"/>
  <c r="I457" i="13"/>
  <c r="H457" i="13"/>
  <c r="G457" i="13"/>
  <c r="E457" i="13"/>
  <c r="D457" i="13"/>
  <c r="H45" i="12" s="1"/>
  <c r="I455" i="13"/>
  <c r="H455" i="13"/>
  <c r="G455" i="13"/>
  <c r="E455" i="13"/>
  <c r="D455" i="13"/>
  <c r="G45" i="12" s="1"/>
  <c r="I453" i="13"/>
  <c r="H453" i="13"/>
  <c r="G453" i="13"/>
  <c r="E453" i="13"/>
  <c r="D453" i="13"/>
  <c r="F45" i="12" s="1"/>
  <c r="E447" i="13"/>
  <c r="E45" i="12" s="1"/>
  <c r="D444" i="13"/>
  <c r="I434" i="13"/>
  <c r="H434" i="13"/>
  <c r="G434" i="13"/>
  <c r="E434" i="13"/>
  <c r="D434" i="13"/>
  <c r="K44" i="12" s="1"/>
  <c r="I432" i="13"/>
  <c r="H432" i="13"/>
  <c r="G432" i="13"/>
  <c r="E432" i="13"/>
  <c r="D432" i="13"/>
  <c r="J44" i="12" s="1"/>
  <c r="I430" i="13"/>
  <c r="H430" i="13"/>
  <c r="G430" i="13"/>
  <c r="E430" i="13"/>
  <c r="D430" i="13"/>
  <c r="I44" i="12" s="1"/>
  <c r="I428" i="13"/>
  <c r="H428" i="13"/>
  <c r="G428" i="13"/>
  <c r="E428" i="13"/>
  <c r="D428" i="13"/>
  <c r="H44" i="12" s="1"/>
  <c r="I426" i="13"/>
  <c r="H426" i="13"/>
  <c r="G426" i="13"/>
  <c r="E426" i="13"/>
  <c r="D426" i="13"/>
  <c r="G44" i="12" s="1"/>
  <c r="I424" i="13"/>
  <c r="H424" i="13"/>
  <c r="G424" i="13"/>
  <c r="E424" i="13"/>
  <c r="D424" i="13"/>
  <c r="F44" i="12" s="1"/>
  <c r="E418" i="13"/>
  <c r="E44" i="12" s="1"/>
  <c r="D415" i="13"/>
  <c r="I405" i="13"/>
  <c r="H405" i="13"/>
  <c r="G405" i="13"/>
  <c r="E405" i="13"/>
  <c r="D405" i="13"/>
  <c r="K43" i="12" s="1"/>
  <c r="I403" i="13"/>
  <c r="H403" i="13"/>
  <c r="G403" i="13"/>
  <c r="E403" i="13"/>
  <c r="D403" i="13"/>
  <c r="J43" i="12" s="1"/>
  <c r="I401" i="13"/>
  <c r="H401" i="13"/>
  <c r="G401" i="13"/>
  <c r="E401" i="13"/>
  <c r="D401" i="13"/>
  <c r="I43" i="12" s="1"/>
  <c r="I399" i="13"/>
  <c r="H399" i="13"/>
  <c r="G399" i="13"/>
  <c r="E399" i="13"/>
  <c r="D399" i="13"/>
  <c r="H43" i="12" s="1"/>
  <c r="I397" i="13"/>
  <c r="H397" i="13"/>
  <c r="G397" i="13"/>
  <c r="E397" i="13"/>
  <c r="D397" i="13"/>
  <c r="G43" i="12" s="1"/>
  <c r="I395" i="13"/>
  <c r="H395" i="13"/>
  <c r="G395" i="13"/>
  <c r="E395" i="13"/>
  <c r="D395" i="13"/>
  <c r="F43" i="12" s="1"/>
  <c r="E389" i="13"/>
  <c r="E43" i="12" s="1"/>
  <c r="D386" i="13"/>
  <c r="I376" i="13"/>
  <c r="H376" i="13"/>
  <c r="G376" i="13"/>
  <c r="E376" i="13"/>
  <c r="D376" i="13"/>
  <c r="K42" i="12" s="1"/>
  <c r="I374" i="13"/>
  <c r="H374" i="13"/>
  <c r="G374" i="13"/>
  <c r="E374" i="13"/>
  <c r="D374" i="13"/>
  <c r="J42" i="12" s="1"/>
  <c r="I372" i="13"/>
  <c r="H372" i="13"/>
  <c r="G372" i="13"/>
  <c r="E372" i="13"/>
  <c r="D372" i="13"/>
  <c r="I42" i="12" s="1"/>
  <c r="I370" i="13"/>
  <c r="H370" i="13"/>
  <c r="G370" i="13"/>
  <c r="E370" i="13"/>
  <c r="D370" i="13"/>
  <c r="H42" i="12" s="1"/>
  <c r="I368" i="13"/>
  <c r="H368" i="13"/>
  <c r="G368" i="13"/>
  <c r="E368" i="13"/>
  <c r="D368" i="13"/>
  <c r="G42" i="12" s="1"/>
  <c r="I366" i="13"/>
  <c r="H366" i="13"/>
  <c r="G366" i="13"/>
  <c r="E366" i="13"/>
  <c r="D366" i="13"/>
  <c r="F42" i="12" s="1"/>
  <c r="E360" i="13"/>
  <c r="E42" i="12" s="1"/>
  <c r="D357" i="13"/>
  <c r="I347" i="13"/>
  <c r="H347" i="13"/>
  <c r="G347" i="13"/>
  <c r="E347" i="13"/>
  <c r="D347" i="13"/>
  <c r="K41" i="12" s="1"/>
  <c r="I345" i="13"/>
  <c r="H345" i="13"/>
  <c r="G345" i="13"/>
  <c r="E345" i="13"/>
  <c r="D345" i="13"/>
  <c r="J41" i="12" s="1"/>
  <c r="I343" i="13"/>
  <c r="H343" i="13"/>
  <c r="G343" i="13"/>
  <c r="E343" i="13"/>
  <c r="D343" i="13"/>
  <c r="I41" i="12" s="1"/>
  <c r="I341" i="13"/>
  <c r="H341" i="13"/>
  <c r="G341" i="13"/>
  <c r="E341" i="13"/>
  <c r="D341" i="13"/>
  <c r="H41" i="12" s="1"/>
  <c r="I339" i="13"/>
  <c r="H339" i="13"/>
  <c r="G339" i="13"/>
  <c r="E339" i="13"/>
  <c r="D339" i="13"/>
  <c r="G41" i="12" s="1"/>
  <c r="I337" i="13"/>
  <c r="H337" i="13"/>
  <c r="G337" i="13"/>
  <c r="E337" i="13"/>
  <c r="D337" i="13"/>
  <c r="F41" i="12" s="1"/>
  <c r="E331" i="13"/>
  <c r="E41" i="12" s="1"/>
  <c r="D328" i="13"/>
  <c r="I318" i="13"/>
  <c r="H318" i="13"/>
  <c r="G318" i="13"/>
  <c r="E318" i="13"/>
  <c r="D318" i="13"/>
  <c r="K40" i="12" s="1"/>
  <c r="I316" i="13"/>
  <c r="H316" i="13"/>
  <c r="G316" i="13"/>
  <c r="E316" i="13"/>
  <c r="D316" i="13"/>
  <c r="J40" i="12" s="1"/>
  <c r="I314" i="13"/>
  <c r="H314" i="13"/>
  <c r="G314" i="13"/>
  <c r="E314" i="13"/>
  <c r="D314" i="13"/>
  <c r="I40" i="12" s="1"/>
  <c r="I312" i="13"/>
  <c r="H312" i="13"/>
  <c r="G312" i="13"/>
  <c r="E312" i="13"/>
  <c r="D312" i="13"/>
  <c r="H40" i="12" s="1"/>
  <c r="I310" i="13"/>
  <c r="H310" i="13"/>
  <c r="G310" i="13"/>
  <c r="E310" i="13"/>
  <c r="D310" i="13"/>
  <c r="G40" i="12" s="1"/>
  <c r="I308" i="13"/>
  <c r="H308" i="13"/>
  <c r="G308" i="13"/>
  <c r="E308" i="13"/>
  <c r="D308" i="13"/>
  <c r="F40" i="12" s="1"/>
  <c r="E302" i="13"/>
  <c r="E40" i="12" s="1"/>
  <c r="D299" i="13"/>
  <c r="I289" i="13"/>
  <c r="H289" i="13"/>
  <c r="G289" i="13"/>
  <c r="E289" i="13"/>
  <c r="D289" i="13"/>
  <c r="K39" i="12" s="1"/>
  <c r="I287" i="13"/>
  <c r="H287" i="13"/>
  <c r="G287" i="13"/>
  <c r="E287" i="13"/>
  <c r="D287" i="13"/>
  <c r="J39" i="12" s="1"/>
  <c r="I285" i="13"/>
  <c r="H285" i="13"/>
  <c r="G285" i="13"/>
  <c r="E285" i="13"/>
  <c r="D285" i="13"/>
  <c r="I39" i="12" s="1"/>
  <c r="I283" i="13"/>
  <c r="H283" i="13"/>
  <c r="G283" i="13"/>
  <c r="E283" i="13"/>
  <c r="D283" i="13"/>
  <c r="H39" i="12" s="1"/>
  <c r="I281" i="13"/>
  <c r="H281" i="13"/>
  <c r="G281" i="13"/>
  <c r="E281" i="13"/>
  <c r="D281" i="13"/>
  <c r="G39" i="12" s="1"/>
  <c r="I279" i="13"/>
  <c r="H279" i="13"/>
  <c r="G279" i="13"/>
  <c r="E279" i="13"/>
  <c r="D279" i="13"/>
  <c r="F39" i="12" s="1"/>
  <c r="E273" i="13"/>
  <c r="E39" i="12" s="1"/>
  <c r="D270" i="13"/>
  <c r="I260" i="13"/>
  <c r="H260" i="13"/>
  <c r="G260" i="13"/>
  <c r="E260" i="13"/>
  <c r="D260" i="13"/>
  <c r="K38" i="12" s="1"/>
  <c r="I258" i="13"/>
  <c r="H258" i="13"/>
  <c r="G258" i="13"/>
  <c r="E258" i="13"/>
  <c r="D258" i="13"/>
  <c r="J38" i="12" s="1"/>
  <c r="I256" i="13"/>
  <c r="H256" i="13"/>
  <c r="G256" i="13"/>
  <c r="E256" i="13"/>
  <c r="D256" i="13"/>
  <c r="I38" i="12" s="1"/>
  <c r="I254" i="13"/>
  <c r="H254" i="13"/>
  <c r="G254" i="13"/>
  <c r="E254" i="13"/>
  <c r="D254" i="13"/>
  <c r="H38" i="12" s="1"/>
  <c r="I252" i="13"/>
  <c r="H252" i="13"/>
  <c r="G252" i="13"/>
  <c r="E252" i="13"/>
  <c r="D252" i="13"/>
  <c r="G38" i="12" s="1"/>
  <c r="I250" i="13"/>
  <c r="H250" i="13"/>
  <c r="G250" i="13"/>
  <c r="E250" i="13"/>
  <c r="D250" i="13"/>
  <c r="F38" i="12" s="1"/>
  <c r="E244" i="13"/>
  <c r="E38" i="12" s="1"/>
  <c r="D241" i="13"/>
  <c r="I231" i="13"/>
  <c r="H231" i="13"/>
  <c r="G231" i="13"/>
  <c r="E231" i="13"/>
  <c r="D231" i="13"/>
  <c r="K37" i="12" s="1"/>
  <c r="I229" i="13"/>
  <c r="H229" i="13"/>
  <c r="G229" i="13"/>
  <c r="E229" i="13"/>
  <c r="D229" i="13"/>
  <c r="J37" i="12" s="1"/>
  <c r="I227" i="13"/>
  <c r="H227" i="13"/>
  <c r="G227" i="13"/>
  <c r="E227" i="13"/>
  <c r="D227" i="13"/>
  <c r="I37" i="12" s="1"/>
  <c r="I225" i="13"/>
  <c r="H225" i="13"/>
  <c r="G225" i="13"/>
  <c r="E225" i="13"/>
  <c r="D225" i="13"/>
  <c r="H37" i="12" s="1"/>
  <c r="I223" i="13"/>
  <c r="H223" i="13"/>
  <c r="G223" i="13"/>
  <c r="E223" i="13"/>
  <c r="D223" i="13"/>
  <c r="G37" i="12" s="1"/>
  <c r="I221" i="13"/>
  <c r="H221" i="13"/>
  <c r="G221" i="13"/>
  <c r="E221" i="13"/>
  <c r="D221" i="13"/>
  <c r="F37" i="12" s="1"/>
  <c r="E215" i="13"/>
  <c r="E37" i="12" s="1"/>
  <c r="D212" i="13"/>
  <c r="I202" i="13"/>
  <c r="H202" i="13"/>
  <c r="G202" i="13"/>
  <c r="E202" i="13"/>
  <c r="D202" i="13"/>
  <c r="K36" i="12" s="1"/>
  <c r="I200" i="13"/>
  <c r="H200" i="13"/>
  <c r="G200" i="13"/>
  <c r="E200" i="13"/>
  <c r="D200" i="13"/>
  <c r="J36" i="12" s="1"/>
  <c r="I198" i="13"/>
  <c r="H198" i="13"/>
  <c r="G198" i="13"/>
  <c r="E198" i="13"/>
  <c r="D198" i="13"/>
  <c r="I36" i="12" s="1"/>
  <c r="I196" i="13"/>
  <c r="H196" i="13"/>
  <c r="G196" i="13"/>
  <c r="E196" i="13"/>
  <c r="D196" i="13"/>
  <c r="H36" i="12" s="1"/>
  <c r="I194" i="13"/>
  <c r="H194" i="13"/>
  <c r="G194" i="13"/>
  <c r="E194" i="13"/>
  <c r="D194" i="13"/>
  <c r="G36" i="12" s="1"/>
  <c r="I192" i="13"/>
  <c r="H192" i="13"/>
  <c r="G192" i="13"/>
  <c r="E192" i="13"/>
  <c r="D192" i="13"/>
  <c r="F36" i="12" s="1"/>
  <c r="E186" i="13"/>
  <c r="E36" i="12" s="1"/>
  <c r="D183" i="13"/>
  <c r="I173" i="13"/>
  <c r="H173" i="13"/>
  <c r="G173" i="13"/>
  <c r="E173" i="13"/>
  <c r="D173" i="13"/>
  <c r="K35" i="12" s="1"/>
  <c r="I171" i="13"/>
  <c r="H171" i="13"/>
  <c r="G171" i="13"/>
  <c r="E171" i="13"/>
  <c r="D171" i="13"/>
  <c r="J35" i="12" s="1"/>
  <c r="I169" i="13"/>
  <c r="H169" i="13"/>
  <c r="G169" i="13"/>
  <c r="E169" i="13"/>
  <c r="D169" i="13"/>
  <c r="I35" i="12" s="1"/>
  <c r="I167" i="13"/>
  <c r="H167" i="13"/>
  <c r="G167" i="13"/>
  <c r="E167" i="13"/>
  <c r="D167" i="13"/>
  <c r="H35" i="12" s="1"/>
  <c r="I165" i="13"/>
  <c r="H165" i="13"/>
  <c r="G165" i="13"/>
  <c r="E165" i="13"/>
  <c r="D165" i="13"/>
  <c r="G35" i="12" s="1"/>
  <c r="I163" i="13"/>
  <c r="H163" i="13"/>
  <c r="G163" i="13"/>
  <c r="E163" i="13"/>
  <c r="D163" i="13"/>
  <c r="F35" i="12" s="1"/>
  <c r="E157" i="13"/>
  <c r="E35" i="12" s="1"/>
  <c r="D154" i="13"/>
  <c r="I144" i="13"/>
  <c r="H144" i="13"/>
  <c r="G144" i="13"/>
  <c r="E144" i="13"/>
  <c r="D144" i="13"/>
  <c r="K34" i="12" s="1"/>
  <c r="I142" i="13"/>
  <c r="H142" i="13"/>
  <c r="G142" i="13"/>
  <c r="E142" i="13"/>
  <c r="D142" i="13"/>
  <c r="J34" i="12" s="1"/>
  <c r="I140" i="13"/>
  <c r="H140" i="13"/>
  <c r="G140" i="13"/>
  <c r="E140" i="13"/>
  <c r="D140" i="13"/>
  <c r="I34" i="12" s="1"/>
  <c r="I138" i="13"/>
  <c r="H138" i="13"/>
  <c r="G138" i="13"/>
  <c r="E138" i="13"/>
  <c r="D138" i="13"/>
  <c r="H34" i="12" s="1"/>
  <c r="I136" i="13"/>
  <c r="H136" i="13"/>
  <c r="G136" i="13"/>
  <c r="E136" i="13"/>
  <c r="D136" i="13"/>
  <c r="G34" i="12" s="1"/>
  <c r="I134" i="13"/>
  <c r="H134" i="13"/>
  <c r="G134" i="13"/>
  <c r="E134" i="13"/>
  <c r="D134" i="13"/>
  <c r="F34" i="12" s="1"/>
  <c r="E128" i="13"/>
  <c r="E34" i="12" s="1"/>
  <c r="D125" i="13"/>
  <c r="I115" i="13"/>
  <c r="H115" i="13"/>
  <c r="G115" i="13"/>
  <c r="E115" i="13"/>
  <c r="D115" i="13"/>
  <c r="K33" i="12" s="1"/>
  <c r="I113" i="13"/>
  <c r="H113" i="13"/>
  <c r="G113" i="13"/>
  <c r="E113" i="13"/>
  <c r="D113" i="13"/>
  <c r="J33" i="12" s="1"/>
  <c r="I111" i="13"/>
  <c r="H111" i="13"/>
  <c r="G111" i="13"/>
  <c r="E111" i="13"/>
  <c r="D111" i="13"/>
  <c r="I33" i="12" s="1"/>
  <c r="I109" i="13"/>
  <c r="H109" i="13"/>
  <c r="G109" i="13"/>
  <c r="E109" i="13"/>
  <c r="D109" i="13"/>
  <c r="H33" i="12" s="1"/>
  <c r="I107" i="13"/>
  <c r="H107" i="13"/>
  <c r="G107" i="13"/>
  <c r="E107" i="13"/>
  <c r="D107" i="13"/>
  <c r="G33" i="12" s="1"/>
  <c r="I105" i="13"/>
  <c r="H105" i="13"/>
  <c r="G105" i="13"/>
  <c r="E105" i="13"/>
  <c r="D105" i="13"/>
  <c r="F33" i="12" s="1"/>
  <c r="E99" i="13"/>
  <c r="E33" i="12" s="1"/>
  <c r="D96" i="13"/>
  <c r="I86" i="13"/>
  <c r="H86" i="13"/>
  <c r="G86" i="13"/>
  <c r="E86" i="13"/>
  <c r="D86" i="13"/>
  <c r="K32" i="12" s="1"/>
  <c r="I84" i="13"/>
  <c r="H84" i="13"/>
  <c r="G84" i="13"/>
  <c r="E84" i="13"/>
  <c r="D84" i="13"/>
  <c r="J32" i="12" s="1"/>
  <c r="I82" i="13"/>
  <c r="H82" i="13"/>
  <c r="G82" i="13"/>
  <c r="E82" i="13"/>
  <c r="D82" i="13"/>
  <c r="I32" i="12" s="1"/>
  <c r="I80" i="13"/>
  <c r="H80" i="13"/>
  <c r="G80" i="13"/>
  <c r="E80" i="13"/>
  <c r="D80" i="13"/>
  <c r="H32" i="12" s="1"/>
  <c r="I78" i="13"/>
  <c r="H78" i="13"/>
  <c r="G78" i="13"/>
  <c r="E78" i="13"/>
  <c r="D78" i="13"/>
  <c r="G32" i="12" s="1"/>
  <c r="I76" i="13"/>
  <c r="H76" i="13"/>
  <c r="G76" i="13"/>
  <c r="E76" i="13"/>
  <c r="D76" i="13"/>
  <c r="F32" i="12" s="1"/>
  <c r="E70" i="13"/>
  <c r="E32" i="12" s="1"/>
  <c r="D67" i="13"/>
  <c r="I57" i="13"/>
  <c r="H57" i="13"/>
  <c r="G57" i="13"/>
  <c r="E57" i="13"/>
  <c r="D57" i="13"/>
  <c r="K31" i="12" s="1"/>
  <c r="I55" i="13"/>
  <c r="H55" i="13"/>
  <c r="G55" i="13"/>
  <c r="E55" i="13"/>
  <c r="D55" i="13"/>
  <c r="J31" i="12" s="1"/>
  <c r="I53" i="13"/>
  <c r="H53" i="13"/>
  <c r="G53" i="13"/>
  <c r="E53" i="13"/>
  <c r="D53" i="13"/>
  <c r="I31" i="12" s="1"/>
  <c r="I51" i="13"/>
  <c r="H51" i="13"/>
  <c r="G51" i="13"/>
  <c r="E51" i="13"/>
  <c r="D51" i="13"/>
  <c r="H31" i="12" s="1"/>
  <c r="I49" i="13"/>
  <c r="H49" i="13"/>
  <c r="G49" i="13"/>
  <c r="E49" i="13"/>
  <c r="D49" i="13"/>
  <c r="G31" i="12" s="1"/>
  <c r="I47" i="13"/>
  <c r="H47" i="13"/>
  <c r="G47" i="13"/>
  <c r="E47" i="13"/>
  <c r="D47" i="13"/>
  <c r="F31" i="12" s="1"/>
  <c r="E41" i="13"/>
  <c r="E31" i="12" s="1"/>
  <c r="D38" i="13"/>
  <c r="I28" i="13"/>
  <c r="H28" i="13"/>
  <c r="G28" i="13"/>
  <c r="E28" i="13"/>
  <c r="D28" i="13"/>
  <c r="K30" i="12" s="1"/>
  <c r="I26" i="13"/>
  <c r="H26" i="13"/>
  <c r="G26" i="13"/>
  <c r="E26" i="13"/>
  <c r="D26" i="13"/>
  <c r="J30" i="12" s="1"/>
  <c r="I24" i="13"/>
  <c r="H24" i="13"/>
  <c r="G24" i="13"/>
  <c r="E24" i="13"/>
  <c r="D24" i="13"/>
  <c r="I30" i="12" s="1"/>
  <c r="I22" i="13"/>
  <c r="H22" i="13"/>
  <c r="G22" i="13"/>
  <c r="E22" i="13"/>
  <c r="D22" i="13"/>
  <c r="H30" i="12" s="1"/>
  <c r="I20" i="13"/>
  <c r="H20" i="13"/>
  <c r="G20" i="13"/>
  <c r="E20" i="13"/>
  <c r="D20" i="13"/>
  <c r="G30" i="12" s="1"/>
  <c r="I18" i="13"/>
  <c r="H18" i="13"/>
  <c r="G18" i="13"/>
  <c r="E18" i="13"/>
  <c r="D18" i="13"/>
  <c r="F30" i="12" s="1"/>
  <c r="E12" i="13"/>
  <c r="E30" i="12" s="1"/>
  <c r="D9" i="13"/>
  <c r="C26" i="12"/>
  <c r="C25" i="12"/>
  <c r="C24" i="12"/>
  <c r="C23" i="12"/>
  <c r="C22" i="12"/>
  <c r="C21" i="12"/>
  <c r="C20" i="12"/>
  <c r="C19" i="12"/>
  <c r="C18" i="12"/>
  <c r="C17" i="12"/>
  <c r="C16" i="12"/>
  <c r="C15" i="12"/>
  <c r="C14" i="12"/>
  <c r="C13" i="12"/>
  <c r="C12" i="12"/>
  <c r="C11" i="12"/>
  <c r="C10" i="12"/>
  <c r="I579" i="11"/>
  <c r="H579" i="11"/>
  <c r="G579" i="11"/>
  <c r="E579" i="11"/>
  <c r="D579" i="11"/>
  <c r="K26" i="12" s="1"/>
  <c r="I577" i="11"/>
  <c r="H577" i="11"/>
  <c r="G577" i="11"/>
  <c r="E577" i="11"/>
  <c r="D577" i="11"/>
  <c r="J26" i="12" s="1"/>
  <c r="I575" i="11"/>
  <c r="H575" i="11"/>
  <c r="G575" i="11"/>
  <c r="E575" i="11"/>
  <c r="D575" i="11"/>
  <c r="I26" i="12" s="1"/>
  <c r="I573" i="11"/>
  <c r="H573" i="11"/>
  <c r="G573" i="11"/>
  <c r="E573" i="11"/>
  <c r="D573" i="11"/>
  <c r="H26" i="12" s="1"/>
  <c r="I571" i="11"/>
  <c r="H571" i="11"/>
  <c r="G571" i="11"/>
  <c r="E571" i="11"/>
  <c r="D571" i="11"/>
  <c r="G26" i="12" s="1"/>
  <c r="I569" i="11"/>
  <c r="H569" i="11"/>
  <c r="G569" i="11"/>
  <c r="E569" i="11"/>
  <c r="D569" i="11"/>
  <c r="F26" i="12" s="1"/>
  <c r="E563" i="11"/>
  <c r="E26" i="12" s="1"/>
  <c r="D560" i="11"/>
  <c r="B557" i="11"/>
  <c r="I550" i="11"/>
  <c r="H550" i="11"/>
  <c r="G550" i="11"/>
  <c r="E550" i="11"/>
  <c r="D550" i="11"/>
  <c r="K25" i="12" s="1"/>
  <c r="I548" i="11"/>
  <c r="H548" i="11"/>
  <c r="G548" i="11"/>
  <c r="E548" i="11"/>
  <c r="D548" i="11"/>
  <c r="J25" i="12" s="1"/>
  <c r="I546" i="11"/>
  <c r="H546" i="11"/>
  <c r="G546" i="11"/>
  <c r="E546" i="11"/>
  <c r="D546" i="11"/>
  <c r="I25" i="12" s="1"/>
  <c r="I544" i="11"/>
  <c r="H544" i="11"/>
  <c r="G544" i="11"/>
  <c r="E544" i="11"/>
  <c r="D544" i="11"/>
  <c r="H25" i="12" s="1"/>
  <c r="I542" i="11"/>
  <c r="H542" i="11"/>
  <c r="G542" i="11"/>
  <c r="E542" i="11"/>
  <c r="D542" i="11"/>
  <c r="G25" i="12" s="1"/>
  <c r="I540" i="11"/>
  <c r="H540" i="11"/>
  <c r="G540" i="11"/>
  <c r="E540" i="11"/>
  <c r="D540" i="11"/>
  <c r="F25" i="12" s="1"/>
  <c r="E534" i="11"/>
  <c r="E25" i="12" s="1"/>
  <c r="D531" i="11"/>
  <c r="B528" i="11"/>
  <c r="I521" i="11"/>
  <c r="H521" i="11"/>
  <c r="G521" i="11"/>
  <c r="E521" i="11"/>
  <c r="D521" i="11"/>
  <c r="K24" i="12" s="1"/>
  <c r="I519" i="11"/>
  <c r="H519" i="11"/>
  <c r="G519" i="11"/>
  <c r="E519" i="11"/>
  <c r="D519" i="11"/>
  <c r="J24" i="12" s="1"/>
  <c r="I517" i="11"/>
  <c r="H517" i="11"/>
  <c r="G517" i="11"/>
  <c r="E517" i="11"/>
  <c r="D517" i="11"/>
  <c r="I24" i="12" s="1"/>
  <c r="I515" i="11"/>
  <c r="H515" i="11"/>
  <c r="G515" i="11"/>
  <c r="E515" i="11"/>
  <c r="D515" i="11"/>
  <c r="H24" i="12" s="1"/>
  <c r="I513" i="11"/>
  <c r="H513" i="11"/>
  <c r="G513" i="11"/>
  <c r="E513" i="11"/>
  <c r="D513" i="11"/>
  <c r="G24" i="12" s="1"/>
  <c r="I511" i="11"/>
  <c r="H511" i="11"/>
  <c r="G511" i="11"/>
  <c r="E511" i="11"/>
  <c r="D511" i="11"/>
  <c r="F24" i="12" s="1"/>
  <c r="E505" i="11"/>
  <c r="E24" i="12" s="1"/>
  <c r="D502" i="11"/>
  <c r="B499" i="11"/>
  <c r="I492" i="11"/>
  <c r="H492" i="11"/>
  <c r="G492" i="11"/>
  <c r="E492" i="11"/>
  <c r="D492" i="11"/>
  <c r="K23" i="12" s="1"/>
  <c r="I490" i="11"/>
  <c r="H490" i="11"/>
  <c r="G490" i="11"/>
  <c r="E490" i="11"/>
  <c r="D490" i="11"/>
  <c r="J23" i="12" s="1"/>
  <c r="I488" i="11"/>
  <c r="H488" i="11"/>
  <c r="G488" i="11"/>
  <c r="E488" i="11"/>
  <c r="D488" i="11"/>
  <c r="I23" i="12" s="1"/>
  <c r="I486" i="11"/>
  <c r="H486" i="11"/>
  <c r="G486" i="11"/>
  <c r="E486" i="11"/>
  <c r="D486" i="11"/>
  <c r="H23" i="12" s="1"/>
  <c r="I484" i="11"/>
  <c r="H484" i="11"/>
  <c r="G484" i="11"/>
  <c r="E484" i="11"/>
  <c r="D484" i="11"/>
  <c r="G23" i="12" s="1"/>
  <c r="I482" i="11"/>
  <c r="H482" i="11"/>
  <c r="G482" i="11"/>
  <c r="E482" i="11"/>
  <c r="D482" i="11"/>
  <c r="F23" i="12" s="1"/>
  <c r="E476" i="11"/>
  <c r="E23" i="12" s="1"/>
  <c r="D473" i="11"/>
  <c r="B470" i="11"/>
  <c r="I463" i="11"/>
  <c r="H463" i="11"/>
  <c r="G463" i="11"/>
  <c r="E463" i="11"/>
  <c r="D463" i="11"/>
  <c r="K22" i="12" s="1"/>
  <c r="I461" i="11"/>
  <c r="H461" i="11"/>
  <c r="G461" i="11"/>
  <c r="E461" i="11"/>
  <c r="D461" i="11"/>
  <c r="J22" i="12" s="1"/>
  <c r="I459" i="11"/>
  <c r="H459" i="11"/>
  <c r="G459" i="11"/>
  <c r="E459" i="11"/>
  <c r="D459" i="11"/>
  <c r="I22" i="12" s="1"/>
  <c r="I457" i="11"/>
  <c r="H457" i="11"/>
  <c r="G457" i="11"/>
  <c r="E457" i="11"/>
  <c r="D457" i="11"/>
  <c r="H22" i="12" s="1"/>
  <c r="I455" i="11"/>
  <c r="H455" i="11"/>
  <c r="G455" i="11"/>
  <c r="E455" i="11"/>
  <c r="D455" i="11"/>
  <c r="G22" i="12" s="1"/>
  <c r="I453" i="11"/>
  <c r="H453" i="11"/>
  <c r="G453" i="11"/>
  <c r="E453" i="11"/>
  <c r="D453" i="11"/>
  <c r="F22" i="12" s="1"/>
  <c r="E447" i="11"/>
  <c r="E22" i="12" s="1"/>
  <c r="D444" i="11"/>
  <c r="B441" i="11"/>
  <c r="D415" i="11"/>
  <c r="D386" i="11"/>
  <c r="D357" i="11"/>
  <c r="D328" i="11"/>
  <c r="D299" i="11"/>
  <c r="D270" i="11"/>
  <c r="D241" i="11"/>
  <c r="D212" i="11"/>
  <c r="D183" i="11"/>
  <c r="D154" i="11"/>
  <c r="D125" i="11"/>
  <c r="D96" i="11"/>
  <c r="D67" i="11"/>
  <c r="D38" i="11"/>
  <c r="D9" i="11"/>
  <c r="I434" i="11"/>
  <c r="H434" i="11"/>
  <c r="G434" i="11"/>
  <c r="E434" i="11"/>
  <c r="D434" i="11"/>
  <c r="K21" i="12" s="1"/>
  <c r="I432" i="11"/>
  <c r="H432" i="11"/>
  <c r="G432" i="11"/>
  <c r="E432" i="11"/>
  <c r="D432" i="11"/>
  <c r="J21" i="12" s="1"/>
  <c r="I430" i="11"/>
  <c r="H430" i="11"/>
  <c r="G430" i="11"/>
  <c r="E430" i="11"/>
  <c r="D430" i="11"/>
  <c r="I21" i="12" s="1"/>
  <c r="I428" i="11"/>
  <c r="H428" i="11"/>
  <c r="G428" i="11"/>
  <c r="E428" i="11"/>
  <c r="D428" i="11"/>
  <c r="H21" i="12" s="1"/>
  <c r="I426" i="11"/>
  <c r="H426" i="11"/>
  <c r="G426" i="11"/>
  <c r="E426" i="11"/>
  <c r="D426" i="11"/>
  <c r="G21" i="12" s="1"/>
  <c r="I424" i="11"/>
  <c r="H424" i="11"/>
  <c r="G424" i="11"/>
  <c r="E424" i="11"/>
  <c r="D424" i="11"/>
  <c r="F21" i="12" s="1"/>
  <c r="E418" i="11"/>
  <c r="E21" i="12" s="1"/>
  <c r="B412" i="11"/>
  <c r="I405" i="11"/>
  <c r="H405" i="11"/>
  <c r="G405" i="11"/>
  <c r="E405" i="11"/>
  <c r="D405" i="11"/>
  <c r="K20" i="12" s="1"/>
  <c r="I403" i="11"/>
  <c r="H403" i="11"/>
  <c r="G403" i="11"/>
  <c r="E403" i="11"/>
  <c r="D403" i="11"/>
  <c r="J20" i="12" s="1"/>
  <c r="I401" i="11"/>
  <c r="H401" i="11"/>
  <c r="G401" i="11"/>
  <c r="E401" i="11"/>
  <c r="D401" i="11"/>
  <c r="I20" i="12" s="1"/>
  <c r="I399" i="11"/>
  <c r="H399" i="11"/>
  <c r="G399" i="11"/>
  <c r="E399" i="11"/>
  <c r="D399" i="11"/>
  <c r="H20" i="12" s="1"/>
  <c r="I397" i="11"/>
  <c r="H397" i="11"/>
  <c r="G397" i="11"/>
  <c r="E397" i="11"/>
  <c r="D397" i="11"/>
  <c r="G20" i="12" s="1"/>
  <c r="I395" i="11"/>
  <c r="H395" i="11"/>
  <c r="G395" i="11"/>
  <c r="E395" i="11"/>
  <c r="D395" i="11"/>
  <c r="F20" i="12" s="1"/>
  <c r="E389" i="11"/>
  <c r="E20" i="12" s="1"/>
  <c r="B383" i="11"/>
  <c r="I376" i="11"/>
  <c r="H376" i="11"/>
  <c r="G376" i="11"/>
  <c r="E376" i="11"/>
  <c r="D376" i="11"/>
  <c r="K19" i="12" s="1"/>
  <c r="I374" i="11"/>
  <c r="H374" i="11"/>
  <c r="G374" i="11"/>
  <c r="E374" i="11"/>
  <c r="D374" i="11"/>
  <c r="J19" i="12" s="1"/>
  <c r="I372" i="11"/>
  <c r="H372" i="11"/>
  <c r="G372" i="11"/>
  <c r="E372" i="11"/>
  <c r="D372" i="11"/>
  <c r="I19" i="12" s="1"/>
  <c r="I370" i="11"/>
  <c r="H370" i="11"/>
  <c r="G370" i="11"/>
  <c r="E370" i="11"/>
  <c r="D370" i="11"/>
  <c r="H19" i="12" s="1"/>
  <c r="I368" i="11"/>
  <c r="H368" i="11"/>
  <c r="G368" i="11"/>
  <c r="E368" i="11"/>
  <c r="D368" i="11"/>
  <c r="G19" i="12" s="1"/>
  <c r="I366" i="11"/>
  <c r="H366" i="11"/>
  <c r="G366" i="11"/>
  <c r="E366" i="11"/>
  <c r="D366" i="11"/>
  <c r="F19" i="12" s="1"/>
  <c r="E360" i="11"/>
  <c r="E19" i="12" s="1"/>
  <c r="B354" i="11"/>
  <c r="I347" i="11"/>
  <c r="H347" i="11"/>
  <c r="G347" i="11"/>
  <c r="E347" i="11"/>
  <c r="D347" i="11"/>
  <c r="K18" i="12" s="1"/>
  <c r="I345" i="11"/>
  <c r="H345" i="11"/>
  <c r="G345" i="11"/>
  <c r="E345" i="11"/>
  <c r="D345" i="11"/>
  <c r="J18" i="12" s="1"/>
  <c r="I343" i="11"/>
  <c r="H343" i="11"/>
  <c r="G343" i="11"/>
  <c r="E343" i="11"/>
  <c r="D343" i="11"/>
  <c r="I18" i="12" s="1"/>
  <c r="I341" i="11"/>
  <c r="H341" i="11"/>
  <c r="G341" i="11"/>
  <c r="E341" i="11"/>
  <c r="D341" i="11"/>
  <c r="H18" i="12" s="1"/>
  <c r="I339" i="11"/>
  <c r="H339" i="11"/>
  <c r="G339" i="11"/>
  <c r="E339" i="11"/>
  <c r="D339" i="11"/>
  <c r="G18" i="12" s="1"/>
  <c r="I337" i="11"/>
  <c r="H337" i="11"/>
  <c r="G337" i="11"/>
  <c r="E337" i="11"/>
  <c r="D337" i="11"/>
  <c r="F18" i="12" s="1"/>
  <c r="E331" i="11"/>
  <c r="E18" i="12" s="1"/>
  <c r="B325" i="11"/>
  <c r="I318" i="11"/>
  <c r="H318" i="11"/>
  <c r="G318" i="11"/>
  <c r="E318" i="11"/>
  <c r="D318" i="11"/>
  <c r="K17" i="12" s="1"/>
  <c r="I316" i="11"/>
  <c r="H316" i="11"/>
  <c r="G316" i="11"/>
  <c r="E316" i="11"/>
  <c r="D316" i="11"/>
  <c r="J17" i="12" s="1"/>
  <c r="I314" i="11"/>
  <c r="H314" i="11"/>
  <c r="G314" i="11"/>
  <c r="E314" i="11"/>
  <c r="D314" i="11"/>
  <c r="I17" i="12" s="1"/>
  <c r="I312" i="11"/>
  <c r="H312" i="11"/>
  <c r="G312" i="11"/>
  <c r="E312" i="11"/>
  <c r="D312" i="11"/>
  <c r="H17" i="12" s="1"/>
  <c r="I310" i="11"/>
  <c r="H310" i="11"/>
  <c r="G310" i="11"/>
  <c r="E310" i="11"/>
  <c r="D310" i="11"/>
  <c r="G17" i="12" s="1"/>
  <c r="I308" i="11"/>
  <c r="H308" i="11"/>
  <c r="G308" i="11"/>
  <c r="E308" i="11"/>
  <c r="D308" i="11"/>
  <c r="F17" i="12" s="1"/>
  <c r="E302" i="11"/>
  <c r="E17" i="12" s="1"/>
  <c r="B296" i="11"/>
  <c r="I289" i="11"/>
  <c r="H289" i="11"/>
  <c r="G289" i="11"/>
  <c r="E289" i="11"/>
  <c r="D289" i="11"/>
  <c r="K16" i="12" s="1"/>
  <c r="I287" i="11"/>
  <c r="H287" i="11"/>
  <c r="G287" i="11"/>
  <c r="E287" i="11"/>
  <c r="D287" i="11"/>
  <c r="J16" i="12" s="1"/>
  <c r="I285" i="11"/>
  <c r="H285" i="11"/>
  <c r="G285" i="11"/>
  <c r="E285" i="11"/>
  <c r="D285" i="11"/>
  <c r="I16" i="12" s="1"/>
  <c r="I283" i="11"/>
  <c r="H283" i="11"/>
  <c r="G283" i="11"/>
  <c r="E283" i="11"/>
  <c r="D283" i="11"/>
  <c r="H16" i="12" s="1"/>
  <c r="I281" i="11"/>
  <c r="H281" i="11"/>
  <c r="G281" i="11"/>
  <c r="E281" i="11"/>
  <c r="D281" i="11"/>
  <c r="G16" i="12" s="1"/>
  <c r="I279" i="11"/>
  <c r="H279" i="11"/>
  <c r="G279" i="11"/>
  <c r="E279" i="11"/>
  <c r="D279" i="11"/>
  <c r="F16" i="12" s="1"/>
  <c r="E273" i="11"/>
  <c r="E16" i="12" s="1"/>
  <c r="B267" i="11"/>
  <c r="I260" i="11"/>
  <c r="H260" i="11"/>
  <c r="G260" i="11"/>
  <c r="E260" i="11"/>
  <c r="D260" i="11"/>
  <c r="K15" i="12" s="1"/>
  <c r="I258" i="11"/>
  <c r="H258" i="11"/>
  <c r="G258" i="11"/>
  <c r="E258" i="11"/>
  <c r="D258" i="11"/>
  <c r="J15" i="12" s="1"/>
  <c r="I256" i="11"/>
  <c r="H256" i="11"/>
  <c r="G256" i="11"/>
  <c r="E256" i="11"/>
  <c r="D256" i="11"/>
  <c r="I15" i="12" s="1"/>
  <c r="I254" i="11"/>
  <c r="H254" i="11"/>
  <c r="G254" i="11"/>
  <c r="E254" i="11"/>
  <c r="D254" i="11"/>
  <c r="H15" i="12" s="1"/>
  <c r="I252" i="11"/>
  <c r="H252" i="11"/>
  <c r="G252" i="11"/>
  <c r="E252" i="11"/>
  <c r="D252" i="11"/>
  <c r="G15" i="12" s="1"/>
  <c r="I250" i="11"/>
  <c r="H250" i="11"/>
  <c r="G250" i="11"/>
  <c r="E250" i="11"/>
  <c r="D250" i="11"/>
  <c r="F15" i="12" s="1"/>
  <c r="E244" i="11"/>
  <c r="E15" i="12" s="1"/>
  <c r="B238" i="11"/>
  <c r="I231" i="11"/>
  <c r="H231" i="11"/>
  <c r="G231" i="11"/>
  <c r="E231" i="11"/>
  <c r="D231" i="11"/>
  <c r="K14" i="12" s="1"/>
  <c r="I229" i="11"/>
  <c r="H229" i="11"/>
  <c r="G229" i="11"/>
  <c r="E229" i="11"/>
  <c r="D229" i="11"/>
  <c r="J14" i="12" s="1"/>
  <c r="I227" i="11"/>
  <c r="H227" i="11"/>
  <c r="G227" i="11"/>
  <c r="E227" i="11"/>
  <c r="D227" i="11"/>
  <c r="I14" i="12" s="1"/>
  <c r="I225" i="11"/>
  <c r="H225" i="11"/>
  <c r="G225" i="11"/>
  <c r="E225" i="11"/>
  <c r="D225" i="11"/>
  <c r="H14" i="12" s="1"/>
  <c r="I223" i="11"/>
  <c r="H223" i="11"/>
  <c r="G223" i="11"/>
  <c r="E223" i="11"/>
  <c r="D223" i="11"/>
  <c r="G14" i="12" s="1"/>
  <c r="I221" i="11"/>
  <c r="H221" i="11"/>
  <c r="G221" i="11"/>
  <c r="E221" i="11"/>
  <c r="D221" i="11"/>
  <c r="F14" i="12" s="1"/>
  <c r="E215" i="11"/>
  <c r="E14" i="12" s="1"/>
  <c r="B209" i="11"/>
  <c r="I202" i="11"/>
  <c r="H202" i="11"/>
  <c r="G202" i="11"/>
  <c r="E202" i="11"/>
  <c r="D202" i="11"/>
  <c r="K13" i="12" s="1"/>
  <c r="I200" i="11"/>
  <c r="H200" i="11"/>
  <c r="G200" i="11"/>
  <c r="E200" i="11"/>
  <c r="D200" i="11"/>
  <c r="J13" i="12" s="1"/>
  <c r="I198" i="11"/>
  <c r="H198" i="11"/>
  <c r="G198" i="11"/>
  <c r="E198" i="11"/>
  <c r="D198" i="11"/>
  <c r="I13" i="12" s="1"/>
  <c r="I196" i="11"/>
  <c r="H196" i="11"/>
  <c r="G196" i="11"/>
  <c r="E196" i="11"/>
  <c r="D196" i="11"/>
  <c r="H13" i="12" s="1"/>
  <c r="I194" i="11"/>
  <c r="H194" i="11"/>
  <c r="G194" i="11"/>
  <c r="E194" i="11"/>
  <c r="D194" i="11"/>
  <c r="G13" i="12" s="1"/>
  <c r="I192" i="11"/>
  <c r="H192" i="11"/>
  <c r="G192" i="11"/>
  <c r="E192" i="11"/>
  <c r="D192" i="11"/>
  <c r="F13" i="12" s="1"/>
  <c r="E186" i="11"/>
  <c r="E13" i="12" s="1"/>
  <c r="B180" i="11"/>
  <c r="I173" i="11"/>
  <c r="H173" i="11"/>
  <c r="G173" i="11"/>
  <c r="E173" i="11"/>
  <c r="D173" i="11"/>
  <c r="K12" i="12" s="1"/>
  <c r="I171" i="11"/>
  <c r="H171" i="11"/>
  <c r="G171" i="11"/>
  <c r="E171" i="11"/>
  <c r="D171" i="11"/>
  <c r="J12" i="12" s="1"/>
  <c r="I169" i="11"/>
  <c r="H169" i="11"/>
  <c r="G169" i="11"/>
  <c r="E169" i="11"/>
  <c r="D169" i="11"/>
  <c r="I12" i="12" s="1"/>
  <c r="I167" i="11"/>
  <c r="H167" i="11"/>
  <c r="G167" i="11"/>
  <c r="E167" i="11"/>
  <c r="D167" i="11"/>
  <c r="H12" i="12" s="1"/>
  <c r="I165" i="11"/>
  <c r="H165" i="11"/>
  <c r="G165" i="11"/>
  <c r="E165" i="11"/>
  <c r="D165" i="11"/>
  <c r="G12" i="12" s="1"/>
  <c r="I163" i="11"/>
  <c r="H163" i="11"/>
  <c r="G163" i="11"/>
  <c r="E163" i="11"/>
  <c r="D163" i="11"/>
  <c r="F12" i="12" s="1"/>
  <c r="E157" i="11"/>
  <c r="E12" i="12" s="1"/>
  <c r="B151" i="11"/>
  <c r="I144" i="11"/>
  <c r="H144" i="11"/>
  <c r="G144" i="11"/>
  <c r="E144" i="11"/>
  <c r="D144" i="11"/>
  <c r="K11" i="12" s="1"/>
  <c r="I142" i="11"/>
  <c r="H142" i="11"/>
  <c r="G142" i="11"/>
  <c r="E142" i="11"/>
  <c r="D142" i="11"/>
  <c r="J11" i="12" s="1"/>
  <c r="I140" i="11"/>
  <c r="H140" i="11"/>
  <c r="G140" i="11"/>
  <c r="E140" i="11"/>
  <c r="D140" i="11"/>
  <c r="I11" i="12" s="1"/>
  <c r="I138" i="11"/>
  <c r="H138" i="11"/>
  <c r="G138" i="11"/>
  <c r="E138" i="11"/>
  <c r="D138" i="11"/>
  <c r="H11" i="12" s="1"/>
  <c r="I136" i="11"/>
  <c r="H136" i="11"/>
  <c r="G136" i="11"/>
  <c r="E136" i="11"/>
  <c r="D136" i="11"/>
  <c r="G11" i="12" s="1"/>
  <c r="I134" i="11"/>
  <c r="H134" i="11"/>
  <c r="G134" i="11"/>
  <c r="E134" i="11"/>
  <c r="D134" i="11"/>
  <c r="F11" i="12" s="1"/>
  <c r="E128" i="11"/>
  <c r="E11" i="12" s="1"/>
  <c r="B122" i="11"/>
  <c r="I115" i="11"/>
  <c r="H115" i="11"/>
  <c r="G115" i="11"/>
  <c r="E115" i="11"/>
  <c r="D115" i="11"/>
  <c r="K10" i="12" s="1"/>
  <c r="I113" i="11"/>
  <c r="H113" i="11"/>
  <c r="G113" i="11"/>
  <c r="E113" i="11"/>
  <c r="D113" i="11"/>
  <c r="J10" i="12" s="1"/>
  <c r="I111" i="11"/>
  <c r="H111" i="11"/>
  <c r="G111" i="11"/>
  <c r="E111" i="11"/>
  <c r="D111" i="11"/>
  <c r="I10" i="12" s="1"/>
  <c r="I109" i="11"/>
  <c r="H109" i="11"/>
  <c r="G109" i="11"/>
  <c r="E109" i="11"/>
  <c r="D109" i="11"/>
  <c r="H10" i="12" s="1"/>
  <c r="I107" i="11"/>
  <c r="H107" i="11"/>
  <c r="G107" i="11"/>
  <c r="E107" i="11"/>
  <c r="D107" i="11"/>
  <c r="G10" i="12" s="1"/>
  <c r="I105" i="11"/>
  <c r="H105" i="11"/>
  <c r="G105" i="11"/>
  <c r="E105" i="11"/>
  <c r="D105" i="11"/>
  <c r="F10" i="12" s="1"/>
  <c r="E99" i="11"/>
  <c r="E10" i="12" s="1"/>
  <c r="B93" i="11"/>
  <c r="I86" i="11"/>
  <c r="H86" i="11"/>
  <c r="G86" i="11"/>
  <c r="E86" i="11"/>
  <c r="D86" i="11"/>
  <c r="K9" i="12" s="1"/>
  <c r="I84" i="11"/>
  <c r="H84" i="11"/>
  <c r="G84" i="11"/>
  <c r="E84" i="11"/>
  <c r="D84" i="11"/>
  <c r="J9" i="12" s="1"/>
  <c r="I82" i="11"/>
  <c r="H82" i="11"/>
  <c r="G82" i="11"/>
  <c r="E82" i="11"/>
  <c r="D82" i="11"/>
  <c r="I9" i="12" s="1"/>
  <c r="I80" i="11"/>
  <c r="H80" i="11"/>
  <c r="G80" i="11"/>
  <c r="E80" i="11"/>
  <c r="D80" i="11"/>
  <c r="H9" i="12" s="1"/>
  <c r="I78" i="11"/>
  <c r="H78" i="11"/>
  <c r="G78" i="11"/>
  <c r="E78" i="11"/>
  <c r="D78" i="11"/>
  <c r="G9" i="12" s="1"/>
  <c r="I76" i="11"/>
  <c r="H76" i="11"/>
  <c r="G76" i="11"/>
  <c r="E76" i="11"/>
  <c r="D76" i="11"/>
  <c r="F9" i="12" s="1"/>
  <c r="E70" i="11"/>
  <c r="E9" i="12" s="1"/>
  <c r="B64" i="11"/>
  <c r="B35" i="11"/>
  <c r="E41" i="11"/>
  <c r="E8" i="12" s="1"/>
  <c r="D47" i="11"/>
  <c r="F8" i="12" s="1"/>
  <c r="E47" i="11"/>
  <c r="G47" i="11"/>
  <c r="H47" i="11"/>
  <c r="I47" i="11"/>
  <c r="D49" i="11"/>
  <c r="G8" i="12" s="1"/>
  <c r="E49" i="11"/>
  <c r="G49" i="11"/>
  <c r="H49" i="11"/>
  <c r="I49" i="11"/>
  <c r="D51" i="11"/>
  <c r="H8" i="12" s="1"/>
  <c r="E51" i="11"/>
  <c r="G51" i="11"/>
  <c r="H51" i="11"/>
  <c r="I51" i="11"/>
  <c r="D53" i="11"/>
  <c r="I8" i="12" s="1"/>
  <c r="E53" i="11"/>
  <c r="G53" i="11"/>
  <c r="H53" i="11"/>
  <c r="I53" i="11"/>
  <c r="D55" i="11"/>
  <c r="J8" i="12" s="1"/>
  <c r="E55" i="11"/>
  <c r="G55" i="11"/>
  <c r="H55" i="11"/>
  <c r="I55" i="11"/>
  <c r="D57" i="11"/>
  <c r="K8" i="12" s="1"/>
  <c r="E57" i="11"/>
  <c r="G57" i="11"/>
  <c r="H57" i="11"/>
  <c r="I57" i="11"/>
  <c r="E3" i="12"/>
  <c r="B3" i="12"/>
  <c r="B6" i="11"/>
  <c r="I20" i="11"/>
  <c r="I22" i="11"/>
  <c r="I24" i="11"/>
  <c r="I26" i="11"/>
  <c r="I28" i="11"/>
  <c r="I18" i="11"/>
  <c r="H20" i="11"/>
  <c r="H22" i="11"/>
  <c r="H24" i="11"/>
  <c r="H26" i="11"/>
  <c r="H28" i="11"/>
  <c r="H18" i="11"/>
  <c r="G18" i="11"/>
  <c r="G20" i="11"/>
  <c r="G22" i="11"/>
  <c r="G24" i="11"/>
  <c r="G26" i="11"/>
  <c r="G28" i="11"/>
  <c r="E18" i="11"/>
  <c r="E20" i="11"/>
  <c r="E22" i="11"/>
  <c r="E24" i="11"/>
  <c r="E26" i="11"/>
  <c r="E28" i="11"/>
  <c r="D22" i="11"/>
  <c r="H7" i="12" s="1"/>
  <c r="D24" i="11"/>
  <c r="I7" i="12" s="1"/>
  <c r="D26" i="11"/>
  <c r="J7" i="12" s="1"/>
  <c r="D28" i="11"/>
  <c r="K7" i="12" s="1"/>
  <c r="D20" i="11"/>
  <c r="G7" i="12" s="1"/>
  <c r="D18" i="11"/>
  <c r="F7" i="12" s="1"/>
  <c r="E12" i="11"/>
  <c r="E7" i="12" s="1"/>
  <c r="F22" i="18" l="1"/>
  <c r="G22" i="18" s="1"/>
  <c r="F17" i="18"/>
  <c r="G17" i="18" s="1"/>
  <c r="A1" i="2"/>
  <c r="N2" i="4"/>
  <c r="L150" i="4"/>
  <c r="N150" i="4"/>
  <c r="L151" i="4"/>
  <c r="N151" i="4"/>
  <c r="N157" i="4"/>
  <c r="L143" i="4"/>
  <c r="N143" i="4"/>
  <c r="L144" i="4"/>
  <c r="N144" i="4"/>
  <c r="L145" i="4"/>
  <c r="N145" i="4"/>
  <c r="L146" i="4"/>
  <c r="N146" i="4"/>
  <c r="L147" i="4"/>
  <c r="N147" i="4"/>
  <c r="L148" i="4"/>
  <c r="N148" i="4"/>
  <c r="L149" i="4"/>
  <c r="N149" i="4"/>
  <c r="N138" i="4"/>
  <c r="L139" i="4"/>
  <c r="N139" i="4"/>
  <c r="L140" i="4"/>
  <c r="N140" i="4"/>
  <c r="L141" i="4"/>
  <c r="N141" i="4"/>
  <c r="L142" i="4"/>
  <c r="N142" i="4"/>
  <c r="L132" i="4"/>
  <c r="N132" i="4"/>
  <c r="L133" i="4"/>
  <c r="N133" i="4"/>
  <c r="L134" i="4"/>
  <c r="N134" i="4"/>
  <c r="L135" i="4"/>
  <c r="N135" i="4"/>
  <c r="L136" i="4"/>
  <c r="N136" i="4"/>
  <c r="L137" i="4"/>
  <c r="N137" i="4"/>
  <c r="L138" i="4"/>
  <c r="L122" i="4"/>
  <c r="N122" i="4"/>
  <c r="L123" i="4"/>
  <c r="N123" i="4"/>
  <c r="L124" i="4"/>
  <c r="N124" i="4"/>
  <c r="L125" i="4"/>
  <c r="N125" i="4"/>
  <c r="L126" i="4"/>
  <c r="N126" i="4"/>
  <c r="L127" i="4"/>
  <c r="N127" i="4"/>
  <c r="L128" i="4"/>
  <c r="N128" i="4"/>
  <c r="L129" i="4"/>
  <c r="N129" i="4"/>
  <c r="L130" i="4"/>
  <c r="N130" i="4"/>
  <c r="L131" i="4"/>
  <c r="N131" i="4"/>
  <c r="L110" i="4"/>
  <c r="N110" i="4"/>
  <c r="L111" i="4"/>
  <c r="N111" i="4"/>
  <c r="L112" i="4"/>
  <c r="N112" i="4"/>
  <c r="L113" i="4"/>
  <c r="N113" i="4"/>
  <c r="L114" i="4"/>
  <c r="N114" i="4"/>
  <c r="L115" i="4"/>
  <c r="N115" i="4"/>
  <c r="L116" i="4"/>
  <c r="N116" i="4"/>
  <c r="L117" i="4"/>
  <c r="N117" i="4"/>
  <c r="L118" i="4"/>
  <c r="N118" i="4"/>
  <c r="L119" i="4"/>
  <c r="N119" i="4"/>
  <c r="L120" i="4"/>
  <c r="N120" i="4"/>
  <c r="L121" i="4"/>
  <c r="N121" i="4"/>
  <c r="N105" i="4"/>
  <c r="N102" i="4"/>
  <c r="L103" i="4"/>
  <c r="N103" i="4"/>
  <c r="L104" i="4"/>
  <c r="N104" i="4"/>
  <c r="L105" i="4"/>
  <c r="L106" i="4"/>
  <c r="N106" i="4"/>
  <c r="L107" i="4"/>
  <c r="N107" i="4"/>
  <c r="L108" i="4"/>
  <c r="N108" i="4"/>
  <c r="L109" i="4"/>
  <c r="N109" i="4"/>
  <c r="L96" i="4"/>
  <c r="N96" i="4"/>
  <c r="L97" i="4"/>
  <c r="N97" i="4"/>
  <c r="L98" i="4"/>
  <c r="N98" i="4"/>
  <c r="L99" i="4"/>
  <c r="N99" i="4"/>
  <c r="L100" i="4"/>
  <c r="N100" i="4"/>
  <c r="L101" i="4"/>
  <c r="N101" i="4"/>
  <c r="L102" i="4"/>
  <c r="L91" i="4"/>
  <c r="N91" i="4"/>
  <c r="L92" i="4"/>
  <c r="N92" i="4"/>
  <c r="L93" i="4"/>
  <c r="N93" i="4"/>
  <c r="L94" i="4"/>
  <c r="N94" i="4"/>
  <c r="L95" i="4"/>
  <c r="N95" i="4"/>
  <c r="L85" i="4"/>
  <c r="N85" i="4"/>
  <c r="L86" i="4"/>
  <c r="N86" i="4"/>
  <c r="L87" i="4"/>
  <c r="N87" i="4"/>
  <c r="L88" i="4"/>
  <c r="N88" i="4"/>
  <c r="L89" i="4"/>
  <c r="N89" i="4"/>
  <c r="L90" i="4"/>
  <c r="N90" i="4"/>
  <c r="N84" i="4"/>
  <c r="L75" i="4"/>
  <c r="N75" i="4"/>
  <c r="L76" i="4"/>
  <c r="N76" i="4"/>
  <c r="L77" i="4"/>
  <c r="N77" i="4"/>
  <c r="L78" i="4"/>
  <c r="N78" i="4"/>
  <c r="L79" i="4"/>
  <c r="N79" i="4"/>
  <c r="L80" i="4"/>
  <c r="N80" i="4"/>
  <c r="L81" i="4"/>
  <c r="N81" i="4"/>
  <c r="L82" i="4"/>
  <c r="N82" i="4"/>
  <c r="L83" i="4"/>
  <c r="N83" i="4"/>
  <c r="L84" i="4"/>
  <c r="L66" i="4"/>
  <c r="N66" i="4"/>
  <c r="L67" i="4"/>
  <c r="N67" i="4"/>
  <c r="L68" i="4"/>
  <c r="N68" i="4"/>
  <c r="L69" i="4"/>
  <c r="N69" i="4"/>
  <c r="L70" i="4"/>
  <c r="N70" i="4"/>
  <c r="L71" i="4"/>
  <c r="N71" i="4"/>
  <c r="L72" i="4"/>
  <c r="N72" i="4"/>
  <c r="L73" i="4"/>
  <c r="N73" i="4"/>
  <c r="L74" i="4"/>
  <c r="N74" i="4"/>
  <c r="N64" i="4"/>
  <c r="L65" i="4"/>
  <c r="N65" i="4"/>
  <c r="L58" i="4"/>
  <c r="N58" i="4"/>
  <c r="L59" i="4"/>
  <c r="N59" i="4"/>
  <c r="L60" i="4"/>
  <c r="N60" i="4"/>
  <c r="L61" i="4"/>
  <c r="N61" i="4"/>
  <c r="L62" i="4"/>
  <c r="N62" i="4"/>
  <c r="L63" i="4"/>
  <c r="N63" i="4"/>
  <c r="L64" i="4"/>
  <c r="N49" i="4" l="1"/>
  <c r="L50" i="4"/>
  <c r="N50" i="4"/>
  <c r="L51" i="4"/>
  <c r="N51" i="4"/>
  <c r="L52" i="4"/>
  <c r="N52" i="4"/>
  <c r="L53" i="4"/>
  <c r="N53" i="4"/>
  <c r="L54" i="4"/>
  <c r="N54" i="4"/>
  <c r="L55" i="4"/>
  <c r="N55" i="4"/>
  <c r="L56" i="4"/>
  <c r="N56" i="4"/>
  <c r="L57" i="4"/>
  <c r="N57" i="4"/>
  <c r="L2" i="4" l="1"/>
  <c r="L39" i="4"/>
  <c r="N39" i="4"/>
  <c r="L40" i="4"/>
  <c r="N40" i="4"/>
  <c r="L41" i="4"/>
  <c r="N41" i="4"/>
  <c r="L42" i="4"/>
  <c r="N42" i="4"/>
  <c r="L43" i="4"/>
  <c r="N43" i="4"/>
  <c r="L44" i="4"/>
  <c r="N44" i="4"/>
  <c r="L45" i="4"/>
  <c r="N45" i="4"/>
  <c r="L46" i="4"/>
  <c r="N46" i="4"/>
  <c r="L47" i="4"/>
  <c r="N47" i="4"/>
  <c r="L48" i="4"/>
  <c r="N48" i="4"/>
  <c r="L49" i="4"/>
  <c r="N29" i="4"/>
  <c r="L30" i="4"/>
  <c r="N30" i="4"/>
  <c r="L31" i="4"/>
  <c r="N31" i="4"/>
  <c r="L32" i="4"/>
  <c r="N32" i="4"/>
  <c r="L33" i="4"/>
  <c r="N33" i="4"/>
  <c r="L34" i="4"/>
  <c r="N34" i="4"/>
  <c r="L35" i="4"/>
  <c r="N35" i="4"/>
  <c r="L36" i="4"/>
  <c r="N36" i="4"/>
  <c r="L37" i="4"/>
  <c r="N37" i="4"/>
  <c r="L38" i="4"/>
  <c r="N38" i="4"/>
  <c r="J150" i="4"/>
  <c r="J151" i="4"/>
  <c r="J147" i="4"/>
  <c r="J148" i="4"/>
  <c r="J149" i="4"/>
  <c r="J145" i="4"/>
  <c r="J146" i="4"/>
  <c r="J142" i="4"/>
  <c r="J143" i="4"/>
  <c r="J144" i="4"/>
  <c r="J138" i="4"/>
  <c r="J139" i="4"/>
  <c r="J140" i="4"/>
  <c r="J141" i="4"/>
  <c r="J131" i="4"/>
  <c r="J132" i="4"/>
  <c r="J133" i="4"/>
  <c r="J134" i="4"/>
  <c r="J135" i="4"/>
  <c r="J136" i="4"/>
  <c r="J137" i="4"/>
  <c r="J121" i="4"/>
  <c r="J122" i="4"/>
  <c r="J123" i="4"/>
  <c r="J124" i="4"/>
  <c r="J125" i="4"/>
  <c r="J126" i="4"/>
  <c r="J127" i="4"/>
  <c r="J128" i="4"/>
  <c r="J129" i="4"/>
  <c r="J130" i="4"/>
  <c r="J110" i="4"/>
  <c r="J111" i="4"/>
  <c r="J112" i="4"/>
  <c r="J113" i="4"/>
  <c r="J114" i="4"/>
  <c r="J115" i="4"/>
  <c r="J116" i="4"/>
  <c r="J117" i="4"/>
  <c r="J118" i="4"/>
  <c r="J119" i="4"/>
  <c r="J120" i="4"/>
  <c r="J92" i="4"/>
  <c r="J93" i="4"/>
  <c r="J94" i="4"/>
  <c r="J95" i="4"/>
  <c r="J96" i="4"/>
  <c r="J97" i="4"/>
  <c r="J98" i="4"/>
  <c r="J99" i="4"/>
  <c r="J100" i="4"/>
  <c r="J101" i="4"/>
  <c r="J102" i="4"/>
  <c r="J103" i="4"/>
  <c r="J104" i="4"/>
  <c r="J105" i="4"/>
  <c r="J106" i="4"/>
  <c r="J107" i="4"/>
  <c r="J108" i="4"/>
  <c r="J109" i="4"/>
  <c r="J83" i="4"/>
  <c r="J84" i="4"/>
  <c r="J85" i="4"/>
  <c r="J86" i="4"/>
  <c r="J87" i="4"/>
  <c r="J88" i="4"/>
  <c r="J89" i="4"/>
  <c r="J90" i="4"/>
  <c r="J91" i="4"/>
  <c r="J74" i="4"/>
  <c r="J75" i="4"/>
  <c r="J76" i="4"/>
  <c r="J77" i="4"/>
  <c r="J78" i="4"/>
  <c r="J79" i="4"/>
  <c r="J80" i="4"/>
  <c r="J81" i="4"/>
  <c r="J82" i="4"/>
  <c r="J70" i="4"/>
  <c r="J71" i="4"/>
  <c r="J72" i="4"/>
  <c r="J73" i="4"/>
  <c r="J64" i="4"/>
  <c r="J65" i="4"/>
  <c r="J66" i="4"/>
  <c r="J67" i="4"/>
  <c r="J68" i="4"/>
  <c r="J69" i="4"/>
  <c r="J57" i="4"/>
  <c r="J58" i="4"/>
  <c r="J59" i="4"/>
  <c r="J60" i="4"/>
  <c r="J61" i="4"/>
  <c r="J62" i="4"/>
  <c r="J63" i="4"/>
  <c r="J50" i="4"/>
  <c r="J51" i="4"/>
  <c r="J52" i="4"/>
  <c r="J53" i="4"/>
  <c r="J54" i="4"/>
  <c r="J55" i="4"/>
  <c r="J56" i="4"/>
  <c r="J45" i="4"/>
  <c r="J46" i="4"/>
  <c r="J47" i="4"/>
  <c r="J48" i="4"/>
  <c r="J49" i="4"/>
  <c r="J42" i="4"/>
  <c r="J43" i="4"/>
  <c r="J44" i="4"/>
  <c r="J12" i="4"/>
  <c r="L12" i="4"/>
  <c r="N12" i="4"/>
  <c r="J13" i="4"/>
  <c r="L13" i="4"/>
  <c r="N13" i="4"/>
  <c r="J14" i="4"/>
  <c r="L14" i="4"/>
  <c r="N14" i="4"/>
  <c r="J15" i="4"/>
  <c r="L15" i="4"/>
  <c r="N15" i="4"/>
  <c r="J16" i="4"/>
  <c r="L16" i="4"/>
  <c r="N16" i="4"/>
  <c r="J17" i="4"/>
  <c r="L17" i="4"/>
  <c r="N17" i="4"/>
  <c r="J18" i="4"/>
  <c r="L18" i="4"/>
  <c r="N18" i="4"/>
  <c r="J19" i="4"/>
  <c r="L19" i="4"/>
  <c r="N19" i="4"/>
  <c r="J20" i="4"/>
  <c r="L20" i="4"/>
  <c r="N20" i="4"/>
  <c r="J21" i="4"/>
  <c r="L21" i="4"/>
  <c r="N21" i="4"/>
  <c r="J22" i="4"/>
  <c r="L22" i="4"/>
  <c r="N22" i="4"/>
  <c r="J23" i="4"/>
  <c r="L23" i="4"/>
  <c r="N23" i="4"/>
  <c r="J24" i="4"/>
  <c r="L24" i="4"/>
  <c r="N24" i="4"/>
  <c r="J25" i="4"/>
  <c r="L25" i="4"/>
  <c r="N25" i="4"/>
  <c r="J26" i="4"/>
  <c r="L26" i="4"/>
  <c r="N26" i="4"/>
  <c r="J27" i="4"/>
  <c r="L27" i="4"/>
  <c r="N27" i="4"/>
  <c r="J28" i="4"/>
  <c r="L28" i="4"/>
  <c r="N28" i="4"/>
  <c r="J29" i="4"/>
  <c r="L29" i="4"/>
  <c r="J30" i="4"/>
  <c r="J31" i="4"/>
  <c r="J32" i="4"/>
  <c r="J33" i="4"/>
  <c r="J34" i="4"/>
  <c r="J35" i="4"/>
  <c r="J36" i="4"/>
  <c r="J37" i="4"/>
  <c r="J38" i="4"/>
  <c r="J39" i="4"/>
  <c r="J40" i="4"/>
  <c r="J41" i="4"/>
  <c r="D44" i="2"/>
  <c r="B48" i="21" s="1"/>
  <c r="E44" i="2"/>
  <c r="B47" i="21" s="1"/>
  <c r="F44" i="2"/>
  <c r="F47" i="21" s="1"/>
  <c r="H44" i="2"/>
  <c r="K44" i="2"/>
  <c r="N44" i="2" s="1"/>
  <c r="K12" i="4" s="1"/>
  <c r="F45" i="2"/>
  <c r="K45" i="2"/>
  <c r="N45" i="2" s="1"/>
  <c r="M12" i="4" s="1"/>
  <c r="K46" i="2"/>
  <c r="N46" i="2" s="1"/>
  <c r="O12" i="4" s="1"/>
  <c r="D47" i="2"/>
  <c r="E47" i="2"/>
  <c r="F47" i="2"/>
  <c r="H47" i="2"/>
  <c r="K47" i="2"/>
  <c r="N47" i="2" s="1"/>
  <c r="K13" i="4" s="1"/>
  <c r="F48" i="2"/>
  <c r="G47" i="2" s="1"/>
  <c r="H13" i="4" s="1"/>
  <c r="K48" i="2"/>
  <c r="N48" i="2" s="1"/>
  <c r="M13" i="4" s="1"/>
  <c r="K49" i="2"/>
  <c r="N49" i="2" s="1"/>
  <c r="O13" i="4" s="1"/>
  <c r="D50" i="2"/>
  <c r="E50" i="2"/>
  <c r="F50" i="2"/>
  <c r="H50" i="2"/>
  <c r="K50" i="2"/>
  <c r="N50" i="2" s="1"/>
  <c r="K14" i="4" s="1"/>
  <c r="F51" i="2"/>
  <c r="G50" i="2" s="1"/>
  <c r="H14" i="4" s="1"/>
  <c r="K51" i="2"/>
  <c r="N51" i="2" s="1"/>
  <c r="M14" i="4" s="1"/>
  <c r="K52" i="2"/>
  <c r="N52" i="2" s="1"/>
  <c r="O14" i="4" s="1"/>
  <c r="D53" i="2"/>
  <c r="E53" i="2"/>
  <c r="F53" i="2"/>
  <c r="H53" i="2"/>
  <c r="K53" i="2"/>
  <c r="N53" i="2" s="1"/>
  <c r="K15" i="4" s="1"/>
  <c r="F54" i="2"/>
  <c r="G53" i="2" s="1"/>
  <c r="H15" i="4" s="1"/>
  <c r="K54" i="2"/>
  <c r="N54" i="2" s="1"/>
  <c r="M15" i="4" s="1"/>
  <c r="K55" i="2"/>
  <c r="N55" i="2" s="1"/>
  <c r="O15" i="4" s="1"/>
  <c r="D56" i="2"/>
  <c r="E56" i="2"/>
  <c r="F56" i="2"/>
  <c r="H56" i="2"/>
  <c r="K56" i="2"/>
  <c r="N56" i="2" s="1"/>
  <c r="K16" i="4" s="1"/>
  <c r="F57" i="2"/>
  <c r="G56" i="2" s="1"/>
  <c r="H16" i="4" s="1"/>
  <c r="K57" i="2"/>
  <c r="N57" i="2" s="1"/>
  <c r="M16" i="4" s="1"/>
  <c r="K58" i="2"/>
  <c r="N58" i="2" s="1"/>
  <c r="O16" i="4" s="1"/>
  <c r="D59" i="2"/>
  <c r="E59" i="2"/>
  <c r="F59" i="2"/>
  <c r="H59" i="2"/>
  <c r="K59" i="2"/>
  <c r="N59" i="2" s="1"/>
  <c r="K17" i="4" s="1"/>
  <c r="F60" i="2"/>
  <c r="G59" i="2" s="1"/>
  <c r="H17" i="4" s="1"/>
  <c r="K60" i="2"/>
  <c r="N60" i="2" s="1"/>
  <c r="M17" i="4" s="1"/>
  <c r="K61" i="2"/>
  <c r="N61" i="2" s="1"/>
  <c r="O17" i="4" s="1"/>
  <c r="D62" i="2"/>
  <c r="E62" i="2"/>
  <c r="F62" i="2"/>
  <c r="H62" i="2"/>
  <c r="B18" i="4" s="1"/>
  <c r="K62" i="2"/>
  <c r="N62" i="2" s="1"/>
  <c r="K18" i="4" s="1"/>
  <c r="F63" i="2"/>
  <c r="G62" i="2" s="1"/>
  <c r="H18" i="4" s="1"/>
  <c r="K63" i="2"/>
  <c r="N63" i="2" s="1"/>
  <c r="M18" i="4" s="1"/>
  <c r="K64" i="2"/>
  <c r="N64" i="2" s="1"/>
  <c r="O18" i="4" s="1"/>
  <c r="D65" i="2"/>
  <c r="E65" i="2"/>
  <c r="F65" i="2"/>
  <c r="H65" i="2"/>
  <c r="K65" i="2"/>
  <c r="N65" i="2" s="1"/>
  <c r="K19" i="4" s="1"/>
  <c r="F66" i="2"/>
  <c r="G65" i="2" s="1"/>
  <c r="H19" i="4" s="1"/>
  <c r="K66" i="2"/>
  <c r="N66" i="2" s="1"/>
  <c r="M19" i="4" s="1"/>
  <c r="K67" i="2"/>
  <c r="N67" i="2" s="1"/>
  <c r="O19" i="4" s="1"/>
  <c r="D68" i="2"/>
  <c r="E68" i="2"/>
  <c r="F68" i="2"/>
  <c r="H68" i="2"/>
  <c r="K68" i="2"/>
  <c r="N68" i="2" s="1"/>
  <c r="K20" i="4" s="1"/>
  <c r="F69" i="2"/>
  <c r="G68" i="2" s="1"/>
  <c r="H20" i="4" s="1"/>
  <c r="K69" i="2"/>
  <c r="N69" i="2" s="1"/>
  <c r="M20" i="4" s="1"/>
  <c r="K70" i="2"/>
  <c r="N70" i="2" s="1"/>
  <c r="O20" i="4" s="1"/>
  <c r="D71" i="2"/>
  <c r="E71" i="2"/>
  <c r="F71" i="2"/>
  <c r="H71" i="2"/>
  <c r="K71" i="2"/>
  <c r="N71" i="2" s="1"/>
  <c r="K21" i="4" s="1"/>
  <c r="F72" i="2"/>
  <c r="G71" i="2" s="1"/>
  <c r="H21" i="4" s="1"/>
  <c r="K72" i="2"/>
  <c r="N72" i="2" s="1"/>
  <c r="M21" i="4" s="1"/>
  <c r="K73" i="2"/>
  <c r="N73" i="2" s="1"/>
  <c r="O21" i="4" s="1"/>
  <c r="D74" i="2"/>
  <c r="E74" i="2"/>
  <c r="F74" i="2"/>
  <c r="H74" i="2"/>
  <c r="K74" i="2"/>
  <c r="N74" i="2" s="1"/>
  <c r="K22" i="4" s="1"/>
  <c r="F75" i="2"/>
  <c r="G74" i="2" s="1"/>
  <c r="H22" i="4" s="1"/>
  <c r="K75" i="2"/>
  <c r="N75" i="2" s="1"/>
  <c r="M22" i="4" s="1"/>
  <c r="K76" i="2"/>
  <c r="N76" i="2" s="1"/>
  <c r="O22" i="4" s="1"/>
  <c r="I10"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9" i="4"/>
  <c r="I8" i="4"/>
  <c r="I7" i="4"/>
  <c r="I6" i="4"/>
  <c r="I5" i="4"/>
  <c r="I4" i="4"/>
  <c r="I3" i="4"/>
  <c r="I2" i="4"/>
  <c r="F131" i="4"/>
  <c r="F132" i="4"/>
  <c r="F133" i="4"/>
  <c r="F134" i="4"/>
  <c r="F135" i="4"/>
  <c r="F136" i="4"/>
  <c r="F137" i="4"/>
  <c r="F138" i="4"/>
  <c r="F139" i="4"/>
  <c r="F140" i="4"/>
  <c r="F141" i="4"/>
  <c r="F142" i="4"/>
  <c r="F143" i="4"/>
  <c r="F144" i="4"/>
  <c r="F145" i="4"/>
  <c r="F146" i="4"/>
  <c r="F147" i="4"/>
  <c r="F148" i="4"/>
  <c r="F149" i="4"/>
  <c r="F150" i="4"/>
  <c r="F151"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L8" i="4"/>
  <c r="N8" i="4"/>
  <c r="J9" i="4"/>
  <c r="L9" i="4"/>
  <c r="N9" i="4"/>
  <c r="J10" i="4"/>
  <c r="L10" i="4"/>
  <c r="N10" i="4"/>
  <c r="J11" i="4"/>
  <c r="L11" i="4"/>
  <c r="N11" i="4"/>
  <c r="L4" i="4"/>
  <c r="N4" i="4"/>
  <c r="J5" i="4"/>
  <c r="L5" i="4"/>
  <c r="N5" i="4"/>
  <c r="J6" i="4"/>
  <c r="L6" i="4"/>
  <c r="N6" i="4"/>
  <c r="J7" i="4"/>
  <c r="L7" i="4"/>
  <c r="N7" i="4"/>
  <c r="J8" i="4"/>
  <c r="J3" i="4"/>
  <c r="L3" i="4"/>
  <c r="N3" i="4"/>
  <c r="J4"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G44" i="2" l="1"/>
  <c r="H12" i="4" s="1"/>
  <c r="G47" i="21"/>
  <c r="H17" i="2"/>
  <c r="B3" i="4" s="1"/>
  <c r="H20" i="2"/>
  <c r="H23" i="2"/>
  <c r="H26" i="2"/>
  <c r="H29" i="2"/>
  <c r="H32" i="2"/>
  <c r="H35" i="2"/>
  <c r="H38" i="2"/>
  <c r="H41" i="2"/>
  <c r="H77" i="2"/>
  <c r="H80" i="2"/>
  <c r="H83" i="2"/>
  <c r="H86" i="2"/>
  <c r="H89" i="2"/>
  <c r="H92" i="2"/>
  <c r="H95" i="2"/>
  <c r="H98" i="2"/>
  <c r="H101" i="2"/>
  <c r="H104" i="2"/>
  <c r="H107" i="2"/>
  <c r="H110" i="2"/>
  <c r="H113" i="2"/>
  <c r="H116" i="2"/>
  <c r="H119" i="2"/>
  <c r="H122" i="2"/>
  <c r="H125" i="2"/>
  <c r="H128" i="2"/>
  <c r="H131" i="2"/>
  <c r="H134" i="2"/>
  <c r="H137" i="2"/>
  <c r="H140" i="2"/>
  <c r="H143" i="2"/>
  <c r="H146" i="2"/>
  <c r="H149" i="2"/>
  <c r="H152" i="2"/>
  <c r="H155" i="2"/>
  <c r="H158" i="2"/>
  <c r="H161" i="2"/>
  <c r="H164" i="2"/>
  <c r="H167" i="2"/>
  <c r="H170" i="2"/>
  <c r="H173" i="2"/>
  <c r="H176" i="2"/>
  <c r="H179" i="2"/>
  <c r="H182" i="2"/>
  <c r="H185" i="2"/>
  <c r="H188" i="2"/>
  <c r="H191" i="2"/>
  <c r="H194" i="2"/>
  <c r="H197" i="2"/>
  <c r="H200" i="2"/>
  <c r="H203" i="2"/>
  <c r="H206" i="2"/>
  <c r="H209" i="2"/>
  <c r="H212" i="2"/>
  <c r="H215" i="2"/>
  <c r="H218" i="2"/>
  <c r="H221" i="2"/>
  <c r="H224" i="2"/>
  <c r="H227" i="2"/>
  <c r="H230" i="2"/>
  <c r="H233" i="2"/>
  <c r="H236" i="2"/>
  <c r="H239" i="2"/>
  <c r="H242" i="2"/>
  <c r="H245" i="2"/>
  <c r="H248" i="2"/>
  <c r="H251" i="2"/>
  <c r="H254" i="2"/>
  <c r="H257" i="2"/>
  <c r="H260" i="2"/>
  <c r="H263" i="2"/>
  <c r="H266" i="2"/>
  <c r="H269" i="2"/>
  <c r="H272" i="2"/>
  <c r="H275" i="2"/>
  <c r="H278" i="2"/>
  <c r="H281" i="2"/>
  <c r="H284" i="2"/>
  <c r="H287" i="2"/>
  <c r="H290" i="2"/>
  <c r="H293" i="2"/>
  <c r="H296" i="2"/>
  <c r="H299" i="2"/>
  <c r="H302" i="2"/>
  <c r="B98" i="4" s="1"/>
  <c r="H305" i="2"/>
  <c r="B99" i="4" s="1"/>
  <c r="H308" i="2"/>
  <c r="B100" i="4" s="1"/>
  <c r="H311" i="2"/>
  <c r="B101" i="4" s="1"/>
  <c r="H314" i="2"/>
  <c r="B102" i="4" s="1"/>
  <c r="H317" i="2"/>
  <c r="B103" i="4" s="1"/>
  <c r="H320" i="2"/>
  <c r="B104" i="4" s="1"/>
  <c r="H323" i="2"/>
  <c r="B105" i="4" s="1"/>
  <c r="H326" i="2"/>
  <c r="B106" i="4" s="1"/>
  <c r="H329" i="2"/>
  <c r="B107" i="4" s="1"/>
  <c r="H332" i="2"/>
  <c r="B108" i="4" s="1"/>
  <c r="H335" i="2"/>
  <c r="B109" i="4" s="1"/>
  <c r="H338" i="2"/>
  <c r="B110" i="4" s="1"/>
  <c r="H341" i="2"/>
  <c r="B111" i="4" s="1"/>
  <c r="H344" i="2"/>
  <c r="B112" i="4" s="1"/>
  <c r="H347" i="2"/>
  <c r="B113" i="4" s="1"/>
  <c r="H350" i="2"/>
  <c r="B114" i="4" s="1"/>
  <c r="H353" i="2"/>
  <c r="B115" i="4" s="1"/>
  <c r="H356" i="2"/>
  <c r="B116" i="4" s="1"/>
  <c r="H359" i="2"/>
  <c r="B117" i="4" s="1"/>
  <c r="H362" i="2"/>
  <c r="B118" i="4" s="1"/>
  <c r="H365" i="2"/>
  <c r="B119" i="4" s="1"/>
  <c r="H368" i="2"/>
  <c r="B120" i="4" s="1"/>
  <c r="H371" i="2"/>
  <c r="B121" i="4" s="1"/>
  <c r="H374" i="2"/>
  <c r="B122" i="4" s="1"/>
  <c r="H377" i="2"/>
  <c r="B123" i="4" s="1"/>
  <c r="H380" i="2"/>
  <c r="B124" i="4" s="1"/>
  <c r="H383" i="2"/>
  <c r="B125" i="4" s="1"/>
  <c r="H386" i="2"/>
  <c r="B126" i="4" s="1"/>
  <c r="H389" i="2"/>
  <c r="B127" i="4" s="1"/>
  <c r="H392" i="2"/>
  <c r="B128" i="4" s="1"/>
  <c r="H395" i="2"/>
  <c r="B129" i="4" s="1"/>
  <c r="H398" i="2"/>
  <c r="B130" i="4" s="1"/>
  <c r="H401" i="2"/>
  <c r="B131" i="4" s="1"/>
  <c r="H404" i="2"/>
  <c r="B132" i="4" s="1"/>
  <c r="H407" i="2"/>
  <c r="B133" i="4" s="1"/>
  <c r="H410" i="2"/>
  <c r="B134" i="4" s="1"/>
  <c r="H413" i="2"/>
  <c r="B135" i="4" s="1"/>
  <c r="H416" i="2"/>
  <c r="B136" i="4" s="1"/>
  <c r="H419" i="2"/>
  <c r="B137" i="4" s="1"/>
  <c r="H422" i="2"/>
  <c r="B138" i="4" s="1"/>
  <c r="H425" i="2"/>
  <c r="B139" i="4" s="1"/>
  <c r="H428" i="2"/>
  <c r="B140" i="4" s="1"/>
  <c r="H431" i="2"/>
  <c r="B141" i="4" s="1"/>
  <c r="H434" i="2"/>
  <c r="B142" i="4" s="1"/>
  <c r="H437" i="2"/>
  <c r="B143" i="4" s="1"/>
  <c r="H440" i="2"/>
  <c r="B144" i="4" s="1"/>
  <c r="H443" i="2"/>
  <c r="B145" i="4" s="1"/>
  <c r="H446" i="2"/>
  <c r="B146" i="4" s="1"/>
  <c r="H449" i="2"/>
  <c r="B147" i="4" s="1"/>
  <c r="H452" i="2"/>
  <c r="B148" i="4" s="1"/>
  <c r="H455" i="2"/>
  <c r="B149" i="4" s="1"/>
  <c r="H458" i="2"/>
  <c r="B150" i="4" s="1"/>
  <c r="H461" i="2"/>
  <c r="B151" i="4" s="1"/>
  <c r="H14" i="2"/>
  <c r="D24" i="1"/>
  <c r="K43" i="2" l="1"/>
  <c r="N43" i="2" s="1"/>
  <c r="O11" i="4" s="1"/>
  <c r="K42" i="2"/>
  <c r="N42" i="2" s="1"/>
  <c r="M11" i="4" s="1"/>
  <c r="F42" i="2"/>
  <c r="K41" i="2"/>
  <c r="N41" i="2" s="1"/>
  <c r="K11" i="4" s="1"/>
  <c r="F41" i="2"/>
  <c r="F45" i="21" s="1"/>
  <c r="E41" i="2"/>
  <c r="B45" i="21" s="1"/>
  <c r="D41" i="2"/>
  <c r="B46" i="21" s="1"/>
  <c r="K40" i="2"/>
  <c r="N40" i="2" s="1"/>
  <c r="O10" i="4" s="1"/>
  <c r="K39" i="2"/>
  <c r="N39" i="2" s="1"/>
  <c r="M10" i="4" s="1"/>
  <c r="F39" i="2"/>
  <c r="K38" i="2"/>
  <c r="N38" i="2" s="1"/>
  <c r="K10" i="4" s="1"/>
  <c r="F38" i="2"/>
  <c r="F43" i="21" s="1"/>
  <c r="E38" i="2"/>
  <c r="B43" i="21" s="1"/>
  <c r="B44" i="21"/>
  <c r="K37" i="2"/>
  <c r="N37" i="2" s="1"/>
  <c r="O9" i="4" s="1"/>
  <c r="K36" i="2"/>
  <c r="N36" i="2" s="1"/>
  <c r="M9" i="4" s="1"/>
  <c r="F36" i="2"/>
  <c r="K35" i="2"/>
  <c r="N35" i="2" s="1"/>
  <c r="K9" i="4" s="1"/>
  <c r="F35" i="2"/>
  <c r="F41" i="21" s="1"/>
  <c r="E35" i="2"/>
  <c r="B41" i="21" s="1"/>
  <c r="B42" i="21"/>
  <c r="K34" i="2"/>
  <c r="N34" i="2" s="1"/>
  <c r="O8" i="4" s="1"/>
  <c r="K33" i="2"/>
  <c r="N33" i="2" s="1"/>
  <c r="M8" i="4" s="1"/>
  <c r="F33" i="2"/>
  <c r="K32" i="2"/>
  <c r="N32" i="2" s="1"/>
  <c r="K8" i="4" s="1"/>
  <c r="F32" i="2"/>
  <c r="F39" i="21" s="1"/>
  <c r="E32" i="2"/>
  <c r="B39" i="21" s="1"/>
  <c r="B40" i="21"/>
  <c r="K31" i="2"/>
  <c r="N31" i="2" s="1"/>
  <c r="O7" i="4" s="1"/>
  <c r="K30" i="2"/>
  <c r="N30" i="2" s="1"/>
  <c r="M7" i="4" s="1"/>
  <c r="F30" i="2"/>
  <c r="K29" i="2"/>
  <c r="N29" i="2" s="1"/>
  <c r="K7" i="4" s="1"/>
  <c r="F37" i="21"/>
  <c r="E29" i="2"/>
  <c r="B37" i="21" s="1"/>
  <c r="B38" i="21"/>
  <c r="K28" i="2"/>
  <c r="N28" i="2" s="1"/>
  <c r="O6" i="4" s="1"/>
  <c r="K27" i="2"/>
  <c r="N27" i="2" s="1"/>
  <c r="M6" i="4" s="1"/>
  <c r="F27" i="2"/>
  <c r="K26" i="2"/>
  <c r="N26" i="2" s="1"/>
  <c r="K6" i="4" s="1"/>
  <c r="F26" i="2"/>
  <c r="F35" i="21" s="1"/>
  <c r="E26" i="2"/>
  <c r="B35" i="21" s="1"/>
  <c r="B36" i="21"/>
  <c r="K25" i="2"/>
  <c r="N25" i="2" s="1"/>
  <c r="O5" i="4" s="1"/>
  <c r="K24" i="2"/>
  <c r="N24" i="2" s="1"/>
  <c r="M5" i="4" s="1"/>
  <c r="F24" i="2"/>
  <c r="K23" i="2"/>
  <c r="N23" i="2" s="1"/>
  <c r="K5" i="4" s="1"/>
  <c r="F23" i="2"/>
  <c r="F33" i="21" s="1"/>
  <c r="E23" i="2"/>
  <c r="B33" i="21" s="1"/>
  <c r="B34" i="21"/>
  <c r="K22" i="2"/>
  <c r="N22" i="2" s="1"/>
  <c r="O4" i="4" s="1"/>
  <c r="K21" i="2"/>
  <c r="N21" i="2" s="1"/>
  <c r="M4" i="4" s="1"/>
  <c r="F21" i="2"/>
  <c r="K20" i="2"/>
  <c r="N20" i="2" s="1"/>
  <c r="K4" i="4" s="1"/>
  <c r="F20" i="2"/>
  <c r="F31" i="21" s="1"/>
  <c r="E20" i="2"/>
  <c r="B31" i="21" s="1"/>
  <c r="B32" i="21"/>
  <c r="K19" i="2"/>
  <c r="N19" i="2" s="1"/>
  <c r="O3" i="4" s="1"/>
  <c r="K18" i="2"/>
  <c r="N18" i="2" s="1"/>
  <c r="M3" i="4" s="1"/>
  <c r="F18" i="2"/>
  <c r="K17" i="2"/>
  <c r="N17" i="2" s="1"/>
  <c r="K3" i="4" s="1"/>
  <c r="F17" i="2"/>
  <c r="F29" i="21" s="1"/>
  <c r="E17" i="2"/>
  <c r="B29" i="21" s="1"/>
  <c r="B30" i="21"/>
  <c r="G20" i="2" l="1"/>
  <c r="H4" i="4" s="1"/>
  <c r="G31" i="21"/>
  <c r="G32" i="2"/>
  <c r="H8" i="4" s="1"/>
  <c r="G39" i="21"/>
  <c r="G17" i="2"/>
  <c r="H3" i="4" s="1"/>
  <c r="G29" i="21"/>
  <c r="G29" i="2"/>
  <c r="H7" i="4" s="1"/>
  <c r="G37" i="21"/>
  <c r="G41" i="2"/>
  <c r="H11" i="4" s="1"/>
  <c r="G45" i="21"/>
  <c r="G26" i="2"/>
  <c r="H6" i="4" s="1"/>
  <c r="G35" i="21"/>
  <c r="G38" i="2"/>
  <c r="H10" i="4" s="1"/>
  <c r="G43" i="21"/>
  <c r="G23" i="2"/>
  <c r="H5" i="4" s="1"/>
  <c r="G33" i="21"/>
  <c r="G35" i="2"/>
  <c r="H9" i="4" s="1"/>
  <c r="G41" i="21"/>
  <c r="G21" i="18"/>
  <c r="G23" i="18" s="1"/>
  <c r="M9" i="2"/>
  <c r="M7" i="2"/>
  <c r="D7" i="2"/>
  <c r="D5" i="2"/>
  <c r="J2" i="4"/>
  <c r="F2" i="4"/>
  <c r="D11" i="1"/>
  <c r="D3" i="12" s="1"/>
  <c r="D10" i="1"/>
  <c r="G150" i="10" l="1"/>
  <c r="G146" i="10"/>
  <c r="G142" i="10"/>
  <c r="G136" i="10"/>
  <c r="G132" i="10"/>
  <c r="G128" i="10"/>
  <c r="G122" i="10"/>
  <c r="G118" i="10"/>
  <c r="G151" i="10"/>
  <c r="G149" i="10"/>
  <c r="G147" i="10"/>
  <c r="G145" i="10"/>
  <c r="G143" i="10"/>
  <c r="G141" i="10"/>
  <c r="G139" i="10"/>
  <c r="G137" i="10"/>
  <c r="G135" i="10"/>
  <c r="G133" i="10"/>
  <c r="G131" i="10"/>
  <c r="G129" i="10"/>
  <c r="G127" i="10"/>
  <c r="G125" i="10"/>
  <c r="G123" i="10"/>
  <c r="G121" i="10"/>
  <c r="G119" i="10"/>
  <c r="G117" i="10"/>
  <c r="G115" i="10"/>
  <c r="G113" i="10"/>
  <c r="G111" i="10"/>
  <c r="G109" i="10"/>
  <c r="G107" i="10"/>
  <c r="G105" i="10"/>
  <c r="G103" i="10"/>
  <c r="G101" i="10"/>
  <c r="G99" i="10"/>
  <c r="G97" i="10"/>
  <c r="G95" i="10"/>
  <c r="G93" i="10"/>
  <c r="G91" i="10"/>
  <c r="G89" i="10"/>
  <c r="G87" i="10"/>
  <c r="G85" i="10"/>
  <c r="G83" i="10"/>
  <c r="G81" i="10"/>
  <c r="G79" i="10"/>
  <c r="G77" i="10"/>
  <c r="G75" i="10"/>
  <c r="G73" i="10"/>
  <c r="G71" i="10"/>
  <c r="G69" i="10"/>
  <c r="G67" i="10"/>
  <c r="G65" i="10"/>
  <c r="G63" i="10"/>
  <c r="G61" i="10"/>
  <c r="G59" i="10"/>
  <c r="G57" i="10"/>
  <c r="G55" i="10"/>
  <c r="G53" i="10"/>
  <c r="G51" i="10"/>
  <c r="G49" i="10"/>
  <c r="G47" i="10"/>
  <c r="G45" i="10"/>
  <c r="G43" i="10"/>
  <c r="G41" i="10"/>
  <c r="G39" i="10"/>
  <c r="G37" i="10"/>
  <c r="G35" i="10"/>
  <c r="G33" i="10"/>
  <c r="G31" i="10"/>
  <c r="G29" i="10"/>
  <c r="G27" i="10"/>
  <c r="G25" i="10"/>
  <c r="G23" i="10"/>
  <c r="G21" i="10"/>
  <c r="G19" i="10"/>
  <c r="G17" i="10"/>
  <c r="G15" i="10"/>
  <c r="G13" i="10"/>
  <c r="G11" i="10"/>
  <c r="G9" i="10"/>
  <c r="G7" i="10"/>
  <c r="G5" i="10"/>
  <c r="G3" i="10"/>
  <c r="G148" i="10"/>
  <c r="G144" i="10"/>
  <c r="G140" i="10"/>
  <c r="G138" i="10"/>
  <c r="G134" i="10"/>
  <c r="G130" i="10"/>
  <c r="G126" i="10"/>
  <c r="G124" i="10"/>
  <c r="G120" i="10"/>
  <c r="G116" i="10"/>
  <c r="G114" i="10"/>
  <c r="G106" i="10"/>
  <c r="G98" i="10"/>
  <c r="G90" i="10"/>
  <c r="G82" i="10"/>
  <c r="G74" i="10"/>
  <c r="G66" i="10"/>
  <c r="G58" i="10"/>
  <c r="G50" i="10"/>
  <c r="G42" i="10"/>
  <c r="G34" i="10"/>
  <c r="G26" i="10"/>
  <c r="G18" i="10"/>
  <c r="G10" i="10"/>
  <c r="G2" i="10"/>
  <c r="G100" i="10"/>
  <c r="G84" i="10"/>
  <c r="G68" i="10"/>
  <c r="G44" i="10"/>
  <c r="G28" i="10"/>
  <c r="G12" i="10"/>
  <c r="G110" i="10"/>
  <c r="G94" i="10"/>
  <c r="G78" i="10"/>
  <c r="G54" i="10"/>
  <c r="G46" i="10"/>
  <c r="G30" i="10"/>
  <c r="G6" i="10"/>
  <c r="G112" i="10"/>
  <c r="G104" i="10"/>
  <c r="G96" i="10"/>
  <c r="G88" i="10"/>
  <c r="G80" i="10"/>
  <c r="G72" i="10"/>
  <c r="G64" i="10"/>
  <c r="G56" i="10"/>
  <c r="G48" i="10"/>
  <c r="G40" i="10"/>
  <c r="G32" i="10"/>
  <c r="G24" i="10"/>
  <c r="G16" i="10"/>
  <c r="G8" i="10"/>
  <c r="G108" i="10"/>
  <c r="G92" i="10"/>
  <c r="G76" i="10"/>
  <c r="G60" i="10"/>
  <c r="G52" i="10"/>
  <c r="G36" i="10"/>
  <c r="G20" i="10"/>
  <c r="G4" i="10"/>
  <c r="G102" i="10"/>
  <c r="G86" i="10"/>
  <c r="G70" i="10"/>
  <c r="G62" i="10"/>
  <c r="G38" i="10"/>
  <c r="G22" i="10"/>
  <c r="G14" i="10"/>
  <c r="B95" i="12"/>
  <c r="B91" i="12"/>
  <c r="B87" i="12"/>
  <c r="B83" i="12"/>
  <c r="B79" i="12"/>
  <c r="B70" i="12"/>
  <c r="B66" i="12"/>
  <c r="B62" i="12"/>
  <c r="B58" i="12"/>
  <c r="B54" i="12"/>
  <c r="B84" i="12"/>
  <c r="B71" i="12"/>
  <c r="B59" i="12"/>
  <c r="B94" i="12"/>
  <c r="B90" i="12"/>
  <c r="B86" i="12"/>
  <c r="B82" i="12"/>
  <c r="B78" i="12"/>
  <c r="B69" i="12"/>
  <c r="B65" i="12"/>
  <c r="B61" i="12"/>
  <c r="B57" i="12"/>
  <c r="B53" i="12"/>
  <c r="B92" i="12"/>
  <c r="B80" i="12"/>
  <c r="B67" i="12"/>
  <c r="B93" i="12"/>
  <c r="B89" i="12"/>
  <c r="B85" i="12"/>
  <c r="B81" i="12"/>
  <c r="B77" i="12"/>
  <c r="B72" i="12"/>
  <c r="B68" i="12"/>
  <c r="B64" i="12"/>
  <c r="B60" i="12"/>
  <c r="B56" i="12"/>
  <c r="B88" i="12"/>
  <c r="B76" i="12"/>
  <c r="B63" i="12"/>
  <c r="B55" i="12"/>
  <c r="D71" i="12"/>
  <c r="D67" i="12"/>
  <c r="D63" i="12"/>
  <c r="D59" i="12"/>
  <c r="D55" i="12"/>
  <c r="D94" i="12"/>
  <c r="D90" i="12"/>
  <c r="D86" i="12"/>
  <c r="D82" i="12"/>
  <c r="D78" i="12"/>
  <c r="D472" i="17"/>
  <c r="D356" i="17"/>
  <c r="D240" i="17"/>
  <c r="D124" i="17"/>
  <c r="D8" i="17"/>
  <c r="D559" i="16"/>
  <c r="D443" i="16"/>
  <c r="D327" i="16"/>
  <c r="D211" i="16"/>
  <c r="D95" i="16"/>
  <c r="D472" i="16"/>
  <c r="D8" i="16"/>
  <c r="D68" i="12"/>
  <c r="D60" i="12"/>
  <c r="D91" i="12"/>
  <c r="D83" i="12"/>
  <c r="D79" i="12"/>
  <c r="D559" i="17"/>
  <c r="D211" i="17"/>
  <c r="D95" i="17"/>
  <c r="D530" i="16"/>
  <c r="D70" i="12"/>
  <c r="D66" i="12"/>
  <c r="D62" i="12"/>
  <c r="D58" i="12"/>
  <c r="D54" i="12"/>
  <c r="D93" i="12"/>
  <c r="D89" i="12"/>
  <c r="D85" i="12"/>
  <c r="D81" i="12"/>
  <c r="D77" i="12"/>
  <c r="D501" i="17"/>
  <c r="D385" i="17"/>
  <c r="D269" i="17"/>
  <c r="D153" i="17"/>
  <c r="D37" i="17"/>
  <c r="D356" i="16"/>
  <c r="D240" i="16"/>
  <c r="D124" i="16"/>
  <c r="D56" i="12"/>
  <c r="D95" i="12"/>
  <c r="D443" i="17"/>
  <c r="D327" i="17"/>
  <c r="D298" i="16"/>
  <c r="D182" i="16"/>
  <c r="D69" i="12"/>
  <c r="D65" i="12"/>
  <c r="D61" i="12"/>
  <c r="D57" i="12"/>
  <c r="D53" i="12"/>
  <c r="D92" i="12"/>
  <c r="D88" i="12"/>
  <c r="D84" i="12"/>
  <c r="D80" i="12"/>
  <c r="D76" i="12"/>
  <c r="D530" i="17"/>
  <c r="D414" i="17"/>
  <c r="D298" i="17"/>
  <c r="D182" i="17"/>
  <c r="D66" i="17"/>
  <c r="D501" i="16"/>
  <c r="D385" i="16"/>
  <c r="D269" i="16"/>
  <c r="D153" i="16"/>
  <c r="D37" i="16"/>
  <c r="D72" i="12"/>
  <c r="D64" i="12"/>
  <c r="D87" i="12"/>
  <c r="D414" i="16"/>
  <c r="D66" i="16"/>
  <c r="B48" i="12"/>
  <c r="B44" i="12"/>
  <c r="B40" i="12"/>
  <c r="B36" i="12"/>
  <c r="B32" i="12"/>
  <c r="B47" i="12"/>
  <c r="B43" i="12"/>
  <c r="B39" i="12"/>
  <c r="B35" i="12"/>
  <c r="B31" i="12"/>
  <c r="B46" i="12"/>
  <c r="B42" i="12"/>
  <c r="B38" i="12"/>
  <c r="B34" i="12"/>
  <c r="B30" i="12"/>
  <c r="B49" i="12"/>
  <c r="B45" i="12"/>
  <c r="B41" i="12"/>
  <c r="B37" i="12"/>
  <c r="B33" i="12"/>
  <c r="D530" i="13"/>
  <c r="D414" i="13"/>
  <c r="D298" i="13"/>
  <c r="D182" i="13"/>
  <c r="D66" i="13"/>
  <c r="D48" i="12"/>
  <c r="D46" i="12"/>
  <c r="D44" i="12"/>
  <c r="D42" i="12"/>
  <c r="D40" i="12"/>
  <c r="D38" i="12"/>
  <c r="D36" i="12"/>
  <c r="D34" i="12"/>
  <c r="D32" i="12"/>
  <c r="D30" i="12"/>
  <c r="D501" i="13"/>
  <c r="D385" i="13"/>
  <c r="D269" i="13"/>
  <c r="D153" i="13"/>
  <c r="D37" i="13"/>
  <c r="D472" i="13"/>
  <c r="D356" i="13"/>
  <c r="D240" i="13"/>
  <c r="D124" i="13"/>
  <c r="D8" i="13"/>
  <c r="D49" i="12"/>
  <c r="D47" i="12"/>
  <c r="D45" i="12"/>
  <c r="D43" i="12"/>
  <c r="D41" i="12"/>
  <c r="D39" i="12"/>
  <c r="D37" i="12"/>
  <c r="D35" i="12"/>
  <c r="D33" i="12"/>
  <c r="D31" i="12"/>
  <c r="D559" i="13"/>
  <c r="D443" i="13"/>
  <c r="D327" i="13"/>
  <c r="D211" i="13"/>
  <c r="D95" i="13"/>
  <c r="D26" i="12"/>
  <c r="D22" i="12"/>
  <c r="D18" i="12"/>
  <c r="D14" i="12"/>
  <c r="D12" i="12"/>
  <c r="D530" i="11"/>
  <c r="D472" i="11"/>
  <c r="D8" i="11"/>
  <c r="D23" i="12"/>
  <c r="D11" i="12"/>
  <c r="D327" i="11"/>
  <c r="D153" i="11"/>
  <c r="D37" i="11"/>
  <c r="D25" i="12"/>
  <c r="D21" i="12"/>
  <c r="D17" i="12"/>
  <c r="D13" i="12"/>
  <c r="D9" i="12"/>
  <c r="D414" i="11"/>
  <c r="D356" i="11"/>
  <c r="D298" i="11"/>
  <c r="D240" i="11"/>
  <c r="D182" i="11"/>
  <c r="D124" i="11"/>
  <c r="D66" i="11"/>
  <c r="D15" i="12"/>
  <c r="D7" i="12"/>
  <c r="D385" i="11"/>
  <c r="D269" i="11"/>
  <c r="D95" i="11"/>
  <c r="D24" i="12"/>
  <c r="D20" i="12"/>
  <c r="D16" i="12"/>
  <c r="D8" i="12"/>
  <c r="D559" i="11"/>
  <c r="D501" i="11"/>
  <c r="D443" i="11"/>
  <c r="D19" i="12"/>
  <c r="D10" i="12"/>
  <c r="D211" i="11"/>
  <c r="B24" i="12"/>
  <c r="B23" i="12"/>
  <c r="B25" i="12"/>
  <c r="B22" i="12"/>
  <c r="B26" i="12"/>
  <c r="B10" i="12"/>
  <c r="B14" i="12"/>
  <c r="B18" i="12"/>
  <c r="B7" i="12"/>
  <c r="B12" i="12"/>
  <c r="B11" i="12"/>
  <c r="B15" i="12"/>
  <c r="B19" i="12"/>
  <c r="B16" i="12"/>
  <c r="A3" i="12"/>
  <c r="B9" i="12"/>
  <c r="B13" i="12"/>
  <c r="B17" i="12"/>
  <c r="B21" i="12"/>
  <c r="B8" i="12"/>
  <c r="B20" i="12"/>
  <c r="C3" i="12"/>
  <c r="G19" i="4"/>
  <c r="G23" i="4"/>
  <c r="G27" i="4"/>
  <c r="G31" i="4"/>
  <c r="G35" i="4"/>
  <c r="G39" i="4"/>
  <c r="G43" i="4"/>
  <c r="G47" i="4"/>
  <c r="G51" i="4"/>
  <c r="G55" i="4"/>
  <c r="G59" i="4"/>
  <c r="G63" i="4"/>
  <c r="G67" i="4"/>
  <c r="G71" i="4"/>
  <c r="G75" i="4"/>
  <c r="G79" i="4"/>
  <c r="G83" i="4"/>
  <c r="G87" i="4"/>
  <c r="G91" i="4"/>
  <c r="G95" i="4"/>
  <c r="G99" i="4"/>
  <c r="G103" i="4"/>
  <c r="G107" i="4"/>
  <c r="G111" i="4"/>
  <c r="G115" i="4"/>
  <c r="G119" i="4"/>
  <c r="G123" i="4"/>
  <c r="G127" i="4"/>
  <c r="G131" i="4"/>
  <c r="G135" i="4"/>
  <c r="G139" i="4"/>
  <c r="G143" i="4"/>
  <c r="G147" i="4"/>
  <c r="G151" i="4"/>
  <c r="G20" i="4"/>
  <c r="G28" i="4"/>
  <c r="G36" i="4"/>
  <c r="G48" i="4"/>
  <c r="G56" i="4"/>
  <c r="G68" i="4"/>
  <c r="G76" i="4"/>
  <c r="G88" i="4"/>
  <c r="G96" i="4"/>
  <c r="G108" i="4"/>
  <c r="G116" i="4"/>
  <c r="G128" i="4"/>
  <c r="G136" i="4"/>
  <c r="G148" i="4"/>
  <c r="G21" i="4"/>
  <c r="G29" i="4"/>
  <c r="G37" i="4"/>
  <c r="G49" i="4"/>
  <c r="G61" i="4"/>
  <c r="G69" i="4"/>
  <c r="G81" i="4"/>
  <c r="G89" i="4"/>
  <c r="G101" i="4"/>
  <c r="G113" i="4"/>
  <c r="G125" i="4"/>
  <c r="G133" i="4"/>
  <c r="G145" i="4"/>
  <c r="G18" i="4"/>
  <c r="G22" i="4"/>
  <c r="G26" i="4"/>
  <c r="G30" i="4"/>
  <c r="G34" i="4"/>
  <c r="G38" i="4"/>
  <c r="G42" i="4"/>
  <c r="G46" i="4"/>
  <c r="G50" i="4"/>
  <c r="G54" i="4"/>
  <c r="G58" i="4"/>
  <c r="G62" i="4"/>
  <c r="G66" i="4"/>
  <c r="G70" i="4"/>
  <c r="G74" i="4"/>
  <c r="G78" i="4"/>
  <c r="G82" i="4"/>
  <c r="G86" i="4"/>
  <c r="G90" i="4"/>
  <c r="G94" i="4"/>
  <c r="G98" i="4"/>
  <c r="G102" i="4"/>
  <c r="G106" i="4"/>
  <c r="G110" i="4"/>
  <c r="G114" i="4"/>
  <c r="G118" i="4"/>
  <c r="G122" i="4"/>
  <c r="G126" i="4"/>
  <c r="G130" i="4"/>
  <c r="G134" i="4"/>
  <c r="G138" i="4"/>
  <c r="G142" i="4"/>
  <c r="G146" i="4"/>
  <c r="G150" i="4"/>
  <c r="G16" i="4"/>
  <c r="G24" i="4"/>
  <c r="G32" i="4"/>
  <c r="G40" i="4"/>
  <c r="G44" i="4"/>
  <c r="G52" i="4"/>
  <c r="G60" i="4"/>
  <c r="G64" i="4"/>
  <c r="G72" i="4"/>
  <c r="G80" i="4"/>
  <c r="G84" i="4"/>
  <c r="G92" i="4"/>
  <c r="G100" i="4"/>
  <c r="G104" i="4"/>
  <c r="G112" i="4"/>
  <c r="G120" i="4"/>
  <c r="G124" i="4"/>
  <c r="G132" i="4"/>
  <c r="G140" i="4"/>
  <c r="G144" i="4"/>
  <c r="G17" i="4"/>
  <c r="G25" i="4"/>
  <c r="G33" i="4"/>
  <c r="G41" i="4"/>
  <c r="G45" i="4"/>
  <c r="G53" i="4"/>
  <c r="G57" i="4"/>
  <c r="G65" i="4"/>
  <c r="G73" i="4"/>
  <c r="G77" i="4"/>
  <c r="G85" i="4"/>
  <c r="G93" i="4"/>
  <c r="G97" i="4"/>
  <c r="G105" i="4"/>
  <c r="G109" i="4"/>
  <c r="G117" i="4"/>
  <c r="G121" i="4"/>
  <c r="G129" i="4"/>
  <c r="G137" i="4"/>
  <c r="G141" i="4"/>
  <c r="G149" i="4"/>
  <c r="G4" i="4"/>
  <c r="G8" i="4"/>
  <c r="G12" i="4"/>
  <c r="G5" i="4"/>
  <c r="G9" i="4"/>
  <c r="G13" i="4"/>
  <c r="G6" i="4"/>
  <c r="G10" i="4"/>
  <c r="G14" i="4"/>
  <c r="G3" i="4"/>
  <c r="G7" i="4"/>
  <c r="G11" i="4"/>
  <c r="G15" i="4"/>
  <c r="G2" i="4"/>
  <c r="K463" i="2"/>
  <c r="N463" i="2" s="1"/>
  <c r="O151" i="4" s="1"/>
  <c r="K462" i="2"/>
  <c r="N462" i="2" s="1"/>
  <c r="M151" i="4" s="1"/>
  <c r="F462" i="2"/>
  <c r="G461" i="2" s="1"/>
  <c r="H151" i="4" s="1"/>
  <c r="K461" i="2"/>
  <c r="N461" i="2" s="1"/>
  <c r="K151" i="4" s="1"/>
  <c r="F461" i="2"/>
  <c r="E461" i="2"/>
  <c r="D151" i="4" s="1"/>
  <c r="D461" i="2"/>
  <c r="K460" i="2"/>
  <c r="N460" i="2" s="1"/>
  <c r="O150" i="4" s="1"/>
  <c r="K459" i="2"/>
  <c r="N459" i="2" s="1"/>
  <c r="M150" i="4" s="1"/>
  <c r="F459" i="2"/>
  <c r="G458" i="2" s="1"/>
  <c r="H150" i="4" s="1"/>
  <c r="K458" i="2"/>
  <c r="N458" i="2" s="1"/>
  <c r="K150" i="4" s="1"/>
  <c r="F458" i="2"/>
  <c r="E458" i="2"/>
  <c r="D150" i="4" s="1"/>
  <c r="D458" i="2"/>
  <c r="K457" i="2"/>
  <c r="N457" i="2" s="1"/>
  <c r="O149" i="4" s="1"/>
  <c r="K456" i="2"/>
  <c r="N456" i="2" s="1"/>
  <c r="M149" i="4" s="1"/>
  <c r="F456" i="2"/>
  <c r="G455" i="2" s="1"/>
  <c r="H149" i="4" s="1"/>
  <c r="K455" i="2"/>
  <c r="N455" i="2" s="1"/>
  <c r="K149" i="4" s="1"/>
  <c r="F455" i="2"/>
  <c r="E455" i="2"/>
  <c r="D149" i="4" s="1"/>
  <c r="D455" i="2"/>
  <c r="K454" i="2"/>
  <c r="N454" i="2" s="1"/>
  <c r="O148" i="4" s="1"/>
  <c r="K453" i="2"/>
  <c r="N453" i="2" s="1"/>
  <c r="M148" i="4" s="1"/>
  <c r="F453" i="2"/>
  <c r="G452" i="2" s="1"/>
  <c r="H148" i="4" s="1"/>
  <c r="K452" i="2"/>
  <c r="N452" i="2" s="1"/>
  <c r="K148" i="4" s="1"/>
  <c r="F452" i="2"/>
  <c r="E452" i="2"/>
  <c r="D148" i="4" s="1"/>
  <c r="D452" i="2"/>
  <c r="K451" i="2"/>
  <c r="N451" i="2" s="1"/>
  <c r="O147" i="4" s="1"/>
  <c r="K450" i="2"/>
  <c r="N450" i="2" s="1"/>
  <c r="M147" i="4" s="1"/>
  <c r="F450" i="2"/>
  <c r="G449" i="2" s="1"/>
  <c r="H147" i="4" s="1"/>
  <c r="K449" i="2"/>
  <c r="N449" i="2" s="1"/>
  <c r="K147" i="4" s="1"/>
  <c r="F449" i="2"/>
  <c r="E449" i="2"/>
  <c r="D147" i="4" s="1"/>
  <c r="D449" i="2"/>
  <c r="K448" i="2"/>
  <c r="N448" i="2" s="1"/>
  <c r="O146" i="4" s="1"/>
  <c r="K447" i="2"/>
  <c r="N447" i="2" s="1"/>
  <c r="M146" i="4" s="1"/>
  <c r="F447" i="2"/>
  <c r="G446" i="2" s="1"/>
  <c r="H146" i="4" s="1"/>
  <c r="K446" i="2"/>
  <c r="N446" i="2" s="1"/>
  <c r="K146" i="4" s="1"/>
  <c r="F446" i="2"/>
  <c r="E446" i="2"/>
  <c r="D146" i="4" s="1"/>
  <c r="D446" i="2"/>
  <c r="K445" i="2"/>
  <c r="N445" i="2" s="1"/>
  <c r="O145" i="4" s="1"/>
  <c r="K444" i="2"/>
  <c r="N444" i="2" s="1"/>
  <c r="M145" i="4" s="1"/>
  <c r="F444" i="2"/>
  <c r="G443" i="2" s="1"/>
  <c r="H145" i="4" s="1"/>
  <c r="K443" i="2"/>
  <c r="N443" i="2" s="1"/>
  <c r="K145" i="4" s="1"/>
  <c r="F443" i="2"/>
  <c r="E443" i="2"/>
  <c r="D145" i="4" s="1"/>
  <c r="D443" i="2"/>
  <c r="K442" i="2"/>
  <c r="N442" i="2" s="1"/>
  <c r="O144" i="4" s="1"/>
  <c r="K441" i="2"/>
  <c r="N441" i="2" s="1"/>
  <c r="M144" i="4" s="1"/>
  <c r="F441" i="2"/>
  <c r="G440" i="2" s="1"/>
  <c r="H144" i="4" s="1"/>
  <c r="K440" i="2"/>
  <c r="N440" i="2" s="1"/>
  <c r="K144" i="4" s="1"/>
  <c r="F440" i="2"/>
  <c r="E440" i="2"/>
  <c r="D144" i="4" s="1"/>
  <c r="D440" i="2"/>
  <c r="K439" i="2"/>
  <c r="N439" i="2" s="1"/>
  <c r="O143" i="4" s="1"/>
  <c r="K438" i="2"/>
  <c r="N438" i="2" s="1"/>
  <c r="M143" i="4" s="1"/>
  <c r="F438" i="2"/>
  <c r="G437" i="2" s="1"/>
  <c r="H143" i="4" s="1"/>
  <c r="K437" i="2"/>
  <c r="N437" i="2" s="1"/>
  <c r="K143" i="4" s="1"/>
  <c r="F437" i="2"/>
  <c r="E437" i="2"/>
  <c r="D143" i="4" s="1"/>
  <c r="D437" i="2"/>
  <c r="K436" i="2"/>
  <c r="N436" i="2" s="1"/>
  <c r="O142" i="4" s="1"/>
  <c r="K435" i="2"/>
  <c r="N435" i="2" s="1"/>
  <c r="M142" i="4" s="1"/>
  <c r="F435" i="2"/>
  <c r="G434" i="2" s="1"/>
  <c r="H142" i="4" s="1"/>
  <c r="K434" i="2"/>
  <c r="N434" i="2" s="1"/>
  <c r="K142" i="4" s="1"/>
  <c r="F434" i="2"/>
  <c r="E434" i="2"/>
  <c r="D142" i="4" s="1"/>
  <c r="D434" i="2"/>
  <c r="K433" i="2"/>
  <c r="N433" i="2" s="1"/>
  <c r="O141" i="4" s="1"/>
  <c r="K432" i="2"/>
  <c r="N432" i="2" s="1"/>
  <c r="M141" i="4" s="1"/>
  <c r="F432" i="2"/>
  <c r="G431" i="2" s="1"/>
  <c r="H141" i="4" s="1"/>
  <c r="K431" i="2"/>
  <c r="N431" i="2" s="1"/>
  <c r="K141" i="4" s="1"/>
  <c r="F431" i="2"/>
  <c r="E431" i="2"/>
  <c r="D141" i="4" s="1"/>
  <c r="D431" i="2"/>
  <c r="K430" i="2"/>
  <c r="N430" i="2" s="1"/>
  <c r="O140" i="4" s="1"/>
  <c r="K429" i="2"/>
  <c r="N429" i="2" s="1"/>
  <c r="M140" i="4" s="1"/>
  <c r="F429" i="2"/>
  <c r="G428" i="2" s="1"/>
  <c r="H140" i="4" s="1"/>
  <c r="K428" i="2"/>
  <c r="N428" i="2" s="1"/>
  <c r="K140" i="4" s="1"/>
  <c r="F428" i="2"/>
  <c r="E428" i="2"/>
  <c r="D140" i="4" s="1"/>
  <c r="D428" i="2"/>
  <c r="K427" i="2"/>
  <c r="N427" i="2" s="1"/>
  <c r="O139" i="4" s="1"/>
  <c r="K426" i="2"/>
  <c r="N426" i="2" s="1"/>
  <c r="M139" i="4" s="1"/>
  <c r="F426" i="2"/>
  <c r="G425" i="2" s="1"/>
  <c r="H139" i="4" s="1"/>
  <c r="K425" i="2"/>
  <c r="N425" i="2" s="1"/>
  <c r="K139" i="4" s="1"/>
  <c r="F425" i="2"/>
  <c r="E425" i="2"/>
  <c r="D139" i="4" s="1"/>
  <c r="D425" i="2"/>
  <c r="K424" i="2"/>
  <c r="N424" i="2" s="1"/>
  <c r="O138" i="4" s="1"/>
  <c r="K423" i="2"/>
  <c r="N423" i="2" s="1"/>
  <c r="M138" i="4" s="1"/>
  <c r="F423" i="2"/>
  <c r="G422" i="2" s="1"/>
  <c r="H138" i="4" s="1"/>
  <c r="K422" i="2"/>
  <c r="N422" i="2" s="1"/>
  <c r="K138" i="4" s="1"/>
  <c r="F422" i="2"/>
  <c r="E422" i="2"/>
  <c r="D138" i="4" s="1"/>
  <c r="D422" i="2"/>
  <c r="K421" i="2"/>
  <c r="N421" i="2" s="1"/>
  <c r="O137" i="4" s="1"/>
  <c r="K420" i="2"/>
  <c r="N420" i="2" s="1"/>
  <c r="M137" i="4" s="1"/>
  <c r="F420" i="2"/>
  <c r="G419" i="2" s="1"/>
  <c r="H137" i="4" s="1"/>
  <c r="K419" i="2"/>
  <c r="N419" i="2" s="1"/>
  <c r="K137" i="4" s="1"/>
  <c r="F419" i="2"/>
  <c r="E419" i="2"/>
  <c r="D137" i="4" s="1"/>
  <c r="D419" i="2"/>
  <c r="K418" i="2"/>
  <c r="N418" i="2" s="1"/>
  <c r="O136" i="4" s="1"/>
  <c r="K417" i="2"/>
  <c r="N417" i="2" s="1"/>
  <c r="M136" i="4" s="1"/>
  <c r="F417" i="2"/>
  <c r="G416" i="2" s="1"/>
  <c r="H136" i="4" s="1"/>
  <c r="K416" i="2"/>
  <c r="N416" i="2" s="1"/>
  <c r="K136" i="4" s="1"/>
  <c r="F416" i="2"/>
  <c r="E416" i="2"/>
  <c r="D136" i="4" s="1"/>
  <c r="D416" i="2"/>
  <c r="K415" i="2"/>
  <c r="N415" i="2" s="1"/>
  <c r="O135" i="4" s="1"/>
  <c r="K414" i="2"/>
  <c r="N414" i="2" s="1"/>
  <c r="M135" i="4" s="1"/>
  <c r="F414" i="2"/>
  <c r="G413" i="2" s="1"/>
  <c r="H135" i="4" s="1"/>
  <c r="K413" i="2"/>
  <c r="N413" i="2" s="1"/>
  <c r="K135" i="4" s="1"/>
  <c r="F413" i="2"/>
  <c r="E413" i="2"/>
  <c r="D135" i="4" s="1"/>
  <c r="D413" i="2"/>
  <c r="K412" i="2"/>
  <c r="N412" i="2" s="1"/>
  <c r="O134" i="4" s="1"/>
  <c r="K411" i="2"/>
  <c r="N411" i="2" s="1"/>
  <c r="M134" i="4" s="1"/>
  <c r="F411" i="2"/>
  <c r="G410" i="2" s="1"/>
  <c r="H134" i="4" s="1"/>
  <c r="K410" i="2"/>
  <c r="N410" i="2" s="1"/>
  <c r="K134" i="4" s="1"/>
  <c r="F410" i="2"/>
  <c r="E410" i="2"/>
  <c r="D134" i="4" s="1"/>
  <c r="D410" i="2"/>
  <c r="K409" i="2"/>
  <c r="N409" i="2" s="1"/>
  <c r="O133" i="4" s="1"/>
  <c r="K408" i="2"/>
  <c r="N408" i="2" s="1"/>
  <c r="M133" i="4" s="1"/>
  <c r="F408" i="2"/>
  <c r="G407" i="2" s="1"/>
  <c r="H133" i="4" s="1"/>
  <c r="K407" i="2"/>
  <c r="N407" i="2" s="1"/>
  <c r="K133" i="4" s="1"/>
  <c r="F407" i="2"/>
  <c r="E407" i="2"/>
  <c r="D133" i="4" s="1"/>
  <c r="D407" i="2"/>
  <c r="K406" i="2"/>
  <c r="N406" i="2" s="1"/>
  <c r="O132" i="4" s="1"/>
  <c r="K405" i="2"/>
  <c r="N405" i="2" s="1"/>
  <c r="M132" i="4" s="1"/>
  <c r="F405" i="2"/>
  <c r="G404" i="2" s="1"/>
  <c r="H132" i="4" s="1"/>
  <c r="K404" i="2"/>
  <c r="N404" i="2" s="1"/>
  <c r="K132" i="4" s="1"/>
  <c r="F404" i="2"/>
  <c r="E404" i="2"/>
  <c r="D132" i="4" s="1"/>
  <c r="D404" i="2"/>
  <c r="K403" i="2"/>
  <c r="N403" i="2" s="1"/>
  <c r="O131" i="4" s="1"/>
  <c r="K402" i="2"/>
  <c r="N402" i="2" s="1"/>
  <c r="M131" i="4" s="1"/>
  <c r="F402" i="2"/>
  <c r="G401" i="2" s="1"/>
  <c r="H131" i="4" s="1"/>
  <c r="K401" i="2"/>
  <c r="N401" i="2" s="1"/>
  <c r="K131" i="4" s="1"/>
  <c r="F401" i="2"/>
  <c r="E401" i="2"/>
  <c r="D131" i="4" s="1"/>
  <c r="D401" i="2"/>
  <c r="K400" i="2"/>
  <c r="N400" i="2" s="1"/>
  <c r="O130" i="4" s="1"/>
  <c r="K399" i="2"/>
  <c r="N399" i="2" s="1"/>
  <c r="M130" i="4" s="1"/>
  <c r="F399" i="2"/>
  <c r="G398" i="2" s="1"/>
  <c r="H130" i="4" s="1"/>
  <c r="K398" i="2"/>
  <c r="N398" i="2" s="1"/>
  <c r="K130" i="4" s="1"/>
  <c r="F398" i="2"/>
  <c r="E398" i="2"/>
  <c r="D130" i="4" s="1"/>
  <c r="D398" i="2"/>
  <c r="K397" i="2"/>
  <c r="N397" i="2" s="1"/>
  <c r="O129" i="4" s="1"/>
  <c r="K396" i="2"/>
  <c r="N396" i="2" s="1"/>
  <c r="M129" i="4" s="1"/>
  <c r="F396" i="2"/>
  <c r="G395" i="2" s="1"/>
  <c r="H129" i="4" s="1"/>
  <c r="K395" i="2"/>
  <c r="N395" i="2" s="1"/>
  <c r="K129" i="4" s="1"/>
  <c r="F395" i="2"/>
  <c r="E395" i="2"/>
  <c r="D129" i="4" s="1"/>
  <c r="D395" i="2"/>
  <c r="K394" i="2"/>
  <c r="N394" i="2" s="1"/>
  <c r="O128" i="4" s="1"/>
  <c r="K393" i="2"/>
  <c r="N393" i="2" s="1"/>
  <c r="M128" i="4" s="1"/>
  <c r="F393" i="2"/>
  <c r="G392" i="2" s="1"/>
  <c r="H128" i="4" s="1"/>
  <c r="K392" i="2"/>
  <c r="N392" i="2" s="1"/>
  <c r="K128" i="4" s="1"/>
  <c r="F392" i="2"/>
  <c r="E392" i="2"/>
  <c r="D128" i="4" s="1"/>
  <c r="D392" i="2"/>
  <c r="K391" i="2"/>
  <c r="N391" i="2" s="1"/>
  <c r="O127" i="4" s="1"/>
  <c r="K390" i="2"/>
  <c r="N390" i="2" s="1"/>
  <c r="M127" i="4" s="1"/>
  <c r="F390" i="2"/>
  <c r="G389" i="2" s="1"/>
  <c r="H127" i="4" s="1"/>
  <c r="K389" i="2"/>
  <c r="N389" i="2" s="1"/>
  <c r="K127" i="4" s="1"/>
  <c r="F389" i="2"/>
  <c r="E389" i="2"/>
  <c r="D127" i="4" s="1"/>
  <c r="D389" i="2"/>
  <c r="K388" i="2"/>
  <c r="N388" i="2" s="1"/>
  <c r="O126" i="4" s="1"/>
  <c r="K387" i="2"/>
  <c r="N387" i="2" s="1"/>
  <c r="M126" i="4" s="1"/>
  <c r="F387" i="2"/>
  <c r="G386" i="2" s="1"/>
  <c r="H126" i="4" s="1"/>
  <c r="K386" i="2"/>
  <c r="N386" i="2" s="1"/>
  <c r="K126" i="4" s="1"/>
  <c r="F386" i="2"/>
  <c r="E386" i="2"/>
  <c r="D126" i="4" s="1"/>
  <c r="D386" i="2"/>
  <c r="K385" i="2"/>
  <c r="N385" i="2" s="1"/>
  <c r="O125" i="4" s="1"/>
  <c r="K384" i="2"/>
  <c r="N384" i="2" s="1"/>
  <c r="M125" i="4" s="1"/>
  <c r="F384" i="2"/>
  <c r="G383" i="2" s="1"/>
  <c r="H125" i="4" s="1"/>
  <c r="K383" i="2"/>
  <c r="N383" i="2" s="1"/>
  <c r="K125" i="4" s="1"/>
  <c r="F383" i="2"/>
  <c r="E383" i="2"/>
  <c r="D125" i="4" s="1"/>
  <c r="D383" i="2"/>
  <c r="K382" i="2"/>
  <c r="N382" i="2" s="1"/>
  <c r="O124" i="4" s="1"/>
  <c r="K381" i="2"/>
  <c r="N381" i="2" s="1"/>
  <c r="M124" i="4" s="1"/>
  <c r="F381" i="2"/>
  <c r="G380" i="2" s="1"/>
  <c r="H124" i="4" s="1"/>
  <c r="K380" i="2"/>
  <c r="N380" i="2" s="1"/>
  <c r="K124" i="4" s="1"/>
  <c r="F380" i="2"/>
  <c r="E380" i="2"/>
  <c r="D124" i="4" s="1"/>
  <c r="D380" i="2"/>
  <c r="K379" i="2"/>
  <c r="N379" i="2" s="1"/>
  <c r="O123" i="4" s="1"/>
  <c r="K378" i="2"/>
  <c r="N378" i="2" s="1"/>
  <c r="M123" i="4" s="1"/>
  <c r="F378" i="2"/>
  <c r="G377" i="2" s="1"/>
  <c r="H123" i="4" s="1"/>
  <c r="K377" i="2"/>
  <c r="N377" i="2" s="1"/>
  <c r="K123" i="4" s="1"/>
  <c r="F377" i="2"/>
  <c r="E377" i="2"/>
  <c r="D123" i="4" s="1"/>
  <c r="D377" i="2"/>
  <c r="K376" i="2"/>
  <c r="N376" i="2" s="1"/>
  <c r="O122" i="4" s="1"/>
  <c r="K375" i="2"/>
  <c r="N375" i="2" s="1"/>
  <c r="M122" i="4" s="1"/>
  <c r="F375" i="2"/>
  <c r="G374" i="2" s="1"/>
  <c r="H122" i="4" s="1"/>
  <c r="K374" i="2"/>
  <c r="N374" i="2" s="1"/>
  <c r="K122" i="4" s="1"/>
  <c r="F374" i="2"/>
  <c r="E374" i="2"/>
  <c r="D122" i="4" s="1"/>
  <c r="D374" i="2"/>
  <c r="K373" i="2"/>
  <c r="N373" i="2" s="1"/>
  <c r="O121" i="4" s="1"/>
  <c r="K372" i="2"/>
  <c r="N372" i="2" s="1"/>
  <c r="M121" i="4" s="1"/>
  <c r="F372" i="2"/>
  <c r="G371" i="2" s="1"/>
  <c r="H121" i="4" s="1"/>
  <c r="K371" i="2"/>
  <c r="N371" i="2" s="1"/>
  <c r="K121" i="4" s="1"/>
  <c r="F371" i="2"/>
  <c r="E371" i="2"/>
  <c r="D121" i="4" s="1"/>
  <c r="D371" i="2"/>
  <c r="K370" i="2"/>
  <c r="N370" i="2" s="1"/>
  <c r="O120" i="4" s="1"/>
  <c r="K369" i="2"/>
  <c r="N369" i="2" s="1"/>
  <c r="M120" i="4" s="1"/>
  <c r="F369" i="2"/>
  <c r="G368" i="2" s="1"/>
  <c r="H120" i="4" s="1"/>
  <c r="K368" i="2"/>
  <c r="N368" i="2" s="1"/>
  <c r="K120" i="4" s="1"/>
  <c r="F368" i="2"/>
  <c r="E368" i="2"/>
  <c r="D120" i="4" s="1"/>
  <c r="D368" i="2"/>
  <c r="K367" i="2"/>
  <c r="N367" i="2" s="1"/>
  <c r="O119" i="4" s="1"/>
  <c r="K366" i="2"/>
  <c r="N366" i="2" s="1"/>
  <c r="M119" i="4" s="1"/>
  <c r="F366" i="2"/>
  <c r="G365" i="2" s="1"/>
  <c r="H119" i="4" s="1"/>
  <c r="K365" i="2"/>
  <c r="N365" i="2" s="1"/>
  <c r="K119" i="4" s="1"/>
  <c r="F365" i="2"/>
  <c r="E365" i="2"/>
  <c r="D119" i="4" s="1"/>
  <c r="D365" i="2"/>
  <c r="K364" i="2"/>
  <c r="N364" i="2" s="1"/>
  <c r="O118" i="4" s="1"/>
  <c r="K363" i="2"/>
  <c r="N363" i="2" s="1"/>
  <c r="M118" i="4" s="1"/>
  <c r="F363" i="2"/>
  <c r="G362" i="2" s="1"/>
  <c r="H118" i="4" s="1"/>
  <c r="K362" i="2"/>
  <c r="N362" i="2" s="1"/>
  <c r="K118" i="4" s="1"/>
  <c r="F362" i="2"/>
  <c r="E362" i="2"/>
  <c r="D118" i="4" s="1"/>
  <c r="D362" i="2"/>
  <c r="K361" i="2"/>
  <c r="N361" i="2" s="1"/>
  <c r="O117" i="4" s="1"/>
  <c r="K360" i="2"/>
  <c r="N360" i="2" s="1"/>
  <c r="M117" i="4" s="1"/>
  <c r="F360" i="2"/>
  <c r="G359" i="2" s="1"/>
  <c r="H117" i="4" s="1"/>
  <c r="K359" i="2"/>
  <c r="N359" i="2" s="1"/>
  <c r="K117" i="4" s="1"/>
  <c r="F359" i="2"/>
  <c r="E359" i="2"/>
  <c r="D117" i="4" s="1"/>
  <c r="D359" i="2"/>
  <c r="K358" i="2"/>
  <c r="N358" i="2" s="1"/>
  <c r="O116" i="4" s="1"/>
  <c r="K357" i="2"/>
  <c r="N357" i="2" s="1"/>
  <c r="M116" i="4" s="1"/>
  <c r="F357" i="2"/>
  <c r="G356" i="2" s="1"/>
  <c r="H116" i="4" s="1"/>
  <c r="K356" i="2"/>
  <c r="N356" i="2" s="1"/>
  <c r="K116" i="4" s="1"/>
  <c r="F356" i="2"/>
  <c r="E356" i="2"/>
  <c r="D116" i="4" s="1"/>
  <c r="D356" i="2"/>
  <c r="K355" i="2"/>
  <c r="N355" i="2" s="1"/>
  <c r="O115" i="4" s="1"/>
  <c r="K354" i="2"/>
  <c r="N354" i="2" s="1"/>
  <c r="M115" i="4" s="1"/>
  <c r="F354" i="2"/>
  <c r="G353" i="2" s="1"/>
  <c r="H115" i="4" s="1"/>
  <c r="K353" i="2"/>
  <c r="N353" i="2" s="1"/>
  <c r="K115" i="4" s="1"/>
  <c r="F353" i="2"/>
  <c r="E353" i="2"/>
  <c r="D115" i="4" s="1"/>
  <c r="D353" i="2"/>
  <c r="K352" i="2"/>
  <c r="N352" i="2" s="1"/>
  <c r="O114" i="4" s="1"/>
  <c r="K351" i="2"/>
  <c r="N351" i="2" s="1"/>
  <c r="M114" i="4" s="1"/>
  <c r="F351" i="2"/>
  <c r="G350" i="2" s="1"/>
  <c r="H114" i="4" s="1"/>
  <c r="K350" i="2"/>
  <c r="N350" i="2" s="1"/>
  <c r="K114" i="4" s="1"/>
  <c r="F350" i="2"/>
  <c r="E350" i="2"/>
  <c r="D114" i="4" s="1"/>
  <c r="D350" i="2"/>
  <c r="K349" i="2"/>
  <c r="N349" i="2" s="1"/>
  <c r="O113" i="4" s="1"/>
  <c r="K348" i="2"/>
  <c r="N348" i="2" s="1"/>
  <c r="M113" i="4" s="1"/>
  <c r="F348" i="2"/>
  <c r="G347" i="2" s="1"/>
  <c r="H113" i="4" s="1"/>
  <c r="K347" i="2"/>
  <c r="N347" i="2" s="1"/>
  <c r="K113" i="4" s="1"/>
  <c r="F347" i="2"/>
  <c r="E347" i="2"/>
  <c r="D113" i="4" s="1"/>
  <c r="D347" i="2"/>
  <c r="K346" i="2"/>
  <c r="N346" i="2" s="1"/>
  <c r="O112" i="4" s="1"/>
  <c r="K345" i="2"/>
  <c r="N345" i="2" s="1"/>
  <c r="M112" i="4" s="1"/>
  <c r="F345" i="2"/>
  <c r="G344" i="2" s="1"/>
  <c r="H112" i="4" s="1"/>
  <c r="K344" i="2"/>
  <c r="N344" i="2" s="1"/>
  <c r="K112" i="4" s="1"/>
  <c r="F344" i="2"/>
  <c r="E344" i="2"/>
  <c r="D112" i="4" s="1"/>
  <c r="D344" i="2"/>
  <c r="K343" i="2"/>
  <c r="N343" i="2" s="1"/>
  <c r="O111" i="4" s="1"/>
  <c r="K342" i="2"/>
  <c r="N342" i="2" s="1"/>
  <c r="M111" i="4" s="1"/>
  <c r="F342" i="2"/>
  <c r="G341" i="2" s="1"/>
  <c r="H111" i="4" s="1"/>
  <c r="K341" i="2"/>
  <c r="N341" i="2" s="1"/>
  <c r="K111" i="4" s="1"/>
  <c r="F341" i="2"/>
  <c r="E341" i="2"/>
  <c r="D111" i="4" s="1"/>
  <c r="D341" i="2"/>
  <c r="K340" i="2"/>
  <c r="N340" i="2" s="1"/>
  <c r="O110" i="4" s="1"/>
  <c r="K339" i="2"/>
  <c r="N339" i="2" s="1"/>
  <c r="M110" i="4" s="1"/>
  <c r="F339" i="2"/>
  <c r="G338" i="2" s="1"/>
  <c r="H110" i="4" s="1"/>
  <c r="K338" i="2"/>
  <c r="N338" i="2" s="1"/>
  <c r="K110" i="4" s="1"/>
  <c r="F338" i="2"/>
  <c r="E338" i="2"/>
  <c r="D110" i="4" s="1"/>
  <c r="D338" i="2"/>
  <c r="K337" i="2"/>
  <c r="N337" i="2" s="1"/>
  <c r="O109" i="4" s="1"/>
  <c r="K336" i="2"/>
  <c r="N336" i="2" s="1"/>
  <c r="M109" i="4" s="1"/>
  <c r="F336" i="2"/>
  <c r="G335" i="2" s="1"/>
  <c r="H109" i="4" s="1"/>
  <c r="K335" i="2"/>
  <c r="N335" i="2" s="1"/>
  <c r="K109" i="4" s="1"/>
  <c r="F335" i="2"/>
  <c r="E335" i="2"/>
  <c r="D109" i="4" s="1"/>
  <c r="D335" i="2"/>
  <c r="K334" i="2"/>
  <c r="N334" i="2" s="1"/>
  <c r="O108" i="4" s="1"/>
  <c r="K333" i="2"/>
  <c r="N333" i="2" s="1"/>
  <c r="M108" i="4" s="1"/>
  <c r="F333" i="2"/>
  <c r="G332" i="2" s="1"/>
  <c r="H108" i="4" s="1"/>
  <c r="K332" i="2"/>
  <c r="N332" i="2" s="1"/>
  <c r="K108" i="4" s="1"/>
  <c r="F332" i="2"/>
  <c r="E332" i="2"/>
  <c r="D108" i="4" s="1"/>
  <c r="D332" i="2"/>
  <c r="K331" i="2"/>
  <c r="N331" i="2" s="1"/>
  <c r="O107" i="4" s="1"/>
  <c r="K330" i="2"/>
  <c r="N330" i="2" s="1"/>
  <c r="M107" i="4" s="1"/>
  <c r="F330" i="2"/>
  <c r="G329" i="2" s="1"/>
  <c r="H107" i="4" s="1"/>
  <c r="K329" i="2"/>
  <c r="N329" i="2" s="1"/>
  <c r="K107" i="4" s="1"/>
  <c r="F329" i="2"/>
  <c r="E329" i="2"/>
  <c r="D107" i="4" s="1"/>
  <c r="D329" i="2"/>
  <c r="K328" i="2"/>
  <c r="N328" i="2" s="1"/>
  <c r="O106" i="4" s="1"/>
  <c r="K327" i="2"/>
  <c r="N327" i="2" s="1"/>
  <c r="M106" i="4" s="1"/>
  <c r="F327" i="2"/>
  <c r="G326" i="2" s="1"/>
  <c r="H106" i="4" s="1"/>
  <c r="K326" i="2"/>
  <c r="N326" i="2" s="1"/>
  <c r="K106" i="4" s="1"/>
  <c r="F326" i="2"/>
  <c r="E326" i="2"/>
  <c r="D106" i="4" s="1"/>
  <c r="D326" i="2"/>
  <c r="K325" i="2"/>
  <c r="N325" i="2" s="1"/>
  <c r="O105" i="4" s="1"/>
  <c r="K324" i="2"/>
  <c r="N324" i="2" s="1"/>
  <c r="M105" i="4" s="1"/>
  <c r="F324" i="2"/>
  <c r="G323" i="2" s="1"/>
  <c r="H105" i="4" s="1"/>
  <c r="K323" i="2"/>
  <c r="N323" i="2" s="1"/>
  <c r="K105" i="4" s="1"/>
  <c r="F323" i="2"/>
  <c r="E323" i="2"/>
  <c r="D105" i="4" s="1"/>
  <c r="D323" i="2"/>
  <c r="K322" i="2"/>
  <c r="N322" i="2" s="1"/>
  <c r="O104" i="4" s="1"/>
  <c r="K321" i="2"/>
  <c r="N321" i="2" s="1"/>
  <c r="M104" i="4" s="1"/>
  <c r="F321" i="2"/>
  <c r="G320" i="2" s="1"/>
  <c r="H104" i="4" s="1"/>
  <c r="K320" i="2"/>
  <c r="N320" i="2" s="1"/>
  <c r="K104" i="4" s="1"/>
  <c r="F320" i="2"/>
  <c r="E320" i="2"/>
  <c r="D104" i="4" s="1"/>
  <c r="D320" i="2"/>
  <c r="K319" i="2"/>
  <c r="N319" i="2" s="1"/>
  <c r="O103" i="4" s="1"/>
  <c r="K318" i="2"/>
  <c r="N318" i="2" s="1"/>
  <c r="M103" i="4" s="1"/>
  <c r="F318" i="2"/>
  <c r="G317" i="2" s="1"/>
  <c r="H103" i="4" s="1"/>
  <c r="K317" i="2"/>
  <c r="N317" i="2" s="1"/>
  <c r="K103" i="4" s="1"/>
  <c r="F317" i="2"/>
  <c r="E317" i="2"/>
  <c r="D103" i="4" s="1"/>
  <c r="D317" i="2"/>
  <c r="K316" i="2"/>
  <c r="N316" i="2" s="1"/>
  <c r="O102" i="4" s="1"/>
  <c r="K315" i="2"/>
  <c r="N315" i="2" s="1"/>
  <c r="M102" i="4" s="1"/>
  <c r="F315" i="2"/>
  <c r="G314" i="2" s="1"/>
  <c r="H102" i="4" s="1"/>
  <c r="K314" i="2"/>
  <c r="N314" i="2" s="1"/>
  <c r="K102" i="4" s="1"/>
  <c r="F314" i="2"/>
  <c r="E314" i="2"/>
  <c r="D102" i="4" s="1"/>
  <c r="D314" i="2"/>
  <c r="K313" i="2"/>
  <c r="N313" i="2" s="1"/>
  <c r="O101" i="4" s="1"/>
  <c r="K312" i="2"/>
  <c r="N312" i="2" s="1"/>
  <c r="M101" i="4" s="1"/>
  <c r="F312" i="2"/>
  <c r="G311" i="2" s="1"/>
  <c r="H101" i="4" s="1"/>
  <c r="K311" i="2"/>
  <c r="N311" i="2" s="1"/>
  <c r="K101" i="4" s="1"/>
  <c r="F311" i="2"/>
  <c r="E311" i="2"/>
  <c r="D101" i="4" s="1"/>
  <c r="D311" i="2"/>
  <c r="K310" i="2"/>
  <c r="N310" i="2" s="1"/>
  <c r="O100" i="4" s="1"/>
  <c r="K309" i="2"/>
  <c r="N309" i="2" s="1"/>
  <c r="M100" i="4" s="1"/>
  <c r="F309" i="2"/>
  <c r="G308" i="2" s="1"/>
  <c r="H100" i="4" s="1"/>
  <c r="K308" i="2"/>
  <c r="N308" i="2" s="1"/>
  <c r="K100" i="4" s="1"/>
  <c r="F308" i="2"/>
  <c r="E308" i="2"/>
  <c r="D100" i="4" s="1"/>
  <c r="D308" i="2"/>
  <c r="K307" i="2"/>
  <c r="N307" i="2" s="1"/>
  <c r="O99" i="4" s="1"/>
  <c r="K306" i="2"/>
  <c r="N306" i="2" s="1"/>
  <c r="M99" i="4" s="1"/>
  <c r="F306" i="2"/>
  <c r="G305" i="2" s="1"/>
  <c r="H99" i="4" s="1"/>
  <c r="K305" i="2"/>
  <c r="N305" i="2" s="1"/>
  <c r="K99" i="4" s="1"/>
  <c r="F305" i="2"/>
  <c r="E305" i="2"/>
  <c r="D99" i="4" s="1"/>
  <c r="D305" i="2"/>
  <c r="K304" i="2"/>
  <c r="N304" i="2" s="1"/>
  <c r="O98" i="4" s="1"/>
  <c r="K303" i="2"/>
  <c r="N303" i="2" s="1"/>
  <c r="M98" i="4" s="1"/>
  <c r="F303" i="2"/>
  <c r="G302" i="2" s="1"/>
  <c r="H98" i="4" s="1"/>
  <c r="K302" i="2"/>
  <c r="N302" i="2" s="1"/>
  <c r="K98" i="4" s="1"/>
  <c r="F302" i="2"/>
  <c r="E302" i="2"/>
  <c r="D98" i="4" s="1"/>
  <c r="D302" i="2"/>
  <c r="K301" i="2"/>
  <c r="N301" i="2" s="1"/>
  <c r="O97" i="4" s="1"/>
  <c r="K300" i="2"/>
  <c r="N300" i="2" s="1"/>
  <c r="M97" i="4" s="1"/>
  <c r="F300" i="2"/>
  <c r="G299" i="2" s="1"/>
  <c r="H97" i="4" s="1"/>
  <c r="K299" i="2"/>
  <c r="N299" i="2" s="1"/>
  <c r="K97" i="4" s="1"/>
  <c r="B97" i="4"/>
  <c r="F299" i="2"/>
  <c r="E299" i="2"/>
  <c r="D97" i="4" s="1"/>
  <c r="D299" i="2"/>
  <c r="K298" i="2"/>
  <c r="N298" i="2" s="1"/>
  <c r="O96" i="4" s="1"/>
  <c r="K297" i="2"/>
  <c r="N297" i="2" s="1"/>
  <c r="M96" i="4" s="1"/>
  <c r="F297" i="2"/>
  <c r="G296" i="2" s="1"/>
  <c r="H96" i="4" s="1"/>
  <c r="K296" i="2"/>
  <c r="N296" i="2" s="1"/>
  <c r="K96" i="4" s="1"/>
  <c r="B96" i="4"/>
  <c r="F296" i="2"/>
  <c r="E296" i="2"/>
  <c r="D96" i="4" s="1"/>
  <c r="D296" i="2"/>
  <c r="K295" i="2"/>
  <c r="N295" i="2" s="1"/>
  <c r="O95" i="4" s="1"/>
  <c r="K294" i="2"/>
  <c r="N294" i="2" s="1"/>
  <c r="M95" i="4" s="1"/>
  <c r="F294" i="2"/>
  <c r="G293" i="2" s="1"/>
  <c r="H95" i="4" s="1"/>
  <c r="K293" i="2"/>
  <c r="N293" i="2" s="1"/>
  <c r="K95" i="4" s="1"/>
  <c r="B95" i="4"/>
  <c r="F293" i="2"/>
  <c r="E293" i="2"/>
  <c r="D95" i="4" s="1"/>
  <c r="D293" i="2"/>
  <c r="K292" i="2"/>
  <c r="N292" i="2" s="1"/>
  <c r="O94" i="4" s="1"/>
  <c r="K291" i="2"/>
  <c r="N291" i="2" s="1"/>
  <c r="M94" i="4" s="1"/>
  <c r="F291" i="2"/>
  <c r="G290" i="2" s="1"/>
  <c r="H94" i="4" s="1"/>
  <c r="K290" i="2"/>
  <c r="N290" i="2" s="1"/>
  <c r="K94" i="4" s="1"/>
  <c r="B94" i="4"/>
  <c r="F290" i="2"/>
  <c r="E290" i="2"/>
  <c r="D94" i="4" s="1"/>
  <c r="D290" i="2"/>
  <c r="K289" i="2"/>
  <c r="N289" i="2" s="1"/>
  <c r="O93" i="4" s="1"/>
  <c r="K288" i="2"/>
  <c r="N288" i="2" s="1"/>
  <c r="M93" i="4" s="1"/>
  <c r="F288" i="2"/>
  <c r="G287" i="2" s="1"/>
  <c r="H93" i="4" s="1"/>
  <c r="K287" i="2"/>
  <c r="N287" i="2" s="1"/>
  <c r="K93" i="4" s="1"/>
  <c r="B93" i="4"/>
  <c r="F287" i="2"/>
  <c r="E287" i="2"/>
  <c r="D93" i="4" s="1"/>
  <c r="D287" i="2"/>
  <c r="K286" i="2"/>
  <c r="N286" i="2" s="1"/>
  <c r="O92" i="4" s="1"/>
  <c r="K285" i="2"/>
  <c r="N285" i="2" s="1"/>
  <c r="M92" i="4" s="1"/>
  <c r="F285" i="2"/>
  <c r="G284" i="2" s="1"/>
  <c r="H92" i="4" s="1"/>
  <c r="K284" i="2"/>
  <c r="N284" i="2" s="1"/>
  <c r="K92" i="4" s="1"/>
  <c r="B92" i="4"/>
  <c r="F284" i="2"/>
  <c r="E284" i="2"/>
  <c r="D92" i="4" s="1"/>
  <c r="D284" i="2"/>
  <c r="K283" i="2"/>
  <c r="N283" i="2" s="1"/>
  <c r="O91" i="4" s="1"/>
  <c r="K282" i="2"/>
  <c r="N282" i="2" s="1"/>
  <c r="M91" i="4" s="1"/>
  <c r="F282" i="2"/>
  <c r="G281" i="2" s="1"/>
  <c r="H91" i="4" s="1"/>
  <c r="K281" i="2"/>
  <c r="N281" i="2" s="1"/>
  <c r="K91" i="4" s="1"/>
  <c r="B91" i="4"/>
  <c r="F281" i="2"/>
  <c r="E281" i="2"/>
  <c r="D91" i="4" s="1"/>
  <c r="D281" i="2"/>
  <c r="K280" i="2"/>
  <c r="N280" i="2" s="1"/>
  <c r="O90" i="4" s="1"/>
  <c r="K279" i="2"/>
  <c r="N279" i="2" s="1"/>
  <c r="M90" i="4" s="1"/>
  <c r="F279" i="2"/>
  <c r="G278" i="2" s="1"/>
  <c r="H90" i="4" s="1"/>
  <c r="K278" i="2"/>
  <c r="N278" i="2" s="1"/>
  <c r="K90" i="4" s="1"/>
  <c r="B90" i="4"/>
  <c r="F278" i="2"/>
  <c r="E278" i="2"/>
  <c r="D90" i="4" s="1"/>
  <c r="D278" i="2"/>
  <c r="K277" i="2"/>
  <c r="N277" i="2" s="1"/>
  <c r="O89" i="4" s="1"/>
  <c r="K276" i="2"/>
  <c r="N276" i="2" s="1"/>
  <c r="M89" i="4" s="1"/>
  <c r="F276" i="2"/>
  <c r="G275" i="2" s="1"/>
  <c r="H89" i="4" s="1"/>
  <c r="K275" i="2"/>
  <c r="N275" i="2" s="1"/>
  <c r="K89" i="4" s="1"/>
  <c r="B89" i="4"/>
  <c r="F275" i="2"/>
  <c r="E275" i="2"/>
  <c r="D89" i="4" s="1"/>
  <c r="D275" i="2"/>
  <c r="K274" i="2"/>
  <c r="N274" i="2" s="1"/>
  <c r="O88" i="4" s="1"/>
  <c r="K273" i="2"/>
  <c r="N273" i="2" s="1"/>
  <c r="M88" i="4" s="1"/>
  <c r="F273" i="2"/>
  <c r="G272" i="2" s="1"/>
  <c r="H88" i="4" s="1"/>
  <c r="K272" i="2"/>
  <c r="N272" i="2" s="1"/>
  <c r="K88" i="4" s="1"/>
  <c r="B88" i="4"/>
  <c r="F272" i="2"/>
  <c r="E272" i="2"/>
  <c r="D88" i="4" s="1"/>
  <c r="D272" i="2"/>
  <c r="K271" i="2"/>
  <c r="N271" i="2" s="1"/>
  <c r="O87" i="4" s="1"/>
  <c r="K270" i="2"/>
  <c r="N270" i="2" s="1"/>
  <c r="M87" i="4" s="1"/>
  <c r="F270" i="2"/>
  <c r="G269" i="2" s="1"/>
  <c r="H87" i="4" s="1"/>
  <c r="K269" i="2"/>
  <c r="N269" i="2" s="1"/>
  <c r="K87" i="4" s="1"/>
  <c r="B87" i="4"/>
  <c r="F269" i="2"/>
  <c r="E269" i="2"/>
  <c r="D87" i="4" s="1"/>
  <c r="D269" i="2"/>
  <c r="K268" i="2"/>
  <c r="N268" i="2" s="1"/>
  <c r="O86" i="4" s="1"/>
  <c r="K267" i="2"/>
  <c r="N267" i="2" s="1"/>
  <c r="M86" i="4" s="1"/>
  <c r="F267" i="2"/>
  <c r="G266" i="2" s="1"/>
  <c r="H86" i="4" s="1"/>
  <c r="K266" i="2"/>
  <c r="N266" i="2" s="1"/>
  <c r="K86" i="4" s="1"/>
  <c r="B86" i="4"/>
  <c r="F266" i="2"/>
  <c r="E266" i="2"/>
  <c r="D86" i="4" s="1"/>
  <c r="D266" i="2"/>
  <c r="K265" i="2"/>
  <c r="N265" i="2" s="1"/>
  <c r="O85" i="4" s="1"/>
  <c r="K264" i="2"/>
  <c r="N264" i="2" s="1"/>
  <c r="M85" i="4" s="1"/>
  <c r="F264" i="2"/>
  <c r="G263" i="2" s="1"/>
  <c r="H85" i="4" s="1"/>
  <c r="K263" i="2"/>
  <c r="N263" i="2" s="1"/>
  <c r="K85" i="4" s="1"/>
  <c r="B85" i="4"/>
  <c r="F263" i="2"/>
  <c r="E263" i="2"/>
  <c r="D85" i="4" s="1"/>
  <c r="D263" i="2"/>
  <c r="K262" i="2"/>
  <c r="N262" i="2" s="1"/>
  <c r="O84" i="4" s="1"/>
  <c r="K261" i="2"/>
  <c r="N261" i="2" s="1"/>
  <c r="M84" i="4" s="1"/>
  <c r="F261" i="2"/>
  <c r="G260" i="2" s="1"/>
  <c r="H84" i="4" s="1"/>
  <c r="K260" i="2"/>
  <c r="N260" i="2" s="1"/>
  <c r="K84" i="4" s="1"/>
  <c r="B84" i="4"/>
  <c r="F260" i="2"/>
  <c r="E260" i="2"/>
  <c r="D84" i="4" s="1"/>
  <c r="D260" i="2"/>
  <c r="K259" i="2"/>
  <c r="N259" i="2" s="1"/>
  <c r="O83" i="4" s="1"/>
  <c r="K258" i="2"/>
  <c r="N258" i="2" s="1"/>
  <c r="M83" i="4" s="1"/>
  <c r="F258" i="2"/>
  <c r="G257" i="2" s="1"/>
  <c r="H83" i="4" s="1"/>
  <c r="K257" i="2"/>
  <c r="N257" i="2" s="1"/>
  <c r="K83" i="4" s="1"/>
  <c r="B83" i="4"/>
  <c r="F257" i="2"/>
  <c r="E257" i="2"/>
  <c r="D83" i="4" s="1"/>
  <c r="D257" i="2"/>
  <c r="K256" i="2"/>
  <c r="N256" i="2" s="1"/>
  <c r="O82" i="4" s="1"/>
  <c r="K255" i="2"/>
  <c r="N255" i="2" s="1"/>
  <c r="M82" i="4" s="1"/>
  <c r="F255" i="2"/>
  <c r="G254" i="2" s="1"/>
  <c r="H82" i="4" s="1"/>
  <c r="K254" i="2"/>
  <c r="N254" i="2" s="1"/>
  <c r="K82" i="4" s="1"/>
  <c r="B82" i="4"/>
  <c r="F254" i="2"/>
  <c r="E254" i="2"/>
  <c r="D82" i="4" s="1"/>
  <c r="D254" i="2"/>
  <c r="K253" i="2"/>
  <c r="N253" i="2" s="1"/>
  <c r="O81" i="4" s="1"/>
  <c r="K252" i="2"/>
  <c r="N252" i="2" s="1"/>
  <c r="M81" i="4" s="1"/>
  <c r="F252" i="2"/>
  <c r="G251" i="2" s="1"/>
  <c r="H81" i="4" s="1"/>
  <c r="K251" i="2"/>
  <c r="N251" i="2" s="1"/>
  <c r="K81" i="4" s="1"/>
  <c r="B81" i="4"/>
  <c r="F251" i="2"/>
  <c r="E251" i="2"/>
  <c r="D81" i="4" s="1"/>
  <c r="D251" i="2"/>
  <c r="K250" i="2"/>
  <c r="N250" i="2" s="1"/>
  <c r="O80" i="4" s="1"/>
  <c r="K249" i="2"/>
  <c r="N249" i="2" s="1"/>
  <c r="M80" i="4" s="1"/>
  <c r="F249" i="2"/>
  <c r="G248" i="2" s="1"/>
  <c r="H80" i="4" s="1"/>
  <c r="K248" i="2"/>
  <c r="N248" i="2" s="1"/>
  <c r="K80" i="4" s="1"/>
  <c r="B80" i="4"/>
  <c r="F248" i="2"/>
  <c r="E248" i="2"/>
  <c r="D80" i="4" s="1"/>
  <c r="D248" i="2"/>
  <c r="K247" i="2"/>
  <c r="N247" i="2" s="1"/>
  <c r="O79" i="4" s="1"/>
  <c r="K246" i="2"/>
  <c r="N246" i="2" s="1"/>
  <c r="M79" i="4" s="1"/>
  <c r="F246" i="2"/>
  <c r="G245" i="2" s="1"/>
  <c r="H79" i="4" s="1"/>
  <c r="K245" i="2"/>
  <c r="N245" i="2" s="1"/>
  <c r="K79" i="4" s="1"/>
  <c r="B79" i="4"/>
  <c r="F245" i="2"/>
  <c r="E245" i="2"/>
  <c r="D79" i="4" s="1"/>
  <c r="D245" i="2"/>
  <c r="K244" i="2"/>
  <c r="N244" i="2" s="1"/>
  <c r="O78" i="4" s="1"/>
  <c r="K243" i="2"/>
  <c r="N243" i="2" s="1"/>
  <c r="M78" i="4" s="1"/>
  <c r="F243" i="2"/>
  <c r="G242" i="2" s="1"/>
  <c r="H78" i="4" s="1"/>
  <c r="K242" i="2"/>
  <c r="N242" i="2" s="1"/>
  <c r="K78" i="4" s="1"/>
  <c r="B78" i="4"/>
  <c r="F242" i="2"/>
  <c r="E242" i="2"/>
  <c r="D78" i="4" s="1"/>
  <c r="D242" i="2"/>
  <c r="K241" i="2"/>
  <c r="N241" i="2" s="1"/>
  <c r="O77" i="4" s="1"/>
  <c r="K240" i="2"/>
  <c r="N240" i="2" s="1"/>
  <c r="M77" i="4" s="1"/>
  <c r="F240" i="2"/>
  <c r="G239" i="2" s="1"/>
  <c r="H77" i="4" s="1"/>
  <c r="K239" i="2"/>
  <c r="N239" i="2" s="1"/>
  <c r="K77" i="4" s="1"/>
  <c r="B77" i="4"/>
  <c r="F239" i="2"/>
  <c r="E239" i="2"/>
  <c r="D77" i="4" s="1"/>
  <c r="D239" i="2"/>
  <c r="K238" i="2"/>
  <c r="N238" i="2" s="1"/>
  <c r="O76" i="4" s="1"/>
  <c r="K237" i="2"/>
  <c r="N237" i="2" s="1"/>
  <c r="M76" i="4" s="1"/>
  <c r="F237" i="2"/>
  <c r="G236" i="2" s="1"/>
  <c r="H76" i="4" s="1"/>
  <c r="K236" i="2"/>
  <c r="N236" i="2" s="1"/>
  <c r="K76" i="4" s="1"/>
  <c r="B76" i="4"/>
  <c r="F236" i="2"/>
  <c r="E236" i="2"/>
  <c r="D76" i="4" s="1"/>
  <c r="D236" i="2"/>
  <c r="K235" i="2"/>
  <c r="N235" i="2" s="1"/>
  <c r="O75" i="4" s="1"/>
  <c r="K234" i="2"/>
  <c r="N234" i="2" s="1"/>
  <c r="M75" i="4" s="1"/>
  <c r="F234" i="2"/>
  <c r="G233" i="2" s="1"/>
  <c r="H75" i="4" s="1"/>
  <c r="K233" i="2"/>
  <c r="N233" i="2" s="1"/>
  <c r="K75" i="4" s="1"/>
  <c r="B75" i="4"/>
  <c r="F233" i="2"/>
  <c r="E233" i="2"/>
  <c r="D75" i="4" s="1"/>
  <c r="D233" i="2"/>
  <c r="K232" i="2"/>
  <c r="N232" i="2" s="1"/>
  <c r="O74" i="4" s="1"/>
  <c r="K231" i="2"/>
  <c r="N231" i="2" s="1"/>
  <c r="M74" i="4" s="1"/>
  <c r="F231" i="2"/>
  <c r="G230" i="2" s="1"/>
  <c r="H74" i="4" s="1"/>
  <c r="K230" i="2"/>
  <c r="N230" i="2" s="1"/>
  <c r="K74" i="4" s="1"/>
  <c r="B74" i="4"/>
  <c r="F230" i="2"/>
  <c r="E230" i="2"/>
  <c r="D74" i="4" s="1"/>
  <c r="D230" i="2"/>
  <c r="K229" i="2"/>
  <c r="N229" i="2" s="1"/>
  <c r="O73" i="4" s="1"/>
  <c r="K228" i="2"/>
  <c r="N228" i="2" s="1"/>
  <c r="M73" i="4" s="1"/>
  <c r="F228" i="2"/>
  <c r="G227" i="2" s="1"/>
  <c r="H73" i="4" s="1"/>
  <c r="K227" i="2"/>
  <c r="N227" i="2" s="1"/>
  <c r="K73" i="4" s="1"/>
  <c r="B73" i="4"/>
  <c r="F227" i="2"/>
  <c r="E227" i="2"/>
  <c r="D73" i="4" s="1"/>
  <c r="D227" i="2"/>
  <c r="K226" i="2"/>
  <c r="N226" i="2" s="1"/>
  <c r="O72" i="4" s="1"/>
  <c r="K225" i="2"/>
  <c r="N225" i="2" s="1"/>
  <c r="M72" i="4" s="1"/>
  <c r="F225" i="2"/>
  <c r="G224" i="2" s="1"/>
  <c r="H72" i="4" s="1"/>
  <c r="K224" i="2"/>
  <c r="N224" i="2" s="1"/>
  <c r="K72" i="4" s="1"/>
  <c r="B72" i="4"/>
  <c r="F224" i="2"/>
  <c r="E224" i="2"/>
  <c r="D72" i="4" s="1"/>
  <c r="D224" i="2"/>
  <c r="K223" i="2"/>
  <c r="N223" i="2" s="1"/>
  <c r="O71" i="4" s="1"/>
  <c r="K222" i="2"/>
  <c r="N222" i="2" s="1"/>
  <c r="M71" i="4" s="1"/>
  <c r="F222" i="2"/>
  <c r="G221" i="2" s="1"/>
  <c r="H71" i="4" s="1"/>
  <c r="K221" i="2"/>
  <c r="N221" i="2" s="1"/>
  <c r="K71" i="4" s="1"/>
  <c r="B71" i="4"/>
  <c r="F221" i="2"/>
  <c r="E221" i="2"/>
  <c r="D71" i="4" s="1"/>
  <c r="D221" i="2"/>
  <c r="K220" i="2"/>
  <c r="N220" i="2" s="1"/>
  <c r="O70" i="4" s="1"/>
  <c r="K219" i="2"/>
  <c r="N219" i="2" s="1"/>
  <c r="M70" i="4" s="1"/>
  <c r="F219" i="2"/>
  <c r="G218" i="2" s="1"/>
  <c r="H70" i="4" s="1"/>
  <c r="K218" i="2"/>
  <c r="N218" i="2" s="1"/>
  <c r="K70" i="4" s="1"/>
  <c r="B70" i="4"/>
  <c r="F218" i="2"/>
  <c r="E218" i="2"/>
  <c r="D70" i="4" s="1"/>
  <c r="D218" i="2"/>
  <c r="K217" i="2"/>
  <c r="N217" i="2" s="1"/>
  <c r="O69" i="4" s="1"/>
  <c r="K216" i="2"/>
  <c r="N216" i="2" s="1"/>
  <c r="M69" i="4" s="1"/>
  <c r="F216" i="2"/>
  <c r="G215" i="2" s="1"/>
  <c r="H69" i="4" s="1"/>
  <c r="K215" i="2"/>
  <c r="N215" i="2" s="1"/>
  <c r="K69" i="4" s="1"/>
  <c r="B69" i="4"/>
  <c r="F215" i="2"/>
  <c r="E215" i="2"/>
  <c r="D69" i="4" s="1"/>
  <c r="D215" i="2"/>
  <c r="K214" i="2"/>
  <c r="N214" i="2" s="1"/>
  <c r="O68" i="4" s="1"/>
  <c r="K213" i="2"/>
  <c r="N213" i="2" s="1"/>
  <c r="M68" i="4" s="1"/>
  <c r="F213" i="2"/>
  <c r="G212" i="2" s="1"/>
  <c r="H68" i="4" s="1"/>
  <c r="K212" i="2"/>
  <c r="N212" i="2" s="1"/>
  <c r="K68" i="4" s="1"/>
  <c r="B68" i="4"/>
  <c r="F212" i="2"/>
  <c r="E212" i="2"/>
  <c r="D68" i="4" s="1"/>
  <c r="D212" i="2"/>
  <c r="K211" i="2"/>
  <c r="N211" i="2" s="1"/>
  <c r="O67" i="4" s="1"/>
  <c r="K210" i="2"/>
  <c r="N210" i="2" s="1"/>
  <c r="M67" i="4" s="1"/>
  <c r="F210" i="2"/>
  <c r="G209" i="2" s="1"/>
  <c r="H67" i="4" s="1"/>
  <c r="K209" i="2"/>
  <c r="N209" i="2" s="1"/>
  <c r="K67" i="4" s="1"/>
  <c r="B67" i="4"/>
  <c r="F209" i="2"/>
  <c r="E209" i="2"/>
  <c r="D67" i="4" s="1"/>
  <c r="D209" i="2"/>
  <c r="K208" i="2"/>
  <c r="N208" i="2" s="1"/>
  <c r="O66" i="4" s="1"/>
  <c r="K207" i="2"/>
  <c r="N207" i="2" s="1"/>
  <c r="M66" i="4" s="1"/>
  <c r="F207" i="2"/>
  <c r="G206" i="2" s="1"/>
  <c r="H66" i="4" s="1"/>
  <c r="K206" i="2"/>
  <c r="N206" i="2" s="1"/>
  <c r="K66" i="4" s="1"/>
  <c r="B66" i="4"/>
  <c r="F206" i="2"/>
  <c r="E206" i="2"/>
  <c r="D66" i="4" s="1"/>
  <c r="D206" i="2"/>
  <c r="K205" i="2"/>
  <c r="N205" i="2" s="1"/>
  <c r="O65" i="4" s="1"/>
  <c r="K204" i="2"/>
  <c r="N204" i="2" s="1"/>
  <c r="M65" i="4" s="1"/>
  <c r="F204" i="2"/>
  <c r="G203" i="2" s="1"/>
  <c r="H65" i="4" s="1"/>
  <c r="K203" i="2"/>
  <c r="N203" i="2" s="1"/>
  <c r="K65" i="4" s="1"/>
  <c r="B65" i="4"/>
  <c r="F203" i="2"/>
  <c r="E203" i="2"/>
  <c r="D65" i="4" s="1"/>
  <c r="D203" i="2"/>
  <c r="K202" i="2"/>
  <c r="N202" i="2" s="1"/>
  <c r="O64" i="4" s="1"/>
  <c r="K201" i="2"/>
  <c r="N201" i="2" s="1"/>
  <c r="M64" i="4" s="1"/>
  <c r="F201" i="2"/>
  <c r="G200" i="2" s="1"/>
  <c r="H64" i="4" s="1"/>
  <c r="K200" i="2"/>
  <c r="N200" i="2" s="1"/>
  <c r="K64" i="4" s="1"/>
  <c r="B64" i="4"/>
  <c r="F200" i="2"/>
  <c r="E200" i="2"/>
  <c r="D64" i="4" s="1"/>
  <c r="D200" i="2"/>
  <c r="K199" i="2"/>
  <c r="N199" i="2" s="1"/>
  <c r="O63" i="4" s="1"/>
  <c r="K198" i="2"/>
  <c r="N198" i="2" s="1"/>
  <c r="M63" i="4" s="1"/>
  <c r="F198" i="2"/>
  <c r="G197" i="2" s="1"/>
  <c r="H63" i="4" s="1"/>
  <c r="K197" i="2"/>
  <c r="N197" i="2" s="1"/>
  <c r="K63" i="4" s="1"/>
  <c r="B63" i="4"/>
  <c r="F197" i="2"/>
  <c r="E197" i="2"/>
  <c r="D63" i="4" s="1"/>
  <c r="D197" i="2"/>
  <c r="K196" i="2"/>
  <c r="N196" i="2" s="1"/>
  <c r="O62" i="4" s="1"/>
  <c r="K195" i="2"/>
  <c r="N195" i="2" s="1"/>
  <c r="M62" i="4" s="1"/>
  <c r="F195" i="2"/>
  <c r="G194" i="2" s="1"/>
  <c r="H62" i="4" s="1"/>
  <c r="K194" i="2"/>
  <c r="N194" i="2" s="1"/>
  <c r="K62" i="4" s="1"/>
  <c r="B62" i="4"/>
  <c r="F194" i="2"/>
  <c r="E194" i="2"/>
  <c r="D62" i="4" s="1"/>
  <c r="D194" i="2"/>
  <c r="K193" i="2"/>
  <c r="N193" i="2" s="1"/>
  <c r="O61" i="4" s="1"/>
  <c r="K192" i="2"/>
  <c r="N192" i="2" s="1"/>
  <c r="M61" i="4" s="1"/>
  <c r="F192" i="2"/>
  <c r="G191" i="2" s="1"/>
  <c r="H61" i="4" s="1"/>
  <c r="K191" i="2"/>
  <c r="N191" i="2" s="1"/>
  <c r="K61" i="4" s="1"/>
  <c r="B61" i="4"/>
  <c r="F191" i="2"/>
  <c r="E191" i="2"/>
  <c r="D61" i="4" s="1"/>
  <c r="D191" i="2"/>
  <c r="K190" i="2"/>
  <c r="N190" i="2" s="1"/>
  <c r="O60" i="4" s="1"/>
  <c r="K189" i="2"/>
  <c r="N189" i="2" s="1"/>
  <c r="M60" i="4" s="1"/>
  <c r="F189" i="2"/>
  <c r="G188" i="2" s="1"/>
  <c r="H60" i="4" s="1"/>
  <c r="K188" i="2"/>
  <c r="N188" i="2" s="1"/>
  <c r="K60" i="4" s="1"/>
  <c r="B60" i="4"/>
  <c r="F188" i="2"/>
  <c r="E188" i="2"/>
  <c r="D60" i="4" s="1"/>
  <c r="D188" i="2"/>
  <c r="K187" i="2"/>
  <c r="N187" i="2" s="1"/>
  <c r="O59" i="4" s="1"/>
  <c r="K186" i="2"/>
  <c r="N186" i="2" s="1"/>
  <c r="M59" i="4" s="1"/>
  <c r="F186" i="2"/>
  <c r="G185" i="2" s="1"/>
  <c r="H59" i="4" s="1"/>
  <c r="K185" i="2"/>
  <c r="N185" i="2" s="1"/>
  <c r="K59" i="4" s="1"/>
  <c r="B59" i="4"/>
  <c r="F185" i="2"/>
  <c r="E185" i="2"/>
  <c r="D59" i="4" s="1"/>
  <c r="D185" i="2"/>
  <c r="K184" i="2"/>
  <c r="N184" i="2" s="1"/>
  <c r="O58" i="4" s="1"/>
  <c r="K183" i="2"/>
  <c r="N183" i="2" s="1"/>
  <c r="M58" i="4" s="1"/>
  <c r="F183" i="2"/>
  <c r="G182" i="2" s="1"/>
  <c r="H58" i="4" s="1"/>
  <c r="K182" i="2"/>
  <c r="N182" i="2" s="1"/>
  <c r="K58" i="4" s="1"/>
  <c r="B58" i="4"/>
  <c r="F182" i="2"/>
  <c r="E182" i="2"/>
  <c r="D58" i="4" s="1"/>
  <c r="D182" i="2"/>
  <c r="K181" i="2"/>
  <c r="N181" i="2" s="1"/>
  <c r="O57" i="4" s="1"/>
  <c r="K180" i="2"/>
  <c r="N180" i="2" s="1"/>
  <c r="M57" i="4" s="1"/>
  <c r="F180" i="2"/>
  <c r="G179" i="2" s="1"/>
  <c r="H57" i="4" s="1"/>
  <c r="K179" i="2"/>
  <c r="N179" i="2" s="1"/>
  <c r="K57" i="4" s="1"/>
  <c r="B57" i="4"/>
  <c r="F179" i="2"/>
  <c r="E179" i="2"/>
  <c r="D57" i="4" s="1"/>
  <c r="D179" i="2"/>
  <c r="K178" i="2"/>
  <c r="N178" i="2" s="1"/>
  <c r="O56" i="4" s="1"/>
  <c r="K177" i="2"/>
  <c r="N177" i="2" s="1"/>
  <c r="M56" i="4" s="1"/>
  <c r="F177" i="2"/>
  <c r="G176" i="2" s="1"/>
  <c r="H56" i="4" s="1"/>
  <c r="K176" i="2"/>
  <c r="N176" i="2" s="1"/>
  <c r="K56" i="4" s="1"/>
  <c r="B56" i="4"/>
  <c r="F176" i="2"/>
  <c r="E176" i="2"/>
  <c r="D56" i="4" s="1"/>
  <c r="D176" i="2"/>
  <c r="K175" i="2"/>
  <c r="N175" i="2" s="1"/>
  <c r="O55" i="4" s="1"/>
  <c r="K174" i="2"/>
  <c r="N174" i="2" s="1"/>
  <c r="M55" i="4" s="1"/>
  <c r="F174" i="2"/>
  <c r="G173" i="2" s="1"/>
  <c r="H55" i="4" s="1"/>
  <c r="K173" i="2"/>
  <c r="N173" i="2" s="1"/>
  <c r="K55" i="4" s="1"/>
  <c r="B55" i="4"/>
  <c r="F173" i="2"/>
  <c r="E173" i="2"/>
  <c r="D55" i="4" s="1"/>
  <c r="D173" i="2"/>
  <c r="K172" i="2"/>
  <c r="N172" i="2" s="1"/>
  <c r="O54" i="4" s="1"/>
  <c r="K171" i="2"/>
  <c r="N171" i="2" s="1"/>
  <c r="M54" i="4" s="1"/>
  <c r="F171" i="2"/>
  <c r="G170" i="2" s="1"/>
  <c r="H54" i="4" s="1"/>
  <c r="K170" i="2"/>
  <c r="N170" i="2" s="1"/>
  <c r="K54" i="4" s="1"/>
  <c r="B54" i="4"/>
  <c r="F170" i="2"/>
  <c r="E170" i="2"/>
  <c r="D54" i="4" s="1"/>
  <c r="D170" i="2"/>
  <c r="K169" i="2"/>
  <c r="N169" i="2" s="1"/>
  <c r="O53" i="4" s="1"/>
  <c r="K168" i="2"/>
  <c r="N168" i="2" s="1"/>
  <c r="M53" i="4" s="1"/>
  <c r="F168" i="2"/>
  <c r="G167" i="2" s="1"/>
  <c r="H53" i="4" s="1"/>
  <c r="K167" i="2"/>
  <c r="N167" i="2" s="1"/>
  <c r="K53" i="4" s="1"/>
  <c r="B53" i="4"/>
  <c r="F167" i="2"/>
  <c r="E167" i="2"/>
  <c r="D53" i="4" s="1"/>
  <c r="D167" i="2"/>
  <c r="K166" i="2"/>
  <c r="N166" i="2" s="1"/>
  <c r="O52" i="4" s="1"/>
  <c r="K165" i="2"/>
  <c r="N165" i="2" s="1"/>
  <c r="M52" i="4" s="1"/>
  <c r="F165" i="2"/>
  <c r="G164" i="2" s="1"/>
  <c r="H52" i="4" s="1"/>
  <c r="K164" i="2"/>
  <c r="N164" i="2" s="1"/>
  <c r="K52" i="4" s="1"/>
  <c r="B52" i="4"/>
  <c r="F164" i="2"/>
  <c r="E164" i="2"/>
  <c r="D52" i="4" s="1"/>
  <c r="D164" i="2"/>
  <c r="K163" i="2"/>
  <c r="N163" i="2" s="1"/>
  <c r="O51" i="4" s="1"/>
  <c r="K162" i="2"/>
  <c r="N162" i="2" s="1"/>
  <c r="M51" i="4" s="1"/>
  <c r="F162" i="2"/>
  <c r="G161" i="2" s="1"/>
  <c r="H51" i="4" s="1"/>
  <c r="K161" i="2"/>
  <c r="N161" i="2" s="1"/>
  <c r="K51" i="4" s="1"/>
  <c r="B51" i="4"/>
  <c r="F161" i="2"/>
  <c r="E161" i="2"/>
  <c r="D51" i="4" s="1"/>
  <c r="D161" i="2"/>
  <c r="K160" i="2"/>
  <c r="N160" i="2" s="1"/>
  <c r="O50" i="4" s="1"/>
  <c r="K159" i="2"/>
  <c r="N159" i="2" s="1"/>
  <c r="M50" i="4" s="1"/>
  <c r="F159" i="2"/>
  <c r="G158" i="2" s="1"/>
  <c r="H50" i="4" s="1"/>
  <c r="K158" i="2"/>
  <c r="N158" i="2" s="1"/>
  <c r="K50" i="4" s="1"/>
  <c r="B50" i="4"/>
  <c r="F158" i="2"/>
  <c r="E158" i="2"/>
  <c r="D50" i="4" s="1"/>
  <c r="D158" i="2"/>
  <c r="K157" i="2"/>
  <c r="N157" i="2" s="1"/>
  <c r="O49" i="4" s="1"/>
  <c r="K156" i="2"/>
  <c r="N156" i="2" s="1"/>
  <c r="M49" i="4" s="1"/>
  <c r="F156" i="2"/>
  <c r="G155" i="2" s="1"/>
  <c r="H49" i="4" s="1"/>
  <c r="K155" i="2"/>
  <c r="N155" i="2" s="1"/>
  <c r="K49" i="4" s="1"/>
  <c r="B49" i="4"/>
  <c r="F155" i="2"/>
  <c r="E155" i="2"/>
  <c r="D49" i="4" s="1"/>
  <c r="D155" i="2"/>
  <c r="K154" i="2"/>
  <c r="N154" i="2" s="1"/>
  <c r="O48" i="4" s="1"/>
  <c r="K153" i="2"/>
  <c r="N153" i="2" s="1"/>
  <c r="M48" i="4" s="1"/>
  <c r="F153" i="2"/>
  <c r="G152" i="2" s="1"/>
  <c r="H48" i="4" s="1"/>
  <c r="K152" i="2"/>
  <c r="N152" i="2" s="1"/>
  <c r="K48" i="4" s="1"/>
  <c r="B48" i="4"/>
  <c r="F152" i="2"/>
  <c r="E152" i="2"/>
  <c r="D48" i="4" s="1"/>
  <c r="D152" i="2"/>
  <c r="K151" i="2"/>
  <c r="N151" i="2" s="1"/>
  <c r="O47" i="4" s="1"/>
  <c r="K150" i="2"/>
  <c r="N150" i="2" s="1"/>
  <c r="M47" i="4" s="1"/>
  <c r="F150" i="2"/>
  <c r="G149" i="2" s="1"/>
  <c r="H47" i="4" s="1"/>
  <c r="K149" i="2"/>
  <c r="N149" i="2" s="1"/>
  <c r="K47" i="4" s="1"/>
  <c r="B47" i="4"/>
  <c r="F149" i="2"/>
  <c r="E149" i="2"/>
  <c r="D47" i="4" s="1"/>
  <c r="D149" i="2"/>
  <c r="K148" i="2"/>
  <c r="N148" i="2" s="1"/>
  <c r="O46" i="4" s="1"/>
  <c r="K147" i="2"/>
  <c r="N147" i="2" s="1"/>
  <c r="M46" i="4" s="1"/>
  <c r="F147" i="2"/>
  <c r="G146" i="2" s="1"/>
  <c r="H46" i="4" s="1"/>
  <c r="K146" i="2"/>
  <c r="N146" i="2" s="1"/>
  <c r="K46" i="4" s="1"/>
  <c r="B46" i="4"/>
  <c r="F146" i="2"/>
  <c r="E146" i="2"/>
  <c r="D46" i="4" s="1"/>
  <c r="D146" i="2"/>
  <c r="K145" i="2"/>
  <c r="N145" i="2" s="1"/>
  <c r="O45" i="4" s="1"/>
  <c r="K144" i="2"/>
  <c r="N144" i="2" s="1"/>
  <c r="M45" i="4" s="1"/>
  <c r="F144" i="2"/>
  <c r="G143" i="2" s="1"/>
  <c r="H45" i="4" s="1"/>
  <c r="K143" i="2"/>
  <c r="N143" i="2" s="1"/>
  <c r="K45" i="4" s="1"/>
  <c r="B45" i="4"/>
  <c r="F143" i="2"/>
  <c r="E143" i="2"/>
  <c r="D45" i="4" s="1"/>
  <c r="D143" i="2"/>
  <c r="K142" i="2"/>
  <c r="N142" i="2" s="1"/>
  <c r="O44" i="4" s="1"/>
  <c r="K141" i="2"/>
  <c r="N141" i="2" s="1"/>
  <c r="M44" i="4" s="1"/>
  <c r="F141" i="2"/>
  <c r="G140" i="2" s="1"/>
  <c r="H44" i="4" s="1"/>
  <c r="K140" i="2"/>
  <c r="N140" i="2" s="1"/>
  <c r="K44" i="4" s="1"/>
  <c r="B44" i="4"/>
  <c r="F140" i="2"/>
  <c r="E140" i="2"/>
  <c r="D44" i="4" s="1"/>
  <c r="D140" i="2"/>
  <c r="K139" i="2"/>
  <c r="N139" i="2" s="1"/>
  <c r="O43" i="4" s="1"/>
  <c r="K138" i="2"/>
  <c r="N138" i="2" s="1"/>
  <c r="M43" i="4" s="1"/>
  <c r="F138" i="2"/>
  <c r="G137" i="2" s="1"/>
  <c r="H43" i="4" s="1"/>
  <c r="K137" i="2"/>
  <c r="N137" i="2" s="1"/>
  <c r="K43" i="4" s="1"/>
  <c r="B43" i="4"/>
  <c r="F137" i="2"/>
  <c r="E137" i="2"/>
  <c r="D43" i="4" s="1"/>
  <c r="D137" i="2"/>
  <c r="K136" i="2"/>
  <c r="N136" i="2" s="1"/>
  <c r="O42" i="4" s="1"/>
  <c r="K135" i="2"/>
  <c r="N135" i="2" s="1"/>
  <c r="M42" i="4" s="1"/>
  <c r="F135" i="2"/>
  <c r="G134" i="2" s="1"/>
  <c r="H42" i="4" s="1"/>
  <c r="K134" i="2"/>
  <c r="N134" i="2" s="1"/>
  <c r="K42" i="4" s="1"/>
  <c r="B42" i="4"/>
  <c r="F134" i="2"/>
  <c r="E134" i="2"/>
  <c r="D42" i="4" s="1"/>
  <c r="D134" i="2"/>
  <c r="K133" i="2"/>
  <c r="N133" i="2" s="1"/>
  <c r="O41" i="4" s="1"/>
  <c r="K132" i="2"/>
  <c r="N132" i="2" s="1"/>
  <c r="M41" i="4" s="1"/>
  <c r="F132" i="2"/>
  <c r="G131" i="2" s="1"/>
  <c r="H41" i="4" s="1"/>
  <c r="K131" i="2"/>
  <c r="N131" i="2" s="1"/>
  <c r="K41" i="4" s="1"/>
  <c r="B41" i="4"/>
  <c r="F131" i="2"/>
  <c r="E131" i="2"/>
  <c r="D41" i="4" s="1"/>
  <c r="D131" i="2"/>
  <c r="K130" i="2"/>
  <c r="N130" i="2" s="1"/>
  <c r="O40" i="4" s="1"/>
  <c r="K129" i="2"/>
  <c r="N129" i="2" s="1"/>
  <c r="M40" i="4" s="1"/>
  <c r="F129" i="2"/>
  <c r="G128" i="2" s="1"/>
  <c r="H40" i="4" s="1"/>
  <c r="K128" i="2"/>
  <c r="N128" i="2" s="1"/>
  <c r="K40" i="4" s="1"/>
  <c r="B40" i="4"/>
  <c r="F128" i="2"/>
  <c r="E128" i="2"/>
  <c r="D40" i="4" s="1"/>
  <c r="D128" i="2"/>
  <c r="K127" i="2"/>
  <c r="N127" i="2" s="1"/>
  <c r="O39" i="4" s="1"/>
  <c r="K126" i="2"/>
  <c r="N126" i="2" s="1"/>
  <c r="M39" i="4" s="1"/>
  <c r="F126" i="2"/>
  <c r="G125" i="2" s="1"/>
  <c r="H39" i="4" s="1"/>
  <c r="K125" i="2"/>
  <c r="N125" i="2" s="1"/>
  <c r="K39" i="4" s="1"/>
  <c r="B39" i="4"/>
  <c r="F125" i="2"/>
  <c r="E125" i="2"/>
  <c r="D39" i="4" s="1"/>
  <c r="D125" i="2"/>
  <c r="K124" i="2"/>
  <c r="N124" i="2" s="1"/>
  <c r="O38" i="4" s="1"/>
  <c r="K123" i="2"/>
  <c r="N123" i="2" s="1"/>
  <c r="M38" i="4" s="1"/>
  <c r="F123" i="2"/>
  <c r="G122" i="2" s="1"/>
  <c r="H38" i="4" s="1"/>
  <c r="K122" i="2"/>
  <c r="N122" i="2" s="1"/>
  <c r="K38" i="4" s="1"/>
  <c r="B38" i="4"/>
  <c r="F122" i="2"/>
  <c r="E122" i="2"/>
  <c r="D38" i="4" s="1"/>
  <c r="D122" i="2"/>
  <c r="K121" i="2"/>
  <c r="N121" i="2" s="1"/>
  <c r="O37" i="4" s="1"/>
  <c r="K120" i="2"/>
  <c r="N120" i="2" s="1"/>
  <c r="M37" i="4" s="1"/>
  <c r="F120" i="2"/>
  <c r="G119" i="2" s="1"/>
  <c r="H37" i="4" s="1"/>
  <c r="K119" i="2"/>
  <c r="N119" i="2" s="1"/>
  <c r="K37" i="4" s="1"/>
  <c r="B37" i="4"/>
  <c r="F119" i="2"/>
  <c r="E119" i="2"/>
  <c r="D37" i="4" s="1"/>
  <c r="D119" i="2"/>
  <c r="K118" i="2"/>
  <c r="N118" i="2" s="1"/>
  <c r="O36" i="4" s="1"/>
  <c r="K117" i="2"/>
  <c r="N117" i="2" s="1"/>
  <c r="M36" i="4" s="1"/>
  <c r="F117" i="2"/>
  <c r="G116" i="2" s="1"/>
  <c r="H36" i="4" s="1"/>
  <c r="K116" i="2"/>
  <c r="N116" i="2" s="1"/>
  <c r="K36" i="4" s="1"/>
  <c r="B36" i="4"/>
  <c r="F116" i="2"/>
  <c r="E116" i="2"/>
  <c r="D36" i="4" s="1"/>
  <c r="D116" i="2"/>
  <c r="K115" i="2"/>
  <c r="N115" i="2" s="1"/>
  <c r="O35" i="4" s="1"/>
  <c r="K114" i="2"/>
  <c r="N114" i="2" s="1"/>
  <c r="M35" i="4" s="1"/>
  <c r="F114" i="2"/>
  <c r="G113" i="2" s="1"/>
  <c r="H35" i="4" s="1"/>
  <c r="K113" i="2"/>
  <c r="N113" i="2" s="1"/>
  <c r="K35" i="4" s="1"/>
  <c r="B35" i="4"/>
  <c r="F113" i="2"/>
  <c r="E113" i="2"/>
  <c r="D35" i="4" s="1"/>
  <c r="D113" i="2"/>
  <c r="K112" i="2"/>
  <c r="N112" i="2" s="1"/>
  <c r="O34" i="4" s="1"/>
  <c r="K111" i="2"/>
  <c r="N111" i="2" s="1"/>
  <c r="M34" i="4" s="1"/>
  <c r="F111" i="2"/>
  <c r="G110" i="2" s="1"/>
  <c r="H34" i="4" s="1"/>
  <c r="K110" i="2"/>
  <c r="N110" i="2" s="1"/>
  <c r="K34" i="4" s="1"/>
  <c r="B34" i="4"/>
  <c r="F110" i="2"/>
  <c r="E110" i="2"/>
  <c r="D34" i="4" s="1"/>
  <c r="D110" i="2"/>
  <c r="K109" i="2"/>
  <c r="N109" i="2" s="1"/>
  <c r="O33" i="4" s="1"/>
  <c r="K108" i="2"/>
  <c r="N108" i="2" s="1"/>
  <c r="M33" i="4" s="1"/>
  <c r="F108" i="2"/>
  <c r="G107" i="2" s="1"/>
  <c r="H33" i="4" s="1"/>
  <c r="K107" i="2"/>
  <c r="N107" i="2" s="1"/>
  <c r="K33" i="4" s="1"/>
  <c r="B33" i="4"/>
  <c r="F107" i="2"/>
  <c r="E107" i="2"/>
  <c r="D33" i="4" s="1"/>
  <c r="D107" i="2"/>
  <c r="K106" i="2"/>
  <c r="N106" i="2" s="1"/>
  <c r="O32" i="4" s="1"/>
  <c r="K105" i="2"/>
  <c r="N105" i="2" s="1"/>
  <c r="M32" i="4" s="1"/>
  <c r="F105" i="2"/>
  <c r="G104" i="2" s="1"/>
  <c r="H32" i="4" s="1"/>
  <c r="K104" i="2"/>
  <c r="N104" i="2" s="1"/>
  <c r="K32" i="4" s="1"/>
  <c r="B32" i="4"/>
  <c r="F104" i="2"/>
  <c r="E104" i="2"/>
  <c r="D32" i="4" s="1"/>
  <c r="D104" i="2"/>
  <c r="K103" i="2"/>
  <c r="N103" i="2" s="1"/>
  <c r="O31" i="4" s="1"/>
  <c r="K102" i="2"/>
  <c r="N102" i="2" s="1"/>
  <c r="M31" i="4" s="1"/>
  <c r="F102" i="2"/>
  <c r="G101" i="2" s="1"/>
  <c r="H31" i="4" s="1"/>
  <c r="K101" i="2"/>
  <c r="N101" i="2" s="1"/>
  <c r="K31" i="4" s="1"/>
  <c r="B31" i="4"/>
  <c r="F101" i="2"/>
  <c r="E101" i="2"/>
  <c r="D31" i="4" s="1"/>
  <c r="D101" i="2"/>
  <c r="K100" i="2"/>
  <c r="N100" i="2" s="1"/>
  <c r="O30" i="4" s="1"/>
  <c r="K99" i="2"/>
  <c r="N99" i="2" s="1"/>
  <c r="M30" i="4" s="1"/>
  <c r="F99" i="2"/>
  <c r="G98" i="2" s="1"/>
  <c r="H30" i="4" s="1"/>
  <c r="K98" i="2"/>
  <c r="N98" i="2" s="1"/>
  <c r="K30" i="4" s="1"/>
  <c r="B30" i="4"/>
  <c r="F98" i="2"/>
  <c r="E98" i="2"/>
  <c r="D30" i="4" s="1"/>
  <c r="D98" i="2"/>
  <c r="K97" i="2"/>
  <c r="N97" i="2" s="1"/>
  <c r="O29" i="4" s="1"/>
  <c r="K96" i="2"/>
  <c r="N96" i="2" s="1"/>
  <c r="M29" i="4" s="1"/>
  <c r="F96" i="2"/>
  <c r="G95" i="2" s="1"/>
  <c r="H29" i="4" s="1"/>
  <c r="K95" i="2"/>
  <c r="N95" i="2" s="1"/>
  <c r="K29" i="4" s="1"/>
  <c r="B29" i="4"/>
  <c r="F95" i="2"/>
  <c r="E95" i="2"/>
  <c r="D29" i="4" s="1"/>
  <c r="D95" i="2"/>
  <c r="K94" i="2"/>
  <c r="N94" i="2" s="1"/>
  <c r="O28" i="4" s="1"/>
  <c r="K93" i="2"/>
  <c r="N93" i="2" s="1"/>
  <c r="M28" i="4" s="1"/>
  <c r="F93" i="2"/>
  <c r="G92" i="2" s="1"/>
  <c r="H28" i="4" s="1"/>
  <c r="K92" i="2"/>
  <c r="N92" i="2" s="1"/>
  <c r="K28" i="4" s="1"/>
  <c r="B28" i="4"/>
  <c r="F92" i="2"/>
  <c r="E92" i="2"/>
  <c r="D28" i="4" s="1"/>
  <c r="D92" i="2"/>
  <c r="K91" i="2"/>
  <c r="N91" i="2" s="1"/>
  <c r="O27" i="4" s="1"/>
  <c r="K90" i="2"/>
  <c r="N90" i="2" s="1"/>
  <c r="M27" i="4" s="1"/>
  <c r="F90" i="2"/>
  <c r="G89" i="2" s="1"/>
  <c r="H27" i="4" s="1"/>
  <c r="K89" i="2"/>
  <c r="N89" i="2" s="1"/>
  <c r="K27" i="4" s="1"/>
  <c r="B27" i="4"/>
  <c r="F89" i="2"/>
  <c r="E89" i="2"/>
  <c r="D27" i="4" s="1"/>
  <c r="D89" i="2"/>
  <c r="K88" i="2"/>
  <c r="N88" i="2" s="1"/>
  <c r="O26" i="4" s="1"/>
  <c r="K87" i="2"/>
  <c r="N87" i="2" s="1"/>
  <c r="M26" i="4" s="1"/>
  <c r="F87" i="2"/>
  <c r="G86" i="2" s="1"/>
  <c r="H26" i="4" s="1"/>
  <c r="K86" i="2"/>
  <c r="N86" i="2" s="1"/>
  <c r="K26" i="4" s="1"/>
  <c r="B26" i="4"/>
  <c r="F86" i="2"/>
  <c r="E86" i="2"/>
  <c r="D26" i="4" s="1"/>
  <c r="D86" i="2"/>
  <c r="K85" i="2"/>
  <c r="N85" i="2" s="1"/>
  <c r="O25" i="4" s="1"/>
  <c r="K84" i="2"/>
  <c r="N84" i="2" s="1"/>
  <c r="M25" i="4" s="1"/>
  <c r="F84" i="2"/>
  <c r="G83" i="2" s="1"/>
  <c r="H25" i="4" s="1"/>
  <c r="K83" i="2"/>
  <c r="N83" i="2" s="1"/>
  <c r="K25" i="4" s="1"/>
  <c r="B25" i="4"/>
  <c r="F83" i="2"/>
  <c r="E83" i="2"/>
  <c r="D25" i="4" s="1"/>
  <c r="D83" i="2"/>
  <c r="K82" i="2"/>
  <c r="N82" i="2" s="1"/>
  <c r="O24" i="4" s="1"/>
  <c r="K81" i="2"/>
  <c r="N81" i="2" s="1"/>
  <c r="M24" i="4" s="1"/>
  <c r="F81" i="2"/>
  <c r="G80" i="2" s="1"/>
  <c r="H24" i="4" s="1"/>
  <c r="K80" i="2"/>
  <c r="N80" i="2" s="1"/>
  <c r="K24" i="4" s="1"/>
  <c r="B24" i="4"/>
  <c r="F80" i="2"/>
  <c r="E80" i="2"/>
  <c r="D24" i="4" s="1"/>
  <c r="D80" i="2"/>
  <c r="K79" i="2"/>
  <c r="N79" i="2" s="1"/>
  <c r="O23" i="4" s="1"/>
  <c r="K78" i="2"/>
  <c r="N78" i="2" s="1"/>
  <c r="M23" i="4" s="1"/>
  <c r="F78" i="2"/>
  <c r="G77" i="2" s="1"/>
  <c r="H23" i="4" s="1"/>
  <c r="K77" i="2"/>
  <c r="N77" i="2" s="1"/>
  <c r="K23" i="4" s="1"/>
  <c r="B23" i="4"/>
  <c r="F77" i="2"/>
  <c r="E77" i="2"/>
  <c r="D23" i="4" s="1"/>
  <c r="D77" i="2"/>
  <c r="B22" i="4"/>
  <c r="D22" i="4"/>
  <c r="B21" i="4"/>
  <c r="D21" i="4"/>
  <c r="B20" i="4"/>
  <c r="D20" i="4"/>
  <c r="B19" i="4"/>
  <c r="D19" i="4"/>
  <c r="D18" i="4"/>
  <c r="B17" i="4"/>
  <c r="D17" i="4"/>
  <c r="B16" i="4"/>
  <c r="D16" i="4"/>
  <c r="B15" i="4"/>
  <c r="D15" i="4"/>
  <c r="B14" i="4"/>
  <c r="D14" i="4"/>
  <c r="B13" i="4"/>
  <c r="D13" i="4"/>
  <c r="B12" i="4"/>
  <c r="D12" i="4"/>
  <c r="B11" i="4"/>
  <c r="D11" i="4"/>
  <c r="B10" i="4"/>
  <c r="D10" i="4"/>
  <c r="B9" i="4"/>
  <c r="D9" i="4"/>
  <c r="B8" i="4"/>
  <c r="D8" i="4"/>
  <c r="B7" i="4"/>
  <c r="D7" i="4"/>
  <c r="B6" i="4"/>
  <c r="D6" i="4"/>
  <c r="B5" i="4"/>
  <c r="D5" i="4"/>
  <c r="B4" i="4"/>
  <c r="D4" i="4"/>
  <c r="D3" i="4"/>
  <c r="K16" i="2"/>
  <c r="N16" i="2" s="1"/>
  <c r="O2" i="4" s="1"/>
  <c r="K15" i="2"/>
  <c r="N15" i="2" s="1"/>
  <c r="M2" i="4" s="1"/>
  <c r="G14" i="2"/>
  <c r="H2" i="4" s="1"/>
  <c r="K14" i="2"/>
  <c r="N14" i="2" s="1"/>
  <c r="B2" i="4"/>
  <c r="F14" i="2"/>
  <c r="F27" i="21" s="1"/>
  <c r="D2" i="4"/>
  <c r="K2" i="4" l="1"/>
  <c r="C123" i="4"/>
  <c r="C127" i="4"/>
  <c r="C131" i="4"/>
  <c r="C135" i="4"/>
  <c r="C101" i="4"/>
  <c r="C105" i="4"/>
  <c r="C109" i="4"/>
  <c r="C113" i="4"/>
  <c r="C117" i="4"/>
  <c r="C139" i="4"/>
  <c r="C143" i="4"/>
  <c r="C147" i="4"/>
  <c r="C151" i="4"/>
  <c r="C69" i="4"/>
  <c r="C70" i="4"/>
  <c r="C73" i="4"/>
  <c r="C74" i="4"/>
  <c r="C77" i="4"/>
  <c r="C78" i="4"/>
  <c r="C81" i="4"/>
  <c r="C82" i="4"/>
  <c r="C85" i="4"/>
  <c r="C86" i="4"/>
  <c r="C88" i="4"/>
  <c r="C89" i="4"/>
  <c r="C100" i="4"/>
  <c r="C104" i="4"/>
  <c r="C108" i="4"/>
  <c r="C112" i="4"/>
  <c r="C116" i="4"/>
  <c r="C122" i="4"/>
  <c r="C126" i="4"/>
  <c r="C130" i="4"/>
  <c r="C134" i="4"/>
  <c r="C138" i="4"/>
  <c r="C142" i="4"/>
  <c r="C146" i="4"/>
  <c r="C150" i="4"/>
  <c r="C111" i="4"/>
  <c r="C115" i="4"/>
  <c r="C119" i="4"/>
  <c r="S7" i="2"/>
  <c r="F16" i="18"/>
  <c r="G16" i="18" s="1"/>
  <c r="C92" i="4"/>
  <c r="C93" i="4"/>
  <c r="C99" i="4"/>
  <c r="C103" i="4"/>
  <c r="C107" i="4"/>
  <c r="C120" i="4"/>
  <c r="C121" i="4"/>
  <c r="C125" i="4"/>
  <c r="C129" i="4"/>
  <c r="C133" i="4"/>
  <c r="C137" i="4"/>
  <c r="C141" i="4"/>
  <c r="C145" i="4"/>
  <c r="C149" i="4"/>
  <c r="C96" i="4"/>
  <c r="C97" i="4"/>
  <c r="C98" i="4"/>
  <c r="C102" i="4"/>
  <c r="C106" i="4"/>
  <c r="C110" i="4"/>
  <c r="C114" i="4"/>
  <c r="C118" i="4"/>
  <c r="C124" i="4"/>
  <c r="C128" i="4"/>
  <c r="C132" i="4"/>
  <c r="C136" i="4"/>
  <c r="C140" i="4"/>
  <c r="C144" i="4"/>
  <c r="C148" i="4"/>
  <c r="C71" i="4"/>
  <c r="C75" i="4"/>
  <c r="C79" i="4"/>
  <c r="C83" i="4"/>
  <c r="C91" i="4"/>
  <c r="C95" i="4"/>
  <c r="C68" i="4"/>
  <c r="C72" i="4"/>
  <c r="C76" i="4"/>
  <c r="C80" i="4"/>
  <c r="C84" i="4"/>
  <c r="C87" i="4"/>
  <c r="C90" i="4"/>
  <c r="C94" i="4"/>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G18" i="18" l="1"/>
  <c r="E28" i="18" s="1"/>
  <c r="M5" i="11" l="1"/>
  <c r="E5" i="11" s="1"/>
</calcChain>
</file>

<file path=xl/comments1.xml><?xml version="1.0" encoding="utf-8"?>
<comments xmlns="http://schemas.openxmlformats.org/spreadsheetml/2006/main">
  <authors>
    <author>NANS21V</author>
    <author>村松祐</author>
    <author>情報連携統括本部</author>
  </authors>
  <commentList>
    <comment ref="D6" authorId="0">
      <text>
        <r>
          <rPr>
            <b/>
            <sz val="9"/>
            <color indexed="81"/>
            <rFont val="ＭＳ Ｐゴシック"/>
            <family val="3"/>
            <charset val="128"/>
          </rPr>
          <t>大学名を選択後、
自動で入力されます。
まず下のセルで
大学名を選択してください。</t>
        </r>
      </text>
    </comment>
    <comment ref="D8" authorId="1">
      <text>
        <r>
          <rPr>
            <b/>
            <sz val="9"/>
            <color indexed="81"/>
            <rFont val="MS P ゴシック"/>
            <family val="3"/>
            <charset val="128"/>
          </rPr>
          <t>選択してください。</t>
        </r>
      </text>
    </comment>
    <comment ref="D15" authorId="0">
      <text>
        <r>
          <rPr>
            <b/>
            <sz val="9"/>
            <color indexed="81"/>
            <rFont val="ＭＳ Ｐゴシック"/>
            <family val="3"/>
            <charset val="128"/>
          </rPr>
          <t>部長名を入力後、
部長名のﾌﾘｶﾞﾅが
自動で反映されます。
ﾌﾘｶﾞﾅが間違っていた場合のみ、
正しいﾌﾘｶﾞﾅを入力してください。</t>
        </r>
      </text>
    </comment>
    <comment ref="D16" authorId="1">
      <text>
        <r>
          <rPr>
            <sz val="12"/>
            <color indexed="81"/>
            <rFont val="MS P ゴシック"/>
            <family val="3"/>
            <charset val="128"/>
          </rPr>
          <t>部長名を入力してください。
フリガナは自動で作成されます。
監督名・申込責任者氏名も同様です。</t>
        </r>
      </text>
    </comment>
    <comment ref="D18" authorId="2">
      <text>
        <r>
          <rPr>
            <b/>
            <sz val="9"/>
            <color indexed="81"/>
            <rFont val="ＭＳ Ｐゴシック"/>
            <family val="3"/>
            <charset val="128"/>
          </rPr>
          <t>当日連絡できる電話番号を入力してください。
入力後各シートに電話番号が
自動で反映されます。</t>
        </r>
      </text>
    </comment>
    <comment ref="D19" authorId="0">
      <text>
        <r>
          <rPr>
            <b/>
            <sz val="9"/>
            <color indexed="81"/>
            <rFont val="ＭＳ Ｐゴシック"/>
            <family val="3"/>
            <charset val="128"/>
          </rPr>
          <t>監督名を入力後、
監督名のﾌﾘｶﾞﾅが
自動で反映されます。
ﾌﾘｶﾞﾅが間違っていた場合のみ、
正しいﾌﾘｶﾞﾅを入力してください。</t>
        </r>
      </text>
    </comment>
    <comment ref="D20" authorId="1">
      <text>
        <r>
          <rPr>
            <sz val="12"/>
            <color indexed="81"/>
            <rFont val="MS P ゴシック"/>
            <family val="3"/>
            <charset val="128"/>
          </rPr>
          <t xml:space="preserve">監督名を入力してください。
フリガナは自動で作成されます。
</t>
        </r>
      </text>
    </comment>
    <comment ref="D24" authorId="2">
      <text>
        <r>
          <rPr>
            <b/>
            <sz val="9"/>
            <color indexed="81"/>
            <rFont val="ＭＳ Ｐゴシック"/>
            <family val="3"/>
            <charset val="128"/>
          </rPr>
          <t>申込責任者名を入力後、
申込責任者名のﾌﾘｶﾞﾅが
自動で反映されます。
ﾌﾘｶﾞﾅが間違っていた場合のみ、
正しいﾌﾘｶﾞﾅを入力してください。</t>
        </r>
      </text>
    </comment>
    <comment ref="D25" authorId="1">
      <text>
        <r>
          <rPr>
            <sz val="12"/>
            <color indexed="81"/>
            <rFont val="MS P ゴシック"/>
            <family val="3"/>
            <charset val="128"/>
          </rPr>
          <t xml:space="preserve">申込責任者名を入力してください。
フリガナは自動で作成されます。
</t>
        </r>
      </text>
    </comment>
    <comment ref="D27" authorId="2">
      <text>
        <r>
          <rPr>
            <b/>
            <sz val="9"/>
            <color indexed="81"/>
            <rFont val="ＭＳ Ｐゴシック"/>
            <family val="3"/>
            <charset val="128"/>
          </rPr>
          <t>申込責任者の連絡先を入力してください。
入力後各シートに連絡先が
自動で反映されます。</t>
        </r>
      </text>
    </comment>
  </commentList>
</comments>
</file>

<file path=xl/comments2.xml><?xml version="1.0" encoding="utf-8"?>
<comments xmlns="http://schemas.openxmlformats.org/spreadsheetml/2006/main">
  <authors>
    <author>NANS21V</author>
    <author>Tasuku Muramatsu</author>
    <author>現代社会</author>
    <author>東海学生陸上競技連盟</author>
  </authors>
  <commentList>
    <comment ref="R7" authorId="0">
      <text>
        <r>
          <rPr>
            <b/>
            <sz val="9"/>
            <color indexed="81"/>
            <rFont val="ＭＳ Ｐゴシック"/>
            <family val="3"/>
            <charset val="128"/>
          </rPr>
          <t>エントリーした人数が
反映されます。
入力する必要はありません。</t>
        </r>
      </text>
    </comment>
    <comment ref="G12" authorId="1">
      <text>
        <r>
          <rPr>
            <b/>
            <sz val="9"/>
            <color indexed="81"/>
            <rFont val="MS P ゴシック"/>
            <family val="3"/>
            <charset val="128"/>
          </rPr>
          <t>かくす。</t>
        </r>
      </text>
    </comment>
    <comment ref="H12" authorId="1">
      <text>
        <r>
          <rPr>
            <b/>
            <sz val="9"/>
            <color indexed="81"/>
            <rFont val="MS P ゴシック"/>
            <family val="3"/>
            <charset val="128"/>
          </rPr>
          <t>かくす。</t>
        </r>
      </text>
    </comment>
    <comment ref="M14" authorId="2">
      <text>
        <r>
          <rPr>
            <b/>
            <sz val="11"/>
            <color indexed="81"/>
            <rFont val="ＭＳ Ｐゴシック"/>
            <family val="3"/>
            <charset val="128"/>
          </rPr>
          <t>コンマやmを抜いて</t>
        </r>
        <r>
          <rPr>
            <sz val="11"/>
            <color indexed="81"/>
            <rFont val="ＭＳ Ｐゴシック"/>
            <family val="3"/>
            <charset val="128"/>
          </rPr>
          <t>入力してください。
例）</t>
        </r>
        <r>
          <rPr>
            <b/>
            <sz val="11"/>
            <color indexed="81"/>
            <rFont val="ＭＳ Ｐゴシック"/>
            <family val="3"/>
            <charset val="128"/>
          </rPr>
          <t xml:space="preserve">
</t>
        </r>
        <r>
          <rPr>
            <b/>
            <u/>
            <sz val="11"/>
            <color indexed="81"/>
            <rFont val="ＭＳ Ｐゴシック"/>
            <family val="3"/>
            <charset val="128"/>
          </rPr>
          <t>○1056　10257　1392</t>
        </r>
        <r>
          <rPr>
            <b/>
            <sz val="11"/>
            <color indexed="81"/>
            <rFont val="ＭＳ Ｐゴシック"/>
            <family val="3"/>
            <charset val="128"/>
          </rPr>
          <t xml:space="preserve">
</t>
        </r>
        <r>
          <rPr>
            <sz val="11"/>
            <color indexed="81"/>
            <rFont val="ＭＳ Ｐゴシック"/>
            <family val="3"/>
            <charset val="128"/>
          </rPr>
          <t>×10.56　1.02.57　13ｍ92</t>
        </r>
      </text>
    </comment>
    <comment ref="O14" authorId="3">
      <text>
        <r>
          <rPr>
            <b/>
            <sz val="9"/>
            <color indexed="81"/>
            <rFont val="ＭＳ Ｐゴシック"/>
            <family val="3"/>
            <charset val="128"/>
          </rPr>
          <t>西暦から８桁で
入力してください。
（期間：20170101～20180916）
例：2018年8月10日
→20180808</t>
        </r>
      </text>
    </comment>
    <comment ref="P14" authorId="3">
      <text>
        <r>
          <rPr>
            <b/>
            <sz val="9"/>
            <color indexed="81"/>
            <rFont val="ＭＳ Ｐゴシック"/>
            <family val="3"/>
            <charset val="128"/>
          </rPr>
          <t>大会の省略名を
入力してください。
例：秩父宮賜杯第49回全日本大学駅伝予選会
→2017予選会</t>
        </r>
      </text>
    </comment>
  </commentList>
</comments>
</file>

<file path=xl/comments3.xml><?xml version="1.0" encoding="utf-8"?>
<comments xmlns="http://schemas.openxmlformats.org/spreadsheetml/2006/main">
  <authors>
    <author>村松祐</author>
    <author>現代社会</author>
    <author>東海学生陸上競技連盟</author>
  </authors>
  <commentList>
    <comment ref="J14" authorId="0">
      <text>
        <r>
          <rPr>
            <b/>
            <u/>
            <sz val="12"/>
            <color indexed="81"/>
            <rFont val="MS P ゴシック"/>
            <family val="3"/>
            <charset val="128"/>
          </rPr>
          <t>リストから</t>
        </r>
        <r>
          <rPr>
            <b/>
            <sz val="12"/>
            <color indexed="81"/>
            <rFont val="MS P ゴシック"/>
            <family val="3"/>
            <charset val="128"/>
          </rPr>
          <t xml:space="preserve">
</t>
        </r>
        <r>
          <rPr>
            <sz val="12"/>
            <color indexed="81"/>
            <rFont val="MS P ゴシック"/>
            <family val="3"/>
            <charset val="128"/>
          </rPr>
          <t>選択してください。</t>
        </r>
      </text>
    </comment>
    <comment ref="M14" authorId="1">
      <text>
        <r>
          <rPr>
            <b/>
            <sz val="11"/>
            <color indexed="81"/>
            <rFont val="ＭＳ Ｐゴシック"/>
            <family val="3"/>
            <charset val="128"/>
          </rPr>
          <t>コンマやmを抜いて</t>
        </r>
        <r>
          <rPr>
            <sz val="11"/>
            <color indexed="81"/>
            <rFont val="ＭＳ Ｐゴシック"/>
            <family val="3"/>
            <charset val="128"/>
          </rPr>
          <t>入力してください。
例）</t>
        </r>
        <r>
          <rPr>
            <b/>
            <sz val="11"/>
            <color indexed="81"/>
            <rFont val="ＭＳ Ｐゴシック"/>
            <family val="3"/>
            <charset val="128"/>
          </rPr>
          <t xml:space="preserve">
</t>
        </r>
        <r>
          <rPr>
            <b/>
            <u/>
            <sz val="11"/>
            <color indexed="81"/>
            <rFont val="ＭＳ Ｐゴシック"/>
            <family val="3"/>
            <charset val="128"/>
          </rPr>
          <t>○1056　10257　1392</t>
        </r>
        <r>
          <rPr>
            <b/>
            <sz val="11"/>
            <color indexed="81"/>
            <rFont val="ＭＳ Ｐゴシック"/>
            <family val="3"/>
            <charset val="128"/>
          </rPr>
          <t xml:space="preserve">
</t>
        </r>
        <r>
          <rPr>
            <sz val="11"/>
            <color indexed="81"/>
            <rFont val="ＭＳ Ｐゴシック"/>
            <family val="3"/>
            <charset val="128"/>
          </rPr>
          <t>×10.56　1.02.57　13ｍ92</t>
        </r>
      </text>
    </comment>
    <comment ref="O14" authorId="2">
      <text>
        <r>
          <rPr>
            <b/>
            <sz val="9"/>
            <color indexed="81"/>
            <rFont val="ＭＳ Ｐゴシック"/>
            <family val="3"/>
            <charset val="128"/>
          </rPr>
          <t>西暦から八桁で
入力してください。
（期間：20170101～20180916）
例：2018年8月10日
→20180808</t>
        </r>
      </text>
    </comment>
    <comment ref="P14" authorId="2">
      <text>
        <r>
          <rPr>
            <b/>
            <sz val="9"/>
            <color indexed="81"/>
            <rFont val="ＭＳ Ｐゴシック"/>
            <family val="3"/>
            <charset val="128"/>
          </rPr>
          <t>大会の省略名を
入力してください。
例：秩父宮賜杯第49回全日本大学駅伝予選会
→2017予選会</t>
        </r>
      </text>
    </comment>
    <comment ref="S14" authorId="2">
      <text>
        <r>
          <rPr>
            <b/>
            <sz val="9"/>
            <color indexed="81"/>
            <rFont val="ＭＳ Ｐゴシック"/>
            <family val="3"/>
            <charset val="128"/>
          </rPr>
          <t>様式Ⅱ（女子4×100mR）で
登録番号を入力後、
自動で反映されます。</t>
        </r>
      </text>
    </comment>
    <comment ref="T14" authorId="2">
      <text>
        <r>
          <rPr>
            <b/>
            <sz val="9"/>
            <color indexed="81"/>
            <rFont val="ＭＳ Ｐゴシック"/>
            <family val="3"/>
            <charset val="128"/>
          </rPr>
          <t>様式Ⅱ（女子4×400mR）で
登録番号を入力後、
自動で反映されます。</t>
        </r>
      </text>
    </comment>
  </commentList>
</comments>
</file>

<file path=xl/comments4.xml><?xml version="1.0" encoding="utf-8"?>
<comments xmlns="http://schemas.openxmlformats.org/spreadsheetml/2006/main">
  <authors>
    <author>東海学生陸上競技連盟</author>
  </authors>
  <commentList>
    <comment ref="D11" authorId="0">
      <text>
        <r>
          <rPr>
            <b/>
            <sz val="9"/>
            <color indexed="81"/>
            <rFont val="ＭＳ Ｐゴシック"/>
            <family val="3"/>
            <charset val="128"/>
          </rPr>
          <t>コンマを抜いて入力してください。
例）
○1056　10257　
×10.56　1.02.57　</t>
        </r>
      </text>
    </comment>
    <comment ref="D13" authorId="0">
      <text>
        <r>
          <rPr>
            <b/>
            <sz val="9"/>
            <color indexed="81"/>
            <rFont val="ＭＳ Ｐゴシック"/>
            <family val="3"/>
            <charset val="128"/>
          </rPr>
          <t>大会の省略名を入力してください。
例：第84回東海学生陸上競技対校選手権大会
→2018東海IC</t>
        </r>
      </text>
    </comment>
  </commentList>
</comments>
</file>

<file path=xl/comments5.xml><?xml version="1.0" encoding="utf-8"?>
<comments xmlns="http://schemas.openxmlformats.org/spreadsheetml/2006/main">
  <authors>
    <author>東海学生陸上競技連盟</author>
  </authors>
  <commentList>
    <comment ref="D11" authorId="0">
      <text>
        <r>
          <rPr>
            <b/>
            <sz val="9"/>
            <color indexed="81"/>
            <rFont val="ＭＳ Ｐゴシック"/>
            <family val="3"/>
            <charset val="128"/>
          </rPr>
          <t>コンマを抜いて入力してください。
例）
○1056　10257　
×10.56　1.02.57　</t>
        </r>
      </text>
    </comment>
    <comment ref="D13" authorId="0">
      <text>
        <r>
          <rPr>
            <b/>
            <sz val="9"/>
            <color indexed="81"/>
            <rFont val="ＭＳ Ｐゴシック"/>
            <family val="3"/>
            <charset val="128"/>
          </rPr>
          <t xml:space="preserve">大会の省略名を入力してください。
例：第84回東海学生陸上競技対校選手権大会
→2018東海IC
</t>
        </r>
      </text>
    </comment>
    <comment ref="E15" authorId="0">
      <text>
        <r>
          <rPr>
            <b/>
            <sz val="9"/>
            <color indexed="81"/>
            <rFont val="ＭＳ Ｐゴシック"/>
            <family val="3"/>
            <charset val="128"/>
          </rPr>
          <t>西暦から8桁で
入力してください。
H30年9月３日
→20180903</t>
        </r>
      </text>
    </comment>
  </commentList>
</comments>
</file>

<file path=xl/comments6.xml><?xml version="1.0" encoding="utf-8"?>
<comments xmlns="http://schemas.openxmlformats.org/spreadsheetml/2006/main">
  <authors>
    <author>東海学生陸上競技連盟</author>
  </authors>
  <commentList>
    <comment ref="D11" authorId="0">
      <text>
        <r>
          <rPr>
            <b/>
            <sz val="9"/>
            <color indexed="81"/>
            <rFont val="ＭＳ Ｐゴシック"/>
            <family val="3"/>
            <charset val="128"/>
          </rPr>
          <t>コンマを抜いて入力してください。
例）
○1056　10257　
×10.56　1.02.57　</t>
        </r>
      </text>
    </comment>
    <comment ref="D13" authorId="0">
      <text>
        <r>
          <rPr>
            <b/>
            <sz val="9"/>
            <color indexed="81"/>
            <rFont val="ＭＳ Ｐゴシック"/>
            <family val="3"/>
            <charset val="128"/>
          </rPr>
          <t>大会の省略名を入力してください。
例：第84回東海学生陸上競技対校選手権大会
→2018東海IC</t>
        </r>
      </text>
    </comment>
  </commentList>
</comments>
</file>

<file path=xl/comments7.xml><?xml version="1.0" encoding="utf-8"?>
<comments xmlns="http://schemas.openxmlformats.org/spreadsheetml/2006/main">
  <authors>
    <author>東海学生陸上競技連盟</author>
  </authors>
  <commentList>
    <comment ref="D11" authorId="0">
      <text>
        <r>
          <rPr>
            <b/>
            <sz val="9"/>
            <color indexed="81"/>
            <rFont val="ＭＳ Ｐゴシック"/>
            <family val="3"/>
            <charset val="128"/>
          </rPr>
          <t>コンマを抜いて入力してください。
例）
○1056　10257　
×10.56　1.02.57　</t>
        </r>
      </text>
    </comment>
    <comment ref="D13" authorId="0">
      <text>
        <r>
          <rPr>
            <b/>
            <sz val="9"/>
            <color indexed="81"/>
            <rFont val="ＭＳ Ｐゴシック"/>
            <family val="3"/>
            <charset val="128"/>
          </rPr>
          <t>大会の省略名を入力してください。
例：第84回東海学生陸上競技対校選手権大会
→2018東海IC</t>
        </r>
      </text>
    </comment>
    <comment ref="D15" authorId="0">
      <text>
        <r>
          <rPr>
            <b/>
            <sz val="9"/>
            <color indexed="81"/>
            <rFont val="ＭＳ Ｐゴシック"/>
            <family val="3"/>
            <charset val="128"/>
          </rPr>
          <t>西暦から8桁で
入力してください。
H30年9月３日
→20180903</t>
        </r>
      </text>
    </comment>
    <comment ref="E15" authorId="0">
      <text>
        <r>
          <rPr>
            <b/>
            <sz val="9"/>
            <color indexed="81"/>
            <rFont val="ＭＳ Ｐゴシック"/>
            <family val="3"/>
            <charset val="128"/>
          </rPr>
          <t>西暦から8桁で
入力してください。
H30年9月３日
→20180903</t>
        </r>
      </text>
    </comment>
  </commentList>
</comments>
</file>

<file path=xl/comments8.xml><?xml version="1.0" encoding="utf-8"?>
<comments xmlns="http://schemas.openxmlformats.org/spreadsheetml/2006/main">
  <authors>
    <author>NANS21V</author>
    <author>情報連携統括本部</author>
  </authors>
  <commentList>
    <comment ref="C6" authorId="0">
      <text>
        <r>
          <rPr>
            <b/>
            <sz val="9"/>
            <color indexed="81"/>
            <rFont val="ＭＳ Ｐゴシック"/>
            <family val="3"/>
            <charset val="128"/>
          </rPr>
          <t>基本情報登録シートで入力後、
自動で反映されます。
はじめに基本情報登録シートの入力欄に
必要事項を入力してください。</t>
        </r>
      </text>
    </comment>
    <comment ref="C9" authorId="0">
      <text>
        <r>
          <rPr>
            <b/>
            <sz val="9"/>
            <color indexed="81"/>
            <rFont val="ＭＳ Ｐゴシック"/>
            <family val="3"/>
            <charset val="128"/>
          </rPr>
          <t>基本情報登録シートで入力後、
自動で反映されます。
はじめに基本情報登録シートの入力欄に
必要事項を入力してください。</t>
        </r>
      </text>
    </comment>
    <comment ref="C12" authorId="0">
      <text>
        <r>
          <rPr>
            <b/>
            <sz val="9"/>
            <color indexed="81"/>
            <rFont val="ＭＳ Ｐゴシック"/>
            <family val="3"/>
            <charset val="128"/>
          </rPr>
          <t>基本情報登録シートで入力後、
自動で反映されます。
はじめに基本情報登録シートの入力欄に
必要事項を入力してください。</t>
        </r>
      </text>
    </comment>
    <comment ref="C15" authorId="0">
      <text>
        <r>
          <rPr>
            <b/>
            <sz val="9"/>
            <color indexed="81"/>
            <rFont val="ＭＳ Ｐゴシック"/>
            <family val="3"/>
            <charset val="128"/>
          </rPr>
          <t>基本情報登録シートで入力後、
自動で反映されます。
はじめに基本情報登録シートの入力欄に
必要事項を入力してください。</t>
        </r>
      </text>
    </comment>
    <comment ref="A19" authorId="0">
      <text>
        <r>
          <rPr>
            <b/>
            <sz val="9"/>
            <color indexed="81"/>
            <rFont val="ＭＳ Ｐゴシック"/>
            <family val="3"/>
            <charset val="128"/>
          </rPr>
          <t>自動で入力されません。
マネージャーの連絡先で
必要な部分を
入力してください。</t>
        </r>
      </text>
    </comment>
    <comment ref="B23" authorId="1">
      <text>
        <r>
          <rPr>
            <b/>
            <sz val="9"/>
            <color indexed="81"/>
            <rFont val="ＭＳ Ｐゴシック"/>
            <family val="3"/>
            <charset val="128"/>
          </rPr>
          <t>入力しないでください。</t>
        </r>
      </text>
    </comment>
  </commentList>
</comments>
</file>

<file path=xl/comments9.xml><?xml version="1.0" encoding="utf-8"?>
<comments xmlns="http://schemas.openxmlformats.org/spreadsheetml/2006/main">
  <authors>
    <author>村松祐</author>
  </authors>
  <commentList>
    <comment ref="H1" authorId="0">
      <text>
        <r>
          <rPr>
            <b/>
            <sz val="9"/>
            <color indexed="81"/>
            <rFont val="MS P ゴシック"/>
            <family val="3"/>
            <charset val="128"/>
          </rPr>
          <t>学年は数値で入力させる。</t>
        </r>
      </text>
    </comment>
  </commentList>
</comments>
</file>

<file path=xl/sharedStrings.xml><?xml version="1.0" encoding="utf-8"?>
<sst xmlns="http://schemas.openxmlformats.org/spreadsheetml/2006/main" count="15385" uniqueCount="6416">
  <si>
    <t>大学名　ﾌﾘｶﾞﾅ</t>
    <rPh sb="0" eb="3">
      <t>ダイガクメイ</t>
    </rPh>
    <phoneticPr fontId="1"/>
  </si>
  <si>
    <t>大学名</t>
    <rPh sb="0" eb="3">
      <t>ダイガクメイ</t>
    </rPh>
    <phoneticPr fontId="1"/>
  </si>
  <si>
    <t>大学コード</t>
    <rPh sb="0" eb="2">
      <t>ダイガク</t>
    </rPh>
    <phoneticPr fontId="1"/>
  </si>
  <si>
    <t>略称</t>
    <rPh sb="0" eb="2">
      <t>リャクショウ</t>
    </rPh>
    <phoneticPr fontId="1"/>
  </si>
  <si>
    <t>KC</t>
  </si>
  <si>
    <t>印</t>
    <rPh sb="0" eb="1">
      <t>イン</t>
    </rPh>
    <phoneticPr fontId="1"/>
  </si>
  <si>
    <t>監督名</t>
    <rPh sb="0" eb="2">
      <t>カントク</t>
    </rPh>
    <rPh sb="2" eb="3">
      <t>メイ</t>
    </rPh>
    <phoneticPr fontId="1"/>
  </si>
  <si>
    <t>電話番号</t>
    <rPh sb="0" eb="2">
      <t>デンワ</t>
    </rPh>
    <rPh sb="2" eb="4">
      <t>バンゴウ</t>
    </rPh>
    <phoneticPr fontId="1"/>
  </si>
  <si>
    <t>緊急連絡先</t>
    <rPh sb="0" eb="2">
      <t>キンキュウ</t>
    </rPh>
    <rPh sb="2" eb="5">
      <t>レンラクサキ</t>
    </rPh>
    <phoneticPr fontId="1"/>
  </si>
  <si>
    <t>郵便番号</t>
    <rPh sb="0" eb="4">
      <t>ユウビンバンゴウ</t>
    </rPh>
    <phoneticPr fontId="1"/>
  </si>
  <si>
    <t>住所</t>
    <rPh sb="0" eb="2">
      <t>ジュウショ</t>
    </rPh>
    <phoneticPr fontId="1"/>
  </si>
  <si>
    <t>　　印</t>
    <rPh sb="2" eb="3">
      <t>イン</t>
    </rPh>
    <phoneticPr fontId="1"/>
  </si>
  <si>
    <t>延べ人数</t>
    <rPh sb="0" eb="1">
      <t>ノ</t>
    </rPh>
    <rPh sb="2" eb="4">
      <t>ニンズウ</t>
    </rPh>
    <phoneticPr fontId="1"/>
  </si>
  <si>
    <t>個人種目料金</t>
    <rPh sb="0" eb="2">
      <t>コジン</t>
    </rPh>
    <rPh sb="2" eb="4">
      <t>シュモク</t>
    </rPh>
    <rPh sb="4" eb="6">
      <t>リョウキン</t>
    </rPh>
    <phoneticPr fontId="1"/>
  </si>
  <si>
    <t>印</t>
  </si>
  <si>
    <t>No.</t>
  </si>
  <si>
    <t>登録番号</t>
    <rPh sb="0" eb="2">
      <t>トウロク</t>
    </rPh>
    <rPh sb="2" eb="4">
      <t>バンゴウ</t>
    </rPh>
    <phoneticPr fontId="1"/>
  </si>
  <si>
    <t>氏名</t>
    <rPh sb="0" eb="2">
      <t>シメイ</t>
    </rPh>
    <phoneticPr fontId="1"/>
  </si>
  <si>
    <t>ﾌﾘｶﾞﾅ</t>
  </si>
  <si>
    <t>学年/登録陸協</t>
    <rPh sb="0" eb="2">
      <t>ガクネン</t>
    </rPh>
    <rPh sb="3" eb="5">
      <t>トウロク</t>
    </rPh>
    <rPh sb="5" eb="6">
      <t>リク</t>
    </rPh>
    <rPh sb="6" eb="7">
      <t>キョウ</t>
    </rPh>
    <phoneticPr fontId="1"/>
  </si>
  <si>
    <t>ＤＢ</t>
  </si>
  <si>
    <t>出場種目</t>
    <rPh sb="0" eb="2">
      <t>シュツジョウ</t>
    </rPh>
    <rPh sb="2" eb="4">
      <t>シュモク</t>
    </rPh>
    <phoneticPr fontId="1"/>
  </si>
  <si>
    <t>リレー</t>
  </si>
  <si>
    <t>S1,S2,S3</t>
  </si>
  <si>
    <t>Mat</t>
  </si>
  <si>
    <t>年月日</t>
    <rPh sb="0" eb="3">
      <t>ネンガッピ</t>
    </rPh>
    <phoneticPr fontId="1"/>
  </si>
  <si>
    <t>大会名</t>
    <rPh sb="0" eb="2">
      <t>タイカイ</t>
    </rPh>
    <rPh sb="2" eb="3">
      <t>メイ</t>
    </rPh>
    <phoneticPr fontId="1"/>
  </si>
  <si>
    <t>4×100mR</t>
  </si>
  <si>
    <t>4×400mR</t>
  </si>
  <si>
    <t>種目①</t>
    <rPh sb="0" eb="2">
      <t>シュモク</t>
    </rPh>
    <phoneticPr fontId="1"/>
  </si>
  <si>
    <t>400m</t>
  </si>
  <si>
    <t>00500</t>
  </si>
  <si>
    <t>①</t>
  </si>
  <si>
    <t>種目②</t>
    <rPh sb="0" eb="2">
      <t>シュモク</t>
    </rPh>
    <phoneticPr fontId="1"/>
  </si>
  <si>
    <t>②</t>
  </si>
  <si>
    <t>※備考欄：</t>
    <rPh sb="1" eb="3">
      <t>ビコウ</t>
    </rPh>
    <rPh sb="3" eb="4">
      <t>ラン</t>
    </rPh>
    <phoneticPr fontId="1"/>
  </si>
  <si>
    <t>種目③</t>
    <rPh sb="0" eb="2">
      <t>シュモク</t>
    </rPh>
    <phoneticPr fontId="1"/>
  </si>
  <si>
    <t>③</t>
  </si>
  <si>
    <t>1500m</t>
  </si>
  <si>
    <t>00800</t>
  </si>
  <si>
    <t>登録番号</t>
    <rPh sb="0" eb="2">
      <t>トウロク</t>
    </rPh>
    <rPh sb="2" eb="4">
      <t>バンゴウ</t>
    </rPh>
    <phoneticPr fontId="2"/>
  </si>
  <si>
    <t>DB</t>
  </si>
  <si>
    <t>氏名</t>
    <rPh sb="0" eb="2">
      <t>シメイ</t>
    </rPh>
    <phoneticPr fontId="2"/>
  </si>
  <si>
    <t>カナ氏名</t>
    <rPh sb="2" eb="4">
      <t>シメイ</t>
    </rPh>
    <phoneticPr fontId="2"/>
  </si>
  <si>
    <t>登録陸協</t>
    <rPh sb="0" eb="2">
      <t>トウロク</t>
    </rPh>
    <rPh sb="2" eb="4">
      <t>リッキョウ</t>
    </rPh>
    <phoneticPr fontId="3"/>
  </si>
  <si>
    <t>県コード</t>
    <rPh sb="0" eb="1">
      <t>ケン</t>
    </rPh>
    <phoneticPr fontId="2"/>
  </si>
  <si>
    <t>団体名</t>
    <rPh sb="0" eb="3">
      <t>ダンタイメイ</t>
    </rPh>
    <phoneticPr fontId="3"/>
  </si>
  <si>
    <t>学年</t>
    <rPh sb="0" eb="2">
      <t>ガクネン</t>
    </rPh>
    <phoneticPr fontId="1"/>
  </si>
  <si>
    <t>100000001</t>
  </si>
  <si>
    <t>福岡県</t>
  </si>
  <si>
    <t>2</t>
  </si>
  <si>
    <t>100000002</t>
  </si>
  <si>
    <t>熊本県</t>
  </si>
  <si>
    <t>3</t>
  </si>
  <si>
    <t>100000003</t>
  </si>
  <si>
    <t>100000004</t>
  </si>
  <si>
    <t>100000005</t>
  </si>
  <si>
    <t>100000006</t>
  </si>
  <si>
    <t>100000007</t>
  </si>
  <si>
    <t>100000008</t>
  </si>
  <si>
    <t>100000009</t>
  </si>
  <si>
    <t>100000010</t>
  </si>
  <si>
    <t>100000011</t>
  </si>
  <si>
    <t>100000012</t>
  </si>
  <si>
    <t>100000013</t>
  </si>
  <si>
    <t>沖縄県</t>
  </si>
  <si>
    <t>4</t>
  </si>
  <si>
    <t>100000014</t>
  </si>
  <si>
    <t>100000015</t>
  </si>
  <si>
    <t>100000016</t>
  </si>
  <si>
    <t>100000017</t>
  </si>
  <si>
    <t>100000018</t>
  </si>
  <si>
    <t>鹿児島県</t>
  </si>
  <si>
    <t>100000019</t>
  </si>
  <si>
    <t>100000020</t>
  </si>
  <si>
    <t>100000021</t>
  </si>
  <si>
    <t>100000022</t>
  </si>
  <si>
    <t>100000023</t>
  </si>
  <si>
    <t>100000024</t>
  </si>
  <si>
    <t>100000025</t>
  </si>
  <si>
    <t>100000026</t>
  </si>
  <si>
    <t>100000027</t>
  </si>
  <si>
    <t>100000028</t>
  </si>
  <si>
    <t>1</t>
  </si>
  <si>
    <t>100000029</t>
  </si>
  <si>
    <t>100000030</t>
  </si>
  <si>
    <t>100000031</t>
  </si>
  <si>
    <t>100000032</t>
  </si>
  <si>
    <t>100000033</t>
  </si>
  <si>
    <t>100000034</t>
  </si>
  <si>
    <t>100000035</t>
  </si>
  <si>
    <t>100000036</t>
  </si>
  <si>
    <t>100000037</t>
  </si>
  <si>
    <t>100000038</t>
  </si>
  <si>
    <t>100000039</t>
  </si>
  <si>
    <t>100000040</t>
  </si>
  <si>
    <t>100000041</t>
  </si>
  <si>
    <t>100000042</t>
  </si>
  <si>
    <t>100000043</t>
  </si>
  <si>
    <t>100000044</t>
  </si>
  <si>
    <t>100000045</t>
  </si>
  <si>
    <t>100000046</t>
  </si>
  <si>
    <t>100000047</t>
  </si>
  <si>
    <t>100000048</t>
  </si>
  <si>
    <t>100000049</t>
  </si>
  <si>
    <t>100000050</t>
  </si>
  <si>
    <t>100000051</t>
  </si>
  <si>
    <t>100000052</t>
  </si>
  <si>
    <t>100000053</t>
  </si>
  <si>
    <t>100000054</t>
  </si>
  <si>
    <t>100000055</t>
  </si>
  <si>
    <t>大分県</t>
  </si>
  <si>
    <t>100000056</t>
  </si>
  <si>
    <t>100000057</t>
  </si>
  <si>
    <t>100000058</t>
  </si>
  <si>
    <t>100000059</t>
  </si>
  <si>
    <t>100000060</t>
  </si>
  <si>
    <t>100000061</t>
  </si>
  <si>
    <t>100000062</t>
  </si>
  <si>
    <t>長崎県</t>
  </si>
  <si>
    <t>100000063</t>
  </si>
  <si>
    <t>佐賀県</t>
  </si>
  <si>
    <t>100000064</t>
  </si>
  <si>
    <t>100000065</t>
  </si>
  <si>
    <t>100000066</t>
  </si>
  <si>
    <t>徳島県</t>
  </si>
  <si>
    <t>100000067</t>
  </si>
  <si>
    <t>100000068</t>
  </si>
  <si>
    <t>広島県</t>
  </si>
  <si>
    <t>100000069</t>
  </si>
  <si>
    <t>100000070</t>
  </si>
  <si>
    <t>100000071</t>
  </si>
  <si>
    <t>100000072</t>
  </si>
  <si>
    <t>大阪府</t>
  </si>
  <si>
    <t>100000073</t>
  </si>
  <si>
    <t>島根県</t>
  </si>
  <si>
    <t>100000074</t>
  </si>
  <si>
    <t>100000075</t>
  </si>
  <si>
    <t>100000076</t>
  </si>
  <si>
    <t>100000077</t>
  </si>
  <si>
    <t>100000078</t>
  </si>
  <si>
    <t>愛媛県</t>
  </si>
  <si>
    <t>100000079</t>
  </si>
  <si>
    <t>宮崎県</t>
  </si>
  <si>
    <t>100000080</t>
  </si>
  <si>
    <t>100000081</t>
  </si>
  <si>
    <t>100000082</t>
  </si>
  <si>
    <t>100000083</t>
  </si>
  <si>
    <t>100000084</t>
  </si>
  <si>
    <t>100000085</t>
  </si>
  <si>
    <t>100000086</t>
  </si>
  <si>
    <t>100000087</t>
  </si>
  <si>
    <t>100000088</t>
  </si>
  <si>
    <t>100000089</t>
  </si>
  <si>
    <t>100000090</t>
  </si>
  <si>
    <t>山口県</t>
  </si>
  <si>
    <t>100000091</t>
  </si>
  <si>
    <t>100000092</t>
  </si>
  <si>
    <t>100000093</t>
  </si>
  <si>
    <t>100000094</t>
  </si>
  <si>
    <t>100000095</t>
  </si>
  <si>
    <t>岡山県</t>
  </si>
  <si>
    <t>100000096</t>
  </si>
  <si>
    <t>滋賀県</t>
  </si>
  <si>
    <t>100000097</t>
  </si>
  <si>
    <t>奈良県</t>
  </si>
  <si>
    <t>100000098</t>
  </si>
  <si>
    <t>100000099</t>
  </si>
  <si>
    <t>100000100</t>
  </si>
  <si>
    <t>100000101</t>
  </si>
  <si>
    <t>100000102</t>
  </si>
  <si>
    <t>100000103</t>
  </si>
  <si>
    <t>100000104</t>
  </si>
  <si>
    <t>100000105</t>
  </si>
  <si>
    <t>100000106</t>
  </si>
  <si>
    <t>100000107</t>
  </si>
  <si>
    <t>茨城県</t>
  </si>
  <si>
    <t>100000108</t>
  </si>
  <si>
    <t>100000109</t>
  </si>
  <si>
    <t>100000110</t>
  </si>
  <si>
    <t>100000111</t>
  </si>
  <si>
    <t>100000112</t>
  </si>
  <si>
    <t>100000113</t>
  </si>
  <si>
    <t>100000114</t>
  </si>
  <si>
    <t>100000115</t>
  </si>
  <si>
    <t>100000116</t>
  </si>
  <si>
    <t>100000117</t>
  </si>
  <si>
    <t>100000118</t>
  </si>
  <si>
    <t>100000119</t>
  </si>
  <si>
    <t>100000120</t>
  </si>
  <si>
    <t>100000121</t>
  </si>
  <si>
    <t>100000122</t>
  </si>
  <si>
    <t>100000123</t>
  </si>
  <si>
    <t>100000124</t>
  </si>
  <si>
    <t>100000125</t>
  </si>
  <si>
    <t>100000126</t>
  </si>
  <si>
    <t>100000127</t>
  </si>
  <si>
    <t>100000128</t>
  </si>
  <si>
    <t>100000129</t>
  </si>
  <si>
    <t>100000130</t>
  </si>
  <si>
    <t>100000131</t>
  </si>
  <si>
    <t>100000132</t>
  </si>
  <si>
    <t>100000133</t>
  </si>
  <si>
    <t>100000134</t>
  </si>
  <si>
    <t>100000135</t>
  </si>
  <si>
    <t>100000136</t>
  </si>
  <si>
    <t>100000137</t>
  </si>
  <si>
    <t>鳥取県</t>
  </si>
  <si>
    <t>100000138</t>
  </si>
  <si>
    <t>100000139</t>
  </si>
  <si>
    <t>100000140</t>
  </si>
  <si>
    <t>100000141</t>
  </si>
  <si>
    <t>100000142</t>
  </si>
  <si>
    <t>100000143</t>
  </si>
  <si>
    <t>100000144</t>
  </si>
  <si>
    <t>100000145</t>
  </si>
  <si>
    <t>100000146</t>
  </si>
  <si>
    <t>100000147</t>
  </si>
  <si>
    <t>100000148</t>
  </si>
  <si>
    <t>100000149</t>
  </si>
  <si>
    <t>100000150</t>
  </si>
  <si>
    <t>100000151</t>
  </si>
  <si>
    <t>100000152</t>
  </si>
  <si>
    <t>100000153</t>
  </si>
  <si>
    <t>6</t>
  </si>
  <si>
    <t>100000154</t>
  </si>
  <si>
    <t>5</t>
  </si>
  <si>
    <t>100000155</t>
  </si>
  <si>
    <t>100000156</t>
  </si>
  <si>
    <t>100000157</t>
  </si>
  <si>
    <t>100000158</t>
  </si>
  <si>
    <t>100000159</t>
  </si>
  <si>
    <t>100000160</t>
  </si>
  <si>
    <t>100000161</t>
  </si>
  <si>
    <t>100000162</t>
  </si>
  <si>
    <t>100000163</t>
  </si>
  <si>
    <t>100000164</t>
  </si>
  <si>
    <t>100000165</t>
  </si>
  <si>
    <t>100000166</t>
  </si>
  <si>
    <t>100000167</t>
  </si>
  <si>
    <t>100000168</t>
  </si>
  <si>
    <t>100000169</t>
  </si>
  <si>
    <t>100000170</t>
  </si>
  <si>
    <t>100000171</t>
  </si>
  <si>
    <t>100000172</t>
  </si>
  <si>
    <t>100000173</t>
  </si>
  <si>
    <t>100000174</t>
  </si>
  <si>
    <t>100000175</t>
  </si>
  <si>
    <t>100000176</t>
  </si>
  <si>
    <t>100000177</t>
  </si>
  <si>
    <t>100000178</t>
  </si>
  <si>
    <t>100000179</t>
  </si>
  <si>
    <t>100000180</t>
  </si>
  <si>
    <t>100000181</t>
  </si>
  <si>
    <t>100000182</t>
  </si>
  <si>
    <t>100000183</t>
  </si>
  <si>
    <t>100000184</t>
  </si>
  <si>
    <t>100000185</t>
  </si>
  <si>
    <t>100000186</t>
  </si>
  <si>
    <t>100000187</t>
  </si>
  <si>
    <t>100000188</t>
  </si>
  <si>
    <t>100000189</t>
  </si>
  <si>
    <t>100000190</t>
  </si>
  <si>
    <t>100000191</t>
  </si>
  <si>
    <t>100000192</t>
  </si>
  <si>
    <t>100000193</t>
  </si>
  <si>
    <t>100000194</t>
  </si>
  <si>
    <t>100000195</t>
  </si>
  <si>
    <t>100000196</t>
  </si>
  <si>
    <t>M2</t>
  </si>
  <si>
    <t>100000197</t>
  </si>
  <si>
    <t>100000198</t>
  </si>
  <si>
    <t>100000199</t>
  </si>
  <si>
    <t>100000200</t>
  </si>
  <si>
    <t>100000201</t>
  </si>
  <si>
    <t>M1</t>
  </si>
  <si>
    <t>100000202</t>
  </si>
  <si>
    <t>100000203</t>
  </si>
  <si>
    <t>100000204</t>
  </si>
  <si>
    <t>100000205</t>
  </si>
  <si>
    <t>100000206</t>
  </si>
  <si>
    <t>100000207</t>
  </si>
  <si>
    <t>100000208</t>
  </si>
  <si>
    <t>100000209</t>
  </si>
  <si>
    <t>100000210</t>
  </si>
  <si>
    <t>100000211</t>
  </si>
  <si>
    <t>100000212</t>
  </si>
  <si>
    <t>100000213</t>
  </si>
  <si>
    <t>100000214</t>
  </si>
  <si>
    <t>100000215</t>
  </si>
  <si>
    <t>100000216</t>
  </si>
  <si>
    <t>100000217</t>
  </si>
  <si>
    <t>100000218</t>
  </si>
  <si>
    <t>100000219</t>
  </si>
  <si>
    <t>100000220</t>
  </si>
  <si>
    <t>100000221</t>
  </si>
  <si>
    <t>100000222</t>
  </si>
  <si>
    <t>100000223</t>
  </si>
  <si>
    <t>100000224</t>
  </si>
  <si>
    <t>100000225</t>
  </si>
  <si>
    <t>100000226</t>
  </si>
  <si>
    <t>100000227</t>
  </si>
  <si>
    <t>100000228</t>
  </si>
  <si>
    <t>100000229</t>
  </si>
  <si>
    <t>100000230</t>
  </si>
  <si>
    <t>100000231</t>
  </si>
  <si>
    <t>100000232</t>
  </si>
  <si>
    <t>100000233</t>
  </si>
  <si>
    <t>100000234</t>
  </si>
  <si>
    <t>100000235</t>
  </si>
  <si>
    <t>100000236</t>
  </si>
  <si>
    <t>100000237</t>
  </si>
  <si>
    <t>100000238</t>
  </si>
  <si>
    <t>北海道</t>
  </si>
  <si>
    <t>100000239</t>
  </si>
  <si>
    <t>100000240</t>
  </si>
  <si>
    <t>100000241</t>
  </si>
  <si>
    <t>100000242</t>
  </si>
  <si>
    <t>100000243</t>
  </si>
  <si>
    <t>100000244</t>
  </si>
  <si>
    <t>100000245</t>
  </si>
  <si>
    <t>100000246</t>
  </si>
  <si>
    <t>100000247</t>
  </si>
  <si>
    <t>100000248</t>
  </si>
  <si>
    <t>100000249</t>
  </si>
  <si>
    <t>100000250</t>
  </si>
  <si>
    <t>100000251</t>
  </si>
  <si>
    <t>100000252</t>
  </si>
  <si>
    <t>100000253</t>
  </si>
  <si>
    <t>100000254</t>
  </si>
  <si>
    <t>100000255</t>
  </si>
  <si>
    <t>100000256</t>
  </si>
  <si>
    <t>100000257</t>
  </si>
  <si>
    <t>100000258</t>
  </si>
  <si>
    <t>100000259</t>
  </si>
  <si>
    <t>100000260</t>
  </si>
  <si>
    <t>100000261</t>
  </si>
  <si>
    <t>100000262</t>
  </si>
  <si>
    <t>100000263</t>
  </si>
  <si>
    <t>100000264</t>
  </si>
  <si>
    <t>100000265</t>
  </si>
  <si>
    <t>100000266</t>
  </si>
  <si>
    <t>100000267</t>
  </si>
  <si>
    <t>100000268</t>
  </si>
  <si>
    <t>100000269</t>
  </si>
  <si>
    <t>100000270</t>
  </si>
  <si>
    <t>100000271</t>
  </si>
  <si>
    <t>100000272</t>
  </si>
  <si>
    <t>100000273</t>
  </si>
  <si>
    <t>100000274</t>
  </si>
  <si>
    <t>100000275</t>
  </si>
  <si>
    <t>100000276</t>
  </si>
  <si>
    <t>100000277</t>
  </si>
  <si>
    <t>100000278</t>
  </si>
  <si>
    <t>100000279</t>
  </si>
  <si>
    <t>100000280</t>
  </si>
  <si>
    <t>100000281</t>
  </si>
  <si>
    <t>100000282</t>
  </si>
  <si>
    <t>100000283</t>
  </si>
  <si>
    <t>100000284</t>
  </si>
  <si>
    <t>100000285</t>
  </si>
  <si>
    <t>100000286</t>
  </si>
  <si>
    <t>100000287</t>
  </si>
  <si>
    <t>100000288</t>
  </si>
  <si>
    <t>100000289</t>
  </si>
  <si>
    <t>100000290</t>
  </si>
  <si>
    <t>100000291</t>
  </si>
  <si>
    <t>100000292</t>
  </si>
  <si>
    <t>100000293</t>
  </si>
  <si>
    <t>100000294</t>
  </si>
  <si>
    <t>100000295</t>
  </si>
  <si>
    <t>100000296</t>
  </si>
  <si>
    <t>100000297</t>
  </si>
  <si>
    <t>100000298</t>
  </si>
  <si>
    <t>100000299</t>
  </si>
  <si>
    <t>100000300</t>
  </si>
  <si>
    <t>100000301</t>
  </si>
  <si>
    <t>100000302</t>
  </si>
  <si>
    <t>高知県</t>
  </si>
  <si>
    <t>100000303</t>
  </si>
  <si>
    <t>100000304</t>
  </si>
  <si>
    <t>100000305</t>
  </si>
  <si>
    <t>100000306</t>
  </si>
  <si>
    <t>100000307</t>
  </si>
  <si>
    <t>100000308</t>
  </si>
  <si>
    <t>100000309</t>
  </si>
  <si>
    <t>100000310</t>
  </si>
  <si>
    <t>100000311</t>
  </si>
  <si>
    <t>100000312</t>
  </si>
  <si>
    <t>兵庫県</t>
  </si>
  <si>
    <t>100000313</t>
  </si>
  <si>
    <t>100000314</t>
  </si>
  <si>
    <t>100000315</t>
  </si>
  <si>
    <t>100000316</t>
  </si>
  <si>
    <t>100000317</t>
  </si>
  <si>
    <t>京都府</t>
  </si>
  <si>
    <t>100000318</t>
  </si>
  <si>
    <t>100000319</t>
  </si>
  <si>
    <t>100000320</t>
  </si>
  <si>
    <t>山本　健太</t>
  </si>
  <si>
    <t>ﾔﾏﾓﾄ ｹﾝﾀ</t>
  </si>
  <si>
    <t>100000321</t>
  </si>
  <si>
    <t>神奈川県</t>
  </si>
  <si>
    <t>100000322</t>
  </si>
  <si>
    <t>愛知県</t>
  </si>
  <si>
    <t>100000323</t>
  </si>
  <si>
    <t>100000324</t>
  </si>
  <si>
    <t>100000325</t>
  </si>
  <si>
    <t>100000326</t>
  </si>
  <si>
    <t>100000327</t>
  </si>
  <si>
    <t>100000328</t>
  </si>
  <si>
    <t>100000329</t>
  </si>
  <si>
    <t>100000330</t>
  </si>
  <si>
    <t>100000331</t>
  </si>
  <si>
    <t>100000332</t>
  </si>
  <si>
    <t>100000333</t>
  </si>
  <si>
    <t>100000334</t>
  </si>
  <si>
    <t>和歌山県</t>
  </si>
  <si>
    <t>100000335</t>
  </si>
  <si>
    <t>100000336</t>
  </si>
  <si>
    <t>100000337</t>
  </si>
  <si>
    <t>100000338</t>
  </si>
  <si>
    <t>100000339</t>
  </si>
  <si>
    <t>100000340</t>
  </si>
  <si>
    <t>100000341</t>
  </si>
  <si>
    <t>100000342</t>
  </si>
  <si>
    <t>100000343</t>
  </si>
  <si>
    <t>100000344</t>
  </si>
  <si>
    <t>100000345</t>
  </si>
  <si>
    <t>100000346</t>
  </si>
  <si>
    <t>100000347</t>
  </si>
  <si>
    <t>100000348</t>
  </si>
  <si>
    <t>100000349</t>
  </si>
  <si>
    <t>100000350</t>
  </si>
  <si>
    <t>100000351</t>
  </si>
  <si>
    <t>100000352</t>
  </si>
  <si>
    <t>100000353</t>
  </si>
  <si>
    <t>100000354</t>
  </si>
  <si>
    <t>100000355</t>
  </si>
  <si>
    <t>100000356</t>
  </si>
  <si>
    <t>100000357</t>
  </si>
  <si>
    <t>100000358</t>
  </si>
  <si>
    <t>100000359</t>
  </si>
  <si>
    <t>100000360</t>
  </si>
  <si>
    <t>100000361</t>
  </si>
  <si>
    <t>100000362</t>
  </si>
  <si>
    <t>100000363</t>
  </si>
  <si>
    <t>100000364</t>
  </si>
  <si>
    <t>100000365</t>
  </si>
  <si>
    <t>100000366</t>
  </si>
  <si>
    <t>100000367</t>
  </si>
  <si>
    <t>100000368</t>
  </si>
  <si>
    <t>100000369</t>
  </si>
  <si>
    <t>100000370</t>
  </si>
  <si>
    <t>100000371</t>
  </si>
  <si>
    <t>100000372</t>
  </si>
  <si>
    <t>100000373</t>
  </si>
  <si>
    <t>100000374</t>
  </si>
  <si>
    <t>100000375</t>
  </si>
  <si>
    <t>100000376</t>
  </si>
  <si>
    <t>100000377</t>
  </si>
  <si>
    <t>100000378</t>
  </si>
  <si>
    <t>100000379</t>
  </si>
  <si>
    <t>100000380</t>
  </si>
  <si>
    <t>100000381</t>
  </si>
  <si>
    <t>100000382</t>
  </si>
  <si>
    <t>100000383</t>
  </si>
  <si>
    <t>100000384</t>
  </si>
  <si>
    <t>100000385</t>
  </si>
  <si>
    <t>100000386</t>
  </si>
  <si>
    <t>100000387</t>
  </si>
  <si>
    <t>100000388</t>
  </si>
  <si>
    <t>100000389</t>
  </si>
  <si>
    <t>100000390</t>
  </si>
  <si>
    <t>100000391</t>
  </si>
  <si>
    <t>100000392</t>
  </si>
  <si>
    <t>100000393</t>
  </si>
  <si>
    <t>100000394</t>
  </si>
  <si>
    <t>100000395</t>
  </si>
  <si>
    <t>100000396</t>
  </si>
  <si>
    <t>100000397</t>
  </si>
  <si>
    <t>100000398</t>
  </si>
  <si>
    <t>100000399</t>
  </si>
  <si>
    <t>100000400</t>
  </si>
  <si>
    <t>100000401</t>
  </si>
  <si>
    <t>100000402</t>
  </si>
  <si>
    <t>100000403</t>
  </si>
  <si>
    <t>100000404</t>
  </si>
  <si>
    <t>100000405</t>
  </si>
  <si>
    <t>100000406</t>
  </si>
  <si>
    <t>100000407</t>
  </si>
  <si>
    <t>100000408</t>
  </si>
  <si>
    <t>100000409</t>
  </si>
  <si>
    <t>100000410</t>
  </si>
  <si>
    <t>100000411</t>
  </si>
  <si>
    <t>100000412</t>
  </si>
  <si>
    <t>100000413</t>
  </si>
  <si>
    <t>100000414</t>
  </si>
  <si>
    <t>100000415</t>
  </si>
  <si>
    <t>100000416</t>
  </si>
  <si>
    <t>100000417</t>
  </si>
  <si>
    <t>100000418</t>
  </si>
  <si>
    <t>100000419</t>
  </si>
  <si>
    <t>100000420</t>
  </si>
  <si>
    <t>100000421</t>
  </si>
  <si>
    <t>100000422</t>
  </si>
  <si>
    <t>100000423</t>
  </si>
  <si>
    <t>100000424</t>
  </si>
  <si>
    <t>100000425</t>
  </si>
  <si>
    <t>100000426</t>
  </si>
  <si>
    <t>100000427</t>
  </si>
  <si>
    <t>100000428</t>
  </si>
  <si>
    <t>100000429</t>
  </si>
  <si>
    <t>100000430</t>
  </si>
  <si>
    <t>100000431</t>
  </si>
  <si>
    <t>100000432</t>
  </si>
  <si>
    <t>100000433</t>
  </si>
  <si>
    <t>100000434</t>
  </si>
  <si>
    <t>100000435</t>
  </si>
  <si>
    <t>100000436</t>
  </si>
  <si>
    <t>100000437</t>
  </si>
  <si>
    <t>100000438</t>
  </si>
  <si>
    <t>100000439</t>
  </si>
  <si>
    <t>100000440</t>
  </si>
  <si>
    <t>100000441</t>
  </si>
  <si>
    <t>100000442</t>
  </si>
  <si>
    <t>100000443</t>
  </si>
  <si>
    <t>100000444</t>
  </si>
  <si>
    <t>100000445</t>
  </si>
  <si>
    <t>100000446</t>
  </si>
  <si>
    <t>100000447</t>
  </si>
  <si>
    <t>100000448</t>
  </si>
  <si>
    <t>100000449</t>
  </si>
  <si>
    <t>100000450</t>
  </si>
  <si>
    <t>100000451</t>
  </si>
  <si>
    <t>100000452</t>
  </si>
  <si>
    <t>100000453</t>
  </si>
  <si>
    <t>100000454</t>
  </si>
  <si>
    <t>100000455</t>
  </si>
  <si>
    <t>100000456</t>
  </si>
  <si>
    <t>100000457</t>
  </si>
  <si>
    <t>100000458</t>
  </si>
  <si>
    <t>100000459</t>
  </si>
  <si>
    <t>100000460</t>
  </si>
  <si>
    <t>100000461</t>
  </si>
  <si>
    <t>100000462</t>
  </si>
  <si>
    <t>100000463</t>
  </si>
  <si>
    <t>100000464</t>
  </si>
  <si>
    <t>100000465</t>
  </si>
  <si>
    <t>100000466</t>
  </si>
  <si>
    <t>100000467</t>
  </si>
  <si>
    <t>100000468</t>
  </si>
  <si>
    <t>100000469</t>
  </si>
  <si>
    <t>100000470</t>
  </si>
  <si>
    <t>100000471</t>
  </si>
  <si>
    <t>100000472</t>
  </si>
  <si>
    <t>100000473</t>
  </si>
  <si>
    <t>100000474</t>
  </si>
  <si>
    <t>100000475</t>
  </si>
  <si>
    <t>100000476</t>
  </si>
  <si>
    <t>100000477</t>
  </si>
  <si>
    <t>100000478</t>
  </si>
  <si>
    <t>100000479</t>
  </si>
  <si>
    <t>100000480</t>
  </si>
  <si>
    <t>100000481</t>
  </si>
  <si>
    <t>100000482</t>
  </si>
  <si>
    <t>100000483</t>
  </si>
  <si>
    <t>100000484</t>
  </si>
  <si>
    <t>100000485</t>
  </si>
  <si>
    <t>100000486</t>
  </si>
  <si>
    <t>100000487</t>
  </si>
  <si>
    <t>100000488</t>
  </si>
  <si>
    <t>100000489</t>
  </si>
  <si>
    <t>100000490</t>
  </si>
  <si>
    <t>100000491</t>
  </si>
  <si>
    <t>100000492</t>
  </si>
  <si>
    <t>100000493</t>
  </si>
  <si>
    <t>100000494</t>
  </si>
  <si>
    <t>100000495</t>
  </si>
  <si>
    <t>100000496</t>
  </si>
  <si>
    <t>100000497</t>
  </si>
  <si>
    <t>100000498</t>
  </si>
  <si>
    <t>100000499</t>
  </si>
  <si>
    <t>100000500</t>
  </si>
  <si>
    <t>100000501</t>
  </si>
  <si>
    <t>100000502</t>
  </si>
  <si>
    <t>100000503</t>
  </si>
  <si>
    <t>100000504</t>
  </si>
  <si>
    <t>100000505</t>
  </si>
  <si>
    <t>100000506</t>
  </si>
  <si>
    <t>100000507</t>
  </si>
  <si>
    <t>100000508</t>
  </si>
  <si>
    <t>100000509</t>
  </si>
  <si>
    <t>100000510</t>
  </si>
  <si>
    <t>100000511</t>
  </si>
  <si>
    <t>100000512</t>
  </si>
  <si>
    <t>100000513</t>
  </si>
  <si>
    <t>100000514</t>
  </si>
  <si>
    <t>100000515</t>
  </si>
  <si>
    <t>100000516</t>
  </si>
  <si>
    <t>100000517</t>
  </si>
  <si>
    <t>100000518</t>
  </si>
  <si>
    <t>100000519</t>
  </si>
  <si>
    <t>100000520</t>
  </si>
  <si>
    <t>100000521</t>
  </si>
  <si>
    <t>100000522</t>
  </si>
  <si>
    <t>100000523</t>
  </si>
  <si>
    <t>100000524</t>
  </si>
  <si>
    <t>100000525</t>
  </si>
  <si>
    <t>100000526</t>
  </si>
  <si>
    <t>100000527</t>
  </si>
  <si>
    <t>100000528</t>
  </si>
  <si>
    <t>100000529</t>
  </si>
  <si>
    <t>100000530</t>
  </si>
  <si>
    <t>100000531</t>
  </si>
  <si>
    <t>100000532</t>
  </si>
  <si>
    <t>100000533</t>
  </si>
  <si>
    <t>100000534</t>
  </si>
  <si>
    <t>100000535</t>
  </si>
  <si>
    <t>100000536</t>
  </si>
  <si>
    <t>100000537</t>
  </si>
  <si>
    <t>100000538</t>
  </si>
  <si>
    <t>100000539</t>
  </si>
  <si>
    <t>100000540</t>
  </si>
  <si>
    <t>100000541</t>
  </si>
  <si>
    <t>100000542</t>
  </si>
  <si>
    <t>100000543</t>
  </si>
  <si>
    <t>100000544</t>
  </si>
  <si>
    <t>100000545</t>
  </si>
  <si>
    <t>100000546</t>
  </si>
  <si>
    <t>100000547</t>
  </si>
  <si>
    <t>100000548</t>
  </si>
  <si>
    <t>100000549</t>
  </si>
  <si>
    <t>100000550</t>
  </si>
  <si>
    <t>100000551</t>
  </si>
  <si>
    <t>100000552</t>
  </si>
  <si>
    <t>100000553</t>
  </si>
  <si>
    <t>100000554</t>
  </si>
  <si>
    <t>100000555</t>
  </si>
  <si>
    <t>100000556</t>
  </si>
  <si>
    <t>100000557</t>
  </si>
  <si>
    <t>100000558</t>
  </si>
  <si>
    <t>100000559</t>
  </si>
  <si>
    <t>100000560</t>
  </si>
  <si>
    <t>100000561</t>
  </si>
  <si>
    <t>100000562</t>
  </si>
  <si>
    <t>100000563</t>
  </si>
  <si>
    <t>100000564</t>
  </si>
  <si>
    <t>100000565</t>
  </si>
  <si>
    <t>100000566</t>
  </si>
  <si>
    <t>100000567</t>
  </si>
  <si>
    <t>100000568</t>
  </si>
  <si>
    <t>100000569</t>
  </si>
  <si>
    <t>100000570</t>
  </si>
  <si>
    <t>100000571</t>
  </si>
  <si>
    <t>100000572</t>
  </si>
  <si>
    <t>100000573</t>
  </si>
  <si>
    <t>100000574</t>
  </si>
  <si>
    <t>100000575</t>
  </si>
  <si>
    <t>100000576</t>
  </si>
  <si>
    <t>100000577</t>
  </si>
  <si>
    <t>100000578</t>
  </si>
  <si>
    <t>100000579</t>
  </si>
  <si>
    <t>100000580</t>
  </si>
  <si>
    <t>100000581</t>
  </si>
  <si>
    <t>100000582</t>
  </si>
  <si>
    <t>100000583</t>
  </si>
  <si>
    <t>100000584</t>
  </si>
  <si>
    <t>100000585</t>
  </si>
  <si>
    <t>100000586</t>
  </si>
  <si>
    <t>100000587</t>
  </si>
  <si>
    <t>100000588</t>
  </si>
  <si>
    <t>100000589</t>
  </si>
  <si>
    <t>100000590</t>
  </si>
  <si>
    <t>100000591</t>
  </si>
  <si>
    <t>100000592</t>
  </si>
  <si>
    <t>100000593</t>
  </si>
  <si>
    <t>100000594</t>
  </si>
  <si>
    <t>100000595</t>
  </si>
  <si>
    <t>100000596</t>
  </si>
  <si>
    <t>100000597</t>
  </si>
  <si>
    <t>100000598</t>
  </si>
  <si>
    <t>100000599</t>
  </si>
  <si>
    <t>100000600</t>
  </si>
  <si>
    <t>100000601</t>
  </si>
  <si>
    <t>100000602</t>
  </si>
  <si>
    <t>100000603</t>
  </si>
  <si>
    <t>100000604</t>
  </si>
  <si>
    <t>100000605</t>
  </si>
  <si>
    <t>100000606</t>
  </si>
  <si>
    <t>100000607</t>
  </si>
  <si>
    <t>100000608</t>
  </si>
  <si>
    <t>新潟県</t>
  </si>
  <si>
    <t>100000609</t>
  </si>
  <si>
    <t>100000610</t>
  </si>
  <si>
    <t>100000611</t>
  </si>
  <si>
    <t>100000612</t>
  </si>
  <si>
    <t>100000613</t>
  </si>
  <si>
    <t>100000614</t>
  </si>
  <si>
    <t>100000615</t>
  </si>
  <si>
    <t>100000616</t>
  </si>
  <si>
    <t>100000617</t>
  </si>
  <si>
    <t>100000618</t>
  </si>
  <si>
    <t>100000619</t>
  </si>
  <si>
    <t>100000620</t>
  </si>
  <si>
    <t>100000621</t>
  </si>
  <si>
    <t>100000622</t>
  </si>
  <si>
    <t>100000623</t>
  </si>
  <si>
    <t>100000624</t>
  </si>
  <si>
    <t>100000625</t>
  </si>
  <si>
    <t>100000626</t>
  </si>
  <si>
    <t>100000627</t>
  </si>
  <si>
    <t>100000628</t>
  </si>
  <si>
    <t>100000629</t>
  </si>
  <si>
    <t>100000630</t>
  </si>
  <si>
    <t>100000631</t>
  </si>
  <si>
    <t>100000632</t>
  </si>
  <si>
    <t>100000633</t>
  </si>
  <si>
    <t>100000634</t>
  </si>
  <si>
    <t>100000635</t>
  </si>
  <si>
    <t>100000636</t>
  </si>
  <si>
    <t>100000637</t>
  </si>
  <si>
    <t>100000638</t>
  </si>
  <si>
    <t>100000639</t>
  </si>
  <si>
    <t>100000640</t>
  </si>
  <si>
    <t>100000641</t>
  </si>
  <si>
    <t>100000642</t>
  </si>
  <si>
    <t>100000643</t>
  </si>
  <si>
    <t>100000644</t>
  </si>
  <si>
    <t>100000645</t>
  </si>
  <si>
    <t>100000646</t>
  </si>
  <si>
    <t>100000647</t>
  </si>
  <si>
    <t>100000648</t>
  </si>
  <si>
    <t>100000649</t>
  </si>
  <si>
    <t>100000650</t>
  </si>
  <si>
    <t>100000651</t>
  </si>
  <si>
    <t>100000652</t>
  </si>
  <si>
    <t>100000653</t>
  </si>
  <si>
    <t>100000654</t>
  </si>
  <si>
    <t>100000655</t>
  </si>
  <si>
    <t>100000656</t>
  </si>
  <si>
    <t>100000657</t>
  </si>
  <si>
    <t>100000658</t>
  </si>
  <si>
    <t>100000659</t>
  </si>
  <si>
    <t>100000660</t>
  </si>
  <si>
    <t>100000661</t>
  </si>
  <si>
    <t>100000662</t>
  </si>
  <si>
    <t>100000663</t>
  </si>
  <si>
    <t>100000664</t>
  </si>
  <si>
    <t>100000665</t>
  </si>
  <si>
    <t>100000666</t>
  </si>
  <si>
    <t>100000667</t>
  </si>
  <si>
    <t>100000668</t>
  </si>
  <si>
    <t>100000669</t>
  </si>
  <si>
    <t>100000670</t>
  </si>
  <si>
    <t>100000671</t>
  </si>
  <si>
    <t>100000672</t>
  </si>
  <si>
    <t>100000673</t>
  </si>
  <si>
    <t>100000674</t>
  </si>
  <si>
    <t>100000675</t>
  </si>
  <si>
    <t>100000676</t>
  </si>
  <si>
    <t>100000677</t>
  </si>
  <si>
    <t>100000678</t>
  </si>
  <si>
    <t>100000679</t>
  </si>
  <si>
    <t>100000680</t>
  </si>
  <si>
    <t>100000681</t>
  </si>
  <si>
    <t>100000682</t>
  </si>
  <si>
    <t>100000683</t>
  </si>
  <si>
    <t>100000684</t>
  </si>
  <si>
    <t>100000685</t>
  </si>
  <si>
    <t>100000686</t>
  </si>
  <si>
    <t>100000687</t>
  </si>
  <si>
    <t>100000688</t>
  </si>
  <si>
    <t>100000689</t>
  </si>
  <si>
    <t>100000690</t>
  </si>
  <si>
    <t>100000691</t>
  </si>
  <si>
    <t>100000692</t>
  </si>
  <si>
    <t>100000693</t>
  </si>
  <si>
    <t>100000694</t>
  </si>
  <si>
    <t>100000695</t>
  </si>
  <si>
    <t>100000696</t>
  </si>
  <si>
    <t>山本　雄大</t>
  </si>
  <si>
    <t>100000697</t>
  </si>
  <si>
    <t>100000698</t>
  </si>
  <si>
    <t>100000699</t>
  </si>
  <si>
    <t>100000700</t>
  </si>
  <si>
    <t>100000701</t>
  </si>
  <si>
    <t>100000702</t>
  </si>
  <si>
    <t>100000703</t>
  </si>
  <si>
    <t>100000704</t>
  </si>
  <si>
    <t>100000705</t>
  </si>
  <si>
    <t>100000706</t>
  </si>
  <si>
    <t>100000707</t>
  </si>
  <si>
    <t>100000708</t>
  </si>
  <si>
    <t>100000709</t>
  </si>
  <si>
    <t>100000710</t>
  </si>
  <si>
    <t>100000711</t>
  </si>
  <si>
    <t>100000712</t>
  </si>
  <si>
    <t>100000713</t>
  </si>
  <si>
    <t>100000714</t>
  </si>
  <si>
    <t>100000715</t>
  </si>
  <si>
    <t>静岡県</t>
  </si>
  <si>
    <t>100000716</t>
  </si>
  <si>
    <t>100000717</t>
  </si>
  <si>
    <t>100000718</t>
  </si>
  <si>
    <t>100000719</t>
  </si>
  <si>
    <t>100000720</t>
  </si>
  <si>
    <t>100000721</t>
  </si>
  <si>
    <t>100000722</t>
  </si>
  <si>
    <t>100000723</t>
  </si>
  <si>
    <t>100000724</t>
  </si>
  <si>
    <t>香川県</t>
  </si>
  <si>
    <t>100000725</t>
  </si>
  <si>
    <t>100000726</t>
  </si>
  <si>
    <t>100000727</t>
  </si>
  <si>
    <t>100000728</t>
  </si>
  <si>
    <t>100000729</t>
  </si>
  <si>
    <t>100000730</t>
  </si>
  <si>
    <t>100000731</t>
  </si>
  <si>
    <t>100000732</t>
  </si>
  <si>
    <t>100000733</t>
  </si>
  <si>
    <t>100000734</t>
  </si>
  <si>
    <t>100000735</t>
  </si>
  <si>
    <t>100000736</t>
  </si>
  <si>
    <t>100000737</t>
  </si>
  <si>
    <t>100000738</t>
  </si>
  <si>
    <t>100000739</t>
  </si>
  <si>
    <t>100000740</t>
  </si>
  <si>
    <t>100000741</t>
  </si>
  <si>
    <t>100000742</t>
  </si>
  <si>
    <t>100000743</t>
  </si>
  <si>
    <t>100000744</t>
  </si>
  <si>
    <t>100000745</t>
  </si>
  <si>
    <t>100000746</t>
  </si>
  <si>
    <t>100000747</t>
  </si>
  <si>
    <t>石川県</t>
  </si>
  <si>
    <t>100000748</t>
  </si>
  <si>
    <t>100000749</t>
  </si>
  <si>
    <t>100000750</t>
  </si>
  <si>
    <t>100000751</t>
  </si>
  <si>
    <t>100000752</t>
  </si>
  <si>
    <t>100000753</t>
  </si>
  <si>
    <t>100000754</t>
  </si>
  <si>
    <t>100000755</t>
  </si>
  <si>
    <t>100000756</t>
  </si>
  <si>
    <t>100000757</t>
  </si>
  <si>
    <t>100000758</t>
  </si>
  <si>
    <t>100000759</t>
  </si>
  <si>
    <t>100000760</t>
  </si>
  <si>
    <t>100000761</t>
  </si>
  <si>
    <t>100000762</t>
  </si>
  <si>
    <t>100000763</t>
  </si>
  <si>
    <t>100000764</t>
  </si>
  <si>
    <t>100000765</t>
  </si>
  <si>
    <t>100000766</t>
  </si>
  <si>
    <t>100000767</t>
  </si>
  <si>
    <t>100000768</t>
  </si>
  <si>
    <t>100000769</t>
  </si>
  <si>
    <t>100000770</t>
  </si>
  <si>
    <t>100000771</t>
  </si>
  <si>
    <t>100000772</t>
  </si>
  <si>
    <t>100000773</t>
  </si>
  <si>
    <t>100000774</t>
  </si>
  <si>
    <t>100000775</t>
  </si>
  <si>
    <t>100000776</t>
  </si>
  <si>
    <t>100000777</t>
  </si>
  <si>
    <t>100000778</t>
  </si>
  <si>
    <t>100000779</t>
  </si>
  <si>
    <t>100000780</t>
  </si>
  <si>
    <t>100000781</t>
  </si>
  <si>
    <t>100000782</t>
  </si>
  <si>
    <t>100000783</t>
  </si>
  <si>
    <t>100000784</t>
  </si>
  <si>
    <t>100000785</t>
  </si>
  <si>
    <t>100000786</t>
  </si>
  <si>
    <t>100000787</t>
  </si>
  <si>
    <t>100000788</t>
  </si>
  <si>
    <t>100000789</t>
  </si>
  <si>
    <t>100000790</t>
  </si>
  <si>
    <t>100000791</t>
  </si>
  <si>
    <t>100000792</t>
  </si>
  <si>
    <t>100000793</t>
  </si>
  <si>
    <t>100000794</t>
  </si>
  <si>
    <t>100000795</t>
  </si>
  <si>
    <t>100000796</t>
  </si>
  <si>
    <t>100000797</t>
  </si>
  <si>
    <t>100000798</t>
  </si>
  <si>
    <t>100000799</t>
  </si>
  <si>
    <t>100000800</t>
  </si>
  <si>
    <t>100000801</t>
  </si>
  <si>
    <t>100000802</t>
  </si>
  <si>
    <t>100000803</t>
  </si>
  <si>
    <t>100000804</t>
  </si>
  <si>
    <t>100000805</t>
  </si>
  <si>
    <t>100000806</t>
  </si>
  <si>
    <t>100000807</t>
  </si>
  <si>
    <t>100000808</t>
  </si>
  <si>
    <t>100000809</t>
  </si>
  <si>
    <t>100000810</t>
  </si>
  <si>
    <t>100000811</t>
  </si>
  <si>
    <t>100000812</t>
  </si>
  <si>
    <t>100000813</t>
  </si>
  <si>
    <t>100000814</t>
  </si>
  <si>
    <t>100000815</t>
  </si>
  <si>
    <t>100000816</t>
  </si>
  <si>
    <t>100000817</t>
  </si>
  <si>
    <t>100000818</t>
  </si>
  <si>
    <t>100000819</t>
  </si>
  <si>
    <t>100000820</t>
  </si>
  <si>
    <t>100000821</t>
  </si>
  <si>
    <t>100000822</t>
  </si>
  <si>
    <t>100000823</t>
  </si>
  <si>
    <t>100000824</t>
  </si>
  <si>
    <t>100000825</t>
  </si>
  <si>
    <t>100000826</t>
  </si>
  <si>
    <t>100000827</t>
  </si>
  <si>
    <t>100000828</t>
  </si>
  <si>
    <t>100000829</t>
  </si>
  <si>
    <t>100000830</t>
  </si>
  <si>
    <t>100m</t>
  </si>
  <si>
    <t>00200</t>
  </si>
  <si>
    <t>200m</t>
  </si>
  <si>
    <t>00300</t>
  </si>
  <si>
    <t>800m</t>
  </si>
  <si>
    <t>00600</t>
  </si>
  <si>
    <t>5000m</t>
  </si>
  <si>
    <t>01100</t>
  </si>
  <si>
    <t>10000m</t>
  </si>
  <si>
    <t>01200</t>
  </si>
  <si>
    <t>110mH</t>
  </si>
  <si>
    <t>03400</t>
  </si>
  <si>
    <t>400mH</t>
  </si>
  <si>
    <t>03700</t>
  </si>
  <si>
    <t>3000mSC</t>
  </si>
  <si>
    <t>05300</t>
  </si>
  <si>
    <t>10000mW</t>
  </si>
  <si>
    <t>06200</t>
  </si>
  <si>
    <t>走高跳</t>
    <rPh sb="0" eb="1">
      <t>ハシ</t>
    </rPh>
    <rPh sb="1" eb="3">
      <t>タカト</t>
    </rPh>
    <phoneticPr fontId="2"/>
  </si>
  <si>
    <t>07100</t>
  </si>
  <si>
    <t>棒高跳</t>
    <rPh sb="0" eb="1">
      <t>ボウ</t>
    </rPh>
    <rPh sb="1" eb="2">
      <t>タカ</t>
    </rPh>
    <rPh sb="2" eb="3">
      <t>ト</t>
    </rPh>
    <phoneticPr fontId="2"/>
  </si>
  <si>
    <t>07200</t>
  </si>
  <si>
    <t>走幅跳</t>
    <rPh sb="0" eb="1">
      <t>ハシ</t>
    </rPh>
    <rPh sb="1" eb="3">
      <t>ハバト</t>
    </rPh>
    <phoneticPr fontId="2"/>
  </si>
  <si>
    <t>07300</t>
  </si>
  <si>
    <t>三段跳</t>
    <rPh sb="0" eb="3">
      <t>サンダントビ</t>
    </rPh>
    <phoneticPr fontId="2"/>
  </si>
  <si>
    <t>07400</t>
  </si>
  <si>
    <t>砲丸投</t>
    <rPh sb="0" eb="2">
      <t>ホウガン</t>
    </rPh>
    <rPh sb="2" eb="3">
      <t>ナ</t>
    </rPh>
    <phoneticPr fontId="2"/>
  </si>
  <si>
    <t>08100</t>
  </si>
  <si>
    <t>円盤投</t>
    <rPh sb="0" eb="2">
      <t>エンバン</t>
    </rPh>
    <rPh sb="2" eb="3">
      <t>ナ</t>
    </rPh>
    <phoneticPr fontId="2"/>
  </si>
  <si>
    <t>08600</t>
  </si>
  <si>
    <t>ハンマー投</t>
    <rPh sb="4" eb="5">
      <t>ナ</t>
    </rPh>
    <phoneticPr fontId="2"/>
  </si>
  <si>
    <t>08900</t>
  </si>
  <si>
    <t>やり投</t>
    <rPh sb="2" eb="3">
      <t>ナ</t>
    </rPh>
    <phoneticPr fontId="2"/>
  </si>
  <si>
    <t>09200</t>
  </si>
  <si>
    <t>○</t>
    <phoneticPr fontId="1"/>
  </si>
  <si>
    <t>沖縄県</t>
    <rPh sb="2" eb="3">
      <t>ケン</t>
    </rPh>
    <phoneticPr fontId="1"/>
  </si>
  <si>
    <t>鹿児島県</t>
    <rPh sb="3" eb="4">
      <t>ケン</t>
    </rPh>
    <phoneticPr fontId="1"/>
  </si>
  <si>
    <t>宮崎県</t>
    <rPh sb="2" eb="3">
      <t>ケン</t>
    </rPh>
    <phoneticPr fontId="1"/>
  </si>
  <si>
    <t>大分県</t>
    <rPh sb="2" eb="3">
      <t>ケン</t>
    </rPh>
    <phoneticPr fontId="1"/>
  </si>
  <si>
    <t>熊本県</t>
    <rPh sb="2" eb="3">
      <t>ケン</t>
    </rPh>
    <phoneticPr fontId="1"/>
  </si>
  <si>
    <t>長崎県</t>
    <rPh sb="2" eb="3">
      <t>ケン</t>
    </rPh>
    <phoneticPr fontId="1"/>
  </si>
  <si>
    <t>佐賀県</t>
    <rPh sb="2" eb="3">
      <t>ケン</t>
    </rPh>
    <phoneticPr fontId="1"/>
  </si>
  <si>
    <t>福岡県</t>
    <rPh sb="2" eb="3">
      <t>ケン</t>
    </rPh>
    <phoneticPr fontId="1"/>
  </si>
  <si>
    <t>高知県</t>
    <rPh sb="2" eb="3">
      <t>ケン</t>
    </rPh>
    <phoneticPr fontId="1"/>
  </si>
  <si>
    <t>愛媛県</t>
    <rPh sb="2" eb="3">
      <t>ケン</t>
    </rPh>
    <phoneticPr fontId="1"/>
  </si>
  <si>
    <t>香川県</t>
    <rPh sb="2" eb="3">
      <t>ケン</t>
    </rPh>
    <phoneticPr fontId="1"/>
  </si>
  <si>
    <t>徳島県</t>
    <rPh sb="2" eb="3">
      <t>ケン</t>
    </rPh>
    <phoneticPr fontId="1"/>
  </si>
  <si>
    <t>山口県</t>
    <rPh sb="2" eb="3">
      <t>ケン</t>
    </rPh>
    <phoneticPr fontId="1"/>
  </si>
  <si>
    <t>広島県</t>
    <rPh sb="2" eb="3">
      <t>ケン</t>
    </rPh>
    <phoneticPr fontId="1"/>
  </si>
  <si>
    <t>岡山県</t>
    <rPh sb="2" eb="3">
      <t>ケン</t>
    </rPh>
    <phoneticPr fontId="1"/>
  </si>
  <si>
    <t>島根県</t>
    <rPh sb="2" eb="3">
      <t>ケン</t>
    </rPh>
    <phoneticPr fontId="1"/>
  </si>
  <si>
    <t>鳥取県</t>
    <rPh sb="2" eb="3">
      <t>ケン</t>
    </rPh>
    <phoneticPr fontId="1"/>
  </si>
  <si>
    <t>和歌山県</t>
    <rPh sb="3" eb="4">
      <t>ケン</t>
    </rPh>
    <phoneticPr fontId="1"/>
  </si>
  <si>
    <t>奈良県</t>
    <rPh sb="2" eb="3">
      <t>ケン</t>
    </rPh>
    <phoneticPr fontId="1"/>
  </si>
  <si>
    <t>兵庫県</t>
    <rPh sb="2" eb="3">
      <t>ケン</t>
    </rPh>
    <phoneticPr fontId="1"/>
  </si>
  <si>
    <t>大阪府</t>
    <rPh sb="2" eb="3">
      <t>フ</t>
    </rPh>
    <phoneticPr fontId="1"/>
  </si>
  <si>
    <t>京都府</t>
    <rPh sb="2" eb="3">
      <t>フ</t>
    </rPh>
    <phoneticPr fontId="1"/>
  </si>
  <si>
    <t>滋賀県</t>
    <rPh sb="2" eb="3">
      <t>ケン</t>
    </rPh>
    <phoneticPr fontId="1"/>
  </si>
  <si>
    <t>三重県</t>
    <rPh sb="2" eb="3">
      <t>ケン</t>
    </rPh>
    <phoneticPr fontId="1"/>
  </si>
  <si>
    <t>愛知県</t>
    <rPh sb="2" eb="3">
      <t>ケン</t>
    </rPh>
    <phoneticPr fontId="1"/>
  </si>
  <si>
    <t>静岡県</t>
    <rPh sb="2" eb="3">
      <t>ケン</t>
    </rPh>
    <phoneticPr fontId="1"/>
  </si>
  <si>
    <t>岐阜県</t>
    <rPh sb="2" eb="3">
      <t>ケン</t>
    </rPh>
    <phoneticPr fontId="1"/>
  </si>
  <si>
    <t>長野県</t>
    <rPh sb="2" eb="3">
      <t>ケン</t>
    </rPh>
    <phoneticPr fontId="1"/>
  </si>
  <si>
    <t>福井県</t>
    <rPh sb="2" eb="3">
      <t>ケン</t>
    </rPh>
    <phoneticPr fontId="1"/>
  </si>
  <si>
    <t>石川県</t>
    <rPh sb="2" eb="3">
      <t>ケン</t>
    </rPh>
    <phoneticPr fontId="1"/>
  </si>
  <si>
    <t>神奈川県</t>
    <rPh sb="3" eb="4">
      <t>ケン</t>
    </rPh>
    <phoneticPr fontId="1"/>
  </si>
  <si>
    <t>東京都</t>
    <rPh sb="2" eb="3">
      <t>ト</t>
    </rPh>
    <phoneticPr fontId="1"/>
  </si>
  <si>
    <t>千葉県</t>
    <rPh sb="2" eb="3">
      <t>ケン</t>
    </rPh>
    <phoneticPr fontId="1"/>
  </si>
  <si>
    <t>埼玉県</t>
    <rPh sb="2" eb="3">
      <t>ケン</t>
    </rPh>
    <phoneticPr fontId="1"/>
  </si>
  <si>
    <t>群馬県</t>
    <rPh sb="2" eb="3">
      <t>ケン</t>
    </rPh>
    <phoneticPr fontId="1"/>
  </si>
  <si>
    <t>栃木県</t>
    <rPh sb="2" eb="3">
      <t>ケン</t>
    </rPh>
    <phoneticPr fontId="1"/>
  </si>
  <si>
    <t>茨城県</t>
    <rPh sb="2" eb="3">
      <t>ケン</t>
    </rPh>
    <phoneticPr fontId="1"/>
  </si>
  <si>
    <t>福島県</t>
    <rPh sb="2" eb="3">
      <t>ケン</t>
    </rPh>
    <phoneticPr fontId="1"/>
  </si>
  <si>
    <t>山形県</t>
    <rPh sb="2" eb="3">
      <t>ケン</t>
    </rPh>
    <phoneticPr fontId="1"/>
  </si>
  <si>
    <t>秋田県</t>
    <rPh sb="2" eb="3">
      <t>ケン</t>
    </rPh>
    <phoneticPr fontId="1"/>
  </si>
  <si>
    <t>宮城県</t>
    <rPh sb="2" eb="3">
      <t>ケン</t>
    </rPh>
    <phoneticPr fontId="1"/>
  </si>
  <si>
    <t>岩手県</t>
    <rPh sb="2" eb="3">
      <t>ケン</t>
    </rPh>
    <phoneticPr fontId="1"/>
  </si>
  <si>
    <t>青森県</t>
    <rPh sb="2" eb="3">
      <t>ケン</t>
    </rPh>
    <phoneticPr fontId="1"/>
  </si>
  <si>
    <t>N1</t>
  </si>
  <si>
    <t>N2</t>
  </si>
  <si>
    <t>SX</t>
  </si>
  <si>
    <t>所属名</t>
    <rPh sb="0" eb="3">
      <t>ショゾクメイ</t>
    </rPh>
    <phoneticPr fontId="1"/>
  </si>
  <si>
    <t xml:space="preserve">MC </t>
  </si>
  <si>
    <t>ZK</t>
  </si>
  <si>
    <t>種目1</t>
    <rPh sb="0" eb="2">
      <t>シュモク</t>
    </rPh>
    <phoneticPr fontId="1"/>
  </si>
  <si>
    <t>S1</t>
  </si>
  <si>
    <t>種目2</t>
    <rPh sb="0" eb="2">
      <t>シュモク</t>
    </rPh>
    <phoneticPr fontId="1"/>
  </si>
  <si>
    <t>S2</t>
  </si>
  <si>
    <t>種目3</t>
    <rPh sb="0" eb="2">
      <t>シュモク</t>
    </rPh>
    <phoneticPr fontId="1"/>
  </si>
  <si>
    <t>天皇賜杯</t>
    <rPh sb="0" eb="2">
      <t>テンノウ</t>
    </rPh>
    <rPh sb="2" eb="4">
      <t>シハイ</t>
    </rPh>
    <phoneticPr fontId="1"/>
  </si>
  <si>
    <t>秩父宮賜杯</t>
    <rPh sb="0" eb="3">
      <t>チチブノミヤ</t>
    </rPh>
    <rPh sb="3" eb="5">
      <t>シハイ</t>
    </rPh>
    <phoneticPr fontId="1"/>
  </si>
  <si>
    <t>第</t>
    <rPh sb="0" eb="1">
      <t>ダイ</t>
    </rPh>
    <phoneticPr fontId="1"/>
  </si>
  <si>
    <t>日本学生陸上競技対校選手権大会</t>
    <rPh sb="0" eb="2">
      <t>ニホン</t>
    </rPh>
    <rPh sb="2" eb="4">
      <t>ガクセイ</t>
    </rPh>
    <rPh sb="4" eb="6">
      <t>リクジョウ</t>
    </rPh>
    <rPh sb="6" eb="8">
      <t>キョウギ</t>
    </rPh>
    <rPh sb="8" eb="10">
      <t>タイコウ</t>
    </rPh>
    <rPh sb="10" eb="13">
      <t>センシュケン</t>
    </rPh>
    <rPh sb="13" eb="15">
      <t>タイカイ</t>
    </rPh>
    <phoneticPr fontId="1"/>
  </si>
  <si>
    <t>平成新山島原学生駅伝</t>
    <rPh sb="0" eb="2">
      <t>ヘイセイ</t>
    </rPh>
    <rPh sb="2" eb="4">
      <t>シンザン</t>
    </rPh>
    <rPh sb="4" eb="6">
      <t>シマバラ</t>
    </rPh>
    <rPh sb="6" eb="8">
      <t>ガクセイ</t>
    </rPh>
    <rPh sb="8" eb="10">
      <t>エキデン</t>
    </rPh>
    <phoneticPr fontId="1"/>
  </si>
  <si>
    <t>回数</t>
    <rPh sb="0" eb="2">
      <t>カイスウ</t>
    </rPh>
    <phoneticPr fontId="1"/>
  </si>
  <si>
    <t>第/年</t>
    <rPh sb="0" eb="1">
      <t>ダイ</t>
    </rPh>
    <rPh sb="2" eb="3">
      <t>ネン</t>
    </rPh>
    <phoneticPr fontId="1"/>
  </si>
  <si>
    <t>名称</t>
    <rPh sb="0" eb="2">
      <t>メイショウ</t>
    </rPh>
    <phoneticPr fontId="1"/>
  </si>
  <si>
    <t>1回</t>
    <rPh sb="1" eb="2">
      <t>カイ</t>
    </rPh>
    <phoneticPr fontId="1"/>
  </si>
  <si>
    <t>2回</t>
    <rPh sb="1" eb="2">
      <t>カイ</t>
    </rPh>
    <phoneticPr fontId="1"/>
  </si>
  <si>
    <t>3回</t>
    <rPh sb="1" eb="2">
      <t>カイ</t>
    </rPh>
    <phoneticPr fontId="1"/>
  </si>
  <si>
    <t>4回</t>
    <rPh sb="1" eb="2">
      <t>カイ</t>
    </rPh>
    <phoneticPr fontId="1"/>
  </si>
  <si>
    <t>5回</t>
    <rPh sb="1" eb="2">
      <t>カイ</t>
    </rPh>
    <phoneticPr fontId="1"/>
  </si>
  <si>
    <t>6回</t>
    <rPh sb="1" eb="2">
      <t>カイ</t>
    </rPh>
    <phoneticPr fontId="1"/>
  </si>
  <si>
    <t>7回</t>
    <rPh sb="1" eb="2">
      <t>カイ</t>
    </rPh>
    <phoneticPr fontId="1"/>
  </si>
  <si>
    <t>8回</t>
    <rPh sb="1" eb="2">
      <t>カイ</t>
    </rPh>
    <phoneticPr fontId="1"/>
  </si>
  <si>
    <t>9回</t>
    <rPh sb="1" eb="2">
      <t>カイ</t>
    </rPh>
    <phoneticPr fontId="1"/>
  </si>
  <si>
    <t>10回</t>
    <rPh sb="2" eb="3">
      <t>カイ</t>
    </rPh>
    <phoneticPr fontId="1"/>
  </si>
  <si>
    <t>11回</t>
    <rPh sb="2" eb="3">
      <t>カイ</t>
    </rPh>
    <phoneticPr fontId="1"/>
  </si>
  <si>
    <t>12回</t>
    <rPh sb="2" eb="3">
      <t>カイ</t>
    </rPh>
    <phoneticPr fontId="1"/>
  </si>
  <si>
    <t>13回</t>
    <rPh sb="2" eb="3">
      <t>カイ</t>
    </rPh>
    <phoneticPr fontId="1"/>
  </si>
  <si>
    <t>14回</t>
    <rPh sb="2" eb="3">
      <t>カイ</t>
    </rPh>
    <phoneticPr fontId="1"/>
  </si>
  <si>
    <t>15回</t>
    <rPh sb="2" eb="3">
      <t>カイ</t>
    </rPh>
    <phoneticPr fontId="1"/>
  </si>
  <si>
    <t>16回</t>
    <rPh sb="2" eb="3">
      <t>カイ</t>
    </rPh>
    <phoneticPr fontId="1"/>
  </si>
  <si>
    <t>17回</t>
    <rPh sb="2" eb="3">
      <t>カイ</t>
    </rPh>
    <phoneticPr fontId="1"/>
  </si>
  <si>
    <t>18回</t>
    <rPh sb="2" eb="3">
      <t>カイ</t>
    </rPh>
    <phoneticPr fontId="1"/>
  </si>
  <si>
    <t>19回</t>
    <rPh sb="2" eb="3">
      <t>カイ</t>
    </rPh>
    <phoneticPr fontId="1"/>
  </si>
  <si>
    <t>20回</t>
    <rPh sb="2" eb="3">
      <t>カイ</t>
    </rPh>
    <phoneticPr fontId="1"/>
  </si>
  <si>
    <t>21回</t>
    <rPh sb="2" eb="3">
      <t>カイ</t>
    </rPh>
    <phoneticPr fontId="1"/>
  </si>
  <si>
    <t>22回</t>
    <rPh sb="2" eb="3">
      <t>カイ</t>
    </rPh>
    <phoneticPr fontId="1"/>
  </si>
  <si>
    <t>23回</t>
    <rPh sb="2" eb="3">
      <t>カイ</t>
    </rPh>
    <phoneticPr fontId="1"/>
  </si>
  <si>
    <t>24回</t>
    <rPh sb="2" eb="3">
      <t>カイ</t>
    </rPh>
    <phoneticPr fontId="1"/>
  </si>
  <si>
    <t>25回</t>
    <rPh sb="2" eb="3">
      <t>カイ</t>
    </rPh>
    <phoneticPr fontId="1"/>
  </si>
  <si>
    <t>26回</t>
    <rPh sb="2" eb="3">
      <t>カイ</t>
    </rPh>
    <phoneticPr fontId="1"/>
  </si>
  <si>
    <t>27回</t>
    <rPh sb="2" eb="3">
      <t>カイ</t>
    </rPh>
    <phoneticPr fontId="1"/>
  </si>
  <si>
    <t>28回</t>
    <rPh sb="2" eb="3">
      <t>カイ</t>
    </rPh>
    <phoneticPr fontId="1"/>
  </si>
  <si>
    <t>29回</t>
    <rPh sb="2" eb="3">
      <t>カイ</t>
    </rPh>
    <phoneticPr fontId="1"/>
  </si>
  <si>
    <t>30回</t>
    <rPh sb="2" eb="3">
      <t>カイ</t>
    </rPh>
    <phoneticPr fontId="1"/>
  </si>
  <si>
    <t>31回</t>
    <rPh sb="2" eb="3">
      <t>カイ</t>
    </rPh>
    <phoneticPr fontId="1"/>
  </si>
  <si>
    <t>32回</t>
    <rPh sb="2" eb="3">
      <t>カイ</t>
    </rPh>
    <phoneticPr fontId="1"/>
  </si>
  <si>
    <t>33回</t>
    <rPh sb="2" eb="3">
      <t>カイ</t>
    </rPh>
    <phoneticPr fontId="1"/>
  </si>
  <si>
    <t>34回</t>
    <rPh sb="2" eb="3">
      <t>カイ</t>
    </rPh>
    <phoneticPr fontId="1"/>
  </si>
  <si>
    <t>35回</t>
    <rPh sb="2" eb="3">
      <t>カイ</t>
    </rPh>
    <phoneticPr fontId="1"/>
  </si>
  <si>
    <t>36回</t>
    <rPh sb="2" eb="3">
      <t>カイ</t>
    </rPh>
    <phoneticPr fontId="1"/>
  </si>
  <si>
    <t>37回</t>
    <rPh sb="2" eb="3">
      <t>カイ</t>
    </rPh>
    <phoneticPr fontId="1"/>
  </si>
  <si>
    <t>38回</t>
    <rPh sb="2" eb="3">
      <t>カイ</t>
    </rPh>
    <phoneticPr fontId="1"/>
  </si>
  <si>
    <t>39回</t>
    <rPh sb="2" eb="3">
      <t>カイ</t>
    </rPh>
    <phoneticPr fontId="1"/>
  </si>
  <si>
    <t>40回</t>
    <rPh sb="2" eb="3">
      <t>カイ</t>
    </rPh>
    <phoneticPr fontId="1"/>
  </si>
  <si>
    <t>41回</t>
    <rPh sb="2" eb="3">
      <t>カイ</t>
    </rPh>
    <phoneticPr fontId="1"/>
  </si>
  <si>
    <t>42回</t>
    <rPh sb="2" eb="3">
      <t>カイ</t>
    </rPh>
    <phoneticPr fontId="1"/>
  </si>
  <si>
    <t>43回</t>
    <rPh sb="2" eb="3">
      <t>カイ</t>
    </rPh>
    <phoneticPr fontId="1"/>
  </si>
  <si>
    <t>44回</t>
    <rPh sb="2" eb="3">
      <t>カイ</t>
    </rPh>
    <phoneticPr fontId="1"/>
  </si>
  <si>
    <t>45回</t>
    <rPh sb="2" eb="3">
      <t>カイ</t>
    </rPh>
    <phoneticPr fontId="1"/>
  </si>
  <si>
    <t>46回</t>
    <rPh sb="2" eb="3">
      <t>カイ</t>
    </rPh>
    <phoneticPr fontId="1"/>
  </si>
  <si>
    <t>47回</t>
    <rPh sb="2" eb="3">
      <t>カイ</t>
    </rPh>
    <phoneticPr fontId="1"/>
  </si>
  <si>
    <t>48回</t>
    <rPh sb="2" eb="3">
      <t>カイ</t>
    </rPh>
    <phoneticPr fontId="1"/>
  </si>
  <si>
    <t>49回</t>
    <rPh sb="2" eb="3">
      <t>カイ</t>
    </rPh>
    <phoneticPr fontId="1"/>
  </si>
  <si>
    <t>50回</t>
    <rPh sb="2" eb="3">
      <t>カイ</t>
    </rPh>
    <phoneticPr fontId="1"/>
  </si>
  <si>
    <t>51回</t>
    <rPh sb="2" eb="3">
      <t>カイ</t>
    </rPh>
    <phoneticPr fontId="1"/>
  </si>
  <si>
    <t>52回</t>
    <rPh sb="2" eb="3">
      <t>カイ</t>
    </rPh>
    <phoneticPr fontId="1"/>
  </si>
  <si>
    <t>53回</t>
    <rPh sb="2" eb="3">
      <t>カイ</t>
    </rPh>
    <phoneticPr fontId="1"/>
  </si>
  <si>
    <t>54回</t>
    <rPh sb="2" eb="3">
      <t>カイ</t>
    </rPh>
    <phoneticPr fontId="1"/>
  </si>
  <si>
    <t>55回</t>
    <rPh sb="2" eb="3">
      <t>カイ</t>
    </rPh>
    <phoneticPr fontId="1"/>
  </si>
  <si>
    <t>56回</t>
    <rPh sb="2" eb="3">
      <t>カイ</t>
    </rPh>
    <phoneticPr fontId="1"/>
  </si>
  <si>
    <t>57回</t>
    <rPh sb="2" eb="3">
      <t>カイ</t>
    </rPh>
    <phoneticPr fontId="1"/>
  </si>
  <si>
    <t>58回</t>
    <rPh sb="2" eb="3">
      <t>カイ</t>
    </rPh>
    <phoneticPr fontId="1"/>
  </si>
  <si>
    <t>59回</t>
    <rPh sb="2" eb="3">
      <t>カイ</t>
    </rPh>
    <phoneticPr fontId="1"/>
  </si>
  <si>
    <t>60回</t>
    <rPh sb="2" eb="3">
      <t>カイ</t>
    </rPh>
    <phoneticPr fontId="1"/>
  </si>
  <si>
    <t>61回</t>
    <rPh sb="2" eb="3">
      <t>カイ</t>
    </rPh>
    <phoneticPr fontId="1"/>
  </si>
  <si>
    <t>62回</t>
    <rPh sb="2" eb="3">
      <t>カイ</t>
    </rPh>
    <phoneticPr fontId="1"/>
  </si>
  <si>
    <t>63回</t>
    <rPh sb="2" eb="3">
      <t>カイ</t>
    </rPh>
    <phoneticPr fontId="1"/>
  </si>
  <si>
    <t>64回</t>
    <rPh sb="2" eb="3">
      <t>カイ</t>
    </rPh>
    <phoneticPr fontId="1"/>
  </si>
  <si>
    <t>65回</t>
    <rPh sb="2" eb="3">
      <t>カイ</t>
    </rPh>
    <phoneticPr fontId="1"/>
  </si>
  <si>
    <t>66回</t>
    <rPh sb="2" eb="3">
      <t>カイ</t>
    </rPh>
    <phoneticPr fontId="1"/>
  </si>
  <si>
    <t>67回</t>
    <rPh sb="2" eb="3">
      <t>カイ</t>
    </rPh>
    <phoneticPr fontId="1"/>
  </si>
  <si>
    <t>68回</t>
    <rPh sb="2" eb="3">
      <t>カイ</t>
    </rPh>
    <phoneticPr fontId="1"/>
  </si>
  <si>
    <t>69回</t>
    <rPh sb="2" eb="3">
      <t>カイ</t>
    </rPh>
    <phoneticPr fontId="1"/>
  </si>
  <si>
    <t>70回</t>
    <rPh sb="2" eb="3">
      <t>カイ</t>
    </rPh>
    <phoneticPr fontId="1"/>
  </si>
  <si>
    <t>71回</t>
    <rPh sb="2" eb="3">
      <t>カイ</t>
    </rPh>
    <phoneticPr fontId="1"/>
  </si>
  <si>
    <t>72回</t>
    <rPh sb="2" eb="3">
      <t>カイ</t>
    </rPh>
    <phoneticPr fontId="1"/>
  </si>
  <si>
    <t>73回</t>
    <rPh sb="2" eb="3">
      <t>カイ</t>
    </rPh>
    <phoneticPr fontId="1"/>
  </si>
  <si>
    <t>74回</t>
    <rPh sb="2" eb="3">
      <t>カイ</t>
    </rPh>
    <phoneticPr fontId="1"/>
  </si>
  <si>
    <t>75回</t>
    <rPh sb="2" eb="3">
      <t>カイ</t>
    </rPh>
    <phoneticPr fontId="1"/>
  </si>
  <si>
    <t>76回</t>
    <rPh sb="2" eb="3">
      <t>カイ</t>
    </rPh>
    <phoneticPr fontId="1"/>
  </si>
  <si>
    <t>77回</t>
    <rPh sb="2" eb="3">
      <t>カイ</t>
    </rPh>
    <phoneticPr fontId="1"/>
  </si>
  <si>
    <t>78回</t>
    <rPh sb="2" eb="3">
      <t>カイ</t>
    </rPh>
    <phoneticPr fontId="1"/>
  </si>
  <si>
    <t>79回</t>
    <rPh sb="2" eb="3">
      <t>カイ</t>
    </rPh>
    <phoneticPr fontId="1"/>
  </si>
  <si>
    <t>80回</t>
    <rPh sb="2" eb="3">
      <t>カイ</t>
    </rPh>
    <phoneticPr fontId="1"/>
  </si>
  <si>
    <t>81回</t>
    <rPh sb="2" eb="3">
      <t>カイ</t>
    </rPh>
    <phoneticPr fontId="1"/>
  </si>
  <si>
    <t>82回</t>
    <rPh sb="2" eb="3">
      <t>カイ</t>
    </rPh>
    <phoneticPr fontId="1"/>
  </si>
  <si>
    <t>83回</t>
    <rPh sb="2" eb="3">
      <t>カイ</t>
    </rPh>
    <phoneticPr fontId="1"/>
  </si>
  <si>
    <t>84回</t>
    <rPh sb="2" eb="3">
      <t>カイ</t>
    </rPh>
    <phoneticPr fontId="1"/>
  </si>
  <si>
    <t>85回</t>
    <rPh sb="2" eb="3">
      <t>カイ</t>
    </rPh>
    <phoneticPr fontId="1"/>
  </si>
  <si>
    <t>86回</t>
    <rPh sb="2" eb="3">
      <t>カイ</t>
    </rPh>
    <phoneticPr fontId="1"/>
  </si>
  <si>
    <t>87回</t>
    <rPh sb="2" eb="3">
      <t>カイ</t>
    </rPh>
    <phoneticPr fontId="1"/>
  </si>
  <si>
    <t>88回</t>
    <rPh sb="2" eb="3">
      <t>カイ</t>
    </rPh>
    <phoneticPr fontId="1"/>
  </si>
  <si>
    <t>89回</t>
    <rPh sb="2" eb="3">
      <t>カイ</t>
    </rPh>
    <phoneticPr fontId="1"/>
  </si>
  <si>
    <t>90回</t>
    <rPh sb="2" eb="3">
      <t>カイ</t>
    </rPh>
    <phoneticPr fontId="1"/>
  </si>
  <si>
    <t>91回</t>
    <rPh sb="2" eb="3">
      <t>カイ</t>
    </rPh>
    <phoneticPr fontId="1"/>
  </si>
  <si>
    <t>92回</t>
    <rPh sb="2" eb="3">
      <t>カイ</t>
    </rPh>
    <phoneticPr fontId="1"/>
  </si>
  <si>
    <t>93回</t>
    <rPh sb="2" eb="3">
      <t>カイ</t>
    </rPh>
    <phoneticPr fontId="1"/>
  </si>
  <si>
    <t>94回</t>
    <rPh sb="2" eb="3">
      <t>カイ</t>
    </rPh>
    <phoneticPr fontId="1"/>
  </si>
  <si>
    <t>95回</t>
    <rPh sb="2" eb="3">
      <t>カイ</t>
    </rPh>
    <phoneticPr fontId="1"/>
  </si>
  <si>
    <t>96回</t>
    <rPh sb="2" eb="3">
      <t>カイ</t>
    </rPh>
    <phoneticPr fontId="1"/>
  </si>
  <si>
    <t>97回</t>
    <rPh sb="2" eb="3">
      <t>カイ</t>
    </rPh>
    <phoneticPr fontId="1"/>
  </si>
  <si>
    <t>98回</t>
    <rPh sb="2" eb="3">
      <t>カイ</t>
    </rPh>
    <phoneticPr fontId="1"/>
  </si>
  <si>
    <t>99回</t>
    <rPh sb="2" eb="3">
      <t>カイ</t>
    </rPh>
    <phoneticPr fontId="1"/>
  </si>
  <si>
    <t>100回</t>
    <rPh sb="3" eb="4">
      <t>カイ</t>
    </rPh>
    <phoneticPr fontId="1"/>
  </si>
  <si>
    <t>101回</t>
    <rPh sb="3" eb="4">
      <t>カイ</t>
    </rPh>
    <phoneticPr fontId="1"/>
  </si>
  <si>
    <t>102回</t>
    <rPh sb="3" eb="4">
      <t>カイ</t>
    </rPh>
    <phoneticPr fontId="1"/>
  </si>
  <si>
    <t>103回</t>
    <rPh sb="3" eb="4">
      <t>カイ</t>
    </rPh>
    <phoneticPr fontId="1"/>
  </si>
  <si>
    <t>104回</t>
    <rPh sb="3" eb="4">
      <t>カイ</t>
    </rPh>
    <phoneticPr fontId="1"/>
  </si>
  <si>
    <t>105回</t>
    <rPh sb="3" eb="4">
      <t>カイ</t>
    </rPh>
    <phoneticPr fontId="1"/>
  </si>
  <si>
    <t>106回</t>
    <rPh sb="3" eb="4">
      <t>カイ</t>
    </rPh>
    <phoneticPr fontId="1"/>
  </si>
  <si>
    <t>107回</t>
    <rPh sb="3" eb="4">
      <t>カイ</t>
    </rPh>
    <phoneticPr fontId="1"/>
  </si>
  <si>
    <t>108回</t>
    <rPh sb="3" eb="4">
      <t>カイ</t>
    </rPh>
    <phoneticPr fontId="1"/>
  </si>
  <si>
    <t>109回</t>
    <rPh sb="3" eb="4">
      <t>カイ</t>
    </rPh>
    <phoneticPr fontId="1"/>
  </si>
  <si>
    <t>110回</t>
    <rPh sb="3" eb="4">
      <t>カイ</t>
    </rPh>
    <phoneticPr fontId="1"/>
  </si>
  <si>
    <t>111回</t>
    <rPh sb="3" eb="4">
      <t>カイ</t>
    </rPh>
    <phoneticPr fontId="1"/>
  </si>
  <si>
    <t>112回</t>
    <rPh sb="3" eb="4">
      <t>カイ</t>
    </rPh>
    <phoneticPr fontId="1"/>
  </si>
  <si>
    <t>113回</t>
    <rPh sb="3" eb="4">
      <t>カイ</t>
    </rPh>
    <phoneticPr fontId="1"/>
  </si>
  <si>
    <t>114回</t>
    <rPh sb="3" eb="4">
      <t>カイ</t>
    </rPh>
    <phoneticPr fontId="1"/>
  </si>
  <si>
    <t>115回</t>
    <rPh sb="3" eb="4">
      <t>カイ</t>
    </rPh>
    <phoneticPr fontId="1"/>
  </si>
  <si>
    <t>116回</t>
    <rPh sb="3" eb="4">
      <t>カイ</t>
    </rPh>
    <phoneticPr fontId="1"/>
  </si>
  <si>
    <t>117回</t>
    <rPh sb="3" eb="4">
      <t>カイ</t>
    </rPh>
    <phoneticPr fontId="1"/>
  </si>
  <si>
    <t>118回</t>
    <rPh sb="3" eb="4">
      <t>カイ</t>
    </rPh>
    <phoneticPr fontId="1"/>
  </si>
  <si>
    <t>119回</t>
    <rPh sb="3" eb="4">
      <t>カイ</t>
    </rPh>
    <phoneticPr fontId="1"/>
  </si>
  <si>
    <t>120回</t>
    <rPh sb="3" eb="4">
      <t>カイ</t>
    </rPh>
    <phoneticPr fontId="1"/>
  </si>
  <si>
    <t>121回</t>
    <rPh sb="3" eb="4">
      <t>カイ</t>
    </rPh>
    <phoneticPr fontId="1"/>
  </si>
  <si>
    <t>122回</t>
    <rPh sb="3" eb="4">
      <t>カイ</t>
    </rPh>
    <phoneticPr fontId="1"/>
  </si>
  <si>
    <t>123回</t>
    <rPh sb="3" eb="4">
      <t>カイ</t>
    </rPh>
    <phoneticPr fontId="1"/>
  </si>
  <si>
    <t>124回</t>
    <rPh sb="3" eb="4">
      <t>カイ</t>
    </rPh>
    <phoneticPr fontId="1"/>
  </si>
  <si>
    <t>125回</t>
    <rPh sb="3" eb="4">
      <t>カイ</t>
    </rPh>
    <phoneticPr fontId="1"/>
  </si>
  <si>
    <t>126回</t>
    <rPh sb="3" eb="4">
      <t>カイ</t>
    </rPh>
    <phoneticPr fontId="1"/>
  </si>
  <si>
    <t>127回</t>
    <rPh sb="3" eb="4">
      <t>カイ</t>
    </rPh>
    <phoneticPr fontId="1"/>
  </si>
  <si>
    <t>128回</t>
    <rPh sb="3" eb="4">
      <t>カイ</t>
    </rPh>
    <phoneticPr fontId="1"/>
  </si>
  <si>
    <t>129回</t>
    <rPh sb="3" eb="4">
      <t>カイ</t>
    </rPh>
    <phoneticPr fontId="1"/>
  </si>
  <si>
    <t>130回</t>
    <rPh sb="3" eb="4">
      <t>カイ</t>
    </rPh>
    <phoneticPr fontId="1"/>
  </si>
  <si>
    <t>131回</t>
    <rPh sb="3" eb="4">
      <t>カイ</t>
    </rPh>
    <phoneticPr fontId="1"/>
  </si>
  <si>
    <t>132回</t>
    <rPh sb="3" eb="4">
      <t>カイ</t>
    </rPh>
    <phoneticPr fontId="1"/>
  </si>
  <si>
    <t>133回</t>
    <rPh sb="3" eb="4">
      <t>カイ</t>
    </rPh>
    <phoneticPr fontId="1"/>
  </si>
  <si>
    <t>134回</t>
    <rPh sb="3" eb="4">
      <t>カイ</t>
    </rPh>
    <phoneticPr fontId="1"/>
  </si>
  <si>
    <t>135回</t>
    <rPh sb="3" eb="4">
      <t>カイ</t>
    </rPh>
    <phoneticPr fontId="1"/>
  </si>
  <si>
    <t>136回</t>
    <rPh sb="3" eb="4">
      <t>カイ</t>
    </rPh>
    <phoneticPr fontId="1"/>
  </si>
  <si>
    <t>137回</t>
    <rPh sb="3" eb="4">
      <t>カイ</t>
    </rPh>
    <phoneticPr fontId="1"/>
  </si>
  <si>
    <t>138回</t>
    <rPh sb="3" eb="4">
      <t>カイ</t>
    </rPh>
    <phoneticPr fontId="1"/>
  </si>
  <si>
    <t>139回</t>
    <rPh sb="3" eb="4">
      <t>カイ</t>
    </rPh>
    <phoneticPr fontId="1"/>
  </si>
  <si>
    <t>140回</t>
    <rPh sb="3" eb="4">
      <t>カイ</t>
    </rPh>
    <phoneticPr fontId="1"/>
  </si>
  <si>
    <t>141回</t>
    <rPh sb="3" eb="4">
      <t>カイ</t>
    </rPh>
    <phoneticPr fontId="1"/>
  </si>
  <si>
    <t>142回</t>
    <rPh sb="3" eb="4">
      <t>カイ</t>
    </rPh>
    <phoneticPr fontId="1"/>
  </si>
  <si>
    <t>143回</t>
    <rPh sb="3" eb="4">
      <t>カイ</t>
    </rPh>
    <phoneticPr fontId="1"/>
  </si>
  <si>
    <t>144回</t>
    <rPh sb="3" eb="4">
      <t>カイ</t>
    </rPh>
    <phoneticPr fontId="1"/>
  </si>
  <si>
    <t>145回</t>
    <rPh sb="3" eb="4">
      <t>カイ</t>
    </rPh>
    <phoneticPr fontId="1"/>
  </si>
  <si>
    <t>146回</t>
    <rPh sb="3" eb="4">
      <t>カイ</t>
    </rPh>
    <phoneticPr fontId="1"/>
  </si>
  <si>
    <t>147回</t>
    <rPh sb="3" eb="4">
      <t>カイ</t>
    </rPh>
    <phoneticPr fontId="1"/>
  </si>
  <si>
    <t>148回</t>
    <rPh sb="3" eb="4">
      <t>カイ</t>
    </rPh>
    <phoneticPr fontId="1"/>
  </si>
  <si>
    <t>149回</t>
    <rPh sb="3" eb="4">
      <t>カイ</t>
    </rPh>
    <phoneticPr fontId="1"/>
  </si>
  <si>
    <t>150回</t>
    <rPh sb="3" eb="4">
      <t>カイ</t>
    </rPh>
    <phoneticPr fontId="1"/>
  </si>
  <si>
    <t>西日本学生陸上競技対校選手権大会</t>
    <rPh sb="0" eb="1">
      <t>ニシ</t>
    </rPh>
    <rPh sb="1" eb="3">
      <t>ニホン</t>
    </rPh>
    <rPh sb="3" eb="5">
      <t>ガクセイ</t>
    </rPh>
    <rPh sb="5" eb="7">
      <t>リクジョウ</t>
    </rPh>
    <rPh sb="7" eb="9">
      <t>キョウギ</t>
    </rPh>
    <rPh sb="9" eb="11">
      <t>タイコウ</t>
    </rPh>
    <rPh sb="11" eb="14">
      <t>センシュケン</t>
    </rPh>
    <rPh sb="14" eb="16">
      <t>タイカイ</t>
    </rPh>
    <phoneticPr fontId="1"/>
  </si>
  <si>
    <t>監督名　ﾌﾘｶﾞﾅ</t>
    <rPh sb="0" eb="2">
      <t>カントク</t>
    </rPh>
    <rPh sb="2" eb="3">
      <t>メイ</t>
    </rPh>
    <phoneticPr fontId="1"/>
  </si>
  <si>
    <t>冠名</t>
    <rPh sb="0" eb="1">
      <t>カンムリ</t>
    </rPh>
    <rPh sb="1" eb="2">
      <t>メイ</t>
    </rPh>
    <phoneticPr fontId="1"/>
  </si>
  <si>
    <t>DB</t>
    <phoneticPr fontId="1"/>
  </si>
  <si>
    <t>OP5000m</t>
    <phoneticPr fontId="1"/>
  </si>
  <si>
    <t>011001</t>
    <phoneticPr fontId="1"/>
  </si>
  <si>
    <t>OP棒高跳</t>
    <rPh sb="2" eb="5">
      <t>ボウタカト</t>
    </rPh>
    <phoneticPr fontId="1"/>
  </si>
  <si>
    <t>072001</t>
    <phoneticPr fontId="1"/>
  </si>
  <si>
    <t>三重県</t>
  </si>
  <si>
    <t>OP砲丸投</t>
    <rPh sb="2" eb="4">
      <t>ホウガン</t>
    </rPh>
    <rPh sb="4" eb="5">
      <t>ナ</t>
    </rPh>
    <phoneticPr fontId="1"/>
  </si>
  <si>
    <t>084001</t>
    <phoneticPr fontId="1"/>
  </si>
  <si>
    <t>OP円盤投</t>
    <rPh sb="2" eb="4">
      <t>エンバン</t>
    </rPh>
    <rPh sb="4" eb="5">
      <t>ナ</t>
    </rPh>
    <phoneticPr fontId="1"/>
  </si>
  <si>
    <t>088001</t>
    <phoneticPr fontId="1"/>
  </si>
  <si>
    <t>OPハンマー投</t>
    <rPh sb="6" eb="7">
      <t>ナ</t>
    </rPh>
    <phoneticPr fontId="1"/>
  </si>
  <si>
    <t>094001</t>
    <phoneticPr fontId="1"/>
  </si>
  <si>
    <t>OPやり投</t>
    <rPh sb="4" eb="5">
      <t>ナ</t>
    </rPh>
    <phoneticPr fontId="1"/>
  </si>
  <si>
    <t>093001</t>
    <phoneticPr fontId="1"/>
  </si>
  <si>
    <t>長野県</t>
  </si>
  <si>
    <t>青森県</t>
  </si>
  <si>
    <t>福井県</t>
  </si>
  <si>
    <t>日本学生陸上競技個人選手権</t>
    <rPh sb="0" eb="2">
      <t>ニホン</t>
    </rPh>
    <rPh sb="2" eb="4">
      <t>ガクセイ</t>
    </rPh>
    <rPh sb="4" eb="6">
      <t>リクジョウ</t>
    </rPh>
    <rPh sb="6" eb="8">
      <t>キョウギ</t>
    </rPh>
    <rPh sb="8" eb="10">
      <t>コジン</t>
    </rPh>
    <rPh sb="10" eb="13">
      <t>センシュケン</t>
    </rPh>
    <phoneticPr fontId="1"/>
  </si>
  <si>
    <t>大会名設定</t>
    <rPh sb="0" eb="2">
      <t>タイカイ</t>
    </rPh>
    <rPh sb="2" eb="3">
      <t>メイ</t>
    </rPh>
    <rPh sb="3" eb="5">
      <t>セッテイ</t>
    </rPh>
    <phoneticPr fontId="1"/>
  </si>
  <si>
    <t>愛知学院大学</t>
  </si>
  <si>
    <t>愛知教育大学</t>
  </si>
  <si>
    <t>愛知県立大学</t>
  </si>
  <si>
    <t>愛知工業大学</t>
  </si>
  <si>
    <t>愛知淑徳大学</t>
  </si>
  <si>
    <t>愛知東邦大学</t>
  </si>
  <si>
    <t>岐阜大学</t>
  </si>
  <si>
    <t>岐阜経済大学</t>
  </si>
  <si>
    <t>岐阜工業高等専門学校</t>
  </si>
  <si>
    <t>岐阜聖徳学園大学</t>
  </si>
  <si>
    <t>岐阜薬科大学</t>
  </si>
  <si>
    <t>近畿大学工業高等専門学校</t>
  </si>
  <si>
    <t>皇學館大学</t>
  </si>
  <si>
    <t>至学館大学</t>
  </si>
  <si>
    <t>静岡大学</t>
  </si>
  <si>
    <t>静岡産業大学</t>
  </si>
  <si>
    <t>椙山女学園大学</t>
  </si>
  <si>
    <t>鈴鹿工業高等専門学校</t>
  </si>
  <si>
    <t>大同大学</t>
  </si>
  <si>
    <t>中京大学</t>
  </si>
  <si>
    <t>中京学院大学</t>
  </si>
  <si>
    <t>中部大学</t>
  </si>
  <si>
    <t>中部学院大学</t>
  </si>
  <si>
    <t>東海学園大学</t>
  </si>
  <si>
    <t>豊田工業高等専門学校</t>
  </si>
  <si>
    <t>豊橋技術科学大学</t>
  </si>
  <si>
    <t>名古屋大学</t>
  </si>
  <si>
    <t>名古屋学院大学</t>
  </si>
  <si>
    <t>名古屋工業大学</t>
  </si>
  <si>
    <t>名古屋市立大学</t>
  </si>
  <si>
    <t>南山大学</t>
  </si>
  <si>
    <t>日本福祉大学</t>
  </si>
  <si>
    <t>浜松医科大学</t>
  </si>
  <si>
    <t>藤田保健衛生大学</t>
  </si>
  <si>
    <t>三重大学</t>
  </si>
  <si>
    <t>名城大学</t>
  </si>
  <si>
    <t>愛知大学</t>
  </si>
  <si>
    <t>愛知医科大学</t>
  </si>
  <si>
    <t>金城学院大学</t>
  </si>
  <si>
    <t>静岡県立大学</t>
  </si>
  <si>
    <t>常葉大学</t>
  </si>
  <si>
    <t>大学名</t>
    <rPh sb="0" eb="3">
      <t>ダイガクメイ</t>
    </rPh>
    <phoneticPr fontId="1"/>
  </si>
  <si>
    <t>ｶﾅ</t>
    <phoneticPr fontId="1"/>
  </si>
  <si>
    <t>大学コード</t>
    <rPh sb="0" eb="2">
      <t>ダイガク</t>
    </rPh>
    <phoneticPr fontId="1"/>
  </si>
  <si>
    <t>略称</t>
    <rPh sb="0" eb="2">
      <t>リャクショウ</t>
    </rPh>
    <phoneticPr fontId="1"/>
  </si>
  <si>
    <t>通しNo.</t>
    <rPh sb="0" eb="1">
      <t>トオ</t>
    </rPh>
    <phoneticPr fontId="1"/>
  </si>
  <si>
    <t>5-</t>
  </si>
  <si>
    <t>期日</t>
    <rPh sb="0" eb="2">
      <t>キジツ</t>
    </rPh>
    <phoneticPr fontId="1"/>
  </si>
  <si>
    <t>登録選手</t>
    <rPh sb="0" eb="2">
      <t>トウロク</t>
    </rPh>
    <rPh sb="2" eb="4">
      <t>センシュ</t>
    </rPh>
    <phoneticPr fontId="1"/>
  </si>
  <si>
    <t>名前</t>
    <rPh sb="0" eb="2">
      <t>ナマエ</t>
    </rPh>
    <phoneticPr fontId="1"/>
  </si>
  <si>
    <t>登録陸協</t>
    <rPh sb="0" eb="2">
      <t>トウロク</t>
    </rPh>
    <rPh sb="2" eb="3">
      <t>リク</t>
    </rPh>
    <rPh sb="3" eb="4">
      <t>キョウ</t>
    </rPh>
    <phoneticPr fontId="1"/>
  </si>
  <si>
    <t>※備考：</t>
    <rPh sb="1" eb="3">
      <t>ビコウ</t>
    </rPh>
    <phoneticPr fontId="1"/>
  </si>
  <si>
    <t>No.</t>
    <phoneticPr fontId="1"/>
  </si>
  <si>
    <t>DB</t>
    <phoneticPr fontId="1"/>
  </si>
  <si>
    <t>ﾌﾘｶﾞﾅ</t>
    <phoneticPr fontId="1"/>
  </si>
  <si>
    <t>ﾌﾘｶﾞﾅ</t>
    <phoneticPr fontId="1"/>
  </si>
  <si>
    <t>N1</t>
    <phoneticPr fontId="1"/>
  </si>
  <si>
    <t>N2</t>
    <phoneticPr fontId="1"/>
  </si>
  <si>
    <t>TM</t>
    <phoneticPr fontId="1"/>
  </si>
  <si>
    <t>S1</t>
    <phoneticPr fontId="1"/>
  </si>
  <si>
    <t>S2</t>
    <phoneticPr fontId="1"/>
  </si>
  <si>
    <t>S3</t>
    <phoneticPr fontId="1"/>
  </si>
  <si>
    <t>S4</t>
    <phoneticPr fontId="1"/>
  </si>
  <si>
    <t>S5</t>
    <phoneticPr fontId="1"/>
  </si>
  <si>
    <t>S6</t>
    <phoneticPr fontId="1"/>
  </si>
  <si>
    <t>通し番号</t>
    <rPh sb="0" eb="1">
      <t>トオ</t>
    </rPh>
    <rPh sb="2" eb="4">
      <t>バンゴウ</t>
    </rPh>
    <phoneticPr fontId="1"/>
  </si>
  <si>
    <t>男子4×100mR</t>
    <rPh sb="0" eb="2">
      <t>ダンシ</t>
    </rPh>
    <phoneticPr fontId="1"/>
  </si>
  <si>
    <t>No.1</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</si>
  <si>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</si>
  <si>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</si>
  <si>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</si>
  <si>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</si>
  <si>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</si>
  <si>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</si>
  <si>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</si>
  <si>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</si>
  <si>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</si>
  <si>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No.11</t>
    <phoneticPr fontId="1"/>
  </si>
  <si>
    <t>No.12</t>
    <phoneticPr fontId="1"/>
  </si>
  <si>
    <t>No.13</t>
    <phoneticPr fontId="1"/>
  </si>
  <si>
    <t>No.15</t>
    <phoneticPr fontId="1"/>
  </si>
  <si>
    <t>No.16</t>
    <phoneticPr fontId="1"/>
  </si>
  <si>
    <t>No.17</t>
    <phoneticPr fontId="1"/>
  </si>
  <si>
    <t>No.18</t>
    <phoneticPr fontId="1"/>
  </si>
  <si>
    <t>No.19</t>
    <phoneticPr fontId="1"/>
  </si>
  <si>
    <t>No.20</t>
    <phoneticPr fontId="1"/>
  </si>
  <si>
    <t>所属マスター</t>
    <rPh sb="0" eb="2">
      <t>ショゾク</t>
    </rPh>
    <phoneticPr fontId="1"/>
  </si>
  <si>
    <t>N3</t>
    <phoneticPr fontId="1"/>
  </si>
  <si>
    <t>KC</t>
    <phoneticPr fontId="1"/>
  </si>
  <si>
    <t>区分</t>
    <rPh sb="0" eb="2">
      <t>クブン</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</si>
  <si>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</si>
  <si>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</si>
  <si>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</si>
  <si>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</si>
  <si>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</si>
  <si>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</si>
  <si>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</si>
  <si>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</si>
  <si>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</si>
  <si>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</si>
  <si>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</si>
  <si>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</si>
  <si>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</si>
  <si>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</si>
  <si>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</si>
  <si>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</si>
  <si>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</si>
  <si>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</si>
  <si>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</si>
  <si>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</si>
  <si>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No.14</t>
    <phoneticPr fontId="1"/>
  </si>
  <si>
    <t>男子4×400mR</t>
    <rPh sb="0" eb="2">
      <t>ダンシ</t>
    </rPh>
    <phoneticPr fontId="1"/>
  </si>
  <si>
    <t>女子4×100mR</t>
    <rPh sb="0" eb="2">
      <t>ジョシ</t>
    </rPh>
    <phoneticPr fontId="1"/>
  </si>
  <si>
    <t>5-</t>
    <phoneticPr fontId="1"/>
  </si>
  <si>
    <t>女子4×400mR</t>
    <phoneticPr fontId="1"/>
  </si>
  <si>
    <t>(明細)</t>
    <rPh sb="1" eb="3">
      <t>メイサイ</t>
    </rPh>
    <phoneticPr fontId="1"/>
  </si>
  <si>
    <t>男子</t>
    <rPh sb="0" eb="2">
      <t>ダンシ</t>
    </rPh>
    <phoneticPr fontId="1"/>
  </si>
  <si>
    <t>×</t>
    <phoneticPr fontId="1"/>
  </si>
  <si>
    <t>リレー</t>
    <phoneticPr fontId="1"/>
  </si>
  <si>
    <t>×</t>
    <phoneticPr fontId="1"/>
  </si>
  <si>
    <t>小計</t>
    <rPh sb="0" eb="2">
      <t>ショウケイ</t>
    </rPh>
    <phoneticPr fontId="1"/>
  </si>
  <si>
    <t>女子</t>
    <rPh sb="0" eb="2">
      <t>ジョシ</t>
    </rPh>
    <phoneticPr fontId="1"/>
  </si>
  <si>
    <t>×</t>
    <phoneticPr fontId="1"/>
  </si>
  <si>
    <t>合計</t>
    <rPh sb="0" eb="2">
      <t>ゴウケイ</t>
    </rPh>
    <phoneticPr fontId="1"/>
  </si>
  <si>
    <t>振込先</t>
    <rPh sb="0" eb="2">
      <t>フリコミ</t>
    </rPh>
    <rPh sb="2" eb="3">
      <t>サキ</t>
    </rPh>
    <phoneticPr fontId="1"/>
  </si>
  <si>
    <t>個人種目</t>
    <rPh sb="0" eb="2">
      <t>コジン</t>
    </rPh>
    <rPh sb="2" eb="4">
      <t>シュモク</t>
    </rPh>
    <phoneticPr fontId="1"/>
  </si>
  <si>
    <t>広告補助金</t>
    <rPh sb="0" eb="2">
      <t>コウコク</t>
    </rPh>
    <rPh sb="2" eb="5">
      <t>ホジョキン</t>
    </rPh>
    <phoneticPr fontId="1"/>
  </si>
  <si>
    <t>三菱UFJ銀行　八事支店　普通口座3351198</t>
    <rPh sb="0" eb="2">
      <t>ミツビシ</t>
    </rPh>
    <rPh sb="5" eb="7">
      <t>ギンコウ</t>
    </rPh>
    <rPh sb="8" eb="9">
      <t>ハチ</t>
    </rPh>
    <rPh sb="9" eb="10">
      <t>コト</t>
    </rPh>
    <rPh sb="10" eb="12">
      <t>シテン</t>
    </rPh>
    <rPh sb="13" eb="15">
      <t>フツウ</t>
    </rPh>
    <rPh sb="15" eb="17">
      <t>コウザ</t>
    </rPh>
    <phoneticPr fontId="1"/>
  </si>
  <si>
    <t>東海大学東海</t>
  </si>
  <si>
    <t>愛知大</t>
  </si>
  <si>
    <t>愛知医科大</t>
  </si>
  <si>
    <t>愛知学院大</t>
  </si>
  <si>
    <t>愛知教育大</t>
  </si>
  <si>
    <t>愛知県立大</t>
  </si>
  <si>
    <t>愛知工業大</t>
  </si>
  <si>
    <t>愛知淑徳大</t>
  </si>
  <si>
    <t>愛知東邦大</t>
  </si>
  <si>
    <t>岐阜大</t>
  </si>
  <si>
    <t>岐阜経済大</t>
  </si>
  <si>
    <t>岐阜高専</t>
  </si>
  <si>
    <t>岐阜薬科大</t>
  </si>
  <si>
    <t>近大高専</t>
  </si>
  <si>
    <t>金城学院大</t>
  </si>
  <si>
    <t>皇學館大</t>
  </si>
  <si>
    <t>至学館大</t>
  </si>
  <si>
    <t>静岡大</t>
  </si>
  <si>
    <t>静岡県立大</t>
  </si>
  <si>
    <t>静岡産業大</t>
  </si>
  <si>
    <t>椙山女学園大</t>
  </si>
  <si>
    <t>鈴鹿高専</t>
  </si>
  <si>
    <t>大同大</t>
  </si>
  <si>
    <t>中京大</t>
  </si>
  <si>
    <t>中京学院大</t>
  </si>
  <si>
    <t>中部大</t>
  </si>
  <si>
    <t>中部学院大</t>
  </si>
  <si>
    <t>東海大東海</t>
  </si>
  <si>
    <t>常葉大</t>
  </si>
  <si>
    <t>豊田高専</t>
  </si>
  <si>
    <t>豊橋技科大</t>
  </si>
  <si>
    <t>名古屋大</t>
  </si>
  <si>
    <t>名古屋学院大</t>
  </si>
  <si>
    <t>名古屋工業大</t>
  </si>
  <si>
    <t>名古屋市立大</t>
  </si>
  <si>
    <t>南山大</t>
  </si>
  <si>
    <t>日本福祉大</t>
  </si>
  <si>
    <t>浜松医科大</t>
  </si>
  <si>
    <t>三重大</t>
  </si>
  <si>
    <t>名城大</t>
  </si>
  <si>
    <t>必要</t>
    <rPh sb="0" eb="2">
      <t>ヒツヨウ</t>
    </rPh>
    <phoneticPr fontId="1"/>
  </si>
  <si>
    <t>不必要</t>
    <rPh sb="0" eb="3">
      <t>フヒツヨウ</t>
    </rPh>
    <phoneticPr fontId="1"/>
  </si>
  <si>
    <t>実人数</t>
    <rPh sb="0" eb="1">
      <t>ジツ</t>
    </rPh>
    <rPh sb="1" eb="3">
      <t>ニンズウ</t>
    </rPh>
    <phoneticPr fontId="1"/>
  </si>
  <si>
    <t>岐阜県</t>
  </si>
  <si>
    <t>富山県</t>
  </si>
  <si>
    <t>山形県</t>
  </si>
  <si>
    <t>千葉県</t>
  </si>
  <si>
    <t>加藤　桃佳</t>
  </si>
  <si>
    <t>ｶﾄｳ ﾓﾓｶ</t>
  </si>
  <si>
    <t>ﾅｶﾑﾗ ｱﾔｶ</t>
  </si>
  <si>
    <t>ｽｽﾞｷ ﾕｳｶ</t>
  </si>
  <si>
    <t>吉川　侑希</t>
  </si>
  <si>
    <t>ﾖｼｶﾜ ﾕｳｷ</t>
  </si>
  <si>
    <t>北野　有紀</t>
  </si>
  <si>
    <t>ｷﾀﾉ ﾕｳｷ</t>
  </si>
  <si>
    <t>大松　由季</t>
  </si>
  <si>
    <t>ｵｵﾏﾂ ﾕｷ</t>
  </si>
  <si>
    <t>小林　紗矢香</t>
  </si>
  <si>
    <t>ｺﾊﾞﾔｼ ｻﾔｶ</t>
  </si>
  <si>
    <t>早瀬　名那</t>
  </si>
  <si>
    <t>ﾊﾔｾ ﾅﾅ</t>
  </si>
  <si>
    <t>佐分利　真由</t>
  </si>
  <si>
    <t>ｻﾌﾞﾘ ﾏﾕ</t>
  </si>
  <si>
    <t>後藤　千穂</t>
  </si>
  <si>
    <t>ｺﾞﾄｳ ﾁﾎ</t>
  </si>
  <si>
    <t>福永　夏澄</t>
  </si>
  <si>
    <t>ﾌｸﾅｶﾞ ｶｽﾐ</t>
  </si>
  <si>
    <t>小笠原　香苗</t>
  </si>
  <si>
    <t>ｵｶﾞｻﾜﾗ ｶﾅｴ</t>
  </si>
  <si>
    <t>服部　綾実</t>
  </si>
  <si>
    <t>ﾊｯﾄﾘ ｱﾔﾐ</t>
  </si>
  <si>
    <t>山田　みのり</t>
  </si>
  <si>
    <t>ﾔﾏﾀﾞ ﾐﾉﾘ</t>
  </si>
  <si>
    <t>青木　和</t>
  </si>
  <si>
    <t>ｱｵｷ ﾉﾄﾞｶ</t>
  </si>
  <si>
    <t>玉城　かんな</t>
  </si>
  <si>
    <t>ﾀﾏｷ ｶﾝﾅ</t>
  </si>
  <si>
    <t>松浦　佳南</t>
  </si>
  <si>
    <t>ﾏﾂｳﾗ ｶﾅ</t>
  </si>
  <si>
    <t>深水　梨保</t>
  </si>
  <si>
    <t>和田　菜摘</t>
  </si>
  <si>
    <t>村上　純香</t>
  </si>
  <si>
    <t>ﾑﾗｶﾐ ｷﾖｶ</t>
  </si>
  <si>
    <t>清水　冴枝</t>
  </si>
  <si>
    <t>ｼﾐｽﾞ ｻｴ</t>
  </si>
  <si>
    <t>遠藤　詩歩</t>
  </si>
  <si>
    <t>ｴﾝﾄﾞｳ ｼﾎ</t>
  </si>
  <si>
    <t>佐藤　朋子</t>
  </si>
  <si>
    <t>ｻﾄｳ ﾄﾓｺ</t>
  </si>
  <si>
    <t>十河　百</t>
  </si>
  <si>
    <t>ｿｺﾞｳ ﾓﾓ</t>
  </si>
  <si>
    <t>安田　汀</t>
  </si>
  <si>
    <t>ﾔｽﾀﾞ ﾅｷﾞｻ</t>
  </si>
  <si>
    <t>坂　実咲</t>
  </si>
  <si>
    <t>ｻｶ ﾐｻｷ</t>
  </si>
  <si>
    <t>山添　玲央菜</t>
  </si>
  <si>
    <t>ﾔﾏｿﾞｴ ﾚｵﾅ</t>
  </si>
  <si>
    <t>朝日　美帆</t>
  </si>
  <si>
    <t>ｱｻﾋ ﾐﾎ</t>
  </si>
  <si>
    <t>ｵｵｸﾗ ｲｵﾘ</t>
  </si>
  <si>
    <t>楠　英恵</t>
  </si>
  <si>
    <t>ｸｽﾉｷ ﾊﾅｴ</t>
  </si>
  <si>
    <t>竹内　朱里</t>
  </si>
  <si>
    <t>ﾀｹｳﾁ ｱｶﾘ</t>
  </si>
  <si>
    <t>舘林　都美</t>
  </si>
  <si>
    <t>ﾀﾃﾊﾞﾔｼ ｲｸﾐ</t>
  </si>
  <si>
    <t>夏目　沙奈</t>
  </si>
  <si>
    <t>ﾅﾂﾒ ｻﾅ</t>
  </si>
  <si>
    <t>藤原　涼花</t>
  </si>
  <si>
    <t>ﾌｼﾞﾜﾗ ｽｽﾞｶ</t>
  </si>
  <si>
    <t>槇田　恵</t>
  </si>
  <si>
    <t>ﾏｷﾀ ﾒｸﾞﾐ</t>
  </si>
  <si>
    <t>水野　杏香</t>
  </si>
  <si>
    <t>ﾐｽﾞﾉ ｷｮｳｶ</t>
  </si>
  <si>
    <t>渡辺　優衣</t>
  </si>
  <si>
    <t>ﾜﾀﾅﾍﾞ ﾕｲ</t>
  </si>
  <si>
    <t>寺阪　祐紀</t>
  </si>
  <si>
    <t>ﾃﾗｻｶ ﾕｷ</t>
  </si>
  <si>
    <t>今泉　友里</t>
  </si>
  <si>
    <t>ｲﾏｲｽﾞﾐ ﾕﾘ</t>
  </si>
  <si>
    <t>古澤　彩果</t>
  </si>
  <si>
    <t>ﾌﾙｻﾞﾜ ｱﾔｶ</t>
  </si>
  <si>
    <t>水谷　百花</t>
  </si>
  <si>
    <t>ﾐｽﾞﾀﾆ ﾓﾓｶ</t>
  </si>
  <si>
    <t>石原　里紗</t>
  </si>
  <si>
    <t>ｲｼﾊﾗ ﾘｻ</t>
  </si>
  <si>
    <t>梶　涼夏</t>
  </si>
  <si>
    <t>ｶｼﾞ ｽｽﾞｶ</t>
  </si>
  <si>
    <t>金井　葵</t>
  </si>
  <si>
    <t>ｶﾅｲ ｱｵｲ</t>
  </si>
  <si>
    <t>佐藤　愛</t>
  </si>
  <si>
    <t>ｻﾄｳ ｱｲ</t>
  </si>
  <si>
    <t>牧　亜香里</t>
  </si>
  <si>
    <t>ﾏｷ ｱｶﾘ</t>
  </si>
  <si>
    <t>齊木　杏祐華</t>
  </si>
  <si>
    <t>ｻｲｷ ｱﾕｶ</t>
  </si>
  <si>
    <t>ｻｶｷﾊﾞﾗ ﾐｻ</t>
  </si>
  <si>
    <t>園田　世玲奈</t>
  </si>
  <si>
    <t>ｿﾉﾀﾞ ｾﾚﾅ</t>
  </si>
  <si>
    <t>大久保　祥子</t>
  </si>
  <si>
    <t>ｵｵｸﾎﾞ ｼｮｳｺ</t>
  </si>
  <si>
    <t>所　杏子</t>
  </si>
  <si>
    <t>ﾄｺﾛ ｷｮｳｺ</t>
  </si>
  <si>
    <t>伊藤　優希</t>
  </si>
  <si>
    <t>ｲﾄｳ ﾕｳｷ</t>
  </si>
  <si>
    <t>中野　恵</t>
  </si>
  <si>
    <t>ﾅｶﾉ ﾒｸﾞﾐ</t>
  </si>
  <si>
    <t>ﾀｶﾓﾘ ﾎﾅﾐ</t>
  </si>
  <si>
    <t>渡辺　亜美</t>
  </si>
  <si>
    <t>ﾜﾀﾅﾍﾞ ｱﾐ</t>
  </si>
  <si>
    <t>中島　亜衣</t>
  </si>
  <si>
    <t>ﾅｶｼﾏ ｱｲ</t>
  </si>
  <si>
    <t>中村　彩花</t>
  </si>
  <si>
    <t>五島　汐梨</t>
  </si>
  <si>
    <t>ｺﾞｼﾏ ｼｵﾘ</t>
  </si>
  <si>
    <t>木村　夏佳</t>
  </si>
  <si>
    <t>ｷﾑﾗ ﾅﾂｶ</t>
  </si>
  <si>
    <t>内山　はるな</t>
  </si>
  <si>
    <t>ｳﾁﾔﾏ ﾊﾙﾅ</t>
  </si>
  <si>
    <t>松永　茉里香</t>
  </si>
  <si>
    <t>ﾏﾂﾅｶﾞ ﾏﾘｶ</t>
  </si>
  <si>
    <t>水野　萌果</t>
  </si>
  <si>
    <t>ﾐｽﾞﾉ ﾓｶ</t>
  </si>
  <si>
    <t>那須野　実穂</t>
  </si>
  <si>
    <t>ﾅｽﾉ ﾐﾎ</t>
  </si>
  <si>
    <t>安藤　もも</t>
  </si>
  <si>
    <t>ｱﾝﾄﾞｳ ﾓﾓ</t>
  </si>
  <si>
    <t>ｲﾜｶﾜ ﾅﾅﾎ</t>
  </si>
  <si>
    <t>金子　春菜</t>
  </si>
  <si>
    <t>ｶﾈｺ ﾊﾙﾅ</t>
  </si>
  <si>
    <t>島田　菜央</t>
  </si>
  <si>
    <t>ｼﾏﾀﾞ ﾅｵ</t>
  </si>
  <si>
    <t>白井　真美</t>
  </si>
  <si>
    <t>ｼﾗｲ ﾏﾐ</t>
  </si>
  <si>
    <t>浅野　紗弥香</t>
  </si>
  <si>
    <t>ｱｻﾉ ｻﾔｶ</t>
  </si>
  <si>
    <t>伊藤　南侑</t>
  </si>
  <si>
    <t>ｲﾄｳ ﾅﾕ</t>
  </si>
  <si>
    <t>勝田　萌</t>
  </si>
  <si>
    <t>ｶﾂﾀﾞ ﾓｴ</t>
  </si>
  <si>
    <t>森田　冴香</t>
  </si>
  <si>
    <t>ﾓﾘﾀ ｻｴｶ</t>
  </si>
  <si>
    <t>林本　夢乃</t>
  </si>
  <si>
    <t>ﾊﾔｼﾓﾄ ﾕﾒﾉ</t>
  </si>
  <si>
    <t>柏原　彩乃</t>
  </si>
  <si>
    <t>ｶｼﾜﾊﾞﾗ ｱﾔﾉ</t>
  </si>
  <si>
    <t>中村　麻美</t>
  </si>
  <si>
    <t>ﾅｶﾑﾗ ｱｻﾐ</t>
  </si>
  <si>
    <t>名波　早百合</t>
  </si>
  <si>
    <t>ﾅﾅﾐ ｻﾕﾘ</t>
  </si>
  <si>
    <t>横井　美恵</t>
  </si>
  <si>
    <t>ﾖｺｲ ﾖｼｴ</t>
  </si>
  <si>
    <t>岩渕　史奈</t>
  </si>
  <si>
    <t>ｲﾜﾌﾞﾁ ﾌﾐﾅ</t>
  </si>
  <si>
    <t>山﨑　幸音</t>
  </si>
  <si>
    <t>ﾔﾏｻｷ ﾕｷﾈ</t>
  </si>
  <si>
    <t>水島　恵</t>
  </si>
  <si>
    <t>ﾐｽﾞｼﾏ ﾒｸﾞﾐ</t>
  </si>
  <si>
    <t>山田　祥穂</t>
  </si>
  <si>
    <t>ﾔﾏﾀﾞ ｻﾁﾎ</t>
  </si>
  <si>
    <t>倉田　明奈</t>
  </si>
  <si>
    <t>ｸﾗﾀ ｱｷﾅ</t>
  </si>
  <si>
    <t>長井　彩夏</t>
  </si>
  <si>
    <t>ﾅｶﾞｲ ｱﾔｶ</t>
  </si>
  <si>
    <t>西尾　美早紀</t>
  </si>
  <si>
    <t>ﾆｼｵ ﾐｻｷ</t>
  </si>
  <si>
    <t>ｳﾒﾀﾆ ｻﾖ</t>
  </si>
  <si>
    <t>長谷川　真帆</t>
  </si>
  <si>
    <t>ﾊｾｶﾞﾜ ﾏﾎ</t>
  </si>
  <si>
    <t>日比野　有依</t>
  </si>
  <si>
    <t>ﾋﾋﾞﾉ ﾕｲ</t>
  </si>
  <si>
    <t>豊田　文音</t>
  </si>
  <si>
    <t>ﾄﾖﾀﾞ ｱﾔﾈ</t>
  </si>
  <si>
    <t>八戸　美朱</t>
  </si>
  <si>
    <t>ﾔｴ ﾐｱｶ</t>
  </si>
  <si>
    <t>田中　里歩</t>
  </si>
  <si>
    <t>ﾀﾅｶ ﾘﾎ</t>
  </si>
  <si>
    <t>久保田　千尋</t>
  </si>
  <si>
    <t>ｸﾎﾞﾀ ﾁﾋﾛ</t>
  </si>
  <si>
    <t>葛谷　恵利</t>
  </si>
  <si>
    <t>ｸｽﾞﾔ ｴﾘ</t>
  </si>
  <si>
    <t>林　祐子</t>
  </si>
  <si>
    <t>ﾊﾔｼ ﾕｳｺ</t>
  </si>
  <si>
    <t>山田　若奈</t>
  </si>
  <si>
    <t>ﾔﾏﾀﾞ ﾜｶﾅ</t>
  </si>
  <si>
    <t>金田　弥子</t>
  </si>
  <si>
    <t>ｶﾅﾀﾞ ﾔｺ</t>
  </si>
  <si>
    <t>中村　菜摘</t>
  </si>
  <si>
    <t>ﾅｶﾑﾗ ﾅﾂﾐ</t>
  </si>
  <si>
    <t>日比　亜紗美</t>
  </si>
  <si>
    <t>ﾋﾋﾞ ｱｻﾐ</t>
  </si>
  <si>
    <t>伊藤　優</t>
  </si>
  <si>
    <t>ｲﾄｳ ﾕｳ</t>
  </si>
  <si>
    <t>ｵｶﾀﾞ ｹﾝﾀ</t>
  </si>
  <si>
    <t>安藤　佑馬</t>
  </si>
  <si>
    <t>ｱﾝﾄﾞｳ ﾕｳﾏ</t>
  </si>
  <si>
    <t>加藤　駿</t>
  </si>
  <si>
    <t>ｶﾄｳ ｼｭﾝ</t>
  </si>
  <si>
    <t>藤垣　諒</t>
  </si>
  <si>
    <t>ﾌｼﾞｶﾞｷ ﾘｮｳ</t>
  </si>
  <si>
    <t>ﾊﾔｶﾜ ﾄﾓｷ</t>
  </si>
  <si>
    <t>近藤　啓太</t>
  </si>
  <si>
    <t>ｺﾝﾄﾞｳ ｹｲﾀ</t>
  </si>
  <si>
    <t>伊藤　諒</t>
  </si>
  <si>
    <t>ｲﾄｳ ﾘｮｳ</t>
  </si>
  <si>
    <t>犬塚　貴久</t>
  </si>
  <si>
    <t>ｲﾇﾂﾞｶ ﾀｶﾋｻ</t>
  </si>
  <si>
    <t>曽我　直崇</t>
  </si>
  <si>
    <t>ｿｶﾞ ﾅｵﾀｶ</t>
  </si>
  <si>
    <t>江口　京弥</t>
  </si>
  <si>
    <t>ｴｸﾞﾁ ｷｮｳﾔ</t>
  </si>
  <si>
    <t>東　直樹</t>
  </si>
  <si>
    <t>ｱｽﾞﾏ ﾅｵｷ</t>
  </si>
  <si>
    <t>中山　聖</t>
  </si>
  <si>
    <t>ﾅｶﾔﾏ ﾋｼﾞﾘ</t>
  </si>
  <si>
    <t>近藤　雅哉</t>
  </si>
  <si>
    <t>ｺﾝﾄﾞｳ ﾏｻﾔ</t>
  </si>
  <si>
    <t>今徳　直輝</t>
  </si>
  <si>
    <t>ｲﾏﾄｸ ﾅｵｷ</t>
  </si>
  <si>
    <t>岡本　優樹</t>
  </si>
  <si>
    <t>ｵｶﾓﾄ ﾕｳｷ</t>
  </si>
  <si>
    <t>南部　幸裕</t>
  </si>
  <si>
    <t>ﾅﾝﾌﾞ ﾕｷﾋﾛ</t>
  </si>
  <si>
    <t>山下　徹</t>
  </si>
  <si>
    <t>ﾔﾏｼﾀ ﾄｵﾙ</t>
  </si>
  <si>
    <t>篠田　大貴</t>
  </si>
  <si>
    <t>ｼﾉﾀﾞ ﾋﾛｷ</t>
  </si>
  <si>
    <t>ｶﾜｸﾞﾁ ﾘｮｳﾀ</t>
  </si>
  <si>
    <t>ﾅｶﾑﾗ ﾌﾐﾔ</t>
  </si>
  <si>
    <t>赤松　諒一</t>
  </si>
  <si>
    <t>ｱｶﾏﾂ ﾘｮｳｲﾁ</t>
  </si>
  <si>
    <t>笹田　康弘</t>
  </si>
  <si>
    <t>ｻｻﾀﾞ ﾔｽﾋﾛ</t>
  </si>
  <si>
    <t>大谷　大介</t>
  </si>
  <si>
    <t>ｵｵﾀﾆ ﾀﾞｲｽｹ</t>
  </si>
  <si>
    <t>田中　雄也</t>
  </si>
  <si>
    <t>ﾀﾅｶ ﾕｳﾔ</t>
  </si>
  <si>
    <t>原　啓祐</t>
  </si>
  <si>
    <t>ﾊﾗ ｹｲｽｹ</t>
  </si>
  <si>
    <t>松葉　大和</t>
  </si>
  <si>
    <t>ﾏﾂﾊﾞ ﾔﾏﾄ</t>
  </si>
  <si>
    <t>土屋　大輝</t>
  </si>
  <si>
    <t>ﾂﾁﾔ ﾀﾞｲｷ</t>
  </si>
  <si>
    <t>石井　嵐</t>
  </si>
  <si>
    <t>ｲｼｲ ｱﾗｼ</t>
  </si>
  <si>
    <t>金子　雅也</t>
  </si>
  <si>
    <t>ｶﾈｺ ﾏｻﾔ</t>
  </si>
  <si>
    <t>近藤　充洋</t>
  </si>
  <si>
    <t>ｺﾝﾄﾞｳ ﾐﾂﾋﾛ</t>
  </si>
  <si>
    <t>坂﨑　功太郎</t>
  </si>
  <si>
    <t>ｻｶｻﾞｷ ｺｳﾀﾛｳ</t>
  </si>
  <si>
    <t>露口　陽平</t>
  </si>
  <si>
    <t>ﾂﾕｸﾞﾁ ﾖｳﾍｲ</t>
  </si>
  <si>
    <t>中嶋　陸</t>
  </si>
  <si>
    <t>ﾅｶｼﾞﾏ ﾘｸ</t>
  </si>
  <si>
    <t>原　秀輔</t>
  </si>
  <si>
    <t>ﾊﾗ ｼｭｳｽｹ</t>
  </si>
  <si>
    <t>割田　圭祐</t>
  </si>
  <si>
    <t>ﾜﾘﾀ ｹｲｽｹ</t>
  </si>
  <si>
    <t>川端　友也</t>
  </si>
  <si>
    <t>ｶﾜﾊﾞﾀ ﾄﾓﾔ</t>
  </si>
  <si>
    <t>榎　将太</t>
  </si>
  <si>
    <t>ｴﾉｷ ｼｮｳﾀ</t>
  </si>
  <si>
    <t>ｽｽﾞｷ ﾕｳﾀ</t>
  </si>
  <si>
    <t>中山　昂平</t>
  </si>
  <si>
    <t>ﾅｶﾔﾏ ｺｳﾍｲ</t>
  </si>
  <si>
    <t>本山　遼</t>
  </si>
  <si>
    <t>ﾓﾄﾔﾏ ﾘｮｳ</t>
  </si>
  <si>
    <t>横地　秀春</t>
  </si>
  <si>
    <t>ﾖｺﾁ ﾋﾃﾞﾊﾙ</t>
  </si>
  <si>
    <t>丹羽　祥也</t>
  </si>
  <si>
    <t>ﾆﾜ ｼｮｳﾔ</t>
  </si>
  <si>
    <t>乾　勝悟</t>
  </si>
  <si>
    <t>ｲﾇｲ ｼｮｳｺﾞ</t>
  </si>
  <si>
    <t>都築　卓馬</t>
  </si>
  <si>
    <t>ﾂﾂﾞｷ ﾀｸﾏ</t>
  </si>
  <si>
    <t>ﾐｽﾞﾉ ｼｭﾝｽｹ</t>
  </si>
  <si>
    <t>井上　茂乗</t>
  </si>
  <si>
    <t>ｲﾉｳｴ ｼｹﾞﾉﾘ</t>
  </si>
  <si>
    <t>小川　卓也</t>
  </si>
  <si>
    <t>ｵｶﾞﾜ ﾀｸﾔ</t>
  </si>
  <si>
    <t>中村　瑛</t>
  </si>
  <si>
    <t>ﾅｶﾑﾗ ｱｷﾗ</t>
  </si>
  <si>
    <t>高橋　宏介</t>
  </si>
  <si>
    <t>ﾀｶﾊｼ ｺｳｽｹ</t>
  </si>
  <si>
    <t>河辺　悦太郎</t>
  </si>
  <si>
    <t>ｶﾜﾍﾞ ｴﾂﾀﾛｳ</t>
  </si>
  <si>
    <t>西田　亮也</t>
  </si>
  <si>
    <t>ﾆｼﾀﾞ ﾘｮｳﾔ</t>
  </si>
  <si>
    <t>池亀　透</t>
  </si>
  <si>
    <t>ｲｹｶﾞﾒ ﾄｵﾙ</t>
  </si>
  <si>
    <t>國司　寛人</t>
  </si>
  <si>
    <t>ｸﾆｼ ﾋﾛﾄ</t>
  </si>
  <si>
    <t>上寺　啓太</t>
  </si>
  <si>
    <t>ｳｴﾃﾞﾗ ｹｲﾀ</t>
  </si>
  <si>
    <t>岸田　裕也</t>
  </si>
  <si>
    <t>ｷｼﾀﾞ ﾕｳﾔ</t>
  </si>
  <si>
    <t>西尾　文吾</t>
  </si>
  <si>
    <t>ﾆｼｵ ﾌﾞﾝｺﾞ</t>
  </si>
  <si>
    <t>藤原　昌平</t>
  </si>
  <si>
    <t>ﾌｼﾞﾜﾗ ｼｮｳﾍｲ</t>
  </si>
  <si>
    <t>降籏　賢人</t>
  </si>
  <si>
    <t>ﾌﾙﾊﾀ ｹﾝﾄ</t>
  </si>
  <si>
    <t>岩瀬　累</t>
  </si>
  <si>
    <t>ｲﾜｾ ﾙｲ</t>
  </si>
  <si>
    <t>ｳｴﾉ ｶｽﾞｷ</t>
  </si>
  <si>
    <t>小田　将矢</t>
  </si>
  <si>
    <t>ｵﾀﾞ ﾏｻﾔ</t>
  </si>
  <si>
    <t>砂原　健汰</t>
  </si>
  <si>
    <t>ｽﾅﾊﾗ ｹﾝﾀ</t>
  </si>
  <si>
    <t>千葉　俊季</t>
  </si>
  <si>
    <t>ﾁﾊﾞ ﾄｼｷ</t>
  </si>
  <si>
    <t>角田　涼</t>
  </si>
  <si>
    <t>ﾂﾉﾀﾞ ﾘｮｳ</t>
  </si>
  <si>
    <t>手石　雅人</t>
  </si>
  <si>
    <t>ﾃｲｼ ﾏｻﾄ</t>
  </si>
  <si>
    <t>松永　幸大</t>
  </si>
  <si>
    <t>ﾏﾂﾅｶﾞ ﾕｷﾋﾛ</t>
  </si>
  <si>
    <t>山之内　丈</t>
  </si>
  <si>
    <t>ﾔﾏﾉｳﾁ ｼﾞｮｳ</t>
  </si>
  <si>
    <t>伊藤　裕也</t>
  </si>
  <si>
    <t>ｲﾄｳ ﾕｳﾔ</t>
  </si>
  <si>
    <t>ﾜﾀﾅﾍﾞ ﾀｸﾔ</t>
  </si>
  <si>
    <t>保坂　翔也</t>
  </si>
  <si>
    <t>ﾎｻｶ ｼｮｳﾔ</t>
  </si>
  <si>
    <t>比嘉　大悟</t>
  </si>
  <si>
    <t>ﾋｶﾞ ﾀﾞｲｺﾞ</t>
  </si>
  <si>
    <t>飯田　悠介</t>
  </si>
  <si>
    <t>ｲｲﾀﾞ ﾕｳｽｹ</t>
  </si>
  <si>
    <t>國吉　祥汰</t>
  </si>
  <si>
    <t>ｸﾆﾖｼ ｼｮｳﾀ</t>
  </si>
  <si>
    <t>石井　宏和</t>
  </si>
  <si>
    <t>ｲｼｲ ﾋﾛｶｽﾞ</t>
  </si>
  <si>
    <t>高橋　周治</t>
  </si>
  <si>
    <t>ﾀｶﾊｼ ｼｭｳｼﾞ</t>
  </si>
  <si>
    <t>中村　謙斗</t>
  </si>
  <si>
    <t>ﾅｶﾑﾗ ｹﾝﾄ</t>
  </si>
  <si>
    <t>石倉　南斗</t>
  </si>
  <si>
    <t>ｲｼｸﾗ ﾐﾅﾄ</t>
  </si>
  <si>
    <t>石野　竜成</t>
  </si>
  <si>
    <t>ｲｼﾉ ﾘｭｳｾｲ</t>
  </si>
  <si>
    <t>ｲﾀｶ ﾘｮｳｽｹ</t>
  </si>
  <si>
    <t>井上　雄斗</t>
  </si>
  <si>
    <t>ｲﾉｳｴ ﾕｳﾄ</t>
  </si>
  <si>
    <t>内久保　貴人</t>
  </si>
  <si>
    <t>ｳﾁｸﾎﾞ ﾀｶﾄ</t>
  </si>
  <si>
    <t>遠藤　航</t>
  </si>
  <si>
    <t>ｴﾝﾄﾞｳ ﾜﾀﾙ</t>
  </si>
  <si>
    <t>大栗　光源</t>
  </si>
  <si>
    <t>ｵｵｸﾞﾘ ﾃﾙﾓﾄ</t>
  </si>
  <si>
    <t>小田　直弥</t>
  </si>
  <si>
    <t>ｵﾀﾞ ﾅｵﾔ</t>
  </si>
  <si>
    <t>鎌土　翼</t>
  </si>
  <si>
    <t>ｶﾏﾂﾁ ﾂﾊﾞｻ</t>
  </si>
  <si>
    <t>嘉陽　涼馬</t>
  </si>
  <si>
    <t>ｶﾖｳ ﾘｮｳﾏ</t>
  </si>
  <si>
    <t>川上　翔平</t>
  </si>
  <si>
    <t>ｶﾜｶﾐ ｼｮｳﾍｲ</t>
  </si>
  <si>
    <t>川満　健太</t>
  </si>
  <si>
    <t>ｶﾜﾐﾂ ｹﾝﾀ</t>
  </si>
  <si>
    <t>菅　桂太朗</t>
  </si>
  <si>
    <t>ｶﾝ ｹｲﾀﾛｳ</t>
  </si>
  <si>
    <t>宜名眞　清悟</t>
  </si>
  <si>
    <t>ｷﾞﾅﾏ ｾｲｺﾞ</t>
  </si>
  <si>
    <t>鈴木　良太</t>
  </si>
  <si>
    <t>ｽｽﾞｷ ﾘｮｳﾀ</t>
  </si>
  <si>
    <t>関根　愁矢</t>
  </si>
  <si>
    <t>ｾｷﾈ ｼｭｳﾔ</t>
  </si>
  <si>
    <t>平良　耕陽</t>
  </si>
  <si>
    <t>ﾀｲﾗ ｺｳﾖｳ</t>
  </si>
  <si>
    <t>田口　雄太郎</t>
  </si>
  <si>
    <t>ﾀｸﾞﾁ ﾕｳﾀﾛｳ</t>
  </si>
  <si>
    <t>武隈　泰貴</t>
  </si>
  <si>
    <t>ﾀｹｸﾏ ﾀｲｷ</t>
  </si>
  <si>
    <t>当真　大智</t>
  </si>
  <si>
    <t>ﾄｳﾏ ﾀﾞｲﾁ</t>
  </si>
  <si>
    <t>永尾　直哉</t>
  </si>
  <si>
    <t>ﾅｶﾞｵ ﾅｵﾔ</t>
  </si>
  <si>
    <t>細江　勇吾</t>
  </si>
  <si>
    <t>ﾎｿｴ ﾕｳｺﾞ</t>
  </si>
  <si>
    <t>本田　大勝</t>
  </si>
  <si>
    <t>ﾎﾝﾀﾞ ﾀﾞｲｶﾂ</t>
  </si>
  <si>
    <t>松宮　慎友</t>
  </si>
  <si>
    <t>ﾏﾂﾐﾔ ﾁｶﾄﾓ</t>
  </si>
  <si>
    <t>水谷　友治</t>
  </si>
  <si>
    <t>ﾐｽﾞﾀﾆ ﾕｳｼﾞ</t>
  </si>
  <si>
    <t>水野　佑哉</t>
  </si>
  <si>
    <t>ﾐｽﾞﾉ ﾕｳﾔ</t>
  </si>
  <si>
    <t>山内　大輝</t>
  </si>
  <si>
    <t>ﾔﾏｳﾁ ﾀｲｷ</t>
  </si>
  <si>
    <t>山根　大貴</t>
  </si>
  <si>
    <t>ﾔﾏﾈ ﾀﾞｲｷ</t>
  </si>
  <si>
    <t>乾　颯人</t>
  </si>
  <si>
    <t>ｲﾇｲ ﾊﾔﾄ</t>
  </si>
  <si>
    <t>荊木　佑介</t>
  </si>
  <si>
    <t>ｲﾊﾞﾗｷ ﾕｳｽｹ</t>
  </si>
  <si>
    <t>江口　観世</t>
  </si>
  <si>
    <t>ｴｸﾞﾁ ｱｷﾖ</t>
  </si>
  <si>
    <t>上村　一真</t>
  </si>
  <si>
    <t>ｶﾐﾑﾗ ｶｽﾞﾏ</t>
  </si>
  <si>
    <t>中谷　寛汰</t>
  </si>
  <si>
    <t>ﾅｶﾔ ｶﾝﾀ</t>
  </si>
  <si>
    <t>中谷　僚汰</t>
  </si>
  <si>
    <t>ﾅｶﾔ ﾘｮｳﾀ</t>
  </si>
  <si>
    <t>丹羽　良彰</t>
  </si>
  <si>
    <t>ﾆﾜ ﾖｼｱｷ</t>
  </si>
  <si>
    <t>松村　知哉</t>
  </si>
  <si>
    <t>ﾏﾂﾑﾗ ﾄﾓﾔ</t>
  </si>
  <si>
    <t>山下　大地</t>
  </si>
  <si>
    <t>ﾔﾏｼﾀ ﾀﾞｲﾁ</t>
  </si>
  <si>
    <t>池田　悠城</t>
  </si>
  <si>
    <t>ｲｹﾀﾞ ﾕｳｷ</t>
  </si>
  <si>
    <t>石川　憲幸</t>
  </si>
  <si>
    <t>ｲｼｶﾜ ﾉﾘﾕｷ</t>
  </si>
  <si>
    <t>岩野　祐希</t>
  </si>
  <si>
    <t>ｲﾜﾉ ﾕｳｷ</t>
  </si>
  <si>
    <t>及川　優輝</t>
  </si>
  <si>
    <t>ｵｲｶﾜ ﾕｳｷ</t>
  </si>
  <si>
    <t>纐纈　健太郎</t>
  </si>
  <si>
    <t>ｺｳｹﾂ ｹﾝﾀﾛｳ</t>
  </si>
  <si>
    <t>立川　裕太</t>
  </si>
  <si>
    <t>ﾀﾁｶﾜ ﾕｳﾀ</t>
  </si>
  <si>
    <t>辻尾　直史</t>
  </si>
  <si>
    <t>ﾂｼﾞｵ ﾅｵﾌﾐ</t>
  </si>
  <si>
    <t>中村　郁羽</t>
  </si>
  <si>
    <t>ﾅｶﾑﾗ ｲｸﾊﾞ</t>
  </si>
  <si>
    <t>安部　友涼</t>
  </si>
  <si>
    <t>ｱﾍﾞ ﾕｳｽｹ</t>
  </si>
  <si>
    <t>石山　歩</t>
  </si>
  <si>
    <t>ｲｼﾔﾏ ｱﾕﾑ</t>
  </si>
  <si>
    <t>伊藤　元貴</t>
  </si>
  <si>
    <t>ｲﾄｳ ﾓﾄｷ</t>
  </si>
  <si>
    <t>内村　颯太</t>
  </si>
  <si>
    <t>ｳﾁﾑﾗ ｿｳﾀ</t>
  </si>
  <si>
    <t>ｳﾗｲ ﾘｮｳｼﾞ</t>
  </si>
  <si>
    <t>織田　海斗</t>
  </si>
  <si>
    <t>ｵﾘﾀ ｶｲﾄ</t>
  </si>
  <si>
    <t>古旗　崇裕</t>
  </si>
  <si>
    <t>ｺﾊﾞﾀ ﾀｶﾋﾛ</t>
  </si>
  <si>
    <t>ﾀｶﾊｼ ｺｳﾀﾞｲ</t>
  </si>
  <si>
    <t>谷口　祥太郎</t>
  </si>
  <si>
    <t>ﾀﾆｸﾞﾁ ｼｮｳﾀﾛｳ</t>
  </si>
  <si>
    <t>寺島　航汰</t>
  </si>
  <si>
    <t>ﾃﾗｼﾏ ｺｳﾀ</t>
  </si>
  <si>
    <t>福澤　弘樹</t>
  </si>
  <si>
    <t>ﾌｸｻﾞﾜ ﾋﾛｷ</t>
  </si>
  <si>
    <t>藤原　俊也</t>
  </si>
  <si>
    <t>ﾌｼﾞﾜﾗ ｼｭﾝﾔ</t>
  </si>
  <si>
    <t>松橋　亮太</t>
  </si>
  <si>
    <t>ﾏﾂﾊｼ ﾘｮｳﾀ</t>
  </si>
  <si>
    <t>水谷　來</t>
  </si>
  <si>
    <t>ﾐｽﾞﾀﾆ ﾗｲ</t>
  </si>
  <si>
    <t>渡邊　麻仁</t>
  </si>
  <si>
    <t>ﾜﾀﾅﾍﾞ ｱｻﾄ</t>
  </si>
  <si>
    <t>浅岡　駿佑</t>
  </si>
  <si>
    <t>ｱｻｵｶ ｼｭﾝｽｹ</t>
  </si>
  <si>
    <t>池田　樹生</t>
  </si>
  <si>
    <t>ｲｹﾀﾞ ﾐｷｵ</t>
  </si>
  <si>
    <t>遠藤　侑汰</t>
  </si>
  <si>
    <t>ｴﾝﾄﾞｳ ﾕｳﾀ</t>
  </si>
  <si>
    <t>川西　良典</t>
  </si>
  <si>
    <t>ｶﾜﾆｼ ﾘｮｳｽｹ</t>
  </si>
  <si>
    <t>清遠　隆介</t>
  </si>
  <si>
    <t>ｷﾖﾄｳ ﾘｭｳｽｹ</t>
  </si>
  <si>
    <t>黒木　省悟</t>
  </si>
  <si>
    <t>ｸﾛｷﾞ ｼｮｳｺﾞ</t>
  </si>
  <si>
    <t>髙松　知史</t>
  </si>
  <si>
    <t>ﾀｶﾏﾂ ｻﾄｼ</t>
  </si>
  <si>
    <t>中山　滉一</t>
  </si>
  <si>
    <t>ﾅｶﾔﾏ ｺｳｲﾁ</t>
  </si>
  <si>
    <t>早川　匠海</t>
  </si>
  <si>
    <t>ﾊﾔｶﾜ ﾀｸﾐ</t>
  </si>
  <si>
    <t>東浦　貫太</t>
  </si>
  <si>
    <t>ﾋｶﾞｼｳﾗ ｶﾝﾀ</t>
  </si>
  <si>
    <t>水野　照太</t>
  </si>
  <si>
    <t>ﾐｽﾞﾉ ｼｮｳﾀ</t>
  </si>
  <si>
    <t>森山　大成</t>
  </si>
  <si>
    <t>ﾓﾘﾔﾏ ﾀｲｾｲ</t>
  </si>
  <si>
    <t>矢橋　寛明</t>
  </si>
  <si>
    <t>ﾔﾊﾞｼ ﾋﾛｱｷ</t>
  </si>
  <si>
    <t>山﨑　巧巳</t>
  </si>
  <si>
    <t>ﾔﾏｻｷ ﾀｸﾐ</t>
  </si>
  <si>
    <t>米村　竜星</t>
  </si>
  <si>
    <t>ﾖﾈﾑﾗ ﾘｭｳｾｲ</t>
  </si>
  <si>
    <t>河野　凌太</t>
  </si>
  <si>
    <t>ｶﾜﾉ ﾘｮｳﾀ</t>
  </si>
  <si>
    <t>岡村　幸哉</t>
  </si>
  <si>
    <t>ｵｶﾑﾗ ﾕｷﾔ</t>
  </si>
  <si>
    <t>倉川　鷹斗</t>
  </si>
  <si>
    <t>ｸﾗｶﾜ ﾀｶﾄ</t>
  </si>
  <si>
    <t>岡田　直也</t>
  </si>
  <si>
    <t>ｵｶﾀﾞ ﾅｵﾔ</t>
  </si>
  <si>
    <t>蛭子屋　雄一</t>
  </si>
  <si>
    <t>ｴﾋﾞｽﾔ ﾕｳｲﾁ</t>
  </si>
  <si>
    <t>市川　稜基</t>
  </si>
  <si>
    <t>ｲﾁｶﾜ ｲﾂﾞｷ</t>
  </si>
  <si>
    <t>岡田　賢太</t>
  </si>
  <si>
    <t>加藤　真生</t>
  </si>
  <si>
    <t>ｶﾄｳ ﾏｵ</t>
  </si>
  <si>
    <t>ｷﾉｼﾀ ﾋﾛｷ</t>
  </si>
  <si>
    <t>鈴木　隆斗</t>
  </si>
  <si>
    <t>ｽｽﾞｷ ﾀｶﾄ</t>
  </si>
  <si>
    <t>三輪　徳秀</t>
  </si>
  <si>
    <t>ﾐﾜ ﾉﾘﾋﾃﾞ</t>
  </si>
  <si>
    <t>朝井　瞭</t>
  </si>
  <si>
    <t>ｱｻｲ ﾘｮｳ</t>
  </si>
  <si>
    <t>大道　卓也</t>
  </si>
  <si>
    <t>ｵｵﾐﾁ ﾀｸﾔ</t>
  </si>
  <si>
    <t>磯部　貴之</t>
  </si>
  <si>
    <t>ｲｿﾍﾞ ﾀｶﾕｷ</t>
  </si>
  <si>
    <t>稲垣　慎一</t>
  </si>
  <si>
    <t>ｲﾅｶﾞｷ ｼﾝｲﾁ</t>
  </si>
  <si>
    <t>中村　亮太</t>
  </si>
  <si>
    <t>ﾅｶﾑﾗ ﾘｮｳﾀ</t>
  </si>
  <si>
    <t>細澤　幸輝</t>
  </si>
  <si>
    <t>ﾎｿｻﾞﾜ ｺｳｷ</t>
  </si>
  <si>
    <t>今枝　慎一郎</t>
  </si>
  <si>
    <t>ｲﾏｴﾀﾞ ｼﾝｲﾁﾛｳ</t>
  </si>
  <si>
    <t>日置　佑輔</t>
  </si>
  <si>
    <t>ﾋｵｷ ﾕｳｽｹ</t>
  </si>
  <si>
    <t>ﾀｶﾊｼ ﾕｳｷ</t>
  </si>
  <si>
    <t>浜島　裕亮</t>
  </si>
  <si>
    <t>ﾊﾏｼﾞﾏ ﾕｳｽｹ</t>
  </si>
  <si>
    <t>吉田　遥樹</t>
  </si>
  <si>
    <t>ﾖｼﾀﾞ ﾊﾙｷ</t>
  </si>
  <si>
    <t>太田　敦</t>
  </si>
  <si>
    <t>ｵｵﾀ ｱﾂｼ</t>
  </si>
  <si>
    <t>長坂　顕澄</t>
  </si>
  <si>
    <t>ﾅｶﾞｻｶ ｱｷｽﾐ</t>
  </si>
  <si>
    <t>堀川　貴哉</t>
  </si>
  <si>
    <t>ﾎﾘｶﾜ ﾀｶﾔ</t>
  </si>
  <si>
    <t>金田　綾大</t>
  </si>
  <si>
    <t>ｶﾈﾀﾞ ﾘｮｳﾀ</t>
  </si>
  <si>
    <t>朱　佐木</t>
  </si>
  <si>
    <t>ｼｭ ｻｷ</t>
  </si>
  <si>
    <t>花木　建貴</t>
  </si>
  <si>
    <t>ﾊﾅｷ ﾀﾂｷ</t>
  </si>
  <si>
    <t>才戸　雄貴</t>
  </si>
  <si>
    <t>ｻｲﾄﾞ ﾕｳｷ</t>
  </si>
  <si>
    <t>森内　泰洋</t>
  </si>
  <si>
    <t>ﾓﾘｳﾁ ﾔｽﾋﾛ</t>
  </si>
  <si>
    <t>是永　達哉</t>
  </si>
  <si>
    <t>ｺﾚﾅｶﾞ ﾀﾂﾔ</t>
  </si>
  <si>
    <t>近藤　将崇</t>
  </si>
  <si>
    <t>ｺﾝﾄﾞｳ ﾏｻﾀｶ</t>
  </si>
  <si>
    <t>恒川　翔</t>
  </si>
  <si>
    <t>ﾂﾈｶﾜ ｼｮｳ</t>
  </si>
  <si>
    <t>土岐　優太</t>
  </si>
  <si>
    <t>ﾄｷ ﾕｳﾀ</t>
  </si>
  <si>
    <t>山﨑　優太</t>
  </si>
  <si>
    <t>ﾔﾏｻﾞｷ ﾕｳﾀ</t>
  </si>
  <si>
    <t>山本　将平</t>
  </si>
  <si>
    <t>ﾔﾏﾓﾄ ｼｮｳﾍｲ</t>
  </si>
  <si>
    <t>後藤　慎治</t>
  </si>
  <si>
    <t>ｺﾞﾄｳ ｼﾝｼﾞ</t>
  </si>
  <si>
    <t>石松　荘樹</t>
  </si>
  <si>
    <t>ｲｼﾏﾂ ｿｳｼﾞｭ</t>
  </si>
  <si>
    <t>太田　雅文</t>
  </si>
  <si>
    <t>ｵｵﾀ ﾏｻﾌﾐ</t>
  </si>
  <si>
    <t>木村　遼太</t>
  </si>
  <si>
    <t>ｷﾑﾗ ﾘｮｳﾀ</t>
  </si>
  <si>
    <t>杉山　裕太</t>
  </si>
  <si>
    <t>ｽｷﾞﾔﾏ ﾕｳﾀ</t>
  </si>
  <si>
    <t>竹田　京輔</t>
  </si>
  <si>
    <t>ﾀｹﾀﾞ ｹｲｽｹ</t>
  </si>
  <si>
    <t>山添　琢郎</t>
  </si>
  <si>
    <t>ﾔﾏｿﾞｴ ﾀｸﾛｳ</t>
  </si>
  <si>
    <t>海沼　和孝</t>
  </si>
  <si>
    <t>ｶｲﾇﾏ ｶｽﾞﾀｶ</t>
  </si>
  <si>
    <t>神　高希</t>
  </si>
  <si>
    <t>ｼﾞﾝ ｺｳｷ</t>
  </si>
  <si>
    <t>曾我　篤暉</t>
  </si>
  <si>
    <t>ｿｶﾞ ｼｹﾞｷ</t>
  </si>
  <si>
    <t>小泉　潤</t>
  </si>
  <si>
    <t>ｺｲｽﾞﾐ ｼﾞｭﾝ</t>
  </si>
  <si>
    <t>太田　智基</t>
  </si>
  <si>
    <t>ｵｵﾀ ﾄﾓｷ</t>
  </si>
  <si>
    <t>中島　啓輔</t>
  </si>
  <si>
    <t>ﾅｶｼﾞﾏ ｹｲｽｹ</t>
  </si>
  <si>
    <t>佐久間　光平</t>
  </si>
  <si>
    <t>ｻｸﾏ ｺｳﾍｲ</t>
  </si>
  <si>
    <t>塩原　雅人</t>
  </si>
  <si>
    <t>ｼｵﾊﾗ ﾏｻﾄ</t>
  </si>
  <si>
    <t>重田　真稔</t>
  </si>
  <si>
    <t>ｼｹﾞﾀ ﾏｻﾄｼ</t>
  </si>
  <si>
    <t>ﾀｶﾔﾏ ﾀｸﾏ</t>
  </si>
  <si>
    <t>西村　一真</t>
  </si>
  <si>
    <t>ﾆｼﾑﾗ ｶｽﾞﾏ</t>
  </si>
  <si>
    <t>畑添　翔太</t>
  </si>
  <si>
    <t>ﾊﾀｿﾞｴ ｼｮｳﾀ</t>
  </si>
  <si>
    <t>円尾　翔吾</t>
  </si>
  <si>
    <t>ﾏﾙｵ ｼｮｳｺﾞ</t>
  </si>
  <si>
    <t>山澤　遼大</t>
  </si>
  <si>
    <t>ﾔﾏｻﾞﾜ ﾘｮｳﾀ</t>
  </si>
  <si>
    <t>横尾　武尊</t>
  </si>
  <si>
    <t>ﾖｺｵ ﾀｹﾙ</t>
  </si>
  <si>
    <t>若山　弘幸</t>
  </si>
  <si>
    <t>ﾜｶﾔﾏ ﾋﾛﾕｷ</t>
  </si>
  <si>
    <t>ﾀｶﾔﾅｷﾞ ｲｸﾔ</t>
  </si>
  <si>
    <t>大脇　将史</t>
  </si>
  <si>
    <t>ｵｵﾜｷ ﾏｻｼ</t>
  </si>
  <si>
    <t>長谷川　孝輔</t>
  </si>
  <si>
    <t>ﾊｾｶﾞﾜ ｺｳｽｹ</t>
  </si>
  <si>
    <t>中島　祐市</t>
  </si>
  <si>
    <t>ﾅｶｼﾏ ﾕｳｲﾁ</t>
  </si>
  <si>
    <t>稲見　英和</t>
  </si>
  <si>
    <t>ｲﾅﾐ ﾋﾃﾞｶｽﾞ</t>
  </si>
  <si>
    <t>鈴木　健弘</t>
  </si>
  <si>
    <t>ｽｽﾞｷ ﾀｹﾋﾛ</t>
  </si>
  <si>
    <t>戸叶　貴也</t>
  </si>
  <si>
    <t>ﾄｶﾉ ﾀｶﾔ</t>
  </si>
  <si>
    <t>真野　悠太郎</t>
  </si>
  <si>
    <t>ﾏﾉ ﾕｳﾀﾛｳ</t>
  </si>
  <si>
    <t>古部　大地</t>
  </si>
  <si>
    <t>ﾌﾙﾍﾞ ﾀﾞｲﾁ</t>
  </si>
  <si>
    <t>市川　航大</t>
  </si>
  <si>
    <t>ｲﾁｶﾜ ｺｳﾀﾞｲ</t>
  </si>
  <si>
    <t>北本　隼</t>
  </si>
  <si>
    <t>ｷﾀﾓﾄ ﾊﾔﾄ</t>
  </si>
  <si>
    <t>高瀬　光太</t>
  </si>
  <si>
    <t>ﾀｶｾ ｺｳﾀ</t>
  </si>
  <si>
    <t>後藤　祐貴</t>
  </si>
  <si>
    <t>ｺﾞﾄｳ ﾕｳｷ</t>
  </si>
  <si>
    <t>鵜飼　浩大</t>
  </si>
  <si>
    <t>ｳｶｲ ｺｳﾀﾞｲ</t>
  </si>
  <si>
    <t>大西　陽文</t>
  </si>
  <si>
    <t>ｵｵﾆｼ ｱｷﾌﾐ</t>
  </si>
  <si>
    <t>山本　勝也</t>
  </si>
  <si>
    <t>ﾔﾏﾓﾄ ｶﾂﾔ</t>
  </si>
  <si>
    <t>ﾔﾏﾓﾄ ﾕｳﾀ</t>
  </si>
  <si>
    <t>鈴木　遼太</t>
  </si>
  <si>
    <t>那須　広基</t>
  </si>
  <si>
    <t>ﾅｽ ﾋﾛｷ</t>
  </si>
  <si>
    <t>河邊　健人</t>
  </si>
  <si>
    <t>ｶﾜﾍﾞ ｹﾝﾄ</t>
  </si>
  <si>
    <t>佐々木　康太郎</t>
  </si>
  <si>
    <t>ｻｻｷ ｺｳﾀﾛｳ</t>
  </si>
  <si>
    <t>木附　大晴</t>
  </si>
  <si>
    <t>ｷﾂｷ ﾀｲｾｲ</t>
  </si>
  <si>
    <t>大石　紘之</t>
  </si>
  <si>
    <t>ｵｵｲｼ ﾋﾛﾕｷ</t>
  </si>
  <si>
    <t>ﾌﾅﾊｼ ﾕｳﾔ</t>
  </si>
  <si>
    <t>名倉　望</t>
  </si>
  <si>
    <t>ﾅｸﾞﾗ ﾉｿﾞﾐ</t>
  </si>
  <si>
    <t>桑原　元</t>
  </si>
  <si>
    <t>ｸﾜﾊﾗ ﾊｼﾞﾒ</t>
  </si>
  <si>
    <t>冨山　洸二郎</t>
  </si>
  <si>
    <t>ﾄﾐﾔﾏ ｺｳｼﾞﾛｳ</t>
  </si>
  <si>
    <t>近藤　拓真</t>
  </si>
  <si>
    <t>ｺﾝﾄﾞｳ ﾀｸﾏ</t>
  </si>
  <si>
    <t>出口　裕希</t>
  </si>
  <si>
    <t>ﾃﾞｸﾞﾁ ﾕｳｷ</t>
  </si>
  <si>
    <t>下地　健介</t>
  </si>
  <si>
    <t>ｼﾓｼﾞ ｹﾝｽｹ</t>
  </si>
  <si>
    <t>安藤　大成</t>
  </si>
  <si>
    <t>ｱﾝﾄﾞｳ ﾀｲｾｲ</t>
  </si>
  <si>
    <t>浅野　真弥</t>
  </si>
  <si>
    <t>ｱｻﾉ ﾏｻﾔ</t>
  </si>
  <si>
    <t>木村　颯</t>
  </si>
  <si>
    <t>ｷﾑﾗ ﾊﾔﾃ</t>
  </si>
  <si>
    <t>跡見　俊明</t>
  </si>
  <si>
    <t>ｱﾄﾐ ﾄｼｱｷ</t>
  </si>
  <si>
    <t>遠藤　聡</t>
  </si>
  <si>
    <t>ｴﾝﾄﾞｳ ｻﾄｼ</t>
  </si>
  <si>
    <t>瀬川　駿</t>
  </si>
  <si>
    <t>ｾｶﾞﾜ ｼｭﾝ</t>
  </si>
  <si>
    <t>吉川　順也</t>
  </si>
  <si>
    <t>ﾖｼｶﾜ ｼﾞｭﾝﾔ</t>
  </si>
  <si>
    <t>ﾅｶﾑﾗ ｼｭﾝｽｹ</t>
  </si>
  <si>
    <t>立山　雄大</t>
  </si>
  <si>
    <t>ﾀﾃﾔﾏ ﾕｳﾀ</t>
  </si>
  <si>
    <t>岡澤　理久</t>
  </si>
  <si>
    <t>ｵｶｻﾞﾜ ﾘｸ</t>
  </si>
  <si>
    <t>山川　惇生</t>
  </si>
  <si>
    <t>ﾔﾏｶﾜ ｱﾂｷ</t>
  </si>
  <si>
    <t>ﾂｲｷ ｱｷﾗ</t>
  </si>
  <si>
    <t>橋本　瞭</t>
  </si>
  <si>
    <t>ﾊｼﾓﾄ ﾘｮｳ</t>
  </si>
  <si>
    <t>上野　想</t>
  </si>
  <si>
    <t>ｳｴﾉ ｿｳ</t>
  </si>
  <si>
    <t>織原　海人</t>
  </si>
  <si>
    <t>ｵﾘﾊﾗ ｶｲﾄ</t>
  </si>
  <si>
    <t>新井　康介</t>
  </si>
  <si>
    <t>ｱﾗｲ ｺｳｽｹ</t>
  </si>
  <si>
    <t>鵜藤　茂仁</t>
  </si>
  <si>
    <t>ｳﾄｳ ｼｹﾞﾋﾄ</t>
  </si>
  <si>
    <t>安江　悠真</t>
  </si>
  <si>
    <t>ﾔｽｴ ﾕｳﾏ</t>
  </si>
  <si>
    <t>杉村　拓哉</t>
  </si>
  <si>
    <t>ｽｷﾞﾑﾗ ﾀｸﾔ</t>
  </si>
  <si>
    <t>宮川　新</t>
  </si>
  <si>
    <t>ﾐﾔｶﾞﾜ ｱﾗﾀ</t>
  </si>
  <si>
    <t>加藤　寛隆</t>
  </si>
  <si>
    <t>ｶﾄｳ ﾋﾛﾀｶ</t>
  </si>
  <si>
    <t>片山　陽介</t>
  </si>
  <si>
    <t>ｶﾀﾔﾏ ﾖｳｽｹ</t>
  </si>
  <si>
    <t>野末　佳成</t>
  </si>
  <si>
    <t>ﾉｽﾞｴ ﾖｼﾅﾘ</t>
  </si>
  <si>
    <t>越野　将志</t>
  </si>
  <si>
    <t>ｺｼﾉ ﾏｻｼ</t>
  </si>
  <si>
    <t>吉田　悠人</t>
  </si>
  <si>
    <t>ﾖｼﾀﾞ ﾕｳﾄ</t>
  </si>
  <si>
    <t>白石　涼太</t>
  </si>
  <si>
    <t>ｼﾗｲｼ ﾘｮｳﾀ</t>
  </si>
  <si>
    <t>仙田　拓摩</t>
  </si>
  <si>
    <t>ｾﾝﾀﾞ ﾀｸﾏ</t>
  </si>
  <si>
    <t>ﾀｶﾊｼ ｶﾂﾅﾘ</t>
  </si>
  <si>
    <t>依田　明大</t>
  </si>
  <si>
    <t>ﾖﾘﾀ ｱｷﾋﾛ</t>
  </si>
  <si>
    <t>遠藤　和也</t>
  </si>
  <si>
    <t>ｴﾝﾄﾞｳ ｶｽﾞﾔ</t>
  </si>
  <si>
    <t>曽我　晃久</t>
  </si>
  <si>
    <t>ｿｶﾞ ｱｷﾋｻ</t>
  </si>
  <si>
    <t>飯田　康平</t>
  </si>
  <si>
    <t>ｲｲﾀﾞ ｺｳﾍｲ</t>
  </si>
  <si>
    <t>一林　諒</t>
  </si>
  <si>
    <t>ｲﾁﾊﾞﾔｼ ﾘｮｳ</t>
  </si>
  <si>
    <t>岩井　宏樹</t>
  </si>
  <si>
    <t>ｲﾜｲ ﾋﾛｷ</t>
  </si>
  <si>
    <t>浮津　照也</t>
  </si>
  <si>
    <t>ｳｷﾂ ﾃﾙﾔ</t>
  </si>
  <si>
    <t>加藤　敦貴</t>
  </si>
  <si>
    <t>ｶﾄｳ ｱﾂｷ</t>
  </si>
  <si>
    <t>河上　匠</t>
  </si>
  <si>
    <t>ｶﾜｶﾐ ﾀｸﾐ</t>
  </si>
  <si>
    <t>木村　健太郎</t>
  </si>
  <si>
    <t>ｷﾑﾗ ｹﾝﾀﾛｳ</t>
  </si>
  <si>
    <t>栗林　篤</t>
  </si>
  <si>
    <t>ｸﾘﾊﾞﾔｼ ｱﾂｼ</t>
  </si>
  <si>
    <t>柴田　雄斗</t>
  </si>
  <si>
    <t>ｼﾊﾞﾀ ﾕｳﾄ</t>
  </si>
  <si>
    <t>角屋　喜基</t>
  </si>
  <si>
    <t>ｽﾐﾔ ﾖｼｷ</t>
  </si>
  <si>
    <t>竹原　佑亮</t>
  </si>
  <si>
    <t>ﾀｹﾊﾗ ﾕｳｽｹ</t>
  </si>
  <si>
    <t>中野　圭</t>
  </si>
  <si>
    <t>ﾅｶﾉ ｹｲ</t>
  </si>
  <si>
    <t>萩原　諒</t>
  </si>
  <si>
    <t>ﾊｷﾞﾜﾗ ﾘｮｳ</t>
  </si>
  <si>
    <t>山﨑　大輝</t>
  </si>
  <si>
    <t>ﾔﾏｻﾞｷ ﾀﾞｲｷ</t>
  </si>
  <si>
    <t>山中　魁人</t>
  </si>
  <si>
    <t>ﾔﾏﾅｶ ｶｲﾄ</t>
  </si>
  <si>
    <t>佐野　祐太</t>
  </si>
  <si>
    <t>ｻﾉ ﾕｳﾀ</t>
  </si>
  <si>
    <t>小澤　俊仁</t>
  </si>
  <si>
    <t>ｺｻﾞﾜ ﾄｼﾋﾄ</t>
  </si>
  <si>
    <t>森　瑛志</t>
  </si>
  <si>
    <t>ﾓﾘ ｴｲｼﾞ</t>
  </si>
  <si>
    <t>野田　多聞</t>
  </si>
  <si>
    <t>ﾉﾀﾞ ﾀﾓﾝ</t>
  </si>
  <si>
    <t>ｻｲﾄｳ ｼｭﾝ</t>
  </si>
  <si>
    <t>由川　晃大</t>
  </si>
  <si>
    <t>ﾖｼｶﾜ ｺｳﾀﾞｲ</t>
  </si>
  <si>
    <t>浪崎　駿</t>
  </si>
  <si>
    <t>ﾅﾐｻﾞｷ ｼｭﾝ</t>
  </si>
  <si>
    <t>ﾎｯﾀ ｼｮｳｷ</t>
  </si>
  <si>
    <t>大原　瑞貴</t>
  </si>
  <si>
    <t>ｵｵﾊﾗ ﾐｽﾞｷ</t>
  </si>
  <si>
    <t>茂木　篤</t>
  </si>
  <si>
    <t>ﾓｷﾞ ｱﾂｼ</t>
  </si>
  <si>
    <t>金子　瑛穂</t>
  </si>
  <si>
    <t>ｶﾈｺ ｱｷﾎ</t>
  </si>
  <si>
    <t>山下　隼人</t>
  </si>
  <si>
    <t>ﾔﾏｼﾀ ﾊﾔﾄ</t>
  </si>
  <si>
    <t>安池　和希</t>
  </si>
  <si>
    <t>ﾔｽｲｹ ｶｽﾞｷ</t>
  </si>
  <si>
    <t>林　哲生</t>
  </si>
  <si>
    <t>ﾊﾔｼ ﾃｯｾｲ</t>
  </si>
  <si>
    <t>菊川　雅</t>
  </si>
  <si>
    <t>ｷｸｶﾞﾜ ﾏｻｼ</t>
  </si>
  <si>
    <t>杉山　稀一</t>
  </si>
  <si>
    <t>ｽｷﾞﾔﾏ ｷｲﾁ</t>
  </si>
  <si>
    <t>多賀　駿介</t>
  </si>
  <si>
    <t>ﾀｶﾞ ｼｭﾝｽｹ</t>
  </si>
  <si>
    <t>長谷川　奨</t>
  </si>
  <si>
    <t>ﾊｾｶﾞﾜ ｼｮｳ</t>
  </si>
  <si>
    <t>深谷　侑生</t>
  </si>
  <si>
    <t>ﾌｶﾔ ﾕｳｷ</t>
  </si>
  <si>
    <t>斎藤　弘樹</t>
  </si>
  <si>
    <t>ｻｲﾄｳ ﾋﾛｷ</t>
  </si>
  <si>
    <t>上田　拓哉</t>
  </si>
  <si>
    <t>ｳｴﾀﾞ ﾀｸﾔ</t>
  </si>
  <si>
    <t>加藤　良輝</t>
  </si>
  <si>
    <t>ｶﾄｳ ﾖｼｷ</t>
  </si>
  <si>
    <t>熊崎　文紀</t>
  </si>
  <si>
    <t>ｸﾏｻﾞｷ ﾌﾐﾉﾘ</t>
  </si>
  <si>
    <t>藤井　直希</t>
  </si>
  <si>
    <t>ﾌｼﾞｲ ﾅｵｷ</t>
  </si>
  <si>
    <t>二見　隆亮</t>
  </si>
  <si>
    <t>ﾌﾀﾐ ﾀｶｱｷ</t>
  </si>
  <si>
    <t>松田　裕太</t>
  </si>
  <si>
    <t>ﾏﾂﾀﾞ ﾕｳﾀ</t>
  </si>
  <si>
    <t>安井　優昇</t>
  </si>
  <si>
    <t>ﾔｽｲ ﾏｻﾉﾘ</t>
  </si>
  <si>
    <t>篠田　健</t>
  </si>
  <si>
    <t>ｼﾉﾀﾞ ｹﾝ</t>
  </si>
  <si>
    <t>友添　佑哉</t>
  </si>
  <si>
    <t>ﾄﾓｿﾞｴ ﾕｳﾔ</t>
  </si>
  <si>
    <t>伊藤　陽平</t>
  </si>
  <si>
    <t>ｲﾄｳ ﾖｳﾍｲ</t>
  </si>
  <si>
    <t>那須　遼平</t>
  </si>
  <si>
    <t>ﾅｽ ﾘｮｳﾍｲ</t>
  </si>
  <si>
    <t>鳥羽商船高等専門学校</t>
  </si>
  <si>
    <t>D1</t>
  </si>
  <si>
    <t>100000831</t>
  </si>
  <si>
    <t>100000832</t>
  </si>
  <si>
    <t>100000833</t>
  </si>
  <si>
    <t>100000834</t>
  </si>
  <si>
    <t>100000835</t>
  </si>
  <si>
    <t>100000836</t>
  </si>
  <si>
    <t>100000837</t>
  </si>
  <si>
    <t>100000838</t>
  </si>
  <si>
    <t>100000839</t>
  </si>
  <si>
    <t>100000840</t>
  </si>
  <si>
    <t>100000841</t>
  </si>
  <si>
    <t>100000842</t>
  </si>
  <si>
    <t>100000843</t>
  </si>
  <si>
    <t>100000844</t>
  </si>
  <si>
    <t>100000845</t>
  </si>
  <si>
    <t>100000846</t>
  </si>
  <si>
    <t>100000847</t>
  </si>
  <si>
    <t>100000848</t>
  </si>
  <si>
    <t>100000849</t>
  </si>
  <si>
    <t>100000850</t>
  </si>
  <si>
    <t>100000851</t>
  </si>
  <si>
    <t>100000852</t>
  </si>
  <si>
    <t>100000853</t>
  </si>
  <si>
    <t>100000854</t>
  </si>
  <si>
    <t>100000855</t>
  </si>
  <si>
    <t>100000856</t>
  </si>
  <si>
    <t>100000857</t>
  </si>
  <si>
    <t>100000858</t>
  </si>
  <si>
    <t>100000859</t>
  </si>
  <si>
    <t>100000860</t>
  </si>
  <si>
    <t>100000861</t>
  </si>
  <si>
    <t>100000862</t>
  </si>
  <si>
    <t>100000863</t>
  </si>
  <si>
    <t>100000864</t>
  </si>
  <si>
    <t>100000865</t>
  </si>
  <si>
    <t>100000866</t>
  </si>
  <si>
    <t>100000867</t>
  </si>
  <si>
    <t>100000868</t>
  </si>
  <si>
    <t>100000869</t>
  </si>
  <si>
    <t>100000870</t>
  </si>
  <si>
    <t>100000871</t>
  </si>
  <si>
    <t>100000872</t>
  </si>
  <si>
    <t>100000873</t>
  </si>
  <si>
    <t>100000874</t>
  </si>
  <si>
    <t>100000875</t>
  </si>
  <si>
    <t>100000876</t>
  </si>
  <si>
    <t>100000877</t>
  </si>
  <si>
    <t>100000878</t>
  </si>
  <si>
    <t>100000879</t>
  </si>
  <si>
    <t>100000880</t>
  </si>
  <si>
    <t>100000881</t>
  </si>
  <si>
    <t>100000882</t>
  </si>
  <si>
    <t>100000883</t>
  </si>
  <si>
    <t>100000884</t>
  </si>
  <si>
    <t>100000885</t>
  </si>
  <si>
    <t>100000886</t>
  </si>
  <si>
    <t>100000887</t>
  </si>
  <si>
    <t>100000888</t>
  </si>
  <si>
    <t>100000889</t>
  </si>
  <si>
    <t>100000890</t>
  </si>
  <si>
    <t>100000891</t>
  </si>
  <si>
    <t>100000892</t>
  </si>
  <si>
    <t>100000893</t>
  </si>
  <si>
    <t>100000894</t>
  </si>
  <si>
    <t>100000895</t>
  </si>
  <si>
    <t>100000896</t>
  </si>
  <si>
    <t>100000897</t>
  </si>
  <si>
    <t>100000898</t>
  </si>
  <si>
    <t>100000899</t>
  </si>
  <si>
    <t>100000900</t>
  </si>
  <si>
    <t>100000901</t>
  </si>
  <si>
    <t>100000902</t>
  </si>
  <si>
    <t>100000903</t>
  </si>
  <si>
    <t>100000904</t>
  </si>
  <si>
    <t>100000905</t>
  </si>
  <si>
    <t>100000906</t>
  </si>
  <si>
    <t>100000907</t>
  </si>
  <si>
    <t>100000908</t>
  </si>
  <si>
    <t>100000909</t>
  </si>
  <si>
    <t>100000910</t>
  </si>
  <si>
    <t>100000911</t>
  </si>
  <si>
    <t>100000912</t>
  </si>
  <si>
    <t>100000913</t>
  </si>
  <si>
    <t>100000914</t>
  </si>
  <si>
    <t>100000915</t>
  </si>
  <si>
    <t>100000916</t>
  </si>
  <si>
    <t>100000917</t>
  </si>
  <si>
    <t>100000918</t>
  </si>
  <si>
    <t>100000919</t>
  </si>
  <si>
    <t>100000920</t>
  </si>
  <si>
    <t>100000921</t>
  </si>
  <si>
    <t>100000922</t>
  </si>
  <si>
    <t>100000923</t>
  </si>
  <si>
    <t>100000924</t>
  </si>
  <si>
    <t>100000925</t>
  </si>
  <si>
    <t>100000926</t>
  </si>
  <si>
    <t>100000927</t>
  </si>
  <si>
    <t>100000928</t>
  </si>
  <si>
    <t>100000929</t>
  </si>
  <si>
    <t>100000930</t>
  </si>
  <si>
    <t>100000931</t>
  </si>
  <si>
    <t>100000932</t>
  </si>
  <si>
    <t>100000933</t>
  </si>
  <si>
    <t>100000934</t>
  </si>
  <si>
    <t>100000935</t>
  </si>
  <si>
    <t>100000936</t>
  </si>
  <si>
    <t>100000937</t>
  </si>
  <si>
    <t>100000938</t>
  </si>
  <si>
    <t>100000939</t>
  </si>
  <si>
    <t>100000940</t>
  </si>
  <si>
    <t>100000941</t>
  </si>
  <si>
    <t>100000942</t>
  </si>
  <si>
    <t>100000943</t>
  </si>
  <si>
    <t>100000944</t>
  </si>
  <si>
    <t>100000945</t>
  </si>
  <si>
    <t>100000946</t>
  </si>
  <si>
    <t>100000947</t>
  </si>
  <si>
    <t>100000948</t>
  </si>
  <si>
    <t>100000949</t>
  </si>
  <si>
    <t>100000950</t>
  </si>
  <si>
    <t>100000951</t>
  </si>
  <si>
    <t>100000952</t>
  </si>
  <si>
    <t>100000953</t>
  </si>
  <si>
    <t>100000954</t>
  </si>
  <si>
    <t>100000955</t>
  </si>
  <si>
    <t>100000956</t>
  </si>
  <si>
    <t>100000957</t>
  </si>
  <si>
    <t>100000958</t>
  </si>
  <si>
    <t>100000959</t>
  </si>
  <si>
    <t>100000960</t>
  </si>
  <si>
    <t>100000961</t>
  </si>
  <si>
    <t>100000962</t>
  </si>
  <si>
    <t>100000963</t>
  </si>
  <si>
    <t>100000964</t>
  </si>
  <si>
    <t>100000965</t>
  </si>
  <si>
    <t>100000966</t>
  </si>
  <si>
    <t>100000967</t>
  </si>
  <si>
    <t>100000968</t>
  </si>
  <si>
    <t>100000969</t>
  </si>
  <si>
    <t>100000970</t>
  </si>
  <si>
    <t>100000971</t>
  </si>
  <si>
    <t>100000972</t>
  </si>
  <si>
    <t>100000973</t>
  </si>
  <si>
    <t>100000974</t>
  </si>
  <si>
    <t>100000975</t>
  </si>
  <si>
    <t>100000976</t>
  </si>
  <si>
    <t>100000977</t>
  </si>
  <si>
    <t>100000978</t>
  </si>
  <si>
    <t>100000979</t>
  </si>
  <si>
    <t>100000980</t>
  </si>
  <si>
    <t>100000981</t>
  </si>
  <si>
    <t>100000982</t>
  </si>
  <si>
    <t>100000983</t>
  </si>
  <si>
    <t>100000984</t>
  </si>
  <si>
    <t>100000985</t>
  </si>
  <si>
    <t>100000986</t>
  </si>
  <si>
    <t>100000987</t>
  </si>
  <si>
    <t>100000988</t>
  </si>
  <si>
    <t>100000989</t>
  </si>
  <si>
    <t>100000990</t>
  </si>
  <si>
    <t>100000991</t>
  </si>
  <si>
    <t>100000992</t>
  </si>
  <si>
    <t>100000993</t>
  </si>
  <si>
    <t>100000994</t>
  </si>
  <si>
    <t>100000995</t>
  </si>
  <si>
    <t>100000996</t>
  </si>
  <si>
    <t>100000997</t>
  </si>
  <si>
    <t>100000998</t>
  </si>
  <si>
    <t>100000999</t>
  </si>
  <si>
    <t>100001000</t>
  </si>
  <si>
    <t>100001001</t>
  </si>
  <si>
    <t>100001002</t>
  </si>
  <si>
    <t>100001003</t>
  </si>
  <si>
    <t>100001004</t>
  </si>
  <si>
    <t>100001005</t>
  </si>
  <si>
    <t>100001006</t>
  </si>
  <si>
    <t>100001007</t>
  </si>
  <si>
    <t>100001008</t>
  </si>
  <si>
    <t>100001009</t>
  </si>
  <si>
    <t>100001010</t>
  </si>
  <si>
    <t>100001011</t>
  </si>
  <si>
    <t>100001012</t>
  </si>
  <si>
    <t>100001013</t>
  </si>
  <si>
    <t>100001014</t>
  </si>
  <si>
    <t>100001015</t>
  </si>
  <si>
    <t>100001016</t>
  </si>
  <si>
    <t>100001017</t>
  </si>
  <si>
    <t>100001018</t>
  </si>
  <si>
    <t>100001019</t>
  </si>
  <si>
    <t>100001020</t>
  </si>
  <si>
    <t>100001021</t>
  </si>
  <si>
    <t>100001022</t>
  </si>
  <si>
    <t>100001023</t>
  </si>
  <si>
    <t>100001024</t>
  </si>
  <si>
    <t>100001025</t>
  </si>
  <si>
    <t>100001026</t>
  </si>
  <si>
    <t>100001027</t>
  </si>
  <si>
    <t>100001028</t>
  </si>
  <si>
    <t>100001029</t>
  </si>
  <si>
    <t>100001030</t>
  </si>
  <si>
    <t>100001031</t>
  </si>
  <si>
    <t>100001032</t>
  </si>
  <si>
    <t>100001033</t>
  </si>
  <si>
    <t>100001034</t>
  </si>
  <si>
    <t>100001035</t>
  </si>
  <si>
    <t>100001036</t>
  </si>
  <si>
    <t>100001037</t>
  </si>
  <si>
    <t>100001038</t>
  </si>
  <si>
    <t>100001039</t>
  </si>
  <si>
    <t>100001040</t>
  </si>
  <si>
    <t>100001041</t>
  </si>
  <si>
    <t>100001042</t>
  </si>
  <si>
    <t>100001043</t>
  </si>
  <si>
    <t>100001044</t>
  </si>
  <si>
    <t>100001045</t>
  </si>
  <si>
    <t>100001046</t>
  </si>
  <si>
    <t>100001047</t>
  </si>
  <si>
    <t>100001048</t>
  </si>
  <si>
    <t>100001049</t>
  </si>
  <si>
    <t>100001050</t>
  </si>
  <si>
    <t>100001051</t>
  </si>
  <si>
    <t>100001052</t>
  </si>
  <si>
    <t>100001053</t>
  </si>
  <si>
    <t>100001054</t>
  </si>
  <si>
    <t>100001055</t>
  </si>
  <si>
    <t>100001056</t>
  </si>
  <si>
    <t>100001057</t>
  </si>
  <si>
    <t>100001058</t>
  </si>
  <si>
    <t>100001059</t>
  </si>
  <si>
    <t>100001060</t>
  </si>
  <si>
    <t>100001061</t>
  </si>
  <si>
    <t>100001062</t>
  </si>
  <si>
    <t>100001063</t>
  </si>
  <si>
    <t>100001064</t>
  </si>
  <si>
    <t>100001065</t>
  </si>
  <si>
    <t>100001066</t>
  </si>
  <si>
    <t>100001067</t>
  </si>
  <si>
    <t>100001068</t>
  </si>
  <si>
    <t>100001069</t>
  </si>
  <si>
    <t>100001070</t>
  </si>
  <si>
    <t>100001071</t>
  </si>
  <si>
    <t>100001072</t>
  </si>
  <si>
    <t>100001073</t>
  </si>
  <si>
    <t>100001074</t>
  </si>
  <si>
    <t>100001075</t>
  </si>
  <si>
    <t>100001076</t>
  </si>
  <si>
    <t>100001077</t>
  </si>
  <si>
    <t>100001078</t>
  </si>
  <si>
    <t>100001079</t>
  </si>
  <si>
    <t>100001080</t>
  </si>
  <si>
    <t>100001081</t>
  </si>
  <si>
    <t>100001082</t>
  </si>
  <si>
    <t>100001083</t>
  </si>
  <si>
    <t>100001084</t>
  </si>
  <si>
    <t>100001085</t>
  </si>
  <si>
    <t>100001086</t>
  </si>
  <si>
    <t>100001087</t>
  </si>
  <si>
    <t>100001088</t>
  </si>
  <si>
    <t>100001089</t>
  </si>
  <si>
    <t>100001090</t>
  </si>
  <si>
    <t>100001091</t>
  </si>
  <si>
    <t>100001092</t>
  </si>
  <si>
    <t>100001093</t>
  </si>
  <si>
    <t>100001094</t>
  </si>
  <si>
    <t>100001095</t>
  </si>
  <si>
    <t>100001096</t>
  </si>
  <si>
    <t>100001097</t>
  </si>
  <si>
    <t>100001098</t>
  </si>
  <si>
    <t>100001099</t>
  </si>
  <si>
    <t>100001100</t>
  </si>
  <si>
    <t>100001101</t>
  </si>
  <si>
    <t>100001102</t>
  </si>
  <si>
    <t>100001103</t>
  </si>
  <si>
    <t>100001104</t>
  </si>
  <si>
    <t>100001105</t>
  </si>
  <si>
    <t>100001106</t>
  </si>
  <si>
    <t>100001107</t>
  </si>
  <si>
    <t>100001108</t>
  </si>
  <si>
    <t>100001109</t>
  </si>
  <si>
    <t>100001110</t>
  </si>
  <si>
    <t>100001111</t>
  </si>
  <si>
    <t>100001112</t>
  </si>
  <si>
    <t>100001113</t>
  </si>
  <si>
    <t>100001114</t>
  </si>
  <si>
    <t>100001115</t>
  </si>
  <si>
    <t>100001116</t>
  </si>
  <si>
    <t>100001117</t>
  </si>
  <si>
    <t>100001118</t>
  </si>
  <si>
    <t>100001119</t>
  </si>
  <si>
    <t>100001120</t>
  </si>
  <si>
    <t>100001121</t>
  </si>
  <si>
    <t>100001122</t>
  </si>
  <si>
    <t>100001123</t>
  </si>
  <si>
    <t>100001124</t>
  </si>
  <si>
    <t>100001125</t>
  </si>
  <si>
    <t>100001126</t>
  </si>
  <si>
    <t>100001127</t>
  </si>
  <si>
    <t>100001128</t>
  </si>
  <si>
    <t>100001129</t>
  </si>
  <si>
    <t>100001130</t>
  </si>
  <si>
    <t>100001131</t>
  </si>
  <si>
    <t>100001132</t>
  </si>
  <si>
    <t>100001133</t>
  </si>
  <si>
    <t>100001134</t>
  </si>
  <si>
    <t>100001135</t>
  </si>
  <si>
    <t>100001136</t>
  </si>
  <si>
    <t>100001137</t>
  </si>
  <si>
    <t>100001138</t>
  </si>
  <si>
    <t>100001139</t>
  </si>
  <si>
    <t>100001140</t>
  </si>
  <si>
    <t>100001141</t>
  </si>
  <si>
    <t>100001142</t>
  </si>
  <si>
    <t>100001143</t>
  </si>
  <si>
    <t>100001144</t>
  </si>
  <si>
    <t>100001145</t>
  </si>
  <si>
    <t>100001146</t>
  </si>
  <si>
    <t>100001147</t>
  </si>
  <si>
    <t>100001148</t>
  </si>
  <si>
    <t>100001149</t>
  </si>
  <si>
    <t>100001150</t>
  </si>
  <si>
    <t>100001151</t>
  </si>
  <si>
    <t>100001152</t>
  </si>
  <si>
    <t>100001153</t>
  </si>
  <si>
    <t>100001154</t>
  </si>
  <si>
    <t>100001155</t>
  </si>
  <si>
    <t>100001156</t>
  </si>
  <si>
    <t>100001157</t>
  </si>
  <si>
    <t>100001158</t>
  </si>
  <si>
    <t>100001159</t>
  </si>
  <si>
    <t>100001160</t>
  </si>
  <si>
    <t>100001161</t>
  </si>
  <si>
    <t>100001162</t>
  </si>
  <si>
    <t>100001163</t>
  </si>
  <si>
    <t>100001164</t>
  </si>
  <si>
    <t>100001165</t>
  </si>
  <si>
    <t>100001166</t>
  </si>
  <si>
    <t>100001167</t>
  </si>
  <si>
    <t>100001168</t>
  </si>
  <si>
    <t>100001169</t>
  </si>
  <si>
    <t>100001170</t>
  </si>
  <si>
    <t>100001171</t>
  </si>
  <si>
    <t>100001172</t>
  </si>
  <si>
    <t>100001173</t>
  </si>
  <si>
    <t>100001174</t>
  </si>
  <si>
    <t>100001175</t>
  </si>
  <si>
    <t>100001176</t>
  </si>
  <si>
    <t>100001177</t>
  </si>
  <si>
    <t>100001178</t>
  </si>
  <si>
    <t>100001179</t>
  </si>
  <si>
    <t>100001180</t>
  </si>
  <si>
    <t>100001181</t>
  </si>
  <si>
    <t>100001182</t>
  </si>
  <si>
    <t>100001183</t>
  </si>
  <si>
    <t>100001184</t>
  </si>
  <si>
    <t>100001185</t>
  </si>
  <si>
    <t>100001186</t>
  </si>
  <si>
    <t>100001187</t>
  </si>
  <si>
    <t>100001188</t>
  </si>
  <si>
    <t>100001189</t>
  </si>
  <si>
    <t>100001190</t>
  </si>
  <si>
    <t>100001191</t>
  </si>
  <si>
    <t>100001192</t>
  </si>
  <si>
    <t>100001193</t>
  </si>
  <si>
    <t>100001194</t>
  </si>
  <si>
    <t>100001195</t>
  </si>
  <si>
    <t>100001196</t>
  </si>
  <si>
    <t>100001197</t>
  </si>
  <si>
    <t>100001198</t>
  </si>
  <si>
    <t>100001199</t>
  </si>
  <si>
    <t>100001200</t>
  </si>
  <si>
    <t>100001201</t>
  </si>
  <si>
    <t>100001202</t>
  </si>
  <si>
    <t>100001203</t>
  </si>
  <si>
    <t>100001204</t>
  </si>
  <si>
    <t>100001205</t>
  </si>
  <si>
    <t>100001206</t>
  </si>
  <si>
    <t>100001207</t>
  </si>
  <si>
    <t>100001208</t>
  </si>
  <si>
    <t>100001209</t>
  </si>
  <si>
    <t>100001210</t>
  </si>
  <si>
    <t>100001211</t>
  </si>
  <si>
    <t>100001212</t>
  </si>
  <si>
    <t>100001213</t>
  </si>
  <si>
    <t>100001214</t>
  </si>
  <si>
    <t>100001215</t>
  </si>
  <si>
    <t>100001216</t>
  </si>
  <si>
    <t>100001217</t>
  </si>
  <si>
    <t>100001218</t>
  </si>
  <si>
    <t>100001219</t>
  </si>
  <si>
    <t>100001220</t>
  </si>
  <si>
    <t>100001221</t>
  </si>
  <si>
    <t>100001222</t>
  </si>
  <si>
    <t>100001223</t>
  </si>
  <si>
    <t>100001224</t>
  </si>
  <si>
    <t>100001225</t>
  </si>
  <si>
    <t>100001226</t>
  </si>
  <si>
    <t>100001227</t>
  </si>
  <si>
    <t>100001228</t>
  </si>
  <si>
    <t>100001229</t>
  </si>
  <si>
    <t>100001230</t>
  </si>
  <si>
    <t>100001231</t>
  </si>
  <si>
    <t>100001232</t>
  </si>
  <si>
    <t>100001233</t>
  </si>
  <si>
    <t>100001234</t>
  </si>
  <si>
    <t>100001235</t>
  </si>
  <si>
    <t>100001236</t>
  </si>
  <si>
    <t>100001237</t>
  </si>
  <si>
    <t>100001238</t>
  </si>
  <si>
    <t>100001239</t>
  </si>
  <si>
    <t>100001240</t>
  </si>
  <si>
    <t>100001241</t>
  </si>
  <si>
    <t>100001242</t>
  </si>
  <si>
    <t>100001243</t>
  </si>
  <si>
    <t>100001244</t>
  </si>
  <si>
    <t>100001245</t>
  </si>
  <si>
    <t>100001246</t>
  </si>
  <si>
    <t>100001247</t>
  </si>
  <si>
    <t>100001248</t>
  </si>
  <si>
    <t>100001249</t>
  </si>
  <si>
    <t>100001250</t>
  </si>
  <si>
    <t>100001251</t>
  </si>
  <si>
    <t>100001252</t>
  </si>
  <si>
    <t>100001253</t>
  </si>
  <si>
    <t>100001254</t>
  </si>
  <si>
    <t>100001255</t>
  </si>
  <si>
    <t>100001256</t>
  </si>
  <si>
    <t>100001257</t>
  </si>
  <si>
    <t>100001258</t>
  </si>
  <si>
    <t>100001259</t>
  </si>
  <si>
    <t>100001260</t>
  </si>
  <si>
    <t>100001261</t>
  </si>
  <si>
    <t>100001262</t>
  </si>
  <si>
    <t>100001263</t>
  </si>
  <si>
    <t>100001264</t>
  </si>
  <si>
    <t>100001265</t>
  </si>
  <si>
    <t>100001266</t>
  </si>
  <si>
    <t>100001267</t>
  </si>
  <si>
    <t>100001268</t>
  </si>
  <si>
    <t>100001269</t>
  </si>
  <si>
    <t>100001270</t>
  </si>
  <si>
    <t>100001271</t>
  </si>
  <si>
    <t>100001272</t>
  </si>
  <si>
    <t>100001273</t>
  </si>
  <si>
    <t>100001274</t>
  </si>
  <si>
    <t>100001275</t>
  </si>
  <si>
    <t>100001276</t>
  </si>
  <si>
    <t>100001277</t>
  </si>
  <si>
    <t>100001278</t>
  </si>
  <si>
    <t>100001279</t>
  </si>
  <si>
    <t>100001280</t>
  </si>
  <si>
    <t>100001281</t>
  </si>
  <si>
    <t>100001282</t>
  </si>
  <si>
    <t>100001283</t>
  </si>
  <si>
    <t>100001284</t>
  </si>
  <si>
    <t>100001285</t>
  </si>
  <si>
    <t>100001286</t>
  </si>
  <si>
    <t>100001287</t>
  </si>
  <si>
    <t>100001288</t>
  </si>
  <si>
    <t>100001289</t>
  </si>
  <si>
    <t>100001290</t>
  </si>
  <si>
    <t>100001291</t>
  </si>
  <si>
    <t>100001292</t>
  </si>
  <si>
    <t>100001293</t>
  </si>
  <si>
    <t>100001294</t>
  </si>
  <si>
    <t>100001295</t>
  </si>
  <si>
    <t>100001296</t>
  </si>
  <si>
    <t>100001297</t>
  </si>
  <si>
    <t>100001298</t>
  </si>
  <si>
    <t>100001299</t>
  </si>
  <si>
    <t>100001300</t>
  </si>
  <si>
    <t>100001301</t>
  </si>
  <si>
    <t>100001302</t>
  </si>
  <si>
    <t>100001303</t>
  </si>
  <si>
    <t>100001304</t>
  </si>
  <si>
    <t>100001305</t>
  </si>
  <si>
    <t>100001306</t>
  </si>
  <si>
    <t>100001307</t>
  </si>
  <si>
    <t>100001308</t>
  </si>
  <si>
    <t>100001309</t>
  </si>
  <si>
    <t>100001310</t>
  </si>
  <si>
    <t>100001311</t>
  </si>
  <si>
    <t>100001312</t>
  </si>
  <si>
    <t>100001313</t>
  </si>
  <si>
    <t>100001314</t>
  </si>
  <si>
    <t>100001315</t>
  </si>
  <si>
    <t>100001316</t>
  </si>
  <si>
    <t>100001317</t>
  </si>
  <si>
    <t>100001318</t>
  </si>
  <si>
    <t>100001319</t>
  </si>
  <si>
    <t>100001320</t>
  </si>
  <si>
    <t>100001321</t>
  </si>
  <si>
    <t>100001322</t>
  </si>
  <si>
    <t>100001323</t>
  </si>
  <si>
    <t>100001324</t>
  </si>
  <si>
    <t>100001325</t>
  </si>
  <si>
    <t>100001326</t>
  </si>
  <si>
    <t>100001327</t>
  </si>
  <si>
    <t>100001328</t>
  </si>
  <si>
    <t>100001329</t>
  </si>
  <si>
    <t>100001330</t>
  </si>
  <si>
    <t>100001331</t>
  </si>
  <si>
    <t>100001332</t>
  </si>
  <si>
    <t>100001333</t>
  </si>
  <si>
    <t>100001334</t>
  </si>
  <si>
    <t>100001335</t>
  </si>
  <si>
    <t>100001336</t>
  </si>
  <si>
    <t>100001337</t>
  </si>
  <si>
    <t>100001338</t>
  </si>
  <si>
    <t>100001339</t>
  </si>
  <si>
    <t>100001340</t>
  </si>
  <si>
    <t>100001341</t>
  </si>
  <si>
    <t>100001342</t>
  </si>
  <si>
    <t>100001343</t>
  </si>
  <si>
    <t>100001344</t>
  </si>
  <si>
    <t>100001345</t>
  </si>
  <si>
    <t>100001346</t>
  </si>
  <si>
    <t>100001347</t>
  </si>
  <si>
    <t>100001348</t>
  </si>
  <si>
    <t>100001349</t>
  </si>
  <si>
    <t>100001350</t>
  </si>
  <si>
    <t>100001351</t>
  </si>
  <si>
    <t>100001352</t>
  </si>
  <si>
    <t>100001353</t>
  </si>
  <si>
    <t>100001354</t>
  </si>
  <si>
    <t>100001355</t>
  </si>
  <si>
    <t>100001356</t>
  </si>
  <si>
    <t>100001357</t>
  </si>
  <si>
    <t>100001358</t>
  </si>
  <si>
    <t>100001359</t>
  </si>
  <si>
    <t>100001360</t>
  </si>
  <si>
    <t>100001361</t>
  </si>
  <si>
    <t>100001362</t>
  </si>
  <si>
    <t>100001363</t>
  </si>
  <si>
    <t>100001364</t>
  </si>
  <si>
    <t>100001365</t>
  </si>
  <si>
    <t>100001366</t>
  </si>
  <si>
    <t>100001367</t>
  </si>
  <si>
    <t>100001368</t>
  </si>
  <si>
    <t>100001369</t>
  </si>
  <si>
    <t>100001370</t>
  </si>
  <si>
    <t>100001371</t>
  </si>
  <si>
    <t>100001372</t>
  </si>
  <si>
    <t>100001373</t>
  </si>
  <si>
    <t>100001374</t>
  </si>
  <si>
    <t>100001375</t>
  </si>
  <si>
    <t>100001376</t>
  </si>
  <si>
    <t>100001377</t>
  </si>
  <si>
    <t>100001378</t>
  </si>
  <si>
    <t>100001379</t>
  </si>
  <si>
    <t>100001380</t>
  </si>
  <si>
    <t>100001381</t>
  </si>
  <si>
    <t>100001382</t>
  </si>
  <si>
    <t>100001383</t>
  </si>
  <si>
    <t>100001384</t>
  </si>
  <si>
    <t>100001385</t>
  </si>
  <si>
    <t>100001386</t>
  </si>
  <si>
    <t>100001387</t>
  </si>
  <si>
    <t>100001388</t>
  </si>
  <si>
    <t>100001389</t>
  </si>
  <si>
    <t>100001390</t>
  </si>
  <si>
    <t>100001391</t>
  </si>
  <si>
    <t>100001392</t>
  </si>
  <si>
    <t>100001393</t>
  </si>
  <si>
    <t>100001394</t>
  </si>
  <si>
    <t>100001395</t>
  </si>
  <si>
    <t>100001396</t>
  </si>
  <si>
    <t>100001397</t>
  </si>
  <si>
    <t>100001398</t>
  </si>
  <si>
    <t>100001399</t>
  </si>
  <si>
    <t>100001400</t>
  </si>
  <si>
    <t>100001401</t>
  </si>
  <si>
    <t>100001402</t>
  </si>
  <si>
    <t>100001403</t>
  </si>
  <si>
    <t>100001404</t>
  </si>
  <si>
    <t>100001405</t>
  </si>
  <si>
    <t>100001406</t>
  </si>
  <si>
    <t>100001407</t>
  </si>
  <si>
    <t>100001408</t>
  </si>
  <si>
    <t>100001409</t>
  </si>
  <si>
    <t>100001410</t>
  </si>
  <si>
    <t>100001411</t>
  </si>
  <si>
    <t>100001412</t>
  </si>
  <si>
    <t>100001413</t>
  </si>
  <si>
    <t>100001414</t>
  </si>
  <si>
    <t>100001415</t>
  </si>
  <si>
    <t>100001416</t>
  </si>
  <si>
    <t>100001417</t>
  </si>
  <si>
    <t>100001418</t>
  </si>
  <si>
    <t>100001419</t>
  </si>
  <si>
    <t>100001420</t>
  </si>
  <si>
    <t>100001421</t>
  </si>
  <si>
    <t>100001422</t>
  </si>
  <si>
    <t>100001423</t>
  </si>
  <si>
    <t>100001424</t>
  </si>
  <si>
    <t>100001425</t>
  </si>
  <si>
    <t>100001426</t>
  </si>
  <si>
    <t>100001427</t>
  </si>
  <si>
    <t>100001428</t>
  </si>
  <si>
    <t>100001429</t>
  </si>
  <si>
    <t>100001430</t>
  </si>
  <si>
    <t>100001431</t>
  </si>
  <si>
    <t>100001432</t>
  </si>
  <si>
    <t>100001433</t>
  </si>
  <si>
    <t>100001434</t>
  </si>
  <si>
    <t>100001435</t>
  </si>
  <si>
    <t>100001436</t>
  </si>
  <si>
    <t>100001437</t>
  </si>
  <si>
    <t>100001438</t>
  </si>
  <si>
    <t>100001439</t>
  </si>
  <si>
    <t>100001440</t>
  </si>
  <si>
    <t>100001441</t>
  </si>
  <si>
    <t>100001442</t>
  </si>
  <si>
    <t>100001443</t>
  </si>
  <si>
    <t>100001444</t>
  </si>
  <si>
    <t>100001445</t>
  </si>
  <si>
    <t>100001446</t>
  </si>
  <si>
    <t>100001447</t>
  </si>
  <si>
    <t>100001448</t>
  </si>
  <si>
    <t>100001449</t>
  </si>
  <si>
    <t>100001450</t>
  </si>
  <si>
    <t>100001451</t>
  </si>
  <si>
    <t>100001452</t>
  </si>
  <si>
    <t>100001453</t>
  </si>
  <si>
    <t>100001454</t>
  </si>
  <si>
    <t>100001455</t>
  </si>
  <si>
    <t>100001456</t>
  </si>
  <si>
    <t>100001457</t>
  </si>
  <si>
    <t>100001458</t>
  </si>
  <si>
    <t>100001459</t>
  </si>
  <si>
    <t>100001460</t>
  </si>
  <si>
    <t>100001461</t>
  </si>
  <si>
    <t>100001462</t>
  </si>
  <si>
    <t>100001463</t>
  </si>
  <si>
    <t>100001464</t>
  </si>
  <si>
    <t>100001465</t>
  </si>
  <si>
    <t>100001466</t>
  </si>
  <si>
    <t>100001467</t>
  </si>
  <si>
    <t>100001468</t>
  </si>
  <si>
    <t>100001469</t>
  </si>
  <si>
    <t>100001470</t>
  </si>
  <si>
    <t>100001471</t>
  </si>
  <si>
    <t>100001472</t>
  </si>
  <si>
    <t>100001473</t>
  </si>
  <si>
    <t>100001474</t>
  </si>
  <si>
    <t>100001475</t>
  </si>
  <si>
    <t>全日本大学女子駅伝東海地区選考会</t>
    <rPh sb="0" eb="9">
      <t>ゼンニホンダイガクジョシエキデン</t>
    </rPh>
    <rPh sb="9" eb="11">
      <t>トウカイ</t>
    </rPh>
    <rPh sb="11" eb="13">
      <t>チク</t>
    </rPh>
    <rPh sb="13" eb="16">
      <t>センコウカイ</t>
    </rPh>
    <phoneticPr fontId="1"/>
  </si>
  <si>
    <t>領収書（選択してください）</t>
    <rPh sb="0" eb="3">
      <t>リョウシュウショ</t>
    </rPh>
    <rPh sb="4" eb="6">
      <t>センタク</t>
    </rPh>
    <phoneticPr fontId="1"/>
  </si>
  <si>
    <t>大学（正式）名</t>
    <rPh sb="0" eb="2">
      <t>ダイガク</t>
    </rPh>
    <rPh sb="3" eb="5">
      <t>セイシキ</t>
    </rPh>
    <rPh sb="6" eb="7">
      <t>メイ</t>
    </rPh>
    <phoneticPr fontId="2"/>
  </si>
  <si>
    <t>印</t>
    <rPh sb="0" eb="1">
      <t>イン</t>
    </rPh>
    <phoneticPr fontId="2"/>
  </si>
  <si>
    <t>〒</t>
    <phoneticPr fontId="2"/>
  </si>
  <si>
    <t>TEL</t>
    <phoneticPr fontId="2"/>
  </si>
  <si>
    <t>県</t>
    <rPh sb="0" eb="1">
      <t>ケン</t>
    </rPh>
    <phoneticPr fontId="2"/>
  </si>
  <si>
    <t>市・郡</t>
    <rPh sb="0" eb="1">
      <t>シ</t>
    </rPh>
    <rPh sb="2" eb="3">
      <t>グン</t>
    </rPh>
    <phoneticPr fontId="2"/>
  </si>
  <si>
    <t>チーム
ナンバー</t>
    <phoneticPr fontId="2"/>
  </si>
  <si>
    <t>大学
略称名</t>
    <rPh sb="0" eb="2">
      <t>ダイガク</t>
    </rPh>
    <rPh sb="3" eb="5">
      <t>リャクショウ</t>
    </rPh>
    <rPh sb="5" eb="6">
      <t>メイ</t>
    </rPh>
    <phoneticPr fontId="2"/>
  </si>
  <si>
    <r>
      <rPr>
        <sz val="8"/>
        <color indexed="8"/>
        <rFont val="ＭＳ Ｐゴシック"/>
        <family val="3"/>
        <charset val="128"/>
      </rPr>
      <t>フリガナ</t>
    </r>
    <r>
      <rPr>
        <sz val="11"/>
        <color theme="1"/>
        <rFont val="ＭＳ Ｐゴシック"/>
        <family val="2"/>
        <charset val="128"/>
        <scheme val="minor"/>
      </rPr>
      <t xml:space="preserve">
名前</t>
    </r>
    <rPh sb="5" eb="7">
      <t>ナマエ</t>
    </rPh>
    <phoneticPr fontId="2"/>
  </si>
  <si>
    <t>学年</t>
    <rPh sb="0" eb="2">
      <t>ガクネン</t>
    </rPh>
    <phoneticPr fontId="2"/>
  </si>
  <si>
    <t>登録陸協</t>
    <rPh sb="0" eb="2">
      <t>トウロク</t>
    </rPh>
    <rPh sb="2" eb="3">
      <t>リッ</t>
    </rPh>
    <rPh sb="3" eb="4">
      <t>キョウ</t>
    </rPh>
    <phoneticPr fontId="2"/>
  </si>
  <si>
    <t>(注)</t>
    <rPh sb="1" eb="2">
      <t>チュウ</t>
    </rPh>
    <phoneticPr fontId="2"/>
  </si>
  <si>
    <t>※は記入しないこと</t>
    <rPh sb="2" eb="4">
      <t>キニュウ</t>
    </rPh>
    <phoneticPr fontId="2"/>
  </si>
  <si>
    <t>東海学生陸上競技連盟</t>
    <rPh sb="0" eb="2">
      <t>トウカイ</t>
    </rPh>
    <rPh sb="2" eb="4">
      <t>ガクセイ</t>
    </rPh>
    <rPh sb="4" eb="6">
      <t>リクジョウ</t>
    </rPh>
    <rPh sb="6" eb="8">
      <t>キョウギ</t>
    </rPh>
    <rPh sb="8" eb="10">
      <t>レンメイ</t>
    </rPh>
    <phoneticPr fontId="2"/>
  </si>
  <si>
    <t>連　　絡　　先</t>
    <rPh sb="0" eb="1">
      <t>レン</t>
    </rPh>
    <rPh sb="3" eb="4">
      <t>ラク</t>
    </rPh>
    <rPh sb="6" eb="7">
      <t>サキ</t>
    </rPh>
    <phoneticPr fontId="2"/>
  </si>
  <si>
    <t>監　　督　　名</t>
    <rPh sb="0" eb="1">
      <t>カン</t>
    </rPh>
    <rPh sb="3" eb="4">
      <t>トク</t>
    </rPh>
    <rPh sb="6" eb="7">
      <t>メイ</t>
    </rPh>
    <phoneticPr fontId="2"/>
  </si>
  <si>
    <t>東海学生陸上競技連盟　黒須　雅弘</t>
    <rPh sb="0" eb="2">
      <t>トウカイ</t>
    </rPh>
    <rPh sb="2" eb="4">
      <t>ガクセイ</t>
    </rPh>
    <rPh sb="4" eb="6">
      <t>リクジョウ</t>
    </rPh>
    <rPh sb="6" eb="8">
      <t>キョウギ</t>
    </rPh>
    <rPh sb="8" eb="10">
      <t>レンメイ</t>
    </rPh>
    <rPh sb="11" eb="13">
      <t>クロス</t>
    </rPh>
    <rPh sb="14" eb="15">
      <t>マサ</t>
    </rPh>
    <rPh sb="15" eb="16">
      <t>ヒロ</t>
    </rPh>
    <phoneticPr fontId="1"/>
  </si>
  <si>
    <t>東海学生陸上競技秋季選手権大会</t>
    <phoneticPr fontId="1"/>
  </si>
  <si>
    <t>東海学生陸上競技対校選手権大会</t>
    <rPh sb="0" eb="2">
      <t>トウカイ</t>
    </rPh>
    <rPh sb="2" eb="4">
      <t>ガクセイ</t>
    </rPh>
    <rPh sb="4" eb="6">
      <t>リクジョウ</t>
    </rPh>
    <rPh sb="6" eb="8">
      <t>キョウギ</t>
    </rPh>
    <rPh sb="8" eb="10">
      <t>タイコウ</t>
    </rPh>
    <rPh sb="10" eb="13">
      <t>センシュケン</t>
    </rPh>
    <rPh sb="13" eb="15">
      <t>タイカイ</t>
    </rPh>
    <phoneticPr fontId="1"/>
  </si>
  <si>
    <t>領収書発行に関する備考：</t>
    <rPh sb="0" eb="3">
      <t>リョウシュウショ</t>
    </rPh>
    <rPh sb="3" eb="5">
      <t>ハッコウ</t>
    </rPh>
    <rPh sb="6" eb="7">
      <t>カン</t>
    </rPh>
    <rPh sb="9" eb="11">
      <t>ビコウ</t>
    </rPh>
    <phoneticPr fontId="1"/>
  </si>
  <si>
    <t>振込明細書
貼り付け欄</t>
    <rPh sb="0" eb="2">
      <t>フリコ</t>
    </rPh>
    <rPh sb="2" eb="5">
      <t>メイサイショ</t>
    </rPh>
    <rPh sb="6" eb="7">
      <t>ハ</t>
    </rPh>
    <rPh sb="8" eb="9">
      <t>ツ</t>
    </rPh>
    <rPh sb="10" eb="11">
      <t>ラン</t>
    </rPh>
    <phoneticPr fontId="1"/>
  </si>
  <si>
    <t>S3</t>
    <phoneticPr fontId="1"/>
  </si>
  <si>
    <t>学連への郵送物</t>
    <rPh sb="0" eb="2">
      <t>ガクレン</t>
    </rPh>
    <rPh sb="4" eb="6">
      <t>ユウソウ</t>
    </rPh>
    <rPh sb="6" eb="7">
      <t>ブツ</t>
    </rPh>
    <phoneticPr fontId="1"/>
  </si>
  <si>
    <t>基本情報登録</t>
    <rPh sb="0" eb="2">
      <t>キホン</t>
    </rPh>
    <rPh sb="2" eb="4">
      <t>ジョウホウ</t>
    </rPh>
    <rPh sb="4" eb="6">
      <t>トウロク</t>
    </rPh>
    <phoneticPr fontId="1"/>
  </si>
  <si>
    <t>郵送物送付先</t>
    <rPh sb="0" eb="3">
      <t>ユウソウブツ</t>
    </rPh>
    <rPh sb="3" eb="6">
      <t>ソウフサキ</t>
    </rPh>
    <phoneticPr fontId="1"/>
  </si>
  <si>
    <t>〒467-0806</t>
    <phoneticPr fontId="1"/>
  </si>
  <si>
    <t>勝陽ビル301</t>
    <rPh sb="0" eb="2">
      <t>ショウヨウ</t>
    </rPh>
    <phoneticPr fontId="1"/>
  </si>
  <si>
    <t>愛知県名古屋市瑞穂区瑞穂通4-13-1</t>
    <rPh sb="0" eb="3">
      <t>アイチケン</t>
    </rPh>
    <phoneticPr fontId="1"/>
  </si>
  <si>
    <t>様式Ⅰ（男子）</t>
    <rPh sb="0" eb="2">
      <t>ヨウシキ</t>
    </rPh>
    <rPh sb="4" eb="6">
      <t>ダンシ</t>
    </rPh>
    <phoneticPr fontId="1"/>
  </si>
  <si>
    <t>データ送付先</t>
    <rPh sb="3" eb="6">
      <t>ソウフサキ</t>
    </rPh>
    <phoneticPr fontId="1"/>
  </si>
  <si>
    <t>tgrrkiroku@yahoo.co.jp</t>
    <phoneticPr fontId="1"/>
  </si>
  <si>
    <t>十種競技</t>
    <rPh sb="0" eb="2">
      <t>ジュッシュ</t>
    </rPh>
    <rPh sb="2" eb="4">
      <t>キョウギ</t>
    </rPh>
    <phoneticPr fontId="1"/>
  </si>
  <si>
    <t>20100</t>
    <phoneticPr fontId="1"/>
  </si>
  <si>
    <t>都道府県名</t>
    <rPh sb="0" eb="4">
      <t>トドウフケン</t>
    </rPh>
    <rPh sb="4" eb="5">
      <t>メイ</t>
    </rPh>
    <phoneticPr fontId="1"/>
  </si>
  <si>
    <t>県コード(登録のコードと同じ)</t>
    <rPh sb="0" eb="1">
      <t>ケン</t>
    </rPh>
    <rPh sb="5" eb="7">
      <t>トウロク</t>
    </rPh>
    <rPh sb="12" eb="13">
      <t>オナ</t>
    </rPh>
    <phoneticPr fontId="1"/>
  </si>
  <si>
    <t>申込責任者</t>
    <rPh sb="0" eb="5">
      <t>モウシコミセキニンシャ</t>
    </rPh>
    <phoneticPr fontId="1"/>
  </si>
  <si>
    <t>印</t>
    <rPh sb="0" eb="1">
      <t>イン</t>
    </rPh>
    <phoneticPr fontId="1"/>
  </si>
  <si>
    <t>新潟県</t>
    <rPh sb="0" eb="3">
      <t>ニイガタケン</t>
    </rPh>
    <phoneticPr fontId="1"/>
  </si>
  <si>
    <t>富山県</t>
    <rPh sb="0" eb="3">
      <t>トヤマケン</t>
    </rPh>
    <phoneticPr fontId="1"/>
  </si>
  <si>
    <t>山梨県</t>
    <rPh sb="0" eb="3">
      <t>ヤマナシケン</t>
    </rPh>
    <phoneticPr fontId="1"/>
  </si>
  <si>
    <t>3000m</t>
    <phoneticPr fontId="1"/>
  </si>
  <si>
    <t>01000</t>
    <phoneticPr fontId="1"/>
  </si>
  <si>
    <t>東海学生春季（必要に応じて変更すべし）</t>
    <rPh sb="0" eb="2">
      <t>トウカイ</t>
    </rPh>
    <rPh sb="2" eb="4">
      <t>ガクセイ</t>
    </rPh>
    <rPh sb="4" eb="6">
      <t>シュンキ</t>
    </rPh>
    <rPh sb="7" eb="9">
      <t>ヒツヨウ</t>
    </rPh>
    <rPh sb="10" eb="11">
      <t>オウ</t>
    </rPh>
    <rPh sb="13" eb="15">
      <t>ヘンコウ</t>
    </rPh>
    <phoneticPr fontId="1"/>
  </si>
  <si>
    <t>東海インカレOP</t>
    <rPh sb="0" eb="2">
      <t>トウカイ</t>
    </rPh>
    <phoneticPr fontId="1"/>
  </si>
  <si>
    <t>東海学生夏季</t>
    <rPh sb="0" eb="2">
      <t>トウカイ</t>
    </rPh>
    <rPh sb="2" eb="4">
      <t>ガクセイ</t>
    </rPh>
    <rPh sb="4" eb="6">
      <t>カキ</t>
    </rPh>
    <phoneticPr fontId="1"/>
  </si>
  <si>
    <t>100m</t>
    <phoneticPr fontId="1"/>
  </si>
  <si>
    <t>東海インカレ/東海学生秋季（十種抜）</t>
    <rPh sb="0" eb="2">
      <t>トウカイ</t>
    </rPh>
    <rPh sb="7" eb="9">
      <t>トウカイ</t>
    </rPh>
    <rPh sb="9" eb="11">
      <t>ガクセイ</t>
    </rPh>
    <rPh sb="11" eb="13">
      <t>シュウキ</t>
    </rPh>
    <rPh sb="14" eb="16">
      <t>ジュッシュ</t>
    </rPh>
    <rPh sb="16" eb="17">
      <t>ヌ</t>
    </rPh>
    <phoneticPr fontId="1"/>
  </si>
  <si>
    <t>東海学生陸上競技春季大会</t>
    <rPh sb="0" eb="2">
      <t>トウカイ</t>
    </rPh>
    <rPh sb="2" eb="4">
      <t>ガクセイ</t>
    </rPh>
    <rPh sb="4" eb="6">
      <t>リクジョウ</t>
    </rPh>
    <rPh sb="6" eb="8">
      <t>キョウギ</t>
    </rPh>
    <rPh sb="8" eb="10">
      <t>シュンキ</t>
    </rPh>
    <rPh sb="10" eb="12">
      <t>タイカイ</t>
    </rPh>
    <phoneticPr fontId="1"/>
  </si>
  <si>
    <t>東海学生陸上競技対校選手権大会（オープンの部）</t>
    <rPh sb="0" eb="2">
      <t>トウカイ</t>
    </rPh>
    <rPh sb="2" eb="4">
      <t>ガクセイ</t>
    </rPh>
    <rPh sb="4" eb="6">
      <t>リクジョウ</t>
    </rPh>
    <rPh sb="6" eb="8">
      <t>キョウギ</t>
    </rPh>
    <rPh sb="8" eb="10">
      <t>タイコウ</t>
    </rPh>
    <rPh sb="10" eb="13">
      <t>センシュケン</t>
    </rPh>
    <rPh sb="13" eb="15">
      <t>タイカイ</t>
    </rPh>
    <rPh sb="21" eb="22">
      <t>ブ</t>
    </rPh>
    <phoneticPr fontId="1"/>
  </si>
  <si>
    <t>全日本大学駅伝東海地区選考会</t>
    <rPh sb="0" eb="3">
      <t>ゼンニホン</t>
    </rPh>
    <rPh sb="3" eb="5">
      <t>ダイガク</t>
    </rPh>
    <rPh sb="5" eb="7">
      <t>エキデン</t>
    </rPh>
    <rPh sb="7" eb="9">
      <t>トウカイ</t>
    </rPh>
    <rPh sb="9" eb="11">
      <t>チク</t>
    </rPh>
    <rPh sb="11" eb="14">
      <t>センコウカイ</t>
    </rPh>
    <phoneticPr fontId="1"/>
  </si>
  <si>
    <t>東海学生陸上競技夏季大会</t>
    <rPh sb="0" eb="2">
      <t>トウカイ</t>
    </rPh>
    <rPh sb="2" eb="4">
      <t>ガクセイ</t>
    </rPh>
    <rPh sb="4" eb="6">
      <t>リクジョウ</t>
    </rPh>
    <rPh sb="6" eb="8">
      <t>キョウギ</t>
    </rPh>
    <rPh sb="8" eb="10">
      <t>カキ</t>
    </rPh>
    <rPh sb="10" eb="12">
      <t>タイカイ</t>
    </rPh>
    <phoneticPr fontId="1"/>
  </si>
  <si>
    <t>全日本大学駅伝東海学連選抜選考レース</t>
    <rPh sb="0" eb="3">
      <t>ゼンニホン</t>
    </rPh>
    <rPh sb="3" eb="5">
      <t>ダイガク</t>
    </rPh>
    <rPh sb="5" eb="7">
      <t>エキデン</t>
    </rPh>
    <rPh sb="7" eb="9">
      <t>トウカイ</t>
    </rPh>
    <rPh sb="9" eb="11">
      <t>ガクレン</t>
    </rPh>
    <rPh sb="11" eb="13">
      <t>センバツ</t>
    </rPh>
    <rPh sb="13" eb="15">
      <t>センコウ</t>
    </rPh>
    <phoneticPr fontId="1"/>
  </si>
  <si>
    <t>※駅伝は別ファイルを使用すること</t>
    <rPh sb="1" eb="3">
      <t>エキデン</t>
    </rPh>
    <rPh sb="4" eb="5">
      <t>ベツ</t>
    </rPh>
    <rPh sb="10" eb="12">
      <t>シヨウ</t>
    </rPh>
    <phoneticPr fontId="1"/>
  </si>
  <si>
    <t>全日本大学駅伝対校選手権記念大会東海地区選考会</t>
    <rPh sb="0" eb="3">
      <t>ゼンニホン</t>
    </rPh>
    <rPh sb="3" eb="5">
      <t>ダイガク</t>
    </rPh>
    <rPh sb="5" eb="7">
      <t>エキデン</t>
    </rPh>
    <rPh sb="7" eb="9">
      <t>タイコウ</t>
    </rPh>
    <rPh sb="9" eb="12">
      <t>センシュケン</t>
    </rPh>
    <rPh sb="12" eb="14">
      <t>キネン</t>
    </rPh>
    <rPh sb="14" eb="16">
      <t>タイカイ</t>
    </rPh>
    <rPh sb="16" eb="18">
      <t>トウカイ</t>
    </rPh>
    <rPh sb="18" eb="20">
      <t>チク</t>
    </rPh>
    <rPh sb="20" eb="23">
      <t>センコウカイ</t>
    </rPh>
    <phoneticPr fontId="1"/>
  </si>
  <si>
    <t>※</t>
    <phoneticPr fontId="2"/>
  </si>
  <si>
    <t>チームエントリー</t>
    <phoneticPr fontId="2"/>
  </si>
  <si>
    <t>エントリー内容に誤りはございません。</t>
    <rPh sb="5" eb="7">
      <t>ナイヨウ</t>
    </rPh>
    <rPh sb="8" eb="9">
      <t>アヤマ</t>
    </rPh>
    <phoneticPr fontId="1"/>
  </si>
  <si>
    <t>沼津工業高等専門学校</t>
  </si>
  <si>
    <t>奥　颯人</t>
  </si>
  <si>
    <t>常森　駿太</t>
  </si>
  <si>
    <t>森川　陽之</t>
  </si>
  <si>
    <t>佐藤 圭</t>
  </si>
  <si>
    <t>上野 和樹</t>
  </si>
  <si>
    <t>天池 駿介</t>
  </si>
  <si>
    <t>有我 友希</t>
  </si>
  <si>
    <t>大庭　拓馬</t>
  </si>
  <si>
    <t>安井　悠人</t>
  </si>
  <si>
    <t>石津　直人</t>
  </si>
  <si>
    <t>三井　玲央</t>
  </si>
  <si>
    <t>竹田　星哉</t>
  </si>
  <si>
    <t>村山　智則</t>
  </si>
  <si>
    <t>細谷　勇太</t>
  </si>
  <si>
    <t>川津　優太</t>
  </si>
  <si>
    <t>横山　竜也</t>
  </si>
  <si>
    <t>深見　和輝</t>
  </si>
  <si>
    <t>田原　弘基</t>
  </si>
  <si>
    <t>田中　嶺</t>
  </si>
  <si>
    <t>橘　享</t>
  </si>
  <si>
    <t>三宮　我夢</t>
  </si>
  <si>
    <t>坂田　翔悟</t>
  </si>
  <si>
    <t>小林　航</t>
  </si>
  <si>
    <t>小林　和真</t>
  </si>
  <si>
    <t>加藤　皓大</t>
  </si>
  <si>
    <t>太田　将也</t>
  </si>
  <si>
    <t>磯野　有希</t>
  </si>
  <si>
    <t>井口　颯太朗</t>
  </si>
  <si>
    <t>松本　知樹</t>
  </si>
  <si>
    <t>松本　純一</t>
  </si>
  <si>
    <t>溝口　宏直</t>
  </si>
  <si>
    <t>石原　翔</t>
  </si>
  <si>
    <t>車本　遊真</t>
  </si>
  <si>
    <t>小畑　雅輝</t>
  </si>
  <si>
    <t>福田　雄介</t>
  </si>
  <si>
    <t>宮﨑　智矢</t>
  </si>
  <si>
    <t>山田　健太</t>
  </si>
  <si>
    <t>平田　章悟</t>
  </si>
  <si>
    <t>清水　透吾</t>
  </si>
  <si>
    <t>藤井　晃大</t>
  </si>
  <si>
    <t>永柳　慶大</t>
  </si>
  <si>
    <t>渡邉　将</t>
  </si>
  <si>
    <t>石牧　良哉</t>
  </si>
  <si>
    <t>山本　樹</t>
  </si>
  <si>
    <t>山口　凱生</t>
  </si>
  <si>
    <t>前田　光</t>
  </si>
  <si>
    <t>酒井　尚哉</t>
  </si>
  <si>
    <t>酒井　駿</t>
  </si>
  <si>
    <t>藏辻　賢</t>
  </si>
  <si>
    <t>岡田　竜弥</t>
  </si>
  <si>
    <t>小笠原　拓真</t>
  </si>
  <si>
    <t>石塚　大輝</t>
  </si>
  <si>
    <t>青木　隆憲</t>
  </si>
  <si>
    <t>馬場 隆夫</t>
  </si>
  <si>
    <t>長谷川　裕也</t>
  </si>
  <si>
    <t>原田　一輝</t>
  </si>
  <si>
    <t>西本　稜太朗</t>
  </si>
  <si>
    <t>目谷　泰成</t>
  </si>
  <si>
    <t>稲葉　光志</t>
  </si>
  <si>
    <t>木場　彪実</t>
  </si>
  <si>
    <t>望月　滉洋</t>
  </si>
  <si>
    <t>牧野　泰河</t>
  </si>
  <si>
    <t>木下　涼雅</t>
  </si>
  <si>
    <t>増田　裕太</t>
  </si>
  <si>
    <t>沢山　匠</t>
  </si>
  <si>
    <t>酒井　渉太</t>
  </si>
  <si>
    <t>福井　達也</t>
  </si>
  <si>
    <t>河田　友峻</t>
  </si>
  <si>
    <t>米倉　裕貴</t>
  </si>
  <si>
    <t>住吉　航</t>
  </si>
  <si>
    <t>篠原　理玖</t>
  </si>
  <si>
    <t>村山　龍斗</t>
  </si>
  <si>
    <t>鈴木　彩人</t>
  </si>
  <si>
    <t>船田　和希</t>
  </si>
  <si>
    <t>大長　薫</t>
  </si>
  <si>
    <t>髙木　一真</t>
  </si>
  <si>
    <t>川端　功輝</t>
  </si>
  <si>
    <t>松井　秀太</t>
  </si>
  <si>
    <t>鈴木　健祐</t>
  </si>
  <si>
    <t>新村　嵐史</t>
  </si>
  <si>
    <t>大西　楓生</t>
  </si>
  <si>
    <t>飯田　大晟</t>
  </si>
  <si>
    <t>西尾　虹之助</t>
  </si>
  <si>
    <t>田中　健人</t>
  </si>
  <si>
    <t>瀧口　周</t>
  </si>
  <si>
    <t>吉田　健太</t>
  </si>
  <si>
    <t>小川　宗徳</t>
  </si>
  <si>
    <t>土屋　美童</t>
  </si>
  <si>
    <t>石田　剛士</t>
  </si>
  <si>
    <t>田中　健太</t>
  </si>
  <si>
    <t>渡邊　琢也</t>
  </si>
  <si>
    <t>米川　俊彰</t>
  </si>
  <si>
    <t>大勝　友晶</t>
  </si>
  <si>
    <t>藤川　泰佑</t>
  </si>
  <si>
    <t>曽根　拓実</t>
  </si>
  <si>
    <t>宮崎　修輔</t>
  </si>
  <si>
    <t>水野　祐亮</t>
  </si>
  <si>
    <t>牧野　倭士</t>
  </si>
  <si>
    <t>竹田　修弥</t>
  </si>
  <si>
    <t>園原　昇汰</t>
  </si>
  <si>
    <t>木下　聖斗</t>
  </si>
  <si>
    <t>氏田　貴之</t>
  </si>
  <si>
    <t>井町　侑久</t>
  </si>
  <si>
    <t>浅井　公康</t>
  </si>
  <si>
    <t>岡田　大輝</t>
  </si>
  <si>
    <t>山際　大雅</t>
  </si>
  <si>
    <t>南　諒弥</t>
  </si>
  <si>
    <t>松田　隼</t>
  </si>
  <si>
    <t>佐土原　光</t>
  </si>
  <si>
    <t>神谷　純輝</t>
  </si>
  <si>
    <t>山川　拓海</t>
  </si>
  <si>
    <t>元井　光星</t>
  </si>
  <si>
    <t>田中　大稀</t>
  </si>
  <si>
    <t>酒井　颯大</t>
  </si>
  <si>
    <t>笠原　真綾</t>
  </si>
  <si>
    <t>大野　航希</t>
  </si>
  <si>
    <t>岩田　千畝</t>
  </si>
  <si>
    <t>磯田　拓海</t>
  </si>
  <si>
    <t>松岡　学</t>
  </si>
  <si>
    <t>中村　俊介</t>
  </si>
  <si>
    <t>棚橋　大輔</t>
  </si>
  <si>
    <t>大村　慎</t>
  </si>
  <si>
    <t>松尾　諒介</t>
  </si>
  <si>
    <t>古山　江丸</t>
  </si>
  <si>
    <t>鈴木　崇史</t>
  </si>
  <si>
    <t>中西　悠介</t>
  </si>
  <si>
    <t>後藤　壮</t>
  </si>
  <si>
    <t>根本　一樹</t>
  </si>
  <si>
    <t>江﨑　信幸</t>
  </si>
  <si>
    <t>伊藤　慧音</t>
  </si>
  <si>
    <t>石田　健</t>
  </si>
  <si>
    <t>蜂谷　敏志</t>
  </si>
  <si>
    <t>安江　友登</t>
  </si>
  <si>
    <t>三宅　悠暉</t>
  </si>
  <si>
    <t>安江　歩夢</t>
  </si>
  <si>
    <t>日置　智則</t>
  </si>
  <si>
    <t>大江　優斗</t>
  </si>
  <si>
    <t>鈴木　寧仁</t>
  </si>
  <si>
    <t>瀬尾　元宏</t>
  </si>
  <si>
    <t>中村　文哉</t>
  </si>
  <si>
    <t>三輪　洋侑</t>
  </si>
  <si>
    <t>三保　崇雅</t>
  </si>
  <si>
    <t>中島　慎哉</t>
  </si>
  <si>
    <t>長尾　龍成</t>
  </si>
  <si>
    <t>鈴木　隆太</t>
  </si>
  <si>
    <t>山田　孝太郎</t>
  </si>
  <si>
    <t>近藤　優芽</t>
  </si>
  <si>
    <t>杉浦　史樹</t>
  </si>
  <si>
    <t>藤田　剛志</t>
  </si>
  <si>
    <t>野村　信介</t>
  </si>
  <si>
    <t>前畑　涼雅</t>
  </si>
  <si>
    <t>鈴木　飛鳥</t>
  </si>
  <si>
    <t>酒井　秀幸</t>
  </si>
  <si>
    <t>青山　晃大</t>
  </si>
  <si>
    <t>堤　昂輝</t>
  </si>
  <si>
    <t>松田　龍也</t>
  </si>
  <si>
    <t>櫻井　尚輝</t>
  </si>
  <si>
    <t>松岡　優輝</t>
  </si>
  <si>
    <t>水野　翔太</t>
  </si>
  <si>
    <t>奈木野　京介</t>
  </si>
  <si>
    <t>後藤　魁斗</t>
  </si>
  <si>
    <t>安藤　秀行</t>
  </si>
  <si>
    <t>平田　明宏</t>
  </si>
  <si>
    <t>後藤　直哉</t>
  </si>
  <si>
    <t>加藤　大貴</t>
  </si>
  <si>
    <t>水越　朝陽</t>
  </si>
  <si>
    <t>谷口　翔</t>
  </si>
  <si>
    <t>船井　崇成</t>
  </si>
  <si>
    <t>阿部　洋之</t>
  </si>
  <si>
    <t>木下　雅大</t>
  </si>
  <si>
    <t>粂田　真孝</t>
  </si>
  <si>
    <t>平　元貴</t>
  </si>
  <si>
    <t>加藤　工汰</t>
  </si>
  <si>
    <t>八木　大輝</t>
  </si>
  <si>
    <t>鈴木　航大</t>
  </si>
  <si>
    <t>吉川　祐汰</t>
  </si>
  <si>
    <t>春名　大地</t>
  </si>
  <si>
    <t>岩崎　将真</t>
  </si>
  <si>
    <t>西　航太郎</t>
  </si>
  <si>
    <t>中村　倖</t>
  </si>
  <si>
    <t>猪上　凌太</t>
  </si>
  <si>
    <t>中井　健汰</t>
  </si>
  <si>
    <t>尾崎　景</t>
  </si>
  <si>
    <t>中村　卓真</t>
  </si>
  <si>
    <t>山崎　アツヤ</t>
  </si>
  <si>
    <t>門脇　航</t>
  </si>
  <si>
    <t>横馬　侑吏</t>
  </si>
  <si>
    <t>疋田　佳祐</t>
  </si>
  <si>
    <t>中畑　魁斗</t>
  </si>
  <si>
    <t>清水　湧大</t>
  </si>
  <si>
    <t>柴原　大輝</t>
  </si>
  <si>
    <t>加藤　和樹</t>
  </si>
  <si>
    <t>大庭　悠汰</t>
  </si>
  <si>
    <t>海野　嘉偉</t>
  </si>
  <si>
    <t>伊藤　翼</t>
  </si>
  <si>
    <t>藤井　悠貴</t>
  </si>
  <si>
    <t>野田　卓広</t>
  </si>
  <si>
    <t>鈴木　拓斗</t>
  </si>
  <si>
    <t>鈴木　健心</t>
  </si>
  <si>
    <t>佐々木　啓人</t>
  </si>
  <si>
    <t>河島　慧佑</t>
  </si>
  <si>
    <t>門谷　颯星</t>
  </si>
  <si>
    <t>井桜　佑斗</t>
  </si>
  <si>
    <t>落合　壱星</t>
  </si>
  <si>
    <t>横田　明夫</t>
  </si>
  <si>
    <t>山本　康平</t>
  </si>
  <si>
    <t>山田　健太郎</t>
  </si>
  <si>
    <t>峯邑　淳生</t>
  </si>
  <si>
    <t>南園　航</t>
  </si>
  <si>
    <t>牧田　崚矢</t>
  </si>
  <si>
    <t>疋田　凌也</t>
  </si>
  <si>
    <t>西埜　拓海</t>
  </si>
  <si>
    <t>西島　亮哉</t>
  </si>
  <si>
    <t>諏訪　成貴</t>
  </si>
  <si>
    <t>鈴木　太修</t>
  </si>
  <si>
    <t>鈴木　健生</t>
  </si>
  <si>
    <t>柴本　恭平</t>
  </si>
  <si>
    <t>斉藤　ブルーノ</t>
  </si>
  <si>
    <t>岩附　龍生</t>
  </si>
  <si>
    <t>津田　楓</t>
  </si>
  <si>
    <t>服田　昌浩</t>
  </si>
  <si>
    <t>青井　怜央</t>
  </si>
  <si>
    <t>松原　隼斗</t>
  </si>
  <si>
    <t>原田　翼</t>
  </si>
  <si>
    <t>田中　翔大</t>
  </si>
  <si>
    <t>鈴木　翔也</t>
  </si>
  <si>
    <t>齊藤　希龍</t>
  </si>
  <si>
    <t>加藤　元紀</t>
  </si>
  <si>
    <t>市川　駿希</t>
  </si>
  <si>
    <t>河野　真也</t>
  </si>
  <si>
    <t>山田　雄太郎</t>
  </si>
  <si>
    <t>工藤　優大</t>
  </si>
  <si>
    <t>安田　啓人</t>
  </si>
  <si>
    <t>森川　凌多</t>
  </si>
  <si>
    <t>宗宮　大起</t>
  </si>
  <si>
    <t>岡野　宇真</t>
  </si>
  <si>
    <t>出原　圭敏</t>
  </si>
  <si>
    <t>伊藤　雅倫</t>
  </si>
  <si>
    <t>渡辺　歩夢</t>
  </si>
  <si>
    <t>小宮　健太郎</t>
  </si>
  <si>
    <t>和田　雄也</t>
  </si>
  <si>
    <t>出川　正章</t>
  </si>
  <si>
    <t>笠原　大暉</t>
  </si>
  <si>
    <t>中西　陽人</t>
  </si>
  <si>
    <t>水野　佑馬</t>
  </si>
  <si>
    <t>鷲野　祐一</t>
  </si>
  <si>
    <t>梶　直樹</t>
  </si>
  <si>
    <t>早川　隆</t>
  </si>
  <si>
    <t>中島　寛康</t>
  </si>
  <si>
    <t>山本　涼太</t>
  </si>
  <si>
    <t>武田　尚樹</t>
  </si>
  <si>
    <t>渡辺　翔哉</t>
  </si>
  <si>
    <t>西部　剛史</t>
  </si>
  <si>
    <t>西村　崚</t>
  </si>
  <si>
    <t>仲村　啓助</t>
  </si>
  <si>
    <t>土川　未来也</t>
  </si>
  <si>
    <t>榊原　陸</t>
  </si>
  <si>
    <t>上小川　リウキ</t>
  </si>
  <si>
    <t>大橋　光太郎</t>
  </si>
  <si>
    <t>榮野川　晴生</t>
  </si>
  <si>
    <t>井樋　拓哉</t>
  </si>
  <si>
    <t>山城　広大</t>
  </si>
  <si>
    <t>山﨑　大貴</t>
  </si>
  <si>
    <t>村上　州</t>
  </si>
  <si>
    <t>増田　惠太</t>
  </si>
  <si>
    <t>日谷　優希</t>
  </si>
  <si>
    <t>中村　聡志</t>
  </si>
  <si>
    <t>谷坂　颯太</t>
  </si>
  <si>
    <t>小林　和幸</t>
  </si>
  <si>
    <t>木村　拓真</t>
  </si>
  <si>
    <t>柏　智裕</t>
  </si>
  <si>
    <t>沖田　龍誠</t>
  </si>
  <si>
    <t>伊藤　聖也</t>
  </si>
  <si>
    <t>淺野　駿介</t>
  </si>
  <si>
    <t>宮脇　航平</t>
  </si>
  <si>
    <t>水上　優斗</t>
  </si>
  <si>
    <t>福冨　達也</t>
  </si>
  <si>
    <t>田立　勇太</t>
  </si>
  <si>
    <t>神里　裕司</t>
  </si>
  <si>
    <t>伊藤　雄基</t>
  </si>
  <si>
    <t>伊藤　和磨</t>
  </si>
  <si>
    <t>安藤　康平</t>
  </si>
  <si>
    <t>吉村　拓也</t>
  </si>
  <si>
    <t>村上　霞茉</t>
  </si>
  <si>
    <t>宮島　朱里</t>
  </si>
  <si>
    <t>丸次　悠太</t>
  </si>
  <si>
    <t>納土　翔樹</t>
  </si>
  <si>
    <t>奈波　竜聖</t>
  </si>
  <si>
    <t>中井　翔輝</t>
  </si>
  <si>
    <t>知念　冴</t>
  </si>
  <si>
    <t>橘　海</t>
  </si>
  <si>
    <t>竹本　竜也</t>
  </si>
  <si>
    <t>鷲見　泰弘</t>
  </si>
  <si>
    <t>塩見　祐斗</t>
  </si>
  <si>
    <t>木本　僚二</t>
  </si>
  <si>
    <t>岡﨑　大河</t>
  </si>
  <si>
    <t>大島　実</t>
  </si>
  <si>
    <t>臼井　智哉</t>
  </si>
  <si>
    <t>上田　大智</t>
  </si>
  <si>
    <t>井町　文也</t>
  </si>
  <si>
    <t>伊集　盛哉</t>
  </si>
  <si>
    <t>池田　悠人</t>
  </si>
  <si>
    <t>浅川　尚輝</t>
  </si>
  <si>
    <t>鷲田　伸太郎</t>
  </si>
  <si>
    <t>吉田　雷希</t>
  </si>
  <si>
    <t>山本　兼也</t>
  </si>
  <si>
    <t>山田　航</t>
  </si>
  <si>
    <t>山内　佑太</t>
  </si>
  <si>
    <t>望月　陸</t>
  </si>
  <si>
    <t>松本　稜河</t>
  </si>
  <si>
    <t>前粟蔵　孝太</t>
  </si>
  <si>
    <t>堀田　歩夢</t>
  </si>
  <si>
    <t>古川　竜之介</t>
  </si>
  <si>
    <t>藤本　結仁</t>
  </si>
  <si>
    <t>藤澤　陽介</t>
  </si>
  <si>
    <t>日野　蓮</t>
  </si>
  <si>
    <t>原　レノン</t>
  </si>
  <si>
    <t>野原　幹汰</t>
  </si>
  <si>
    <t>鍋島　尚樹</t>
  </si>
  <si>
    <t>鶴　凌輔</t>
  </si>
  <si>
    <t>田原　蓮</t>
  </si>
  <si>
    <t>棚橋　陸</t>
  </si>
  <si>
    <t>田中　亮伍</t>
  </si>
  <si>
    <t>高橋　来唯</t>
  </si>
  <si>
    <t>杉山　諒太郎</t>
  </si>
  <si>
    <t>塩谷　光生</t>
  </si>
  <si>
    <t>小林　ジュンオマードゥ</t>
  </si>
  <si>
    <t>兼山　天志</t>
  </si>
  <si>
    <t>桂田　瑞貴</t>
  </si>
  <si>
    <t>岡田　公陽</t>
  </si>
  <si>
    <t>大村　司</t>
  </si>
  <si>
    <t>魚浦　勇樹</t>
  </si>
  <si>
    <t>石川　大介</t>
  </si>
  <si>
    <t>石川　舜大</t>
  </si>
  <si>
    <t>渡邉　陸椰</t>
  </si>
  <si>
    <t>米山　遼</t>
  </si>
  <si>
    <t>矢野　竜佑</t>
  </si>
  <si>
    <t>森本　晃介</t>
  </si>
  <si>
    <t>南方　斗喜</t>
  </si>
  <si>
    <t>松原　修</t>
  </si>
  <si>
    <t>松橋　采音斗</t>
  </si>
  <si>
    <t>松浦　寿樹也</t>
  </si>
  <si>
    <t>細田　良太</t>
  </si>
  <si>
    <t>藤本　峻介</t>
  </si>
  <si>
    <t>早川　智貴</t>
  </si>
  <si>
    <t>野本　祐成</t>
  </si>
  <si>
    <t>西口　翔陽</t>
  </si>
  <si>
    <t>西尾　亮祐</t>
  </si>
  <si>
    <t>中山　海晟</t>
  </si>
  <si>
    <t>中尾　和貴</t>
  </si>
  <si>
    <t>種村　隼介</t>
  </si>
  <si>
    <t>髙田　裕貴</t>
  </si>
  <si>
    <t>鈴木　力斗</t>
  </si>
  <si>
    <t>島　吉史</t>
  </si>
  <si>
    <t>篠田　拓海</t>
  </si>
  <si>
    <t>塩見　建也</t>
  </si>
  <si>
    <t>佐田　連太郎</t>
  </si>
  <si>
    <t>佐々木　海聖</t>
  </si>
  <si>
    <t>小松　慶士</t>
  </si>
  <si>
    <t>鬼頭　宏明</t>
  </si>
  <si>
    <t>神戸　幹也</t>
  </si>
  <si>
    <t>川田　純平</t>
  </si>
  <si>
    <t>大谷　法輝</t>
  </si>
  <si>
    <t>江村　翼</t>
  </si>
  <si>
    <t>江南　良浩</t>
  </si>
  <si>
    <t>岩永　知樹</t>
  </si>
  <si>
    <t>井上　寿</t>
  </si>
  <si>
    <t>石崎　秀幸</t>
  </si>
  <si>
    <t>諌山　英明</t>
  </si>
  <si>
    <t>池之上　昂希</t>
  </si>
  <si>
    <t>飯島　伸広</t>
  </si>
  <si>
    <t>安次富　貫太</t>
  </si>
  <si>
    <t>揚原　雅士</t>
  </si>
  <si>
    <t>伊髙　良介</t>
  </si>
  <si>
    <t>乾　将勝</t>
  </si>
  <si>
    <t>宮嵜　侑登</t>
  </si>
  <si>
    <t>高橋　峻也</t>
  </si>
  <si>
    <t>高辻　雅也</t>
  </si>
  <si>
    <t>須田　達司</t>
  </si>
  <si>
    <t>須崎　剛</t>
  </si>
  <si>
    <t>榊原　章人</t>
  </si>
  <si>
    <t>岡安　達也</t>
  </si>
  <si>
    <t>森重　一真</t>
  </si>
  <si>
    <t>笹川　雄飛</t>
  </si>
  <si>
    <t>中村　郁仁</t>
  </si>
  <si>
    <t>藤田　亮太</t>
  </si>
  <si>
    <t>藤谷　雄紀</t>
  </si>
  <si>
    <t>中脇　裕也</t>
  </si>
  <si>
    <t>二宮　涼佑</t>
  </si>
  <si>
    <t>簗瀬　友希</t>
  </si>
  <si>
    <t>田中　翔也</t>
  </si>
  <si>
    <t>曽我　司</t>
  </si>
  <si>
    <t>三摩　恭平</t>
  </si>
  <si>
    <t>阪口　日向</t>
  </si>
  <si>
    <t>北川　翔悟</t>
  </si>
  <si>
    <t>磯部　裕斗</t>
  </si>
  <si>
    <t>山守　拓巳</t>
  </si>
  <si>
    <t>森　賢太郎</t>
  </si>
  <si>
    <t>元尾　海渡</t>
  </si>
  <si>
    <t>早川　和輝</t>
  </si>
  <si>
    <t>西田　彪人</t>
  </si>
  <si>
    <t>楠見　和志</t>
  </si>
  <si>
    <t>奥田　周治</t>
  </si>
  <si>
    <t>太田　海</t>
  </si>
  <si>
    <t>大市　啓矢</t>
  </si>
  <si>
    <t>石黒　亘</t>
  </si>
  <si>
    <t>長江　圭徒</t>
  </si>
  <si>
    <t>芝野　宏</t>
  </si>
  <si>
    <t>秋月　隼斗</t>
  </si>
  <si>
    <t>冨田　諒</t>
  </si>
  <si>
    <t>鈴木　智大</t>
  </si>
  <si>
    <t>和田　慎太郎</t>
  </si>
  <si>
    <t>山原　光太朗</t>
  </si>
  <si>
    <t>町田　弦</t>
  </si>
  <si>
    <t>福本　慎吾</t>
  </si>
  <si>
    <t>馬場口　博誉</t>
  </si>
  <si>
    <t>長谷川　和紀</t>
  </si>
  <si>
    <t>中村　光志</t>
  </si>
  <si>
    <t>小林　篤生</t>
  </si>
  <si>
    <t>清原　和真</t>
  </si>
  <si>
    <t>河上　知良</t>
  </si>
  <si>
    <t>勝田　哲史</t>
  </si>
  <si>
    <t>沖島　祐輝</t>
  </si>
  <si>
    <t>大江　崇</t>
  </si>
  <si>
    <t>伊ヶ崎　一哉</t>
  </si>
  <si>
    <t>安達　晴哉</t>
  </si>
  <si>
    <t>森　信人</t>
  </si>
  <si>
    <t>茂田　孝弘</t>
  </si>
  <si>
    <t>丸地　正人</t>
  </si>
  <si>
    <t>塚本　亮司</t>
  </si>
  <si>
    <t>新海　涼司</t>
  </si>
  <si>
    <t>清水　貴也</t>
  </si>
  <si>
    <t>齋藤　幹峻</t>
  </si>
  <si>
    <t>齋藤　俊介</t>
  </si>
  <si>
    <t>サーカー　慎悟</t>
  </si>
  <si>
    <t>近藤　利哉</t>
  </si>
  <si>
    <t>小山　航</t>
  </si>
  <si>
    <t>小松　遼矢</t>
  </si>
  <si>
    <t>小林　陽介</t>
  </si>
  <si>
    <t>小川　瑞貴</t>
  </si>
  <si>
    <t>大内　慎也</t>
  </si>
  <si>
    <t>伊藤　駿一郎</t>
  </si>
  <si>
    <t>幾田　勇希</t>
  </si>
  <si>
    <t>五十嵐　早登</t>
  </si>
  <si>
    <t>昔農　侑大</t>
  </si>
  <si>
    <t>内田　朋秀</t>
  </si>
  <si>
    <t>松田　克洋</t>
  </si>
  <si>
    <t>山田　剛大</t>
  </si>
  <si>
    <t>足立　洋人</t>
  </si>
  <si>
    <t>小島　康暉</t>
  </si>
  <si>
    <t>岩田　侑樹</t>
  </si>
  <si>
    <t>谷口　唯都</t>
  </si>
  <si>
    <t>成瀬　貴文</t>
  </si>
  <si>
    <t>森　大和</t>
  </si>
  <si>
    <t>佐藤　晃平</t>
  </si>
  <si>
    <t>谷　亮成</t>
  </si>
  <si>
    <t>平井　悠喜</t>
  </si>
  <si>
    <t>池田　大希</t>
  </si>
  <si>
    <t>永田　雄也</t>
  </si>
  <si>
    <t>藤田　悠真</t>
  </si>
  <si>
    <t>大原　拓人</t>
  </si>
  <si>
    <t>森岡　隆文</t>
  </si>
  <si>
    <t>橋爪　悠太朗</t>
  </si>
  <si>
    <t>田中　理人</t>
  </si>
  <si>
    <t>林　裕人</t>
  </si>
  <si>
    <t>武井　悠朔</t>
  </si>
  <si>
    <t>野村　昂生</t>
  </si>
  <si>
    <t>福岡　泰地</t>
  </si>
  <si>
    <t>柴山　昌之</t>
  </si>
  <si>
    <t>後藤　敦哉</t>
  </si>
  <si>
    <t>入船　僚太</t>
  </si>
  <si>
    <t>安齋　隼</t>
  </si>
  <si>
    <t>新宮　良啓</t>
  </si>
  <si>
    <t>西野　和歩</t>
  </si>
  <si>
    <t>長谷　一輝</t>
  </si>
  <si>
    <t>笠井　謙一朗</t>
  </si>
  <si>
    <t>石川　直希</t>
  </si>
  <si>
    <t>藤井　駿</t>
  </si>
  <si>
    <t>林　和弥</t>
  </si>
  <si>
    <t>杉山　諒太</t>
  </si>
  <si>
    <t>萩原　誠</t>
  </si>
  <si>
    <t>山本　成輝</t>
  </si>
  <si>
    <t>舟橋　宏祐</t>
  </si>
  <si>
    <t>中山　貴登</t>
  </si>
  <si>
    <t>小泉　登</t>
  </si>
  <si>
    <t>岩本　恭平</t>
  </si>
  <si>
    <t>市原　僚太</t>
  </si>
  <si>
    <t>愛澤　太規</t>
  </si>
  <si>
    <t>谷口　稀依也</t>
  </si>
  <si>
    <t>奥山　大河</t>
  </si>
  <si>
    <t>岡本　宏基</t>
  </si>
  <si>
    <t>鵜飼　孝一</t>
  </si>
  <si>
    <t>髙栁　育矢</t>
  </si>
  <si>
    <t>稲熊　健太</t>
  </si>
  <si>
    <t>村山　治希</t>
  </si>
  <si>
    <t>磯谷　光</t>
  </si>
  <si>
    <t>小久保　祐哉</t>
  </si>
  <si>
    <t>山根　大輝</t>
  </si>
  <si>
    <t>鈴木　琉世</t>
  </si>
  <si>
    <t>柴田　悟</t>
  </si>
  <si>
    <t>松原　大悟</t>
  </si>
  <si>
    <t>越野　豪留</t>
  </si>
  <si>
    <t>加藤　悠基</t>
  </si>
  <si>
    <t>久田　淳司</t>
  </si>
  <si>
    <t>吉村　泰希</t>
  </si>
  <si>
    <t>板橋　悠人</t>
  </si>
  <si>
    <t>山下　達也</t>
  </si>
  <si>
    <t>山藤　洋典</t>
  </si>
  <si>
    <t>渡邊　晴貴</t>
  </si>
  <si>
    <t>鳥井　量平</t>
  </si>
  <si>
    <t>山本　晃暉</t>
  </si>
  <si>
    <t>山田　華生</t>
  </si>
  <si>
    <t>田中　樹生</t>
  </si>
  <si>
    <t>大地　陽斗</t>
  </si>
  <si>
    <t>水野　佑亮</t>
  </si>
  <si>
    <t>新美　秀悟</t>
  </si>
  <si>
    <t>山口　輝</t>
  </si>
  <si>
    <t>徳江　航己</t>
  </si>
  <si>
    <t>中島　樹</t>
  </si>
  <si>
    <t>樋口　元汰</t>
  </si>
  <si>
    <t>梶川　凌平</t>
  </si>
  <si>
    <t>伊藤　主真</t>
  </si>
  <si>
    <t>稲福　天馬</t>
  </si>
  <si>
    <t>青木　穂高</t>
  </si>
  <si>
    <t>石黒　泰成</t>
  </si>
  <si>
    <t>鈴木　皓翔</t>
  </si>
  <si>
    <t>川口　稜太</t>
  </si>
  <si>
    <t>兵藤　亘</t>
  </si>
  <si>
    <t>葭川　睦望</t>
  </si>
  <si>
    <t>高橋　克成</t>
  </si>
  <si>
    <t>林　誉大</t>
  </si>
  <si>
    <t>前田　能宜</t>
  </si>
  <si>
    <t>西川　悠斗</t>
  </si>
  <si>
    <t>和仁　滉我</t>
  </si>
  <si>
    <t>山田　佑輔</t>
  </si>
  <si>
    <t>前畑　有輝</t>
  </si>
  <si>
    <t>野田　将弘</t>
  </si>
  <si>
    <t>豊田　将司</t>
  </si>
  <si>
    <t>福岡　崚生</t>
  </si>
  <si>
    <t>福田　敦大</t>
  </si>
  <si>
    <t>天野　智貴</t>
  </si>
  <si>
    <t>村上　裕貴</t>
  </si>
  <si>
    <t>東松　賢也</t>
  </si>
  <si>
    <t>大久保　光祐</t>
  </si>
  <si>
    <t>横山　皓己</t>
  </si>
  <si>
    <t>鈴木　悠太</t>
  </si>
  <si>
    <t>松久　裕稀</t>
  </si>
  <si>
    <t>中村　圭佑</t>
  </si>
  <si>
    <t>川瀨　勝寛</t>
  </si>
  <si>
    <t>佐藤　広幸</t>
  </si>
  <si>
    <t>遠藤　光</t>
  </si>
  <si>
    <t>佐藤　陸人</t>
  </si>
  <si>
    <t>加藤　晶大</t>
  </si>
  <si>
    <t>林　佑哉</t>
  </si>
  <si>
    <t>吉本　優馬</t>
  </si>
  <si>
    <t>平野　成</t>
  </si>
  <si>
    <t>水谷　俊貴</t>
  </si>
  <si>
    <t>村松　悠斗</t>
  </si>
  <si>
    <t>高山　琢磨</t>
  </si>
  <si>
    <t>野嶋　大晃</t>
  </si>
  <si>
    <t>真弓　昇也</t>
  </si>
  <si>
    <t>成瀬　太一</t>
  </si>
  <si>
    <t>鵜飼　涼矢</t>
  </si>
  <si>
    <t>林　拓実</t>
  </si>
  <si>
    <t>草崎　総一朗</t>
  </si>
  <si>
    <t>水谷　亮太</t>
  </si>
  <si>
    <t>松石　直樹</t>
  </si>
  <si>
    <t>玉木　愛稀洋</t>
  </si>
  <si>
    <t>小林　義典</t>
  </si>
  <si>
    <t>長谷川　文哉</t>
  </si>
  <si>
    <t>佐藤　良樹</t>
  </si>
  <si>
    <t>坂本　拓磨</t>
  </si>
  <si>
    <t>岡戸　祐太</t>
  </si>
  <si>
    <t>佐原　五月</t>
  </si>
  <si>
    <t>藤井　ﾙｰｶｽ</t>
  </si>
  <si>
    <t>波多野　晃大</t>
  </si>
  <si>
    <t>佐々木　陸</t>
  </si>
  <si>
    <t>長谷川　傑</t>
  </si>
  <si>
    <t>川内　秀哉</t>
  </si>
  <si>
    <t>鷲尾　優太</t>
  </si>
  <si>
    <t>遠山　亮太</t>
  </si>
  <si>
    <t>中村　美史</t>
  </si>
  <si>
    <t>田村　陸</t>
  </si>
  <si>
    <t>横田　佳介</t>
  </si>
  <si>
    <t>杉野　蒼太</t>
  </si>
  <si>
    <t>日野　龍希</t>
  </si>
  <si>
    <t>髙橋　舞羽</t>
  </si>
  <si>
    <t>宮﨑　達也</t>
  </si>
  <si>
    <t>杉田　光</t>
  </si>
  <si>
    <t>前川　斉幸</t>
  </si>
  <si>
    <t>堀田　侑冶</t>
  </si>
  <si>
    <t>小出　郁弥</t>
  </si>
  <si>
    <t>佐藤　智博</t>
  </si>
  <si>
    <t>岡井　大靖</t>
  </si>
  <si>
    <t>遠藤　慶人</t>
  </si>
  <si>
    <t>高木　健太</t>
  </si>
  <si>
    <t>大原　康平</t>
  </si>
  <si>
    <t>須﨑　雅也</t>
  </si>
  <si>
    <t>木下　博貴</t>
  </si>
  <si>
    <t>杉本　大騎</t>
  </si>
  <si>
    <t>金井　駿賢</t>
  </si>
  <si>
    <t>織田　大輝</t>
  </si>
  <si>
    <t>井上　晧太</t>
  </si>
  <si>
    <t>泉　主馬</t>
  </si>
  <si>
    <t>福永　凌太</t>
  </si>
  <si>
    <t>荻原　勇吹</t>
  </si>
  <si>
    <t>目時　崚</t>
  </si>
  <si>
    <t>服部　優允</t>
  </si>
  <si>
    <t>中井　康二</t>
  </si>
  <si>
    <t>髙田　浩道</t>
  </si>
  <si>
    <t>岩田　朋也</t>
  </si>
  <si>
    <t>相澤　潤一郎</t>
  </si>
  <si>
    <t>吉留　涼太</t>
  </si>
  <si>
    <t>増子　良平</t>
  </si>
  <si>
    <t>福岡　秀太</t>
  </si>
  <si>
    <t>長谷川　遥貴</t>
  </si>
  <si>
    <t>成宮　壮</t>
  </si>
  <si>
    <t>中島　由来</t>
  </si>
  <si>
    <t>津曲　章太</t>
  </si>
  <si>
    <t>久住　恵太</t>
  </si>
  <si>
    <t>川久保　友博</t>
  </si>
  <si>
    <t>西辻　和暉</t>
  </si>
  <si>
    <t>川田　敦斗</t>
  </si>
  <si>
    <t>稲子　光太郎</t>
  </si>
  <si>
    <t>渡邉　駿風</t>
  </si>
  <si>
    <t>三宅　浩生</t>
  </si>
  <si>
    <t>水野　駿佑</t>
  </si>
  <si>
    <t>藤原　将司</t>
  </si>
  <si>
    <t>彦坂　陽平</t>
  </si>
  <si>
    <t>野村　勇輝</t>
  </si>
  <si>
    <t>西尾　勇佑</t>
  </si>
  <si>
    <t>児玉　粹</t>
  </si>
  <si>
    <t>久次米　悠雅</t>
  </si>
  <si>
    <t>川端　魁人</t>
  </si>
  <si>
    <t>大畑　伸太郎</t>
  </si>
  <si>
    <t>井上　隼</t>
  </si>
  <si>
    <t>伊藤　泰治</t>
  </si>
  <si>
    <t>伊藤　壮太</t>
  </si>
  <si>
    <t>市橋　直也</t>
  </si>
  <si>
    <t>渡邉　嵩貴</t>
  </si>
  <si>
    <t>森田　瑛也</t>
  </si>
  <si>
    <t>清水　翔太</t>
  </si>
  <si>
    <t>黒川　静哉</t>
  </si>
  <si>
    <t>伊藤　大輝</t>
  </si>
  <si>
    <t>福島　龍二</t>
  </si>
  <si>
    <t>西尾　拓巳</t>
  </si>
  <si>
    <t>土屋　真宏</t>
  </si>
  <si>
    <t>荻野　龍斗</t>
  </si>
  <si>
    <t>大浦　優汰</t>
  </si>
  <si>
    <t>戸澤　廣哉</t>
  </si>
  <si>
    <t>杉本　仁</t>
  </si>
  <si>
    <t>浅野　克弥</t>
  </si>
  <si>
    <t>溝上　瑠伊</t>
  </si>
  <si>
    <t>瀬古　優斗</t>
  </si>
  <si>
    <t>小木曽　光</t>
  </si>
  <si>
    <t>井戸田　魁</t>
  </si>
  <si>
    <t>石川　拓磨</t>
  </si>
  <si>
    <t>阿曽　彩登</t>
  </si>
  <si>
    <t>朝居　拓麻</t>
  </si>
  <si>
    <t>武藤　広樹</t>
  </si>
  <si>
    <t>戸村　将</t>
  </si>
  <si>
    <t>寺澤　怜央</t>
  </si>
  <si>
    <t>渡邉　智哉</t>
  </si>
  <si>
    <t>和久井　亮二</t>
  </si>
  <si>
    <t>若杉　俊佑</t>
  </si>
  <si>
    <t>山崎　尚信</t>
  </si>
  <si>
    <t>間宮　大介</t>
  </si>
  <si>
    <t>政岡　薫</t>
  </si>
  <si>
    <t>畑野　佑太</t>
  </si>
  <si>
    <t>西山　大生</t>
  </si>
  <si>
    <t>中嶋　一登</t>
  </si>
  <si>
    <t>田嶋　駿太</t>
  </si>
  <si>
    <t>祖父江　巧</t>
  </si>
  <si>
    <t>佐藤　亘</t>
  </si>
  <si>
    <t>小山　拓也</t>
  </si>
  <si>
    <t>川村　建勝</t>
  </si>
  <si>
    <t>岡本　真太朗</t>
  </si>
  <si>
    <t>大澤　京介</t>
  </si>
  <si>
    <t>井出　拓見</t>
  </si>
  <si>
    <t>五十嵐　雅記</t>
  </si>
  <si>
    <t>天野　広大</t>
  </si>
  <si>
    <t>高橋　幸大</t>
  </si>
  <si>
    <t>浦井　崚自</t>
  </si>
  <si>
    <t>宇野　智希</t>
  </si>
  <si>
    <t>六鹿　蓮</t>
  </si>
  <si>
    <t>黒川　洋人</t>
  </si>
  <si>
    <t>鈴木　翔吾</t>
  </si>
  <si>
    <t>鈴木　賢太</t>
  </si>
  <si>
    <t>石井　勇介</t>
  </si>
  <si>
    <t>松岡　良一</t>
  </si>
  <si>
    <t>小林　雅輝</t>
  </si>
  <si>
    <t>吉川　輝宜</t>
  </si>
  <si>
    <t>橋本　隆一</t>
  </si>
  <si>
    <t>杉山　喜紀</t>
  </si>
  <si>
    <t>田畑　論太郎</t>
  </si>
  <si>
    <t>野上　直人</t>
  </si>
  <si>
    <t>立木　晶</t>
  </si>
  <si>
    <t>嶋崎　利紀</t>
  </si>
  <si>
    <t>安藤　駿汰</t>
  </si>
  <si>
    <t>渡邊　直希</t>
  </si>
  <si>
    <t>金井　瑛志</t>
  </si>
  <si>
    <t>鈴木　崇真</t>
  </si>
  <si>
    <t>安田　壮太</t>
  </si>
  <si>
    <t>増田　大河</t>
  </si>
  <si>
    <t>中山　峻弥</t>
  </si>
  <si>
    <t>大前　貴裕</t>
  </si>
  <si>
    <t>平山　悠太</t>
  </si>
  <si>
    <t>鈴木　拓朗</t>
  </si>
  <si>
    <t>朝日　喜紀</t>
  </si>
  <si>
    <t>村田　貴紀</t>
  </si>
  <si>
    <t>桜木　隆伍</t>
  </si>
  <si>
    <t>和田　友祐</t>
  </si>
  <si>
    <t>鈴木　麻央</t>
  </si>
  <si>
    <t>村松　祐志</t>
  </si>
  <si>
    <t>平野　和弥</t>
  </si>
  <si>
    <t>千野　雅人</t>
  </si>
  <si>
    <t>菊池　昌太郎</t>
  </si>
  <si>
    <t>吉川　千尋</t>
  </si>
  <si>
    <t>長屋　暁大</t>
  </si>
  <si>
    <t>功刀　啓太郎</t>
  </si>
  <si>
    <t>迫　尚登</t>
  </si>
  <si>
    <t>栗田　航希</t>
  </si>
  <si>
    <t>小松　勁太</t>
  </si>
  <si>
    <t>幸塚　一晃</t>
  </si>
  <si>
    <t>中井　慧悟</t>
  </si>
  <si>
    <t>伊藤　俊輝</t>
  </si>
  <si>
    <t>村松　諒哉</t>
  </si>
  <si>
    <t>桝田　和哉</t>
  </si>
  <si>
    <t>宮武　誉</t>
  </si>
  <si>
    <t>林　泉樹</t>
  </si>
  <si>
    <t>増田　神斗</t>
  </si>
  <si>
    <t>野田　晴樹</t>
  </si>
  <si>
    <t>津田　大輝</t>
  </si>
  <si>
    <t>菅谷　弥史</t>
  </si>
  <si>
    <t>渡邉　稔元</t>
  </si>
  <si>
    <t>依田　祥吾</t>
  </si>
  <si>
    <t>山﨑　拓武</t>
  </si>
  <si>
    <t>山﨑　和生</t>
  </si>
  <si>
    <t>森澤　航</t>
  </si>
  <si>
    <t>村瀬　巧夕</t>
  </si>
  <si>
    <t>向田　椋哉</t>
  </si>
  <si>
    <t>舟橋　透志</t>
  </si>
  <si>
    <t>中島　大我</t>
  </si>
  <si>
    <t>中澤　悠哉</t>
  </si>
  <si>
    <t>中川　基史</t>
  </si>
  <si>
    <t>時光　修平</t>
  </si>
  <si>
    <t>辻村　駿介</t>
  </si>
  <si>
    <t>杉本　康拓</t>
  </si>
  <si>
    <t>佐野　斗和</t>
  </si>
  <si>
    <t>榊間　隆晃</t>
  </si>
  <si>
    <t>近藤　大嗣</t>
  </si>
  <si>
    <t>光崎　剛史</t>
  </si>
  <si>
    <t>劒物　太一</t>
  </si>
  <si>
    <t>川島　颯太</t>
  </si>
  <si>
    <t>椛澤　俊哉</t>
  </si>
  <si>
    <t>可児　泰新</t>
  </si>
  <si>
    <t>尾関　拓実</t>
  </si>
  <si>
    <t>大参　祐輝</t>
  </si>
  <si>
    <t>太田　黎生</t>
  </si>
  <si>
    <t>榎本　智哉</t>
  </si>
  <si>
    <t>江藤　慎改</t>
  </si>
  <si>
    <t>梅田　孝哉</t>
  </si>
  <si>
    <t>稲生　裕文</t>
  </si>
  <si>
    <t>伊藤　弘大</t>
  </si>
  <si>
    <t>石田　瑞樹</t>
  </si>
  <si>
    <t>石黒　堅大</t>
  </si>
  <si>
    <t>和田　卓也</t>
  </si>
  <si>
    <t>山川　嵐</t>
  </si>
  <si>
    <t>日比　友耶</t>
  </si>
  <si>
    <t>東　直輝</t>
  </si>
  <si>
    <t>西村　望</t>
  </si>
  <si>
    <t>中村　圭志</t>
  </si>
  <si>
    <t>永見　崚一郎</t>
  </si>
  <si>
    <t>長濱　朋哉</t>
  </si>
  <si>
    <t>鈴木　雅貴</t>
  </si>
  <si>
    <t>鈴木　航樹</t>
  </si>
  <si>
    <t>黒田　玲央</t>
  </si>
  <si>
    <t>熊澤　一誠</t>
  </si>
  <si>
    <t>河合　宏哉</t>
  </si>
  <si>
    <t>柏木　光彦</t>
  </si>
  <si>
    <t>伊藤　海月</t>
  </si>
  <si>
    <t>赤坂　裕二郎</t>
  </si>
  <si>
    <t>山本　有人</t>
  </si>
  <si>
    <t>齋藤　駿</t>
  </si>
  <si>
    <t>由川　琢也</t>
  </si>
  <si>
    <t>中西　和也</t>
  </si>
  <si>
    <t>竹内　喜紀</t>
  </si>
  <si>
    <t>鈴木　拓郎</t>
  </si>
  <si>
    <t>鈴木　康平</t>
  </si>
  <si>
    <t>近藤　大智</t>
  </si>
  <si>
    <t>小田　千喜</t>
  </si>
  <si>
    <t>岡野　将成</t>
  </si>
  <si>
    <t>伊藤　可捺汰</t>
  </si>
  <si>
    <t>平山　貴大</t>
  </si>
  <si>
    <t>中山　雄大</t>
  </si>
  <si>
    <t>永戸　悠太郎</t>
  </si>
  <si>
    <t>出島　典斗</t>
  </si>
  <si>
    <t>竹村　颯真</t>
  </si>
  <si>
    <t>澤村　健斗</t>
  </si>
  <si>
    <t>佐藤　俊介</t>
  </si>
  <si>
    <t>片山　雄登</t>
  </si>
  <si>
    <t>大崎　修汰</t>
  </si>
  <si>
    <t>浦野　健次</t>
  </si>
  <si>
    <t>岩田　京樹</t>
  </si>
  <si>
    <t>石松　凜平</t>
  </si>
  <si>
    <t>安岡　里哉</t>
  </si>
  <si>
    <t>宮城　響</t>
  </si>
  <si>
    <t>平山　寛人</t>
  </si>
  <si>
    <t>田邊　隼都</t>
  </si>
  <si>
    <t>桑山　楓矢</t>
  </si>
  <si>
    <t>川瀬　翔矢</t>
  </si>
  <si>
    <t>上村　直也</t>
  </si>
  <si>
    <t>金森　拳之介</t>
  </si>
  <si>
    <t>山下　慧士</t>
  </si>
  <si>
    <t>平野　恵大</t>
  </si>
  <si>
    <t>新美　健</t>
  </si>
  <si>
    <t>金谷　智顕</t>
  </si>
  <si>
    <t>奥野　夏希</t>
  </si>
  <si>
    <t>大河内　雄登</t>
  </si>
  <si>
    <t>吉澤　亮我</t>
  </si>
  <si>
    <t>井豫　規人</t>
  </si>
  <si>
    <t>濱﨑　優紀</t>
  </si>
  <si>
    <t>矢野　浩丈</t>
  </si>
  <si>
    <t>林　大登</t>
  </si>
  <si>
    <t>藤川　駿</t>
  </si>
  <si>
    <t>谷口　史弥</t>
  </si>
  <si>
    <t>安立　渉吾</t>
  </si>
  <si>
    <t>井川　智嗣</t>
  </si>
  <si>
    <t>山下　晟弥</t>
  </si>
  <si>
    <t>宮口　航太</t>
  </si>
  <si>
    <t>三村　憲史</t>
  </si>
  <si>
    <t>宮﨑　翔</t>
  </si>
  <si>
    <t>加藤　謙太</t>
  </si>
  <si>
    <t>山下　遼真</t>
  </si>
  <si>
    <t>中西　壮登</t>
  </si>
  <si>
    <t>三谷　大河</t>
  </si>
  <si>
    <t>成瀬　雅哉</t>
  </si>
  <si>
    <t>池田　周樹</t>
  </si>
  <si>
    <t>水野　将志</t>
  </si>
  <si>
    <t>川畑　涼</t>
  </si>
  <si>
    <t>梶原　柾希</t>
  </si>
  <si>
    <t>山田　恭平</t>
  </si>
  <si>
    <t>小倉　健吾</t>
  </si>
  <si>
    <t>中川　学</t>
  </si>
  <si>
    <t>神林　優太郎</t>
  </si>
  <si>
    <t>上地　海斗</t>
  </si>
  <si>
    <t>田中　遼河</t>
  </si>
  <si>
    <t>田原　隼輝</t>
  </si>
  <si>
    <t>小林　俊介</t>
  </si>
  <si>
    <t>上田　良樹</t>
  </si>
  <si>
    <t>深松　佳範</t>
  </si>
  <si>
    <t>谷川原　龍之介</t>
  </si>
  <si>
    <t>松井　利晃</t>
  </si>
  <si>
    <t>奥原　颯馬</t>
  </si>
  <si>
    <t>浅野　智成</t>
  </si>
  <si>
    <t>和田　達希</t>
  </si>
  <si>
    <t>小川　善也</t>
  </si>
  <si>
    <t>橋本　雄輔</t>
  </si>
  <si>
    <t>古橋　侑季</t>
  </si>
  <si>
    <t>磯部　貴弘</t>
  </si>
  <si>
    <t>吉本　昇平</t>
  </si>
  <si>
    <t>齋藤　健一</t>
  </si>
  <si>
    <t>赤羽　勇哉</t>
  </si>
  <si>
    <t>山本　幹也</t>
  </si>
  <si>
    <t>笠井　裕司</t>
  </si>
  <si>
    <t>髙橋　勇樹</t>
  </si>
  <si>
    <t>杉本　光</t>
  </si>
  <si>
    <t>稻福　煕</t>
  </si>
  <si>
    <t>和田　祥吾</t>
  </si>
  <si>
    <t>西村　智之</t>
  </si>
  <si>
    <t>川島　大輝</t>
  </si>
  <si>
    <t>横地　翼</t>
  </si>
  <si>
    <t>小谷　謙斗</t>
  </si>
  <si>
    <t>角野　翼</t>
  </si>
  <si>
    <t>服部　奨世</t>
  </si>
  <si>
    <t>門野　敬介</t>
  </si>
  <si>
    <t>伊藤　慎悟</t>
  </si>
  <si>
    <t>山口　淳</t>
  </si>
  <si>
    <t>谷口　泰史</t>
  </si>
  <si>
    <t>渡辺　素己</t>
  </si>
  <si>
    <t>穂満　司</t>
  </si>
  <si>
    <t>野瀬　優太</t>
  </si>
  <si>
    <t>塚本　拳史</t>
  </si>
  <si>
    <t>天野　快聖</t>
  </si>
  <si>
    <t>堀田　翔紀</t>
  </si>
  <si>
    <t>黒野　敬斗</t>
  </si>
  <si>
    <t>三浦　舜</t>
  </si>
  <si>
    <t>服部　大暉</t>
  </si>
  <si>
    <t>中村　正明</t>
  </si>
  <si>
    <t>田口　裕芽</t>
  </si>
  <si>
    <t>鈴木　高虎</t>
  </si>
  <si>
    <t>小林　宏輔</t>
  </si>
  <si>
    <t>山中　創介</t>
  </si>
  <si>
    <t>水野　賢作</t>
  </si>
  <si>
    <t>高橋　創太郎</t>
  </si>
  <si>
    <t>児玉　勘太</t>
  </si>
  <si>
    <t>大野　誠士</t>
  </si>
  <si>
    <t>植松　達也</t>
  </si>
  <si>
    <t>石田　駆</t>
  </si>
  <si>
    <t>牧田　祐太朗</t>
  </si>
  <si>
    <t>青木　健史郎</t>
  </si>
  <si>
    <t>森　昂之</t>
  </si>
  <si>
    <t>山本　渓秋</t>
  </si>
  <si>
    <t>山本　真光人</t>
  </si>
  <si>
    <t>米津　央也</t>
  </si>
  <si>
    <t>児玉　一</t>
  </si>
  <si>
    <t>岡村　泰青</t>
  </si>
  <si>
    <t>江塚　拓人</t>
  </si>
  <si>
    <t>小島　安滋</t>
  </si>
  <si>
    <t>古田　久尚</t>
  </si>
  <si>
    <t>谷川　友希</t>
  </si>
  <si>
    <t>窪田　雅大</t>
  </si>
  <si>
    <t>後藤　瑞輝</t>
  </si>
  <si>
    <t>林　利紀</t>
  </si>
  <si>
    <t>三口　宗武</t>
  </si>
  <si>
    <t>堀内　裕太</t>
  </si>
  <si>
    <t>櫻本　貴己</t>
  </si>
  <si>
    <t>西尾　勇祐</t>
  </si>
  <si>
    <t>深谷　隼斗</t>
  </si>
  <si>
    <t>松下　慧五</t>
  </si>
  <si>
    <t>湯浅　友貴</t>
  </si>
  <si>
    <t>森本　辰徳</t>
  </si>
  <si>
    <t>河合　完治</t>
  </si>
  <si>
    <t>髙田　滉平</t>
  </si>
  <si>
    <t>後藤　夏輝</t>
  </si>
  <si>
    <t>岡本　一純</t>
  </si>
  <si>
    <t>長谷川　貴大</t>
  </si>
  <si>
    <t>福嶋　佑太</t>
  </si>
  <si>
    <t>三浦　亘暉</t>
  </si>
  <si>
    <t>藤澤　健一</t>
  </si>
  <si>
    <t>岩城　淳之介</t>
  </si>
  <si>
    <t>大杉　享平</t>
  </si>
  <si>
    <t>清水　健斗</t>
  </si>
  <si>
    <t>三好　達也</t>
  </si>
  <si>
    <t>吉村　仁汰</t>
  </si>
  <si>
    <t>三輪　賢治</t>
  </si>
  <si>
    <t>間瀬　智哉</t>
  </si>
  <si>
    <t>中河　正登</t>
  </si>
  <si>
    <t>中根　僚孝</t>
  </si>
  <si>
    <t>三浦　颯士</t>
  </si>
  <si>
    <t>橋本　知弥</t>
  </si>
  <si>
    <t>原塚　錬</t>
  </si>
  <si>
    <t>佐藤　大悟</t>
  </si>
  <si>
    <t>円藤　良樹</t>
  </si>
  <si>
    <t>早川　幸冶</t>
  </si>
  <si>
    <t>石川　陽一</t>
  </si>
  <si>
    <t>廣田　幹大</t>
  </si>
  <si>
    <t>青山　尚生</t>
  </si>
  <si>
    <t>山田　貴璃斗</t>
  </si>
  <si>
    <t>粥川　景梧</t>
  </si>
  <si>
    <t>久野　眞弥</t>
  </si>
  <si>
    <t>佐村　香橘</t>
  </si>
  <si>
    <t>志治　嘉崇</t>
  </si>
  <si>
    <t>石井　啓典</t>
  </si>
  <si>
    <t>萩野　智久</t>
  </si>
  <si>
    <t>田中　康介</t>
  </si>
  <si>
    <t>塚本　陵太</t>
  </si>
  <si>
    <t>井賀　輝仁</t>
  </si>
  <si>
    <t>岡田　将旭</t>
  </si>
  <si>
    <t>藤井　慧輔</t>
  </si>
  <si>
    <t>落合　惇寛</t>
  </si>
  <si>
    <t>西山　皓基</t>
  </si>
  <si>
    <t>山田　祐輔</t>
  </si>
  <si>
    <t>李　如來</t>
  </si>
  <si>
    <t>山田　祥真</t>
  </si>
  <si>
    <t>松下　陸</t>
  </si>
  <si>
    <t>三栖　勇輝</t>
  </si>
  <si>
    <t>東　大吉</t>
  </si>
  <si>
    <t>澤井　奎志</t>
  </si>
  <si>
    <t>山本　武</t>
  </si>
  <si>
    <t>福西　恵大</t>
  </si>
  <si>
    <t>森下　諒</t>
  </si>
  <si>
    <t>三橋　亮介</t>
  </si>
  <si>
    <t>吉岡　優希</t>
  </si>
  <si>
    <t>堀口　景祐</t>
  </si>
  <si>
    <t>中村　壮志</t>
  </si>
  <si>
    <t>中本　雄大</t>
  </si>
  <si>
    <t>近藤　佑樹</t>
  </si>
  <si>
    <t>牧　幹也</t>
  </si>
  <si>
    <t>野村　隆太郎</t>
  </si>
  <si>
    <t>山田　崇義</t>
  </si>
  <si>
    <t>高須　翔生</t>
  </si>
  <si>
    <t>天野　知哉</t>
  </si>
  <si>
    <t>樋口　智一</t>
  </si>
  <si>
    <t>牧野　圭佑</t>
  </si>
  <si>
    <t>坂野　公亮</t>
  </si>
  <si>
    <t>坂入　慶一</t>
  </si>
  <si>
    <t>舟橋　祐哉</t>
  </si>
  <si>
    <t>二宮　聡史</t>
  </si>
  <si>
    <t>ﾆﾉﾐﾔ ｻﾄｼ</t>
  </si>
  <si>
    <t>ｻｶｲﾘ ｹｲｲﾁ</t>
  </si>
  <si>
    <t>ﾊﾞﾝﾉ ｺｳｽｹ</t>
  </si>
  <si>
    <t>ﾏｷﾉ ｹｲｽｹ</t>
  </si>
  <si>
    <t>ﾋｸﾞﾁ ﾄﾓｶｽﾞ</t>
  </si>
  <si>
    <t>ｱﾏﾉ ﾄﾓﾔ</t>
  </si>
  <si>
    <t>ﾀｶｽ ｼｮｳｲ</t>
  </si>
  <si>
    <t>ﾔﾏﾀﾞ ﾀｶﾖｼ</t>
  </si>
  <si>
    <t>ﾉﾑﾗ ﾘｭｳﾀﾛｳ</t>
  </si>
  <si>
    <t>ﾏｷ ﾐｷﾔ</t>
  </si>
  <si>
    <t>ｺﾝﾄﾞｳ ﾕｳｷ</t>
  </si>
  <si>
    <t>ﾅｶﾓﾄ ﾕｳﾀ</t>
  </si>
  <si>
    <t>ﾅｶﾑﾗ ｿｳｼ</t>
  </si>
  <si>
    <t>ﾎﾘｸﾞﾁ ｹｲｽｹ</t>
  </si>
  <si>
    <t>ﾖｼｵｶ ﾕｳｷ</t>
  </si>
  <si>
    <t>ﾐﾊｼ ﾘｮｳｽｹ</t>
  </si>
  <si>
    <t>ﾓﾘｼﾀ ﾘｮｳ</t>
  </si>
  <si>
    <t>ﾌｸﾆｼ ｹｲﾀ</t>
  </si>
  <si>
    <t>ﾔﾏﾓﾄ ﾀｹｼ</t>
  </si>
  <si>
    <t>ｻﾜｲ ｹｲｼ</t>
  </si>
  <si>
    <t>ｱｽﾞﾏ ﾀﾞｲｷﾁ</t>
  </si>
  <si>
    <t>ﾐｽ ﾕｳｷ</t>
  </si>
  <si>
    <t>ﾏﾂｼﾀ ﾘｸ</t>
  </si>
  <si>
    <t>ﾔﾏﾀﾞ ｼｮｳﾏ</t>
  </si>
  <si>
    <t>ｲ ﾖﾚ</t>
  </si>
  <si>
    <t>ﾔﾏﾀﾞ ﾕｳｽｹ</t>
  </si>
  <si>
    <t>ﾆｼﾔﾏ ｺｳｷ</t>
  </si>
  <si>
    <t>ｵﾁｱｲ ｱﾂﾉﾘ</t>
  </si>
  <si>
    <t>ﾌｼﾞｲ ｹｲｽｹ</t>
  </si>
  <si>
    <t>ｵｶﾀﾞ ﾏｻｱｷ</t>
  </si>
  <si>
    <t>ｲｶﾞ ﾃﾙﾋﾄ</t>
  </si>
  <si>
    <t>ﾂｶﾓﾄ ﾘｮｳﾀ</t>
  </si>
  <si>
    <t>ﾀﾅｶ ｺｳｽｹ</t>
  </si>
  <si>
    <t>ﾊｷﾞﾉ ﾄﾓﾋｻ</t>
  </si>
  <si>
    <t>ｲｼｲ ﾋﾛﾉﾘ</t>
  </si>
  <si>
    <t>ｼｼﾞ ﾖｼﾀｶ</t>
  </si>
  <si>
    <t>ｻﾑﾗ ｶｷﾂ</t>
  </si>
  <si>
    <t>ｸﾉ ｼﾝﾔ</t>
  </si>
  <si>
    <t>ｶﾕｶﾜ ｹｲｺﾞ</t>
  </si>
  <si>
    <t>ﾔﾏﾀﾞ ｷﾘﾄ</t>
  </si>
  <si>
    <t>ｱｵﾔﾏ ﾅｵｷ</t>
  </si>
  <si>
    <t>ﾋﾛﾀ ｶﾝﾀﾞｲ</t>
  </si>
  <si>
    <t>ｲｼｶﾜ ﾖｳｲﾁ</t>
  </si>
  <si>
    <t>ﾊﾔｶﾜ ﾕｷﾔ</t>
  </si>
  <si>
    <t>ｴﾝﾄﾞｳ ﾖｼｷ</t>
  </si>
  <si>
    <t>ｻﾄｳ ﾀﾞｲｺﾞ</t>
  </si>
  <si>
    <t>ﾊﾗﾂｶ ﾚﾝ</t>
  </si>
  <si>
    <t>ﾊｼﾓﾄ ﾄﾓﾔ</t>
  </si>
  <si>
    <t>ﾐｳﾗ ｿｳｼ</t>
  </si>
  <si>
    <t>ﾅｶﾈ ﾄﾓﾀｶ</t>
  </si>
  <si>
    <t>ﾅｶｶﾞﾜ ﾏｻﾄ</t>
  </si>
  <si>
    <t>ﾏｾ ﾄﾓﾔ</t>
  </si>
  <si>
    <t>ﾐﾜ ｹﾝｼﾞ</t>
  </si>
  <si>
    <t>ﾖｼﾑﾗ ｼﾞﾝﾀ</t>
  </si>
  <si>
    <t>ﾐﾖｼ ﾀﾂﾔ</t>
  </si>
  <si>
    <t>ｼﾐｽﾞ ｹﾝﾄ</t>
  </si>
  <si>
    <t>ｵｵｽｷﾞ ｷｮｳﾍｲ</t>
  </si>
  <si>
    <t>ｲﾜｷ ｼﾞｭﾝﾉｽｹ</t>
  </si>
  <si>
    <t>ﾌｼﾞｻﾜ ｹﾝｲﾁ</t>
  </si>
  <si>
    <t>ﾐｳﾗ ｺｳｷ</t>
  </si>
  <si>
    <t>ﾌｸｼﾏ ﾕｳﾀ</t>
  </si>
  <si>
    <t>ﾊｾｶﾞﾜ ﾀｶﾋﾛ</t>
  </si>
  <si>
    <t>ｵｶﾓﾄ ｲｽﾞﾐ</t>
  </si>
  <si>
    <t>ｺﾞﾄｳ ﾅﾂｷ</t>
  </si>
  <si>
    <t>ﾀｶﾀﾞ ｺｳﾍｲ</t>
  </si>
  <si>
    <t>ｶﾜｲ ｶﾝｼﾞ</t>
  </si>
  <si>
    <t>ﾓﾘﾓﾄ ﾀﾂﾉﾘ</t>
  </si>
  <si>
    <t>ﾕｱｻ ﾄﾓﾀｶ</t>
  </si>
  <si>
    <t>ﾏﾂｼﾀ ｹｲｺﾞ</t>
  </si>
  <si>
    <t>ﾌｶﾔ ﾊﾔﾄ</t>
  </si>
  <si>
    <t>ﾆｼｵ ﾕｳｽｹ</t>
  </si>
  <si>
    <t>ｻｸﾗﾓﾄ ﾀｶｷ</t>
  </si>
  <si>
    <t>ﾎﾘｳﾁ ﾕｳﾀ</t>
  </si>
  <si>
    <t>ﾐｸﾞﾁ ﾑﾈﾀｹ</t>
  </si>
  <si>
    <t>ﾊﾔｼ ﾄｼｷ</t>
  </si>
  <si>
    <t>ｺﾞﾄｳ ﾐｽﾞｷ</t>
  </si>
  <si>
    <t>ｸﾎﾞﾀ ﾏｻﾋﾛ</t>
  </si>
  <si>
    <t>ﾀﾆｶﾜ ﾄﾓｷ</t>
  </si>
  <si>
    <t>ﾌﾙﾀ ﾋｻﾅｵ</t>
  </si>
  <si>
    <t>ｺｼﾞﾏ ｱﾝｼﾞ</t>
  </si>
  <si>
    <t>ｴﾂﾞｶ ﾋﾛﾄ</t>
  </si>
  <si>
    <t>ｵｶﾑﾗ ﾀｲｾｲ</t>
  </si>
  <si>
    <t>ｺﾀﾞﾏ ｶｽﾞ</t>
  </si>
  <si>
    <t>ﾖﾈﾂﾞ ﾅｶﾔ</t>
  </si>
  <si>
    <t>ｲﾄｳ ﾏｻﾙ</t>
  </si>
  <si>
    <t>ﾔﾏﾓﾄ ﾏｺﾄ</t>
  </si>
  <si>
    <t>ﾔﾏﾓﾄ ｹｲｼｭｳ</t>
  </si>
  <si>
    <t>ﾓﾘ ﾀｶﾕｷ</t>
  </si>
  <si>
    <t>ｱｵｷ ｹﾝｼﾛｳ</t>
  </si>
  <si>
    <t>ﾏｷﾀﾞ ﾕｳﾀﾛｳ</t>
  </si>
  <si>
    <t>ｲｼﾀﾞ ｶｹﾙ</t>
  </si>
  <si>
    <t>ｳｴﾏﾂ ﾀﾂﾔ</t>
  </si>
  <si>
    <t>ｵｵﾉ ｾｲｼﾞ</t>
  </si>
  <si>
    <t>ｺﾀﾞﾏ ｶﾝﾀ</t>
  </si>
  <si>
    <t>ﾀｶﾊｼ ｿｳﾀﾛｳ</t>
  </si>
  <si>
    <t>ﾐｽﾞﾉ ｹﾝｻｸ</t>
  </si>
  <si>
    <t>ﾔﾏﾅｶ ｿｳｽｹ</t>
  </si>
  <si>
    <t>ｺﾊﾞﾔｼ ｺｳｽｹ</t>
  </si>
  <si>
    <t>ｽｽﾞｷ ﾀｶﾄﾗ</t>
  </si>
  <si>
    <t>ﾀｸﾞﾁ ﾕｳｶﾞ</t>
  </si>
  <si>
    <t>ﾅｶﾑﾗ ﾏｻｱｷ</t>
  </si>
  <si>
    <t>ﾊｯﾄﾘ ﾀﾞｲｷ</t>
  </si>
  <si>
    <t>ﾐｳﾗ ｼｭﾝ</t>
  </si>
  <si>
    <t>ｸﾛﾉ ｹｲﾄ</t>
  </si>
  <si>
    <t>ｱﾏﾉ ｶｲｾｲ</t>
  </si>
  <si>
    <t>ﾂｶﾓﾄ ｹﾝｼ</t>
  </si>
  <si>
    <t>ﾉｾ ﾕｳﾀ</t>
  </si>
  <si>
    <t>ﾎﾏﾝ ﾂｶｻ</t>
  </si>
  <si>
    <t>ﾜﾀﾅﾍﾞ ﾓﾄｷ</t>
  </si>
  <si>
    <t>ﾀﾆｸﾞﾁ ﾀｲｼ</t>
  </si>
  <si>
    <t>ﾔﾏｸﾞﾁ ｼﾞｭﾝ</t>
  </si>
  <si>
    <t>ｲﾄｳ ｼﾝｺﾞ</t>
  </si>
  <si>
    <t>ｶﾄﾞﾉ ｹｲｽｹ</t>
  </si>
  <si>
    <t>ﾊｯﾄﾘ ｼｮｳｾｲ</t>
  </si>
  <si>
    <t>ｶｸﾉ ﾂﾊﾞｻ</t>
  </si>
  <si>
    <t>ｺﾀﾆ ｹﾝﾄ</t>
  </si>
  <si>
    <t>ﾖｺﾁ ﾂﾊﾞｻ</t>
  </si>
  <si>
    <t>ｶﾜｼﾏ ﾀｲｷ</t>
  </si>
  <si>
    <t>ﾆｼﾑﾗ ﾄﾓﾕｷ</t>
  </si>
  <si>
    <t>ﾜﾀﾞ ｼｮｳｺﾞ</t>
  </si>
  <si>
    <t>ｲﾅﾌｸ ﾋｶﾙ</t>
  </si>
  <si>
    <t>ｽｷﾞﾓﾄ ﾋｶﾙ</t>
  </si>
  <si>
    <t>ｶｻｲ ﾕｳｼﾞ</t>
  </si>
  <si>
    <t>ﾔﾏﾓﾄ ﾐｷﾔ</t>
  </si>
  <si>
    <t>ｱｶﾊﾈ ﾕｳﾔ</t>
  </si>
  <si>
    <t>ｻｲﾄｳ ｹﾝｲﾁ</t>
  </si>
  <si>
    <t>ﾖｼﾓﾄ ｼｮｳﾍｲ</t>
  </si>
  <si>
    <t>ｲｿﾍﾞ ﾀｶﾋﾛ</t>
  </si>
  <si>
    <t>ﾌﾙﾊｼ ﾕｳｷ</t>
  </si>
  <si>
    <t>ﾊｼﾓﾄ ﾕｳｽｹ</t>
  </si>
  <si>
    <t>ｵｶﾞﾜ ﾖｼﾅﾘ</t>
  </si>
  <si>
    <t>ﾜﾀﾞ ﾀﾂｷ</t>
  </si>
  <si>
    <t>ｱｻﾉ ﾄﾓﾅﾘ</t>
  </si>
  <si>
    <t>ｵｸﾊﾗ ｿｳﾏ</t>
  </si>
  <si>
    <t>ﾏﾂｲ ﾄｼｱｷ</t>
  </si>
  <si>
    <t>ﾀﾆｶﾞﾜﾗ ﾘｭｳﾉｽｹ</t>
  </si>
  <si>
    <t>ﾌｶﾏﾂ ﾖｼﾉﾘ</t>
  </si>
  <si>
    <t>ｳｴﾀﾞ ﾖｼｷ</t>
  </si>
  <si>
    <t>ｺﾊﾞﾔｼ ｼｭﾝｽｹ</t>
  </si>
  <si>
    <t>ﾀﾊﾗ ｼﾞｭﾝｷ</t>
  </si>
  <si>
    <t>ﾀﾅｶ ﾊﾙｶ</t>
  </si>
  <si>
    <t>ｳｴｼﾞ ｶｲﾄ</t>
  </si>
  <si>
    <t>ｶﾝﾊﾞﾔｼ ﾕｳﾀﾛｳ</t>
  </si>
  <si>
    <t>ﾅｶｶﾞﾜ ﾏﾅﾌﾞ</t>
  </si>
  <si>
    <t>ｵｸﾞﾗ ｹﾝｺﾞ</t>
  </si>
  <si>
    <t>ﾔﾏﾀﾞ ｷｮｳﾍｲ</t>
  </si>
  <si>
    <t>ｶｼﾞﾜﾗ ﾏｻｷ</t>
  </si>
  <si>
    <t>ｶﾜﾊﾀ ﾘｮｳ</t>
  </si>
  <si>
    <t>ﾐｽﾞﾉ ﾏｻｼ</t>
  </si>
  <si>
    <t>ｲｹﾀﾞ ｼｭｳｷ</t>
  </si>
  <si>
    <t>ﾅﾙｾ ﾏｻﾔ</t>
  </si>
  <si>
    <t>ﾐﾀﾆ ﾀｲｶﾞ</t>
  </si>
  <si>
    <t>ﾅｶﾆｼ ﾏｻﾄ</t>
  </si>
  <si>
    <t>ﾔﾏｼﾀ ﾘｮｳﾏ</t>
  </si>
  <si>
    <t>ｶﾄｳ ｹﾝﾀ</t>
  </si>
  <si>
    <t>ﾐﾔｻﾞｷ ｶｹﾙ</t>
  </si>
  <si>
    <t>ﾐﾑﾗ ｹﾝｼ</t>
  </si>
  <si>
    <t>ﾐﾔｸﾞﾁ ｺｳﾀ</t>
  </si>
  <si>
    <t>ﾔﾏｼﾀ ｱｷﾔ</t>
  </si>
  <si>
    <t>ｲｶﾜ ｻﾄｼ</t>
  </si>
  <si>
    <t>ｱﾀﾞﾁ ｼｮｳｺﾞ</t>
  </si>
  <si>
    <t>ﾀﾆｸﾞﾁ ﾌﾐﾔ</t>
  </si>
  <si>
    <t>ﾌｼﾞｶﾜ ｼｭﾝ</t>
  </si>
  <si>
    <t>ﾊﾔｼ ﾋﾛﾄ</t>
  </si>
  <si>
    <t>ﾔﾉ ﾋﾛﾀｹ</t>
  </si>
  <si>
    <t>ﾊﾏｻﾞｷ ﾕｳｷ</t>
  </si>
  <si>
    <t>ｲﾖ ﾉﾘﾄ</t>
  </si>
  <si>
    <t>ﾖｼｻﾞﾜ ﾘｮｳｶﾞ</t>
  </si>
  <si>
    <t>ｵｵｺｳﾁ ﾕｳﾄ</t>
  </si>
  <si>
    <t>ｵｸﾉ ﾅﾂｷ</t>
  </si>
  <si>
    <t>ｶﾅﾔ ﾄﾓｱｷ</t>
  </si>
  <si>
    <t>ﾆｲﾐ ｹﾝ</t>
  </si>
  <si>
    <t>ﾋﾗﾉ ｼｹﾞﾋﾛ</t>
  </si>
  <si>
    <t>ﾔﾏｼﾀ ｹｲｼ</t>
  </si>
  <si>
    <t>ｶﾅﾓﾘ ｹﾝﾉｽｹ</t>
  </si>
  <si>
    <t>ｶﾐﾑﾗ ﾅｵﾔ</t>
  </si>
  <si>
    <t>ｶﾜｾ ｼｮｳﾔ</t>
  </si>
  <si>
    <t>ｸﾜﾔﾏ ﾌｳﾔ</t>
  </si>
  <si>
    <t>ﾀﾅﾍﾞ ﾊﾔﾄ</t>
  </si>
  <si>
    <t>ﾋﾗﾔﾏ ﾋﾛﾄ</t>
  </si>
  <si>
    <t>ﾐﾔｷﾞ ﾋﾋﾞｷ</t>
  </si>
  <si>
    <t>ﾔｽｵｶ ｻﾄﾔ</t>
  </si>
  <si>
    <t>ｲｼﾏﾂ ﾘﾝﾍﾟｲ</t>
  </si>
  <si>
    <t>ｲﾜﾀ ｹｲｼﾞｭ</t>
  </si>
  <si>
    <t>ｳﾗﾉ ｹﾝｼﾞ</t>
  </si>
  <si>
    <t>ｵｵｻｷ ｼｭｳﾀ</t>
  </si>
  <si>
    <t>ｶﾀﾔﾏ ﾕｳﾄ</t>
  </si>
  <si>
    <t>ｻﾄｳ ｼｭﾝｽｹ</t>
  </si>
  <si>
    <t>ｻﾜﾑﾗ ｹﾝﾄ</t>
  </si>
  <si>
    <t>ﾀｹﾑﾗ ｿｳﾏ</t>
  </si>
  <si>
    <t>ﾃﾞｼﾞﾏ ﾃﾝﾄ</t>
  </si>
  <si>
    <t>ﾅｶﾞﾄ ﾕｳﾀﾛｳ</t>
  </si>
  <si>
    <t>ﾅｶﾔﾏ ﾕｳﾀ</t>
  </si>
  <si>
    <t>ﾋﾗﾔﾏ ﾀｶｵ</t>
  </si>
  <si>
    <t>ｲﾄｳ ｶﾅﾀ</t>
  </si>
  <si>
    <t>ｵｶﾉ ﾏｻﾅﾘ</t>
  </si>
  <si>
    <t>ｵﾀﾞ ｶｽﾞｷ</t>
  </si>
  <si>
    <t>ｺﾝﾄﾞｳ ﾀﾞｲﾁ</t>
  </si>
  <si>
    <t>ｽｽﾞｷ ｺｳﾍｲ</t>
  </si>
  <si>
    <t>ｽｽﾞｷ ﾀｸﾛｳ</t>
  </si>
  <si>
    <t>ﾀｹｳﾁ ﾖｼｷ</t>
  </si>
  <si>
    <t>ﾅｶﾆｼ ｶｽﾞﾔ</t>
  </si>
  <si>
    <t>ﾖｼｶﾜ ﾀｸﾔ</t>
  </si>
  <si>
    <t>ﾔﾏﾓﾄ ﾕｳﾄ</t>
  </si>
  <si>
    <t>ｱｶｻｶ ﾕｳｼﾞﾛｳ</t>
  </si>
  <si>
    <t>ｲﾄｳ ﾐﾂﾞｷ</t>
  </si>
  <si>
    <t>ｶｼﾜｷﾞ ﾐﾂﾋｺ</t>
  </si>
  <si>
    <t>ｶﾜｲ ﾋﾛﾔ</t>
  </si>
  <si>
    <t>ｸﾏｻﾞﾜ ｲｯｾｲ</t>
  </si>
  <si>
    <t>ｸﾛﾀﾞ ﾚｵ</t>
  </si>
  <si>
    <t>ｽｽﾞｷ ｺｳｷ</t>
  </si>
  <si>
    <t>ｽｽﾞｷ ﾏｻｷ</t>
  </si>
  <si>
    <t>ﾅｶﾞﾊﾏ ﾄﾓﾔ</t>
  </si>
  <si>
    <t>ﾅｶﾞﾐ ﾘｮｳｲﾁﾛｳ</t>
  </si>
  <si>
    <t>ﾅｶﾑﾗ ｹｲｼ</t>
  </si>
  <si>
    <t>ﾆｼﾑﾗ ﾉｿﾞﾐ</t>
  </si>
  <si>
    <t>ﾋｶﾞｼ ﾅｵｷ</t>
  </si>
  <si>
    <t>ﾋﾋﾞ ﾄﾓﾔ</t>
  </si>
  <si>
    <t>ﾔﾏｶﾜ ｱﾗｼ</t>
  </si>
  <si>
    <t>ﾜﾀﾞ ﾀｸﾔ</t>
  </si>
  <si>
    <t>ｲｼｸﾞﾛ ｹﾝﾀ</t>
  </si>
  <si>
    <t>ｲｼﾀﾞ ﾐｽﾞｷ</t>
  </si>
  <si>
    <t>ｲﾄｳ ｺｳﾀ</t>
  </si>
  <si>
    <t>ｲﾉｳ ﾋﾛﾌﾐ</t>
  </si>
  <si>
    <t>ｳﾒﾀﾞ ﾀｶﾔ</t>
  </si>
  <si>
    <t>ｴﾄｳ ｼﾝｶｲ</t>
  </si>
  <si>
    <t>ｴﾉﾓﾄ ﾄﾓﾔ</t>
  </si>
  <si>
    <t>ｵｵﾀ ﾚｵ</t>
  </si>
  <si>
    <t>ｵｵﾐ ﾕｳｷ</t>
  </si>
  <si>
    <t>ｵｾﾞｷ ﾀｸﾐ</t>
  </si>
  <si>
    <t>ｶﾆ ﾀｲｼﾝ</t>
  </si>
  <si>
    <t>ｶﾊﾞｻﾜ ﾄｼﾔ</t>
  </si>
  <si>
    <t>ｶﾜｼﾏ ｿｳﾀ</t>
  </si>
  <si>
    <t>ｹﾝﾓﾂ ﾀｲﾁ</t>
  </si>
  <si>
    <t>ｺｳｻﾞｷ ﾀｹｼ</t>
  </si>
  <si>
    <t>ｺﾝﾄﾞｳ ﾋﾛﾂｸﾞ</t>
  </si>
  <si>
    <t>ｻｶｷﾏ ﾀｶｱｷ</t>
  </si>
  <si>
    <t>ｻﾉ ﾄﾜ</t>
  </si>
  <si>
    <t>ｽｷﾞﾓﾄ ﾔｽﾋﾛ</t>
  </si>
  <si>
    <t>ﾂｼﾞﾑﾗ ｼｭﾝｽｹ</t>
  </si>
  <si>
    <t>ﾄｷﾐﾂ ｼｭｳﾍｲ</t>
  </si>
  <si>
    <t>ﾅｶｶﾞﾜ ﾓﾄｼ</t>
  </si>
  <si>
    <t>ﾅｶｻﾞﾜ ﾕｳﾔ</t>
  </si>
  <si>
    <t>ﾅｶｼﾏ ﾀｲｶﾞ</t>
  </si>
  <si>
    <t>ﾌﾅﾊｼ ﾄｳｼ</t>
  </si>
  <si>
    <t>ﾑｶｲﾀﾞ ﾘｮｳﾔ</t>
  </si>
  <si>
    <t>ﾑﾗｾ ｺｳﾕｳ</t>
  </si>
  <si>
    <t>ﾓﾘｻﾞﾜ ｺｳ</t>
  </si>
  <si>
    <t>ﾔﾏｻｷ ｶｽﾞｷ</t>
  </si>
  <si>
    <t>ﾔﾏｻﾞｷ ﾋﾛﾑ</t>
  </si>
  <si>
    <t>ﾖﾀﾞ ｼｮｳｺﾞ</t>
  </si>
  <si>
    <t>ﾜﾀﾅﾍﾞ ﾄｼﾊﾙ</t>
  </si>
  <si>
    <t>ｽｶﾞﾔ ﾋﾛｼ</t>
  </si>
  <si>
    <t>ﾂﾀﾞ ﾀﾞｲｷ</t>
  </si>
  <si>
    <t>ﾉﾀﾞ ﾊﾙｷ</t>
  </si>
  <si>
    <t>ﾏｽﾀﾞ ｼﾞﾝﾄ</t>
  </si>
  <si>
    <t>ﾊﾔｼ ﾐｽﾞｷ</t>
  </si>
  <si>
    <t>ﾐﾔﾀｹ ﾀｶ</t>
  </si>
  <si>
    <t>ﾏｽﾀﾞ ｶｽﾞﾔ</t>
  </si>
  <si>
    <t>ﾑﾗﾏﾂ ﾘｮｳﾔ</t>
  </si>
  <si>
    <t>ｲﾄｳ ﾄｼｷ</t>
  </si>
  <si>
    <t>ﾅｶｲ ｹｲｺﾞ</t>
  </si>
  <si>
    <t>ｺｳﾂﾞｶ ｶｽﾞｱｷ</t>
  </si>
  <si>
    <t>ｺﾏﾂ ｹｲﾀ</t>
  </si>
  <si>
    <t>ｸﾘﾀ ｺｳｷ</t>
  </si>
  <si>
    <t>ｻｺ ﾅｵﾄ</t>
  </si>
  <si>
    <t>ｸﾇｷﾞ ｹｲﾀﾛｳ</t>
  </si>
  <si>
    <t>ﾅｶﾞﾔ ｱｷﾋﾛ</t>
  </si>
  <si>
    <t>ﾖｼｶﾜ ﾁﾋﾛ</t>
  </si>
  <si>
    <t>ｷｸﾁ ｼｮｳﾀﾛｳ</t>
  </si>
  <si>
    <t>ﾁﾉ ﾏｻﾄ</t>
  </si>
  <si>
    <t>ﾋﾗﾉ ｶｽﾞﾔ</t>
  </si>
  <si>
    <t>ﾑﾗﾏﾂ ﾕｳｼ</t>
  </si>
  <si>
    <t>ｽｽﾞｷ ﾏｵ</t>
  </si>
  <si>
    <t>ﾜﾀﾞ ﾕｳｽｹ</t>
  </si>
  <si>
    <t>ｻｸﾗｷﾞ ﾘｭｳｺﾞ</t>
  </si>
  <si>
    <t>ﾑﾗﾀ ﾀｶﾉﾘ</t>
  </si>
  <si>
    <t>ｱｻﾋ ﾖｼｷ</t>
  </si>
  <si>
    <t>ﾋﾗﾔﾏ ﾕｳﾀ</t>
  </si>
  <si>
    <t>ｵｵﾏｴ ﾀｶﾋﾛ</t>
  </si>
  <si>
    <t>ﾅｶﾔﾏ ｼｭﾝﾔ</t>
  </si>
  <si>
    <t>ﾏｽﾀﾞ ﾀｲｶﾞ</t>
  </si>
  <si>
    <t>ﾔｽﾀﾞ ｿｳﾀ</t>
  </si>
  <si>
    <t>ｽｽﾞｷ ｿｳﾏ</t>
  </si>
  <si>
    <t>ｶﾅｲ ｴｲｼ</t>
  </si>
  <si>
    <t>ﾜﾀﾅﾍﾞ ﾅｵｷ</t>
  </si>
  <si>
    <t>ｱﾝﾄﾞｳ ｼｭﾝﾀ</t>
  </si>
  <si>
    <t>ｼﾏｻﾞｷ ﾄｼﾉﾘ</t>
  </si>
  <si>
    <t>ﾉｶﾞﾐ ﾅｵﾄ</t>
  </si>
  <si>
    <t>ﾀﾊﾞﾀ ﾛﾝﾀﾛｳ</t>
  </si>
  <si>
    <t>ｽｷﾞﾔﾏ ﾖｼｷ</t>
  </si>
  <si>
    <t>ﾊｼﾓﾄ ﾘｭｳｲﾁ</t>
  </si>
  <si>
    <t>ﾖｼｶﾜ ｱｷﾉﾘ</t>
  </si>
  <si>
    <t>ｺﾊﾞﾔｼ ﾏｻｷ</t>
  </si>
  <si>
    <t>ﾏﾂｵｶ ﾘｮｳｲﾁ</t>
  </si>
  <si>
    <t>ｲｼｲ ﾕｳｽｹ</t>
  </si>
  <si>
    <t>ｽｽﾞｷ ｹﾝﾀ</t>
  </si>
  <si>
    <t>ｽｽﾞｷ ｼｮｳｺﾞ</t>
  </si>
  <si>
    <t>ｸﾛｶﾜ ﾋﾛﾄ</t>
  </si>
  <si>
    <t>ﾑｼｶ ﾚﾝ</t>
  </si>
  <si>
    <t>ｳﾉ ﾄﾓｷ</t>
  </si>
  <si>
    <t>ｱﾏﾉ ｺｳﾀﾞｲ</t>
  </si>
  <si>
    <t>ｲｶﾞﾗｼ ﾏｻｷ</t>
  </si>
  <si>
    <t>ｲﾃﾞ ﾀｸﾐ</t>
  </si>
  <si>
    <t>ｵｵｻﾜ ｷｮｳｽｹ</t>
  </si>
  <si>
    <t>ｵｶﾓﾄ ｼﾝﾀﾛｳ</t>
  </si>
  <si>
    <t>ｶﾜﾑﾗ ｹﾝｼｮｳ</t>
  </si>
  <si>
    <t>ｺﾔﾏ ﾀｸﾔ</t>
  </si>
  <si>
    <t>ｻﾄｳ ﾜﾀﾙ</t>
  </si>
  <si>
    <t>ｿﾌｴ ﾀｸﾐ</t>
  </si>
  <si>
    <t>ﾀｼﾞﾏ ｼｭﾝﾀ</t>
  </si>
  <si>
    <t>ﾅｶｼﾏ ｶｽﾞﾄ</t>
  </si>
  <si>
    <t>ﾆｼﾔﾏ ﾀｲｾｲ</t>
  </si>
  <si>
    <t>ﾊﾀﾉ ﾕｳﾀ</t>
  </si>
  <si>
    <t>ﾏｻｵｶ ｶｵﾙ</t>
  </si>
  <si>
    <t>ﾏﾐﾔ ﾀﾞｲｽｹ</t>
  </si>
  <si>
    <t>ﾔﾏｻｷ ﾋｻﾉﾌﾞ</t>
  </si>
  <si>
    <t>ﾜｶｽｷﾞ ｼｭﾝｽｹ</t>
  </si>
  <si>
    <t>ﾜｸｲ ﾘｮｳｼﾞ</t>
  </si>
  <si>
    <t>ﾜﾀﾅﾍﾞ ﾄﾓﾔ</t>
  </si>
  <si>
    <t>ﾃﾗｻﾜ ﾚｵ</t>
  </si>
  <si>
    <t>ﾄﾑﾗ ｼｮｳ</t>
  </si>
  <si>
    <t>ﾑﾄｳ ﾋﾛｷ</t>
  </si>
  <si>
    <t>ｱｻｲ ﾀｸﾏ</t>
  </si>
  <si>
    <t>ｱｿ ｱﾔﾄ</t>
  </si>
  <si>
    <t>ｲｼｶﾜ ﾀｸﾏ</t>
  </si>
  <si>
    <t>ｲﾄﾞﾀ ｶｲ</t>
  </si>
  <si>
    <t>ｺｷﾞｿ ｺｳ</t>
  </si>
  <si>
    <t>ｾｺ ﾕｳﾄ</t>
  </si>
  <si>
    <t>ﾐｿﾞｶﾐ ﾙｲ</t>
  </si>
  <si>
    <t>ｱｻﾉ ｶﾂﾔ</t>
  </si>
  <si>
    <t>ｽｷﾞﾓﾄ ｼﾞﾝ</t>
  </si>
  <si>
    <t>ﾄｻﾞﾜ ｺｳﾔ</t>
  </si>
  <si>
    <t>ｵｵｳﾗ ﾕｳﾀ</t>
  </si>
  <si>
    <t>ｵｷﾞﾉ ﾘｭｳﾄ</t>
  </si>
  <si>
    <t>ﾂﾁﾔ ﾏｻﾋﾛ</t>
  </si>
  <si>
    <t>ﾆｼｵ ﾀｸﾐ</t>
  </si>
  <si>
    <t>ﾌｸｼﾏ ﾘｭｳｼﾞ</t>
  </si>
  <si>
    <t>ｲﾄｳ ﾀﾞｲｷ</t>
  </si>
  <si>
    <t>ｸﾛｶﾜ ｼｽﾞﾔ</t>
  </si>
  <si>
    <t>ｼﾐｽﾞ ｼｮｳﾀ</t>
  </si>
  <si>
    <t>ﾓﾘﾀ ｴｲﾔ</t>
  </si>
  <si>
    <t>ﾜﾀﾅﾍﾞ ﾀｶｷ</t>
  </si>
  <si>
    <t>ｲﾁﾊｼ ﾅｵﾔ</t>
  </si>
  <si>
    <t>ｲﾄｳ ｿｳﾀ</t>
  </si>
  <si>
    <t>ｲﾄｳ ﾔｽﾊﾙ</t>
  </si>
  <si>
    <t>ｲﾉｳｴ ﾊﾔ</t>
  </si>
  <si>
    <t>ｵｵﾊﾀ ｼﾝﾀﾛｳ</t>
  </si>
  <si>
    <t>ｶﾜﾊﾞﾀ ｶｲﾄ</t>
  </si>
  <si>
    <t>ｸｼﾞﾒ ﾕｳｶﾞ</t>
  </si>
  <si>
    <t>ｺﾀﾞﾏ ｲｷ</t>
  </si>
  <si>
    <t>ﾉﾑﾗ ﾕｳｷ</t>
  </si>
  <si>
    <t>ﾋｺｻｶ ﾖｳﾍｲ</t>
  </si>
  <si>
    <t>ﾌｼﾞﾜﾗ ﾏｻｼ</t>
  </si>
  <si>
    <t>ﾐﾔｹ ﾋﾛｷ</t>
  </si>
  <si>
    <t>ﾜﾀﾅﾍﾞ ﾊﾔﾃ</t>
  </si>
  <si>
    <t>ｲﾅｺ ｺｳﾀﾛｳ</t>
  </si>
  <si>
    <t>ｶﾜﾀ ｱﾂﾄ</t>
  </si>
  <si>
    <t>ﾆｼﾂｼﾞ ｶｽﾞｷ</t>
  </si>
  <si>
    <t>ｶﾜｸﾎﾞ ﾄﾓﾋﾛ</t>
  </si>
  <si>
    <t>ｸｽﾐ ｹｲﾀ</t>
  </si>
  <si>
    <t>ﾂﾏｶﾞﾘ ｼｮｳﾀ</t>
  </si>
  <si>
    <t>ﾅｶｼﾞﾏ ﾕﾗ</t>
  </si>
  <si>
    <t>ﾅﾙﾐﾔ ﾀｹｼ</t>
  </si>
  <si>
    <t>ﾊｾｶﾞﾜ ﾊﾙｷ</t>
  </si>
  <si>
    <t>ﾌｸｵｶ ｼｭｳﾀ</t>
  </si>
  <si>
    <t>ﾏｽｺ ﾘｮｳﾍｲ</t>
  </si>
  <si>
    <t>ﾖｼﾄﾒ ﾘｮｳﾀ</t>
  </si>
  <si>
    <t>ｱｲｻﾞﾜ ｼﾞｭﾝｲﾁﾛｳ</t>
  </si>
  <si>
    <t>ｲﾜﾀ ﾄﾓﾔ</t>
  </si>
  <si>
    <t>ﾀｶﾀﾞ ﾋﾛﾐﾁ</t>
  </si>
  <si>
    <t>ﾅｶｲ ｺｳｼﾞ</t>
  </si>
  <si>
    <t>ﾊｯﾄﾘ ﾏｻﾉﾌﾞ</t>
  </si>
  <si>
    <t>ﾒﾄｷ ﾘｮｳ</t>
  </si>
  <si>
    <t>ｵｷﾞﾊﾗ ｲﾌﾞｷ</t>
  </si>
  <si>
    <t>ﾌｸﾅｶﾞ ﾘｮｳﾀ</t>
  </si>
  <si>
    <t>ｲｽﾞﾐ ｶｽﾞﾏ</t>
  </si>
  <si>
    <t>ｲﾉｳｴ ｺｳﾀ</t>
  </si>
  <si>
    <t>ｵﾀﾞ ﾋﾛｷ</t>
  </si>
  <si>
    <t>ｶﾅｲ ﾄｼﾀｶ</t>
  </si>
  <si>
    <t>ｽｷﾞﾓﾄ ﾀﾞｲｷ</t>
  </si>
  <si>
    <t>ｽｻﾞｷ ﾏｻﾔ</t>
  </si>
  <si>
    <t>ｵｵﾊﾗ ｺｳﾍｲ</t>
  </si>
  <si>
    <t>ﾀｶｷ ｹﾝﾀ</t>
  </si>
  <si>
    <t>ｴﾝﾄﾞｳ ｹｲﾄ</t>
  </si>
  <si>
    <t>ｵｶｲ ﾀｲｾｲ</t>
  </si>
  <si>
    <t>ｻﾄｳ ﾁﾋﾛ</t>
  </si>
  <si>
    <t>ｺｲﾃﾞ ﾌﾐﾔ</t>
  </si>
  <si>
    <t>ﾎｯﾀ ﾕｳﾔ</t>
  </si>
  <si>
    <t>ﾏｴｶﾞﾜ ﾏｻﾕｷ</t>
  </si>
  <si>
    <t>ｽｷﾞﾀ ﾋｶﾙ</t>
  </si>
  <si>
    <t>ﾐﾔｻﾞｷ ﾀﾂﾔ</t>
  </si>
  <si>
    <t>ﾀｶﾊｼ ﾏｲﾔ</t>
  </si>
  <si>
    <t>ﾋﾉ ﾘｭｳｷ</t>
  </si>
  <si>
    <t>ｽｷﾞﾉ ｿｳﾀ</t>
  </si>
  <si>
    <t>ﾖｺﾀ ｹｲｽｹ</t>
  </si>
  <si>
    <t>ﾀﾑﾗ ﾘｸ</t>
  </si>
  <si>
    <t>ﾅｶﾑﾗ ﾖｼﾌﾐ</t>
  </si>
  <si>
    <t>ﾄｵﾔﾏ ﾘｮｳﾀ</t>
  </si>
  <si>
    <t>ﾜｼｵ ﾕｳﾀ</t>
  </si>
  <si>
    <t>ｶﾜﾁ ｼｭｳﾔ</t>
  </si>
  <si>
    <t>ﾊｾｶﾞﾜ ﾀｶｼ</t>
  </si>
  <si>
    <t>ｻｻｷ ﾘｸ</t>
  </si>
  <si>
    <t>ﾊﾀﾉ ｺｳﾀﾞｲ</t>
  </si>
  <si>
    <t>ﾌｼﾞｲ ﾙｰｶｽ</t>
  </si>
  <si>
    <t>ｻﾊﾗ ｻﾂｷ</t>
  </si>
  <si>
    <t>ｵｶﾄﾞ ﾕｳﾀ</t>
  </si>
  <si>
    <t>ｻｶﾓﾄ ﾀｸﾏ</t>
  </si>
  <si>
    <t>ｻﾄｳ ﾖｼｷ</t>
  </si>
  <si>
    <t>ﾊｾｶﾞﾜ ﾌﾐﾔ</t>
  </si>
  <si>
    <t>ｺﾊﾞﾔｼ ﾖｼﾉﾘ</t>
  </si>
  <si>
    <t>ﾀﾏｷ ｱｷﾋﾛ</t>
  </si>
  <si>
    <t>ﾏﾂｲｼ ﾅｵｷ</t>
  </si>
  <si>
    <t>ﾐｽﾞﾀﾆ ﾘｮｳﾀ</t>
  </si>
  <si>
    <t>ｸｻｻﾞｷ ｿｳｲﾁﾛｳ</t>
  </si>
  <si>
    <t>ﾊﾔｼ ﾀｸﾐ</t>
  </si>
  <si>
    <t>ｳｶｲ ﾘｮｳﾔ</t>
  </si>
  <si>
    <t>ﾅﾙｾ ﾀｲﾁ</t>
  </si>
  <si>
    <t>ﾏﾕﾐ ｼｮｳﾔ</t>
  </si>
  <si>
    <t>ﾉｼﾞﾏ ﾋﾛｱｷ</t>
  </si>
  <si>
    <t>ﾑﾗﾏﾂ ﾕｳﾄ</t>
  </si>
  <si>
    <t>ﾐｽﾞﾀﾆ ﾖｼﾀｶ</t>
  </si>
  <si>
    <t>ﾋﾗﾉ ﾅﾙ</t>
  </si>
  <si>
    <t>ﾂﾁﾔ ﾄﾓﾋﾄ</t>
  </si>
  <si>
    <t>ﾖｼﾓﾄ ﾕｳﾏ</t>
  </si>
  <si>
    <t>ﾊﾔｼ ﾕｳﾔ</t>
  </si>
  <si>
    <t>ｶﾄｳ ｼｮｳﾀ</t>
  </si>
  <si>
    <t>ｻﾄｳ ﾘｸﾄ</t>
  </si>
  <si>
    <t>ｴﾝﾄﾞｳ ﾋｶﾙ</t>
  </si>
  <si>
    <t>ｻﾄｳ ﾋﾛﾕｷ</t>
  </si>
  <si>
    <t>ｶﾜｾ ﾖｼﾑﾈ</t>
  </si>
  <si>
    <t>ﾅｶﾑﾗ ｹｲｽｹ</t>
  </si>
  <si>
    <t>ﾏﾂﾋｻ ﾕｳｷ</t>
  </si>
  <si>
    <t>ﾖｺﾔﾏ ｺｳｷ</t>
  </si>
  <si>
    <t>ｵｵｸﾎﾞ ｺｳｽｹ</t>
  </si>
  <si>
    <t>ﾄｳﾏﾂ ｹﾝﾔ</t>
  </si>
  <si>
    <t>ﾑﾗｶﾐ ﾕﾀｶ</t>
  </si>
  <si>
    <t>ｱﾏﾉ ﾄﾓｷ</t>
  </si>
  <si>
    <t>ﾌｸﾀﾞ ｱﾂﾋﾛ</t>
  </si>
  <si>
    <t>ﾌｸｵｶ ﾘｮｳｾｲ</t>
  </si>
  <si>
    <t>ﾄﾖﾀﾞ ﾏｻｼ</t>
  </si>
  <si>
    <t>ﾉﾀﾞ ﾏｻﾋﾛ</t>
  </si>
  <si>
    <t>ﾏｴﾊﾀ ﾕｳｷ</t>
  </si>
  <si>
    <t>ﾜﾆ ｺｳｶﾞ</t>
  </si>
  <si>
    <t>ﾆｼｶﾜ ﾕｳﾄ</t>
  </si>
  <si>
    <t>ﾏｴﾀﾞ ﾄｳｷ</t>
  </si>
  <si>
    <t>ﾊﾔｼ ﾀｶﾋﾛ</t>
  </si>
  <si>
    <t>ﾖｼｶﾜ ﾑﾂﾐ</t>
  </si>
  <si>
    <t>ﾋｮｳﾄﾞｳ ﾜﾀﾙ</t>
  </si>
  <si>
    <t>ｽｽﾞｷ ﾋﾛﾄ</t>
  </si>
  <si>
    <t>ｲｼｸﾞﾛ ﾀｲｾｲ</t>
  </si>
  <si>
    <t>ｱｵｷ ﾎﾀﾞｶ</t>
  </si>
  <si>
    <t>ｲﾅﾌｸ ﾃﾝﾏ</t>
  </si>
  <si>
    <t>ｲﾄｳ ｶｽﾞﾏ</t>
  </si>
  <si>
    <t>ｶｼﾞｶﾜ ﾘｮｳﾍｲ</t>
  </si>
  <si>
    <t>ﾋｸﾞﾁ ｹﾞﾝﾀ</t>
  </si>
  <si>
    <t>ﾅｶｼﾏ ｲﾂｷ</t>
  </si>
  <si>
    <t>ﾄｸｴ ｺｳｷ</t>
  </si>
  <si>
    <t>ﾔﾏｸﾞﾁ ｱｷﾗ</t>
  </si>
  <si>
    <t>ﾆｲﾐ ｼｭｳｺﾞ</t>
  </si>
  <si>
    <t>ﾐｽﾞﾉ ﾕｳｽｹ</t>
  </si>
  <si>
    <t>ｵｵｼﾞ ｱｷﾄ</t>
  </si>
  <si>
    <t>ﾀﾅｶ ﾐｷｵ</t>
  </si>
  <si>
    <t>ﾔﾏﾀﾞ ｶｾｲ</t>
  </si>
  <si>
    <t>ﾔﾏﾓﾄ ｺｳｷ</t>
  </si>
  <si>
    <t>ﾄﾘｲ ﾘｮｳﾍｲ</t>
  </si>
  <si>
    <t>ﾜﾀﾅﾍﾞ ﾊﾙｷ</t>
  </si>
  <si>
    <t>ﾔﾏﾄｳ ﾋﾛﾉﾘ</t>
  </si>
  <si>
    <t>ﾔﾏｼﾀ ﾀﾂﾔ</t>
  </si>
  <si>
    <t>ｲﾀﾊﾞｼ ﾕｳﾄ</t>
  </si>
  <si>
    <t>ﾖｼﾑﾗ ﾀｲｷ</t>
  </si>
  <si>
    <t>ﾋｻﾀﾞ ｱﾂｼ</t>
  </si>
  <si>
    <t>ｶﾄｳ ﾕｳｷ</t>
  </si>
  <si>
    <t>ｺｼﾉ ﾀｹﾙ</t>
  </si>
  <si>
    <t>ﾏﾂﾊﾞﾗ ﾀﾞｲｺﾞ</t>
  </si>
  <si>
    <t>ｼﾊﾞﾀ ｻﾄﾙ</t>
  </si>
  <si>
    <t>ｽｽﾞｷ ﾘｭｳｾｲ</t>
  </si>
  <si>
    <t>ｺｸﾎﾞ ﾕｳﾔ</t>
  </si>
  <si>
    <t>ｲｿｶﾞｲ ﾋｶﾙ</t>
  </si>
  <si>
    <t>ﾑﾗﾔﾏ ﾊﾙｷ</t>
  </si>
  <si>
    <t>ｲﾅｸﾞﾏ ｹﾝﾀ</t>
  </si>
  <si>
    <t>ｳｶｲ ｺｳｲﾁ</t>
  </si>
  <si>
    <t>ｵｶﾓﾄ ｺｳｷ</t>
  </si>
  <si>
    <t>ｵｸﾔﾏ ﾀｲｶﾞ</t>
  </si>
  <si>
    <t>ﾀﾆｸﾞﾁ ﾏｲﾔ</t>
  </si>
  <si>
    <t>ｱｲｻﾞﾜ ﾀｲｷ</t>
  </si>
  <si>
    <t>ｲﾁﾊﾗ ﾘｮｳﾀ</t>
  </si>
  <si>
    <t>ｲﾜﾓﾄ ｷｮｳﾍｲ</t>
  </si>
  <si>
    <t>ｺｲｽﾞﾐ ﾉﾎﾞﾙ</t>
  </si>
  <si>
    <t>ﾅｶﾔﾏ ﾀｶﾄ</t>
  </si>
  <si>
    <t>ﾌﾅﾊｼ ｺｳｽｹ</t>
  </si>
  <si>
    <t>ﾔﾏﾓﾄ ｾｲｷ</t>
  </si>
  <si>
    <t>ﾊｷﾞﾜﾗ ﾏｺﾄ</t>
  </si>
  <si>
    <t>ｽｷﾞﾔﾏ ﾘｮｳﾀ</t>
  </si>
  <si>
    <t>ﾊﾔｼ ｶｽﾞﾔ</t>
  </si>
  <si>
    <t>ﾌｼﾞｲ ｼｭﾝ</t>
  </si>
  <si>
    <t>ｲｼｶﾜ ﾅｵｷ</t>
  </si>
  <si>
    <t>ｶｻｲ ｹﾝｲﾁﾛｳ</t>
  </si>
  <si>
    <t>ﾊｾ ｶｽﾞｷ</t>
  </si>
  <si>
    <t>ﾆｼﾉ ｶｽﾞﾎ</t>
  </si>
  <si>
    <t>ｼﾝｸﾞｳ ﾖｼﾋﾛ</t>
  </si>
  <si>
    <t>ｱﾝｻﾞｲ ｼｭﾝ</t>
  </si>
  <si>
    <t>ｲﾘﾌﾈ ﾘｮｳﾀ</t>
  </si>
  <si>
    <t>ｺﾞﾄｳ ｱﾂﾔ</t>
  </si>
  <si>
    <t>ｼﾊﾞﾔﾏ ﾏｻﾕｷ</t>
  </si>
  <si>
    <t>ﾌｸｵｶ ﾀｲﾁ</t>
  </si>
  <si>
    <t>ﾉﾑﾗ ﾀｶｷ</t>
  </si>
  <si>
    <t>ﾀｹｲ ﾕｳｻｸ</t>
  </si>
  <si>
    <t>ﾀﾅｶ ﾘﾋﾄ</t>
  </si>
  <si>
    <t>ﾊｼﾂﾞﾒ ﾕｳﾀﾛｳ</t>
  </si>
  <si>
    <t>ﾓﾘｵｶ ﾀｶﾌﾐ</t>
  </si>
  <si>
    <t>ｵｵﾊﾗ ﾀｸﾄ</t>
  </si>
  <si>
    <t>ﾌｼﾞﾀ ﾕｳﾏ</t>
  </si>
  <si>
    <t>ﾅｶﾞﾀ ﾕｳﾔ</t>
  </si>
  <si>
    <t>ｲｹﾀﾞ ﾀﾞｲｷ</t>
  </si>
  <si>
    <t>ﾋﾗｲ ﾊﾙｷ</t>
  </si>
  <si>
    <t>ﾀﾆ ﾘｮｳｾｲ</t>
  </si>
  <si>
    <t>ｻﾄｳ ｺｳﾍｲ</t>
  </si>
  <si>
    <t>ﾓﾘ ﾔﾏﾄ</t>
  </si>
  <si>
    <t>ﾅﾙｾ ﾀｶﾌﾐ</t>
  </si>
  <si>
    <t>ﾀﾆｸﾞﾁ ﾕｲﾄ</t>
  </si>
  <si>
    <t>ｲﾜﾀ ﾕｳｷ</t>
  </si>
  <si>
    <t>ｺｼﾞﾏ ﾔｽｱｷ</t>
  </si>
  <si>
    <t>ｱﾀﾞﾁ ﾋﾛﾄ</t>
  </si>
  <si>
    <t>ﾔﾏﾀﾞ ﾀｹﾋﾛ</t>
  </si>
  <si>
    <t>ﾏﾂﾀﾞ ﾖｼﾋﾛ</t>
  </si>
  <si>
    <t>ｳﾁﾀﾞ ﾄﾓﾋﾃﾞ</t>
  </si>
  <si>
    <t>ｾｷﾉｳ ﾕｳﾀﾞｲ</t>
  </si>
  <si>
    <t>ｲｶﾞﾗｼ ﾊﾔﾄ</t>
  </si>
  <si>
    <t>ｲｸﾀ ﾕｳｷ</t>
  </si>
  <si>
    <t>ｲﾄｳ ｼｭﾝｲﾁﾛｳ</t>
  </si>
  <si>
    <t>ｵｵｳﾁ ｼﾝﾔ</t>
  </si>
  <si>
    <t>ｵｶﾞﾜ ﾐｽﾞｷ</t>
  </si>
  <si>
    <t>ｺﾊﾞﾔｼ ﾖｳｽｹ</t>
  </si>
  <si>
    <t>ｺﾏﾂ ﾘｮｳﾔ</t>
  </si>
  <si>
    <t>ｺﾔﾏ ﾜﾀﾙ</t>
  </si>
  <si>
    <t>ｺﾝﾄﾞｳ ﾄｼﾔ</t>
  </si>
  <si>
    <t>ｻｰｶｰ ｼﾝｺﾞ</t>
  </si>
  <si>
    <t>ｻｲﾄｳ ｼｭﾝｽｹ</t>
  </si>
  <si>
    <t>ｻｲﾄｳ ﾐｷﾄｼ</t>
  </si>
  <si>
    <t>ｼﾐｽﾞ ﾀｶﾔ</t>
  </si>
  <si>
    <t>ｼﾝｶｲ ﾘｮｳｼﾞ</t>
  </si>
  <si>
    <t>ﾂｶﾓﾄ ﾘｮｳｼﾞ</t>
  </si>
  <si>
    <t>ﾏﾙﾁ ﾏｻﾄ</t>
  </si>
  <si>
    <t>ﾓﾀﾞ ﾀｶﾋﾛ</t>
  </si>
  <si>
    <t>ﾓﾘ ﾉﾌﾞﾋﾄ</t>
  </si>
  <si>
    <t>ｱﾀﾞﾁ ｾｲﾔ</t>
  </si>
  <si>
    <t>ｲｶﾞｻｷ ｶｽﾞﾔ</t>
  </si>
  <si>
    <t>ｵｵｴ ﾀｶｼ</t>
  </si>
  <si>
    <t>ｵｷｼﾞﾏ ﾕｳｷ</t>
  </si>
  <si>
    <t>ｶｯﾀ ﾃﾂﾌﾐ</t>
  </si>
  <si>
    <t>ｶﾜｶﾐ ﾁｶﾗ</t>
  </si>
  <si>
    <t>ｷﾖﾊﾗ ｶｽﾞﾏ</t>
  </si>
  <si>
    <t>ｺﾊﾞﾔｼ ｱﾂｷ</t>
  </si>
  <si>
    <t>ﾅｶﾑﾗ ｺｳｼ</t>
  </si>
  <si>
    <t>ﾊｾｶﾞﾜ ｶｽﾞｷ</t>
  </si>
  <si>
    <t>ﾊﾞﾊﾞｸﾞﾁ ﾋﾛﾀｶ</t>
  </si>
  <si>
    <t>ﾌｸﾓﾄ ｼﾝｺﾞ</t>
  </si>
  <si>
    <t>ﾏﾁﾀﾞ ｹﾞﾝ</t>
  </si>
  <si>
    <t>ﾔﾏﾊﾗ ｺｳﾀﾛｳ</t>
  </si>
  <si>
    <t>ﾜﾀﾞ ｼﾝﾀﾛｳ</t>
  </si>
  <si>
    <t>ｽｽｷﾞ ﾄﾓﾋﾛ</t>
  </si>
  <si>
    <t>ﾄﾐﾀﾞ ﾘｮｳ</t>
  </si>
  <si>
    <t>ｱｷﾂｷ ﾊﾔﾄ</t>
  </si>
  <si>
    <t>ｼﾊﾞﾉ ﾋﾛｼ</t>
  </si>
  <si>
    <t>ﾅｶﾞｴ ｹｲﾄ</t>
  </si>
  <si>
    <t>ｲｼｸﾞﾛ ﾜﾀﾙ</t>
  </si>
  <si>
    <t>ｵｵｲﾁ ｹｲﾔ</t>
  </si>
  <si>
    <t>ｵｵﾀ ｶｲ</t>
  </si>
  <si>
    <t>ｵｸﾀﾞ ｼｭｳｼﾞ</t>
  </si>
  <si>
    <t>ｸｽﾐ ｶｽﾞｼ</t>
  </si>
  <si>
    <t>ﾆｼﾀﾞ ｱﾔﾄ</t>
  </si>
  <si>
    <t>ﾊﾔｶﾜ ｶｽﾞｷ</t>
  </si>
  <si>
    <t>ﾓﾄｵ ｶｲﾄ</t>
  </si>
  <si>
    <t>ﾓﾘ ｹﾝﾀﾛｳ</t>
  </si>
  <si>
    <t>ﾔﾏﾓﾘ ﾀｸﾐ</t>
  </si>
  <si>
    <t>ｲｿﾍﾞ ﾕｳﾄ</t>
  </si>
  <si>
    <t>ｷﾀｶﾞﾜ ｼｮｳｺﾞ</t>
  </si>
  <si>
    <t>ｻｶｸﾞﾁ ﾋﾅﾀ</t>
  </si>
  <si>
    <t>ｻﾝﾏ ｷｮｳﾍｲ</t>
  </si>
  <si>
    <t>ｿｶﾞ ﾂｶｻ</t>
  </si>
  <si>
    <t>ﾀﾅｶ ｼｮｳﾔ</t>
  </si>
  <si>
    <t>ﾔﾅｾ ﾕｳｷ</t>
  </si>
  <si>
    <t>ﾆﾉﾐﾔ ﾘｮｳｽｹ</t>
  </si>
  <si>
    <t>ﾅｶﾜｷ ﾕｳﾔ</t>
  </si>
  <si>
    <t>ﾌｼﾞﾔ ﾕｳｷ</t>
  </si>
  <si>
    <t>ﾌｼﾞﾀ ﾘｮｳﾀ</t>
  </si>
  <si>
    <t>ﾅｶﾑﾗ ｲｸﾄ</t>
  </si>
  <si>
    <t>ｻｻｶﾜ ﾕｳﾋ</t>
  </si>
  <si>
    <t>ﾓﾘｼｹﾞ ｶｽﾞﾏ</t>
  </si>
  <si>
    <t>ｵｶﾔｽ ﾀﾂﾔ</t>
  </si>
  <si>
    <t>ｻｶｷﾊﾞﾗ ｱｷﾋﾄ</t>
  </si>
  <si>
    <t>ｽｻｷ ｺﾞｳ</t>
  </si>
  <si>
    <t>ｽﾀﾞ ﾀﾂｼﾞ</t>
  </si>
  <si>
    <t>ﾀｶﾂｼﾞ ﾏｻﾔ</t>
  </si>
  <si>
    <t>ﾀｶﾊｼ ｼｭﾝﾔ</t>
  </si>
  <si>
    <t>ﾐﾔｻﾞｷ ﾕｳﾄ</t>
  </si>
  <si>
    <t>ｲﾇｲ ﾏｻｶﾂ</t>
  </si>
  <si>
    <t>ｱｹﾞﾊﾗ ﾏｻｼ</t>
  </si>
  <si>
    <t>ｱｼﾄﾐ ｶﾝﾀ</t>
  </si>
  <si>
    <t>ｲｲｼﾞﾏ ﾉﾌﾞﾋﾛ</t>
  </si>
  <si>
    <t>ｲｹﾉｳｴ ｺｳｷ</t>
  </si>
  <si>
    <t>ｲｻﾔﾏ ﾋﾃﾞｱｷ</t>
  </si>
  <si>
    <t>ｲｼｻﾞｷ ﾋﾃﾞﾕｷ</t>
  </si>
  <si>
    <t>ｲﾉｳｴ ﾋｻｼ</t>
  </si>
  <si>
    <t>ｲﾜﾅｶﾞ ﾄﾓｷ</t>
  </si>
  <si>
    <t>ｴﾅﾐ ﾖｼﾋﾛ</t>
  </si>
  <si>
    <t>ｴﾑﾗ ﾂﾊﾞｻ</t>
  </si>
  <si>
    <t>ｵｵﾀﾆ ｶｽﾞｷ</t>
  </si>
  <si>
    <t>ｶﾜﾀ ｼﾞｭﾝﾍﾟｲ</t>
  </si>
  <si>
    <t>ｶﾝﾍﾞ ﾐｷﾔ</t>
  </si>
  <si>
    <t>ｷﾄｳ ﾋﾛｱｷ</t>
  </si>
  <si>
    <t>ｺﾏﾂ ｹｲﾄ</t>
  </si>
  <si>
    <t>ｻｻｷ ｶｲｾｲ</t>
  </si>
  <si>
    <t>ｻﾀﾞ ﾚﾝﾀﾛｳ</t>
  </si>
  <si>
    <t>ｼｵﾐ ﾀﾂﾔ</t>
  </si>
  <si>
    <t>ｼﾉﾀﾞ ﾀｸﾐ</t>
  </si>
  <si>
    <t>ｼﾏ ﾖｼﾋﾄ</t>
  </si>
  <si>
    <t>ｽｽﾞｷ ﾘｷﾄ</t>
  </si>
  <si>
    <t>ﾀｶﾀﾞ ﾕｳｷ</t>
  </si>
  <si>
    <t>ﾀﾈﾑﾗ ｼｭﾝｽｹ</t>
  </si>
  <si>
    <t>ﾅｶｵ ｶｽﾞｷ</t>
  </si>
  <si>
    <t>ﾅｶﾔﾏ ｶｲｾｲ</t>
  </si>
  <si>
    <t>ﾆｼｵ ﾘｮｳｽｹ</t>
  </si>
  <si>
    <t>ﾆｼｸﾞﾁ ｼｮｳﾖｳ</t>
  </si>
  <si>
    <t>ﾉﾓﾄ ﾕｳｾｲ</t>
  </si>
  <si>
    <t>ﾌｼﾞﾓﾄ ｼｭﾝｽｹ</t>
  </si>
  <si>
    <t>ﾎｿﾀﾞ ﾘｮｳﾀ</t>
  </si>
  <si>
    <t>ﾏﾂｳﾗ ｼﾞｭｷﾔ</t>
  </si>
  <si>
    <t>ﾏﾂﾊｼ ｻﾈﾄ</t>
  </si>
  <si>
    <t>ﾏﾂﾊﾞﾗ ｵｻﾑ</t>
  </si>
  <si>
    <t>ﾐﾅｶﾀ ﾄｷ</t>
  </si>
  <si>
    <t>ﾓﾘﾓﾄ ｺｳｽｹ</t>
  </si>
  <si>
    <t>ﾔﾉ ﾘｭｳｽｹ</t>
  </si>
  <si>
    <t>ﾖﾈﾔﾏ ﾘｮｳ</t>
  </si>
  <si>
    <t>ﾜﾀﾅﾍﾞ ﾘｸﾔ</t>
  </si>
  <si>
    <t>ｲｼｶﾜ ｼｭﾝﾀ</t>
  </si>
  <si>
    <t>ｲｼｶﾜ ﾀﾞｲｽｹ</t>
  </si>
  <si>
    <t>ｳｵｳﾗ ﾕｳｷ</t>
  </si>
  <si>
    <t>ｵｵﾑﾗ ﾂｶｻ</t>
  </si>
  <si>
    <t>ｵｶﾀﾞ ｺｳﾖｳ</t>
  </si>
  <si>
    <t>ｶﾂﾗﾀﾞ ﾐｽﾞｷ</t>
  </si>
  <si>
    <t>ｶﾈﾔﾏ ﾀｶﾕｷ</t>
  </si>
  <si>
    <t>ｺﾊﾞﾔｼ ｼﾞｭﾝｵﾏｰﾄﾞｩ</t>
  </si>
  <si>
    <t>ｼｵﾔ ｺﾉﾊ</t>
  </si>
  <si>
    <t>ｽｷﾞﾔﾏ ﾘｮｳﾀﾛｳ</t>
  </si>
  <si>
    <t>ﾀｶﾊｼ ﾗｲ</t>
  </si>
  <si>
    <t>ﾀﾅｶ ﾘｮｳｺﾞ</t>
  </si>
  <si>
    <t>ﾀﾅﾊｼ ﾘｸ</t>
  </si>
  <si>
    <t>ﾀﾊﾗ ﾚﾝ</t>
  </si>
  <si>
    <t>ﾂﾙ ﾘｮｳｽｹ</t>
  </si>
  <si>
    <t>ﾅﾍﾞｼﾏ ﾅｵｷ</t>
  </si>
  <si>
    <t>ﾉﾊﾗ ｶﾝﾀ</t>
  </si>
  <si>
    <t>ﾊﾗ ﾚﾉﾝ</t>
  </si>
  <si>
    <t>ﾋﾉ ﾚﾝ</t>
  </si>
  <si>
    <t>ﾌｼﾞｻﾜ ﾖｳｽｹ</t>
  </si>
  <si>
    <t>ﾌｼﾞﾓﾄ ﾕｳｼﾞﾝ</t>
  </si>
  <si>
    <t>ﾌﾙｶﾜ ﾘｭｳﾉｽｹ</t>
  </si>
  <si>
    <t>ﾎﾘﾀ ｱﾕﾑ</t>
  </si>
  <si>
    <t>ﾏｴｱﾜｸﾗ ｺｳﾀ</t>
  </si>
  <si>
    <t>ﾏﾂﾓﾄ ﾘｮｳｶﾞ</t>
  </si>
  <si>
    <t>ﾓﾁﾂﾞｷ ﾘｸ</t>
  </si>
  <si>
    <t>ﾔﾏｳﾁ ﾕｳﾀ</t>
  </si>
  <si>
    <t>ﾔﾏﾀﾞ ﾜﾀﾙ</t>
  </si>
  <si>
    <t>ﾔﾏﾓﾄ ｹﾝﾔ</t>
  </si>
  <si>
    <t>ﾖｼﾀﾞ ﾗｲｷ</t>
  </si>
  <si>
    <t>ﾜｼﾀﾞ ｼﾝﾀﾛｳ</t>
  </si>
  <si>
    <t>ｱｻｶﾜ ﾅｵｷ</t>
  </si>
  <si>
    <t>ｲｹﾀﾞ ﾕｳﾄ</t>
  </si>
  <si>
    <t>ｲｼﾞｭｳ ｾｲﾔ</t>
  </si>
  <si>
    <t>ｲﾏﾁ ﾌﾐﾔ</t>
  </si>
  <si>
    <t>ｳｴﾀﾞ ﾀｲﾁ</t>
  </si>
  <si>
    <t>ｳｽｲ ﾄﾓﾔ</t>
  </si>
  <si>
    <t>ｵｵｼﾏ ﾐﾉﾙ</t>
  </si>
  <si>
    <t>ｵｶｻﾞｷ ﾀｲｶﾞ</t>
  </si>
  <si>
    <t>ｷﾓﾄ ﾘｮｳｼﾞ</t>
  </si>
  <si>
    <t>ｼｵﾐ ﾕｳﾄ</t>
  </si>
  <si>
    <t>ｽﾐ ﾔｽﾋﾛ</t>
  </si>
  <si>
    <t>ﾀｹﾓﾄ ﾀﾂﾔ</t>
  </si>
  <si>
    <t>ﾀﾁﾊﾞﾅ ｶｲ</t>
  </si>
  <si>
    <t>ﾁﾈﾝ ｻｴﾙ</t>
  </si>
  <si>
    <t>ﾅｶｲ ｼｮｳｷ</t>
  </si>
  <si>
    <t>ﾅﾊ ﾘｭｳｾｲ</t>
  </si>
  <si>
    <t>ﾉｳﾄﾞ ｼｮｳｷ</t>
  </si>
  <si>
    <t>ﾏﾙﾂｷﾞ ﾕｳﾀ</t>
  </si>
  <si>
    <t>ﾐﾔｼﾞﾏ ｼｭﾘ</t>
  </si>
  <si>
    <t>ﾑﾗｶﾐ ｶｽﾞﾏ</t>
  </si>
  <si>
    <t>ﾖｼﾑﾗ ﾀｸﾔ</t>
  </si>
  <si>
    <t>ｱﾝﾄﾞｳ ｺｳﾍｲ</t>
  </si>
  <si>
    <t>ｶﾐｻﾞﾄ ﾕｳｼﾞ</t>
  </si>
  <si>
    <t>ﾀﾀﾞﾁ ﾕｳﾀ</t>
  </si>
  <si>
    <t>ﾌｸﾄﾐ ﾀﾂﾔ</t>
  </si>
  <si>
    <t>ﾐｽﾞｶﾐ ﾕｳﾄ</t>
  </si>
  <si>
    <t>ﾐﾔﾜｷ ｺｳﾍｲ</t>
  </si>
  <si>
    <t>ｱｻﾉ ｼｭﾝｽｹ</t>
  </si>
  <si>
    <t>ｲﾄｳ ｾｲﾔ</t>
  </si>
  <si>
    <t>ｵｷﾀ ﾘｭｳｾｲ</t>
  </si>
  <si>
    <t>ｶｼﾜ ﾁﾋﾛ</t>
  </si>
  <si>
    <t>ｷﾑﾗ ﾀｸﾏ</t>
  </si>
  <si>
    <t>ｺﾊﾞﾔｼ ｶｽﾞﾕｷ</t>
  </si>
  <si>
    <t>ﾀﾆｻｶ ｿｳﾀ</t>
  </si>
  <si>
    <t>ﾅｶﾑﾗ ｻﾄｼ</t>
  </si>
  <si>
    <t>ﾋﾀﾆ ﾕｳｷ</t>
  </si>
  <si>
    <t>ﾏｽﾀﾞ ｹｲﾀ</t>
  </si>
  <si>
    <t>ﾑﾗｶﾐ ｼｭｳ</t>
  </si>
  <si>
    <t>ﾔﾏｼﾛ ｺｳﾀﾞｲ</t>
  </si>
  <si>
    <t>ｲﾋﾞ ﾀｸﾔ</t>
  </si>
  <si>
    <t>ｴﾉｶﾜ ﾊﾙｷ</t>
  </si>
  <si>
    <t>ｵｵﾊｼ ｺｳﾀﾛｳ</t>
  </si>
  <si>
    <t>ｶﾐｺｶﾞﾜ ﾘｳｷ</t>
  </si>
  <si>
    <t>ｻｶｷﾊﾞﾗ ﾘｸ</t>
  </si>
  <si>
    <t>ﾂﾁｶﾜ ﾐｷﾔ</t>
  </si>
  <si>
    <t>ﾆｼﾑﾗ ﾘｮｳ</t>
  </si>
  <si>
    <t>ﾆｼﾌﾞ ﾀｶｼ</t>
  </si>
  <si>
    <t>ﾜﾀﾅﾍﾞ ｼｮｳﾔ</t>
  </si>
  <si>
    <t>ﾀｹﾀﾞ ﾅｵｷ</t>
  </si>
  <si>
    <t>ﾔﾏﾓﾄ ﾘｮｳﾀ</t>
  </si>
  <si>
    <t>ﾅｶｼﾏ ﾋﾛﾔｽ</t>
  </si>
  <si>
    <t>ﾊﾔｶﾜ ﾀｶｼ</t>
  </si>
  <si>
    <t>ｶｼﾞ ﾅｵｷ</t>
  </si>
  <si>
    <t>ﾜｼﾉ ﾕｳｲﾁ</t>
  </si>
  <si>
    <t>ﾐｽﾞﾉ ﾕｳﾏ</t>
  </si>
  <si>
    <t>ﾅｶﾆｼ ﾊﾙﾄ</t>
  </si>
  <si>
    <t>ｶｻﾊﾗ ﾀﾞｲｷ</t>
  </si>
  <si>
    <t>ﾃﾞｶﾞﾜ ﾏｻｱｷ</t>
  </si>
  <si>
    <t>ﾜﾀﾞ ﾕｳﾔ</t>
  </si>
  <si>
    <t>ｺﾐﾔ ｹﾝﾀﾛｳ</t>
  </si>
  <si>
    <t>ﾜﾀﾅﾍﾞ ｱﾕﾑ</t>
  </si>
  <si>
    <t>ｲﾄｳ ﾏｻﾐﾁ</t>
  </si>
  <si>
    <t>ｲｽﾞﾊﾗ ｹﾋﾞﾝ</t>
  </si>
  <si>
    <t>ｵｶﾉ ﾀｶﾏｻ</t>
  </si>
  <si>
    <t>ｿｳﾐﾔ ﾀｲｷ</t>
  </si>
  <si>
    <t>ﾓﾘｶﾜ ﾘｮｳﾀ</t>
  </si>
  <si>
    <t>ﾔｽﾀﾞ ﾋﾛﾄ</t>
  </si>
  <si>
    <t>ｸﾄﾞｳ ﾕｳﾀﾞｲ</t>
  </si>
  <si>
    <t>ﾔﾏﾀﾞ ﾕｳﾀﾛｳ</t>
  </si>
  <si>
    <t>ｶﾜﾉ ｼﾝﾔ</t>
  </si>
  <si>
    <t>ｲﾁｶﾜ ｼｭﾝｷ</t>
  </si>
  <si>
    <t>ｶﾄｳ ﾓﾄﾉﾘ</t>
  </si>
  <si>
    <t>ｻｲﾄｳ ｷﾘｭｳ</t>
  </si>
  <si>
    <t>ｽｽﾞｷ ｼｮｳﾔ</t>
  </si>
  <si>
    <t>ﾀﾅｶ ｼｮｳﾀ</t>
  </si>
  <si>
    <t>ﾊﾗﾀﾞ ﾂﾊﾞｻ</t>
  </si>
  <si>
    <t>ﾏﾂﾊﾞﾗ ﾊﾔﾄ</t>
  </si>
  <si>
    <t>ｱｵｲ ﾚｵ</t>
  </si>
  <si>
    <t>ﾊｯﾀ ﾏｻﾋﾛ</t>
  </si>
  <si>
    <t>ﾂﾀﾞ ｶｴﾃﾞ</t>
  </si>
  <si>
    <t>ｲﾜﾂｷ ﾘｭｳｾｲ</t>
  </si>
  <si>
    <t>ｻｲﾄｳ ﾌﾞﾙｰﾉ</t>
  </si>
  <si>
    <t>ｼﾊﾞﾓﾄ ｷｮｳﾍｲ</t>
  </si>
  <si>
    <t>ｽｽﾞｷ ｹﾝｾｲ</t>
  </si>
  <si>
    <t>ｽｽﾞｷ ﾀｲｼｭｳ</t>
  </si>
  <si>
    <t>ｽﾜ ｼｹﾞｷ</t>
  </si>
  <si>
    <t>ﾆｼｼﾞﾏ ﾘｮｳﾔ</t>
  </si>
  <si>
    <t>ﾆｼﾉ ﾀｸﾐ</t>
  </si>
  <si>
    <t>ﾋｷﾀﾞ ﾘｮｳﾔ</t>
  </si>
  <si>
    <t>ﾏｷﾀ ﾘｮｳﾔ</t>
  </si>
  <si>
    <t>ﾐﾅﾐｿﾞﾉ ﾜﾀﾙ</t>
  </si>
  <si>
    <t>ﾐﾈﾑﾗ ｱﾂｷ</t>
  </si>
  <si>
    <t>ﾔﾏﾀﾞ ｹﾝﾀﾛｳ</t>
  </si>
  <si>
    <t>ﾔﾏﾓﾄ ｺｳﾍｲ</t>
  </si>
  <si>
    <t>ﾖｺﾀ ｱｷｵ</t>
  </si>
  <si>
    <t>ｵﾁｱｲ ｲｯｾｲ</t>
  </si>
  <si>
    <t>ｲｻﾞｸﾗ ﾕｳﾄ</t>
  </si>
  <si>
    <t>ｶﾄﾞﾀﾞﾆ ﾊﾔｾ</t>
  </si>
  <si>
    <t>ｶﾜｼﾏ ｹｲｽｹ</t>
  </si>
  <si>
    <t>ｻｻｷ ﾋﾛﾄ</t>
  </si>
  <si>
    <t>ｽｽﾞｷ ｹﾝｼﾝ</t>
  </si>
  <si>
    <t>ｽｽﾞｷ ﾀｸﾄ</t>
  </si>
  <si>
    <t>ﾉﾀﾞ ﾀｶﾋﾛ</t>
  </si>
  <si>
    <t>ﾌｼﾞｲ ﾕｳｷ</t>
  </si>
  <si>
    <t>ｲﾄｳ ﾂﾊﾞｻ</t>
  </si>
  <si>
    <t>ｳﾝﾉ ｶｲ</t>
  </si>
  <si>
    <t>ｵｵﾊﾞ ﾕｳﾀ</t>
  </si>
  <si>
    <t>ｵﾉ ｶｽﾞｷ</t>
  </si>
  <si>
    <t>ｶﾄｳ ｶｽﾞｷ</t>
  </si>
  <si>
    <t>ｼﾊﾞﾊﾗ ﾀｲｷ</t>
  </si>
  <si>
    <t>ｼﾐｽﾞ ﾕｳﾀ</t>
  </si>
  <si>
    <t>ﾅｶﾊﾀ ｶｲﾄ</t>
  </si>
  <si>
    <t>ﾋｷﾀﾞ ｹｲｽｹ</t>
  </si>
  <si>
    <t>ﾖｺｳﾏ ﾕｳﾘ</t>
  </si>
  <si>
    <t>ｶﾄﾞﾜｷ ﾜﾀﾙ</t>
  </si>
  <si>
    <t>ﾔﾏｻﾞｷ ｱﾂﾔ</t>
  </si>
  <si>
    <t>ﾅｶﾑﾗ ﾀｸﾏ</t>
  </si>
  <si>
    <t>ｵｻﾞｷ ﾋｶﾘ</t>
  </si>
  <si>
    <t>ﾅｶｲ ｹﾝﾀ</t>
  </si>
  <si>
    <t>ｲﾉｳｴ ﾘｮｳﾀ</t>
  </si>
  <si>
    <t>ﾅｶﾑﾗ ｺｳ</t>
  </si>
  <si>
    <t>ﾆｼ ｺｳﾀﾛｳ</t>
  </si>
  <si>
    <t>ｲﾜｻｷ ｼｮｳﾏ</t>
  </si>
  <si>
    <t>ﾊﾙﾅ ﾀﾞｲﾁ</t>
  </si>
  <si>
    <t>ﾖｼｶﾜ ﾕｳﾀ</t>
  </si>
  <si>
    <t>ｽｽﾞｷ ｺｳﾀﾞｲ</t>
  </si>
  <si>
    <t>ﾔｷﾞ ﾀﾞｲｷ</t>
  </si>
  <si>
    <t>ｶﾄｳ ｺｳﾀ</t>
  </si>
  <si>
    <t>ﾀｲﾗ ｹﾞﾝｷ</t>
  </si>
  <si>
    <t>ｸﾒﾀ ﾏｻﾀｶ</t>
  </si>
  <si>
    <t>ｷﾉｼﾀ ﾏｻﾋﾛ</t>
  </si>
  <si>
    <t>ｱﾍﾞ ﾋﾛﾕｷ</t>
  </si>
  <si>
    <t>ﾌﾅｲ ﾀｶﾅﾘ</t>
  </si>
  <si>
    <t>ﾀﾆｸﾞﾁ ｼｮｳ</t>
  </si>
  <si>
    <t>ﾐｽﾞｺｼ ｱｻﾋ</t>
  </si>
  <si>
    <t>ｺﾞﾄｳ ﾅｵﾔ</t>
  </si>
  <si>
    <t>ﾋﾗﾀ ｱｷﾋﾛ</t>
  </si>
  <si>
    <t>ｱﾝﾄﾞｳ ﾋﾃﾞﾕｷ</t>
  </si>
  <si>
    <t>ｺﾞﾄｳ ｶｲﾄ</t>
  </si>
  <si>
    <t>ﾅｷﾞﾉ ｷｮｳｽｹ</t>
  </si>
  <si>
    <t>ﾏﾂｵｶ ﾕｳｷ</t>
  </si>
  <si>
    <t>ｻｸﾗｲ ﾅｵｷ</t>
  </si>
  <si>
    <t>ﾏﾂﾀﾞ ﾘｭｳﾔ</t>
  </si>
  <si>
    <t>ﾂﾂﾐ ｺｳｷ</t>
  </si>
  <si>
    <t>ｱｵﾔﾏ ｺｳﾀ</t>
  </si>
  <si>
    <t>ｻｶｲ ｼｭｳｺｳ</t>
  </si>
  <si>
    <t>ｽｽﾞｷ ｱｽｶ</t>
  </si>
  <si>
    <t>ﾏｴﾊﾀ ﾘｮｳｶﾞ</t>
  </si>
  <si>
    <t>ﾉﾑﾗ ｼﾝｽｹ</t>
  </si>
  <si>
    <t>ﾌｼﾞﾀ ﾂﾖｼ</t>
  </si>
  <si>
    <t>ｽｷﾞｳﾗ ﾌﾐｷ</t>
  </si>
  <si>
    <t>ｺﾝﾄﾞｳ ﾕｳｶﾞ</t>
  </si>
  <si>
    <t>ﾔﾏﾀﾞ ｺｳﾀﾛｳ</t>
  </si>
  <si>
    <t>ｽｽﾞｷ ﾘｭｳﾀ</t>
  </si>
  <si>
    <t>ﾅｶﾞｵ ﾘｭｳｾｲ</t>
  </si>
  <si>
    <t>ﾅｶｼﾞﾏ ｼﾝﾔ</t>
  </si>
  <si>
    <t>ﾐﾎ ﾀｶﾏｻ</t>
  </si>
  <si>
    <t>ﾐﾜ ﾋﾛﾕｷ</t>
  </si>
  <si>
    <t>ｾｵ ﾓﾄﾋﾛ</t>
  </si>
  <si>
    <t>ｽｽﾞｷ ﾔｽﾋﾄ</t>
  </si>
  <si>
    <t>ｵｵｴ ﾕｳﾄ</t>
  </si>
  <si>
    <t>ﾋｵｷ ﾄﾓﾉﾘ</t>
  </si>
  <si>
    <t>ﾔｽｴ ｱﾕﾑ</t>
  </si>
  <si>
    <t>ﾐﾔｹ ﾕｳｷ</t>
  </si>
  <si>
    <t>ﾔｽｴ ﾕｳﾄ</t>
  </si>
  <si>
    <t>ﾊﾁﾔ ｻﾄｼ</t>
  </si>
  <si>
    <t>ｲｼﾀﾞ ｹﾝ</t>
  </si>
  <si>
    <t>ｲﾄｳ ｹｲﾄ</t>
  </si>
  <si>
    <t>ｴｻﾞｷ ﾉﾌﾞﾕｷ</t>
  </si>
  <si>
    <t>ﾈﾓﾄ ｶｽﾞｷ</t>
  </si>
  <si>
    <t>ｺﾞﾄｳ ｿｳ</t>
  </si>
  <si>
    <t>ﾅｶﾆｼ ﾕｳｽｹ</t>
  </si>
  <si>
    <t>ｽｽﾞｷ ﾀｶﾌﾐ</t>
  </si>
  <si>
    <t>ﾌﾙﾔﾏ ｴﾏﾙ</t>
  </si>
  <si>
    <t>ﾏﾂｵ ﾘｮｳｽｹ</t>
  </si>
  <si>
    <t>ｵｵﾑﾗ ｼﾝ</t>
  </si>
  <si>
    <t>ﾀﾅﾊｼ ﾀﾞｲｽｹ</t>
  </si>
  <si>
    <t>ﾏﾂｵｶ ﾏﾅﾌﾞ</t>
  </si>
  <si>
    <t>ｲｿﾀﾞ ﾀｸﾐ</t>
  </si>
  <si>
    <t>ｲﾜﾀ ﾁｳﾈ</t>
  </si>
  <si>
    <t>ｵｵﾉ ｺｳｷ</t>
  </si>
  <si>
    <t>ｶｻﾊﾗ ﾏｱﾔ</t>
  </si>
  <si>
    <t>ｻｶｲ ﾊﾔﾀ</t>
  </si>
  <si>
    <t>ﾀﾅｶ ﾀﾞｲｷ</t>
  </si>
  <si>
    <t>ﾓﾄｲ ｺｳｾｲ</t>
  </si>
  <si>
    <t>ﾔﾏｶﾜ ﾀｸﾐ</t>
  </si>
  <si>
    <t>ｶﾐﾔ ｱﾂｷ</t>
  </si>
  <si>
    <t>ｻﾄﾊﾗ ﾋｶﾙ</t>
  </si>
  <si>
    <t>ﾏﾂﾀﾞ ｼｭﾝ</t>
  </si>
  <si>
    <t>ﾐﾅﾐ ﾘｮｳﾔ</t>
  </si>
  <si>
    <t>ﾔﾏｷﾞﾜ ﾀｲｶﾞ</t>
  </si>
  <si>
    <t>ｵｶﾀﾞ ﾀﾞｲｷ</t>
  </si>
  <si>
    <t>ｱｻｲ ｷﾐﾔｽ</t>
  </si>
  <si>
    <t>ｲﾏﾁ ﾀｽｸ</t>
  </si>
  <si>
    <t>ｳｼﾞﾀ ﾀｶﾕｷ</t>
  </si>
  <si>
    <t>ｷﾉｼﾀ ｶｲﾄ</t>
  </si>
  <si>
    <t>ｿﾉﾊﾗ ｼｮｳﾀ</t>
  </si>
  <si>
    <t>ﾀｹﾀﾞ ﾅｵﾔ</t>
  </si>
  <si>
    <t>ﾏｷﾉ ﾏｻﾋﾄ</t>
  </si>
  <si>
    <t>ﾐﾔｻﾞｷ ｼｭｳｽｹ</t>
  </si>
  <si>
    <t>ｿﾈ ﾀｸﾐ</t>
  </si>
  <si>
    <t>ﾌｼﾞｶﾜ ﾀｲｽｹ</t>
  </si>
  <si>
    <t>ｵｵｶﾂ ﾄﾓｱｷ</t>
  </si>
  <si>
    <t>ﾖﾈｶﾜ ﾄｼｱｷ</t>
  </si>
  <si>
    <t>ﾀﾅｶ ｹﾝﾀ</t>
  </si>
  <si>
    <t>ｲｼﾀﾞ ﾀｹｼ</t>
  </si>
  <si>
    <t>ﾂﾁﾔ ﾋﾞﾄﾞｳ</t>
  </si>
  <si>
    <t>ｵｶﾞﾜ ﾑﾈﾉﾘ</t>
  </si>
  <si>
    <t>ﾖｼﾀﾞ ｹﾝﾀ</t>
  </si>
  <si>
    <t>ﾀｷｸﾞﾁ ｱﾏﾈ</t>
  </si>
  <si>
    <t>ﾀﾅｶ ｹﾝﾄ</t>
  </si>
  <si>
    <t>ﾆｼｵ ｺｳﾉｽｹ</t>
  </si>
  <si>
    <t>ｲｲﾀﾞ ﾀｲｾｲ</t>
  </si>
  <si>
    <t>ｵｵﾆｼ ﾌｳｷ</t>
  </si>
  <si>
    <t>ｼﾝﾑﾗ ｱﾗｼ</t>
  </si>
  <si>
    <t>ｽｽﾞｷ ｹﾝｽｹ</t>
  </si>
  <si>
    <t>ﾏﾂｲ ｼｭｳﾀ</t>
  </si>
  <si>
    <t>ｶﾜﾊﾞﾀ ｺｳｷ</t>
  </si>
  <si>
    <t>ﾀｶｷﾞ ｶｽﾞﾏ</t>
  </si>
  <si>
    <t>ﾀﾞｲﾁｮｳ ｶｵﾙ</t>
  </si>
  <si>
    <t>ﾌﾅﾀﾞ ｶｽﾞｷ</t>
  </si>
  <si>
    <t>ｽｽﾞｷ ｱﾔﾄ</t>
  </si>
  <si>
    <t>ﾑﾗﾔﾏ ﾘｭｳﾄ</t>
  </si>
  <si>
    <t>ｼﾉﾊﾗ ﾘｸ</t>
  </si>
  <si>
    <t>ｽﾐﾖｼ ﾜﾀﾙ</t>
  </si>
  <si>
    <t>ﾖﾈｸﾗ ﾕｳｷ</t>
  </si>
  <si>
    <t>ｶﾜﾀﾞ ﾄﾓﾀｶ</t>
  </si>
  <si>
    <t>ﾌｸｲ ﾀﾂﾔ</t>
  </si>
  <si>
    <t>ｻｶｲ ｼｮｳﾀ</t>
  </si>
  <si>
    <t>ｻﾜﾔﾏ ﾀｸﾐ</t>
  </si>
  <si>
    <t>ﾏｽﾀﾞ ﾕｳﾀ</t>
  </si>
  <si>
    <t>ｷﾉｼﾀ ﾘｮｳｶﾞ</t>
  </si>
  <si>
    <t>ﾏｷﾉ ﾀｲｶﾞ</t>
  </si>
  <si>
    <t>ﾓﾁﾂﾞｷ ｺｳﾖｳ</t>
  </si>
  <si>
    <t>ｺﾊﾞ ﾋｮｳﾏ</t>
  </si>
  <si>
    <t>ｲﾅﾊﾞ ｺｳｼ</t>
  </si>
  <si>
    <t>ﾒﾔ ﾀｲｾｲ</t>
  </si>
  <si>
    <t>ﾆｼﾓﾄ ﾘｮｳﾀﾛｳ</t>
  </si>
  <si>
    <t>ﾊﾗﾀﾞ ｶｽﾞｷ</t>
  </si>
  <si>
    <t>ﾊｾｶﾞﾜ ﾕｳﾔ</t>
  </si>
  <si>
    <t>ﾊﾞﾊﾞ ﾀｶｵ</t>
  </si>
  <si>
    <t>ｱｵｷ ﾀｶﾉﾘ</t>
  </si>
  <si>
    <t>ｲｼﾂﾞｶ ﾀﾞｲｷ</t>
  </si>
  <si>
    <t>ｵｶﾞｻﾜﾗ ﾀｸﾏ</t>
  </si>
  <si>
    <t>ｵｶﾀﾞ ﾀﾂﾔ</t>
  </si>
  <si>
    <t>ｸﾗﾂｼﾞ ｹﾝ</t>
  </si>
  <si>
    <t>ｻｶｲ ｼｭﾝ</t>
  </si>
  <si>
    <t>ｻｶｲ ﾅｵﾔ</t>
  </si>
  <si>
    <t>ﾏｴﾀﾞ ﾋｶﾙ</t>
  </si>
  <si>
    <t>ﾔﾏｸﾞﾁ ｶｲｷ</t>
  </si>
  <si>
    <t>ﾔﾏﾓﾄ ｲﾂｷ</t>
  </si>
  <si>
    <t>ｲｼﾏｷ ﾖｼﾔ</t>
  </si>
  <si>
    <t>ﾜﾀﾅﾍﾞ ﾀｽｸ</t>
  </si>
  <si>
    <t>ﾅｶﾞﾔﾅｷﾞ ｹｲﾀ</t>
  </si>
  <si>
    <t>ﾌｼﾞｲ ｺｳﾀ</t>
  </si>
  <si>
    <t>ｼﾐｽﾞ ﾄｳｺﾞ</t>
  </si>
  <si>
    <t>ﾋﾗﾀ ｼｮｳｺﾞ</t>
  </si>
  <si>
    <t>ﾔﾏﾀﾞ ｹﾝﾀ</t>
  </si>
  <si>
    <t>ﾐﾔｻﾞｷ ﾄﾓﾔ</t>
  </si>
  <si>
    <t>ﾌｸﾀﾞ ﾕｳｽｹ</t>
  </si>
  <si>
    <t>ｵﾊﾞﾀ ﾏｻｷ</t>
  </si>
  <si>
    <t>ｸﾙﾏﾓﾄ ﾕｳﾏ</t>
  </si>
  <si>
    <t>ｲｼﾊﾗ ｼｮｳ</t>
  </si>
  <si>
    <t>ﾐｿﾞｸﾞﾁ ﾋﾛﾅｵ</t>
  </si>
  <si>
    <t>ﾏﾂﾓﾄ ｼﾞｭﾝｲﾁ</t>
  </si>
  <si>
    <t>ﾏﾂﾓﾄ ﾄﾓｷ</t>
  </si>
  <si>
    <t>ｲｸﾞﾁ ｿｳﾀﾛｳ</t>
  </si>
  <si>
    <t>ｲｿﾉ ﾕｳｷ</t>
  </si>
  <si>
    <t>ｵｵﾀ ﾏｻﾔ</t>
  </si>
  <si>
    <t>ｺﾊﾞﾔｼ ｶｽﾞﾏ</t>
  </si>
  <si>
    <t>ｺﾊﾞﾔｼ ﾜﾀﾙ</t>
  </si>
  <si>
    <t>ｻｶﾀ ｼｮｳｺﾞ</t>
  </si>
  <si>
    <t>ｻﾝｸﾞｳ ｶﾞﾑ</t>
  </si>
  <si>
    <t>ﾀﾁﾊﾞﾅ ﾄｵﾙ</t>
  </si>
  <si>
    <t>ﾀﾅｶ ﾚｲ</t>
  </si>
  <si>
    <t>ﾀﾊﾗ ﾋﾛｷ</t>
  </si>
  <si>
    <t>ﾌｶﾐ ｶｽﾞｷ</t>
  </si>
  <si>
    <t>ﾖｺﾔﾏ ﾘｭｳﾔ</t>
  </si>
  <si>
    <t>ｶﾜﾂ ﾕｳﾀ</t>
  </si>
  <si>
    <t>ﾎｿﾔ ﾕｳﾀ</t>
  </si>
  <si>
    <t>ﾑﾗﾔﾏ ﾄﾓﾉﾘ</t>
  </si>
  <si>
    <t>ﾀｹﾀﾞ ｾｲﾔ</t>
  </si>
  <si>
    <t>ﾐﾂｲ ﾚｵ</t>
  </si>
  <si>
    <t>ｲｼﾂﾞ ﾅｵﾄ</t>
  </si>
  <si>
    <t>ﾔｽｲ ﾕｳﾄ</t>
  </si>
  <si>
    <t>ｵｵﾊﾞ ﾀｸﾏ</t>
  </si>
  <si>
    <t>ｳｶﾞ ﾄﾓｷ</t>
  </si>
  <si>
    <t>ｱﾏｲｹ ｼｭﾝｽｹ</t>
  </si>
  <si>
    <t>ｻﾄｳ ｹｲ</t>
  </si>
  <si>
    <t>ﾓﾘｶﾜ ﾊﾙﾕｷ</t>
  </si>
  <si>
    <t>ﾂﾈﾓﾘ ｼｭﾝﾀ</t>
  </si>
  <si>
    <t>ｵｸ ﾊﾔﾄ</t>
  </si>
  <si>
    <t>D3</t>
  </si>
  <si>
    <t>山梨県</t>
  </si>
  <si>
    <t>福島県</t>
  </si>
  <si>
    <t>東京都</t>
  </si>
  <si>
    <t>埼玉県</t>
  </si>
  <si>
    <t>岩手県</t>
  </si>
  <si>
    <t>群馬県</t>
  </si>
  <si>
    <t>秋田県</t>
  </si>
  <si>
    <t>ｱｲﾁｲｶﾀﾞｲｶﾞｸ</t>
  </si>
  <si>
    <t>ｱｲﾁｶﾞｸｲﾝﾀﾞｲｶﾞｸ</t>
  </si>
  <si>
    <t>ｱｲﾁｷｮｳｲｸﾀﾞｲｶﾞｸ</t>
  </si>
  <si>
    <t>ｱｲﾁｹﾝﾘﾂﾀﾞｲｶﾞｸ</t>
  </si>
  <si>
    <t>ｱｲﾁｺｳｷﾞｮｳﾀﾞｲｶﾞｸ</t>
  </si>
  <si>
    <t>ｱｲﾁｼｭｸﾄｸﾀﾞｲｶﾞｸ</t>
  </si>
  <si>
    <t>ｱｲﾁﾀﾞｲｶﾞｸ</t>
  </si>
  <si>
    <t>ｱｲﾁﾄｳﾎｳﾀﾞｲｶﾞｸ</t>
  </si>
  <si>
    <t>ｷﾞﾌｹｲｻﾞｲﾀﾞｲｶﾞｸ</t>
  </si>
  <si>
    <t>ｷﾞﾌｺｳｷﾞｮｳｺｳﾄｳｾﾝﾓﾝｶﾞｯｺｳ</t>
  </si>
  <si>
    <t>ｷﾞﾌｼｮｳﾄｸｶﾞｸｴﾝﾀﾞｲｶﾞｸ</t>
  </si>
  <si>
    <t>ｷﾞﾌﾀﾞｲｶﾞｸ</t>
  </si>
  <si>
    <t>ｷﾞﾌﾔｯｶﾀﾞｲｶﾞｸ</t>
  </si>
  <si>
    <t>ｷﾝｷﾀﾞｲｶﾞｸｺｳｷﾞｮｳｺｳﾄｳｾﾝﾓﾝｶﾞｯｺｳ</t>
  </si>
  <si>
    <t>ｷﾝｼﾞｮｳｶﾞｸｲﾝﾀﾞｲｶﾞｸ</t>
  </si>
  <si>
    <t>ｺｳｶﾞｯｶﾝﾀﾞｲｶﾞｸ</t>
  </si>
  <si>
    <t>ｼｶﾞｯｶﾝﾀﾞｲｶﾞｸ</t>
  </si>
  <si>
    <t>ｼｽﾞｵｶｹﾝﾘﾂﾀﾞｲｶﾞｸ</t>
  </si>
  <si>
    <t>ｼｽﾞｵｶｻﾝｷﾞｮｳﾀﾞｲｶﾞｸ</t>
  </si>
  <si>
    <t>ｼｽﾞｵｶﾀﾞｲｶﾞｸ</t>
  </si>
  <si>
    <t>ｽｷﾞﾔﾏｼﾞｮｶﾞｸｴﾝﾀﾞｲｶﾞｸ</t>
  </si>
  <si>
    <t>ｽｽﾞｶｺｳｷﾞｮｳｺｳﾄｳｾﾝﾓﾝｶﾞｯｺｳ</t>
  </si>
  <si>
    <t>ﾀﾞｲﾄﾞｳﾀﾞｲｶﾞｸ</t>
  </si>
  <si>
    <t>ﾁｭｳｷｮｳｶﾞｸｲﾝﾀﾞｲｶﾞｸ</t>
  </si>
  <si>
    <t>ﾁｭｳｷｮｳﾀﾞｲｶﾞｸ</t>
  </si>
  <si>
    <t>ﾁｭｳﾌﾞｶﾞｸｲﾝﾀﾞｲｶﾞｸ</t>
  </si>
  <si>
    <t>ﾁｭｳﾌﾞﾀﾞｲｶﾞｸ</t>
  </si>
  <si>
    <t>ﾄｳｶｲｶﾞｸｴﾝﾀﾞｲｶﾞｸ</t>
  </si>
  <si>
    <t>ﾄｳｶｲﾀﾞｲｶﾞｸﾄｳｶｲ</t>
  </si>
  <si>
    <t>ﾄｺﾊﾀﾞｲｶﾞｸ</t>
  </si>
  <si>
    <t>ﾄﾊﾞｼｮｳｾﾝｺｳﾄｳｾﾝﾓﾝｶﾞｯｺｳ</t>
  </si>
  <si>
    <t>ﾄﾖﾀｺｳｷﾞｮｳｺｳﾄｳｾﾝﾓﾝｶﾞｯｺｳ</t>
  </si>
  <si>
    <t>ﾄﾖﾊｼｷﾞｼﾞｭﾂｶｶﾞｸﾀﾞｲｶﾞｸ</t>
  </si>
  <si>
    <t>ﾅｺﾞﾔｶﾞｸｲﾝﾀﾞｲｶﾞｸ</t>
  </si>
  <si>
    <t>ﾅｺﾞﾔｺｳｷﾞｮｳﾀﾞｲｶﾞｸ</t>
  </si>
  <si>
    <t>ﾅｺﾞﾔｼﾞｮｼﾀﾞｲｶﾞｸ</t>
  </si>
  <si>
    <t>ﾅｺﾞﾔｼﾘﾂﾀﾞｲｶﾞｸ</t>
  </si>
  <si>
    <t>ﾅｺﾞﾔﾀﾞｲｶﾞｸ</t>
  </si>
  <si>
    <t>ﾅﾝｻﾞﾝﾀﾞｲｶﾞｸ</t>
  </si>
  <si>
    <t>ﾆﾎﾝﾌｸｼﾀﾞｲｶﾞｸ</t>
  </si>
  <si>
    <t>ﾇﾏﾂﾞｺｳｷﾞｮｳｺｳﾄｳｾﾝﾓﾝｶﾞｯｺｳ</t>
  </si>
  <si>
    <t>ﾊﾏﾏﾂｲｶﾀﾞｲｶﾞｸ</t>
  </si>
  <si>
    <t>ﾌｼﾞﾀﾎｹﾝｴｲｾｲﾀﾞｲｶﾞｸ</t>
  </si>
  <si>
    <t>ﾐｴﾀﾞｲｶﾞｸ</t>
  </si>
  <si>
    <t>ﾒｲｼﾞｮｳﾀﾞｲｶﾞｸ</t>
  </si>
  <si>
    <t>名古屋女子大学</t>
  </si>
  <si>
    <t>岐阜聖徳大</t>
  </si>
  <si>
    <t>東海学大</t>
  </si>
  <si>
    <t>鳥羽商船高専</t>
  </si>
  <si>
    <t>名古屋女子大</t>
  </si>
  <si>
    <t>沼津高専</t>
  </si>
  <si>
    <t>藤田保衛大</t>
  </si>
  <si>
    <r>
      <t>10000ｍ（5000m）
自己最高記録</t>
    </r>
    <r>
      <rPr>
        <vertAlign val="superscript"/>
        <sz val="9"/>
        <color theme="1"/>
        <rFont val="ＭＳ Ｐゴシック"/>
        <family val="3"/>
        <charset val="128"/>
        <scheme val="minor"/>
      </rPr>
      <t>※</t>
    </r>
    <rPh sb="14" eb="16">
      <t>ジコ</t>
    </rPh>
    <rPh sb="16" eb="18">
      <t>サイコウ</t>
    </rPh>
    <rPh sb="18" eb="20">
      <t>キロク</t>
    </rPh>
    <phoneticPr fontId="2"/>
  </si>
  <si>
    <t>種田　慎</t>
  </si>
  <si>
    <t>小楠　宇輝</t>
  </si>
  <si>
    <t>林　尚史</t>
  </si>
  <si>
    <t>原　敦也</t>
  </si>
  <si>
    <t>山代　大海</t>
  </si>
  <si>
    <t>藤本　修平</t>
  </si>
  <si>
    <t>道中　優汰</t>
  </si>
  <si>
    <t>垣本　拓馬</t>
  </si>
  <si>
    <t>幸村　龍磨</t>
  </si>
  <si>
    <t>原田　穣次</t>
  </si>
  <si>
    <t>伊藤　勇力</t>
  </si>
  <si>
    <t>箕浦　知宏</t>
  </si>
  <si>
    <t>齊藤　千也</t>
  </si>
  <si>
    <t>星野　大輝</t>
  </si>
  <si>
    <t>村上　太一</t>
  </si>
  <si>
    <t>伊藤　勇翔</t>
  </si>
  <si>
    <t>浅川　綾也</t>
  </si>
  <si>
    <t>小池　正峻</t>
  </si>
  <si>
    <t>田中　潤</t>
  </si>
  <si>
    <t>植村　和真</t>
  </si>
  <si>
    <t>櫻井　颯</t>
  </si>
  <si>
    <t>田中　麻詞</t>
  </si>
  <si>
    <t>臼井　優斗</t>
  </si>
  <si>
    <t>石濵　透</t>
  </si>
  <si>
    <t>長村　圭吾</t>
  </si>
  <si>
    <t>影山　宥</t>
  </si>
  <si>
    <t>黒川　将吾</t>
  </si>
  <si>
    <t>小林　郁斗</t>
  </si>
  <si>
    <t>多治見　尚希</t>
  </si>
  <si>
    <t>出戸　智大</t>
  </si>
  <si>
    <t>村松　幸耶</t>
  </si>
  <si>
    <t>立川　直大</t>
  </si>
  <si>
    <t>宇田　宙生</t>
  </si>
  <si>
    <t>小川　翔矢</t>
  </si>
  <si>
    <t>疋田　海</t>
  </si>
  <si>
    <t>姫子松　佑斗</t>
  </si>
  <si>
    <t>冨士本　有希</t>
  </si>
  <si>
    <t>堀田　裕斗</t>
  </si>
  <si>
    <t>加藤　和磨</t>
  </si>
  <si>
    <t>九野　隼</t>
  </si>
  <si>
    <t>水谷　直樹</t>
  </si>
  <si>
    <t>小林　隼</t>
  </si>
  <si>
    <t>鐘森　栄作</t>
  </si>
  <si>
    <t>佐藤　悠太郎</t>
  </si>
  <si>
    <t>本村　旬</t>
  </si>
  <si>
    <t>近藤　耀太郎</t>
  </si>
  <si>
    <t>石橋　駿</t>
  </si>
  <si>
    <t>附田　航大</t>
  </si>
  <si>
    <t>河合　智貴</t>
  </si>
  <si>
    <t>坂田　昂駿</t>
  </si>
  <si>
    <t>大音師　一嘉</t>
  </si>
  <si>
    <t>長谷川　眞也</t>
  </si>
  <si>
    <t>田口　雄太</t>
  </si>
  <si>
    <t>平野　岳</t>
  </si>
  <si>
    <t>長宅　郁哉</t>
  </si>
  <si>
    <t>寺田　彬浩</t>
  </si>
  <si>
    <t>小林　篤弥</t>
  </si>
  <si>
    <t>木村　竜誠</t>
  </si>
  <si>
    <t>小里　渓太</t>
  </si>
  <si>
    <t>角谷　俊弥</t>
  </si>
  <si>
    <t>中村　周人</t>
  </si>
  <si>
    <t>阪野　功己</t>
  </si>
  <si>
    <t>渡邉　凌太</t>
  </si>
  <si>
    <t>内藤　龍仁</t>
  </si>
  <si>
    <t>菱田　昂太朗</t>
  </si>
  <si>
    <t>鈴木　秀</t>
  </si>
  <si>
    <t>北野　拓真</t>
  </si>
  <si>
    <t>新谷　一樹</t>
  </si>
  <si>
    <t>松本　和幸</t>
  </si>
  <si>
    <t>秋山　陽彦</t>
  </si>
  <si>
    <t>粟田　洋祐</t>
  </si>
  <si>
    <t>梅田　峻也</t>
  </si>
  <si>
    <t>斎藤　雄大</t>
  </si>
  <si>
    <t>原屋　正龍</t>
  </si>
  <si>
    <t>兵藤　賢</t>
  </si>
  <si>
    <t>深津　義士</t>
  </si>
  <si>
    <t>舟底　範行</t>
  </si>
  <si>
    <t>俣野　優介</t>
  </si>
  <si>
    <t>岡嶋　一蔵</t>
  </si>
  <si>
    <t>山﨑　渓流</t>
  </si>
  <si>
    <t>ｵｲﾀﾞ ｼﾝ</t>
  </si>
  <si>
    <t>ｵｸﾞｽ ﾀｶｷ</t>
  </si>
  <si>
    <t>ﾊﾔｼ ﾅｵﾌﾐ</t>
  </si>
  <si>
    <t>ﾊﾗ ｱﾂﾔ</t>
  </si>
  <si>
    <t>ﾔﾏｼﾛ ﾋﾛﾐ</t>
  </si>
  <si>
    <t>ﾌｼﾞﾓﾄ ｼｭｳﾍｲ</t>
  </si>
  <si>
    <t>ﾐﾁﾅｶ ﾕｳﾀ</t>
  </si>
  <si>
    <t>ｶｷﾓﾄ ﾀｸﾏ</t>
  </si>
  <si>
    <t>ｺｳﾑﾗ ﾀﾂﾏ</t>
  </si>
  <si>
    <t>ﾊﾗﾀﾞ ｼﾞｮｳｼﾞ</t>
  </si>
  <si>
    <t>ｲﾄｳ ﾕｳﾘ</t>
  </si>
  <si>
    <t>ﾐﾉｳﾗ ﾄﾓﾋﾛ</t>
  </si>
  <si>
    <t>ｻｲﾄｳ ｶｽﾞﾔ</t>
  </si>
  <si>
    <t>ﾎｼﾉ ﾀﾞｲｷ</t>
  </si>
  <si>
    <t>ﾑﾗｶﾐ ﾀｲﾁ</t>
  </si>
  <si>
    <t>ｲﾄｳ ﾀｹﾄ</t>
  </si>
  <si>
    <t>ｱｻｶﾜ ﾘｮｳﾔ</t>
  </si>
  <si>
    <t>ｺｲｹ ﾏｻﾄｼ</t>
  </si>
  <si>
    <t>ﾀﾅｶ ｼﾞｭﾝ</t>
  </si>
  <si>
    <t>ｳｴﾑﾗ ｶｽﾞﾏ</t>
  </si>
  <si>
    <t>ｻｸﾗｲ ﾊﾔﾃ</t>
  </si>
  <si>
    <t>ﾀﾅｶ ﾏｺﾄ</t>
  </si>
  <si>
    <t>ｲｼﾊﾏ ﾄｵﾙ</t>
  </si>
  <si>
    <t>ｵｻﾑﾗ ｹｲｺﾞ</t>
  </si>
  <si>
    <t>ｶｹﾞﾔﾏ ﾕｳ</t>
  </si>
  <si>
    <t>ｸﾛｶﾜ ｼｮｳｺﾞ</t>
  </si>
  <si>
    <t>ｺﾊﾞﾔｼ ﾌﾐﾄ</t>
  </si>
  <si>
    <t>ﾀｼﾞﾐ ﾅｵｷ</t>
  </si>
  <si>
    <t>ﾃﾞﾄ ﾄﾓﾋﾛ</t>
  </si>
  <si>
    <t>ﾑﾗﾏﾂ ｺｳﾔ</t>
  </si>
  <si>
    <t>ﾀﾁｶﾜ ﾅｵ</t>
  </si>
  <si>
    <t>ｳﾀﾞ ﾋﾛｷ</t>
  </si>
  <si>
    <t>ｵｶﾞﾜ ｼｮｳﾔ</t>
  </si>
  <si>
    <t>ﾋｷﾀﾞ ｶｲ</t>
  </si>
  <si>
    <t>ﾋﾒｺﾏﾂ ﾕｳﾄ</t>
  </si>
  <si>
    <t>ﾌｼﾞﾓﾄ ﾕｳｷ</t>
  </si>
  <si>
    <t>ﾎｯﾀ ﾕｳﾄ</t>
  </si>
  <si>
    <t>ｶﾄｳ ｶｽﾞﾏ</t>
  </si>
  <si>
    <t>ｸﾉ ｼｭﾝ</t>
  </si>
  <si>
    <t>ﾐｽﾞﾀﾆ ﾅｵｷ</t>
  </si>
  <si>
    <t>ｺﾊﾞﾔｼ ﾊﾔﾄ</t>
  </si>
  <si>
    <t>ｶﾈﾓﾘ ｴｲｻｸ</t>
  </si>
  <si>
    <t>ｻﾄｳ ﾕｳﾀﾛｳ</t>
  </si>
  <si>
    <t>ﾓﾄﾑﾗ ｼﾞｭﾝ</t>
  </si>
  <si>
    <t>ｺﾝﾄﾞｳ ﾖｳﾀﾛｳ</t>
  </si>
  <si>
    <t>ｲｼﾊﾞｼ ｼｭﾝ</t>
  </si>
  <si>
    <t>ﾂｸﾀﾞ ｺｳﾀﾞｲ</t>
  </si>
  <si>
    <t>ｶﾜｲ ﾄﾓｷ</t>
  </si>
  <si>
    <t>ｻｶﾀ ﾀｶﾄｼ</t>
  </si>
  <si>
    <t>ｵｵﾄｼ ｶｽﾞﾖｼ</t>
  </si>
  <si>
    <t>ﾊｾｶﾞﾜ ﾏｻﾔ</t>
  </si>
  <si>
    <t>ﾀｸﾞﾁ ﾕｳﾀ</t>
  </si>
  <si>
    <t>ﾋﾗﾉ ｶﾞｸﾄ</t>
  </si>
  <si>
    <t>ﾅｶﾞｹ ｲｸﾔ</t>
  </si>
  <si>
    <t>ﾃﾗﾀﾞ ｱｷﾋﾛ</t>
  </si>
  <si>
    <t>ｺﾊﾞﾔｼ ｱﾂﾔ</t>
  </si>
  <si>
    <t>ｷﾑﾗ ﾘｭｳｾｲ</t>
  </si>
  <si>
    <t>ｺｻﾄ ｹｲﾀ</t>
  </si>
  <si>
    <t>ｶｸﾀﾆ ﾄｼﾔ</t>
  </si>
  <si>
    <t>ﾅｶﾑﾗ ｼｭｳﾄ</t>
  </si>
  <si>
    <t>ﾊﾞﾝﾉ ｺｳｷ</t>
  </si>
  <si>
    <t>ﾜﾀﾅﾍﾞ ﾘｮｳﾀ</t>
  </si>
  <si>
    <t>ﾅｲﾄｳ ﾘｭｳｼﾞﾝ</t>
  </si>
  <si>
    <t>ﾋｼﾀﾞ ｺｳﾀﾛｳ</t>
  </si>
  <si>
    <t>ｽｽﾞｷ ｼｭｳ</t>
  </si>
  <si>
    <t>ｷﾀﾉ ﾀｸﾏ</t>
  </si>
  <si>
    <t>ｼﾝﾀﾆ ｶｽﾞｷ</t>
  </si>
  <si>
    <t>ﾏﾂﾓﾄ ｶｽﾞﾕｷ</t>
  </si>
  <si>
    <t>ｱｷﾔﾏ ﾊﾙﾋｺ</t>
  </si>
  <si>
    <t>ｱﾜﾀ ﾖｳｽｹ</t>
  </si>
  <si>
    <t>ｳﾒﾀﾞ ｼｭﾝﾔ</t>
  </si>
  <si>
    <t>ｻｲﾄｳ ﾕｳﾀ</t>
  </si>
  <si>
    <t>ﾊﾗﾔ ｾｲﾘｭｳ</t>
  </si>
  <si>
    <t>ﾋｮｳﾄﾞｳ ｹﾝ</t>
  </si>
  <si>
    <t>ﾌｶﾂ ﾖｼﾋﾄ</t>
  </si>
  <si>
    <t>ﾌﾅｿｺ ﾉﾘﾕｷ</t>
  </si>
  <si>
    <t>ﾏﾀﾉ ﾕｳｽｹ</t>
  </si>
  <si>
    <t>ｵｶｼﾞﾏ ｲﾁｿﾞｳ</t>
  </si>
  <si>
    <t>ﾔﾏｻﾞｷ ｹｲﾘｭｳ</t>
  </si>
  <si>
    <t>ｳｽｲ ﾕｳﾄ</t>
  </si>
  <si>
    <t>自己最高記録に関して：10000mの記録を持っていない場合のみ,5000mの記録を使用できる。</t>
    <rPh sb="0" eb="2">
      <t>ジコ</t>
    </rPh>
    <rPh sb="2" eb="4">
      <t>サイコウ</t>
    </rPh>
    <rPh sb="4" eb="6">
      <t>キロク</t>
    </rPh>
    <rPh sb="7" eb="8">
      <t>カン</t>
    </rPh>
    <rPh sb="18" eb="20">
      <t>キロク</t>
    </rPh>
    <rPh sb="21" eb="22">
      <t>モ</t>
    </rPh>
    <rPh sb="27" eb="29">
      <t>バアイ</t>
    </rPh>
    <rPh sb="38" eb="40">
      <t>キロク</t>
    </rPh>
    <rPh sb="41" eb="43">
      <t>シヨウ</t>
    </rPh>
    <phoneticPr fontId="1"/>
  </si>
  <si>
    <t>土屋　智仁</t>
    <rPh sb="0" eb="2">
      <t>ツチヤ</t>
    </rPh>
    <phoneticPr fontId="1"/>
  </si>
  <si>
    <t>小野　和希</t>
    <rPh sb="4" eb="5">
      <t>ノゾミ</t>
    </rPh>
    <phoneticPr fontId="1"/>
  </si>
  <si>
    <t>千葉県</t>
    <rPh sb="0" eb="2">
      <t>チバ</t>
    </rPh>
    <phoneticPr fontId="1"/>
  </si>
  <si>
    <t>様式Ⅲ　明細書</t>
    <rPh sb="0" eb="2">
      <t>ヨウシキ</t>
    </rPh>
    <rPh sb="4" eb="7">
      <t>メイサイショ</t>
    </rPh>
    <phoneticPr fontId="1"/>
  </si>
  <si>
    <t>全日本大学駅伝選考会</t>
    <rPh sb="0" eb="3">
      <t>ゼンニホン</t>
    </rPh>
    <rPh sb="3" eb="5">
      <t>ダイガク</t>
    </rPh>
    <rPh sb="5" eb="7">
      <t>エキデン</t>
    </rPh>
    <rPh sb="7" eb="10">
      <t>センコウカイ</t>
    </rPh>
    <phoneticPr fontId="1"/>
  </si>
  <si>
    <t>申込責任者氏名　ﾌﾘｶﾞﾅ</t>
    <rPh sb="0" eb="2">
      <t>モウシコミ</t>
    </rPh>
    <rPh sb="2" eb="5">
      <t>セキニンシャ</t>
    </rPh>
    <rPh sb="5" eb="7">
      <t>シメイ</t>
    </rPh>
    <phoneticPr fontId="1"/>
  </si>
  <si>
    <t>申込責任者氏名</t>
    <rPh sb="0" eb="2">
      <t>モウシコミ</t>
    </rPh>
    <rPh sb="2" eb="5">
      <t>セキニンシャ</t>
    </rPh>
    <rPh sb="5" eb="7">
      <t>シメイ</t>
    </rPh>
    <phoneticPr fontId="1"/>
  </si>
  <si>
    <t>申込責任者名</t>
    <rPh sb="0" eb="2">
      <t>モウシコミ</t>
    </rPh>
    <rPh sb="2" eb="5">
      <t>セキニンシャ</t>
    </rPh>
    <rPh sb="5" eb="6">
      <t>メイ</t>
    </rPh>
    <phoneticPr fontId="1"/>
  </si>
  <si>
    <t>記録</t>
    <rPh sb="0" eb="2">
      <t>キロク</t>
    </rPh>
    <phoneticPr fontId="1"/>
  </si>
  <si>
    <t>立花　悠馬</t>
  </si>
  <si>
    <t>小倉　航弥</t>
  </si>
  <si>
    <t>五十川　碧</t>
  </si>
  <si>
    <t>梅村　開斗</t>
  </si>
  <si>
    <t>大澤　優</t>
  </si>
  <si>
    <t>鍋島　大騎</t>
  </si>
  <si>
    <t>大久保　瑠星</t>
  </si>
  <si>
    <t>白神　雄大</t>
  </si>
  <si>
    <t>大久利　龍太郎</t>
  </si>
  <si>
    <t>高見澤　草大</t>
  </si>
  <si>
    <t>吉野　敬太郎</t>
  </si>
  <si>
    <t>谷口　怜央</t>
  </si>
  <si>
    <t>柴田　峻佑</t>
  </si>
  <si>
    <t>岡村　圭祐</t>
  </si>
  <si>
    <t>加藤　誉晴</t>
  </si>
  <si>
    <t>長江　祐汰</t>
  </si>
  <si>
    <t>安藤　孝浩</t>
  </si>
  <si>
    <t>大澤　友裕</t>
  </si>
  <si>
    <t>岡野　秀彬</t>
  </si>
  <si>
    <t>髙橋　公貴</t>
  </si>
  <si>
    <t>冨田　凌佑</t>
  </si>
  <si>
    <t>中村　聡宏</t>
  </si>
  <si>
    <t>加藤　貴之</t>
  </si>
  <si>
    <t>鈴木　崚也</t>
  </si>
  <si>
    <t>佐治　啓亮</t>
  </si>
  <si>
    <t>大草　雅史</t>
  </si>
  <si>
    <t>三田　薫</t>
  </si>
  <si>
    <t>小杉　友寛</t>
  </si>
  <si>
    <t>林　時生</t>
  </si>
  <si>
    <t>髙橋　直希</t>
  </si>
  <si>
    <t>尾嶋　匠海</t>
  </si>
  <si>
    <t>鈴木　健一朗</t>
  </si>
  <si>
    <t>菅沼　秀太郎</t>
  </si>
  <si>
    <t>吉山　剛</t>
  </si>
  <si>
    <t>中川　修汰</t>
  </si>
  <si>
    <t>林　怜央</t>
  </si>
  <si>
    <t>宇野　理斗</t>
  </si>
  <si>
    <t>村井　駿太</t>
  </si>
  <si>
    <t>浦西　佑輔</t>
  </si>
  <si>
    <t>久野　岳土</t>
  </si>
  <si>
    <t>長縄　貴史</t>
  </si>
  <si>
    <t>広垣　智也</t>
  </si>
  <si>
    <t>塚本　文汰</t>
  </si>
  <si>
    <t>神谷　智紀</t>
  </si>
  <si>
    <t>岡和田　三太</t>
  </si>
  <si>
    <t>市川　大雅</t>
  </si>
  <si>
    <t>内山　輝一</t>
  </si>
  <si>
    <t>安達　太陽</t>
  </si>
  <si>
    <t>花輪　駿也</t>
  </si>
  <si>
    <t>吉川　尚典</t>
  </si>
  <si>
    <t>居森　圭哉</t>
  </si>
  <si>
    <t>袴田　侑希</t>
  </si>
  <si>
    <t>佐藤　祐杜</t>
  </si>
  <si>
    <t>小川　真誉</t>
  </si>
  <si>
    <t>赤尾　亮</t>
  </si>
  <si>
    <t>大場　稜斗</t>
  </si>
  <si>
    <t>長瀬　博哉</t>
  </si>
  <si>
    <t>辻川　侑馬</t>
  </si>
  <si>
    <t>辻野　到磨</t>
  </si>
  <si>
    <t>横川　葵</t>
  </si>
  <si>
    <t>長谷川　翔大</t>
  </si>
  <si>
    <t>伊藤　祐貴</t>
  </si>
  <si>
    <t>両角　祐哉</t>
  </si>
  <si>
    <t>伊藤　史苑</t>
  </si>
  <si>
    <t>若浜　大揮</t>
  </si>
  <si>
    <t>牛山　直哉</t>
  </si>
  <si>
    <t>大垣内　祐希</t>
  </si>
  <si>
    <t>神田　勝也</t>
  </si>
  <si>
    <t>久保田　崇義</t>
  </si>
  <si>
    <t>小島　佑一朗</t>
  </si>
  <si>
    <t>寺西　恒介</t>
  </si>
  <si>
    <t>中瀬　央貴</t>
  </si>
  <si>
    <t>中山　凱</t>
  </si>
  <si>
    <t>丸山　裕史</t>
  </si>
  <si>
    <t>山本　恭兵</t>
  </si>
  <si>
    <t>渡部　龍征</t>
  </si>
  <si>
    <t>井口　里岳</t>
  </si>
  <si>
    <t>一柳　光司</t>
  </si>
  <si>
    <t>岡崎　涼太</t>
  </si>
  <si>
    <t>奧田　秀</t>
  </si>
  <si>
    <t>金谷　崇就</t>
  </si>
  <si>
    <t>倉家　隼人</t>
  </si>
  <si>
    <t>澤田　順平</t>
  </si>
  <si>
    <t>戸田　巧</t>
  </si>
  <si>
    <t>土井　勇人</t>
  </si>
  <si>
    <t>中塚　拓己</t>
  </si>
  <si>
    <t>松永　和真</t>
  </si>
  <si>
    <t>山川　碧輝</t>
  </si>
  <si>
    <t>山下　智生</t>
  </si>
  <si>
    <t>渡辺　涼也</t>
  </si>
  <si>
    <t>佐合　奏音</t>
  </si>
  <si>
    <t>小田切　拓真</t>
  </si>
  <si>
    <t>奥村　龍星</t>
  </si>
  <si>
    <t>新垣　秀則</t>
  </si>
  <si>
    <t>柚原　義輝</t>
  </si>
  <si>
    <t>小嶋　将史</t>
  </si>
  <si>
    <t>蔵 啓太</t>
  </si>
  <si>
    <t>諏訪 玄樹</t>
  </si>
  <si>
    <t>水野 裕貴</t>
  </si>
  <si>
    <t>ﾀﾁﾊﾞﾅ ﾕｳﾏ</t>
  </si>
  <si>
    <t>ｵｸﾞﾗ ｺｳﾔ</t>
  </si>
  <si>
    <t>ｲｿｶﾞﾜ ｱｵ</t>
  </si>
  <si>
    <t>ｳﾒﾑﾗ ｶｲﾄ</t>
  </si>
  <si>
    <t>ｵｵｻﾜ ﾕｳ</t>
  </si>
  <si>
    <t>ﾅﾍﾞｼﾏ ﾀﾞｲｷ</t>
  </si>
  <si>
    <t>ｵｵｸﾎﾞ ﾘｭｳｾｲ</t>
  </si>
  <si>
    <t>ｼﾗｶﾞ ﾕｳﾀﾞｲ</t>
  </si>
  <si>
    <t>ｵｵｸﾘ ﾘｭｳﾀﾛｳ</t>
  </si>
  <si>
    <t>ﾀｶﾐｻﾞﾜ ｿｳﾀ</t>
  </si>
  <si>
    <t>ﾖｼﾉ ﾕｷﾀﾛｳ</t>
  </si>
  <si>
    <t>ﾀﾆｸﾞﾁ ﾚｵ</t>
  </si>
  <si>
    <t>ｼﾊﾞﾀ ｼｭﾝｽｹ</t>
  </si>
  <si>
    <t>ｵｶﾑﾗ ｹｲｽｹ</t>
  </si>
  <si>
    <t>ｶﾄｳ ﾀｶﾊﾙ</t>
  </si>
  <si>
    <t>ﾅｶﾞｴ ﾕｳﾀ</t>
  </si>
  <si>
    <t>ｱﾝﾄﾞｳ ﾀｶﾋﾛ</t>
  </si>
  <si>
    <t>ｵｵｻﾞﾜ ﾄﾓﾋﾛ</t>
  </si>
  <si>
    <t>ｵｶﾉ ﾋﾃﾞｱｷ</t>
  </si>
  <si>
    <t>ﾀｶﾊｼ ｺｳｷ</t>
  </si>
  <si>
    <t>ﾄﾐﾀ ﾘｮｳｽｹ</t>
  </si>
  <si>
    <t>ﾅｶﾑﾗ ﾄｼﾋﾛ</t>
  </si>
  <si>
    <t>ｶﾄｳ ﾀｶﾕｷ</t>
  </si>
  <si>
    <t>ｽｽﾞｷ ﾀｶﾔ</t>
  </si>
  <si>
    <t>ｻｼﾞ ｹｲｽｹ</t>
  </si>
  <si>
    <t>ｵｵｸｻ ﾏｻｼ</t>
  </si>
  <si>
    <t>ﾐﾀ ｶｵﾙ</t>
  </si>
  <si>
    <t>ｺｽｷﾞ ﾄﾓﾋﾛ</t>
  </si>
  <si>
    <t>ﾊﾔｼ ﾄｷｵ</t>
  </si>
  <si>
    <t>ﾀｶﾊｼ ﾅｵｷ</t>
  </si>
  <si>
    <t>ｵｼﾞﾏ ﾀｸﾐ</t>
  </si>
  <si>
    <t>ｽｽﾞｷ ｹﾝｲﾁﾛｳ</t>
  </si>
  <si>
    <t>ｽｶﾞﾇﾏ ｼｭｳﾀﾛｳ</t>
  </si>
  <si>
    <t>ﾖｼﾔﾏ ｺﾞｳ</t>
  </si>
  <si>
    <t>ﾅｶｶﾞﾜ ｼｭｳﾀ</t>
  </si>
  <si>
    <t>ﾊﾔｼ ﾚｵ</t>
  </si>
  <si>
    <t>ｳﾉ ﾏｻﾄ</t>
  </si>
  <si>
    <t>ﾑﾗｲ ｼｭﾝﾀ</t>
  </si>
  <si>
    <t>ｳﾗﾆｼ ﾕｳｽｹ</t>
  </si>
  <si>
    <t>ｸﾉ ｶﾞｸﾄ</t>
  </si>
  <si>
    <t>ﾅｶﾞﾅﾜ ﾀｶﾌﾐ</t>
  </si>
  <si>
    <t>ﾋﾛｶﾞｷ ﾄﾓﾔ</t>
  </si>
  <si>
    <t>ﾂｶﾓﾄ ﾌﾞﾝﾀ</t>
  </si>
  <si>
    <t>ｶﾐﾔ ﾄﾓｷ</t>
  </si>
  <si>
    <t>ｵｶﾜﾀﾞ ｻﾝﾀ</t>
  </si>
  <si>
    <t>ｲﾁｶﾜ ﾀｲｶﾞ</t>
  </si>
  <si>
    <t>ｳﾁﾔﾏ ｷｲﾁ</t>
  </si>
  <si>
    <t>ｱﾀﾞﾁ ﾀｲﾖｳ</t>
  </si>
  <si>
    <t>ﾊﾅﾜ ｼｭﾝﾔ</t>
  </si>
  <si>
    <t>ﾖｼｶﾜ ﾅｵﾉﾘ</t>
  </si>
  <si>
    <t>ｲﾓﾘ ｹｲﾔ</t>
  </si>
  <si>
    <t>ﾊｶﾏﾀ ﾕｳｷ</t>
  </si>
  <si>
    <t>ｻﾄｳ ﾕｳﾄ</t>
  </si>
  <si>
    <t>ｵｶﾞﾜ ﾏﾖ</t>
  </si>
  <si>
    <t>ｱｶｵ ﾘｮｳ</t>
  </si>
  <si>
    <t>ｵｵﾊﾞ ﾘｮｳﾄ</t>
  </si>
  <si>
    <t>ﾅｶﾞｾ ﾋﾛﾔ</t>
  </si>
  <si>
    <t>ﾂｼﾞｶﾜ ﾕｳﾏ</t>
  </si>
  <si>
    <t>ﾂｼﾞﾉ ﾄｳﾏ</t>
  </si>
  <si>
    <t>ﾖｺｶﾜ ｱｵｲ</t>
  </si>
  <si>
    <t>ﾊｾｶﾞﾜ ｼｮｳﾀ</t>
  </si>
  <si>
    <t>ﾓﾛｽﾞﾐ ﾕｳﾔ</t>
  </si>
  <si>
    <t>ｲﾄｳ ｼｵﾝ</t>
  </si>
  <si>
    <t>ﾜｶﾊﾏ ﾀﾞｲｷ</t>
  </si>
  <si>
    <t>ｳｼﾔﾏ ﾅｵﾔ</t>
  </si>
  <si>
    <t>ｵｵｶﾞｲﾄ ﾕｳｷ</t>
  </si>
  <si>
    <t>ｶﾝﾀﾞ ﾏｻﾔ</t>
  </si>
  <si>
    <t>ｸﾎﾞﾀ ﾀｶﾖｼ</t>
  </si>
  <si>
    <t>ｺｼﾞﾏ ﾕｳｲﾁﾛｳ</t>
  </si>
  <si>
    <t>ﾃﾗﾆｼ ｺｳｽｹ</t>
  </si>
  <si>
    <t>ﾅｶｾ ﾋﾛﾀｶ</t>
  </si>
  <si>
    <t>ﾅｶﾔﾏ ｶｲ</t>
  </si>
  <si>
    <t>ﾏﾙﾔﾏ ﾕｳｼﾞ</t>
  </si>
  <si>
    <t>ﾔﾏﾓﾄ ｷｮｳﾍｲ</t>
  </si>
  <si>
    <t>ﾜﾀﾅﾍﾞ ﾘｭｳｾｲ</t>
  </si>
  <si>
    <t>ｲｸﾞﾁ ﾘｶﾞｸ</t>
  </si>
  <si>
    <t>ｲﾁﾔﾅｷﾞ ｺｳｼﾞ</t>
  </si>
  <si>
    <t>ｵｶｻﾞｷ ﾘｮｳﾀ</t>
  </si>
  <si>
    <t>ｵｸﾀﾞ ｽｸﾞﾙ</t>
  </si>
  <si>
    <t>ｶﾅﾔ ﾀｶﾅﾘ</t>
  </si>
  <si>
    <t>ｸﾗｹ ﾊﾔﾄ</t>
  </si>
  <si>
    <t>ｻﾜﾀﾞ ｼﾞｭﾝﾍﾟｲ</t>
  </si>
  <si>
    <t>ﾄﾀﾞ ﾀｸﾐ</t>
  </si>
  <si>
    <t>ﾄﾞｲ ﾕｳﾄ</t>
  </si>
  <si>
    <t>ﾅｶﾂｶ ﾀｸﾐ</t>
  </si>
  <si>
    <t>ﾏﾂﾅｶﾞ ｶｽﾞﾏ</t>
  </si>
  <si>
    <t>ﾔﾏｶﾜ ｱｵｷ</t>
  </si>
  <si>
    <t>ﾔﾏｼﾀ ﾄﾓﾔ</t>
  </si>
  <si>
    <t>ﾜﾀﾅﾍﾞ ﾘｮｳﾔ</t>
  </si>
  <si>
    <t>ｻｺﾞｳ ｿｳﾄ</t>
  </si>
  <si>
    <t>ｵﾀﾞｷﾞﾘ ﾀｸﾏ</t>
  </si>
  <si>
    <t>ｵｸﾑﾗ ﾘｭｳｾｲ</t>
  </si>
  <si>
    <t>ｼﾝｶﾞｷ ﾋﾃﾞﾉﾘ</t>
  </si>
  <si>
    <t>ﾕﾊﾗ ﾖｼｷ</t>
  </si>
  <si>
    <t>ｺｼﾞﾏ ﾏｻﾌﾐ</t>
  </si>
  <si>
    <t>ｸﾗ ｹｲﾀ</t>
  </si>
  <si>
    <t>ｽﾜ ｹﾞﾝｷ</t>
  </si>
  <si>
    <t>ﾐｽﾞﾉ ﾕｳｷ</t>
  </si>
  <si>
    <t>○</t>
  </si>
  <si>
    <t>A</t>
  </si>
  <si>
    <t>岐阜経済大学</t>
    <rPh sb="0" eb="6">
      <t>ギフケイザイダイガク</t>
    </rPh>
    <phoneticPr fontId="19"/>
  </si>
  <si>
    <t>2520</t>
  </si>
  <si>
    <t>松本　扶弥</t>
  </si>
  <si>
    <t>ﾏﾂﾓﾄ ﾌﾐ</t>
  </si>
  <si>
    <t>山神　銘鈴</t>
  </si>
  <si>
    <t>ﾔﾏｶﾞﾐ ﾒｲﾘﾝ</t>
  </si>
  <si>
    <t>鋤柄　友香</t>
  </si>
  <si>
    <t>ｽｷｶﾞﾗ ﾕｶ</t>
  </si>
  <si>
    <t>成田　瑠菜</t>
  </si>
  <si>
    <t>ﾅﾘﾀ ﾙﾅ</t>
  </si>
  <si>
    <t>中田　寛乃</t>
  </si>
  <si>
    <t>ﾅｶﾀﾞ ﾋﾛﾉ</t>
  </si>
  <si>
    <t>石川　楓</t>
  </si>
  <si>
    <t>ｲｼｶﾜ ｶｴﾃﾞ</t>
  </si>
  <si>
    <t>高見　香澄</t>
  </si>
  <si>
    <t>ﾀｶﾐ ｶｽﾐ</t>
  </si>
  <si>
    <t>神谷　もも</t>
  </si>
  <si>
    <t>ｶﾐﾔ ﾓﾓ</t>
  </si>
  <si>
    <t>園原　晶</t>
  </si>
  <si>
    <t>ｿﾉﾊﾗ ｱｷﾗ</t>
  </si>
  <si>
    <t>藤井　彩夏</t>
  </si>
  <si>
    <t>ﾌｼﾞｲ ｻｲｶ</t>
  </si>
  <si>
    <t>髙野　愛華</t>
  </si>
  <si>
    <t>ﾀｶﾉ ｱｲｶ</t>
  </si>
  <si>
    <t>清水　雪花</t>
  </si>
  <si>
    <t>ｼﾐｽﾞ ﾕｷｶ</t>
  </si>
  <si>
    <t>宇野　佑紀</t>
  </si>
  <si>
    <t>ｳﾉ ﾕｳｷ</t>
  </si>
  <si>
    <t>稲葉　早恵</t>
  </si>
  <si>
    <t>ｲﾅﾊﾞ ｻｴ</t>
  </si>
  <si>
    <t>柏谷　美空</t>
  </si>
  <si>
    <t>ｶｼﾜﾔ ﾐｸ</t>
  </si>
  <si>
    <t>吉村　月乃</t>
  </si>
  <si>
    <t>ﾖｼﾑﾗ ﾂｷﾉ</t>
  </si>
  <si>
    <t>星野　楓香</t>
  </si>
  <si>
    <t>ﾎｼﾉ ﾌｳｶ</t>
  </si>
  <si>
    <t>加藤　美桜子</t>
  </si>
  <si>
    <t>ｶﾄｳ ﾐｵｺ</t>
  </si>
  <si>
    <t>中川　琴絵</t>
  </si>
  <si>
    <t>ﾅｶｶﾞﾜ ｺﾄｴ</t>
  </si>
  <si>
    <t>水谷　早希</t>
  </si>
  <si>
    <t>ﾐｽﾞﾀﾆ ｻｷ</t>
  </si>
  <si>
    <t>今碇　真未</t>
  </si>
  <si>
    <t>ｲﾏｲｶﾘ ﾏﾐ</t>
  </si>
  <si>
    <t>井上　香穂</t>
  </si>
  <si>
    <t>ｲﾉｳｴ ｶﾎ</t>
  </si>
  <si>
    <t>佐藤　圭那子</t>
  </si>
  <si>
    <t>ｻﾄｳ ｶﾅｺ</t>
  </si>
  <si>
    <t>竹下　悠香</t>
  </si>
  <si>
    <t>ﾀｹｼﾀ ﾊﾙｶ</t>
  </si>
  <si>
    <t>岸野　志歩</t>
  </si>
  <si>
    <t>ｷｼﾉ ｼﾎ</t>
  </si>
  <si>
    <t>杉山　さり</t>
  </si>
  <si>
    <t>ｽｷﾞﾔﾏ ｻﾘ</t>
  </si>
  <si>
    <t>掛川　栞</t>
  </si>
  <si>
    <t>ｶｹｶﾞﾜ ｼｵﾘ</t>
  </si>
  <si>
    <t>清原　ひかる</t>
  </si>
  <si>
    <t>ｷﾖﾊﾗ ﾋｶﾙ</t>
  </si>
  <si>
    <t>山下　南帆</t>
  </si>
  <si>
    <t>ﾔﾏｼﾀ ﾅﾎ</t>
  </si>
  <si>
    <t>澤田　萌乃</t>
  </si>
  <si>
    <t>ｻﾜﾀﾞ ﾓｴﾉ</t>
  </si>
  <si>
    <t>桐山　菜奈子</t>
  </si>
  <si>
    <t>ｷﾘﾔﾏ ﾅﾅｺ</t>
  </si>
  <si>
    <t>松浦　藍子</t>
  </si>
  <si>
    <t>ﾏﾂｳﾗ ｱｲｺ</t>
  </si>
  <si>
    <t>桐木　文咲</t>
  </si>
  <si>
    <t>ｷﾘｷ ｱﾔｻ</t>
  </si>
  <si>
    <t>山口　葉菜</t>
  </si>
  <si>
    <t>ﾔﾏｸﾞﾁ ﾊﾅ</t>
  </si>
  <si>
    <t>大田　杏香</t>
  </si>
  <si>
    <t>ｵｵﾀ ｷｮｳｶ</t>
  </si>
  <si>
    <t>田中　槙</t>
  </si>
  <si>
    <t>ﾀﾅｶ ﾏｷ</t>
  </si>
  <si>
    <t>齊藤　慧子</t>
  </si>
  <si>
    <t>ｻｲﾄｳ ｹｲｺ</t>
  </si>
  <si>
    <t>河合　李胡</t>
  </si>
  <si>
    <t>ｶﾜｲ ﾘｺ</t>
  </si>
  <si>
    <t>谷川　真優</t>
  </si>
  <si>
    <t>ﾀﾆｶﾜ ﾏﾕ</t>
  </si>
  <si>
    <t>垣内　美紀</t>
  </si>
  <si>
    <t>ｶｲﾄ ﾐｷ</t>
  </si>
  <si>
    <t>山田　明日香</t>
  </si>
  <si>
    <t>ﾔﾏﾀﾞ ｱｽｶ</t>
  </si>
  <si>
    <t>杉山　莉聖</t>
  </si>
  <si>
    <t>ｽｷﾞﾔﾏ ﾘｾ</t>
  </si>
  <si>
    <t>直井　陽奈</t>
  </si>
  <si>
    <t>ﾅｵｲ ﾊﾙﾅ</t>
  </si>
  <si>
    <t>浅野　奈穂</t>
  </si>
  <si>
    <t>ｱｻﾉ ﾅﾎ</t>
  </si>
  <si>
    <t>渡部　琴子</t>
  </si>
  <si>
    <t>ﾜﾀﾅﾍﾞ ｺﾄｺ</t>
  </si>
  <si>
    <t>水漉　菜穂子</t>
  </si>
  <si>
    <t>ﾐｽﾞｺｼ ﾅﾎｺ</t>
  </si>
  <si>
    <t>古市　穂乃佳</t>
  </si>
  <si>
    <t>ﾌﾙｲﾁ ﾎﾉｶ</t>
  </si>
  <si>
    <t>佐伯　穂乃香</t>
  </si>
  <si>
    <t>ｻｴｷ ﾎﾉｶ</t>
  </si>
  <si>
    <t>扇谷　結愛</t>
  </si>
  <si>
    <t>ｵｵｷﾞﾀﾞﾆ ﾕｳｱ</t>
  </si>
  <si>
    <t>平山　未来</t>
  </si>
  <si>
    <t>ﾋﾗﾔﾏ ﾐｸ</t>
  </si>
  <si>
    <t>伊藤　美穂</t>
  </si>
  <si>
    <t>ｲﾄｳ ﾐﾎ</t>
  </si>
  <si>
    <t>松葉　みなみ</t>
  </si>
  <si>
    <t>ﾏﾂﾊﾞ ﾐﾅﾐ</t>
  </si>
  <si>
    <t>山本　希羽</t>
  </si>
  <si>
    <t>ﾔﾏﾓﾄ ｷﾜ</t>
  </si>
  <si>
    <t>新貝　桃子</t>
  </si>
  <si>
    <t>ｼﾝｶｲ ﾓﾓｺ</t>
  </si>
  <si>
    <t>中世古　祥恵</t>
  </si>
  <si>
    <t>ﾅｶｾｺ ｻﾁｴ</t>
  </si>
  <si>
    <t>鈴木　輝</t>
  </si>
  <si>
    <t>ｽｽﾞｷ ｷﾗﾘ</t>
  </si>
  <si>
    <t>野崎　まりん</t>
  </si>
  <si>
    <t>ﾉｻﾞｷ ﾏﾘﾝ</t>
  </si>
  <si>
    <t>服部　愛美</t>
  </si>
  <si>
    <t>ﾊｯﾄﾘ ﾏﾅﾐ</t>
  </si>
  <si>
    <t>出口　瑞歩</t>
  </si>
  <si>
    <t>ﾃﾞｸﾞﾁ ﾐｽﾞﾎ</t>
  </si>
  <si>
    <t>栢　愛莉</t>
  </si>
  <si>
    <t>ｶﾔ ｱｲﾘ</t>
  </si>
  <si>
    <t>太田　千夏</t>
  </si>
  <si>
    <t>ｵｵﾀ ﾁﾅﾂ</t>
  </si>
  <si>
    <t>木俣　穂香</t>
  </si>
  <si>
    <t>ｷﾏﾀ ﾎﾉｶ</t>
  </si>
  <si>
    <t>九谷　葉月</t>
  </si>
  <si>
    <t>ｸﾀﾆ ﾊﾂﾞｷ</t>
  </si>
  <si>
    <t>中川　晴菜</t>
  </si>
  <si>
    <t>ﾅｶｶﾞﾜ ﾊﾙﾅ</t>
  </si>
  <si>
    <t>西田　圭那</t>
  </si>
  <si>
    <t>ﾆｼﾀﾞ ｶﾅ</t>
  </si>
  <si>
    <t>丹羽　智未</t>
  </si>
  <si>
    <t>ﾆﾜ ﾄﾓﾐ</t>
  </si>
  <si>
    <t>梅谷　沙代</t>
  </si>
  <si>
    <t>角見　結美</t>
  </si>
  <si>
    <t>ｶｸﾐ ﾕｳﾐ</t>
  </si>
  <si>
    <t>磯村　江里</t>
  </si>
  <si>
    <t>ｲｿﾑﾗ ｴﾘ</t>
  </si>
  <si>
    <t>加藤　由樹子</t>
  </si>
  <si>
    <t>ｶﾄｳ ﾕｷｺ</t>
  </si>
  <si>
    <t>原田　あすか</t>
  </si>
  <si>
    <t>ﾊﾗﾀﾞ ｱｽｶ</t>
  </si>
  <si>
    <t>今井　理香子</t>
  </si>
  <si>
    <t>ｲﾏｲ ﾘｶｺ</t>
  </si>
  <si>
    <t>大藏　伊織</t>
  </si>
  <si>
    <t>ﾌｶﾐｽﾞ ﾘﾎ</t>
  </si>
  <si>
    <t>藤井　琴</t>
  </si>
  <si>
    <t>ﾌｼﾞｲ ｺﾄ</t>
  </si>
  <si>
    <t>ﾜﾀﾞ ﾅﾂﾐ</t>
  </si>
  <si>
    <t>大野　綾音</t>
  </si>
  <si>
    <t>ｵｵﾉ ｱﾔﾈ</t>
  </si>
  <si>
    <t>大町　ゆい</t>
  </si>
  <si>
    <t>ｵｵﾏﾁ ﾕｲ</t>
  </si>
  <si>
    <t>奥村　夏妃</t>
  </si>
  <si>
    <t>ｵｸﾑﾗ ﾅﾂｷ</t>
  </si>
  <si>
    <t>加藤　晶</t>
  </si>
  <si>
    <t>ｶﾄｳ ｱｷﾗ</t>
  </si>
  <si>
    <t>佐藤　眞子</t>
  </si>
  <si>
    <t>ｻﾄｳ ﾏｺ</t>
  </si>
  <si>
    <t>西原　琳</t>
  </si>
  <si>
    <t>ﾆｼﾊﾗ ﾘﾝ</t>
  </si>
  <si>
    <t>丹羽　菜々子</t>
  </si>
  <si>
    <t>ﾆﾜ ﾅﾅｺ</t>
  </si>
  <si>
    <t>平下　美波</t>
  </si>
  <si>
    <t>ﾋﾗｼﾀ ﾐﾅﾐ</t>
  </si>
  <si>
    <t>水野　瑛梨</t>
  </si>
  <si>
    <t>ﾐｽﾞﾉ ｴﾘ</t>
  </si>
  <si>
    <t>淺野　紗綺</t>
  </si>
  <si>
    <t>ｱｻﾉ ｻｷ</t>
  </si>
  <si>
    <t>伊藤　麻有</t>
  </si>
  <si>
    <t>ｲﾄｳ ﾏﾕ</t>
  </si>
  <si>
    <t>臼田　菜々美</t>
  </si>
  <si>
    <t>ｳｽﾀﾞ ﾅﾅﾐ</t>
  </si>
  <si>
    <t>金田　紗耶乃</t>
  </si>
  <si>
    <t>ｶﾅﾀﾞ ｻﾔﾉ</t>
  </si>
  <si>
    <t>小玉　りえ</t>
  </si>
  <si>
    <t>ｺﾀﾞﾏ ﾘｴ</t>
  </si>
  <si>
    <t>榊原　梨子</t>
  </si>
  <si>
    <t>ｻｶｷﾊﾞﾗ ﾘｺ</t>
  </si>
  <si>
    <t>佐々木　萌</t>
  </si>
  <si>
    <t>ｻｻｷ ﾓｴ</t>
  </si>
  <si>
    <t>中﨑　仁絵</t>
  </si>
  <si>
    <t>ﾅｶｻﾞｷ ﾋﾄｴ</t>
  </si>
  <si>
    <t>原　侑子</t>
  </si>
  <si>
    <t>ﾊﾗ ﾕｳｺ</t>
  </si>
  <si>
    <t>水谷　美咲</t>
  </si>
  <si>
    <t>ﾐｽﾞﾀﾆ ﾐｻｷ</t>
  </si>
  <si>
    <t>八木　穂乃花</t>
  </si>
  <si>
    <t>ﾔｷﾞ ﾎﾉｶ</t>
  </si>
  <si>
    <t>安田　侑紗</t>
  </si>
  <si>
    <t>ﾔｽﾀﾞ ｱﾘｻ</t>
  </si>
  <si>
    <t>横井　ゆな</t>
  </si>
  <si>
    <t>ﾖｺｲ ﾕﾅ</t>
  </si>
  <si>
    <t>生駒　志穂</t>
  </si>
  <si>
    <t>ｲｺﾏ ｼﾎ</t>
  </si>
  <si>
    <t>太田　実花</t>
  </si>
  <si>
    <t>ｵｵﾀ ﾐｶ</t>
  </si>
  <si>
    <t>大野　百花</t>
  </si>
  <si>
    <t>ｵｵﾉ ﾓﾓｶ</t>
  </si>
  <si>
    <t>大橋　愛実</t>
  </si>
  <si>
    <t>ｵｵﾊｼ ﾏﾅﾐ</t>
  </si>
  <si>
    <t>影山　杏</t>
  </si>
  <si>
    <t>ｶｹﾞﾔﾏ ｱﾝ</t>
  </si>
  <si>
    <t>北川　和</t>
  </si>
  <si>
    <t>ｷﾀｶﾞﾜ ﾉﾄﾞｶ</t>
  </si>
  <si>
    <t>久保田　世菜</t>
  </si>
  <si>
    <t>ｸﾎﾞﾀ ｾﾅ</t>
  </si>
  <si>
    <t>菰田　梨香子</t>
  </si>
  <si>
    <t>ｺﾓﾀﾞ ﾘｶｺ</t>
  </si>
  <si>
    <t>近藤　七海</t>
  </si>
  <si>
    <t>ｺﾝﾄﾞｳ ﾅﾅﾐ</t>
  </si>
  <si>
    <t>清水　美里</t>
  </si>
  <si>
    <t>ｼﾐｽﾞ ﾐｻﾄ</t>
  </si>
  <si>
    <t>玉田　歩未</t>
  </si>
  <si>
    <t>ﾀﾏﾀﾞ ｱﾕﾐ</t>
  </si>
  <si>
    <t>内藤　未彩</t>
  </si>
  <si>
    <t>ﾅｲﾄｳ ﾐｱ</t>
  </si>
  <si>
    <t>本藤　歩</t>
  </si>
  <si>
    <t>ﾎﾝﾄﾞｳ ｱﾕﾑ</t>
  </si>
  <si>
    <t>森田　祐美</t>
  </si>
  <si>
    <t>ﾓﾘﾀ ﾕﾐ</t>
  </si>
  <si>
    <t>横山　綾香</t>
  </si>
  <si>
    <t>ﾖｺﾔﾏ ｱﾔｶ</t>
  </si>
  <si>
    <t>藤井　亜子</t>
  </si>
  <si>
    <t>ﾌｼﾞｲ ｱｺ</t>
  </si>
  <si>
    <t>宮崎　玲菜</t>
  </si>
  <si>
    <t>ﾐﾔｻﾞｷ ﾚｲﾅ</t>
  </si>
  <si>
    <t>山中　今日香</t>
  </si>
  <si>
    <t>ﾔﾏﾅｶ ｷｮｳｶ</t>
  </si>
  <si>
    <t>金尾　南実</t>
  </si>
  <si>
    <t>ｶﾅｵ ﾐﾅﾐ</t>
  </si>
  <si>
    <t>陶山　朋伽</t>
  </si>
  <si>
    <t>ｽﾔﾏ ﾄﾓｶ</t>
  </si>
  <si>
    <t>山佐　氷貴</t>
  </si>
  <si>
    <t>ﾔﾏｻ ﾋﾀﾞｶ</t>
  </si>
  <si>
    <t>手島　萌乃</t>
  </si>
  <si>
    <t>ﾃｼﾏ ﾓｴﾉ</t>
  </si>
  <si>
    <t>多賀　みこと</t>
  </si>
  <si>
    <t>ﾀｶﾞ ﾐｺﾄ</t>
  </si>
  <si>
    <t>小島　一乃</t>
  </si>
  <si>
    <t>ｺｼﾞﾏ ｶｽﾞﾉ</t>
  </si>
  <si>
    <t>髙間　汐美</t>
  </si>
  <si>
    <t>ﾀｶﾏ ｼｵﾐ</t>
  </si>
  <si>
    <t>加藤　綾菜</t>
  </si>
  <si>
    <t>ｶﾄｳ ｱﾔﾅ</t>
  </si>
  <si>
    <t>田口　史佳</t>
  </si>
  <si>
    <t>ﾀｸﾞﾁ ﾌﾐｶ</t>
  </si>
  <si>
    <t>青木　恵理</t>
  </si>
  <si>
    <t>ｱｵｷ ｴﾘ</t>
  </si>
  <si>
    <t>松浦　咲笑</t>
  </si>
  <si>
    <t>ﾏﾂｳﾗ ｻｴ</t>
  </si>
  <si>
    <t>馬込　千帆</t>
  </si>
  <si>
    <t>ﾏｺﾞﾒ ﾁﾎ</t>
  </si>
  <si>
    <t>川口　寿里菜</t>
  </si>
  <si>
    <t>ｶﾜｸﾞﾁ ｼﾞｭﾘﾅ</t>
  </si>
  <si>
    <t>栗崎　涼子</t>
  </si>
  <si>
    <t>ｸﾘｻｷ ﾘｮｳｺ</t>
  </si>
  <si>
    <t>飯田　有香</t>
  </si>
  <si>
    <t>ｲｲﾀﾞ ﾕｶ</t>
  </si>
  <si>
    <t>袴田　愛莉菜</t>
  </si>
  <si>
    <t>ﾊｶﾏﾀ ｱﾘﾅ</t>
  </si>
  <si>
    <t>鈴木　映里奈</t>
  </si>
  <si>
    <t>ｽｽﾞｷ ｴﾘﾅ</t>
  </si>
  <si>
    <t>鈴木　愛海</t>
  </si>
  <si>
    <t>ｽｽﾞｷ ｱｲﾐ</t>
  </si>
  <si>
    <t>市川　くるみ</t>
  </si>
  <si>
    <t>ｲﾁｶﾜ ｸﾙﾐ</t>
  </si>
  <si>
    <t>坂本　唯</t>
  </si>
  <si>
    <t>ｻｶﾓﾄ ﾕｲ</t>
  </si>
  <si>
    <t>池谷　菜摘</t>
  </si>
  <si>
    <t>ｲｹﾔ ﾅﾂﾐ</t>
  </si>
  <si>
    <t>萩原　那緒</t>
  </si>
  <si>
    <t>ﾊｷﾞﾜﾗ ﾅｵ</t>
  </si>
  <si>
    <t>藤浪　茉央</t>
  </si>
  <si>
    <t>ﾌｼﾞﾅﾐ ﾏｵ</t>
  </si>
  <si>
    <t>鈴木　結花</t>
  </si>
  <si>
    <t>金森　彩葉</t>
  </si>
  <si>
    <t>ｶﾅﾓﾘ ｱﾔﾊ</t>
  </si>
  <si>
    <t>米澤　詩織</t>
  </si>
  <si>
    <t>ﾖﾈｻﾞﾜ ｼｵﾘ</t>
  </si>
  <si>
    <t>天羽　桜子</t>
  </si>
  <si>
    <t>ｱﾓｳ ｻｸﾗｺ</t>
  </si>
  <si>
    <t>比嘉　観寿妃</t>
  </si>
  <si>
    <t>ﾋｶﾞ ﾐｽﾞｷ</t>
  </si>
  <si>
    <t>林　望乃佳　</t>
  </si>
  <si>
    <t>ﾊﾔｼ ﾉﾉｶ</t>
  </si>
  <si>
    <t>西山　遥香</t>
  </si>
  <si>
    <t>ﾆｼﾔﾏ ﾊﾙｶ</t>
  </si>
  <si>
    <t>佐藤　美里</t>
  </si>
  <si>
    <t>ｻﾄｳ ﾐｻﾄ</t>
  </si>
  <si>
    <t>坂下　良奈</t>
  </si>
  <si>
    <t>ｻｶｼﾀ ﾗﾅ</t>
  </si>
  <si>
    <t>山下　紗季</t>
  </si>
  <si>
    <t>ﾔﾏｼﾀ ｻｷ</t>
  </si>
  <si>
    <t>辻　有咲</t>
  </si>
  <si>
    <t>ﾂｼﾞ ｱﾘｻ</t>
  </si>
  <si>
    <t>服部　花奈</t>
  </si>
  <si>
    <t>ﾊｯﾄﾘ ﾊﾙﾅ</t>
  </si>
  <si>
    <t>平床　杏実</t>
  </si>
  <si>
    <t>ﾋﾗﾄｺ ｱﾐ</t>
  </si>
  <si>
    <t>青島　祐実</t>
  </si>
  <si>
    <t>ｱｵｼﾏ ﾕﾐ</t>
  </si>
  <si>
    <t>西川　千遥</t>
  </si>
  <si>
    <t>ﾆｼｶﾜ ﾁﾊﾙ</t>
  </si>
  <si>
    <t>金城　かれん</t>
  </si>
  <si>
    <t>ｷﾝｼﾞｮｳ ｶﾚﾝ</t>
  </si>
  <si>
    <t>安藤　魅羽</t>
  </si>
  <si>
    <t>ｱﾝﾄﾞｳ ﾐｳ</t>
  </si>
  <si>
    <t>下原　渚</t>
  </si>
  <si>
    <t>ｼﾓﾊﾗ ﾅｷﾞｻ</t>
  </si>
  <si>
    <t>加藤　優果</t>
  </si>
  <si>
    <t>ｶﾄｳ ﾕｳｶ</t>
  </si>
  <si>
    <t>山田　愛海郁</t>
  </si>
  <si>
    <t>ﾔﾏﾀﾞ ｴﾐｶ</t>
  </si>
  <si>
    <t>北村　愛</t>
  </si>
  <si>
    <t>ｷﾀﾑﾗ ｱｲ</t>
  </si>
  <si>
    <t>岩川　奈々萠</t>
  </si>
  <si>
    <t>榊原　海紗</t>
  </si>
  <si>
    <t>瀧川　寛子</t>
  </si>
  <si>
    <t>ﾀｷｶﾞﾜ ﾋﾛｺ</t>
  </si>
  <si>
    <t>天城　帆乃香</t>
  </si>
  <si>
    <t>ｱﾏｷﾞ ﾎﾉｶ</t>
  </si>
  <si>
    <t>近藤　彩加</t>
  </si>
  <si>
    <t>ｺﾝﾄﾞｳ ｱﾔｶ</t>
  </si>
  <si>
    <t>菅嶋　悠乃</t>
  </si>
  <si>
    <t>ｽｶﾞｼﾞﾏ ﾊﾙﾉ</t>
  </si>
  <si>
    <t>高橋　郁乃</t>
  </si>
  <si>
    <t>ﾀｶﾊｼ ｲｸﾉ</t>
  </si>
  <si>
    <t>宮田　伊毬</t>
  </si>
  <si>
    <t>ﾐﾔﾀﾞ ｲﾏﾘ</t>
  </si>
  <si>
    <t>宮本　薫</t>
  </si>
  <si>
    <t>ﾐﾔﾓﾄ ｶｵﾙ</t>
  </si>
  <si>
    <t>光部　凪沙</t>
  </si>
  <si>
    <t>ｺｳﾍﾞ ﾅｷﾞｻ</t>
  </si>
  <si>
    <t>権田　結希</t>
  </si>
  <si>
    <t>ｺﾞﾝﾀﾞ ﾕｳｷ</t>
  </si>
  <si>
    <t>杉浦　穂乃加</t>
  </si>
  <si>
    <t>ｽｷﾞｳﾗ ﾎﾉｶ</t>
  </si>
  <si>
    <t>橋田　梨乃</t>
  </si>
  <si>
    <t>ﾊｼﾀﾞ ﾘﾉ</t>
  </si>
  <si>
    <t>今村　瑞穂</t>
  </si>
  <si>
    <t>ｲﾏﾑﾗ ﾐｽﾞﾎ</t>
  </si>
  <si>
    <t>川口　叙樹</t>
  </si>
  <si>
    <t>ｶﾜｸﾞﾁ ﾐﾂｷ</t>
  </si>
  <si>
    <t>髙木　優子</t>
  </si>
  <si>
    <t>ﾀｶｷ ﾕｳｺ</t>
  </si>
  <si>
    <t>鶴井　美里</t>
  </si>
  <si>
    <t>ﾂﾙｲ ﾐｻﾄ</t>
  </si>
  <si>
    <t>森川　絵美子</t>
  </si>
  <si>
    <t>ﾓﾘｶﾜ ｴﾐｺ</t>
  </si>
  <si>
    <t>飯嶌　あかり</t>
  </si>
  <si>
    <t>ｲｲｼﾞﾏ ｱｶﾘ</t>
  </si>
  <si>
    <t>澤田　華慧</t>
  </si>
  <si>
    <t>ｻﾜﾀﾞ ﾊﾅｴ</t>
  </si>
  <si>
    <t>佐藤　百花</t>
  </si>
  <si>
    <t>ｻﾄｳ ﾓﾓｶ</t>
  </si>
  <si>
    <t>山本　実友菜</t>
  </si>
  <si>
    <t>ﾔﾏﾓﾄ ﾐﾕﾅ</t>
  </si>
  <si>
    <t>明星　光</t>
  </si>
  <si>
    <t>ｱｹﾎﾞｼ ﾋｶﾙ</t>
  </si>
  <si>
    <t>齊藤　彩佳</t>
  </si>
  <si>
    <t>ｻｲﾄｳ ｱﾔｶ</t>
  </si>
  <si>
    <t>玉木　理菜</t>
  </si>
  <si>
    <t>ﾀﾏｷ ﾘﾅ</t>
  </si>
  <si>
    <t>田村　芽生</t>
  </si>
  <si>
    <t>ﾀﾑﾗ ﾒｲ</t>
  </si>
  <si>
    <t>長屋　美月</t>
  </si>
  <si>
    <t>ﾅｶﾞﾔ ﾐﾂｷ</t>
  </si>
  <si>
    <t>牧　すずな</t>
  </si>
  <si>
    <t>ﾏｷ ｽｽﾞﾅ</t>
  </si>
  <si>
    <t>大谷　菜々子</t>
  </si>
  <si>
    <t>ｵｵﾀﾆ ﾅﾅｺ</t>
  </si>
  <si>
    <t>木下　真由香</t>
  </si>
  <si>
    <t>ｷﾉｼﾀ ﾏﾕｶ</t>
  </si>
  <si>
    <t>後藤　梨奈</t>
  </si>
  <si>
    <t>ｺﾞﾄｳ ﾘﾅ</t>
  </si>
  <si>
    <t>迫間　香葉</t>
  </si>
  <si>
    <t>ｻｺﾏ ｶﾖ</t>
  </si>
  <si>
    <t>豊永　香音</t>
  </si>
  <si>
    <t>ﾄﾖﾅｶﾞ ｶﾉﾝ</t>
  </si>
  <si>
    <t>夏目　蒼衣</t>
  </si>
  <si>
    <t>ﾅﾂﾒ ｱｵｲ</t>
  </si>
  <si>
    <t>本間　汐音</t>
  </si>
  <si>
    <t>ﾎﾝﾏ ｼｵﾝ</t>
  </si>
  <si>
    <t>水野　桃奈</t>
  </si>
  <si>
    <t>ﾐｽﾞﾉ ﾓﾓﾅ</t>
  </si>
  <si>
    <t>矢来　舞香</t>
  </si>
  <si>
    <t>ﾔｷﾞ ﾏｲｶ</t>
  </si>
  <si>
    <t>矢島　風香</t>
  </si>
  <si>
    <t>ﾔｼﾞﾏ ﾌｳｶ</t>
  </si>
  <si>
    <t>吉村　奈々</t>
  </si>
  <si>
    <t>ﾖｼﾑﾗ ﾅﾅ</t>
  </si>
  <si>
    <t>糟谷　友里</t>
  </si>
  <si>
    <t>ｶｽﾔ ﾕﾘ</t>
  </si>
  <si>
    <t>髙田　彩佳</t>
  </si>
  <si>
    <t>ﾀｶﾀ ｱﾔｶ</t>
  </si>
  <si>
    <t>富田　理子</t>
  </si>
  <si>
    <t>ﾄﾐﾀ ﾘｺ</t>
  </si>
  <si>
    <t>南部　珠璃</t>
  </si>
  <si>
    <t>ﾅﾝﾌﾞ ｼﾞｭﾘ</t>
  </si>
  <si>
    <t>石本　瞳</t>
  </si>
  <si>
    <t>ｲｼﾓﾄ ﾋﾄﾐ</t>
  </si>
  <si>
    <t>浦田　晏那</t>
  </si>
  <si>
    <t>ｳﾗﾀ ｱﾝﾅ</t>
  </si>
  <si>
    <t>古藤　寧々</t>
  </si>
  <si>
    <t>ｺﾄｳ ﾈﾈ</t>
  </si>
  <si>
    <t>藤本　咲良</t>
  </si>
  <si>
    <t>ﾌｼﾞﾓﾄ ｻﾗ</t>
  </si>
  <si>
    <t>堀田　葉月</t>
  </si>
  <si>
    <t>ﾎﾘﾀ ﾊﾂｷ</t>
  </si>
  <si>
    <t>増田　奈緒</t>
  </si>
  <si>
    <t>ﾏｽﾀﾞ ﾅｵ</t>
  </si>
  <si>
    <t>清水　はる</t>
  </si>
  <si>
    <t>ｼﾐｽﾞ ﾊﾙ</t>
  </si>
  <si>
    <t>千野　美幸</t>
  </si>
  <si>
    <t>ﾁﾉ ﾐﾕｷ</t>
  </si>
  <si>
    <t>河合　裕野</t>
  </si>
  <si>
    <t>ｶﾜｲ ﾋﾛﾉ</t>
  </si>
  <si>
    <t>立見　真央</t>
  </si>
  <si>
    <t>ﾀﾂﾐ ﾏｵ</t>
  </si>
  <si>
    <t>近藤　沙南</t>
  </si>
  <si>
    <t>ｺﾝﾄﾞｳ ｻﾅ</t>
  </si>
  <si>
    <t>端山　陽向</t>
  </si>
  <si>
    <t>ﾊﾔﾏ ﾋﾅﾀ</t>
  </si>
  <si>
    <t>伊藤　瑠莉彩</t>
  </si>
  <si>
    <t>ｲﾄｳ ﾙﾘｱ</t>
  </si>
  <si>
    <t>猪岡　真帆</t>
  </si>
  <si>
    <t>ｲｵｶ ﾏﾎ</t>
  </si>
  <si>
    <t>平野　栞菜</t>
  </si>
  <si>
    <t>ﾋﾗﾉ ｶﾝﾅ</t>
  </si>
  <si>
    <t>神谷　優希</t>
  </si>
  <si>
    <t>ｶﾐﾔ ﾕｳｷ</t>
  </si>
  <si>
    <t>髙瀬　唯奈</t>
  </si>
  <si>
    <t>ﾀｶｾ ﾕｲﾅ</t>
  </si>
  <si>
    <t>柴﨑　五月</t>
  </si>
  <si>
    <t>ｼﾊﾞｻｷ ﾒｲ</t>
  </si>
  <si>
    <t>鈴木　朱音</t>
  </si>
  <si>
    <t>ｽｽﾞｷ ｱｶﾈ</t>
  </si>
  <si>
    <t>永島　美紀</t>
  </si>
  <si>
    <t>ﾅｶﾞｼﾏ ﾐｷ</t>
  </si>
  <si>
    <t>富岡　実乃梨</t>
  </si>
  <si>
    <t>ﾄﾐｵｶ ﾐﾉﾘ</t>
  </si>
  <si>
    <t>八木　明梨</t>
  </si>
  <si>
    <t>ﾔｷﾞ ｱｶﾘ</t>
  </si>
  <si>
    <t>橋　あぐり</t>
  </si>
  <si>
    <t>ﾊｼ ｱｸﾞﾘ</t>
  </si>
  <si>
    <t>山田　美慶</t>
  </si>
  <si>
    <t>志村　和香奈</t>
  </si>
  <si>
    <t>ｼﾑﾗ ﾜｶﾅ</t>
  </si>
  <si>
    <t>宮田　早記</t>
  </si>
  <si>
    <t>ﾐﾔﾀ ｻｷ</t>
  </si>
  <si>
    <t>板倉　左奈</t>
  </si>
  <si>
    <t>ｲﾀｸﾗ ｻﾅ</t>
  </si>
  <si>
    <t>外山　明日夏</t>
  </si>
  <si>
    <t>ﾄﾔﾏ ｱｽｶ</t>
  </si>
  <si>
    <t>中野　華映</t>
  </si>
  <si>
    <t>ﾅｶﾉ ﾊﾅｴ</t>
  </si>
  <si>
    <t>森　野々花</t>
  </si>
  <si>
    <t>ﾓﾘ ﾉﾉｶ</t>
  </si>
  <si>
    <t>吉田　瑠那</t>
  </si>
  <si>
    <t>ﾖｼﾀﾞ ﾙﾅ</t>
  </si>
  <si>
    <t>前田　乙乃</t>
  </si>
  <si>
    <t>ﾏｴﾀﾞ ｵﾄﾉ</t>
  </si>
  <si>
    <t>祖父江　真衣</t>
  </si>
  <si>
    <t>ｿﾌﾞｴ ﾏｲ</t>
  </si>
  <si>
    <t>大坪　恵</t>
  </si>
  <si>
    <t>ｵｵﾂﾎﾞ ﾒｸﾞﾐ</t>
  </si>
  <si>
    <t>髙橋　未奈</t>
  </si>
  <si>
    <t>ﾀｶﾊｼ ﾐﾅ</t>
  </si>
  <si>
    <t>浅井　瑞貴</t>
  </si>
  <si>
    <t>ｱｻｲ ﾐｽﾞｷ</t>
  </si>
  <si>
    <t>宮下　優</t>
  </si>
  <si>
    <t>ﾐﾔｼﾀ ﾕｳｶ</t>
  </si>
  <si>
    <t>蜷川　真由</t>
  </si>
  <si>
    <t>ﾆﾅｶﾞﾜ ﾏﾕ</t>
  </si>
  <si>
    <t>安藤　優美子</t>
  </si>
  <si>
    <t>ｱﾝﾄﾞｳ ﾕﾐｺ</t>
  </si>
  <si>
    <t>山本　樹音</t>
  </si>
  <si>
    <t>ﾔﾏﾓﾄ ｼﾞｭﾈ</t>
  </si>
  <si>
    <t>中内　彩虹</t>
  </si>
  <si>
    <t>ﾅｶｳﾁ ｱﾔｺ</t>
  </si>
  <si>
    <t>松尾　有紗</t>
  </si>
  <si>
    <t>ﾏﾂｵ ｱﾘｻ</t>
  </si>
  <si>
    <t>神谷　亜依</t>
  </si>
  <si>
    <t>ｶﾐﾔ ｱｲ</t>
  </si>
  <si>
    <t>宍戸　萌百伽</t>
  </si>
  <si>
    <t>ｼｼﾄﾞ ﾓﾓｶ</t>
  </si>
  <si>
    <t>久米　陽奏子</t>
  </si>
  <si>
    <t>ｸﾒ ﾋﾅｺ</t>
  </si>
  <si>
    <t>加藤　亜季</t>
  </si>
  <si>
    <t>ｶﾄｳ ｱｷ</t>
  </si>
  <si>
    <t>山田　桃子</t>
  </si>
  <si>
    <t>ﾔﾏﾀﾞ ﾓﾓｺ</t>
  </si>
  <si>
    <t>髙石　真央</t>
  </si>
  <si>
    <t>ﾀｶｲｼ ﾏｵ</t>
  </si>
  <si>
    <t>柴田　寛子</t>
  </si>
  <si>
    <t>ｼﾊﾞﾀ ﾋﾛｺ</t>
  </si>
  <si>
    <t>飯塚　寿音</t>
  </si>
  <si>
    <t>ｲｲﾂﾞｶ ﾋｻﾈ</t>
  </si>
  <si>
    <t>山本　彩加</t>
  </si>
  <si>
    <t>ﾔﾏﾓﾄ ｱﾔｶ</t>
  </si>
  <si>
    <t>鈴木　水悠</t>
  </si>
  <si>
    <t>ｽｽﾞｷ ﾐﾕｳ</t>
  </si>
  <si>
    <t>木邨　天香</t>
  </si>
  <si>
    <t>ｷﾑﾗ ﾃﾝｶ</t>
  </si>
  <si>
    <t>直井　美紗子</t>
  </si>
  <si>
    <t>ﾅｵｲ ﾐｻｺ</t>
  </si>
  <si>
    <t>尾関　祐子</t>
  </si>
  <si>
    <t>ｵｾﾞｷ ﾕｳｺ</t>
  </si>
  <si>
    <t>桜井　菜緒</t>
  </si>
  <si>
    <t>ｻｸﾗｲ ﾅｵ</t>
  </si>
  <si>
    <t>田嶋　詩</t>
  </si>
  <si>
    <t>ﾀｼﾞﾏ ｳﾀ</t>
  </si>
  <si>
    <t>小泉　加緒莉</t>
  </si>
  <si>
    <t>ｺｲｽﾞﾐ ｶｵﾘ</t>
  </si>
  <si>
    <t>清水　夏波</t>
  </si>
  <si>
    <t>ｼﾐｽﾞ ﾅﾅﾐ</t>
  </si>
  <si>
    <t>木俣　結子</t>
  </si>
  <si>
    <t>ｷﾏﾀ ﾕｲｺ</t>
  </si>
  <si>
    <t>三浦　紗瑛</t>
  </si>
  <si>
    <t>ﾐｳﾗ ｻｴ</t>
  </si>
  <si>
    <t>藤田　ゆうか</t>
  </si>
  <si>
    <t>ﾌｼﾞﾀ ﾕｳｶ</t>
  </si>
  <si>
    <t>磯貝　萌々子</t>
  </si>
  <si>
    <t>ｲｿｶﾞｲ ﾓﾓｺ</t>
  </si>
  <si>
    <t>吉田　有美香</t>
  </si>
  <si>
    <t>ﾖｼﾀﾞ ﾕﾐｶ</t>
  </si>
  <si>
    <t>中川　晴子</t>
  </si>
  <si>
    <t>ﾅｶｶﾞﾜ ﾊﾙｺ</t>
  </si>
  <si>
    <t>丹羽　遥香</t>
  </si>
  <si>
    <t>ﾆﾜ ﾊﾙｶ</t>
  </si>
  <si>
    <t>長谷川　詩歩</t>
  </si>
  <si>
    <t>ﾊｾｶﾞﾜ ｼﾎ</t>
  </si>
  <si>
    <t>伊藤　夢乃</t>
  </si>
  <si>
    <t>ｲﾄｳ ﾕﾒﾉ</t>
  </si>
  <si>
    <t>川邉　のぞみ</t>
  </si>
  <si>
    <t>ｶﾜﾍﾞ ﾉｿﾞﾐ</t>
  </si>
  <si>
    <t>近藤　由梨</t>
  </si>
  <si>
    <t>ｺﾝﾄﾞｳ ﾕﾘ</t>
  </si>
  <si>
    <t>斉藤　栞</t>
  </si>
  <si>
    <t>ｻｲﾄｳ ｼｵﾘ</t>
  </si>
  <si>
    <t>徳永　菜津美</t>
  </si>
  <si>
    <t>ﾄｸﾅｶﾞ ﾅﾂﾐ</t>
  </si>
  <si>
    <t>黒川　ももか</t>
  </si>
  <si>
    <t>ｸﾛｶﾜ ﾓﾓｶ</t>
  </si>
  <si>
    <t>塩崎　葵</t>
  </si>
  <si>
    <t>ｼｵｻﾞｷ ｱｵｲ</t>
  </si>
  <si>
    <t>志和　真純</t>
  </si>
  <si>
    <t>ｼﾜ ﾏｽﾐ</t>
  </si>
  <si>
    <t>徳永　香子</t>
  </si>
  <si>
    <t>ﾄｸﾅｶﾞ ｷｮｳｺ</t>
  </si>
  <si>
    <t>向井　智香</t>
  </si>
  <si>
    <t>ﾑｶｲ ﾁｶ</t>
  </si>
  <si>
    <t>加世田　梨花</t>
  </si>
  <si>
    <t>ｶｾﾀﾞ ﾘｶ</t>
  </si>
  <si>
    <t>加藤　綾華</t>
  </si>
  <si>
    <t>ｶﾄｳ ｱﾔｶ</t>
  </si>
  <si>
    <t>小森　星七</t>
  </si>
  <si>
    <t>ｺﾓﾘ ｾﾅ</t>
  </si>
  <si>
    <t>井上　葉南</t>
  </si>
  <si>
    <t>ｲﾉｳｴ ﾊﾅ</t>
  </si>
  <si>
    <t>鴨志田　海来</t>
  </si>
  <si>
    <t>ｶﾓｼﾀﾞ ﾐﾗｲ</t>
  </si>
  <si>
    <t>近藤　望未</t>
  </si>
  <si>
    <t>ｺﾝﾄﾞｳ ﾉｿﾞﾐ</t>
  </si>
  <si>
    <t>高松　智美ムセンビ</t>
  </si>
  <si>
    <t>ﾀｶﾏﾂ ﾄﾓﾐﾑｾﾝﾋﾞ</t>
  </si>
  <si>
    <t>藤ケ森　美晴</t>
  </si>
  <si>
    <t>ﾌｼﾞｶﾞﾓﾘ ﾐﾊﾙ</t>
  </si>
  <si>
    <t>松澤　綾音</t>
  </si>
  <si>
    <t>ﾏﾂｻﾞﾜ ｱﾔﾈ</t>
  </si>
  <si>
    <t>水澤　唯菜</t>
  </si>
  <si>
    <t>ﾐｽﾞｻﾜ ﾕﾅ</t>
  </si>
  <si>
    <t>山口　真由子</t>
  </si>
  <si>
    <t>ﾔﾏｸﾞﾁ ﾏﾕｺ</t>
  </si>
  <si>
    <t>和田　有菜</t>
  </si>
  <si>
    <t>ﾜﾀﾞ ﾕﾅ</t>
  </si>
  <si>
    <t>中出　里央</t>
  </si>
  <si>
    <t>ﾅｶﾃﾞ ﾘｵ</t>
  </si>
  <si>
    <t>中川　優芽</t>
  </si>
  <si>
    <t>ﾅｶｶﾞﾜ ﾕﾒ</t>
  </si>
  <si>
    <t>井内　月野</t>
  </si>
  <si>
    <t>ｲｳﾁ ﾂｷﾉ</t>
  </si>
  <si>
    <t>高野　史帆</t>
  </si>
  <si>
    <t>ﾀｶﾉ ｼﾎ</t>
  </si>
  <si>
    <t>林　夏月</t>
  </si>
  <si>
    <t>ﾊﾔｼ ｶﾂﾞｷ</t>
  </si>
  <si>
    <t>梶野　香子</t>
  </si>
  <si>
    <t>ｶｼﾞﾉ ｶｺ</t>
  </si>
  <si>
    <t>杉山　世梨奈</t>
  </si>
  <si>
    <t>ｽｷﾞﾔﾏ ｾﾘﾅ</t>
  </si>
  <si>
    <t>平良　さき</t>
  </si>
  <si>
    <t>ﾀｲﾗ ｻｷ</t>
  </si>
  <si>
    <t>中井　香那</t>
  </si>
  <si>
    <t>ﾅｶｲ ｶﾅ</t>
  </si>
  <si>
    <t>水野　舞音</t>
  </si>
  <si>
    <t>ﾐｽﾞﾉ ﾏﾉﾝ</t>
  </si>
  <si>
    <t>安達　萌乃</t>
  </si>
  <si>
    <t>ｱﾀﾞﾁ ﾓｴﾉ</t>
  </si>
  <si>
    <t>川野　伶奈</t>
  </si>
  <si>
    <t>ｶﾜﾉ ﾚｲﾅ</t>
  </si>
  <si>
    <t>鈴木　悠紀</t>
  </si>
  <si>
    <t>ｽｽﾞｷ ﾕｷ</t>
  </si>
  <si>
    <t>玉田　唯</t>
  </si>
  <si>
    <t>ﾀﾏﾀﾞ ﾕｲ</t>
  </si>
  <si>
    <t>田村　有利奈</t>
  </si>
  <si>
    <t>ﾀﾑﾗ ﾕﾘﾅ</t>
  </si>
  <si>
    <t>冨田　瑞海</t>
  </si>
  <si>
    <t>ﾄﾐﾀ ﾀﾏﾐ</t>
  </si>
  <si>
    <t>中村　向日葵</t>
  </si>
  <si>
    <t>ﾅｶﾑﾗ ﾋﾏﾜﾘ</t>
  </si>
  <si>
    <t>平子　侑</t>
  </si>
  <si>
    <t>ﾋﾗｺ ﾕｳ</t>
  </si>
  <si>
    <t>石浦　藍里</t>
  </si>
  <si>
    <t>ｲｼｳﾗ ｱｲﾘ</t>
  </si>
  <si>
    <t>小林　聖</t>
  </si>
  <si>
    <t>ｺﾊﾞﾔｼ ｱｷﾗ</t>
  </si>
  <si>
    <t>今野　絵梨香</t>
  </si>
  <si>
    <t>ｺﾝﾉ ｴﾘｶ</t>
  </si>
  <si>
    <t>白木　七星</t>
  </si>
  <si>
    <t>ｼﾗｷ ﾅﾅｾ</t>
  </si>
  <si>
    <t>水野　花</t>
  </si>
  <si>
    <t>ﾐｽﾞﾉ ﾊﾅ</t>
  </si>
  <si>
    <t>宮城　亜美</t>
  </si>
  <si>
    <t>ﾐﾔｷﾞ ｱﾐ</t>
  </si>
  <si>
    <t>浅野　紗希</t>
  </si>
  <si>
    <t>岸野　明日香</t>
  </si>
  <si>
    <t>ｷｼﾉ ｱｽｶ</t>
  </si>
  <si>
    <t>奥村　亞弓</t>
  </si>
  <si>
    <t>ｵｸﾑﾗ ｱﾕﾐ</t>
  </si>
  <si>
    <t>西村　歩</t>
  </si>
  <si>
    <t>ﾆｼﾑﾗ ｱﾕﾐ</t>
  </si>
  <si>
    <t>林　優希</t>
  </si>
  <si>
    <t>ﾊﾔｼ ﾕｷ</t>
  </si>
  <si>
    <t>中島　百合菜</t>
  </si>
  <si>
    <t>ﾅｶｼﾞﾏ ﾕﾘﾅ</t>
  </si>
  <si>
    <t>林　由希乃</t>
  </si>
  <si>
    <t>ﾊﾔｼ ﾕｷﾉ</t>
  </si>
  <si>
    <t>黒田　千恵</t>
  </si>
  <si>
    <t>ｸﾛﾀﾞ ﾁｴ</t>
  </si>
  <si>
    <t>松本　清香</t>
  </si>
  <si>
    <t>ﾏﾂﾓﾄ ｷﾖｶ</t>
  </si>
  <si>
    <t>岩橋　咲幸</t>
  </si>
  <si>
    <t>ｲﾜﾊｼ ｻﾕｷ</t>
  </si>
  <si>
    <t>髙森　帆南</t>
  </si>
  <si>
    <t>伊藤　百花</t>
  </si>
  <si>
    <t>ｲﾄｳ ﾓﾓｶ</t>
  </si>
  <si>
    <t>大橋　佑佳里</t>
  </si>
  <si>
    <t>ｵｵﾊｼ ﾕｶﾘ</t>
  </si>
  <si>
    <t>須田　遥日</t>
  </si>
  <si>
    <t>ｽﾀﾞ ﾊﾙｶ</t>
  </si>
  <si>
    <t>大場　瑞生</t>
  </si>
  <si>
    <t>ｵｵﾊﾞ ﾐｽﾞｷ</t>
  </si>
  <si>
    <t>黒川　紗椰</t>
  </si>
  <si>
    <t>ｸﾛｶﾜ ｻﾔ</t>
  </si>
  <si>
    <t>八木田　沙椰</t>
  </si>
  <si>
    <t>ﾔｷﾞﾀ ｻﾔ</t>
  </si>
  <si>
    <t>瀬川　真帆</t>
  </si>
  <si>
    <t>ｾｶﾞﾜ ﾏﾎ</t>
  </si>
  <si>
    <t>矢崎　晴子</t>
  </si>
  <si>
    <t>ﾔｻﾞｷ ﾊﾙｺ</t>
  </si>
  <si>
    <t>相澤　蘭</t>
  </si>
  <si>
    <t>ｱｲｻﾞﾜ ﾗﾝ</t>
  </si>
  <si>
    <t>加藤　楓</t>
  </si>
  <si>
    <t>ｶﾄｳ ｶｴﾃﾞ</t>
  </si>
  <si>
    <t>齋能　奏音</t>
  </si>
  <si>
    <t>ｻｲﾉｳ ｶﾅﾈ</t>
  </si>
  <si>
    <t>佐藤　琴美</t>
  </si>
  <si>
    <t>ｻﾄｳ ｺﾄﾐ</t>
  </si>
  <si>
    <t>黒木　花菜</t>
  </si>
  <si>
    <t>ｸﾛｷ ﾊﾅ</t>
  </si>
  <si>
    <t>大坂　美月</t>
  </si>
  <si>
    <t>ｵｵｻｶ ﾐﾂﾞｷ</t>
  </si>
  <si>
    <t>塩多　未幸</t>
    <rPh sb="0" eb="2">
      <t>シオタ</t>
    </rPh>
    <rPh sb="3" eb="4">
      <t>ミ</t>
    </rPh>
    <rPh sb="4" eb="5">
      <t>サチ</t>
    </rPh>
    <phoneticPr fontId="19"/>
  </si>
  <si>
    <t>ｼｵﾀ ﾐﾕｷ</t>
  </si>
  <si>
    <t>弓削田　アユミ</t>
    <rPh sb="0" eb="3">
      <t>ユゲタ</t>
    </rPh>
    <phoneticPr fontId="19"/>
  </si>
  <si>
    <t>ﾕｹﾞﾀ ｱﾕﾐ</t>
  </si>
  <si>
    <t>伊与田　絢音</t>
  </si>
  <si>
    <t>ｲﾖﾀﾞ ｱﾔﾈ</t>
  </si>
  <si>
    <t>神谷　優奈</t>
  </si>
  <si>
    <t>ｶﾐﾔ ﾕｳﾅ</t>
  </si>
  <si>
    <t>松井　葉奈</t>
  </si>
  <si>
    <t>ﾏﾂｲ ﾊﾅ</t>
  </si>
  <si>
    <t>奥谷　静里</t>
  </si>
  <si>
    <t>ｵｸﾔ ｼｽﾞﾘ</t>
  </si>
  <si>
    <t>堺　公香</t>
  </si>
  <si>
    <t>ｻｶｲ ｷﾐｶ</t>
  </si>
  <si>
    <t>寺田　美希</t>
  </si>
  <si>
    <t>ﾃﾗﾀﾞ ﾐｷ</t>
  </si>
  <si>
    <t>江嵜　陽香</t>
  </si>
  <si>
    <t>ｴｻｷ ﾊﾙｶ</t>
  </si>
  <si>
    <t>髙木　瑞花</t>
  </si>
  <si>
    <t>ﾀｶｷﾞ ﾐｽﾞｶ</t>
  </si>
  <si>
    <t>古川　芽依</t>
  </si>
  <si>
    <t>ﾌﾙｶﾜ ﾒｲ</t>
  </si>
  <si>
    <t>伊藤　彩夏</t>
  </si>
  <si>
    <t>ｲﾄｳ ｱﾔｶ</t>
  </si>
  <si>
    <t>岩瀬　映伊美</t>
  </si>
  <si>
    <t>ｲﾜｾ ｴｲﾐ</t>
  </si>
  <si>
    <t>前村　絢音</t>
  </si>
  <si>
    <t>ﾏｴﾑﾗ ｱﾔﾈ</t>
  </si>
  <si>
    <t>松坂　果歩</t>
  </si>
  <si>
    <t>ﾏﾂｻｶ ｶﾎ</t>
  </si>
  <si>
    <t>渡邉　明花</t>
  </si>
  <si>
    <t>ﾜﾀﾅﾍﾞ ﾊﾙｶ</t>
  </si>
  <si>
    <t>山根 詩乃</t>
  </si>
  <si>
    <t>ﾔﾏﾈ ｼﾉ</t>
  </si>
  <si>
    <t>浅野　玲奈</t>
  </si>
  <si>
    <t>ｱｻﾉ ﾚｲﾅ</t>
  </si>
  <si>
    <t>鈴木　唯菜</t>
  </si>
  <si>
    <t>ｽｽﾞｷ ﾕｲﾅ</t>
  </si>
  <si>
    <t>山本　菜緒</t>
  </si>
  <si>
    <t>ﾔﾏﾓﾄ ﾅｵ</t>
  </si>
  <si>
    <t>稲岡　菜月</t>
  </si>
  <si>
    <t>ｲﾅｵｶ ﾅﾂｷ</t>
  </si>
  <si>
    <t>芝田　凪紗</t>
  </si>
  <si>
    <t>ｼﾊﾞﾀ ﾅｷﾞｻ</t>
  </si>
  <si>
    <t>田中　優帆</t>
  </si>
  <si>
    <t>ﾀﾅｶ ﾕｳﾎ</t>
  </si>
  <si>
    <t>森野　舞花</t>
  </si>
  <si>
    <t>ﾓﾘﾉ ﾏｲｶ</t>
  </si>
  <si>
    <t>佐野　紗智子</t>
  </si>
  <si>
    <t>ｻﾉ ｻﾁｺ</t>
  </si>
  <si>
    <t>畑　祐希</t>
  </si>
  <si>
    <t>ﾊﾀ ﾕｳｷ</t>
  </si>
  <si>
    <t>福岡　花恋</t>
  </si>
  <si>
    <t>ﾌｸｵｶ ｶﾚﾝ</t>
  </si>
  <si>
    <t>榊原　瑠美</t>
  </si>
  <si>
    <t>ｻｶｷﾊﾞﾗ ﾙﾐ</t>
  </si>
  <si>
    <t>鈴木　里音</t>
  </si>
  <si>
    <t>ｽｽﾞｷ ﾘｵﾝ</t>
  </si>
  <si>
    <t>塩内　裕与</t>
  </si>
  <si>
    <t>ｼｵｳﾁ ﾏｻﾖ</t>
  </si>
  <si>
    <t>三矢　ひとみ</t>
  </si>
  <si>
    <t>ﾐﾂﾔ ﾋﾄﾐ</t>
  </si>
  <si>
    <t>伊藤　果生</t>
  </si>
  <si>
    <t>ｲﾄｳ ｶｵ</t>
  </si>
  <si>
    <t>足立　早希</t>
  </si>
  <si>
    <t>ｱﾀﾞﾁ ｻｷ</t>
  </si>
  <si>
    <t>伊豫田　歩</t>
  </si>
  <si>
    <t>ｲﾖﾀﾞ ｱﾕﾐ</t>
  </si>
  <si>
    <t>藤﨑　朱音</t>
  </si>
  <si>
    <t>ﾌｼﾞｻｷ ｱﾔﾈ</t>
  </si>
  <si>
    <t>宮田　真希</t>
  </si>
  <si>
    <t>ﾐﾔﾀ ﾏｷ</t>
  </si>
  <si>
    <t>中村　ななみ</t>
  </si>
  <si>
    <t>ﾅｶﾑﾗ ﾅﾅﾐ</t>
  </si>
  <si>
    <t>中根　瑠香</t>
  </si>
  <si>
    <t>ﾅｶﾈ ﾙｶ</t>
  </si>
  <si>
    <t>棚橋　実加</t>
  </si>
  <si>
    <t>ﾀﾅﾊｼ ﾐｶ</t>
  </si>
  <si>
    <t>淺川　慶乃</t>
  </si>
  <si>
    <t>ｱｻｶﾜ ﾖｼﾉ</t>
  </si>
  <si>
    <t>加藤　友里</t>
  </si>
  <si>
    <t>ｶﾄｳ ﾕﾘ</t>
  </si>
  <si>
    <t>竹林　美佐紀</t>
  </si>
  <si>
    <t>ﾀｹﾊﾞﾔｼ ﾐｻｷ</t>
  </si>
  <si>
    <t>曽場尾　菜摘</t>
  </si>
  <si>
    <t>ｿﾊﾞｵ ﾅﾂﾐ</t>
  </si>
  <si>
    <t>山本　紗也華</t>
  </si>
  <si>
    <t>ﾔﾏﾓﾄ ｻﾔｶ</t>
  </si>
  <si>
    <t>玉城　萌華</t>
  </si>
  <si>
    <t>ﾀﾏｷ ﾓｴｶ</t>
  </si>
  <si>
    <t>原　まひる</t>
  </si>
  <si>
    <t>ﾊﾗ ﾏﾋﾙ</t>
  </si>
  <si>
    <t>松本　悠里</t>
  </si>
  <si>
    <t>ﾏﾂﾓﾄ ﾕｳﾘ</t>
  </si>
  <si>
    <t>河合　菜穂</t>
  </si>
  <si>
    <t>ｶﾜｲ ﾅﾎ</t>
  </si>
  <si>
    <t>山崎　杏実</t>
  </si>
  <si>
    <t>ﾔﾏｻﾞｷ ｱﾐ</t>
  </si>
  <si>
    <t>佐野　文香</t>
  </si>
  <si>
    <t>ｻﾉ ﾌﾐｶ</t>
  </si>
  <si>
    <t>岡田　花</t>
  </si>
  <si>
    <t>ｵｶﾀﾞ ﾊﾅ</t>
  </si>
  <si>
    <t>山田　沙樹</t>
  </si>
  <si>
    <t>ﾔﾏﾀﾞ ｻｷ</t>
  </si>
  <si>
    <t>川合　若奈</t>
  </si>
  <si>
    <t>ｶﾜｲ ﾜｶﾅ</t>
  </si>
  <si>
    <t>名倉　舞子</t>
  </si>
  <si>
    <t>ﾅｸﾞﾗ ﾏｲｺ</t>
  </si>
  <si>
    <t>杉浦　奈央</t>
  </si>
  <si>
    <t>ｽｷﾞｳﾗ ﾅｵ</t>
  </si>
  <si>
    <t>野中　小夏</t>
  </si>
  <si>
    <t>ﾉﾅｶ ｺﾅﾂ</t>
  </si>
  <si>
    <t>安原　愛美</t>
  </si>
  <si>
    <t>ﾔｽﾊﾗ ﾏﾅﾐ</t>
  </si>
  <si>
    <t>川口　紗枝</t>
  </si>
  <si>
    <t>ｶﾜｸﾞﾁ ｻｴ</t>
  </si>
  <si>
    <t>寺尾　理恵子</t>
  </si>
  <si>
    <t>ﾃﾗｵ ﾘｴｺ</t>
  </si>
  <si>
    <t>宮崎　葵衣</t>
  </si>
  <si>
    <t>ﾐﾔｻﾞｷ ｱｵｲ</t>
  </si>
  <si>
    <t>木股　摩奈</t>
  </si>
  <si>
    <t>ｷﾏﾀ ﾏﾅ</t>
  </si>
  <si>
    <t>神山　千鶴</t>
  </si>
  <si>
    <t>ｺｳﾔﾏ ﾁﾂﾞﾙ</t>
  </si>
  <si>
    <t>下山田　絢香</t>
  </si>
  <si>
    <t>ｼﾓﾔﾏﾀﾞ ｱﾔｶ</t>
  </si>
  <si>
    <t>鈴木　美帆</t>
  </si>
  <si>
    <t>ｽｽﾞｷ ﾐﾎ</t>
  </si>
  <si>
    <t>都築　茜音</t>
  </si>
  <si>
    <t>ﾂﾂﾞｷ ｱｶﾈ</t>
  </si>
  <si>
    <t>杉田　亜優</t>
  </si>
  <si>
    <t>ｽｷﾞﾀ ｱﾕ</t>
  </si>
  <si>
    <t>青木　里紗</t>
  </si>
  <si>
    <t>ｱｵｷ ﾘｻ</t>
  </si>
  <si>
    <t>幅　菜摘</t>
  </si>
  <si>
    <t>ﾊﾊﾞ ﾅﾂﾐ</t>
  </si>
  <si>
    <t>平林　京華</t>
  </si>
  <si>
    <t>ﾋﾗﾊﾞﾔｼ ｷｮｳｶ</t>
  </si>
  <si>
    <t>鈴木　彩加</t>
  </si>
  <si>
    <t>ｽｽﾞｷ ｱﾔｶ</t>
  </si>
  <si>
    <t>中村　美公</t>
  </si>
  <si>
    <t>ﾅｶﾑﾗ ﾐｸ</t>
  </si>
  <si>
    <t>中村　絵莉夏</t>
  </si>
  <si>
    <t>ﾅｶﾑﾗ ｴﾘｶ</t>
  </si>
  <si>
    <t>有本　琴里</t>
  </si>
  <si>
    <t>ｱﾘﾓﾄ ｺﾄﾘ</t>
  </si>
  <si>
    <t>鎌田　友美</t>
  </si>
  <si>
    <t>ｶﾏﾀ ﾄﾓﾐ</t>
  </si>
  <si>
    <t>澁谷　美紀</t>
  </si>
  <si>
    <t>ｼﾌﾞﾀﾆ ﾐｷ</t>
  </si>
  <si>
    <t>島崎　温香</t>
  </si>
  <si>
    <t>ｼﾏｻｷ ﾉﾄﾞｶ</t>
  </si>
  <si>
    <t>清水　優香</t>
  </si>
  <si>
    <t>ｼﾐｽﾞ ﾕｳｶ</t>
  </si>
  <si>
    <t>森　彩華</t>
  </si>
  <si>
    <t>ﾓﾘ ｱﾔｶ</t>
  </si>
  <si>
    <t>小椋　茜</t>
  </si>
  <si>
    <t>ｵｸﾞﾗ ｱｶﾈ</t>
  </si>
  <si>
    <t>安藤　茜</t>
  </si>
  <si>
    <t>ｱﾝﾄﾞｳ ｱｶﾈ</t>
  </si>
  <si>
    <t>山村　桂子</t>
  </si>
  <si>
    <t>ﾔﾏﾑﾗ ｹｲｺ</t>
  </si>
  <si>
    <t>保田　美春</t>
  </si>
  <si>
    <t>ﾔｽﾀﾞ ﾐﾊﾙ</t>
  </si>
  <si>
    <t>赤尾　沙樹</t>
  </si>
  <si>
    <t>ｱｶｵ ｻｷ</t>
  </si>
  <si>
    <t>山肥田　萌</t>
  </si>
  <si>
    <t>ﾔﾏﾋﾀﾞ ﾓｴ</t>
  </si>
  <si>
    <t>宮川　詩央</t>
  </si>
  <si>
    <t>ﾐﾔｶﾞﾜ ｼｵ</t>
  </si>
  <si>
    <t>岩本　千聡</t>
  </si>
  <si>
    <t>ｲﾜﾓﾄ ﾁｻﾄ</t>
  </si>
  <si>
    <t>高梨　亜美</t>
  </si>
  <si>
    <t>ﾀｶﾅｼ ｱﾐ</t>
  </si>
  <si>
    <t>浦野　多恵</t>
  </si>
  <si>
    <t>ｳﾗﾉ ﾀｴ</t>
  </si>
  <si>
    <t>松浦　すみれ</t>
  </si>
  <si>
    <t>ﾏﾂｳﾗ ｽﾐﾚ</t>
  </si>
  <si>
    <t>有ヶ谷　真由</t>
  </si>
  <si>
    <t>ｱﾘｶﾞﾔ ﾏﾕ</t>
  </si>
  <si>
    <t>堀田　明里</t>
  </si>
  <si>
    <t>ﾎﾘﾀ ｱｶﾘ</t>
  </si>
  <si>
    <t>伊東　和子</t>
  </si>
  <si>
    <t>ｲﾄｳ ﾜｺ</t>
  </si>
  <si>
    <t>岩田　未来</t>
  </si>
  <si>
    <t>ｲﾜﾀ ﾐｸ</t>
  </si>
  <si>
    <t>小野　有里奈</t>
  </si>
  <si>
    <t>ｵﾉ ﾕﾘﾅ</t>
  </si>
  <si>
    <t>小池　梨央</t>
  </si>
  <si>
    <t>ｺｲｹ ﾘｵ</t>
  </si>
  <si>
    <t>島田　花</t>
  </si>
  <si>
    <t>ｼﾏﾀﾞ ﾊﾅ</t>
  </si>
  <si>
    <t>竹口　いづみ</t>
  </si>
  <si>
    <t>ﾀｹｸﾞﾁ ｲﾂﾞﾐ</t>
  </si>
  <si>
    <t>戸田　小百合</t>
  </si>
  <si>
    <t>ﾄﾀﾞ ｻﾕﾘ</t>
  </si>
  <si>
    <t>花田　幸奈</t>
  </si>
  <si>
    <t>ﾊﾅﾀﾞ ｻﾁﾅ</t>
  </si>
  <si>
    <t>廣瀬　希波</t>
  </si>
  <si>
    <t>ﾋﾛｾ ｷﾜ</t>
  </si>
  <si>
    <t>樋渡　亜湖</t>
  </si>
  <si>
    <t>ﾋﾜﾀﾞｼ ｱｺ</t>
  </si>
  <si>
    <t>宮永　和葉</t>
  </si>
  <si>
    <t>ﾐﾔﾅｶﾞ ｶｽﾞﾊ</t>
  </si>
  <si>
    <t>村瀬　文香</t>
  </si>
  <si>
    <t>ﾑﾗｾ ｱﾔｶ</t>
  </si>
  <si>
    <t>山崎　佑華</t>
  </si>
  <si>
    <t>ﾔﾏｻﾞｷ ﾕｳｶ</t>
  </si>
  <si>
    <t>安藤　由莉那</t>
  </si>
  <si>
    <t>ｱﾝﾄﾞｳ ﾕﾘﾅ</t>
  </si>
  <si>
    <t>植木　愛</t>
  </si>
  <si>
    <t>ｳｴｷ ﾏﾅ</t>
  </si>
  <si>
    <t>大藏　麻未</t>
  </si>
  <si>
    <t>ｵｵｸﾗ ｱｻﾐ</t>
  </si>
  <si>
    <t>加藤　莉奈</t>
  </si>
  <si>
    <t>ｶﾄｳ ﾘﾅ</t>
  </si>
  <si>
    <t>蕪木　美月</t>
  </si>
  <si>
    <t>ｶﾌﾞﾗｷ ﾐﾂﾞｷ</t>
  </si>
  <si>
    <t>川嶋　莉奈</t>
  </si>
  <si>
    <t>ｶﾜｼﾏ ﾘﾅ</t>
  </si>
  <si>
    <t>木村　優花</t>
  </si>
  <si>
    <t>ｷﾑﾗ ﾕｶ</t>
  </si>
  <si>
    <t>小島　理恵</t>
  </si>
  <si>
    <t>ｺｼﾞﾏ ﾘｴ</t>
  </si>
  <si>
    <t>佐藤　華純</t>
  </si>
  <si>
    <t>ｻﾄｳ ｶｽﾐ</t>
  </si>
  <si>
    <t>野田　万琴</t>
  </si>
  <si>
    <t>ﾉﾀﾞ ﾏｺﾄ</t>
  </si>
  <si>
    <t>東　亜沙奈</t>
  </si>
  <si>
    <t>ﾋｶﾞｼ ｱｻﾅ</t>
  </si>
  <si>
    <t>平澤　有希</t>
  </si>
  <si>
    <t>ﾋﾗｻﾜ ﾕｷ</t>
  </si>
  <si>
    <t>堀田　雪乃</t>
  </si>
  <si>
    <t>ﾎｯﾀ ﾕｷﾉ</t>
  </si>
  <si>
    <t>青山　由依</t>
  </si>
  <si>
    <t>ｱｵﾔﾏ ﾕｲ</t>
  </si>
  <si>
    <t>石川県</t>
    <rPh sb="0" eb="2">
      <t>イシカワ</t>
    </rPh>
    <rPh sb="2" eb="3">
      <t>ケン</t>
    </rPh>
    <phoneticPr fontId="2"/>
  </si>
  <si>
    <t>愛知県</t>
    <rPh sb="0" eb="2">
      <t>アイチ</t>
    </rPh>
    <rPh sb="2" eb="3">
      <t>ケン</t>
    </rPh>
    <phoneticPr fontId="2"/>
  </si>
  <si>
    <t>100001476</t>
  </si>
  <si>
    <t>100001477</t>
  </si>
  <si>
    <t>100001478</t>
  </si>
  <si>
    <t>100001479</t>
  </si>
  <si>
    <t>100001480</t>
  </si>
  <si>
    <t>100001481</t>
  </si>
  <si>
    <t>100001482</t>
  </si>
  <si>
    <t>100001483</t>
  </si>
  <si>
    <t>100001484</t>
  </si>
  <si>
    <t>100001485</t>
  </si>
  <si>
    <t>100001486</t>
  </si>
  <si>
    <t>100001487</t>
  </si>
  <si>
    <t>100001488</t>
  </si>
  <si>
    <t>100001489</t>
  </si>
  <si>
    <t>100001490</t>
  </si>
  <si>
    <t>100001491</t>
  </si>
  <si>
    <t>100001492</t>
  </si>
  <si>
    <t>100001493</t>
  </si>
  <si>
    <t>100001494</t>
  </si>
  <si>
    <t>100001495</t>
  </si>
  <si>
    <t>100001496</t>
  </si>
  <si>
    <t>100001497</t>
  </si>
  <si>
    <t>北村　弘晃</t>
  </si>
  <si>
    <t>榎本　渉</t>
  </si>
  <si>
    <t>倉渕　吉崇</t>
  </si>
  <si>
    <t>松江　薫</t>
  </si>
  <si>
    <t>永井　大貴</t>
  </si>
  <si>
    <t>都竹　将史</t>
  </si>
  <si>
    <t>大脇　文宏</t>
  </si>
  <si>
    <t>森　佑太</t>
  </si>
  <si>
    <t>筒井　良一</t>
  </si>
  <si>
    <t>山中　智貴</t>
  </si>
  <si>
    <t>武藤　篤</t>
  </si>
  <si>
    <t>長内　祐樹</t>
  </si>
  <si>
    <t>仲松　正人</t>
  </si>
  <si>
    <t>鈴木　遥也</t>
  </si>
  <si>
    <t>前田　章吾</t>
  </si>
  <si>
    <t>三林　拓登</t>
  </si>
  <si>
    <t>岩井　幸太郎</t>
  </si>
  <si>
    <t>大島　健吾</t>
  </si>
  <si>
    <t>服部　鷹昌</t>
  </si>
  <si>
    <t>宮原　慎</t>
  </si>
  <si>
    <t>三木　大輔</t>
  </si>
  <si>
    <t>石崎　龍之介</t>
  </si>
  <si>
    <t>ｷﾀﾑﾗ ﾋﾛｱｷ</t>
  </si>
  <si>
    <t>ｴﾉﾓﾄ ﾜﾀﾙ</t>
  </si>
  <si>
    <t>ｸﾗﾌﾞﾁ ﾖｼﾀｶ</t>
  </si>
  <si>
    <t>ﾏﾂｴ ｶｵﾙ</t>
  </si>
  <si>
    <t>ﾅｶﾞｲ ﾀﾞｲｷ</t>
  </si>
  <si>
    <t>ﾂﾂﾞｸ ﾏｻﾌﾐ</t>
  </si>
  <si>
    <t>ｵｵﾜｷ ﾌﾐﾋﾛ</t>
  </si>
  <si>
    <t>ﾓﾘ ﾕｳﾀ</t>
  </si>
  <si>
    <t>ﾂﾂｲ ﾘｮｳｲﾁ</t>
  </si>
  <si>
    <t>ﾔﾏﾅｶ ﾄﾓｷ</t>
  </si>
  <si>
    <t>ﾑﾄｳ ｱﾂｼ</t>
  </si>
  <si>
    <t>ｵｻﾅｲ ﾕｳｷ</t>
  </si>
  <si>
    <t>ﾅｶﾏﾂ ﾏｻﾋﾄ</t>
  </si>
  <si>
    <t>ｽｽﾞｷ ﾊﾙﾔ</t>
  </si>
  <si>
    <t>ﾏｴﾀﾞ ｼｮｳｺﾞ</t>
  </si>
  <si>
    <t>ﾐﾂﾊﾞﾔｼ ﾀｸﾄ</t>
  </si>
  <si>
    <t>ｲﾜｲ ｺｳﾀﾛｳ</t>
  </si>
  <si>
    <t>ｵｵｼﾏ ｹﾝｺﾞ</t>
  </si>
  <si>
    <t>ﾊｯﾄﾘ ﾀｶﾏｻ</t>
  </si>
  <si>
    <t>ﾐﾔﾊﾗ ｼﾝ</t>
  </si>
  <si>
    <t>ﾐﾂｷ ﾀﾞｲｽｹ</t>
  </si>
  <si>
    <t>ｲｼｻﾞｷ ﾘｭｳﾉｽｹ</t>
  </si>
  <si>
    <t>福澤　二千翔</t>
  </si>
  <si>
    <t>ﾌｸｻﾞﾜ ﾆﾁｶ</t>
  </si>
  <si>
    <t>林　明日香</t>
  </si>
  <si>
    <t>ﾊﾔｼ ｱｽｶ</t>
  </si>
  <si>
    <t>中溝　莉緒</t>
  </si>
  <si>
    <t>ﾅｶﾐｿﾞ ﾘｵ</t>
  </si>
  <si>
    <t>山城　柚芽</t>
  </si>
  <si>
    <t>ﾔﾏｼﾛ ﾕﾒ</t>
  </si>
  <si>
    <t>岡田　理沙</t>
  </si>
  <si>
    <t>ｵｶﾀﾞ ﾘｻ</t>
  </si>
  <si>
    <t>井上　実咲</t>
  </si>
  <si>
    <t>ｲﾉｳｴ ﾐｻｷ</t>
  </si>
  <si>
    <t>増田　幸奈</t>
  </si>
  <si>
    <t>ﾏｽﾀﾞ ﾕｷﾅ</t>
  </si>
  <si>
    <t>河村　美月</t>
  </si>
  <si>
    <t>髙橋　愛</t>
  </si>
  <si>
    <t>ﾀｶﾊｼ ｱｲ</t>
  </si>
  <si>
    <t>古畑　桃子</t>
  </si>
  <si>
    <t>ﾌﾙﾊﾀ ﾓﾓｺ</t>
  </si>
  <si>
    <t>ｶﾜﾑﾗ ﾐﾂﾞｷ</t>
  </si>
  <si>
    <t>藤井　颯人</t>
  </si>
  <si>
    <t>ﾌｼﾞｲ ﾊﾔﾄ</t>
  </si>
  <si>
    <t>100001498</t>
  </si>
  <si>
    <t>100001499</t>
  </si>
  <si>
    <t>100001500</t>
  </si>
  <si>
    <t>100001501</t>
  </si>
  <si>
    <t>100001502</t>
  </si>
  <si>
    <t>100001503</t>
  </si>
  <si>
    <t>100001504</t>
  </si>
  <si>
    <t>内藤　大貴</t>
  </si>
  <si>
    <t>ﾅｲﾄｳ ﾀﾞｲｷ</t>
  </si>
  <si>
    <t>川藤　汰貴</t>
  </si>
  <si>
    <t>ｶﾜﾌｼﾞ ﾀｲｷ</t>
  </si>
  <si>
    <t>望月　悠斗</t>
  </si>
  <si>
    <t>ﾓﾁﾂﾞｷ ﾕｳﾄ</t>
  </si>
  <si>
    <t>宮川　勇人</t>
  </si>
  <si>
    <t>ﾐﾔｶﾞﾜ ﾕｳﾄ</t>
  </si>
  <si>
    <t>築野　凌</t>
  </si>
  <si>
    <t>ﾂｸﾉ ﾘｮｳ</t>
  </si>
  <si>
    <t>鈴木　雄友</t>
  </si>
  <si>
    <t>ｽｽﾞｷ ﾕｳｽｹ</t>
  </si>
  <si>
    <t>室野　早苗</t>
  </si>
  <si>
    <t>ﾑﾛﾉ ｻﾅｴ</t>
  </si>
  <si>
    <t>徳永　萌花</t>
  </si>
  <si>
    <t>ﾄｸﾅｶﾞ ﾓﾓｶ</t>
  </si>
  <si>
    <t>中野　春花</t>
  </si>
  <si>
    <t>ﾅｶﾉ ﾊﾙｶ</t>
  </si>
  <si>
    <t xml:space="preserve">東海学生陸上競技連盟 </t>
    <rPh sb="0" eb="10">
      <t>トウカイガクセイリクジョウキョウギレンメイ</t>
    </rPh>
    <phoneticPr fontId="1"/>
  </si>
  <si>
    <t>東海学生陸上競技秋季選手権大会</t>
  </si>
  <si>
    <t>申込責任者氏名</t>
    <rPh sb="0" eb="2">
      <t>モウシコミ</t>
    </rPh>
    <rPh sb="2" eb="5">
      <t>セキニンシャ</t>
    </rPh>
    <rPh sb="5" eb="7">
      <t>シメイ</t>
    </rPh>
    <rPh sb="6" eb="7">
      <t>メイ</t>
    </rPh>
    <phoneticPr fontId="1"/>
  </si>
  <si>
    <t>監督名</t>
  </si>
  <si>
    <t>（様式　Ⅵ）</t>
  </si>
  <si>
    <t>平成</t>
    <rPh sb="0" eb="2">
      <t>ヘイセイ</t>
    </rPh>
    <phoneticPr fontId="2"/>
  </si>
  <si>
    <t>年</t>
    <rPh sb="0" eb="1">
      <t>ネン</t>
    </rPh>
    <phoneticPr fontId="2"/>
  </si>
  <si>
    <t>月</t>
    <rPh sb="0" eb="1">
      <t>ツキ</t>
    </rPh>
    <phoneticPr fontId="2"/>
  </si>
  <si>
    <t>日</t>
    <rPh sb="0" eb="1">
      <t>ニチ</t>
    </rPh>
    <phoneticPr fontId="2"/>
  </si>
  <si>
    <t>東海学生陸上競技連盟</t>
  </si>
  <si>
    <t>会長</t>
    <rPh sb="0" eb="2">
      <t>カイチョウ</t>
    </rPh>
    <phoneticPr fontId="2"/>
  </si>
  <si>
    <t>安藤　好郎</t>
    <rPh sb="0" eb="2">
      <t>アンドウ</t>
    </rPh>
    <rPh sb="3" eb="5">
      <t>ヨシロウ</t>
    </rPh>
    <phoneticPr fontId="2"/>
  </si>
  <si>
    <t>殿</t>
    <rPh sb="0" eb="1">
      <t>ドノ</t>
    </rPh>
    <phoneticPr fontId="2"/>
  </si>
  <si>
    <t>トレーナー活動誓約書</t>
  </si>
  <si>
    <t>下記大会において、トレーナー活動を行いたいと存じます。</t>
  </si>
  <si>
    <t>つきましては、大会本部が指定する場所において、大会本部の指示に従って活動し、</t>
  </si>
  <si>
    <t>これに反した場合は活動を停止することを誓約いたします。</t>
  </si>
  <si>
    <t xml:space="preserve">大学名 </t>
    <rPh sb="0" eb="3">
      <t>ダイガクメイ</t>
    </rPh>
    <phoneticPr fontId="2"/>
  </si>
  <si>
    <t/>
  </si>
  <si>
    <t>大会名</t>
  </si>
  <si>
    <t>期 日</t>
    <rPh sb="0" eb="1">
      <t>キ</t>
    </rPh>
    <rPh sb="2" eb="3">
      <t>ヒ</t>
    </rPh>
    <phoneticPr fontId="2"/>
  </si>
  <si>
    <t>～</t>
  </si>
  <si>
    <t>活動トレーナー数</t>
  </si>
  <si>
    <t>名</t>
    <rPh sb="0" eb="1">
      <t>メイ</t>
    </rPh>
    <phoneticPr fontId="2"/>
  </si>
  <si>
    <t>㊞</t>
  </si>
  <si>
    <t>住   所　〒</t>
    <rPh sb="0" eb="1">
      <t>ジュウ</t>
    </rPh>
    <rPh sb="4" eb="5">
      <t>トコロ</t>
    </rPh>
    <phoneticPr fontId="2"/>
  </si>
  <si>
    <t>フ　リ　ガ　ナ</t>
  </si>
  <si>
    <t>氏　　　名</t>
  </si>
  <si>
    <t>TEL／FAX</t>
  </si>
  <si>
    <t>第二連絡先</t>
    <rPh sb="1" eb="2">
      <t>ニ</t>
    </rPh>
    <phoneticPr fontId="2"/>
  </si>
  <si>
    <t>連絡先</t>
    <phoneticPr fontId="1"/>
  </si>
  <si>
    <t>東海インカレ/東海学生秋季（七種抜）</t>
    <rPh sb="0" eb="2">
      <t>トウカイ</t>
    </rPh>
    <rPh sb="7" eb="9">
      <t>トウカイ</t>
    </rPh>
    <rPh sb="9" eb="11">
      <t>ガクセイ</t>
    </rPh>
    <rPh sb="11" eb="13">
      <t>シュウキ</t>
    </rPh>
    <rPh sb="14" eb="16">
      <t>ナナシュ</t>
    </rPh>
    <rPh sb="16" eb="17">
      <t>ヌ</t>
    </rPh>
    <phoneticPr fontId="1"/>
  </si>
  <si>
    <t>100m</t>
    <phoneticPr fontId="2"/>
  </si>
  <si>
    <t>00200</t>
    <phoneticPr fontId="2"/>
  </si>
  <si>
    <t>200m</t>
    <phoneticPr fontId="2"/>
  </si>
  <si>
    <t>00300</t>
    <phoneticPr fontId="2"/>
  </si>
  <si>
    <t>400m</t>
    <phoneticPr fontId="2"/>
  </si>
  <si>
    <t>00500</t>
    <phoneticPr fontId="2"/>
  </si>
  <si>
    <t>800m</t>
    <phoneticPr fontId="2"/>
  </si>
  <si>
    <t>00600</t>
    <phoneticPr fontId="2"/>
  </si>
  <si>
    <t>1500m</t>
    <phoneticPr fontId="2"/>
  </si>
  <si>
    <t>00800</t>
    <phoneticPr fontId="2"/>
  </si>
  <si>
    <t>5000m</t>
    <phoneticPr fontId="2"/>
  </si>
  <si>
    <t>01100</t>
    <phoneticPr fontId="2"/>
  </si>
  <si>
    <t>10000m</t>
    <phoneticPr fontId="2"/>
  </si>
  <si>
    <t>01200</t>
    <phoneticPr fontId="2"/>
  </si>
  <si>
    <t>100mH</t>
    <phoneticPr fontId="2"/>
  </si>
  <si>
    <t>04400</t>
    <phoneticPr fontId="2"/>
  </si>
  <si>
    <t>400mH</t>
    <phoneticPr fontId="2"/>
  </si>
  <si>
    <t>03600</t>
    <phoneticPr fontId="2"/>
  </si>
  <si>
    <t>3000mSC</t>
    <phoneticPr fontId="2"/>
  </si>
  <si>
    <t>05400</t>
    <phoneticPr fontId="2"/>
  </si>
  <si>
    <t>10000mW</t>
    <phoneticPr fontId="2"/>
  </si>
  <si>
    <t>06200</t>
    <phoneticPr fontId="2"/>
  </si>
  <si>
    <t>07100</t>
    <phoneticPr fontId="2"/>
  </si>
  <si>
    <t>011001</t>
    <phoneticPr fontId="1"/>
  </si>
  <si>
    <t>07200</t>
    <phoneticPr fontId="2"/>
  </si>
  <si>
    <t>07300</t>
    <phoneticPr fontId="2"/>
  </si>
  <si>
    <t>07400</t>
    <phoneticPr fontId="2"/>
  </si>
  <si>
    <t>08400</t>
    <phoneticPr fontId="2"/>
  </si>
  <si>
    <t>09400</t>
    <phoneticPr fontId="2"/>
  </si>
  <si>
    <t>09300</t>
    <phoneticPr fontId="2"/>
  </si>
  <si>
    <t>七種競技</t>
    <rPh sb="0" eb="2">
      <t>ナナシュ</t>
    </rPh>
    <rPh sb="2" eb="4">
      <t>キョウギ</t>
    </rPh>
    <phoneticPr fontId="2"/>
  </si>
  <si>
    <t>20200</t>
    <phoneticPr fontId="2"/>
  </si>
  <si>
    <t>072001</t>
    <phoneticPr fontId="1"/>
  </si>
  <si>
    <t>084001</t>
    <phoneticPr fontId="1"/>
  </si>
  <si>
    <t>08800</t>
    <phoneticPr fontId="2"/>
  </si>
  <si>
    <t>088001</t>
    <phoneticPr fontId="1"/>
  </si>
  <si>
    <t>094001</t>
    <phoneticPr fontId="1"/>
  </si>
  <si>
    <t>093001</t>
    <phoneticPr fontId="1"/>
  </si>
  <si>
    <t>部長名</t>
    <rPh sb="0" eb="2">
      <t>ブチョウ</t>
    </rPh>
    <rPh sb="2" eb="3">
      <t>メイ</t>
    </rPh>
    <phoneticPr fontId="1"/>
  </si>
  <si>
    <t>名前被り</t>
    <rPh sb="0" eb="2">
      <t>ナマエ</t>
    </rPh>
    <rPh sb="2" eb="3">
      <t>カブ</t>
    </rPh>
    <phoneticPr fontId="1"/>
  </si>
  <si>
    <t>種目被り</t>
    <rPh sb="0" eb="2">
      <t>シュモク</t>
    </rPh>
    <rPh sb="2" eb="3">
      <t>カブ</t>
    </rPh>
    <phoneticPr fontId="1"/>
  </si>
  <si>
    <t>年月日</t>
    <rPh sb="0" eb="3">
      <t>ネンガッピ</t>
    </rPh>
    <phoneticPr fontId="1"/>
  </si>
  <si>
    <t>?.??.??</t>
    <phoneticPr fontId="1"/>
  </si>
  <si>
    <t>??.??.??</t>
    <phoneticPr fontId="1"/>
  </si>
  <si>
    <t>??.??</t>
    <phoneticPr fontId="1"/>
  </si>
  <si>
    <t>?.??</t>
    <phoneticPr fontId="1"/>
  </si>
  <si>
    <t>?m??</t>
    <phoneticPr fontId="1"/>
  </si>
  <si>
    <t>??m??</t>
    <phoneticPr fontId="1"/>
  </si>
  <si>
    <t>??,??</t>
    <phoneticPr fontId="1"/>
  </si>
  <si>
    <t>?,??,??</t>
    <phoneticPr fontId="1"/>
  </si>
  <si>
    <t>?,??.??</t>
    <phoneticPr fontId="1"/>
  </si>
  <si>
    <t>?.??,??</t>
    <phoneticPr fontId="1"/>
  </si>
  <si>
    <t>?,??</t>
    <phoneticPr fontId="1"/>
  </si>
  <si>
    <t>コンマ、ピリオド、m、㎝を抜いてください</t>
    <rPh sb="13" eb="14">
      <t>ヌ</t>
    </rPh>
    <phoneticPr fontId="1"/>
  </si>
  <si>
    <t>?m??cm</t>
    <phoneticPr fontId="1"/>
  </si>
  <si>
    <t>??m??cm</t>
    <phoneticPr fontId="1"/>
  </si>
  <si>
    <t>???cm</t>
    <phoneticPr fontId="1"/>
  </si>
  <si>
    <t>コンマ、ピリオド、m、㎝を抜いてください。</t>
    <rPh sb="13" eb="14">
      <t>ヌ</t>
    </rPh>
    <phoneticPr fontId="1"/>
  </si>
  <si>
    <t>同一人物が同種目を選んでいます。種目を選択しなおしてください。</t>
    <rPh sb="0" eb="2">
      <t>ドウイツ</t>
    </rPh>
    <rPh sb="2" eb="4">
      <t>ジンブツ</t>
    </rPh>
    <rPh sb="5" eb="6">
      <t>ドウ</t>
    </rPh>
    <rPh sb="6" eb="8">
      <t>シュモク</t>
    </rPh>
    <rPh sb="9" eb="10">
      <t>エラ</t>
    </rPh>
    <rPh sb="16" eb="18">
      <t>シュモク</t>
    </rPh>
    <rPh sb="19" eb="21">
      <t>センタク</t>
    </rPh>
    <phoneticPr fontId="1"/>
  </si>
  <si>
    <t>種目未選択</t>
    <rPh sb="0" eb="2">
      <t>シュモク</t>
    </rPh>
    <rPh sb="2" eb="3">
      <t>ミ</t>
    </rPh>
    <rPh sb="3" eb="5">
      <t>センタク</t>
    </rPh>
    <phoneticPr fontId="1"/>
  </si>
  <si>
    <t>登録番号が入力されていません。入力してください。</t>
    <rPh sb="0" eb="2">
      <t>トウロク</t>
    </rPh>
    <rPh sb="2" eb="4">
      <t>バンゴウ</t>
    </rPh>
    <rPh sb="5" eb="7">
      <t>ニュウリョク</t>
    </rPh>
    <rPh sb="15" eb="17">
      <t>ニュウリョク</t>
    </rPh>
    <phoneticPr fontId="1"/>
  </si>
  <si>
    <t>種目が未選択か前の種目が空白です。種目を選択してください。</t>
    <rPh sb="0" eb="2">
      <t>シュモク</t>
    </rPh>
    <rPh sb="3" eb="4">
      <t>ミ</t>
    </rPh>
    <rPh sb="4" eb="6">
      <t>センタク</t>
    </rPh>
    <rPh sb="7" eb="8">
      <t>マエ</t>
    </rPh>
    <rPh sb="9" eb="11">
      <t>シュモク</t>
    </rPh>
    <rPh sb="12" eb="14">
      <t>クウハク</t>
    </rPh>
    <rPh sb="17" eb="19">
      <t>シュモク</t>
    </rPh>
    <rPh sb="20" eb="22">
      <t>センタク</t>
    </rPh>
    <phoneticPr fontId="1"/>
  </si>
  <si>
    <t>部長名　ﾌﾘｶﾞﾅ</t>
    <rPh sb="0" eb="2">
      <t>ブチョウ</t>
    </rPh>
    <rPh sb="2" eb="3">
      <t>メイ</t>
    </rPh>
    <rPh sb="3" eb="4">
      <t>ムメイ</t>
    </rPh>
    <phoneticPr fontId="1"/>
  </si>
  <si>
    <t>様式Ⅰ（女子）</t>
    <rPh sb="0" eb="2">
      <t>ヨウシキ</t>
    </rPh>
    <rPh sb="4" eb="6">
      <t>ジョシ</t>
    </rPh>
    <phoneticPr fontId="1"/>
  </si>
  <si>
    <t>部長名</t>
    <rPh sb="0" eb="3">
      <t>ブチョウメイ</t>
    </rPh>
    <phoneticPr fontId="1"/>
  </si>
  <si>
    <t>トレーナー誓約書</t>
    <rPh sb="5" eb="8">
      <t>セイヤクショ</t>
    </rPh>
    <phoneticPr fontId="1"/>
  </si>
  <si>
    <t>様式Ⅱ（男子4×400mR）</t>
    <rPh sb="0" eb="2">
      <t>ヨウシキ</t>
    </rPh>
    <rPh sb="4" eb="6">
      <t>ダンシ</t>
    </rPh>
    <phoneticPr fontId="1"/>
  </si>
  <si>
    <t>様式Ⅱ（女子4×100mR）</t>
    <rPh sb="0" eb="2">
      <t>ヨウシキ</t>
    </rPh>
    <phoneticPr fontId="1"/>
  </si>
  <si>
    <t>様式Ⅱ（女子4×400mR）</t>
    <rPh sb="0" eb="2">
      <t>ヨウシキ</t>
    </rPh>
    <rPh sb="4" eb="6">
      <t>ジョシ</t>
    </rPh>
    <phoneticPr fontId="1"/>
  </si>
  <si>
    <t>様式Ⅱ（男子4×100mR）</t>
    <rPh sb="0" eb="2">
      <t>ヨウシキ</t>
    </rPh>
    <rPh sb="4" eb="6">
      <t>ダンシ</t>
    </rPh>
    <phoneticPr fontId="1"/>
  </si>
  <si>
    <t>○</t>
    <phoneticPr fontId="1"/>
  </si>
  <si>
    <t>左から①登録番号→②出場種目選択→③記録欄入力の順に入力し、入力し終えたら下の欄へ進むこと（4種目目以降も下の欄へ）</t>
    <rPh sb="0" eb="1">
      <t>ヒダリ</t>
    </rPh>
    <rPh sb="4" eb="6">
      <t>トウロク</t>
    </rPh>
    <rPh sb="6" eb="8">
      <t>バンゴウ</t>
    </rPh>
    <rPh sb="10" eb="12">
      <t>シュツジョウ</t>
    </rPh>
    <rPh sb="12" eb="14">
      <t>シュモク</t>
    </rPh>
    <rPh sb="14" eb="16">
      <t>センタク</t>
    </rPh>
    <rPh sb="18" eb="20">
      <t>キロク</t>
    </rPh>
    <rPh sb="20" eb="21">
      <t>ラン</t>
    </rPh>
    <rPh sb="21" eb="23">
      <t>ニュウリョク</t>
    </rPh>
    <rPh sb="24" eb="25">
      <t>ジュン</t>
    </rPh>
    <rPh sb="26" eb="28">
      <t>ニュウリョク</t>
    </rPh>
    <rPh sb="30" eb="32">
      <t>ニュウリョク</t>
    </rPh>
    <rPh sb="33" eb="34">
      <t>オ</t>
    </rPh>
    <rPh sb="37" eb="38">
      <t>シタ</t>
    </rPh>
    <rPh sb="39" eb="40">
      <t>ラン</t>
    </rPh>
    <rPh sb="41" eb="42">
      <t>スス</t>
    </rPh>
    <rPh sb="47" eb="49">
      <t>シュモク</t>
    </rPh>
    <rPh sb="49" eb="50">
      <t>メ</t>
    </rPh>
    <rPh sb="50" eb="52">
      <t>イコウ</t>
    </rPh>
    <rPh sb="53" eb="54">
      <t>シタ</t>
    </rPh>
    <rPh sb="55" eb="56">
      <t>ラン</t>
    </rPh>
    <phoneticPr fontId="1"/>
  </si>
  <si>
    <t>エラーチェック</t>
    <phoneticPr fontId="1"/>
  </si>
  <si>
    <t>重複</t>
    <rPh sb="0" eb="2">
      <t>チョウフク</t>
    </rPh>
    <phoneticPr fontId="1"/>
  </si>
  <si>
    <t>重複</t>
    <rPh sb="0" eb="2">
      <t>チョウフク</t>
    </rPh>
    <phoneticPr fontId="1"/>
  </si>
  <si>
    <t>判定</t>
    <rPh sb="0" eb="2">
      <t>ハンテイ</t>
    </rPh>
    <phoneticPr fontId="1"/>
  </si>
  <si>
    <t>表示用</t>
    <rPh sb="0" eb="3">
      <t>ヒョウジヨウ</t>
    </rPh>
    <phoneticPr fontId="1"/>
  </si>
  <si>
    <t>各セル</t>
    <rPh sb="0" eb="1">
      <t>カク</t>
    </rPh>
    <phoneticPr fontId="1"/>
  </si>
  <si>
    <t>エントリー人数</t>
    <rPh sb="5" eb="7">
      <t>ニンズウ</t>
    </rPh>
    <phoneticPr fontId="1"/>
  </si>
  <si>
    <t>リレーメンバーが重複しています。登録番号を入力し直してください。</t>
    <rPh sb="8" eb="10">
      <t>チョウフク</t>
    </rPh>
    <rPh sb="16" eb="18">
      <t>トウロク</t>
    </rPh>
    <rPh sb="18" eb="20">
      <t>バンゴウ</t>
    </rPh>
    <rPh sb="21" eb="23">
      <t>ニュウリョク</t>
    </rPh>
    <rPh sb="24" eb="25">
      <t>ナオ</t>
    </rPh>
    <phoneticPr fontId="1"/>
  </si>
  <si>
    <t>リレーメンバーが多い、もしくは少ないです。登録番号を確認してください。</t>
    <rPh sb="8" eb="9">
      <t>オオ</t>
    </rPh>
    <rPh sb="15" eb="16">
      <t>スク</t>
    </rPh>
    <rPh sb="21" eb="23">
      <t>トウロク</t>
    </rPh>
    <rPh sb="23" eb="25">
      <t>バンゴウ</t>
    </rPh>
    <rPh sb="26" eb="28">
      <t>カクニン</t>
    </rPh>
    <phoneticPr fontId="1"/>
  </si>
  <si>
    <t>記録</t>
    <rPh sb="0" eb="2">
      <t>キロク</t>
    </rPh>
    <phoneticPr fontId="1"/>
  </si>
  <si>
    <t>??.??</t>
    <phoneticPr fontId="1"/>
  </si>
  <si>
    <t>??秒??</t>
    <rPh sb="2" eb="3">
      <t>ビョウ</t>
    </rPh>
    <phoneticPr fontId="1"/>
  </si>
  <si>
    <t>コンマ、ピリオド、秒を抜いてください。</t>
    <rPh sb="9" eb="10">
      <t>ビョウ</t>
    </rPh>
    <rPh sb="11" eb="12">
      <t>ヌ</t>
    </rPh>
    <phoneticPr fontId="1"/>
  </si>
  <si>
    <t>?,?</t>
    <phoneticPr fontId="1"/>
  </si>
  <si>
    <t>?分??</t>
    <rPh sb="1" eb="2">
      <t>フン</t>
    </rPh>
    <phoneticPr fontId="1"/>
  </si>
  <si>
    <t>??分??秒??</t>
    <rPh sb="2" eb="3">
      <t>フン</t>
    </rPh>
    <rPh sb="5" eb="6">
      <t>ビョウ</t>
    </rPh>
    <phoneticPr fontId="1"/>
  </si>
  <si>
    <t>??秒??</t>
    <rPh sb="2" eb="3">
      <t>ビョウ</t>
    </rPh>
    <phoneticPr fontId="1"/>
  </si>
  <si>
    <t>?分??秒??</t>
    <rPh sb="1" eb="2">
      <t>フン</t>
    </rPh>
    <rPh sb="4" eb="5">
      <t>ビョウ</t>
    </rPh>
    <phoneticPr fontId="1"/>
  </si>
  <si>
    <t>５０００１００００１００００ｍW</t>
    <phoneticPr fontId="1"/>
  </si>
  <si>
    <t>８００１５００３０００ｍｓｃ４００ｍH４００ｍ</t>
    <phoneticPr fontId="1"/>
  </si>
  <si>
    <t>100200400１００ｍH４００ｍH</t>
    <phoneticPr fontId="1"/>
  </si>
  <si>
    <t>??時間??分??秒??</t>
    <rPh sb="2" eb="4">
      <t>ジカン</t>
    </rPh>
    <rPh sb="6" eb="7">
      <t>フン</t>
    </rPh>
    <rPh sb="9" eb="10">
      <t>ビョウ</t>
    </rPh>
    <phoneticPr fontId="1"/>
  </si>
  <si>
    <t>?分??秒?</t>
    <rPh sb="1" eb="2">
      <t>フン</t>
    </rPh>
    <rPh sb="4" eb="5">
      <t>ビョウ</t>
    </rPh>
    <phoneticPr fontId="1"/>
  </si>
  <si>
    <t>?分??秒</t>
    <rPh sb="1" eb="2">
      <t>フン</t>
    </rPh>
    <rPh sb="4" eb="5">
      <t>ビョウ</t>
    </rPh>
    <phoneticPr fontId="1"/>
  </si>
  <si>
    <t>??分</t>
    <rPh sb="2" eb="3">
      <t>フン</t>
    </rPh>
    <phoneticPr fontId="1"/>
  </si>
  <si>
    <t>??秒?</t>
    <rPh sb="2" eb="3">
      <t>ビョウ</t>
    </rPh>
    <phoneticPr fontId="1"/>
  </si>
  <si>
    <t>??.?</t>
    <phoneticPr fontId="1"/>
  </si>
  <si>
    <t>??,?</t>
    <phoneticPr fontId="1"/>
  </si>
  <si>
    <t>??,??</t>
    <phoneticPr fontId="1"/>
  </si>
  <si>
    <t>?.??</t>
    <phoneticPr fontId="1"/>
  </si>
  <si>
    <t>?.??.?</t>
    <phoneticPr fontId="1"/>
  </si>
  <si>
    <t>参考記録</t>
    <rPh sb="0" eb="2">
      <t>サンコウ</t>
    </rPh>
    <rPh sb="2" eb="4">
      <t>キロク</t>
    </rPh>
    <phoneticPr fontId="1"/>
  </si>
  <si>
    <t>参考記録が出された期間に誤りがあります。20170101～20180916の期間内か確認してください。</t>
    <rPh sb="5" eb="6">
      <t>ダ</t>
    </rPh>
    <rPh sb="9" eb="11">
      <t>キカン</t>
    </rPh>
    <rPh sb="12" eb="13">
      <t>アヤマ</t>
    </rPh>
    <rPh sb="38" eb="40">
      <t>キカン</t>
    </rPh>
    <rPh sb="40" eb="41">
      <t>ナイ</t>
    </rPh>
    <rPh sb="41" eb="42">
      <t>キナイ</t>
    </rPh>
    <rPh sb="42" eb="44">
      <t>カクニン</t>
    </rPh>
    <phoneticPr fontId="1"/>
  </si>
  <si>
    <t>参考記録</t>
    <phoneticPr fontId="1"/>
  </si>
  <si>
    <t>参考記録</t>
    <phoneticPr fontId="1"/>
  </si>
  <si>
    <t>入力方法</t>
    <rPh sb="0" eb="2">
      <t>ニュウリョク</t>
    </rPh>
    <rPh sb="2" eb="4">
      <t>ホウホウ</t>
    </rPh>
    <phoneticPr fontId="1"/>
  </si>
  <si>
    <t>東海学生秋季大会担当　　宛</t>
    <rPh sb="0" eb="2">
      <t>トウカイ</t>
    </rPh>
    <rPh sb="2" eb="4">
      <t>ガクセイ</t>
    </rPh>
    <rPh sb="4" eb="6">
      <t>シュウキ</t>
    </rPh>
    <rPh sb="6" eb="8">
      <t>タイカイ</t>
    </rPh>
    <rPh sb="8" eb="10">
      <t>タントウ</t>
    </rPh>
    <rPh sb="12" eb="13">
      <t>アテ</t>
    </rPh>
    <phoneticPr fontId="1"/>
  </si>
  <si>
    <t>入力方法</t>
    <rPh sb="0" eb="2">
      <t>ニュウリョク</t>
    </rPh>
    <rPh sb="2" eb="4">
      <t>ホウホウ</t>
    </rPh>
    <phoneticPr fontId="1"/>
  </si>
  <si>
    <t>リレー様式Ⅰ</t>
    <rPh sb="3" eb="5">
      <t>ヨウシキ</t>
    </rPh>
    <phoneticPr fontId="1"/>
  </si>
  <si>
    <t>様式Ⅰ（男子）でリレーのみに出場する選手の登録番号を入力してください。</t>
    <rPh sb="0" eb="2">
      <t>ヨウシキ</t>
    </rPh>
    <rPh sb="4" eb="6">
      <t>ダンシ</t>
    </rPh>
    <rPh sb="14" eb="16">
      <t>シュツジョウ</t>
    </rPh>
    <rPh sb="18" eb="20">
      <t>センシュ</t>
    </rPh>
    <rPh sb="21" eb="23">
      <t>トウロク</t>
    </rPh>
    <rPh sb="23" eb="25">
      <t>バンゴウ</t>
    </rPh>
    <rPh sb="26" eb="28">
      <t>ニュウリョク</t>
    </rPh>
    <phoneticPr fontId="1"/>
  </si>
  <si>
    <t>様式Ⅰ（女子）でリレーのみに出場する選手の登録番号を入力してください。</t>
    <rPh sb="0" eb="2">
      <t>ヨウシキ</t>
    </rPh>
    <rPh sb="4" eb="6">
      <t>ジョシ</t>
    </rPh>
    <rPh sb="14" eb="16">
      <t>シュツジョウ</t>
    </rPh>
    <rPh sb="18" eb="20">
      <t>センシュ</t>
    </rPh>
    <rPh sb="21" eb="23">
      <t>トウロク</t>
    </rPh>
    <rPh sb="23" eb="25">
      <t>バンゴウ</t>
    </rPh>
    <rPh sb="26" eb="28">
      <t>ニュウリョク</t>
    </rPh>
    <phoneticPr fontId="1"/>
  </si>
  <si>
    <t>上から順に空欄に入力していくこと。
全員の登録番号入力後、様式Ⅰ（男子）でリレーのみに出場する選手の登録番号を入力すること。</t>
    <rPh sb="0" eb="1">
      <t>ウエ</t>
    </rPh>
    <rPh sb="3" eb="4">
      <t>ジュン</t>
    </rPh>
    <rPh sb="5" eb="7">
      <t>クウラン</t>
    </rPh>
    <rPh sb="8" eb="10">
      <t>ニュウリョク</t>
    </rPh>
    <rPh sb="18" eb="20">
      <t>ゼンイン</t>
    </rPh>
    <rPh sb="21" eb="23">
      <t>トウロク</t>
    </rPh>
    <rPh sb="23" eb="25">
      <t>バンゴウ</t>
    </rPh>
    <rPh sb="25" eb="27">
      <t>ニュウリョク</t>
    </rPh>
    <rPh sb="27" eb="28">
      <t>ゴ</t>
    </rPh>
    <rPh sb="29" eb="31">
      <t>ヨウシキ</t>
    </rPh>
    <rPh sb="33" eb="35">
      <t>ダンシ</t>
    </rPh>
    <rPh sb="43" eb="45">
      <t>シュツジョウ</t>
    </rPh>
    <rPh sb="47" eb="49">
      <t>センシュ</t>
    </rPh>
    <rPh sb="50" eb="52">
      <t>トウロク</t>
    </rPh>
    <rPh sb="52" eb="54">
      <t>バンゴウ</t>
    </rPh>
    <rPh sb="55" eb="57">
      <t>ニュウリョク</t>
    </rPh>
    <phoneticPr fontId="1"/>
  </si>
  <si>
    <t>上から順に空欄に入力していくこと。
全員の登録番号入力後、様式Ⅰ（女子）でリレーのみに出場する選手の登録番号を入力すること。</t>
    <rPh sb="0" eb="1">
      <t>ウエ</t>
    </rPh>
    <rPh sb="3" eb="4">
      <t>ジュン</t>
    </rPh>
    <rPh sb="5" eb="7">
      <t>クウラン</t>
    </rPh>
    <rPh sb="8" eb="10">
      <t>ニュウリョク</t>
    </rPh>
    <rPh sb="18" eb="20">
      <t>ゼンイン</t>
    </rPh>
    <rPh sb="21" eb="23">
      <t>トウロク</t>
    </rPh>
    <rPh sb="23" eb="25">
      <t>バンゴウ</t>
    </rPh>
    <rPh sb="25" eb="27">
      <t>ニュウリョク</t>
    </rPh>
    <rPh sb="27" eb="28">
      <t>ゴ</t>
    </rPh>
    <rPh sb="29" eb="31">
      <t>ヨウシキ</t>
    </rPh>
    <rPh sb="33" eb="35">
      <t>ジョシ</t>
    </rPh>
    <rPh sb="43" eb="45">
      <t>シュツジョウ</t>
    </rPh>
    <rPh sb="47" eb="49">
      <t>センシュ</t>
    </rPh>
    <rPh sb="50" eb="52">
      <t>トウロク</t>
    </rPh>
    <rPh sb="52" eb="54">
      <t>バンゴウ</t>
    </rPh>
    <rPh sb="55" eb="5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</si>
</sst>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6" formatCode="&quot;¥&quot;#,##0;[Red]&quot;¥&quot;\-#,##0"/>
    <numFmt numFmtId="42" formatCode="_ &quot;¥&quot;* #,##0_ ;_ &quot;¥&quot;* \-#,##0_ ;_ &quot;¥&quot;* &quot;-&quot;_ ;_ @_ "/>
    <numFmt numFmtId="176" formatCode="0&quot;人&quot;"/>
    <numFmt numFmtId="177" formatCode="0&quot;チーム&quot;"/>
    <numFmt numFmtId="178" formatCode="&quot;¥&quot;#,##0_);[Red]\(&quot;¥&quot;#,##0\)"/>
    <numFmt numFmtId="179" formatCode="#,###"/>
    <numFmt numFmtId="180" formatCode="0_);[Red]\(0\)"/>
    <numFmt numFmtId="181" formatCode="####"/>
    <numFmt numFmtId="182" formatCode="000\-0000\-0000"/>
  </numFmts>
  <fonts count="6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1"/>
      <color theme="1"/>
      <name val="ＭＳ ゴシック"/>
      <family val="3"/>
      <charset val="128"/>
    </font>
    <font>
      <sz val="11"/>
      <color theme="1"/>
      <name val="メイリオ"/>
      <family val="3"/>
      <charset val="128"/>
    </font>
    <font>
      <sz val="14"/>
      <color theme="1"/>
      <name val="メイリオ"/>
      <family val="3"/>
      <charset val="128"/>
    </font>
    <font>
      <sz val="10"/>
      <color theme="1"/>
      <name val="メイリオ"/>
      <family val="3"/>
      <charset val="128"/>
    </font>
    <font>
      <b/>
      <sz val="10"/>
      <color theme="1"/>
      <name val="メイリオ"/>
      <family val="3"/>
      <charset val="128"/>
    </font>
    <font>
      <sz val="10"/>
      <color theme="1"/>
      <name val="ＭＳ ゴシック"/>
      <family val="3"/>
      <charset val="128"/>
    </font>
    <font>
      <sz val="11"/>
      <name val="ＭＳ Ｐゴシック"/>
      <family val="3"/>
      <charset val="128"/>
    </font>
    <font>
      <sz val="22"/>
      <color theme="1"/>
      <name val="メイリオ"/>
      <family val="3"/>
      <charset val="128"/>
    </font>
    <font>
      <b/>
      <sz val="16"/>
      <color theme="0"/>
      <name val="メイリオ"/>
      <family val="3"/>
      <charset val="128"/>
    </font>
    <font>
      <sz val="11"/>
      <name val="ＭＳ Ｐゴシック"/>
      <family val="2"/>
      <charset val="128"/>
      <scheme val="minor"/>
    </font>
    <font>
      <sz val="11"/>
      <name val="ＭＳ ゴシック"/>
      <family val="3"/>
      <charset val="128"/>
    </font>
    <font>
      <b/>
      <i/>
      <sz val="11"/>
      <color theme="1"/>
      <name val="メイリオ"/>
      <family val="3"/>
      <charset val="128"/>
    </font>
    <font>
      <b/>
      <sz val="11"/>
      <color theme="1"/>
      <name val="メイリオ"/>
      <family val="3"/>
      <charset val="128"/>
    </font>
    <font>
      <b/>
      <sz val="16"/>
      <color theme="1"/>
      <name val="メイリオ"/>
      <family val="3"/>
      <charset val="128"/>
    </font>
    <font>
      <sz val="26"/>
      <color theme="1"/>
      <name val="メイリオ"/>
      <family val="3"/>
      <charset val="128"/>
    </font>
    <font>
      <sz val="11"/>
      <color theme="1"/>
      <name val="ＭＳ Ｐゴシック"/>
      <family val="2"/>
      <charset val="128"/>
      <scheme val="minor"/>
    </font>
    <font>
      <sz val="10"/>
      <color rgb="FFFF0000"/>
      <name val="メイリオ"/>
      <family val="3"/>
      <charset val="128"/>
    </font>
    <font>
      <b/>
      <sz val="10"/>
      <color rgb="FFFF0000"/>
      <name val="メイリオ"/>
      <family val="3"/>
      <charset val="128"/>
    </font>
    <font>
      <sz val="11"/>
      <color theme="1"/>
      <name val="ＭＳ Ｐゴシック"/>
      <family val="3"/>
      <charset val="128"/>
      <scheme val="minor"/>
    </font>
    <font>
      <sz val="18"/>
      <color theme="1"/>
      <name val="ＭＳ ゴシック"/>
      <family val="3"/>
      <charset val="128"/>
    </font>
    <font>
      <sz val="16"/>
      <color theme="1"/>
      <name val="ＭＳ Ｐゴシック"/>
      <family val="3"/>
      <charset val="128"/>
      <scheme val="minor"/>
    </font>
    <font>
      <sz val="13.5"/>
      <color theme="1"/>
      <name val="ＭＳ Ｐゴシック"/>
      <family val="3"/>
      <charset val="128"/>
      <scheme val="minor"/>
    </font>
    <font>
      <sz val="8"/>
      <color indexed="8"/>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13"/>
      <color theme="1"/>
      <name val="ＭＳ Ｐゴシック"/>
      <family val="3"/>
      <charset val="128"/>
      <scheme val="minor"/>
    </font>
    <font>
      <b/>
      <sz val="11"/>
      <color indexed="81"/>
      <name val="ＭＳ Ｐゴシック"/>
      <family val="3"/>
      <charset val="128"/>
    </font>
    <font>
      <sz val="11"/>
      <color indexed="81"/>
      <name val="ＭＳ Ｐゴシック"/>
      <family val="3"/>
      <charset val="128"/>
    </font>
    <font>
      <b/>
      <u/>
      <sz val="11"/>
      <color indexed="81"/>
      <name val="ＭＳ Ｐゴシック"/>
      <family val="3"/>
      <charset val="128"/>
    </font>
    <font>
      <sz val="14"/>
      <color theme="1"/>
      <name val="ＭＳ ゴシック"/>
      <family val="3"/>
      <charset val="128"/>
    </font>
    <font>
      <sz val="12"/>
      <color theme="1"/>
      <name val="ＭＳ ゴシック"/>
      <family val="3"/>
      <charset val="128"/>
    </font>
    <font>
      <u/>
      <sz val="11"/>
      <color theme="10"/>
      <name val="ＭＳ Ｐゴシック"/>
      <family val="2"/>
      <charset val="128"/>
      <scheme val="minor"/>
    </font>
    <font>
      <u/>
      <sz val="12"/>
      <color theme="10"/>
      <name val="ＭＳ Ｐゴシック"/>
      <family val="2"/>
      <charset val="128"/>
      <scheme val="minor"/>
    </font>
    <font>
      <b/>
      <sz val="9"/>
      <color indexed="81"/>
      <name val="MS P ゴシック"/>
      <family val="3"/>
      <charset val="128"/>
    </font>
    <font>
      <b/>
      <sz val="12"/>
      <color indexed="81"/>
      <name val="MS P ゴシック"/>
      <family val="3"/>
      <charset val="128"/>
    </font>
    <font>
      <sz val="12"/>
      <color indexed="81"/>
      <name val="MS P ゴシック"/>
      <family val="3"/>
      <charset val="128"/>
    </font>
    <font>
      <b/>
      <u/>
      <sz val="12"/>
      <color indexed="81"/>
      <name val="MS P ゴシック"/>
      <family val="3"/>
      <charset val="128"/>
    </font>
    <font>
      <sz val="10"/>
      <name val="ＭＳ ゴシック"/>
      <family val="3"/>
      <charset val="128"/>
    </font>
    <font>
      <sz val="16"/>
      <color theme="1"/>
      <name val="メイリオ"/>
      <family val="3"/>
      <charset val="128"/>
    </font>
    <font>
      <b/>
      <sz val="9"/>
      <color indexed="81"/>
      <name val="ＭＳ Ｐゴシック"/>
      <family val="3"/>
      <charset val="128"/>
    </font>
    <font>
      <vertAlign val="superscript"/>
      <sz val="9"/>
      <color theme="1"/>
      <name val="ＭＳ Ｐゴシック"/>
      <family val="3"/>
      <charset val="128"/>
      <scheme val="minor"/>
    </font>
    <font>
      <sz val="12"/>
      <color theme="1"/>
      <name val="ＭＳ Ｐゴシック"/>
      <family val="2"/>
      <charset val="128"/>
      <scheme val="minor"/>
    </font>
    <font>
      <b/>
      <sz val="12"/>
      <color theme="1"/>
      <name val="メイリオ"/>
      <family val="3"/>
      <charset val="128"/>
    </font>
    <font>
      <sz val="12"/>
      <name val="ＭＳ 明朝"/>
      <family val="1"/>
      <charset val="128"/>
    </font>
    <font>
      <sz val="11"/>
      <color indexed="8"/>
      <name val="ＭＳ Ｐゴシック"/>
      <family val="3"/>
      <charset val="128"/>
    </font>
    <font>
      <u/>
      <sz val="11"/>
      <color theme="10"/>
      <name val="ＭＳ Ｐゴシック"/>
      <family val="3"/>
      <charset val="128"/>
    </font>
    <font>
      <sz val="15"/>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5"/>
      <color theme="1"/>
      <name val="ＭＳ Ｐゴシック"/>
      <family val="3"/>
      <charset val="128"/>
      <scheme val="minor"/>
    </font>
    <font>
      <sz val="17"/>
      <color theme="1"/>
      <name val="ＭＳ Ｐゴシック"/>
      <family val="3"/>
      <charset val="128"/>
      <scheme val="minor"/>
    </font>
    <font>
      <sz val="11"/>
      <color rgb="FFFF0000"/>
      <name val="ＭＳ Ｐゴシック"/>
      <family val="2"/>
      <charset val="128"/>
      <scheme val="minor"/>
    </font>
    <font>
      <b/>
      <sz val="10"/>
      <color theme="0"/>
      <name val="メイリオ"/>
      <family val="3"/>
      <charset val="128"/>
    </font>
    <font>
      <b/>
      <sz val="12"/>
      <name val="メイリオ"/>
      <family val="3"/>
      <charset val="128"/>
    </font>
    <font>
      <b/>
      <sz val="10"/>
      <name val="メイリオ"/>
      <family val="3"/>
      <charset val="128"/>
    </font>
    <font>
      <b/>
      <sz val="12"/>
      <name val="ＭＳ Ｐゴシック"/>
      <family val="2"/>
      <charset val="128"/>
      <scheme val="minor"/>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33CC"/>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9"/>
        <bgColor indexed="64"/>
      </patternFill>
    </fill>
    <fill>
      <patternFill patternType="solid">
        <fgColor theme="0" tint="-0.249977111117893"/>
        <bgColor indexed="64"/>
      </patternFill>
    </fill>
    <fill>
      <patternFill patternType="solid">
        <fgColor rgb="FFFF0000"/>
        <bgColor indexed="64"/>
      </patternFill>
    </fill>
    <fill>
      <patternFill patternType="solid">
        <fgColor rgb="FFFF6699"/>
        <bgColor indexed="64"/>
      </patternFill>
    </fill>
    <fill>
      <patternFill patternType="solid">
        <fgColor theme="9" tint="-0.499984740745262"/>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right style="thin">
        <color indexed="64"/>
      </right>
      <top/>
      <bottom/>
      <diagonal/>
    </border>
    <border>
      <left/>
      <right/>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alignment vertical="center"/>
    </xf>
    <xf numFmtId="6" fontId="19" fillId="0" borderId="0" applyFont="0" applyFill="0" applyBorder="0" applyAlignment="0" applyProtection="0">
      <alignment vertical="center"/>
    </xf>
    <xf numFmtId="0" fontId="22" fillId="0" borderId="0">
      <alignment vertical="center"/>
    </xf>
    <xf numFmtId="0" fontId="35" fillId="0" borderId="0" applyNumberFormat="0" applyFill="0" applyBorder="0" applyAlignment="0" applyProtection="0">
      <alignment vertical="center"/>
    </xf>
    <xf numFmtId="0" fontId="10" fillId="0" borderId="0"/>
    <xf numFmtId="0" fontId="47" fillId="0" borderId="0"/>
    <xf numFmtId="0" fontId="49" fillId="0" borderId="0" applyNumberFormat="0" applyFill="0" applyBorder="0" applyAlignment="0" applyProtection="0">
      <alignment vertical="top"/>
      <protection locked="0"/>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0" fontId="47" fillId="0" borderId="0"/>
    <xf numFmtId="0" fontId="47" fillId="0" borderId="0"/>
    <xf numFmtId="0" fontId="47" fillId="0" borderId="0"/>
    <xf numFmtId="0" fontId="47" fillId="0" borderId="0"/>
    <xf numFmtId="0" fontId="22" fillId="0" borderId="0">
      <alignment vertical="center"/>
    </xf>
    <xf numFmtId="0" fontId="22" fillId="0" borderId="0">
      <alignment vertical="center"/>
    </xf>
  </cellStyleXfs>
  <cellXfs count="634">
    <xf numFmtId="0" fontId="0" fillId="0" borderId="0" xfId="0">
      <alignment vertical="center"/>
    </xf>
    <xf numFmtId="0" fontId="0" fillId="3" borderId="0" xfId="0" applyFill="1">
      <alignment vertical="center"/>
    </xf>
    <xf numFmtId="0" fontId="4" fillId="3" borderId="0" xfId="0" applyFont="1" applyFill="1">
      <alignment vertical="center"/>
    </xf>
    <xf numFmtId="0" fontId="5" fillId="3" borderId="0" xfId="0" applyFont="1" applyFill="1" applyBorder="1" applyAlignment="1">
      <alignment horizontal="center" vertical="center"/>
    </xf>
    <xf numFmtId="0" fontId="5" fillId="3" borderId="0" xfId="0" applyFont="1" applyFill="1">
      <alignment vertical="center"/>
    </xf>
    <xf numFmtId="0" fontId="0" fillId="3" borderId="0" xfId="0" applyFill="1">
      <alignment vertical="center"/>
    </xf>
    <xf numFmtId="0" fontId="7" fillId="3" borderId="10" xfId="0" applyFont="1" applyFill="1" applyBorder="1" applyAlignment="1" applyProtection="1">
      <alignment horizontal="center" vertical="center"/>
      <protection hidden="1"/>
    </xf>
    <xf numFmtId="0" fontId="7" fillId="3" borderId="10" xfId="0" applyFont="1" applyFill="1" applyBorder="1">
      <alignment vertical="center"/>
    </xf>
    <xf numFmtId="0" fontId="7" fillId="3" borderId="19" xfId="0" applyNumberFormat="1" applyFont="1" applyFill="1" applyBorder="1" applyProtection="1">
      <alignment vertical="center"/>
      <protection locked="0"/>
    </xf>
    <xf numFmtId="0" fontId="7" fillId="3" borderId="5"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63" xfId="0" applyFont="1" applyFill="1" applyBorder="1">
      <alignment vertical="center"/>
    </xf>
    <xf numFmtId="0" fontId="7" fillId="3" borderId="63" xfId="0" applyFont="1" applyFill="1" applyBorder="1" applyAlignment="1" applyProtection="1">
      <alignment horizontal="center" vertical="center"/>
      <protection hidden="1"/>
    </xf>
    <xf numFmtId="0" fontId="4" fillId="0" borderId="0" xfId="0" applyFont="1">
      <alignment vertical="center"/>
    </xf>
    <xf numFmtId="49" fontId="4" fillId="0" borderId="0" xfId="0" applyNumberFormat="1" applyFont="1">
      <alignment vertical="center"/>
    </xf>
    <xf numFmtId="49" fontId="4" fillId="0" borderId="0" xfId="0" applyNumberFormat="1" applyFont="1" applyFill="1" applyBorder="1" applyAlignment="1">
      <alignment horizontal="left"/>
    </xf>
    <xf numFmtId="49" fontId="4" fillId="0" borderId="0" xfId="0" applyNumberFormat="1" applyFont="1" applyFill="1" applyBorder="1">
      <alignment vertical="center"/>
    </xf>
    <xf numFmtId="0" fontId="0" fillId="3" borderId="0" xfId="0" applyFill="1">
      <alignment vertical="center"/>
    </xf>
    <xf numFmtId="0" fontId="4" fillId="0" borderId="0" xfId="0" applyFont="1" applyFill="1" applyBorder="1">
      <alignment vertical="center"/>
    </xf>
    <xf numFmtId="49" fontId="4" fillId="0" borderId="0" xfId="0" applyNumberFormat="1" applyFont="1" applyFill="1" applyBorder="1">
      <alignment vertical="center"/>
    </xf>
    <xf numFmtId="0" fontId="9" fillId="0" borderId="0" xfId="0" applyFont="1" applyFill="1" applyBorder="1">
      <alignment vertical="center"/>
    </xf>
    <xf numFmtId="0" fontId="4" fillId="0" borderId="0" xfId="0" applyFont="1">
      <alignment vertical="center"/>
    </xf>
    <xf numFmtId="0" fontId="4" fillId="0" borderId="0" xfId="0" applyFont="1" applyFill="1" applyBorder="1" applyAlignment="1"/>
    <xf numFmtId="0" fontId="4" fillId="0" borderId="0" xfId="0" applyFont="1" applyFill="1">
      <alignment vertical="center"/>
    </xf>
    <xf numFmtId="0" fontId="4" fillId="5" borderId="15"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4" xfId="0" applyFont="1" applyFill="1"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73" xfId="0" applyFont="1" applyBorder="1" applyAlignment="1">
      <alignment horizontal="center" vertical="center"/>
    </xf>
    <xf numFmtId="49" fontId="10" fillId="0" borderId="0" xfId="0" applyNumberFormat="1" applyFont="1" applyAlignment="1">
      <alignment horizontal="left"/>
    </xf>
    <xf numFmtId="49" fontId="13" fillId="0" borderId="0" xfId="0" applyNumberFormat="1" applyFont="1" applyAlignment="1">
      <alignment horizontal="left"/>
    </xf>
    <xf numFmtId="0" fontId="13" fillId="0" borderId="0" xfId="0" applyFont="1">
      <alignment vertical="center"/>
    </xf>
    <xf numFmtId="0" fontId="14" fillId="0" borderId="0" xfId="0" applyFont="1">
      <alignment vertical="center"/>
    </xf>
    <xf numFmtId="49" fontId="14" fillId="0" borderId="0" xfId="0" applyNumberFormat="1" applyFont="1">
      <alignment vertical="center"/>
    </xf>
    <xf numFmtId="49" fontId="14" fillId="0" borderId="0" xfId="0" applyNumberFormat="1" applyFont="1" applyAlignment="1">
      <alignment horizontal="left"/>
    </xf>
    <xf numFmtId="49" fontId="14" fillId="0" borderId="0" xfId="0" applyNumberFormat="1" applyFont="1" applyFill="1" applyAlignment="1"/>
    <xf numFmtId="0" fontId="4" fillId="7" borderId="0" xfId="0" applyFont="1" applyFill="1">
      <alignment vertical="center"/>
    </xf>
    <xf numFmtId="0" fontId="7" fillId="3" borderId="3"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12"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7" fillId="3" borderId="76" xfId="0" applyFont="1" applyFill="1" applyBorder="1" applyAlignment="1" applyProtection="1">
      <alignment horizontal="left" vertical="center"/>
      <protection locked="0"/>
    </xf>
    <xf numFmtId="0" fontId="5" fillId="3" borderId="55" xfId="0" applyFont="1" applyFill="1" applyBorder="1" applyAlignment="1">
      <alignment horizontal="center" vertical="center"/>
    </xf>
    <xf numFmtId="0" fontId="5" fillId="3" borderId="75" xfId="0" applyFont="1" applyFill="1" applyBorder="1" applyAlignment="1">
      <alignment horizontal="center" vertical="center"/>
    </xf>
    <xf numFmtId="49" fontId="5" fillId="3" borderId="28" xfId="0" applyNumberFormat="1" applyFont="1" applyFill="1" applyBorder="1" applyAlignment="1" applyProtection="1">
      <alignment horizontal="center" vertical="center"/>
      <protection locked="0"/>
    </xf>
    <xf numFmtId="0" fontId="16" fillId="3" borderId="15"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4"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49" xfId="0" applyFont="1" applyFill="1" applyBorder="1" applyAlignment="1" applyProtection="1">
      <alignment horizontal="center" vertical="center"/>
    </xf>
    <xf numFmtId="0" fontId="5" fillId="3" borderId="84" xfId="0" applyFont="1" applyFill="1" applyBorder="1" applyAlignment="1">
      <alignment horizontal="center" vertical="center"/>
    </xf>
    <xf numFmtId="0" fontId="0" fillId="3" borderId="0" xfId="0" applyFill="1" applyAlignment="1">
      <alignment horizontal="center" vertical="center"/>
    </xf>
    <xf numFmtId="0" fontId="5" fillId="3" borderId="0" xfId="0" applyFont="1" applyFill="1" applyAlignment="1">
      <alignment horizontal="center" vertical="center"/>
    </xf>
    <xf numFmtId="0" fontId="5" fillId="3" borderId="88" xfId="0" applyFont="1" applyFill="1" applyBorder="1">
      <alignment vertical="center"/>
    </xf>
    <xf numFmtId="0" fontId="0" fillId="3" borderId="0" xfId="0" applyFont="1" applyFill="1">
      <alignment vertical="center"/>
    </xf>
    <xf numFmtId="0" fontId="4" fillId="0" borderId="0" xfId="0" applyNumberFormat="1" applyFont="1">
      <alignment vertical="center"/>
    </xf>
    <xf numFmtId="0" fontId="15" fillId="3" borderId="0" xfId="0" applyFont="1" applyFill="1" applyAlignment="1">
      <alignment horizontal="center" vertical="center"/>
    </xf>
    <xf numFmtId="0" fontId="5" fillId="3" borderId="30" xfId="0" applyFont="1" applyFill="1" applyBorder="1" applyAlignment="1" applyProtection="1">
      <alignment horizontal="center" vertical="center"/>
    </xf>
    <xf numFmtId="0" fontId="0" fillId="3" borderId="88" xfId="0" applyFont="1" applyFill="1" applyBorder="1" applyAlignment="1">
      <alignment horizontal="center" vertical="center"/>
    </xf>
    <xf numFmtId="0" fontId="0" fillId="3" borderId="0" xfId="0" applyFont="1" applyFill="1" applyAlignment="1">
      <alignment horizontal="center" vertical="center"/>
    </xf>
    <xf numFmtId="0" fontId="8" fillId="3" borderId="51" xfId="0" applyFont="1" applyFill="1" applyBorder="1" applyAlignment="1" applyProtection="1">
      <alignment horizontal="center" vertical="center"/>
    </xf>
    <xf numFmtId="0" fontId="0" fillId="3" borderId="0" xfId="0" applyFill="1" applyProtection="1">
      <alignment vertical="center"/>
    </xf>
    <xf numFmtId="0" fontId="8" fillId="3" borderId="6"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8" fillId="3" borderId="0" xfId="0" applyFont="1" applyFill="1" applyProtection="1">
      <alignment vertical="center"/>
    </xf>
    <xf numFmtId="0" fontId="8" fillId="3" borderId="0" xfId="0" applyFont="1" applyFill="1" applyAlignment="1" applyProtection="1">
      <alignment horizontal="center" vertical="center"/>
    </xf>
    <xf numFmtId="0" fontId="8" fillId="3" borderId="0" xfId="0" applyFont="1" applyFill="1" applyBorder="1" applyAlignment="1" applyProtection="1">
      <alignment horizontal="left"/>
    </xf>
    <xf numFmtId="0" fontId="8" fillId="3" borderId="0" xfId="0" applyFont="1" applyFill="1" applyAlignment="1" applyProtection="1">
      <alignment horizontal="left"/>
    </xf>
    <xf numFmtId="0" fontId="8" fillId="3" borderId="0" xfId="0" applyFont="1" applyFill="1" applyAlignment="1" applyProtection="1"/>
    <xf numFmtId="42" fontId="5" fillId="3" borderId="29" xfId="0" applyNumberFormat="1" applyFont="1" applyFill="1" applyBorder="1">
      <alignment vertical="center"/>
    </xf>
    <xf numFmtId="0" fontId="5" fillId="3" borderId="29" xfId="0" applyFont="1" applyFill="1" applyBorder="1" applyAlignment="1">
      <alignment horizontal="center" vertical="center"/>
    </xf>
    <xf numFmtId="176" fontId="5" fillId="3" borderId="29" xfId="0" applyNumberFormat="1" applyFont="1" applyFill="1" applyBorder="1" applyAlignment="1">
      <alignment horizontal="center" vertical="center"/>
    </xf>
    <xf numFmtId="0" fontId="5" fillId="3" borderId="97" xfId="0" applyFont="1" applyFill="1" applyBorder="1" applyAlignment="1">
      <alignment horizontal="center" vertical="center"/>
    </xf>
    <xf numFmtId="42" fontId="5" fillId="3" borderId="12" xfId="0" applyNumberFormat="1" applyFont="1" applyFill="1" applyBorder="1">
      <alignment vertical="center"/>
    </xf>
    <xf numFmtId="0" fontId="5" fillId="3" borderId="12" xfId="0" applyFont="1" applyFill="1" applyBorder="1" applyAlignment="1">
      <alignment horizontal="center" vertical="center"/>
    </xf>
    <xf numFmtId="177" fontId="5" fillId="3" borderId="12" xfId="0" applyNumberFormat="1" applyFont="1" applyFill="1" applyBorder="1" applyAlignment="1">
      <alignment horizontal="center" vertical="center"/>
    </xf>
    <xf numFmtId="42" fontId="5" fillId="3" borderId="35" xfId="0" applyNumberFormat="1" applyFont="1" applyFill="1" applyBorder="1" applyAlignment="1">
      <alignment horizontal="center" vertical="center"/>
    </xf>
    <xf numFmtId="0" fontId="5" fillId="3" borderId="56"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horizontal="center" vertical="center"/>
    </xf>
    <xf numFmtId="42" fontId="5" fillId="3" borderId="27" xfId="0" applyNumberFormat="1" applyFont="1" applyFill="1" applyBorder="1" applyAlignment="1">
      <alignment horizontal="center" vertical="center"/>
    </xf>
    <xf numFmtId="0" fontId="5" fillId="3" borderId="0" xfId="0" applyFont="1" applyFill="1" applyBorder="1">
      <alignment vertical="center"/>
    </xf>
    <xf numFmtId="42" fontId="5" fillId="3" borderId="0" xfId="0" applyNumberFormat="1" applyFont="1" applyFill="1" applyBorder="1" applyAlignment="1">
      <alignment horizontal="center" vertical="center"/>
    </xf>
    <xf numFmtId="42" fontId="5" fillId="3" borderId="57" xfId="0" applyNumberFormat="1" applyFont="1" applyFill="1" applyBorder="1">
      <alignment vertical="center"/>
    </xf>
    <xf numFmtId="0" fontId="5" fillId="3" borderId="57" xfId="0" applyFont="1" applyFill="1" applyBorder="1" applyAlignment="1">
      <alignment horizontal="center" vertical="center"/>
    </xf>
    <xf numFmtId="176" fontId="5" fillId="3" borderId="57" xfId="0" applyNumberFormat="1" applyFont="1" applyFill="1" applyBorder="1" applyAlignment="1">
      <alignment horizontal="center" vertical="center"/>
    </xf>
    <xf numFmtId="42" fontId="5" fillId="3" borderId="49" xfId="0" applyNumberFormat="1" applyFont="1" applyFill="1" applyBorder="1" applyAlignment="1">
      <alignment horizontal="center" vertical="center"/>
    </xf>
    <xf numFmtId="0" fontId="5" fillId="3" borderId="0" xfId="0" applyFont="1" applyFill="1" applyAlignment="1">
      <alignment horizontal="left" vertical="center"/>
    </xf>
    <xf numFmtId="0" fontId="5" fillId="3" borderId="0" xfId="0" applyFont="1" applyFill="1" applyBorder="1" applyAlignment="1">
      <alignment horizontal="center" vertical="center"/>
    </xf>
    <xf numFmtId="176" fontId="5" fillId="3" borderId="38" xfId="0" applyNumberFormat="1" applyFont="1" applyFill="1" applyBorder="1">
      <alignment vertical="center"/>
    </xf>
    <xf numFmtId="0" fontId="8" fillId="3" borderId="8" xfId="0" applyFont="1" applyFill="1" applyBorder="1" applyAlignment="1" applyProtection="1">
      <alignment horizontal="center" vertical="center"/>
    </xf>
    <xf numFmtId="0" fontId="8" fillId="3" borderId="51"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49" fontId="14" fillId="10" borderId="0" xfId="0" applyNumberFormat="1" applyFont="1" applyFill="1" applyAlignment="1"/>
    <xf numFmtId="49" fontId="14" fillId="0" borderId="0" xfId="0" applyNumberFormat="1" applyFont="1" applyFill="1" applyAlignment="1">
      <alignment horizontal="left"/>
    </xf>
    <xf numFmtId="0" fontId="20" fillId="3" borderId="3" xfId="0" applyNumberFormat="1"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3" borderId="10"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19" xfId="0" applyNumberFormat="1" applyFont="1" applyFill="1" applyBorder="1" applyProtection="1">
      <alignment vertical="center"/>
      <protection locked="0"/>
    </xf>
    <xf numFmtId="0" fontId="20" fillId="3" borderId="12" xfId="0" applyFont="1" applyFill="1" applyBorder="1" applyAlignment="1" applyProtection="1">
      <alignment horizontal="left" vertical="center"/>
      <protection locked="0"/>
    </xf>
    <xf numFmtId="0" fontId="20" fillId="3" borderId="9" xfId="0" applyFont="1" applyFill="1" applyBorder="1" applyAlignment="1" applyProtection="1">
      <alignment horizontal="left" vertical="center"/>
      <protection locked="0"/>
    </xf>
    <xf numFmtId="0" fontId="20" fillId="3" borderId="76" xfId="0" applyFont="1" applyFill="1" applyBorder="1" applyAlignment="1" applyProtection="1">
      <alignment horizontal="left" vertical="center"/>
      <protection locked="0"/>
    </xf>
    <xf numFmtId="0" fontId="14" fillId="0" borderId="0" xfId="0" applyNumberFormat="1" applyFont="1" applyFill="1" applyAlignment="1">
      <alignment horizontal="left"/>
    </xf>
    <xf numFmtId="0" fontId="4" fillId="4" borderId="0" xfId="0" applyFont="1" applyFill="1">
      <alignment vertical="center"/>
    </xf>
    <xf numFmtId="0" fontId="22" fillId="0" borderId="0" xfId="2">
      <alignment vertical="center"/>
    </xf>
    <xf numFmtId="0" fontId="24" fillId="0" borderId="0" xfId="2" applyFont="1" applyBorder="1" applyAlignment="1"/>
    <xf numFmtId="0" fontId="25" fillId="0" borderId="29" xfId="2" applyFont="1" applyBorder="1" applyAlignment="1">
      <alignment horizontal="center"/>
    </xf>
    <xf numFmtId="0" fontId="22" fillId="0" borderId="0" xfId="2" applyAlignment="1">
      <alignment horizontal="right" vertical="center"/>
    </xf>
    <xf numFmtId="0" fontId="22" fillId="0" borderId="0" xfId="2" applyProtection="1">
      <alignment vertical="center"/>
      <protection locked="0" hidden="1"/>
    </xf>
    <xf numFmtId="0" fontId="22" fillId="0" borderId="0" xfId="2" applyAlignment="1" applyProtection="1">
      <alignment horizontal="right" vertical="center"/>
      <protection locked="0" hidden="1"/>
    </xf>
    <xf numFmtId="0" fontId="22" fillId="0" borderId="29" xfId="2" applyBorder="1" applyAlignment="1" applyProtection="1">
      <alignment vertical="center"/>
      <protection locked="0" hidden="1"/>
    </xf>
    <xf numFmtId="0" fontId="22" fillId="0" borderId="0" xfId="2" applyAlignment="1">
      <alignment horizontal="center" vertical="center"/>
    </xf>
    <xf numFmtId="0" fontId="28" fillId="0" borderId="0" xfId="2" applyFont="1" applyAlignment="1">
      <alignment horizontal="right" vertical="center"/>
    </xf>
    <xf numFmtId="0" fontId="28" fillId="0" borderId="0" xfId="2" applyFont="1" applyAlignment="1"/>
    <xf numFmtId="0" fontId="28" fillId="0" borderId="0" xfId="2" applyFont="1" applyAlignment="1">
      <alignment vertical="center"/>
    </xf>
    <xf numFmtId="0" fontId="22" fillId="0" borderId="0" xfId="2" applyAlignment="1">
      <alignment vertical="center"/>
    </xf>
    <xf numFmtId="0" fontId="5" fillId="3" borderId="0" xfId="0" applyFont="1" applyFill="1" applyBorder="1" applyAlignment="1" applyProtection="1">
      <alignment horizontal="left" vertical="top" wrapText="1"/>
      <protection locked="0"/>
    </xf>
    <xf numFmtId="0" fontId="33" fillId="3" borderId="0" xfId="0" applyFont="1" applyFill="1">
      <alignment vertical="center"/>
    </xf>
    <xf numFmtId="0" fontId="34" fillId="3" borderId="0" xfId="0" applyFont="1" applyFill="1">
      <alignment vertical="center"/>
    </xf>
    <xf numFmtId="0" fontId="36" fillId="3" borderId="0" xfId="3" applyFont="1" applyFill="1">
      <alignment vertical="center"/>
    </xf>
    <xf numFmtId="0" fontId="0" fillId="0" borderId="0" xfId="0" applyAlignment="1">
      <alignment horizontal="left" vertical="center"/>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top" wrapText="1"/>
      <protection locked="0"/>
    </xf>
    <xf numFmtId="0" fontId="41" fillId="0" borderId="0" xfId="0" applyFont="1">
      <alignment vertical="center"/>
    </xf>
    <xf numFmtId="0" fontId="9" fillId="0" borderId="0" xfId="0" applyFont="1">
      <alignment vertical="center"/>
    </xf>
    <xf numFmtId="0" fontId="7" fillId="3" borderId="7" xfId="0" applyFont="1" applyFill="1" applyBorder="1" applyAlignment="1" applyProtection="1">
      <alignment horizontal="center" vertical="center"/>
      <protection hidden="1"/>
    </xf>
    <xf numFmtId="0" fontId="7" fillId="3" borderId="26" xfId="0" applyFont="1" applyFill="1" applyBorder="1" applyAlignment="1" applyProtection="1">
      <alignment horizontal="left" vertical="center"/>
      <protection locked="0"/>
    </xf>
    <xf numFmtId="0" fontId="7" fillId="3" borderId="79" xfId="0" applyFont="1" applyFill="1" applyBorder="1" applyAlignment="1" applyProtection="1">
      <alignment horizontal="left" vertical="center"/>
      <protection locked="0"/>
    </xf>
    <xf numFmtId="0" fontId="7" fillId="3" borderId="3" xfId="0" applyFont="1" applyFill="1" applyBorder="1">
      <alignment vertical="center"/>
    </xf>
    <xf numFmtId="0" fontId="7" fillId="3" borderId="58" xfId="0" applyNumberFormat="1" applyFont="1" applyFill="1" applyBorder="1" applyProtection="1">
      <alignment vertical="center"/>
      <protection locked="0"/>
    </xf>
    <xf numFmtId="0" fontId="0" fillId="3" borderId="29" xfId="0" applyFill="1" applyBorder="1">
      <alignment vertical="center"/>
    </xf>
    <xf numFmtId="0" fontId="7" fillId="3" borderId="45" xfId="0" applyFont="1" applyFill="1" applyBorder="1" applyAlignment="1" applyProtection="1">
      <alignment horizontal="left" vertical="center"/>
      <protection locked="0"/>
    </xf>
    <xf numFmtId="0" fontId="7" fillId="3" borderId="83" xfId="0" applyFont="1" applyFill="1" applyBorder="1" applyAlignment="1" applyProtection="1">
      <alignment horizontal="left" vertical="center"/>
      <protection locked="0"/>
    </xf>
    <xf numFmtId="0" fontId="7" fillId="3" borderId="51" xfId="0" applyFont="1" applyFill="1" applyBorder="1">
      <alignment vertical="center"/>
    </xf>
    <xf numFmtId="0" fontId="7" fillId="3" borderId="51" xfId="0" applyFont="1" applyFill="1" applyBorder="1" applyAlignment="1" applyProtection="1">
      <alignment horizontal="center" vertical="center"/>
      <protection hidden="1"/>
    </xf>
    <xf numFmtId="0" fontId="7" fillId="3" borderId="28" xfId="0" applyNumberFormat="1" applyFont="1" applyFill="1" applyBorder="1" applyProtection="1">
      <alignment vertical="center"/>
      <protection locked="0"/>
    </xf>
    <xf numFmtId="0" fontId="0" fillId="0" borderId="45" xfId="0" applyBorder="1">
      <alignment vertical="center"/>
    </xf>
    <xf numFmtId="0" fontId="45" fillId="3" borderId="0" xfId="0" applyFont="1" applyFill="1">
      <alignment vertical="center"/>
    </xf>
    <xf numFmtId="180" fontId="8" fillId="3" borderId="0" xfId="0" applyNumberFormat="1" applyFont="1" applyFill="1" applyAlignment="1" applyProtection="1">
      <alignment horizontal="center" vertical="center"/>
    </xf>
    <xf numFmtId="181" fontId="24" fillId="0" borderId="0" xfId="2" applyNumberFormat="1" applyFont="1" applyBorder="1" applyAlignment="1" applyProtection="1">
      <protection hidden="1"/>
    </xf>
    <xf numFmtId="0" fontId="0" fillId="3" borderId="0" xfId="0" applyFill="1" applyBorder="1" applyProtection="1">
      <alignment vertical="center"/>
    </xf>
    <xf numFmtId="0" fontId="0" fillId="0" borderId="0" xfId="0" applyBorder="1">
      <alignment vertical="center"/>
    </xf>
    <xf numFmtId="49" fontId="14" fillId="0" borderId="0" xfId="4" applyNumberFormat="1" applyFont="1" applyFill="1" applyAlignment="1">
      <alignment horizontal="left"/>
    </xf>
    <xf numFmtId="49" fontId="14" fillId="0" borderId="0" xfId="5" applyNumberFormat="1" applyFont="1" applyFill="1" applyAlignment="1"/>
    <xf numFmtId="49" fontId="14" fillId="0" borderId="0" xfId="5" applyNumberFormat="1" applyFont="1" applyFill="1" applyAlignment="1">
      <alignment horizontal="left"/>
    </xf>
    <xf numFmtId="49" fontId="14" fillId="0" borderId="0" xfId="4" applyNumberFormat="1" applyFont="1" applyFill="1" applyAlignment="1"/>
    <xf numFmtId="0" fontId="5" fillId="3" borderId="55" xfId="0" applyFont="1" applyFill="1" applyBorder="1">
      <alignment vertical="center"/>
    </xf>
    <xf numFmtId="0" fontId="7" fillId="3" borderId="6"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locked="0"/>
    </xf>
    <xf numFmtId="49" fontId="7" fillId="3" borderId="62" xfId="0" applyNumberFormat="1" applyFont="1" applyFill="1" applyBorder="1" applyAlignment="1" applyProtection="1">
      <alignment horizontal="center" vertical="center"/>
      <protection locked="0"/>
    </xf>
    <xf numFmtId="49" fontId="7" fillId="3" borderId="48" xfId="0" applyNumberFormat="1" applyFont="1" applyFill="1" applyBorder="1" applyAlignment="1" applyProtection="1">
      <alignment horizontal="center" vertical="center"/>
      <protection locked="0"/>
    </xf>
    <xf numFmtId="49" fontId="7" fillId="3" borderId="38" xfId="0" applyNumberFormat="1" applyFont="1" applyFill="1" applyBorder="1" applyAlignment="1" applyProtection="1">
      <alignment horizontal="center" vertical="center"/>
      <protection locked="0"/>
    </xf>
    <xf numFmtId="49" fontId="7" fillId="3" borderId="68" xfId="0" applyNumberFormat="1" applyFont="1" applyFill="1" applyBorder="1" applyAlignment="1" applyProtection="1">
      <alignment horizontal="center" vertical="center"/>
      <protection locked="0"/>
    </xf>
    <xf numFmtId="49" fontId="7" fillId="3" borderId="69" xfId="0" applyNumberFormat="1" applyFont="1" applyFill="1" applyBorder="1" applyAlignment="1" applyProtection="1">
      <alignment horizontal="center" vertical="center"/>
      <protection locked="0"/>
    </xf>
    <xf numFmtId="49" fontId="7" fillId="3" borderId="70" xfId="0" applyNumberFormat="1" applyFont="1" applyFill="1" applyBorder="1" applyAlignment="1" applyProtection="1">
      <alignment horizontal="center" vertical="center"/>
      <protection locked="0"/>
    </xf>
    <xf numFmtId="49" fontId="7" fillId="3" borderId="19" xfId="0" applyNumberFormat="1" applyFont="1" applyFill="1" applyBorder="1" applyAlignment="1" applyProtection="1">
      <alignment horizontal="center" vertical="center"/>
      <protection locked="0"/>
    </xf>
    <xf numFmtId="49" fontId="7" fillId="3" borderId="26" xfId="0" applyNumberFormat="1" applyFont="1" applyFill="1" applyBorder="1" applyAlignment="1" applyProtection="1">
      <alignment horizontal="center" vertical="center"/>
      <protection locked="0"/>
    </xf>
    <xf numFmtId="49" fontId="7" fillId="3" borderId="27" xfId="0" applyNumberFormat="1"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hidden="1"/>
    </xf>
    <xf numFmtId="0" fontId="22" fillId="0" borderId="0" xfId="2">
      <alignment vertical="center"/>
    </xf>
    <xf numFmtId="0" fontId="22" fillId="0" borderId="0" xfId="2" applyBorder="1">
      <alignment vertical="center"/>
    </xf>
    <xf numFmtId="0" fontId="22" fillId="0" borderId="0" xfId="2" applyBorder="1" applyAlignment="1">
      <alignment horizontal="center" vertical="center"/>
    </xf>
    <xf numFmtId="0" fontId="22" fillId="0" borderId="0" xfId="2" applyAlignment="1">
      <alignment horizontal="right" vertical="center"/>
    </xf>
    <xf numFmtId="0" fontId="22" fillId="0" borderId="0" xfId="2" applyProtection="1">
      <alignment vertical="center"/>
      <protection locked="0"/>
    </xf>
    <xf numFmtId="0" fontId="29" fillId="0" borderId="0" xfId="2" applyFont="1">
      <alignment vertical="center"/>
    </xf>
    <xf numFmtId="0" fontId="29" fillId="0" borderId="0" xfId="2" applyFont="1" applyAlignment="1">
      <alignment vertical="center"/>
    </xf>
    <xf numFmtId="0" fontId="50" fillId="0" borderId="0" xfId="2" applyFont="1">
      <alignment vertical="center"/>
    </xf>
    <xf numFmtId="0" fontId="50" fillId="0" borderId="0" xfId="2" applyFont="1" applyBorder="1">
      <alignment vertical="center"/>
    </xf>
    <xf numFmtId="0" fontId="29" fillId="0" borderId="29" xfId="2" applyFont="1" applyBorder="1" applyAlignment="1">
      <alignment horizontal="center" vertical="center"/>
    </xf>
    <xf numFmtId="0" fontId="29" fillId="0" borderId="29" xfId="2" applyFont="1" applyBorder="1" applyAlignment="1">
      <alignment horizontal="right" vertical="center"/>
    </xf>
    <xf numFmtId="0" fontId="29" fillId="0" borderId="29" xfId="2" applyFont="1" applyBorder="1" applyAlignment="1" applyProtection="1">
      <alignment horizontal="right" vertical="center"/>
      <protection locked="0"/>
    </xf>
    <xf numFmtId="0" fontId="29" fillId="0" borderId="29" xfId="2" applyFont="1" applyBorder="1">
      <alignment vertical="center"/>
    </xf>
    <xf numFmtId="0" fontId="29" fillId="0" borderId="29" xfId="2" applyFont="1" applyBorder="1" applyProtection="1">
      <alignment vertical="center"/>
      <protection locked="0"/>
    </xf>
    <xf numFmtId="0" fontId="51" fillId="0" borderId="0" xfId="2" applyFont="1" applyAlignment="1">
      <alignment horizontal="center" vertical="center"/>
    </xf>
    <xf numFmtId="0" fontId="51" fillId="0" borderId="0" xfId="2" applyFont="1" applyAlignment="1">
      <alignment horizontal="right" vertical="center"/>
    </xf>
    <xf numFmtId="0" fontId="51" fillId="0" borderId="0" xfId="2" applyFont="1">
      <alignment vertical="center"/>
    </xf>
    <xf numFmtId="0" fontId="51" fillId="0" borderId="0" xfId="2" applyFont="1" applyBorder="1">
      <alignment vertical="center"/>
    </xf>
    <xf numFmtId="0" fontId="22" fillId="0" borderId="29" xfId="2" applyBorder="1" applyAlignment="1">
      <alignment horizontal="center" vertical="center"/>
    </xf>
    <xf numFmtId="0" fontId="29" fillId="0" borderId="0" xfId="2" applyFont="1" applyAlignment="1">
      <alignment horizontal="center" vertical="center"/>
    </xf>
    <xf numFmtId="0" fontId="27" fillId="0" borderId="0" xfId="2" applyFont="1">
      <alignment vertical="center"/>
    </xf>
    <xf numFmtId="0" fontId="52" fillId="0" borderId="0" xfId="2" applyFont="1" applyAlignment="1">
      <alignment vertical="center"/>
    </xf>
    <xf numFmtId="0" fontId="52" fillId="0" borderId="0" xfId="2" applyFont="1" applyAlignment="1">
      <alignment horizontal="right" vertical="center"/>
    </xf>
    <xf numFmtId="0" fontId="53" fillId="0" borderId="0" xfId="2" applyFont="1">
      <alignment vertical="center"/>
    </xf>
    <xf numFmtId="0" fontId="51" fillId="0" borderId="29" xfId="2" applyFont="1" applyBorder="1" applyAlignment="1">
      <alignment horizontal="center" vertical="center"/>
    </xf>
    <xf numFmtId="0" fontId="29" fillId="0" borderId="0" xfId="2" applyFont="1" applyAlignment="1" applyProtection="1">
      <alignment horizontal="center" vertical="center"/>
      <protection locked="0"/>
    </xf>
    <xf numFmtId="181" fontId="29" fillId="0" borderId="0" xfId="2" applyNumberFormat="1" applyFont="1" applyAlignment="1" applyProtection="1">
      <alignment horizontal="center" vertical="center"/>
      <protection locked="0"/>
    </xf>
    <xf numFmtId="0" fontId="29" fillId="0" borderId="0" xfId="2" applyFont="1" applyProtection="1">
      <alignment vertical="center"/>
      <protection locked="0"/>
    </xf>
    <xf numFmtId="0" fontId="55" fillId="3" borderId="0" xfId="0" applyFont="1" applyFill="1" applyProtection="1">
      <alignment vertical="center"/>
    </xf>
    <xf numFmtId="0" fontId="55" fillId="3" borderId="0" xfId="0" applyFont="1" applyFill="1">
      <alignment vertical="center"/>
    </xf>
    <xf numFmtId="0" fontId="55" fillId="3" borderId="1" xfId="0" applyFont="1" applyFill="1" applyBorder="1" applyProtection="1">
      <alignment vertical="center"/>
    </xf>
    <xf numFmtId="0" fontId="0" fillId="3" borderId="1" xfId="0" applyFill="1" applyBorder="1" applyProtection="1">
      <alignment vertical="center"/>
    </xf>
    <xf numFmtId="0" fontId="55" fillId="3" borderId="1" xfId="0" applyFont="1" applyFill="1" applyBorder="1">
      <alignment vertical="center"/>
    </xf>
    <xf numFmtId="0" fontId="0" fillId="3" borderId="1" xfId="0" applyFill="1" applyBorder="1">
      <alignment vertical="center"/>
    </xf>
    <xf numFmtId="180" fontId="20" fillId="3" borderId="19" xfId="0" applyNumberFormat="1" applyFont="1" applyFill="1" applyBorder="1" applyAlignment="1" applyProtection="1">
      <alignment horizontal="center" vertical="center"/>
      <protection locked="0"/>
    </xf>
    <xf numFmtId="180" fontId="8" fillId="3" borderId="0" xfId="0" applyNumberFormat="1" applyFont="1" applyFill="1" applyProtection="1">
      <alignment vertical="center"/>
    </xf>
    <xf numFmtId="180" fontId="8" fillId="3" borderId="8" xfId="0" applyNumberFormat="1" applyFont="1" applyFill="1" applyBorder="1" applyAlignment="1" applyProtection="1">
      <alignment horizontal="center" vertical="center"/>
    </xf>
    <xf numFmtId="180" fontId="20" fillId="3" borderId="4" xfId="0" applyNumberFormat="1" applyFont="1" applyFill="1" applyBorder="1" applyAlignment="1" applyProtection="1">
      <alignment horizontal="center" vertical="center"/>
      <protection locked="0"/>
    </xf>
    <xf numFmtId="180" fontId="0" fillId="0" borderId="0" xfId="0" applyNumberFormat="1">
      <alignment vertical="center"/>
    </xf>
    <xf numFmtId="0" fontId="55" fillId="3" borderId="102" xfId="0" applyFont="1" applyFill="1" applyBorder="1" applyAlignment="1" applyProtection="1">
      <alignment vertical="center"/>
    </xf>
    <xf numFmtId="0" fontId="0" fillId="3" borderId="1" xfId="0" quotePrefix="1" applyFill="1" applyBorder="1" applyProtection="1">
      <alignment vertical="center"/>
    </xf>
    <xf numFmtId="49" fontId="8" fillId="3" borderId="0" xfId="0" applyNumberFormat="1" applyFont="1" applyFill="1" applyProtection="1">
      <alignment vertical="center"/>
    </xf>
    <xf numFmtId="49" fontId="20" fillId="3" borderId="60" xfId="0" applyNumberFormat="1" applyFont="1" applyFill="1" applyBorder="1" applyProtection="1">
      <alignment vertical="center"/>
      <protection locked="0"/>
    </xf>
    <xf numFmtId="49" fontId="7" fillId="3" borderId="5" xfId="0" applyNumberFormat="1" applyFont="1" applyFill="1" applyBorder="1" applyProtection="1">
      <alignment vertical="center"/>
      <protection locked="0"/>
    </xf>
    <xf numFmtId="49" fontId="7" fillId="3" borderId="10" xfId="0" applyNumberFormat="1" applyFont="1" applyFill="1" applyBorder="1" applyProtection="1">
      <alignment vertical="center"/>
      <protection locked="0"/>
    </xf>
    <xf numFmtId="49" fontId="7" fillId="3" borderId="60" xfId="0" applyNumberFormat="1" applyFont="1" applyFill="1" applyBorder="1" applyProtection="1">
      <alignment vertical="center"/>
      <protection locked="0"/>
    </xf>
    <xf numFmtId="49" fontId="7" fillId="3" borderId="7" xfId="0" applyNumberFormat="1" applyFont="1" applyFill="1" applyBorder="1" applyProtection="1">
      <alignment vertical="center"/>
      <protection locked="0"/>
    </xf>
    <xf numFmtId="49" fontId="0" fillId="0" borderId="45" xfId="0" applyNumberFormat="1" applyBorder="1">
      <alignment vertical="center"/>
    </xf>
    <xf numFmtId="49" fontId="0" fillId="0" borderId="0" xfId="0" applyNumberFormat="1">
      <alignment vertical="center"/>
    </xf>
    <xf numFmtId="49" fontId="55" fillId="3" borderId="1" xfId="0" applyNumberFormat="1" applyFont="1" applyFill="1" applyBorder="1" applyProtection="1">
      <alignment vertical="center"/>
    </xf>
    <xf numFmtId="49" fontId="20" fillId="3" borderId="5" xfId="0" applyNumberFormat="1" applyFont="1" applyFill="1" applyBorder="1" applyProtection="1">
      <alignment vertical="center"/>
      <protection locked="0"/>
    </xf>
    <xf numFmtId="49" fontId="20" fillId="3" borderId="10" xfId="0" applyNumberFormat="1" applyFont="1" applyFill="1" applyBorder="1" applyProtection="1">
      <alignment vertical="center"/>
      <protection locked="0"/>
    </xf>
    <xf numFmtId="0" fontId="33" fillId="3" borderId="0" xfId="0" applyFont="1" applyFill="1" applyAlignment="1">
      <alignment vertical="center"/>
    </xf>
    <xf numFmtId="0" fontId="34" fillId="5" borderId="0" xfId="0" applyFont="1" applyFill="1" applyAlignment="1">
      <alignment vertical="center"/>
    </xf>
    <xf numFmtId="0" fontId="34" fillId="2" borderId="0" xfId="0" applyFont="1" applyFill="1" applyAlignment="1">
      <alignment vertical="center"/>
    </xf>
    <xf numFmtId="0" fontId="34" fillId="11" borderId="0" xfId="0" applyFont="1" applyFill="1" applyAlignment="1">
      <alignment vertical="center"/>
    </xf>
    <xf numFmtId="0" fontId="56" fillId="3" borderId="0" xfId="0" applyFont="1" applyFill="1" applyProtection="1">
      <alignment vertical="center"/>
    </xf>
    <xf numFmtId="0" fontId="55" fillId="3" borderId="102" xfId="0" applyFont="1" applyFill="1" applyBorder="1" applyProtection="1">
      <alignment vertical="center"/>
    </xf>
    <xf numFmtId="0" fontId="0" fillId="3" borderId="102" xfId="0" applyFill="1" applyBorder="1">
      <alignment vertical="center"/>
    </xf>
    <xf numFmtId="0" fontId="0" fillId="3" borderId="0" xfId="0" applyFill="1" applyBorder="1">
      <alignment vertical="center"/>
    </xf>
    <xf numFmtId="0" fontId="5" fillId="3" borderId="53" xfId="0" applyFont="1" applyFill="1" applyBorder="1">
      <alignment vertical="center"/>
    </xf>
    <xf numFmtId="0" fontId="58" fillId="3" borderId="0" xfId="0" applyFont="1" applyFill="1" applyProtection="1">
      <alignment vertical="center"/>
    </xf>
    <xf numFmtId="0" fontId="13" fillId="3" borderId="0" xfId="0" applyFont="1" applyFill="1" applyProtection="1">
      <alignment vertical="center"/>
    </xf>
    <xf numFmtId="180" fontId="5" fillId="3" borderId="89" xfId="0" applyNumberFormat="1" applyFont="1" applyFill="1" applyBorder="1" applyAlignment="1" applyProtection="1">
      <alignment vertical="center"/>
      <protection locked="0"/>
    </xf>
    <xf numFmtId="0" fontId="0" fillId="3" borderId="1" xfId="0" applyNumberFormat="1" applyFill="1" applyBorder="1">
      <alignment vertical="center"/>
    </xf>
    <xf numFmtId="0" fontId="5" fillId="3" borderId="89" xfId="0" applyFont="1" applyFill="1" applyBorder="1" applyAlignment="1" applyProtection="1">
      <alignment vertical="center"/>
      <protection locked="0"/>
    </xf>
    <xf numFmtId="0" fontId="59" fillId="3" borderId="0" xfId="0" applyFont="1" applyFill="1" applyBorder="1" applyAlignment="1" applyProtection="1">
      <alignment vertical="center"/>
    </xf>
    <xf numFmtId="0" fontId="57" fillId="3" borderId="0" xfId="0" applyFont="1" applyFill="1" applyBorder="1" applyAlignment="1" applyProtection="1">
      <alignment vertical="center"/>
    </xf>
    <xf numFmtId="0" fontId="5" fillId="9" borderId="0" xfId="0" applyFont="1" applyFill="1" applyBorder="1" applyAlignment="1">
      <alignment horizontal="center" vertical="center"/>
    </xf>
    <xf numFmtId="0" fontId="5" fillId="9" borderId="0" xfId="0" applyFont="1" applyFill="1" applyBorder="1" applyAlignment="1">
      <alignment horizontal="left" vertical="center"/>
    </xf>
    <xf numFmtId="0" fontId="5" fillId="3" borderId="1"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34" fillId="3" borderId="0" xfId="0" applyFont="1" applyFill="1" applyAlignment="1">
      <alignment horizontal="center" vertical="center"/>
    </xf>
    <xf numFmtId="0" fontId="34" fillId="12" borderId="0" xfId="0" applyFont="1" applyFill="1" applyAlignment="1">
      <alignment vertical="center"/>
    </xf>
    <xf numFmtId="0" fontId="4" fillId="3" borderId="0" xfId="0" applyFont="1" applyFill="1" applyAlignment="1">
      <alignment horizontal="center" vertical="center"/>
    </xf>
    <xf numFmtId="0" fontId="5" fillId="3" borderId="29" xfId="0" applyFont="1" applyFill="1" applyBorder="1" applyAlignment="1" applyProtection="1">
      <alignment horizontal="center" vertical="top"/>
      <protection locked="0"/>
    </xf>
    <xf numFmtId="0" fontId="4" fillId="3" borderId="0" xfId="0" applyFont="1" applyFill="1" applyBorder="1" applyAlignment="1" applyProtection="1">
      <alignment horizontal="center"/>
      <protection locked="0"/>
    </xf>
    <xf numFmtId="0" fontId="34" fillId="8" borderId="0" xfId="0" applyFont="1" applyFill="1" applyAlignment="1">
      <alignment vertical="center"/>
    </xf>
    <xf numFmtId="0" fontId="5" fillId="3" borderId="2"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44" xfId="0" applyFont="1" applyFill="1" applyBorder="1" applyAlignment="1" applyProtection="1">
      <alignment horizontal="left" vertical="top" wrapText="1"/>
      <protection locked="0"/>
    </xf>
    <xf numFmtId="0" fontId="5" fillId="3" borderId="45" xfId="0" applyFont="1" applyFill="1" applyBorder="1" applyAlignment="1" applyProtection="1">
      <alignment horizontal="left" vertical="top" wrapText="1"/>
      <protection locked="0"/>
    </xf>
    <xf numFmtId="0" fontId="5" fillId="3" borderId="46" xfId="0" applyFont="1" applyFill="1" applyBorder="1" applyAlignment="1" applyProtection="1">
      <alignment horizontal="left" vertical="top" wrapText="1"/>
      <protection locked="0"/>
    </xf>
    <xf numFmtId="0" fontId="5" fillId="3" borderId="28"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5" xfId="0" applyFont="1" applyFill="1" applyBorder="1" applyAlignment="1" applyProtection="1">
      <alignment horizontal="left" vertical="top" wrapText="1"/>
      <protection locked="0"/>
    </xf>
    <xf numFmtId="0" fontId="5" fillId="3" borderId="19" xfId="0" applyFont="1" applyFill="1" applyBorder="1" applyAlignment="1" applyProtection="1">
      <alignment horizontal="left" vertical="top" wrapText="1"/>
      <protection locked="0"/>
    </xf>
    <xf numFmtId="0" fontId="5" fillId="3" borderId="26" xfId="0" applyFont="1" applyFill="1" applyBorder="1" applyAlignment="1" applyProtection="1">
      <alignment horizontal="left" vertical="top" wrapText="1"/>
      <protection locked="0"/>
    </xf>
    <xf numFmtId="0" fontId="5" fillId="3" borderId="27" xfId="0" applyFont="1" applyFill="1" applyBorder="1" applyAlignment="1" applyProtection="1">
      <alignment horizontal="left" vertical="top" wrapText="1"/>
      <protection locked="0"/>
    </xf>
    <xf numFmtId="0" fontId="5" fillId="3" borderId="100" xfId="0" applyFont="1" applyFill="1" applyBorder="1" applyAlignment="1" applyProtection="1">
      <alignment horizontal="center" vertical="center"/>
    </xf>
    <xf numFmtId="0" fontId="5" fillId="3" borderId="101" xfId="0" applyFont="1" applyFill="1" applyBorder="1" applyAlignment="1" applyProtection="1">
      <alignment horizontal="center" vertical="center"/>
    </xf>
    <xf numFmtId="49" fontId="5" fillId="3" borderId="1" xfId="0" applyNumberFormat="1" applyFont="1" applyFill="1" applyBorder="1" applyAlignment="1" applyProtection="1">
      <alignment horizontal="center" vertical="center"/>
      <protection locked="0"/>
    </xf>
    <xf numFmtId="49" fontId="5" fillId="3" borderId="31" xfId="0" applyNumberFormat="1"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14"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31" xfId="0" applyFont="1" applyFill="1" applyBorder="1" applyAlignment="1">
      <alignment horizontal="center" vertical="center"/>
    </xf>
    <xf numFmtId="0" fontId="5" fillId="3" borderId="32" xfId="0" applyFont="1" applyFill="1" applyBorder="1" applyAlignment="1">
      <alignment horizontal="center" vertical="center"/>
    </xf>
    <xf numFmtId="0" fontId="42" fillId="3" borderId="0" xfId="0" applyFont="1" applyFill="1" applyAlignment="1">
      <alignment horizontal="center" vertical="center"/>
    </xf>
    <xf numFmtId="0" fontId="4" fillId="3" borderId="59" xfId="0" applyFont="1" applyFill="1" applyBorder="1" applyAlignment="1" applyProtection="1">
      <alignment horizontal="center" vertical="center"/>
    </xf>
    <xf numFmtId="0" fontId="4" fillId="3" borderId="38" xfId="0" applyFont="1" applyFill="1" applyBorder="1" applyAlignment="1" applyProtection="1">
      <alignment horizontal="center" vertical="center"/>
    </xf>
    <xf numFmtId="0" fontId="4" fillId="3" borderId="59"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5" fillId="6" borderId="17" xfId="0" applyFont="1" applyFill="1" applyBorder="1" applyAlignment="1" applyProtection="1">
      <alignment horizontal="center" vertical="center"/>
    </xf>
    <xf numFmtId="0" fontId="5" fillId="6" borderId="1" xfId="0" applyFont="1" applyFill="1" applyBorder="1" applyAlignment="1" applyProtection="1">
      <alignment horizontal="center" vertical="center"/>
    </xf>
    <xf numFmtId="0" fontId="5" fillId="6" borderId="23" xfId="0" applyFont="1" applyFill="1" applyBorder="1" applyAlignment="1" applyProtection="1">
      <alignment horizontal="center" vertical="center"/>
    </xf>
    <xf numFmtId="0" fontId="5" fillId="6" borderId="24" xfId="0" applyFont="1" applyFill="1" applyBorder="1" applyAlignment="1" applyProtection="1">
      <alignment horizontal="center" vertical="center"/>
    </xf>
    <xf numFmtId="0" fontId="5" fillId="6" borderId="13" xfId="0" applyFont="1" applyFill="1" applyBorder="1" applyAlignment="1" applyProtection="1">
      <alignment horizontal="center" vertical="center"/>
    </xf>
    <xf numFmtId="0" fontId="5" fillId="6" borderId="14" xfId="0" applyFont="1" applyFill="1" applyBorder="1" applyAlignment="1" applyProtection="1">
      <alignment horizontal="center" vertical="center"/>
    </xf>
    <xf numFmtId="0" fontId="6" fillId="6" borderId="44" xfId="0" applyFont="1" applyFill="1" applyBorder="1" applyAlignment="1" applyProtection="1">
      <alignment horizontal="center" vertical="center"/>
      <protection locked="0"/>
    </xf>
    <xf numFmtId="0" fontId="6" fillId="6" borderId="45" xfId="0" applyFont="1" applyFill="1" applyBorder="1" applyAlignment="1" applyProtection="1">
      <alignment horizontal="center" vertical="center"/>
      <protection locked="0"/>
    </xf>
    <xf numFmtId="0" fontId="6" fillId="6" borderId="46" xfId="0" applyFont="1" applyFill="1" applyBorder="1" applyAlignment="1" applyProtection="1">
      <alignment horizontal="center" vertical="center"/>
      <protection locked="0"/>
    </xf>
    <xf numFmtId="0" fontId="6" fillId="6" borderId="19" xfId="0" applyFont="1" applyFill="1" applyBorder="1" applyAlignment="1" applyProtection="1">
      <alignment horizontal="center" vertical="center"/>
      <protection locked="0"/>
    </xf>
    <xf numFmtId="0" fontId="6" fillId="6" borderId="26" xfId="0" applyFont="1" applyFill="1" applyBorder="1" applyAlignment="1" applyProtection="1">
      <alignment horizontal="center" vertical="center"/>
      <protection locked="0"/>
    </xf>
    <xf numFmtId="0" fontId="6" fillId="6" borderId="27" xfId="0" applyFont="1" applyFill="1" applyBorder="1" applyAlignment="1" applyProtection="1">
      <alignment horizontal="center" vertical="center"/>
      <protection locked="0"/>
    </xf>
    <xf numFmtId="0" fontId="6" fillId="6" borderId="61" xfId="0" applyFont="1" applyFill="1" applyBorder="1" applyAlignment="1" applyProtection="1">
      <alignment horizontal="center" vertical="center"/>
    </xf>
    <xf numFmtId="0" fontId="6" fillId="6" borderId="53" xfId="0" applyFont="1" applyFill="1" applyBorder="1" applyAlignment="1" applyProtection="1">
      <alignment horizontal="center" vertical="center"/>
    </xf>
    <xf numFmtId="0" fontId="6" fillId="6" borderId="54" xfId="0" applyFont="1" applyFill="1" applyBorder="1" applyAlignment="1" applyProtection="1">
      <alignment horizontal="center" vertical="center"/>
    </xf>
    <xf numFmtId="0" fontId="6" fillId="6" borderId="58" xfId="0" applyFont="1" applyFill="1" applyBorder="1" applyAlignment="1" applyProtection="1">
      <alignment horizontal="center" vertical="center"/>
    </xf>
    <xf numFmtId="0" fontId="6" fillId="6" borderId="29" xfId="0" applyFont="1" applyFill="1" applyBorder="1" applyAlignment="1" applyProtection="1">
      <alignment horizontal="center" vertical="center"/>
    </xf>
    <xf numFmtId="0" fontId="6" fillId="6" borderId="50" xfId="0" applyFont="1" applyFill="1" applyBorder="1" applyAlignment="1" applyProtection="1">
      <alignment horizontal="center" vertical="center"/>
    </xf>
    <xf numFmtId="0" fontId="5" fillId="3" borderId="30" xfId="0" applyFont="1" applyFill="1" applyBorder="1" applyAlignment="1">
      <alignment horizontal="center" vertical="center"/>
    </xf>
    <xf numFmtId="0" fontId="59" fillId="3" borderId="59" xfId="0" applyFont="1" applyFill="1" applyBorder="1" applyAlignment="1" applyProtection="1">
      <alignment horizontal="center" vertical="center"/>
    </xf>
    <xf numFmtId="0" fontId="59" fillId="3" borderId="48" xfId="0" applyFont="1" applyFill="1" applyBorder="1" applyAlignment="1" applyProtection="1">
      <alignment horizontal="center" vertical="center"/>
    </xf>
    <xf numFmtId="0" fontId="59" fillId="3" borderId="38" xfId="0" applyFont="1" applyFill="1" applyBorder="1" applyAlignment="1" applyProtection="1">
      <alignment horizontal="center" vertical="center"/>
    </xf>
    <xf numFmtId="0" fontId="57" fillId="3" borderId="59" xfId="0" applyFont="1" applyFill="1" applyBorder="1" applyAlignment="1" applyProtection="1">
      <alignment horizontal="center" vertical="center"/>
    </xf>
    <xf numFmtId="0" fontId="57" fillId="3" borderId="48" xfId="0" applyFont="1" applyFill="1" applyBorder="1" applyAlignment="1" applyProtection="1">
      <alignment horizontal="center" vertical="center"/>
    </xf>
    <xf numFmtId="0" fontId="57" fillId="3" borderId="38" xfId="0" applyFont="1" applyFill="1" applyBorder="1" applyAlignment="1" applyProtection="1">
      <alignment horizontal="center" vertical="center"/>
    </xf>
    <xf numFmtId="0" fontId="46" fillId="3" borderId="56" xfId="0" applyFont="1" applyFill="1" applyBorder="1" applyAlignment="1" applyProtection="1">
      <alignment horizontal="center" vertical="center" wrapText="1"/>
    </xf>
    <xf numFmtId="0" fontId="46" fillId="3" borderId="26" xfId="0" applyFont="1" applyFill="1" applyBorder="1" applyAlignment="1" applyProtection="1">
      <alignment horizontal="center" vertical="center" wrapText="1"/>
    </xf>
    <xf numFmtId="0" fontId="46" fillId="3" borderId="27" xfId="0" applyFont="1" applyFill="1" applyBorder="1" applyAlignment="1" applyProtection="1">
      <alignment horizontal="center" vertical="center" wrapText="1"/>
    </xf>
    <xf numFmtId="0" fontId="46" fillId="3" borderId="56" xfId="0" applyFont="1" applyFill="1" applyBorder="1" applyAlignment="1" applyProtection="1">
      <alignment horizontal="center" vertical="center"/>
    </xf>
    <xf numFmtId="0" fontId="46" fillId="3" borderId="26" xfId="0" applyFont="1" applyFill="1" applyBorder="1" applyAlignment="1" applyProtection="1">
      <alignment horizontal="center" vertical="center"/>
    </xf>
    <xf numFmtId="0" fontId="46" fillId="3" borderId="27" xfId="0" applyFont="1" applyFill="1" applyBorder="1" applyAlignment="1" applyProtection="1">
      <alignment horizontal="center" vertical="center"/>
    </xf>
    <xf numFmtId="0" fontId="7" fillId="3" borderId="8"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49" fontId="7" fillId="3" borderId="62" xfId="0" applyNumberFormat="1" applyFont="1" applyFill="1" applyBorder="1" applyAlignment="1" applyProtection="1">
      <alignment horizontal="center" vertical="center"/>
      <protection locked="0"/>
    </xf>
    <xf numFmtId="49" fontId="7" fillId="3" borderId="48" xfId="0" applyNumberFormat="1" applyFont="1" applyFill="1" applyBorder="1" applyAlignment="1" applyProtection="1">
      <alignment horizontal="center" vertical="center"/>
      <protection locked="0"/>
    </xf>
    <xf numFmtId="49" fontId="7" fillId="3" borderId="38" xfId="0" applyNumberFormat="1" applyFont="1" applyFill="1" applyBorder="1" applyAlignment="1" applyProtection="1">
      <alignment horizontal="center" vertical="center"/>
      <protection locked="0"/>
    </xf>
    <xf numFmtId="49" fontId="7" fillId="3" borderId="68" xfId="0" applyNumberFormat="1" applyFont="1" applyFill="1" applyBorder="1" applyAlignment="1" applyProtection="1">
      <alignment horizontal="center" vertical="center"/>
      <protection locked="0"/>
    </xf>
    <xf numFmtId="49" fontId="7" fillId="3" borderId="69" xfId="0" applyNumberFormat="1" applyFont="1" applyFill="1" applyBorder="1" applyAlignment="1" applyProtection="1">
      <alignment horizontal="center" vertical="center"/>
      <protection locked="0"/>
    </xf>
    <xf numFmtId="49" fontId="7" fillId="3" borderId="70" xfId="0" applyNumberFormat="1" applyFont="1" applyFill="1" applyBorder="1" applyAlignment="1" applyProtection="1">
      <alignment horizontal="center" vertical="center"/>
      <protection locked="0"/>
    </xf>
    <xf numFmtId="49" fontId="7" fillId="3" borderId="19" xfId="0" applyNumberFormat="1" applyFont="1" applyFill="1" applyBorder="1" applyAlignment="1" applyProtection="1">
      <alignment horizontal="center" vertical="center"/>
      <protection locked="0"/>
    </xf>
    <xf numFmtId="49" fontId="7" fillId="3" borderId="26" xfId="0" applyNumberFormat="1" applyFont="1" applyFill="1" applyBorder="1" applyAlignment="1" applyProtection="1">
      <alignment horizontal="center" vertical="center"/>
      <protection locked="0"/>
    </xf>
    <xf numFmtId="49" fontId="7" fillId="3" borderId="27" xfId="0" applyNumberFormat="1"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8" fillId="3" borderId="52" xfId="0" applyFont="1" applyFill="1" applyBorder="1" applyAlignment="1" applyProtection="1">
      <alignment horizontal="center" vertical="center"/>
    </xf>
    <xf numFmtId="0" fontId="8" fillId="3" borderId="54" xfId="0" applyFont="1" applyFill="1" applyBorder="1" applyAlignment="1" applyProtection="1">
      <alignment horizontal="center" vertical="center"/>
    </xf>
    <xf numFmtId="0" fontId="8" fillId="3" borderId="71" xfId="0"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5" fontId="8" fillId="3" borderId="55" xfId="0" applyNumberFormat="1" applyFont="1" applyFill="1" applyBorder="1" applyAlignment="1" applyProtection="1">
      <alignment horizontal="center" vertical="center"/>
    </xf>
    <xf numFmtId="5" fontId="8" fillId="3" borderId="25" xfId="0" applyNumberFormat="1" applyFont="1" applyFill="1" applyBorder="1" applyAlignment="1" applyProtection="1">
      <alignment horizontal="center" vertical="center"/>
    </xf>
    <xf numFmtId="5" fontId="8" fillId="3" borderId="56" xfId="0" applyNumberFormat="1" applyFont="1" applyFill="1" applyBorder="1" applyAlignment="1" applyProtection="1">
      <alignment horizontal="center" vertical="center"/>
    </xf>
    <xf numFmtId="5" fontId="8" fillId="3" borderId="27" xfId="0" applyNumberFormat="1" applyFont="1" applyFill="1" applyBorder="1" applyAlignment="1" applyProtection="1">
      <alignment horizontal="center" vertical="center"/>
    </xf>
    <xf numFmtId="49" fontId="7" fillId="3" borderId="36" xfId="0" applyNumberFormat="1" applyFont="1" applyFill="1" applyBorder="1" applyAlignment="1" applyProtection="1">
      <alignment horizontal="center" vertical="center"/>
      <protection locked="0"/>
    </xf>
    <xf numFmtId="49" fontId="7" fillId="3" borderId="47" xfId="0" applyNumberFormat="1" applyFont="1" applyFill="1" applyBorder="1" applyAlignment="1" applyProtection="1">
      <alignment horizontal="center" vertical="center"/>
      <protection locked="0"/>
    </xf>
    <xf numFmtId="49" fontId="7" fillId="3" borderId="37" xfId="0" applyNumberFormat="1" applyFont="1" applyFill="1" applyBorder="1" applyAlignment="1" applyProtection="1">
      <alignment horizontal="center" vertical="center"/>
      <protection locked="0"/>
    </xf>
    <xf numFmtId="0" fontId="11" fillId="3" borderId="43" xfId="0" applyFont="1" applyFill="1" applyBorder="1" applyAlignment="1" applyProtection="1">
      <alignment horizontal="center" vertical="center"/>
      <protection locked="0"/>
    </xf>
    <xf numFmtId="0" fontId="11" fillId="3" borderId="21" xfId="0" applyFont="1" applyFill="1" applyBorder="1" applyAlignment="1" applyProtection="1">
      <alignment horizontal="center" vertical="center"/>
      <protection locked="0"/>
    </xf>
    <xf numFmtId="0" fontId="11" fillId="3" borderId="42" xfId="0" applyFont="1" applyFill="1" applyBorder="1" applyAlignment="1" applyProtection="1">
      <alignment horizontal="center" vertical="center"/>
      <protection locked="0"/>
    </xf>
    <xf numFmtId="0" fontId="8" fillId="3" borderId="43" xfId="0"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176" fontId="8" fillId="3" borderId="21" xfId="0" applyNumberFormat="1" applyFont="1" applyFill="1" applyBorder="1" applyAlignment="1" applyProtection="1">
      <alignment horizontal="center" vertical="center"/>
    </xf>
    <xf numFmtId="176" fontId="8" fillId="3" borderId="65" xfId="0" applyNumberFormat="1"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57" xfId="0" applyFont="1" applyFill="1" applyBorder="1" applyAlignment="1" applyProtection="1">
      <alignment horizontal="center" vertical="center"/>
    </xf>
    <xf numFmtId="0" fontId="8" fillId="3" borderId="49" xfId="0" applyFont="1" applyFill="1" applyBorder="1" applyAlignment="1" applyProtection="1">
      <alignment horizontal="center" vertical="center"/>
    </xf>
    <xf numFmtId="0" fontId="8" fillId="3" borderId="39" xfId="0" applyFont="1" applyFill="1" applyBorder="1" applyAlignment="1" applyProtection="1">
      <alignment horizontal="center" vertical="center"/>
    </xf>
    <xf numFmtId="0" fontId="8" fillId="3" borderId="40" xfId="0" applyFont="1" applyFill="1" applyBorder="1" applyAlignment="1" applyProtection="1">
      <alignment horizontal="center" vertical="center"/>
    </xf>
    <xf numFmtId="0" fontId="8" fillId="3" borderId="41" xfId="0" applyFont="1" applyFill="1" applyBorder="1" applyAlignment="1" applyProtection="1">
      <alignment horizontal="center" vertical="center"/>
    </xf>
    <xf numFmtId="0" fontId="7" fillId="3" borderId="19"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8" fillId="3" borderId="51"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7"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xf>
    <xf numFmtId="0" fontId="7" fillId="3" borderId="11"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6" xfId="0" applyFont="1" applyFill="1" applyBorder="1" applyAlignment="1">
      <alignment horizontal="center" vertical="center"/>
    </xf>
    <xf numFmtId="0" fontId="12" fillId="2" borderId="0" xfId="0" applyFont="1" applyFill="1" applyAlignment="1" applyProtection="1">
      <alignment horizontal="center" vertical="center"/>
    </xf>
    <xf numFmtId="0" fontId="8" fillId="3" borderId="12" xfId="0" applyFont="1" applyFill="1" applyBorder="1" applyAlignment="1" applyProtection="1">
      <alignment horizontal="center" vertical="center"/>
    </xf>
    <xf numFmtId="0" fontId="8" fillId="3" borderId="35" xfId="0" applyFont="1" applyFill="1" applyBorder="1" applyAlignment="1" applyProtection="1">
      <alignment horizontal="center" vertical="center"/>
    </xf>
    <xf numFmtId="0" fontId="7" fillId="3" borderId="7"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76" xfId="0" applyFont="1" applyFill="1" applyBorder="1" applyAlignment="1" applyProtection="1">
      <alignment horizontal="center" vertical="center"/>
      <protection locked="0"/>
    </xf>
    <xf numFmtId="0" fontId="8" fillId="3" borderId="72" xfId="0" applyFont="1" applyFill="1" applyBorder="1" applyAlignment="1" applyProtection="1">
      <alignment horizontal="center" vertical="center"/>
    </xf>
    <xf numFmtId="49" fontId="7" fillId="3" borderId="61" xfId="0" applyNumberFormat="1" applyFont="1" applyFill="1" applyBorder="1" applyAlignment="1" applyProtection="1">
      <alignment horizontal="center" vertical="center"/>
      <protection locked="0"/>
    </xf>
    <xf numFmtId="49" fontId="7" fillId="3" borderId="53" xfId="0" applyNumberFormat="1" applyFont="1" applyFill="1" applyBorder="1" applyAlignment="1" applyProtection="1">
      <alignment horizontal="center" vertical="center"/>
      <protection locked="0"/>
    </xf>
    <xf numFmtId="49" fontId="7" fillId="3" borderId="54" xfId="0" applyNumberFormat="1" applyFont="1" applyFill="1" applyBorder="1" applyAlignment="1" applyProtection="1">
      <alignment horizontal="center" vertical="center"/>
      <protection locked="0"/>
    </xf>
    <xf numFmtId="0" fontId="7" fillId="3" borderId="44"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8" fillId="3" borderId="61" xfId="0" applyFont="1" applyFill="1" applyBorder="1" applyAlignment="1" applyProtection="1">
      <alignment horizontal="center" vertical="center"/>
    </xf>
    <xf numFmtId="0" fontId="8" fillId="3" borderId="67"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7" fillId="3" borderId="9" xfId="0" applyFont="1" applyFill="1" applyBorder="1" applyAlignment="1" applyProtection="1">
      <alignment horizontal="center" vertical="center"/>
      <protection locked="0"/>
    </xf>
    <xf numFmtId="0" fontId="7" fillId="3" borderId="10" xfId="0" applyFont="1" applyFill="1" applyBorder="1" applyAlignment="1">
      <alignment horizontal="center" vertical="center"/>
    </xf>
    <xf numFmtId="49" fontId="20" fillId="3" borderId="36" xfId="0" applyNumberFormat="1" applyFont="1" applyFill="1" applyBorder="1" applyAlignment="1" applyProtection="1">
      <alignment horizontal="center" vertical="center"/>
      <protection locked="0"/>
    </xf>
    <xf numFmtId="49" fontId="20" fillId="3" borderId="47" xfId="0" applyNumberFormat="1" applyFont="1" applyFill="1" applyBorder="1" applyAlignment="1" applyProtection="1">
      <alignment horizontal="center" vertical="center"/>
      <protection locked="0"/>
    </xf>
    <xf numFmtId="49" fontId="20" fillId="3" borderId="37" xfId="0" applyNumberFormat="1" applyFont="1" applyFill="1" applyBorder="1" applyAlignment="1" applyProtection="1">
      <alignment horizontal="center" vertical="center"/>
      <protection locked="0"/>
    </xf>
    <xf numFmtId="0" fontId="8" fillId="3" borderId="59" xfId="0" applyFont="1" applyFill="1" applyBorder="1" applyAlignment="1" applyProtection="1">
      <alignment horizontal="center" vertical="center"/>
    </xf>
    <xf numFmtId="0" fontId="8" fillId="3" borderId="38" xfId="0" applyFont="1" applyFill="1" applyBorder="1" applyAlignment="1" applyProtection="1">
      <alignment horizontal="center" vertical="center"/>
    </xf>
    <xf numFmtId="0" fontId="59" fillId="3" borderId="0" xfId="0" applyFont="1" applyFill="1" applyBorder="1" applyAlignment="1" applyProtection="1">
      <alignment horizontal="center" vertical="center"/>
    </xf>
    <xf numFmtId="0" fontId="57" fillId="3" borderId="0" xfId="0" applyFont="1" applyFill="1" applyBorder="1" applyAlignment="1" applyProtection="1">
      <alignment horizontal="center" vertical="center"/>
    </xf>
    <xf numFmtId="0" fontId="12" fillId="4" borderId="0" xfId="0" applyFont="1" applyFill="1" applyAlignment="1" applyProtection="1">
      <alignment horizontal="center" vertical="center"/>
    </xf>
    <xf numFmtId="0" fontId="58" fillId="3" borderId="43" xfId="0" applyFont="1" applyFill="1" applyBorder="1" applyAlignment="1" applyProtection="1">
      <alignment horizontal="center" vertical="center"/>
    </xf>
    <xf numFmtId="0" fontId="58" fillId="3" borderId="65" xfId="0" applyFont="1" applyFill="1" applyBorder="1" applyAlignment="1" applyProtection="1">
      <alignment horizontal="center" vertical="center"/>
    </xf>
    <xf numFmtId="0" fontId="8" fillId="3" borderId="55"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8" fillId="3" borderId="56"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49" fontId="20" fillId="3" borderId="62" xfId="0" applyNumberFormat="1" applyFont="1" applyFill="1" applyBorder="1" applyAlignment="1" applyProtection="1">
      <alignment horizontal="center" vertical="center"/>
      <protection locked="0"/>
    </xf>
    <xf numFmtId="49" fontId="20" fillId="3" borderId="48" xfId="0" applyNumberFormat="1" applyFont="1" applyFill="1" applyBorder="1" applyAlignment="1" applyProtection="1">
      <alignment horizontal="center" vertical="center"/>
      <protection locked="0"/>
    </xf>
    <xf numFmtId="49" fontId="20" fillId="3" borderId="38" xfId="0" applyNumberFormat="1"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76"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0" fontId="20" fillId="3" borderId="9" xfId="0" applyFont="1" applyFill="1" applyBorder="1" applyAlignment="1" applyProtection="1">
      <alignment horizontal="center" vertical="center"/>
      <protection locked="0"/>
    </xf>
    <xf numFmtId="49" fontId="20" fillId="3" borderId="68" xfId="0" applyNumberFormat="1" applyFont="1" applyFill="1" applyBorder="1" applyAlignment="1" applyProtection="1">
      <alignment horizontal="center" vertical="center"/>
      <protection locked="0"/>
    </xf>
    <xf numFmtId="49" fontId="20" fillId="3" borderId="69" xfId="0" applyNumberFormat="1" applyFont="1" applyFill="1" applyBorder="1" applyAlignment="1" applyProtection="1">
      <alignment horizontal="center" vertical="center"/>
      <protection locked="0"/>
    </xf>
    <xf numFmtId="49" fontId="20" fillId="3" borderId="70" xfId="0" applyNumberFormat="1"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locked="0"/>
    </xf>
    <xf numFmtId="0" fontId="20" fillId="3" borderId="11"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5" fillId="3" borderId="52"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53" xfId="0" applyFont="1" applyFill="1" applyBorder="1" applyAlignment="1">
      <alignment horizontal="center" vertical="center"/>
    </xf>
    <xf numFmtId="0" fontId="0" fillId="3" borderId="1" xfId="0" applyFill="1" applyBorder="1" applyAlignment="1">
      <alignment horizontal="center" vertical="center"/>
    </xf>
    <xf numFmtId="0" fontId="5" fillId="3" borderId="90" xfId="0" applyNumberFormat="1" applyFont="1" applyFill="1" applyBorder="1" applyAlignment="1" applyProtection="1">
      <alignment horizontal="center" vertical="center"/>
      <protection locked="0"/>
    </xf>
    <xf numFmtId="0" fontId="5" fillId="3" borderId="91" xfId="0" applyNumberFormat="1" applyFont="1" applyFill="1" applyBorder="1" applyAlignment="1" applyProtection="1">
      <alignment horizontal="center" vertical="center"/>
      <protection locked="0"/>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49" fontId="5" fillId="3" borderId="18" xfId="0" applyNumberFormat="1" applyFont="1" applyFill="1" applyBorder="1" applyAlignment="1" applyProtection="1">
      <alignment horizontal="center" vertical="center"/>
      <protection locked="0"/>
    </xf>
    <xf numFmtId="49" fontId="5" fillId="3" borderId="57" xfId="0" applyNumberFormat="1" applyFont="1" applyFill="1" applyBorder="1" applyAlignment="1" applyProtection="1">
      <alignment horizontal="center" vertical="center"/>
      <protection locked="0"/>
    </xf>
    <xf numFmtId="49" fontId="5" fillId="3" borderId="49" xfId="0" applyNumberFormat="1" applyFont="1" applyFill="1" applyBorder="1" applyAlignment="1" applyProtection="1">
      <alignment horizontal="center" vertical="center"/>
      <protection locked="0"/>
    </xf>
    <xf numFmtId="0" fontId="5" fillId="3" borderId="80" xfId="0" applyNumberFormat="1" applyFont="1" applyFill="1" applyBorder="1" applyAlignment="1" applyProtection="1">
      <alignment horizontal="center" vertical="center"/>
      <protection locked="0"/>
    </xf>
    <xf numFmtId="0" fontId="5" fillId="3" borderId="81" xfId="0" applyNumberFormat="1" applyFont="1" applyFill="1" applyBorder="1" applyAlignment="1" applyProtection="1">
      <alignment horizontal="center" vertical="center"/>
      <protection locked="0"/>
    </xf>
    <xf numFmtId="0" fontId="5" fillId="3" borderId="82"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85" xfId="0" applyFont="1" applyFill="1" applyBorder="1" applyAlignment="1">
      <alignment horizontal="center" vertical="center"/>
    </xf>
    <xf numFmtId="0" fontId="5" fillId="3" borderId="44"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3" borderId="56"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33"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0" fontId="17" fillId="2" borderId="0" xfId="0" applyFont="1" applyFill="1" applyAlignment="1">
      <alignment horizontal="center" vertical="center"/>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54" xfId="0" applyFont="1" applyFill="1" applyBorder="1" applyAlignment="1">
      <alignment horizontal="center" vertical="center"/>
    </xf>
    <xf numFmtId="0" fontId="16" fillId="2" borderId="56"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75" xfId="0" applyFont="1" applyFill="1" applyBorder="1" applyAlignment="1">
      <alignment horizontal="center" vertical="center"/>
    </xf>
    <xf numFmtId="0" fontId="16" fillId="3" borderId="17" xfId="0" applyFont="1" applyFill="1" applyBorder="1" applyAlignment="1">
      <alignment horizontal="center" vertical="center"/>
    </xf>
    <xf numFmtId="0" fontId="5" fillId="3" borderId="3" xfId="0" applyFont="1" applyFill="1" applyBorder="1" applyAlignment="1" applyProtection="1">
      <alignment horizontal="center" vertical="center"/>
      <protection locked="0"/>
    </xf>
    <xf numFmtId="0" fontId="15" fillId="3" borderId="52"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16" xfId="0" applyFont="1" applyFill="1" applyBorder="1" applyAlignment="1">
      <alignment horizontal="center" vertical="center"/>
    </xf>
    <xf numFmtId="0" fontId="5" fillId="3" borderId="7"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xf>
    <xf numFmtId="0" fontId="5" fillId="3" borderId="57" xfId="0" applyFont="1" applyFill="1" applyBorder="1" applyAlignment="1" applyProtection="1">
      <alignment horizontal="center" vertical="center"/>
    </xf>
    <xf numFmtId="0" fontId="5" fillId="3" borderId="78" xfId="0" applyFont="1" applyFill="1" applyBorder="1" applyAlignment="1" applyProtection="1">
      <alignment horizontal="center" vertical="center"/>
    </xf>
    <xf numFmtId="0" fontId="5" fillId="3" borderId="86" xfId="0" applyFont="1" applyFill="1" applyBorder="1" applyAlignment="1" applyProtection="1">
      <alignment horizontal="center" vertical="center"/>
      <protection locked="0"/>
    </xf>
    <xf numFmtId="0" fontId="5" fillId="3" borderId="73"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xf>
    <xf numFmtId="0" fontId="5" fillId="3" borderId="45" xfId="0" applyFont="1" applyFill="1" applyBorder="1" applyAlignment="1" applyProtection="1">
      <alignment horizontal="center" vertical="center"/>
    </xf>
    <xf numFmtId="0" fontId="5" fillId="3" borderId="83"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79" xfId="0" applyFont="1" applyFill="1" applyBorder="1" applyAlignment="1" applyProtection="1">
      <alignment horizontal="center" vertical="center"/>
    </xf>
    <xf numFmtId="0" fontId="5" fillId="3" borderId="48" xfId="0" applyFont="1" applyFill="1" applyBorder="1" applyAlignment="1">
      <alignment horizontal="center" vertical="center" wrapText="1"/>
    </xf>
    <xf numFmtId="0" fontId="5" fillId="3" borderId="48"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52" xfId="0" applyFont="1" applyFill="1" applyBorder="1" applyAlignment="1" applyProtection="1">
      <alignment horizontal="left" vertical="top"/>
      <protection locked="0"/>
    </xf>
    <xf numFmtId="0" fontId="5" fillId="3" borderId="53" xfId="0" applyFont="1" applyFill="1" applyBorder="1" applyAlignment="1" applyProtection="1">
      <alignment horizontal="left" vertical="top"/>
      <protection locked="0"/>
    </xf>
    <xf numFmtId="0" fontId="5" fillId="3" borderId="54" xfId="0" applyFont="1" applyFill="1" applyBorder="1" applyAlignment="1" applyProtection="1">
      <alignment horizontal="left" vertical="top"/>
      <protection locked="0"/>
    </xf>
    <xf numFmtId="0" fontId="5" fillId="3" borderId="55"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5" fillId="3" borderId="25" xfId="0" applyFont="1" applyFill="1" applyBorder="1" applyAlignment="1" applyProtection="1">
      <alignment horizontal="left" vertical="top"/>
      <protection locked="0"/>
    </xf>
    <xf numFmtId="0" fontId="5" fillId="3" borderId="56" xfId="0" applyFont="1" applyFill="1" applyBorder="1" applyAlignment="1" applyProtection="1">
      <alignment horizontal="left" vertical="top"/>
      <protection locked="0"/>
    </xf>
    <xf numFmtId="0" fontId="5" fillId="3" borderId="26" xfId="0" applyFont="1" applyFill="1" applyBorder="1" applyAlignment="1" applyProtection="1">
      <alignment horizontal="left" vertical="top"/>
      <protection locked="0"/>
    </xf>
    <xf numFmtId="0" fontId="5" fillId="3" borderId="27" xfId="0" applyFont="1" applyFill="1" applyBorder="1" applyAlignment="1" applyProtection="1">
      <alignment horizontal="left" vertical="top"/>
      <protection locked="0"/>
    </xf>
    <xf numFmtId="0" fontId="16" fillId="3" borderId="23" xfId="0" applyFont="1" applyFill="1" applyBorder="1" applyAlignment="1">
      <alignment horizontal="center" vertical="center"/>
    </xf>
    <xf numFmtId="0" fontId="5" fillId="3" borderId="10" xfId="0" applyFont="1" applyFill="1" applyBorder="1" applyAlignment="1" applyProtection="1">
      <alignment horizontal="center" vertical="center"/>
      <protection locked="0"/>
    </xf>
    <xf numFmtId="0" fontId="15" fillId="3" borderId="77" xfId="0" applyFont="1" applyFill="1" applyBorder="1" applyAlignment="1">
      <alignment horizontal="center" vertical="center"/>
    </xf>
    <xf numFmtId="0" fontId="15" fillId="3" borderId="57" xfId="0" applyFont="1" applyFill="1" applyBorder="1" applyAlignment="1">
      <alignment horizontal="center" vertical="center"/>
    </xf>
    <xf numFmtId="0" fontId="15" fillId="3" borderId="49"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39" xfId="0" applyFont="1" applyFill="1" applyBorder="1" applyAlignment="1">
      <alignment horizontal="center" vertical="center"/>
    </xf>
    <xf numFmtId="0" fontId="5" fillId="3" borderId="11" xfId="0" applyFont="1" applyFill="1" applyBorder="1" applyAlignment="1" applyProtection="1">
      <alignment horizontal="center" vertical="center"/>
      <protection locked="0"/>
    </xf>
    <xf numFmtId="0" fontId="5" fillId="3" borderId="95" xfId="0" applyFont="1" applyFill="1" applyBorder="1" applyAlignment="1" applyProtection="1">
      <alignment horizontal="center" vertical="center"/>
      <protection locked="0"/>
    </xf>
    <xf numFmtId="0" fontId="5" fillId="3" borderId="74" xfId="0" applyFont="1" applyFill="1" applyBorder="1" applyAlignment="1" applyProtection="1">
      <alignment horizontal="center" vertical="center"/>
      <protection locked="0"/>
    </xf>
    <xf numFmtId="0" fontId="5" fillId="3" borderId="85" xfId="0" applyFont="1" applyFill="1" applyBorder="1" applyAlignment="1" applyProtection="1">
      <alignment horizontal="center" vertical="center"/>
      <protection locked="0"/>
    </xf>
    <xf numFmtId="0" fontId="5" fillId="3" borderId="94" xfId="0" applyFont="1" applyFill="1" applyBorder="1" applyAlignment="1" applyProtection="1">
      <alignment horizontal="center" vertical="center"/>
      <protection locked="0"/>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89" xfId="0" applyFont="1" applyFill="1" applyBorder="1" applyAlignment="1" applyProtection="1">
      <alignment horizontal="center" vertical="center"/>
      <protection locked="0"/>
    </xf>
    <xf numFmtId="0" fontId="5" fillId="3" borderId="90" xfId="0" applyFont="1" applyFill="1" applyBorder="1" applyAlignment="1" applyProtection="1">
      <alignment horizontal="center" vertical="center"/>
      <protection locked="0"/>
    </xf>
    <xf numFmtId="0" fontId="5" fillId="3" borderId="91" xfId="0" applyFont="1" applyFill="1" applyBorder="1" applyAlignment="1" applyProtection="1">
      <alignment horizontal="center" vertical="center"/>
      <protection locked="0"/>
    </xf>
    <xf numFmtId="0" fontId="16" fillId="3" borderId="96" xfId="0" applyFont="1" applyFill="1" applyBorder="1" applyAlignment="1">
      <alignment horizontal="center" vertical="center"/>
    </xf>
    <xf numFmtId="0" fontId="5" fillId="3" borderId="87" xfId="0" applyFont="1" applyFill="1" applyBorder="1" applyAlignment="1" applyProtection="1">
      <alignment horizontal="center" vertical="center"/>
      <protection locked="0"/>
    </xf>
    <xf numFmtId="0" fontId="5" fillId="3" borderId="83" xfId="0" applyFont="1" applyFill="1" applyBorder="1" applyAlignment="1" applyProtection="1">
      <alignment horizontal="center" vertical="center"/>
      <protection locked="0"/>
    </xf>
    <xf numFmtId="0" fontId="16" fillId="3" borderId="72" xfId="0" applyFont="1" applyFill="1" applyBorder="1" applyAlignment="1">
      <alignment horizontal="center" vertical="center"/>
    </xf>
    <xf numFmtId="0" fontId="5" fillId="3" borderId="19" xfId="0" applyFont="1" applyFill="1" applyBorder="1" applyAlignment="1" applyProtection="1">
      <alignment horizontal="center" vertical="center"/>
      <protection locked="0"/>
    </xf>
    <xf numFmtId="0" fontId="5" fillId="3" borderId="79"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0" fillId="3" borderId="87" xfId="0" applyFill="1" applyBorder="1" applyAlignment="1">
      <alignment horizontal="center" vertical="center"/>
    </xf>
    <xf numFmtId="0" fontId="0" fillId="3" borderId="3" xfId="0" applyFill="1" applyBorder="1" applyAlignment="1">
      <alignment horizontal="center" vertical="center"/>
    </xf>
    <xf numFmtId="0" fontId="5" fillId="3" borderId="89" xfId="0" applyNumberFormat="1" applyFont="1" applyFill="1" applyBorder="1" applyAlignment="1" applyProtection="1">
      <alignment horizontal="center" vertical="center"/>
      <protection locked="0"/>
    </xf>
    <xf numFmtId="0" fontId="17" fillId="4" borderId="0" xfId="0" applyFont="1" applyFill="1" applyAlignment="1">
      <alignment horizontal="center" vertical="center"/>
    </xf>
    <xf numFmtId="0" fontId="16" fillId="4" borderId="52" xfId="0" applyFont="1" applyFill="1" applyBorder="1" applyAlignment="1">
      <alignment horizontal="center" vertical="center"/>
    </xf>
    <xf numFmtId="0" fontId="16" fillId="4" borderId="53" xfId="0" applyFont="1" applyFill="1" applyBorder="1" applyAlignment="1">
      <alignment horizontal="center" vertical="center"/>
    </xf>
    <xf numFmtId="0" fontId="16" fillId="4" borderId="54"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27" xfId="0" applyFont="1" applyFill="1" applyBorder="1" applyAlignment="1">
      <alignment horizontal="center" vertical="center"/>
    </xf>
    <xf numFmtId="180" fontId="5" fillId="3" borderId="89" xfId="0" applyNumberFormat="1" applyFont="1" applyFill="1" applyBorder="1" applyAlignment="1" applyProtection="1">
      <alignment horizontal="center" vertical="center"/>
      <protection locked="0"/>
    </xf>
    <xf numFmtId="180" fontId="5" fillId="3" borderId="90" xfId="0" applyNumberFormat="1" applyFont="1" applyFill="1" applyBorder="1" applyAlignment="1" applyProtection="1">
      <alignment horizontal="center" vertical="center"/>
      <protection locked="0"/>
    </xf>
    <xf numFmtId="180" fontId="5" fillId="3" borderId="91" xfId="0" applyNumberFormat="1" applyFont="1" applyFill="1" applyBorder="1" applyAlignment="1" applyProtection="1">
      <alignment horizontal="center" vertical="center"/>
      <protection locked="0"/>
    </xf>
    <xf numFmtId="0" fontId="5" fillId="3" borderId="0" xfId="0" applyFont="1" applyFill="1" applyAlignment="1">
      <alignment horizontal="center" vertical="center"/>
    </xf>
    <xf numFmtId="0" fontId="5" fillId="3" borderId="26" xfId="0" applyFont="1" applyFill="1" applyBorder="1" applyAlignment="1">
      <alignment horizontal="center" vertical="center"/>
    </xf>
    <xf numFmtId="0" fontId="6" fillId="8" borderId="0" xfId="0" applyFont="1" applyFill="1" applyAlignment="1">
      <alignment horizontal="center" vertical="center"/>
    </xf>
    <xf numFmtId="0" fontId="5" fillId="3" borderId="29" xfId="0"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59"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18" fillId="3" borderId="52" xfId="0" applyFont="1" applyFill="1" applyBorder="1" applyAlignment="1">
      <alignment horizontal="center" vertical="center" wrapText="1"/>
    </xf>
    <xf numFmtId="0" fontId="18" fillId="3" borderId="53"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55" xfId="0" applyFont="1" applyFill="1" applyBorder="1" applyAlignment="1">
      <alignment horizontal="center" vertical="center"/>
    </xf>
    <xf numFmtId="0" fontId="18" fillId="3" borderId="56"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27"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38"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38" xfId="0" applyFont="1" applyFill="1" applyBorder="1" applyAlignment="1">
      <alignment horizontal="center" vertical="center"/>
    </xf>
    <xf numFmtId="0" fontId="5" fillId="3" borderId="59" xfId="0" applyFont="1" applyFill="1" applyBorder="1" applyAlignment="1">
      <alignment horizontal="center" vertical="center"/>
    </xf>
    <xf numFmtId="6" fontId="5" fillId="3" borderId="59" xfId="1" applyFont="1" applyFill="1" applyBorder="1" applyAlignment="1">
      <alignment horizontal="right" vertical="center"/>
    </xf>
    <xf numFmtId="6" fontId="5" fillId="3" borderId="48" xfId="1" applyFont="1" applyFill="1" applyBorder="1" applyAlignment="1">
      <alignment horizontal="right" vertical="center"/>
    </xf>
    <xf numFmtId="6" fontId="5" fillId="3" borderId="38" xfId="1" applyFont="1" applyFill="1" applyBorder="1" applyAlignment="1">
      <alignment horizontal="right" vertical="center"/>
    </xf>
    <xf numFmtId="0" fontId="5" fillId="9" borderId="43" xfId="0" applyFont="1" applyFill="1" applyBorder="1" applyAlignment="1">
      <alignment horizontal="center" vertical="center"/>
    </xf>
    <xf numFmtId="0" fontId="5" fillId="9" borderId="65" xfId="0" applyFont="1" applyFill="1" applyBorder="1" applyAlignment="1">
      <alignment horizontal="center" vertical="center"/>
    </xf>
    <xf numFmtId="0" fontId="5" fillId="9" borderId="53" xfId="0" applyFont="1" applyFill="1" applyBorder="1" applyAlignment="1">
      <alignment horizontal="left" vertical="center"/>
    </xf>
    <xf numFmtId="0" fontId="5" fillId="9" borderId="54" xfId="0" applyFont="1" applyFill="1" applyBorder="1" applyAlignment="1">
      <alignment horizontal="left" vertical="center"/>
    </xf>
    <xf numFmtId="0" fontId="5" fillId="9" borderId="26" xfId="0" applyFont="1" applyFill="1" applyBorder="1" applyAlignment="1">
      <alignment horizontal="left" vertical="center"/>
    </xf>
    <xf numFmtId="0" fontId="5" fillId="9" borderId="27" xfId="0" applyFont="1" applyFill="1" applyBorder="1" applyAlignment="1">
      <alignment horizontal="left" vertical="center"/>
    </xf>
    <xf numFmtId="0" fontId="5" fillId="5" borderId="59"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38" xfId="0" applyFont="1" applyFill="1" applyBorder="1" applyAlignment="1">
      <alignment horizontal="center" vertical="center"/>
    </xf>
    <xf numFmtId="178" fontId="5" fillId="3" borderId="59" xfId="0" applyNumberFormat="1" applyFont="1" applyFill="1" applyBorder="1" applyAlignment="1">
      <alignment horizontal="right" vertical="center"/>
    </xf>
    <xf numFmtId="178" fontId="5" fillId="3" borderId="38" xfId="0" applyNumberFormat="1" applyFont="1" applyFill="1" applyBorder="1" applyAlignment="1">
      <alignment horizontal="right" vertical="center"/>
    </xf>
    <xf numFmtId="0" fontId="5" fillId="3" borderId="0" xfId="0" applyFont="1" applyFill="1" applyBorder="1" applyAlignment="1" applyProtection="1">
      <alignment horizontal="center" vertical="center"/>
      <protection locked="0"/>
    </xf>
    <xf numFmtId="182" fontId="29" fillId="0" borderId="0" xfId="2" applyNumberFormat="1" applyFont="1" applyAlignment="1" applyProtection="1">
      <alignment horizontal="center" vertical="center"/>
      <protection locked="0"/>
    </xf>
    <xf numFmtId="0" fontId="27" fillId="0" borderId="0" xfId="2" applyFont="1" applyAlignment="1">
      <alignment horizontal="center" vertical="center"/>
    </xf>
    <xf numFmtId="0" fontId="27" fillId="0" borderId="0" xfId="2" applyFont="1" applyAlignment="1" applyProtection="1">
      <alignment horizontal="center" vertical="center"/>
      <protection locked="0"/>
    </xf>
    <xf numFmtId="0" fontId="29" fillId="0" borderId="0" xfId="2" applyFont="1" applyAlignment="1">
      <alignment horizontal="center" vertical="center"/>
    </xf>
    <xf numFmtId="181" fontId="29" fillId="0" borderId="0" xfId="2" applyNumberFormat="1" applyFont="1" applyAlignment="1" applyProtection="1">
      <alignment horizontal="center" vertical="center"/>
      <protection locked="0"/>
    </xf>
    <xf numFmtId="0" fontId="29" fillId="0" borderId="0" xfId="2" applyFont="1" applyAlignment="1" applyProtection="1">
      <alignment horizontal="center" vertical="center"/>
      <protection locked="0"/>
    </xf>
    <xf numFmtId="0" fontId="52" fillId="0" borderId="0" xfId="2" applyFont="1" applyAlignment="1" applyProtection="1">
      <alignment horizontal="right" vertical="center"/>
      <protection locked="0"/>
    </xf>
    <xf numFmtId="0" fontId="52" fillId="0" borderId="0" xfId="2" applyFont="1" applyAlignment="1" applyProtection="1">
      <alignment horizontal="center" vertical="center"/>
      <protection locked="0"/>
    </xf>
    <xf numFmtId="0" fontId="51" fillId="0" borderId="29" xfId="2" applyFont="1" applyBorder="1" applyAlignment="1">
      <alignment horizontal="center" vertical="center"/>
    </xf>
    <xf numFmtId="0" fontId="51" fillId="0" borderId="29" xfId="2" applyFont="1" applyBorder="1" applyAlignment="1">
      <alignment horizontal="left" vertical="center"/>
    </xf>
    <xf numFmtId="0" fontId="22" fillId="0" borderId="29" xfId="2" applyBorder="1" applyAlignment="1" applyProtection="1">
      <alignment horizontal="center" vertical="center"/>
      <protection locked="0"/>
    </xf>
    <xf numFmtId="181" fontId="22" fillId="0" borderId="29" xfId="2" applyNumberFormat="1" applyBorder="1" applyAlignment="1" applyProtection="1">
      <alignment horizontal="center" vertical="center"/>
      <protection locked="0"/>
    </xf>
    <xf numFmtId="0" fontId="50" fillId="0" borderId="29" xfId="2" applyFont="1" applyBorder="1" applyAlignment="1">
      <alignment horizontal="center" vertical="center"/>
    </xf>
    <xf numFmtId="0" fontId="51" fillId="0" borderId="29" xfId="2" applyFont="1" applyBorder="1" applyAlignment="1" applyProtection="1">
      <alignment horizontal="center" vertical="center"/>
      <protection locked="0"/>
    </xf>
    <xf numFmtId="0" fontId="22" fillId="0" borderId="0" xfId="2" applyAlignment="1">
      <alignment horizontal="center" vertical="center"/>
    </xf>
    <xf numFmtId="0" fontId="52" fillId="0" borderId="0" xfId="2" applyFont="1" applyAlignment="1">
      <alignment horizontal="center" vertical="center"/>
    </xf>
    <xf numFmtId="0" fontId="54" fillId="0" borderId="0" xfId="2" applyFont="1" applyAlignment="1">
      <alignment horizontal="center" vertical="center"/>
    </xf>
    <xf numFmtId="180" fontId="22" fillId="0" borderId="58" xfId="2" applyNumberFormat="1" applyBorder="1" applyAlignment="1">
      <alignment horizontal="center" vertical="center"/>
    </xf>
    <xf numFmtId="180" fontId="22" fillId="0" borderId="29" xfId="2" applyNumberFormat="1" applyBorder="1" applyAlignment="1">
      <alignment horizontal="center" vertical="center"/>
    </xf>
    <xf numFmtId="180" fontId="22" fillId="0" borderId="85" xfId="2" applyNumberFormat="1" applyBorder="1" applyAlignment="1">
      <alignment horizontal="center" vertical="center"/>
    </xf>
    <xf numFmtId="0" fontId="22" fillId="0" borderId="44" xfId="2" applyBorder="1" applyAlignment="1" applyProtection="1">
      <alignment horizontal="center"/>
      <protection locked="0" hidden="1"/>
    </xf>
    <xf numFmtId="0" fontId="22" fillId="0" borderId="83" xfId="2" applyBorder="1" applyAlignment="1" applyProtection="1">
      <alignment horizontal="center"/>
      <protection locked="0" hidden="1"/>
    </xf>
    <xf numFmtId="0" fontId="22" fillId="0" borderId="58" xfId="2" applyBorder="1" applyAlignment="1" applyProtection="1">
      <alignment horizontal="center"/>
      <protection locked="0" hidden="1"/>
    </xf>
    <xf numFmtId="0" fontId="22" fillId="0" borderId="85" xfId="2" applyBorder="1" applyAlignment="1" applyProtection="1">
      <alignment horizontal="center"/>
      <protection locked="0" hidden="1"/>
    </xf>
    <xf numFmtId="0" fontId="27" fillId="0" borderId="44" xfId="2" applyFont="1" applyBorder="1" applyAlignment="1">
      <alignment horizontal="center" vertical="center" wrapText="1"/>
    </xf>
    <xf numFmtId="0" fontId="27" fillId="0" borderId="83" xfId="2" applyFont="1" applyBorder="1" applyAlignment="1">
      <alignment horizontal="center" vertical="center"/>
    </xf>
    <xf numFmtId="0" fontId="27" fillId="0" borderId="58" xfId="2" applyFont="1" applyBorder="1" applyAlignment="1">
      <alignment horizontal="center" vertical="center"/>
    </xf>
    <xf numFmtId="0" fontId="27" fillId="0" borderId="85" xfId="2" applyFont="1" applyBorder="1" applyAlignment="1">
      <alignment horizontal="center" vertical="center"/>
    </xf>
    <xf numFmtId="0" fontId="22" fillId="0" borderId="44" xfId="2" applyBorder="1" applyAlignment="1" applyProtection="1">
      <alignment horizontal="center" vertical="center"/>
      <protection hidden="1"/>
    </xf>
    <xf numFmtId="0" fontId="22" fillId="0" borderId="45" xfId="2" applyBorder="1" applyAlignment="1" applyProtection="1">
      <alignment horizontal="center" vertical="center"/>
      <protection hidden="1"/>
    </xf>
    <xf numFmtId="0" fontId="22" fillId="0" borderId="83" xfId="2" applyBorder="1" applyAlignment="1" applyProtection="1">
      <alignment horizontal="center" vertical="center"/>
      <protection hidden="1"/>
    </xf>
    <xf numFmtId="0" fontId="22" fillId="0" borderId="58" xfId="2" applyBorder="1" applyAlignment="1" applyProtection="1">
      <alignment horizontal="center" vertical="center"/>
      <protection hidden="1"/>
    </xf>
    <xf numFmtId="0" fontId="22" fillId="0" borderId="29" xfId="2" applyBorder="1" applyAlignment="1" applyProtection="1">
      <alignment horizontal="center" vertical="center"/>
      <protection hidden="1"/>
    </xf>
    <xf numFmtId="0" fontId="22" fillId="0" borderId="85" xfId="2" applyBorder="1" applyAlignment="1" applyProtection="1">
      <alignment horizontal="center" vertical="center"/>
      <protection hidden="1"/>
    </xf>
    <xf numFmtId="0" fontId="22" fillId="0" borderId="87" xfId="2" applyBorder="1" applyAlignment="1">
      <alignment horizontal="center"/>
    </xf>
    <xf numFmtId="0" fontId="22" fillId="0" borderId="3" xfId="2" applyBorder="1" applyAlignment="1">
      <alignment horizontal="center"/>
    </xf>
    <xf numFmtId="0" fontId="22" fillId="0" borderId="87" xfId="2" applyBorder="1" applyAlignment="1">
      <alignment horizontal="center" vertical="center"/>
    </xf>
    <xf numFmtId="0" fontId="22" fillId="0" borderId="3" xfId="2" applyBorder="1" applyAlignment="1">
      <alignment horizontal="center" vertical="center"/>
    </xf>
    <xf numFmtId="0" fontId="22" fillId="0" borderId="44" xfId="2" applyBorder="1" applyAlignment="1">
      <alignment horizontal="center" vertical="center"/>
    </xf>
    <xf numFmtId="0" fontId="22" fillId="0" borderId="45" xfId="2" applyBorder="1" applyAlignment="1">
      <alignment horizontal="center" vertical="center"/>
    </xf>
    <xf numFmtId="0" fontId="22" fillId="0" borderId="83" xfId="2" applyBorder="1" applyAlignment="1">
      <alignment horizontal="center" vertical="center"/>
    </xf>
    <xf numFmtId="181" fontId="22" fillId="0" borderId="83" xfId="2" applyNumberFormat="1" applyBorder="1" applyAlignment="1">
      <alignment horizontal="center"/>
    </xf>
    <xf numFmtId="181" fontId="22" fillId="0" borderId="3" xfId="2" applyNumberFormat="1" applyBorder="1" applyAlignment="1">
      <alignment horizontal="center"/>
    </xf>
    <xf numFmtId="0" fontId="22" fillId="0" borderId="58" xfId="2" applyBorder="1" applyAlignment="1">
      <alignment horizontal="center" vertical="center"/>
    </xf>
    <xf numFmtId="0" fontId="22" fillId="0" borderId="29" xfId="2" applyBorder="1" applyAlignment="1">
      <alignment horizontal="center" vertical="center"/>
    </xf>
    <xf numFmtId="0" fontId="22" fillId="0" borderId="85" xfId="2" applyBorder="1" applyAlignment="1">
      <alignment horizontal="center" vertical="center"/>
    </xf>
    <xf numFmtId="0" fontId="28" fillId="0" borderId="0" xfId="2" applyFont="1" applyAlignment="1">
      <alignment horizontal="left" vertical="center"/>
    </xf>
    <xf numFmtId="0" fontId="29" fillId="0" borderId="0" xfId="2" applyFont="1" applyAlignment="1">
      <alignment horizontal="right"/>
    </xf>
    <xf numFmtId="0" fontId="22" fillId="0" borderId="58" xfId="2" applyNumberFormat="1" applyBorder="1" applyAlignment="1">
      <alignment horizontal="center" vertical="center"/>
    </xf>
    <xf numFmtId="0" fontId="22" fillId="0" borderId="29" xfId="2" applyNumberFormat="1" applyBorder="1" applyAlignment="1">
      <alignment horizontal="center" vertical="center"/>
    </xf>
    <xf numFmtId="0" fontId="22" fillId="0" borderId="85" xfId="2" applyNumberFormat="1" applyBorder="1" applyAlignment="1">
      <alignment horizontal="center" vertical="center"/>
    </xf>
    <xf numFmtId="0" fontId="22" fillId="0" borderId="44" xfId="2" applyNumberFormat="1" applyBorder="1" applyAlignment="1">
      <alignment horizontal="center" vertical="center"/>
    </xf>
    <xf numFmtId="0" fontId="22" fillId="0" borderId="45" xfId="2" applyNumberFormat="1" applyBorder="1" applyAlignment="1">
      <alignment horizontal="center" vertical="center"/>
    </xf>
    <xf numFmtId="0" fontId="22" fillId="0" borderId="83" xfId="2" applyNumberFormat="1" applyBorder="1" applyAlignment="1">
      <alignment horizontal="center" vertical="center"/>
    </xf>
    <xf numFmtId="0" fontId="22" fillId="0" borderId="28" xfId="2" applyBorder="1" applyAlignment="1">
      <alignment horizontal="center" vertical="center"/>
    </xf>
    <xf numFmtId="0" fontId="22" fillId="0" borderId="0" xfId="2" applyBorder="1" applyAlignment="1">
      <alignment horizontal="center" vertical="center"/>
    </xf>
    <xf numFmtId="0" fontId="22" fillId="0" borderId="75" xfId="2" applyBorder="1" applyAlignment="1">
      <alignment horizontal="center" vertical="center"/>
    </xf>
    <xf numFmtId="0" fontId="22" fillId="0" borderId="44" xfId="2" applyBorder="1" applyAlignment="1">
      <alignment horizontal="left" vertical="center"/>
    </xf>
    <xf numFmtId="0" fontId="22" fillId="0" borderId="45" xfId="2" applyBorder="1" applyAlignment="1">
      <alignment horizontal="left" vertical="center"/>
    </xf>
    <xf numFmtId="0" fontId="22" fillId="0" borderId="83" xfId="2" applyBorder="1" applyAlignment="1">
      <alignment horizontal="left" vertical="center"/>
    </xf>
    <xf numFmtId="0" fontId="22" fillId="0" borderId="58" xfId="2" applyBorder="1" applyAlignment="1">
      <alignment horizontal="left" vertical="center"/>
    </xf>
    <xf numFmtId="0" fontId="22" fillId="0" borderId="29" xfId="2" applyBorder="1" applyAlignment="1">
      <alignment horizontal="left" vertical="center"/>
    </xf>
    <xf numFmtId="0" fontId="22" fillId="0" borderId="85" xfId="2" applyBorder="1" applyAlignment="1">
      <alignment horizontal="left" vertical="center"/>
    </xf>
    <xf numFmtId="0" fontId="22" fillId="0" borderId="98" xfId="2" applyBorder="1" applyAlignment="1">
      <alignment horizontal="center" vertical="center"/>
    </xf>
    <xf numFmtId="0" fontId="22" fillId="0" borderId="99" xfId="2" applyBorder="1" applyAlignment="1">
      <alignment horizontal="center" vertical="center"/>
    </xf>
    <xf numFmtId="0" fontId="23" fillId="0" borderId="0" xfId="2" applyFont="1" applyAlignment="1">
      <alignment horizontal="center" vertical="center"/>
    </xf>
    <xf numFmtId="0" fontId="22" fillId="0" borderId="0" xfId="2" applyBorder="1" applyAlignment="1">
      <alignment horizontal="center"/>
    </xf>
    <xf numFmtId="0" fontId="22" fillId="0" borderId="29" xfId="2" applyBorder="1" applyAlignment="1">
      <alignment horizontal="center"/>
    </xf>
    <xf numFmtId="179" fontId="24" fillId="0" borderId="0" xfId="2" applyNumberFormat="1" applyFont="1" applyBorder="1" applyAlignment="1">
      <alignment horizontal="center"/>
    </xf>
    <xf numFmtId="179" fontId="24" fillId="0" borderId="29" xfId="2" applyNumberFormat="1" applyFont="1" applyBorder="1" applyAlignment="1">
      <alignment horizontal="center"/>
    </xf>
    <xf numFmtId="181" fontId="24" fillId="0" borderId="0" xfId="2" applyNumberFormat="1" applyFont="1" applyBorder="1" applyAlignment="1" applyProtection="1">
      <alignment horizontal="center"/>
      <protection hidden="1"/>
    </xf>
    <xf numFmtId="181" fontId="24" fillId="0" borderId="29" xfId="2" applyNumberFormat="1" applyFont="1" applyBorder="1" applyAlignment="1" applyProtection="1">
      <alignment horizontal="center"/>
      <protection hidden="1"/>
    </xf>
    <xf numFmtId="0" fontId="22" fillId="0" borderId="87" xfId="2" applyBorder="1" applyAlignment="1">
      <alignment horizontal="center" vertical="center" wrapText="1"/>
    </xf>
    <xf numFmtId="0" fontId="22" fillId="0" borderId="3" xfId="2" applyBorder="1" applyAlignment="1">
      <alignment horizontal="center" vertical="center" wrapText="1"/>
    </xf>
    <xf numFmtId="0" fontId="22" fillId="0" borderId="44" xfId="2" applyBorder="1" applyAlignment="1">
      <alignment horizontal="center" vertical="center" wrapText="1"/>
    </xf>
    <xf numFmtId="49" fontId="22" fillId="0" borderId="0" xfId="2" applyNumberFormat="1" applyAlignment="1" applyProtection="1">
      <alignment horizontal="left" vertical="center"/>
      <protection locked="0" hidden="1"/>
    </xf>
    <xf numFmtId="0" fontId="22" fillId="0" borderId="0" xfId="2" applyAlignment="1" applyProtection="1">
      <alignment horizontal="left" vertical="center"/>
      <protection locked="0" hidden="1"/>
    </xf>
    <xf numFmtId="0" fontId="22" fillId="0" borderId="0" xfId="2" applyAlignment="1" applyProtection="1">
      <alignment horizontal="left" vertical="center"/>
      <protection hidden="1"/>
    </xf>
    <xf numFmtId="0" fontId="22" fillId="0" borderId="29" xfId="2" applyBorder="1" applyAlignment="1" applyProtection="1">
      <alignment horizontal="center" vertical="center"/>
      <protection locked="0" hidden="1"/>
    </xf>
    <xf numFmtId="0" fontId="22" fillId="0" borderId="1" xfId="2" applyBorder="1" applyAlignment="1">
      <alignment horizontal="center" vertical="center" wrapText="1"/>
    </xf>
    <xf numFmtId="0" fontId="4" fillId="2" borderId="0" xfId="0" applyFont="1" applyFill="1" applyAlignment="1">
      <alignment horizontal="center" vertical="center"/>
    </xf>
    <xf numFmtId="0" fontId="4" fillId="4" borderId="0" xfId="0" applyFont="1" applyFill="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30" xfId="0" applyFont="1" applyFill="1" applyBorder="1" applyAlignment="1">
      <alignment horizontal="center" vertical="center"/>
    </xf>
    <xf numFmtId="180" fontId="57" fillId="3" borderId="0" xfId="0" applyNumberFormat="1" applyFont="1" applyFill="1" applyBorder="1" applyAlignment="1" applyProtection="1">
      <alignment vertical="center"/>
    </xf>
    <xf numFmtId="180" fontId="7" fillId="3" borderId="19" xfId="0" applyNumberFormat="1" applyFont="1" applyFill="1" applyBorder="1" applyAlignment="1" applyProtection="1">
      <alignment horizontal="center" vertical="center"/>
      <protection locked="0"/>
    </xf>
    <xf numFmtId="180" fontId="7" fillId="3" borderId="4" xfId="0" applyNumberFormat="1" applyFont="1" applyFill="1" applyBorder="1" applyAlignment="1" applyProtection="1">
      <alignment horizontal="center" vertical="center"/>
      <protection locked="0"/>
    </xf>
    <xf numFmtId="180" fontId="7" fillId="3" borderId="28" xfId="0" applyNumberFormat="1" applyFont="1" applyFill="1" applyBorder="1" applyAlignment="1" applyProtection="1">
      <alignment horizontal="center" vertical="center"/>
      <protection locked="0"/>
    </xf>
    <xf numFmtId="180" fontId="0" fillId="0" borderId="45" xfId="0" applyNumberFormat="1" applyBorder="1">
      <alignment vertical="center"/>
    </xf>
  </cellXfs>
  <cellStyles count="15">
    <cellStyle name="ハイパーリンク" xfId="3" builtinId="8"/>
    <cellStyle name="ハイパーリンク 2" xfId="6"/>
    <cellStyle name="桁区切り 2" xfId="8"/>
    <cellStyle name="桁区切り 3" xfId="7"/>
    <cellStyle name="通貨" xfId="1" builtinId="7"/>
    <cellStyle name="標準" xfId="0" builtinId="0"/>
    <cellStyle name="標準 2" xfId="2"/>
    <cellStyle name="標準 2 2" xfId="9"/>
    <cellStyle name="標準 3" xfId="5"/>
    <cellStyle name="標準 4" xfId="10"/>
    <cellStyle name="標準 5" xfId="11"/>
    <cellStyle name="標準 6" xfId="12"/>
    <cellStyle name="標準 7" xfId="13"/>
    <cellStyle name="標準 8" xfId="14"/>
    <cellStyle name="標準 9" xfId="4"/>
  </cellStyles>
  <dxfs count="0"/>
  <tableStyles count="0" defaultTableStyle="TableStyleMedium2" defaultPivotStyle="PivotStyleLight16"/>
  <colors>
    <mruColors>
      <color rgb="FFFF6699"/>
      <color rgb="FFFF33CC"/>
      <color rgb="FFFF7C80"/>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9694;&#20195;&#31038;&#20250;/Downloads/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総括申込書"/>
      <sheetName val="男子名簿"/>
      <sheetName val="女子名簿"/>
      <sheetName val="学校名"/>
      <sheetName val="(後から入力)チームエントリー"/>
      <sheetName val="入力見本"/>
      <sheetName val="学校コード"/>
      <sheetName val="種目名"/>
      <sheetName val="管理者入力"/>
      <sheetName val="Sheet1"/>
      <sheetName val="Sheet2"/>
      <sheetName val="Sheet3"/>
      <sheetName val="県名"/>
      <sheetName val="学連登録"/>
    </sheetNames>
    <sheetDataSet>
      <sheetData sheetId="0"/>
      <sheetData sheetId="1"/>
      <sheetData sheetId="2"/>
      <sheetData sheetId="3"/>
      <sheetData sheetId="4">
        <row r="8">
          <cell r="C8" t="str">
            <v>愛知大学</v>
          </cell>
        </row>
        <row r="9">
          <cell r="C9" t="str">
            <v>愛知医科大学</v>
          </cell>
        </row>
        <row r="10">
          <cell r="C10" t="str">
            <v>愛知学院大学</v>
          </cell>
        </row>
        <row r="11">
          <cell r="C11" t="str">
            <v>愛知教育大学</v>
          </cell>
        </row>
        <row r="12">
          <cell r="C12" t="str">
            <v>愛知県立大学</v>
          </cell>
        </row>
        <row r="13">
          <cell r="C13" t="str">
            <v>愛知工業大学</v>
          </cell>
        </row>
        <row r="14">
          <cell r="C14" t="str">
            <v>愛知淑徳大学</v>
          </cell>
        </row>
        <row r="15">
          <cell r="C15" t="str">
            <v>愛知東邦大学</v>
          </cell>
        </row>
        <row r="16">
          <cell r="C16" t="str">
            <v>岐阜大学</v>
          </cell>
        </row>
        <row r="17">
          <cell r="C17" t="str">
            <v>岐阜経済大学</v>
          </cell>
        </row>
        <row r="18">
          <cell r="C18" t="str">
            <v>岐阜工業高等専門学校</v>
          </cell>
        </row>
        <row r="19">
          <cell r="C19" t="str">
            <v>岐阜聖徳学園大学</v>
          </cell>
        </row>
        <row r="20">
          <cell r="C20" t="str">
            <v>岐阜薬科大学</v>
          </cell>
        </row>
        <row r="21">
          <cell r="C21" t="str">
            <v>近畿大学工業高等専門学校</v>
          </cell>
        </row>
        <row r="22">
          <cell r="C22" t="str">
            <v>金城学院大学</v>
          </cell>
        </row>
        <row r="23">
          <cell r="C23" t="str">
            <v>皇學館大学</v>
          </cell>
        </row>
        <row r="24">
          <cell r="C24" t="str">
            <v>至学館大学</v>
          </cell>
        </row>
        <row r="25">
          <cell r="C25" t="str">
            <v>静岡大学</v>
          </cell>
        </row>
        <row r="26">
          <cell r="C26" t="str">
            <v>静岡県立大学</v>
          </cell>
        </row>
        <row r="27">
          <cell r="C27" t="str">
            <v>静岡産業大学</v>
          </cell>
        </row>
        <row r="28">
          <cell r="C28" t="str">
            <v>椙山女学園大学</v>
          </cell>
        </row>
        <row r="29">
          <cell r="C29" t="str">
            <v>鈴鹿工業高等専門学校</v>
          </cell>
        </row>
        <row r="30">
          <cell r="C30" t="str">
            <v>大同大学</v>
          </cell>
        </row>
        <row r="31">
          <cell r="C31" t="str">
            <v>中京大学</v>
          </cell>
        </row>
        <row r="32">
          <cell r="C32" t="str">
            <v>中京学院大学</v>
          </cell>
        </row>
        <row r="33">
          <cell r="C33" t="str">
            <v>中部大学</v>
          </cell>
        </row>
        <row r="34">
          <cell r="C34" t="str">
            <v>中部学院大学</v>
          </cell>
        </row>
        <row r="35">
          <cell r="C35" t="str">
            <v>東海学園大学</v>
          </cell>
        </row>
        <row r="36">
          <cell r="C36" t="str">
            <v>常葉大学</v>
          </cell>
        </row>
        <row r="37">
          <cell r="C37" t="str">
            <v>鳥羽商船高等専門学校</v>
          </cell>
        </row>
        <row r="38">
          <cell r="C38" t="str">
            <v>豊田工業高等専門学校</v>
          </cell>
        </row>
        <row r="39">
          <cell r="C39" t="str">
            <v>豊橋技術科学大学</v>
          </cell>
        </row>
        <row r="40">
          <cell r="C40" t="str">
            <v>名古屋大学</v>
          </cell>
        </row>
        <row r="41">
          <cell r="C41" t="str">
            <v>名古屋学院大学</v>
          </cell>
        </row>
        <row r="42">
          <cell r="C42" t="str">
            <v>名古屋工業大学</v>
          </cell>
        </row>
        <row r="43">
          <cell r="C43" t="str">
            <v>名古屋市立大学</v>
          </cell>
        </row>
        <row r="44">
          <cell r="C44" t="str">
            <v>南山大学</v>
          </cell>
        </row>
        <row r="45">
          <cell r="C45" t="str">
            <v>日本福祉大学</v>
          </cell>
        </row>
        <row r="46">
          <cell r="C46" t="str">
            <v>沼津工業高等専門学校</v>
          </cell>
        </row>
        <row r="47">
          <cell r="C47" t="str">
            <v>浜松医科大学</v>
          </cell>
        </row>
        <row r="48">
          <cell r="C48" t="str">
            <v>藤田保健衛生大学</v>
          </cell>
        </row>
        <row r="49">
          <cell r="C49" t="str">
            <v>三重大学</v>
          </cell>
        </row>
        <row r="50">
          <cell r="C50" t="str">
            <v>名城大学</v>
          </cell>
        </row>
        <row r="51">
          <cell r="C51" t="str">
            <v>東海大学東海</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grrkiroku@yahoo.co.jp"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pageSetUpPr fitToPage="1"/>
  </sheetPr>
  <dimension ref="A1:BE81"/>
  <sheetViews>
    <sheetView tabSelected="1" view="pageBreakPreview" zoomScale="78" zoomScaleNormal="100" zoomScaleSheetLayoutView="78" workbookViewId="0">
      <selection activeCell="D8" sqref="D8:I9"/>
    </sheetView>
  </sheetViews>
  <sheetFormatPr defaultRowHeight="13.5"/>
  <cols>
    <col min="1" max="2" width="9" style="1"/>
    <col min="3" max="3" width="14.375" style="1" customWidth="1"/>
    <col min="4" max="57" width="9" style="1"/>
  </cols>
  <sheetData>
    <row r="1" spans="1:10" s="1" customFormat="1">
      <c r="A1" s="266" t="str">
        <f>CONCATENATE('加盟校情報&amp;大会設定'!G5,'加盟校情報&amp;大会設定'!H5,'加盟校情報&amp;大会設定'!I5,'加盟校情報&amp;大会設定'!J5)&amp;"　申込"</f>
        <v>第45回東海学生陸上競技秋季選手権大会　申込</v>
      </c>
      <c r="B1" s="266"/>
      <c r="C1" s="266"/>
      <c r="D1" s="266"/>
      <c r="E1" s="266"/>
      <c r="F1" s="266"/>
      <c r="G1" s="266"/>
      <c r="H1" s="266"/>
      <c r="I1" s="266"/>
      <c r="J1" s="266"/>
    </row>
    <row r="2" spans="1:10" s="1" customFormat="1">
      <c r="A2" s="266"/>
      <c r="B2" s="266"/>
      <c r="C2" s="266"/>
      <c r="D2" s="266"/>
      <c r="E2" s="266"/>
      <c r="F2" s="266"/>
      <c r="G2" s="266"/>
      <c r="H2" s="266"/>
      <c r="I2" s="266"/>
      <c r="J2" s="266"/>
    </row>
    <row r="3" spans="1:10" s="1" customFormat="1">
      <c r="A3" s="266"/>
      <c r="B3" s="266"/>
      <c r="C3" s="266"/>
      <c r="D3" s="266"/>
      <c r="E3" s="266"/>
      <c r="F3" s="266"/>
      <c r="G3" s="266"/>
      <c r="H3" s="266"/>
      <c r="I3" s="266"/>
      <c r="J3" s="266"/>
    </row>
    <row r="4" spans="1:10" s="1" customFormat="1">
      <c r="A4" s="266"/>
      <c r="B4" s="266"/>
      <c r="C4" s="266"/>
      <c r="D4" s="266"/>
      <c r="E4" s="266"/>
      <c r="F4" s="266"/>
      <c r="G4" s="266"/>
      <c r="H4" s="266"/>
      <c r="I4" s="266"/>
      <c r="J4" s="266"/>
    </row>
    <row r="5" spans="1:10" s="1" customFormat="1" ht="14.25" thickBot="1">
      <c r="A5" s="2"/>
      <c r="B5" s="2"/>
      <c r="C5" s="2"/>
      <c r="D5" s="2"/>
      <c r="E5" s="2"/>
      <c r="F5" s="2"/>
      <c r="G5" s="2"/>
      <c r="H5" s="2"/>
      <c r="I5" s="2"/>
      <c r="J5" s="2"/>
    </row>
    <row r="6" spans="1:10" s="1" customFormat="1" ht="24.95" customHeight="1">
      <c r="A6" s="2"/>
      <c r="B6" s="276" t="s">
        <v>0</v>
      </c>
      <c r="C6" s="277"/>
      <c r="D6" s="284" t="str">
        <f>IF(D8&gt;0,VLOOKUP(D8,'加盟校情報&amp;大会設定'!$A$3:$B$50,2,0),"")</f>
        <v/>
      </c>
      <c r="E6" s="285"/>
      <c r="F6" s="285"/>
      <c r="G6" s="285"/>
      <c r="H6" s="285"/>
      <c r="I6" s="286"/>
      <c r="J6" s="2"/>
    </row>
    <row r="7" spans="1:10" s="1" customFormat="1" ht="24.95" customHeight="1">
      <c r="A7" s="2"/>
      <c r="B7" s="272"/>
      <c r="C7" s="273"/>
      <c r="D7" s="287"/>
      <c r="E7" s="288"/>
      <c r="F7" s="288"/>
      <c r="G7" s="288"/>
      <c r="H7" s="288"/>
      <c r="I7" s="289"/>
      <c r="J7" s="2"/>
    </row>
    <row r="8" spans="1:10" s="1" customFormat="1" ht="24.95" customHeight="1">
      <c r="A8" s="2"/>
      <c r="B8" s="272" t="s">
        <v>1</v>
      </c>
      <c r="C8" s="273"/>
      <c r="D8" s="278"/>
      <c r="E8" s="279"/>
      <c r="F8" s="279"/>
      <c r="G8" s="279"/>
      <c r="H8" s="279"/>
      <c r="I8" s="280"/>
      <c r="J8" s="2"/>
    </row>
    <row r="9" spans="1:10" s="1" customFormat="1" ht="24.95" customHeight="1" thickBot="1">
      <c r="A9" s="2"/>
      <c r="B9" s="274"/>
      <c r="C9" s="275"/>
      <c r="D9" s="281"/>
      <c r="E9" s="282"/>
      <c r="F9" s="282"/>
      <c r="G9" s="282"/>
      <c r="H9" s="282"/>
      <c r="I9" s="283"/>
      <c r="J9" s="2"/>
    </row>
    <row r="10" spans="1:10" s="1" customFormat="1" ht="14.25" hidden="1" thickBot="1">
      <c r="A10" s="2"/>
      <c r="B10" s="267" t="s">
        <v>2</v>
      </c>
      <c r="C10" s="268"/>
      <c r="D10" s="269" t="str">
        <f>IF(D8&gt;0,VLOOKUP(D8,'加盟校情報&amp;大会設定'!A2:D94,3,0),"")</f>
        <v/>
      </c>
      <c r="E10" s="270"/>
      <c r="F10" s="270"/>
      <c r="G10" s="270"/>
      <c r="H10" s="270"/>
      <c r="I10" s="271"/>
      <c r="J10" s="2"/>
    </row>
    <row r="11" spans="1:10" s="1" customFormat="1" ht="14.25" hidden="1" thickBot="1">
      <c r="A11" s="2"/>
      <c r="B11" s="267" t="s">
        <v>3</v>
      </c>
      <c r="C11" s="268"/>
      <c r="D11" s="269" t="str">
        <f>IF(D8&gt;0,VLOOKUP(D8,'加盟校情報&amp;大会設定'!A2:D94,4,0),"")</f>
        <v/>
      </c>
      <c r="E11" s="270"/>
      <c r="F11" s="270"/>
      <c r="G11" s="270"/>
      <c r="H11" s="270"/>
      <c r="I11" s="271"/>
      <c r="J11" s="2"/>
    </row>
    <row r="12" spans="1:10" s="1" customFormat="1" ht="14.25" hidden="1" thickBot="1">
      <c r="A12" s="2"/>
      <c r="B12" s="267" t="s">
        <v>4</v>
      </c>
      <c r="C12" s="268"/>
      <c r="D12" s="269">
        <v>49</v>
      </c>
      <c r="E12" s="270"/>
      <c r="F12" s="270"/>
      <c r="G12" s="270"/>
      <c r="H12" s="270"/>
      <c r="I12" s="271"/>
      <c r="J12" s="2"/>
    </row>
    <row r="13" spans="1:10" s="1" customFormat="1">
      <c r="A13" s="2"/>
      <c r="B13" s="2"/>
      <c r="C13" s="2"/>
      <c r="D13" s="2"/>
      <c r="E13" s="2"/>
      <c r="F13" s="2"/>
      <c r="G13" s="2"/>
      <c r="H13" s="2"/>
      <c r="I13" s="2"/>
      <c r="J13" s="2"/>
    </row>
    <row r="14" spans="1:10" s="1" customFormat="1" ht="14.25" thickBot="1">
      <c r="A14" s="2"/>
      <c r="B14" s="2"/>
      <c r="C14" s="2"/>
      <c r="D14" s="2"/>
      <c r="E14" s="2"/>
      <c r="F14" s="2"/>
      <c r="G14" s="2"/>
      <c r="H14" s="2"/>
      <c r="I14" s="2"/>
      <c r="J14" s="2"/>
    </row>
    <row r="15" spans="1:10" s="1" customFormat="1" ht="20.100000000000001" customHeight="1">
      <c r="A15" s="2"/>
      <c r="B15" s="260" t="s">
        <v>6363</v>
      </c>
      <c r="C15" s="261"/>
      <c r="D15" s="262" t="str">
        <f>ASC(PHONETIC(D16))</f>
        <v/>
      </c>
      <c r="E15" s="262"/>
      <c r="F15" s="262"/>
      <c r="G15" s="262"/>
      <c r="H15" s="262"/>
      <c r="I15" s="290" t="s">
        <v>5</v>
      </c>
      <c r="J15" s="2"/>
    </row>
    <row r="16" spans="1:10" s="1" customFormat="1" ht="20.100000000000001" customHeight="1">
      <c r="A16" s="2"/>
      <c r="B16" s="234" t="s">
        <v>6339</v>
      </c>
      <c r="C16" s="235"/>
      <c r="D16" s="233"/>
      <c r="E16" s="233"/>
      <c r="F16" s="233"/>
      <c r="G16" s="233"/>
      <c r="H16" s="233"/>
      <c r="I16" s="264"/>
      <c r="J16" s="2"/>
    </row>
    <row r="17" spans="1:10" s="1" customFormat="1" ht="20.100000000000001" customHeight="1">
      <c r="A17" s="2"/>
      <c r="B17" s="234"/>
      <c r="C17" s="235"/>
      <c r="D17" s="233"/>
      <c r="E17" s="233"/>
      <c r="F17" s="233"/>
      <c r="G17" s="233"/>
      <c r="H17" s="233"/>
      <c r="I17" s="264"/>
      <c r="J17" s="2"/>
    </row>
    <row r="18" spans="1:10" s="1" customFormat="1" ht="20.100000000000001" customHeight="1">
      <c r="A18" s="2"/>
      <c r="B18" s="256" t="s">
        <v>8</v>
      </c>
      <c r="C18" s="257"/>
      <c r="D18" s="258"/>
      <c r="E18" s="258"/>
      <c r="F18" s="258"/>
      <c r="G18" s="258"/>
      <c r="H18" s="258"/>
      <c r="I18" s="259"/>
      <c r="J18" s="2"/>
    </row>
    <row r="19" spans="1:10" s="1" customFormat="1" ht="20.100000000000001" customHeight="1">
      <c r="A19" s="2"/>
      <c r="B19" s="234" t="s">
        <v>1167</v>
      </c>
      <c r="C19" s="235"/>
      <c r="D19" s="233" t="str">
        <f>ASC(PHONETIC(D20))</f>
        <v/>
      </c>
      <c r="E19" s="233"/>
      <c r="F19" s="233"/>
      <c r="G19" s="233"/>
      <c r="H19" s="233"/>
      <c r="I19" s="264" t="s">
        <v>5</v>
      </c>
      <c r="J19" s="2"/>
    </row>
    <row r="20" spans="1:10" s="1" customFormat="1" ht="20.100000000000001" customHeight="1">
      <c r="A20" s="2"/>
      <c r="B20" s="234" t="s">
        <v>6</v>
      </c>
      <c r="C20" s="235"/>
      <c r="D20" s="233"/>
      <c r="E20" s="233"/>
      <c r="F20" s="233"/>
      <c r="G20" s="233"/>
      <c r="H20" s="233"/>
      <c r="I20" s="264"/>
      <c r="J20" s="2"/>
    </row>
    <row r="21" spans="1:10" s="1" customFormat="1" ht="20.100000000000001" customHeight="1" thickBot="1">
      <c r="A21" s="2"/>
      <c r="B21" s="236"/>
      <c r="C21" s="237"/>
      <c r="D21" s="263"/>
      <c r="E21" s="263"/>
      <c r="F21" s="263"/>
      <c r="G21" s="263"/>
      <c r="H21" s="263"/>
      <c r="I21" s="265"/>
      <c r="J21" s="2"/>
    </row>
    <row r="22" spans="1:10" s="1" customFormat="1" ht="18.75">
      <c r="A22" s="2"/>
      <c r="B22" s="3"/>
      <c r="C22" s="3"/>
      <c r="D22" s="3"/>
      <c r="E22" s="3"/>
      <c r="F22" s="3"/>
      <c r="G22" s="3"/>
      <c r="H22" s="3"/>
      <c r="I22" s="3"/>
      <c r="J22" s="2"/>
    </row>
    <row r="23" spans="1:10" s="1" customFormat="1" ht="19.5" thickBot="1">
      <c r="A23" s="2"/>
      <c r="B23" s="4"/>
      <c r="C23" s="4"/>
      <c r="D23" s="4"/>
      <c r="E23" s="4"/>
      <c r="F23" s="4"/>
      <c r="G23" s="4"/>
      <c r="H23" s="4"/>
      <c r="I23" s="4"/>
      <c r="J23" s="2"/>
    </row>
    <row r="24" spans="1:10" s="1" customFormat="1" ht="20.100000000000001" customHeight="1">
      <c r="A24" s="2"/>
      <c r="B24" s="260" t="s">
        <v>5041</v>
      </c>
      <c r="C24" s="261"/>
      <c r="D24" s="262" t="str">
        <f>ASC(PHONETIC(D25))</f>
        <v/>
      </c>
      <c r="E24" s="262"/>
      <c r="F24" s="262"/>
      <c r="G24" s="262"/>
      <c r="H24" s="262"/>
      <c r="I24" s="245" t="s">
        <v>5</v>
      </c>
      <c r="J24" s="2"/>
    </row>
    <row r="25" spans="1:10" s="1" customFormat="1" ht="20.100000000000001" customHeight="1">
      <c r="A25" s="2"/>
      <c r="B25" s="234" t="s">
        <v>5042</v>
      </c>
      <c r="C25" s="235"/>
      <c r="D25" s="233"/>
      <c r="E25" s="233"/>
      <c r="F25" s="233"/>
      <c r="G25" s="233"/>
      <c r="H25" s="233"/>
      <c r="I25" s="246"/>
      <c r="J25" s="2"/>
    </row>
    <row r="26" spans="1:10" s="1" customFormat="1" ht="20.100000000000001" customHeight="1" thickBot="1">
      <c r="A26" s="2"/>
      <c r="B26" s="234"/>
      <c r="C26" s="235"/>
      <c r="D26" s="244"/>
      <c r="E26" s="244"/>
      <c r="F26" s="244"/>
      <c r="G26" s="244"/>
      <c r="H26" s="244"/>
      <c r="I26" s="246"/>
      <c r="J26" s="2"/>
    </row>
    <row r="27" spans="1:10" s="1" customFormat="1" ht="20.100000000000001" customHeight="1" thickTop="1">
      <c r="A27" s="2"/>
      <c r="B27" s="256" t="s">
        <v>7</v>
      </c>
      <c r="C27" s="257"/>
      <c r="D27" s="258"/>
      <c r="E27" s="258"/>
      <c r="F27" s="258"/>
      <c r="G27" s="258"/>
      <c r="H27" s="258"/>
      <c r="I27" s="259"/>
      <c r="J27" s="2"/>
    </row>
    <row r="28" spans="1:10" s="1" customFormat="1" ht="20.100000000000001" customHeight="1">
      <c r="A28" s="2"/>
      <c r="B28" s="234" t="s">
        <v>9</v>
      </c>
      <c r="C28" s="235"/>
      <c r="D28" s="258"/>
      <c r="E28" s="258"/>
      <c r="F28" s="258"/>
      <c r="G28" s="258"/>
      <c r="H28" s="258"/>
      <c r="I28" s="259"/>
      <c r="J28" s="2"/>
    </row>
    <row r="29" spans="1:10" s="1" customFormat="1" ht="20.100000000000001" customHeight="1">
      <c r="A29" s="2"/>
      <c r="B29" s="234" t="s">
        <v>10</v>
      </c>
      <c r="C29" s="235"/>
      <c r="D29" s="247"/>
      <c r="E29" s="248"/>
      <c r="F29" s="248"/>
      <c r="G29" s="248"/>
      <c r="H29" s="248"/>
      <c r="I29" s="249"/>
      <c r="J29" s="2"/>
    </row>
    <row r="30" spans="1:10" s="1" customFormat="1" ht="20.100000000000001" customHeight="1">
      <c r="A30" s="2"/>
      <c r="B30" s="234"/>
      <c r="C30" s="235"/>
      <c r="D30" s="250"/>
      <c r="E30" s="251"/>
      <c r="F30" s="251"/>
      <c r="G30" s="251"/>
      <c r="H30" s="251"/>
      <c r="I30" s="252"/>
      <c r="J30" s="2"/>
    </row>
    <row r="31" spans="1:10" s="1" customFormat="1" ht="20.100000000000001" customHeight="1">
      <c r="A31" s="2"/>
      <c r="B31" s="234"/>
      <c r="C31" s="235"/>
      <c r="D31" s="250"/>
      <c r="E31" s="251"/>
      <c r="F31" s="251"/>
      <c r="G31" s="251"/>
      <c r="H31" s="251"/>
      <c r="I31" s="252"/>
      <c r="J31" s="2"/>
    </row>
    <row r="32" spans="1:10" s="1" customFormat="1" ht="20.100000000000001" customHeight="1">
      <c r="A32" s="2"/>
      <c r="B32" s="234"/>
      <c r="C32" s="235"/>
      <c r="D32" s="250"/>
      <c r="E32" s="251"/>
      <c r="F32" s="251"/>
      <c r="G32" s="251"/>
      <c r="H32" s="251"/>
      <c r="I32" s="252"/>
      <c r="J32" s="2"/>
    </row>
    <row r="33" spans="1:10" s="1" customFormat="1" ht="20.100000000000001" customHeight="1" thickBot="1">
      <c r="A33" s="2"/>
      <c r="B33" s="236"/>
      <c r="C33" s="237"/>
      <c r="D33" s="253"/>
      <c r="E33" s="254"/>
      <c r="F33" s="254"/>
      <c r="G33" s="254"/>
      <c r="H33" s="254"/>
      <c r="I33" s="255"/>
      <c r="J33" s="2"/>
    </row>
    <row r="34" spans="1:10" s="17" customFormat="1" ht="20.100000000000001" customHeight="1">
      <c r="A34" s="2"/>
      <c r="B34" s="124"/>
      <c r="C34" s="124"/>
      <c r="D34" s="119"/>
      <c r="E34" s="119"/>
      <c r="F34" s="119"/>
      <c r="G34" s="119"/>
      <c r="H34" s="119"/>
      <c r="I34" s="119"/>
      <c r="J34" s="2"/>
    </row>
    <row r="35" spans="1:10" s="17" customFormat="1" ht="20.100000000000001" customHeight="1">
      <c r="A35" s="2"/>
      <c r="B35" s="240" t="s">
        <v>2864</v>
      </c>
      <c r="C35" s="240"/>
      <c r="D35" s="240"/>
      <c r="E35" s="240"/>
      <c r="F35" s="240"/>
      <c r="G35" s="240"/>
      <c r="H35" s="240"/>
      <c r="I35" s="240"/>
      <c r="J35" s="2"/>
    </row>
    <row r="36" spans="1:10" s="17" customFormat="1" ht="20.100000000000001" customHeight="1">
      <c r="A36" s="2"/>
      <c r="B36" s="124"/>
      <c r="C36" s="124"/>
      <c r="D36" s="242" t="s">
        <v>2843</v>
      </c>
      <c r="E36" s="242"/>
      <c r="F36" s="241" t="str">
        <f>IF(D25&gt;0,D25,"")</f>
        <v/>
      </c>
      <c r="G36" s="241"/>
      <c r="H36" s="241"/>
      <c r="I36" s="125" t="s">
        <v>2844</v>
      </c>
      <c r="J36" s="2"/>
    </row>
    <row r="37" spans="1:10" s="17" customFormat="1" ht="20.100000000000001" customHeight="1">
      <c r="A37" s="2"/>
      <c r="B37" s="215" t="s">
        <v>2830</v>
      </c>
      <c r="C37" s="215"/>
      <c r="D37" s="119"/>
      <c r="E37" s="119"/>
      <c r="F37" s="119"/>
      <c r="G37" s="119"/>
      <c r="H37" s="119"/>
      <c r="I37" s="119"/>
      <c r="J37" s="2"/>
    </row>
    <row r="38" spans="1:10" s="1" customFormat="1" ht="14.25">
      <c r="A38" s="2"/>
      <c r="B38" s="216" t="s">
        <v>2831</v>
      </c>
      <c r="C38" s="216"/>
      <c r="D38" s="2"/>
      <c r="E38" s="2"/>
      <c r="F38" s="2"/>
      <c r="G38" s="2"/>
      <c r="H38" s="2"/>
      <c r="I38" s="2"/>
      <c r="J38" s="2"/>
    </row>
    <row r="39" spans="1:10" s="1" customFormat="1" ht="17.25">
      <c r="A39" s="2"/>
      <c r="B39" s="217" t="s">
        <v>2836</v>
      </c>
      <c r="C39" s="217"/>
      <c r="D39" s="2"/>
      <c r="E39" s="2"/>
      <c r="F39" s="120" t="s">
        <v>2832</v>
      </c>
      <c r="H39" s="2"/>
      <c r="I39" s="2"/>
      <c r="J39" s="2"/>
    </row>
    <row r="40" spans="1:10" s="1" customFormat="1" ht="14.25">
      <c r="A40" s="2"/>
      <c r="B40" s="218" t="s">
        <v>6364</v>
      </c>
      <c r="C40" s="218"/>
      <c r="D40" s="2"/>
      <c r="E40" s="2"/>
      <c r="F40" s="121" t="s">
        <v>2833</v>
      </c>
      <c r="H40" s="2"/>
      <c r="I40" s="2"/>
      <c r="J40" s="2"/>
    </row>
    <row r="41" spans="1:10" s="1" customFormat="1" ht="14.25">
      <c r="A41" s="2"/>
      <c r="B41" s="217" t="s">
        <v>6370</v>
      </c>
      <c r="C41" s="217"/>
      <c r="D41" s="2"/>
      <c r="E41" s="2"/>
      <c r="F41" s="121" t="s">
        <v>2835</v>
      </c>
      <c r="H41" s="2"/>
      <c r="I41" s="2"/>
      <c r="J41" s="2"/>
    </row>
    <row r="42" spans="1:10" s="1" customFormat="1" ht="14.25">
      <c r="A42" s="2"/>
      <c r="B42" s="217" t="s">
        <v>6367</v>
      </c>
      <c r="C42" s="217"/>
      <c r="D42" s="2"/>
      <c r="E42" s="2"/>
      <c r="F42" s="121" t="s">
        <v>2834</v>
      </c>
      <c r="H42" s="2"/>
      <c r="I42" s="2"/>
      <c r="J42" s="2"/>
    </row>
    <row r="43" spans="1:10" s="1" customFormat="1" ht="14.25">
      <c r="A43" s="2"/>
      <c r="B43" s="218" t="s">
        <v>6368</v>
      </c>
      <c r="C43" s="218"/>
      <c r="D43" s="2"/>
      <c r="E43" s="2"/>
      <c r="F43" s="121" t="s">
        <v>6269</v>
      </c>
      <c r="H43" s="2"/>
      <c r="I43" s="2"/>
      <c r="J43" s="2"/>
    </row>
    <row r="44" spans="1:10" s="1" customFormat="1" ht="14.25">
      <c r="A44" s="2"/>
      <c r="B44" s="218" t="s">
        <v>6369</v>
      </c>
      <c r="C44" s="218"/>
      <c r="D44" s="2"/>
      <c r="E44" s="2"/>
      <c r="F44" s="121" t="s">
        <v>6409</v>
      </c>
      <c r="I44" s="140"/>
      <c r="J44" s="2"/>
    </row>
    <row r="45" spans="1:10" s="1" customFormat="1" ht="14.25">
      <c r="A45" s="2"/>
      <c r="B45" s="243" t="s">
        <v>5039</v>
      </c>
      <c r="C45" s="243"/>
      <c r="D45" s="2"/>
      <c r="E45" s="2"/>
      <c r="F45" s="2"/>
      <c r="G45" s="2"/>
      <c r="H45" s="2"/>
      <c r="I45" s="2"/>
      <c r="J45" s="2"/>
    </row>
    <row r="46" spans="1:10" s="1" customFormat="1" ht="17.25">
      <c r="A46" s="2"/>
      <c r="B46" s="239" t="s">
        <v>6366</v>
      </c>
      <c r="C46" s="239"/>
      <c r="D46" s="2"/>
      <c r="E46" s="2"/>
      <c r="F46" s="120" t="s">
        <v>2837</v>
      </c>
      <c r="G46" s="2"/>
      <c r="H46" s="2"/>
      <c r="I46" s="2"/>
      <c r="J46" s="2"/>
    </row>
    <row r="47" spans="1:10" s="1" customFormat="1" ht="14.25">
      <c r="A47" s="2"/>
      <c r="B47" s="238"/>
      <c r="C47" s="238"/>
      <c r="D47" s="2"/>
      <c r="E47" s="2"/>
      <c r="F47" s="122" t="s">
        <v>2838</v>
      </c>
      <c r="G47" s="2"/>
      <c r="H47" s="2"/>
      <c r="I47" s="2"/>
      <c r="J47" s="2"/>
    </row>
    <row r="48" spans="1:10" s="1" customFormat="1" ht="14.25">
      <c r="A48" s="2"/>
      <c r="B48" s="238"/>
      <c r="C48" s="238"/>
      <c r="D48" s="2"/>
      <c r="E48" s="2"/>
      <c r="F48" s="2"/>
      <c r="G48" s="2"/>
      <c r="H48" s="2"/>
      <c r="I48" s="2"/>
      <c r="J48" s="2"/>
    </row>
    <row r="49" spans="1:10" s="1" customFormat="1">
      <c r="A49" s="2"/>
      <c r="B49" s="2"/>
      <c r="C49" s="2"/>
      <c r="D49" s="2"/>
      <c r="E49" s="2"/>
      <c r="F49" s="2"/>
      <c r="G49" s="2"/>
      <c r="H49" s="2"/>
      <c r="I49" s="2"/>
      <c r="J49" s="2"/>
    </row>
    <row r="50" spans="1:10" s="1" customFormat="1">
      <c r="A50" s="2"/>
      <c r="B50" s="2"/>
      <c r="C50" s="2"/>
      <c r="D50" s="2"/>
      <c r="E50" s="2"/>
      <c r="F50" s="2"/>
      <c r="G50" s="2"/>
      <c r="H50" s="2"/>
      <c r="I50" s="2"/>
      <c r="J50" s="2"/>
    </row>
    <row r="51" spans="1:10" s="1" customFormat="1">
      <c r="A51" s="2"/>
      <c r="B51" s="2"/>
      <c r="C51" s="2"/>
      <c r="D51" s="2"/>
      <c r="E51" s="2"/>
      <c r="F51" s="2"/>
      <c r="G51" s="2"/>
      <c r="H51" s="2"/>
      <c r="I51" s="2"/>
      <c r="J51" s="2"/>
    </row>
    <row r="52" spans="1:10" s="1" customFormat="1">
      <c r="A52" s="2"/>
      <c r="B52" s="2"/>
      <c r="C52" s="2"/>
      <c r="D52" s="2"/>
      <c r="E52" s="2"/>
      <c r="F52" s="2"/>
      <c r="G52" s="2"/>
      <c r="H52" s="2"/>
      <c r="I52" s="2"/>
      <c r="J52" s="2"/>
    </row>
    <row r="53" spans="1:10" s="1" customFormat="1">
      <c r="A53" s="2"/>
      <c r="B53" s="2"/>
      <c r="C53" s="2"/>
      <c r="D53" s="2"/>
      <c r="E53" s="2"/>
      <c r="F53" s="2"/>
      <c r="G53" s="2"/>
      <c r="H53" s="2"/>
      <c r="I53" s="2"/>
      <c r="J53" s="2"/>
    </row>
    <row r="54" spans="1:10" s="1" customFormat="1">
      <c r="A54" s="2"/>
      <c r="B54" s="2"/>
      <c r="C54" s="2"/>
      <c r="D54" s="2"/>
      <c r="E54" s="2"/>
      <c r="F54" s="2"/>
      <c r="G54" s="2"/>
      <c r="H54" s="2"/>
      <c r="I54" s="2"/>
      <c r="J54" s="2"/>
    </row>
    <row r="55" spans="1:10" s="1" customFormat="1">
      <c r="A55" s="2"/>
      <c r="B55" s="2"/>
      <c r="C55" s="2"/>
      <c r="D55" s="2"/>
      <c r="E55" s="2"/>
      <c r="F55" s="2"/>
      <c r="G55" s="2"/>
      <c r="H55" s="2"/>
      <c r="I55" s="2"/>
      <c r="J55" s="2"/>
    </row>
    <row r="56" spans="1:10" s="1" customFormat="1">
      <c r="A56" s="2"/>
      <c r="B56" s="2"/>
      <c r="C56" s="2"/>
      <c r="D56" s="2"/>
      <c r="E56" s="2"/>
      <c r="F56" s="2"/>
      <c r="G56" s="2"/>
      <c r="H56" s="2"/>
      <c r="I56" s="2"/>
      <c r="J56" s="2"/>
    </row>
    <row r="57" spans="1:10" s="1" customFormat="1">
      <c r="A57" s="2"/>
      <c r="B57" s="2"/>
      <c r="C57" s="2"/>
      <c r="D57" s="2"/>
      <c r="E57" s="2"/>
      <c r="F57" s="2"/>
      <c r="G57" s="2"/>
      <c r="H57" s="2"/>
      <c r="I57" s="2"/>
      <c r="J57" s="2"/>
    </row>
    <row r="58" spans="1:10" s="1" customFormat="1">
      <c r="F58" s="2"/>
    </row>
    <row r="59" spans="1:10" s="1" customFormat="1"/>
    <row r="60" spans="1:10" s="1" customFormat="1"/>
    <row r="61" spans="1:10" s="1" customFormat="1"/>
    <row r="62" spans="1:10" s="1" customFormat="1"/>
    <row r="63" spans="1:10" s="1" customFormat="1"/>
    <row r="64" spans="1:10"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sheetData>
  <sheetProtection password="E027" sheet="1" objects="1" scenarios="1"/>
  <mergeCells count="41">
    <mergeCell ref="B12:C12"/>
    <mergeCell ref="D12:I12"/>
    <mergeCell ref="D15:H15"/>
    <mergeCell ref="B16:C17"/>
    <mergeCell ref="D16:H17"/>
    <mergeCell ref="I15:I17"/>
    <mergeCell ref="B15:C15"/>
    <mergeCell ref="A1:J4"/>
    <mergeCell ref="B10:C10"/>
    <mergeCell ref="D10:I10"/>
    <mergeCell ref="B11:C11"/>
    <mergeCell ref="D11:I11"/>
    <mergeCell ref="B8:C9"/>
    <mergeCell ref="B6:C7"/>
    <mergeCell ref="D8:I9"/>
    <mergeCell ref="D6:I7"/>
    <mergeCell ref="B18:C18"/>
    <mergeCell ref="B27:C27"/>
    <mergeCell ref="D18:I18"/>
    <mergeCell ref="D27:I27"/>
    <mergeCell ref="B28:C28"/>
    <mergeCell ref="D28:I28"/>
    <mergeCell ref="B24:C24"/>
    <mergeCell ref="B25:C26"/>
    <mergeCell ref="D24:H24"/>
    <mergeCell ref="D20:H21"/>
    <mergeCell ref="I19:I21"/>
    <mergeCell ref="B19:C19"/>
    <mergeCell ref="D19:H19"/>
    <mergeCell ref="B20:C21"/>
    <mergeCell ref="B47:C47"/>
    <mergeCell ref="B48:C48"/>
    <mergeCell ref="B46:C46"/>
    <mergeCell ref="B35:I35"/>
    <mergeCell ref="F36:H36"/>
    <mergeCell ref="D36:E36"/>
    <mergeCell ref="B45:C45"/>
    <mergeCell ref="D25:H26"/>
    <mergeCell ref="I24:I26"/>
    <mergeCell ref="D29:I33"/>
    <mergeCell ref="B29:C33"/>
  </mergeCells>
  <phoneticPr fontId="1"/>
  <dataValidations count="2">
    <dataValidation imeMode="halfKatakana" allowBlank="1" showInputMessage="1" showErrorMessage="1" sqref="D15:H15 D19:H19 D24:H24"/>
    <dataValidation imeMode="halfAlpha" allowBlank="1" showInputMessage="1" showErrorMessage="1" sqref="D27:I27 D18:I18"/>
  </dataValidations>
  <hyperlinks>
    <hyperlink ref="F47" r:id="rId1"/>
  </hyperlinks>
  <pageMargins left="0.7" right="0.7" top="0.75" bottom="0.75" header="0.3" footer="0.3"/>
  <pageSetup paperSize="9" scale="93" fitToHeight="0" orientation="portrait" horizontalDpi="4294967293" verticalDpi="1200"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'加盟校情報&amp;大会設定'!$A$3:$A$47</xm:f>
          </x14:formula1>
          <xm:sqref>D8:I9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92D050"/>
  </sheetPr>
  <dimension ref="A1:R56"/>
  <sheetViews>
    <sheetView view="pageBreakPreview" zoomScale="60" zoomScaleNormal="100" workbookViewId="0">
      <selection activeCell="N48" sqref="N48"/>
    </sheetView>
  </sheetViews>
  <sheetFormatPr defaultRowHeight="13.5"/>
  <cols>
    <col min="1" max="11" width="9" style="107"/>
    <col min="12" max="12" width="9" style="107" customWidth="1"/>
    <col min="13" max="16384" width="9" style="107"/>
  </cols>
  <sheetData>
    <row r="1" spans="1:9">
      <c r="A1" s="609" t="str">
        <f>'加盟校情報&amp;大会設定'!H5&amp;'加盟校情報&amp;大会設定'!I5&amp;'加盟校情報&amp;大会設定'!J5</f>
        <v>第45回東海学生陸上競技秋季選手権大会</v>
      </c>
      <c r="B1" s="609"/>
      <c r="C1" s="609"/>
      <c r="D1" s="609"/>
      <c r="E1" s="609"/>
      <c r="F1" s="609"/>
      <c r="G1" s="609"/>
      <c r="H1" s="609"/>
      <c r="I1" s="609"/>
    </row>
    <row r="2" spans="1:9">
      <c r="A2" s="609"/>
      <c r="B2" s="609"/>
      <c r="C2" s="609"/>
      <c r="D2" s="609"/>
      <c r="E2" s="609"/>
      <c r="F2" s="609"/>
      <c r="G2" s="609"/>
      <c r="H2" s="609"/>
      <c r="I2" s="609"/>
    </row>
    <row r="3" spans="1:9">
      <c r="A3" s="609" t="s">
        <v>2863</v>
      </c>
      <c r="B3" s="609"/>
      <c r="C3" s="609"/>
      <c r="D3" s="609"/>
      <c r="E3" s="609"/>
      <c r="F3" s="609"/>
      <c r="G3" s="609"/>
      <c r="H3" s="609"/>
      <c r="I3" s="609"/>
    </row>
    <row r="4" spans="1:9">
      <c r="A4" s="609"/>
      <c r="B4" s="609"/>
      <c r="C4" s="609"/>
      <c r="D4" s="609"/>
      <c r="E4" s="609"/>
      <c r="F4" s="609"/>
      <c r="G4" s="609"/>
      <c r="H4" s="609"/>
      <c r="I4" s="609"/>
    </row>
    <row r="6" spans="1:9">
      <c r="A6" s="610" t="s">
        <v>2808</v>
      </c>
      <c r="B6" s="610"/>
      <c r="C6" s="612">
        <f>基本情報登録!D8</f>
        <v>0</v>
      </c>
      <c r="D6" s="612"/>
      <c r="E6" s="612"/>
      <c r="F6" s="612"/>
      <c r="G6" s="612"/>
      <c r="H6" s="612"/>
      <c r="I6" s="612"/>
    </row>
    <row r="7" spans="1:9">
      <c r="A7" s="611"/>
      <c r="B7" s="611"/>
      <c r="C7" s="613"/>
      <c r="D7" s="613"/>
      <c r="E7" s="613"/>
      <c r="F7" s="613"/>
      <c r="G7" s="613"/>
      <c r="H7" s="613"/>
      <c r="I7" s="613"/>
    </row>
    <row r="9" spans="1:9" ht="13.5" customHeight="1">
      <c r="A9" s="610" t="s">
        <v>2823</v>
      </c>
      <c r="B9" s="610"/>
      <c r="C9" s="612">
        <f>基本情報登録!D20</f>
        <v>0</v>
      </c>
      <c r="D9" s="612"/>
      <c r="E9" s="612"/>
      <c r="F9" s="612"/>
      <c r="G9" s="612"/>
      <c r="H9" s="612"/>
      <c r="I9" s="108"/>
    </row>
    <row r="10" spans="1:9" ht="13.5" customHeight="1">
      <c r="A10" s="611"/>
      <c r="B10" s="611"/>
      <c r="C10" s="613"/>
      <c r="D10" s="613"/>
      <c r="E10" s="613"/>
      <c r="F10" s="613"/>
      <c r="G10" s="613"/>
      <c r="H10" s="613"/>
      <c r="I10" s="109" t="s">
        <v>2809</v>
      </c>
    </row>
    <row r="12" spans="1:9" ht="13.5" customHeight="1">
      <c r="A12" s="610" t="str">
        <f>基本情報登録!B16</f>
        <v>部長名</v>
      </c>
      <c r="B12" s="610"/>
      <c r="C12" s="614">
        <f>基本情報登録!D16</f>
        <v>0</v>
      </c>
      <c r="D12" s="614"/>
      <c r="E12" s="614"/>
      <c r="F12" s="614"/>
      <c r="G12" s="614"/>
      <c r="H12" s="614"/>
      <c r="I12" s="108"/>
    </row>
    <row r="13" spans="1:9" ht="13.5" customHeight="1">
      <c r="A13" s="611"/>
      <c r="B13" s="611"/>
      <c r="C13" s="615"/>
      <c r="D13" s="615"/>
      <c r="E13" s="615"/>
      <c r="F13" s="615"/>
      <c r="G13" s="615"/>
      <c r="H13" s="615"/>
      <c r="I13" s="109" t="s">
        <v>2809</v>
      </c>
    </row>
    <row r="15" spans="1:9" ht="13.5" customHeight="1">
      <c r="A15" s="610" t="str">
        <f>基本情報登録!B25</f>
        <v>申込責任者氏名</v>
      </c>
      <c r="B15" s="610"/>
      <c r="C15" s="614">
        <f>基本情報登録!D25</f>
        <v>0</v>
      </c>
      <c r="D15" s="614"/>
      <c r="E15" s="614"/>
      <c r="F15" s="614"/>
      <c r="G15" s="614"/>
      <c r="H15" s="614"/>
      <c r="I15" s="142"/>
    </row>
    <row r="16" spans="1:9" ht="13.5" customHeight="1">
      <c r="A16" s="611"/>
      <c r="B16" s="611"/>
      <c r="C16" s="615"/>
      <c r="D16" s="615"/>
      <c r="E16" s="615"/>
      <c r="F16" s="615"/>
      <c r="G16" s="615"/>
      <c r="H16" s="615"/>
      <c r="I16" s="109" t="s">
        <v>2809</v>
      </c>
    </row>
    <row r="18" spans="1:18">
      <c r="B18" s="110" t="s">
        <v>2810</v>
      </c>
      <c r="C18" s="619"/>
      <c r="D18" s="620"/>
      <c r="E18" s="111"/>
      <c r="F18" s="112" t="s">
        <v>2811</v>
      </c>
      <c r="G18" s="621" t="str">
        <f>IF(基本情報登録!D27&gt;0,基本情報登録!D27,"")</f>
        <v/>
      </c>
      <c r="H18" s="621"/>
      <c r="I18" s="621"/>
    </row>
    <row r="19" spans="1:18">
      <c r="A19" s="610" t="s">
        <v>2822</v>
      </c>
      <c r="B19" s="610"/>
      <c r="C19" s="622"/>
      <c r="D19" s="622"/>
      <c r="E19" s="113" t="s">
        <v>2812</v>
      </c>
      <c r="F19" s="622"/>
      <c r="G19" s="622"/>
      <c r="H19" s="622"/>
      <c r="I19" s="113" t="s">
        <v>2813</v>
      </c>
    </row>
    <row r="20" spans="1:18">
      <c r="A20" s="611"/>
      <c r="B20" s="611"/>
      <c r="C20" s="622"/>
      <c r="D20" s="622"/>
      <c r="E20" s="622"/>
      <c r="F20" s="622"/>
      <c r="G20" s="622"/>
      <c r="H20" s="622"/>
      <c r="I20" s="622"/>
    </row>
    <row r="23" spans="1:18">
      <c r="A23" s="623" t="s">
        <v>2814</v>
      </c>
      <c r="B23" s="601" t="s">
        <v>2862</v>
      </c>
      <c r="C23" s="602"/>
      <c r="D23" s="603"/>
      <c r="E23" s="616" t="s">
        <v>2815</v>
      </c>
      <c r="F23" s="572" t="str">
        <f>IF(基本情報登録!D8&gt;0,VLOOKUP(基本情報登録!D8,'加盟校情報&amp;大会設定'!A3:D47,4,FALSE),"")</f>
        <v/>
      </c>
      <c r="G23" s="573"/>
      <c r="H23" s="573"/>
      <c r="I23" s="574"/>
    </row>
    <row r="24" spans="1:18">
      <c r="A24" s="623"/>
      <c r="B24" s="604"/>
      <c r="C24" s="605"/>
      <c r="D24" s="606"/>
      <c r="E24" s="617"/>
      <c r="F24" s="575"/>
      <c r="G24" s="576"/>
      <c r="H24" s="576"/>
      <c r="I24" s="577"/>
      <c r="P24" s="561"/>
      <c r="Q24" s="562"/>
      <c r="R24" s="563"/>
    </row>
    <row r="25" spans="1:18" s="114" customFormat="1">
      <c r="A25" s="607"/>
      <c r="B25" s="618" t="s">
        <v>2816</v>
      </c>
      <c r="C25" s="583"/>
      <c r="D25" s="584"/>
      <c r="E25" s="578" t="s">
        <v>40</v>
      </c>
      <c r="F25" s="578" t="s">
        <v>2817</v>
      </c>
      <c r="G25" s="578" t="s">
        <v>2818</v>
      </c>
      <c r="H25" s="568" t="s">
        <v>4874</v>
      </c>
      <c r="I25" s="569"/>
    </row>
    <row r="26" spans="1:18">
      <c r="A26" s="608"/>
      <c r="B26" s="598"/>
      <c r="C26" s="599"/>
      <c r="D26" s="600"/>
      <c r="E26" s="579"/>
      <c r="F26" s="579"/>
      <c r="G26" s="579"/>
      <c r="H26" s="570"/>
      <c r="I26" s="571"/>
    </row>
    <row r="27" spans="1:18" ht="13.5" customHeight="1">
      <c r="A27" s="582">
        <v>1</v>
      </c>
      <c r="B27" s="582" t="str">
        <f>'様式Ⅰ(男子)'!$E14</f>
        <v/>
      </c>
      <c r="C27" s="583"/>
      <c r="D27" s="584"/>
      <c r="E27" s="585">
        <f>'様式Ⅰ(男子)'!$C14</f>
        <v>0</v>
      </c>
      <c r="F27" s="578" t="str">
        <f>'様式Ⅰ(男子)'!$F14</f>
        <v/>
      </c>
      <c r="G27" s="578" t="str">
        <f>'様式Ⅰ(男子)'!$F15</f>
        <v/>
      </c>
      <c r="H27" s="564"/>
      <c r="I27" s="565"/>
    </row>
    <row r="28" spans="1:18" ht="13.5" customHeight="1">
      <c r="A28" s="581"/>
      <c r="B28" s="592" t="str">
        <f>'様式Ⅰ(男子)'!$D14</f>
        <v/>
      </c>
      <c r="C28" s="593">
        <f>'様式Ⅰ(女子)'!$C15</f>
        <v>0</v>
      </c>
      <c r="D28" s="594">
        <f>'様式Ⅰ(女子)'!$C15</f>
        <v>0</v>
      </c>
      <c r="E28" s="586"/>
      <c r="F28" s="579"/>
      <c r="G28" s="579"/>
      <c r="H28" s="566"/>
      <c r="I28" s="567"/>
    </row>
    <row r="29" spans="1:18" ht="13.5" customHeight="1">
      <c r="A29" s="580">
        <v>2</v>
      </c>
      <c r="B29" s="595" t="str">
        <f>'様式Ⅰ(男子)'!$E17</f>
        <v/>
      </c>
      <c r="C29" s="596"/>
      <c r="D29" s="597"/>
      <c r="E29" s="585">
        <f>'様式Ⅰ(男子)'!$C17</f>
        <v>0</v>
      </c>
      <c r="F29" s="578" t="str">
        <f>'様式Ⅰ(男子)'!$F17</f>
        <v/>
      </c>
      <c r="G29" s="578" t="str">
        <f>'様式Ⅰ(男子)'!$F18</f>
        <v/>
      </c>
      <c r="H29" s="564"/>
      <c r="I29" s="565"/>
    </row>
    <row r="30" spans="1:18" ht="13.5" customHeight="1">
      <c r="A30" s="581"/>
      <c r="B30" s="587" t="str">
        <f>'様式Ⅰ(男子)'!$D17</f>
        <v/>
      </c>
      <c r="C30" s="588">
        <f>'様式Ⅰ(女子)'!$C17</f>
        <v>0</v>
      </c>
      <c r="D30" s="589">
        <f>'様式Ⅰ(女子)'!$C17</f>
        <v>0</v>
      </c>
      <c r="E30" s="586"/>
      <c r="F30" s="579"/>
      <c r="G30" s="579"/>
      <c r="H30" s="566"/>
      <c r="I30" s="567"/>
    </row>
    <row r="31" spans="1:18" ht="13.5" customHeight="1">
      <c r="A31" s="580">
        <v>3</v>
      </c>
      <c r="B31" s="598" t="str">
        <f>'様式Ⅰ(男子)'!$E20</f>
        <v/>
      </c>
      <c r="C31" s="599"/>
      <c r="D31" s="600"/>
      <c r="E31" s="585">
        <f>'様式Ⅰ(男子)'!$C20</f>
        <v>0</v>
      </c>
      <c r="F31" s="578" t="str">
        <f>'様式Ⅰ(男子)'!$F20</f>
        <v/>
      </c>
      <c r="G31" s="578" t="str">
        <f>'様式Ⅰ(男子)'!$F21</f>
        <v/>
      </c>
      <c r="H31" s="564"/>
      <c r="I31" s="565"/>
    </row>
    <row r="32" spans="1:18" ht="13.5" customHeight="1">
      <c r="A32" s="581"/>
      <c r="B32" s="587" t="str">
        <f>'様式Ⅰ(男子)'!$D20</f>
        <v/>
      </c>
      <c r="C32" s="588">
        <f>'様式Ⅰ(女子)'!$C19</f>
        <v>0</v>
      </c>
      <c r="D32" s="589">
        <f>'様式Ⅰ(女子)'!$C19</f>
        <v>0</v>
      </c>
      <c r="E32" s="586"/>
      <c r="F32" s="579"/>
      <c r="G32" s="579"/>
      <c r="H32" s="566"/>
      <c r="I32" s="567"/>
    </row>
    <row r="33" spans="1:9" ht="13.5" customHeight="1">
      <c r="A33" s="580">
        <v>4</v>
      </c>
      <c r="B33" s="582" t="str">
        <f>'様式Ⅰ(男子)'!$E23</f>
        <v/>
      </c>
      <c r="C33" s="583"/>
      <c r="D33" s="584"/>
      <c r="E33" s="585">
        <f>'様式Ⅰ(男子)'!$C23</f>
        <v>0</v>
      </c>
      <c r="F33" s="578" t="str">
        <f>'様式Ⅰ(男子)'!$F23</f>
        <v/>
      </c>
      <c r="G33" s="578" t="str">
        <f>'様式Ⅰ(男子)'!$F24</f>
        <v/>
      </c>
      <c r="H33" s="564"/>
      <c r="I33" s="565"/>
    </row>
    <row r="34" spans="1:9" ht="13.5" customHeight="1">
      <c r="A34" s="581"/>
      <c r="B34" s="587" t="str">
        <f>'様式Ⅰ(男子)'!$D23</f>
        <v/>
      </c>
      <c r="C34" s="588">
        <f>'様式Ⅰ(女子)'!$C21</f>
        <v>0</v>
      </c>
      <c r="D34" s="589">
        <f>'様式Ⅰ(女子)'!$C21</f>
        <v>0</v>
      </c>
      <c r="E34" s="586"/>
      <c r="F34" s="579"/>
      <c r="G34" s="579"/>
      <c r="H34" s="566"/>
      <c r="I34" s="567"/>
    </row>
    <row r="35" spans="1:9" ht="13.5" customHeight="1">
      <c r="A35" s="580">
        <v>5</v>
      </c>
      <c r="B35" s="582" t="str">
        <f>'様式Ⅰ(男子)'!$E26</f>
        <v/>
      </c>
      <c r="C35" s="583"/>
      <c r="D35" s="584"/>
      <c r="E35" s="585">
        <f>'様式Ⅰ(男子)'!$C26</f>
        <v>0</v>
      </c>
      <c r="F35" s="578" t="str">
        <f>'様式Ⅰ(男子)'!$F26</f>
        <v/>
      </c>
      <c r="G35" s="578" t="str">
        <f>'様式Ⅰ(男子)'!$F27</f>
        <v/>
      </c>
      <c r="H35" s="564"/>
      <c r="I35" s="565"/>
    </row>
    <row r="36" spans="1:9" ht="13.5" customHeight="1">
      <c r="A36" s="581"/>
      <c r="B36" s="587" t="str">
        <f>'様式Ⅰ(男子)'!$D26</f>
        <v/>
      </c>
      <c r="C36" s="588">
        <f>'様式Ⅰ(女子)'!$C23</f>
        <v>0</v>
      </c>
      <c r="D36" s="589">
        <f>'様式Ⅰ(女子)'!$C23</f>
        <v>0</v>
      </c>
      <c r="E36" s="586"/>
      <c r="F36" s="579"/>
      <c r="G36" s="579"/>
      <c r="H36" s="566"/>
      <c r="I36" s="567"/>
    </row>
    <row r="37" spans="1:9" ht="13.5" customHeight="1">
      <c r="A37" s="580">
        <v>6</v>
      </c>
      <c r="B37" s="582" t="str">
        <f>'様式Ⅰ(男子)'!$E29</f>
        <v/>
      </c>
      <c r="C37" s="583"/>
      <c r="D37" s="584"/>
      <c r="E37" s="585">
        <f>'様式Ⅰ(男子)'!$C29</f>
        <v>0</v>
      </c>
      <c r="F37" s="578" t="str">
        <f>'様式Ⅰ(男子)'!$F29</f>
        <v/>
      </c>
      <c r="G37" s="578" t="str">
        <f>'様式Ⅰ(男子)'!$F30</f>
        <v/>
      </c>
      <c r="H37" s="564"/>
      <c r="I37" s="565"/>
    </row>
    <row r="38" spans="1:9" ht="13.5" customHeight="1">
      <c r="A38" s="581"/>
      <c r="B38" s="587" t="str">
        <f>'様式Ⅰ(男子)'!$D29</f>
        <v/>
      </c>
      <c r="C38" s="588">
        <f>'様式Ⅰ(女子)'!$C25</f>
        <v>0</v>
      </c>
      <c r="D38" s="589">
        <f>'様式Ⅰ(女子)'!$C25</f>
        <v>0</v>
      </c>
      <c r="E38" s="586"/>
      <c r="F38" s="579"/>
      <c r="G38" s="579"/>
      <c r="H38" s="566"/>
      <c r="I38" s="567"/>
    </row>
    <row r="39" spans="1:9" ht="13.5" customHeight="1">
      <c r="A39" s="580">
        <v>7</v>
      </c>
      <c r="B39" s="582" t="str">
        <f>'様式Ⅰ(男子)'!$E32</f>
        <v/>
      </c>
      <c r="C39" s="583"/>
      <c r="D39" s="584"/>
      <c r="E39" s="585">
        <f>'様式Ⅰ(男子)'!$C32</f>
        <v>0</v>
      </c>
      <c r="F39" s="578" t="str">
        <f>'様式Ⅰ(男子)'!$F32</f>
        <v/>
      </c>
      <c r="G39" s="578" t="str">
        <f>'様式Ⅰ(男子)'!$F33</f>
        <v/>
      </c>
      <c r="H39" s="564"/>
      <c r="I39" s="565"/>
    </row>
    <row r="40" spans="1:9" ht="13.5" customHeight="1">
      <c r="A40" s="581"/>
      <c r="B40" s="587" t="str">
        <f>'様式Ⅰ(男子)'!$D32</f>
        <v/>
      </c>
      <c r="C40" s="588">
        <f>'様式Ⅰ(女子)'!$C27</f>
        <v>0</v>
      </c>
      <c r="D40" s="589">
        <f>'様式Ⅰ(女子)'!$C27</f>
        <v>0</v>
      </c>
      <c r="E40" s="586"/>
      <c r="F40" s="579"/>
      <c r="G40" s="579"/>
      <c r="H40" s="566"/>
      <c r="I40" s="567"/>
    </row>
    <row r="41" spans="1:9" ht="13.5" customHeight="1">
      <c r="A41" s="580">
        <v>8</v>
      </c>
      <c r="B41" s="582" t="str">
        <f>'様式Ⅰ(男子)'!$E35</f>
        <v/>
      </c>
      <c r="C41" s="583"/>
      <c r="D41" s="584"/>
      <c r="E41" s="585">
        <f>'様式Ⅰ(男子)'!$C35</f>
        <v>0</v>
      </c>
      <c r="F41" s="578" t="str">
        <f>'様式Ⅰ(男子)'!$F35</f>
        <v/>
      </c>
      <c r="G41" s="578" t="str">
        <f>'様式Ⅰ(男子)'!$F36</f>
        <v/>
      </c>
      <c r="H41" s="564"/>
      <c r="I41" s="565"/>
    </row>
    <row r="42" spans="1:9" ht="13.5" customHeight="1">
      <c r="A42" s="581"/>
      <c r="B42" s="587" t="str">
        <f>'様式Ⅰ(男子)'!$D35</f>
        <v/>
      </c>
      <c r="C42" s="588">
        <f>'様式Ⅰ(女子)'!$C29</f>
        <v>0</v>
      </c>
      <c r="D42" s="589">
        <f>'様式Ⅰ(女子)'!$C29</f>
        <v>0</v>
      </c>
      <c r="E42" s="586"/>
      <c r="F42" s="579"/>
      <c r="G42" s="579"/>
      <c r="H42" s="566"/>
      <c r="I42" s="567"/>
    </row>
    <row r="43" spans="1:9" ht="13.5" customHeight="1">
      <c r="A43" s="580">
        <v>9</v>
      </c>
      <c r="B43" s="582" t="str">
        <f>'様式Ⅰ(男子)'!$E38</f>
        <v/>
      </c>
      <c r="C43" s="583"/>
      <c r="D43" s="584"/>
      <c r="E43" s="585">
        <f>'様式Ⅰ(男子)'!$C38</f>
        <v>0</v>
      </c>
      <c r="F43" s="585" t="str">
        <f>'様式Ⅰ(男子)'!$F38</f>
        <v/>
      </c>
      <c r="G43" s="585" t="str">
        <f>'様式Ⅰ(男子)'!$F39</f>
        <v/>
      </c>
      <c r="H43" s="564"/>
      <c r="I43" s="565"/>
    </row>
    <row r="44" spans="1:9" ht="13.5" customHeight="1">
      <c r="A44" s="581"/>
      <c r="B44" s="587" t="str">
        <f>'様式Ⅰ(男子)'!$D38</f>
        <v/>
      </c>
      <c r="C44" s="588">
        <f>'様式Ⅰ(女子)'!$C31</f>
        <v>0</v>
      </c>
      <c r="D44" s="589">
        <f>'様式Ⅰ(女子)'!$C31</f>
        <v>0</v>
      </c>
      <c r="E44" s="586"/>
      <c r="F44" s="586"/>
      <c r="G44" s="586"/>
      <c r="H44" s="566"/>
      <c r="I44" s="567"/>
    </row>
    <row r="45" spans="1:9" ht="13.5" customHeight="1">
      <c r="A45" s="580">
        <v>10</v>
      </c>
      <c r="B45" s="582" t="str">
        <f>'様式Ⅰ(男子)'!$E41</f>
        <v/>
      </c>
      <c r="C45" s="583"/>
      <c r="D45" s="584"/>
      <c r="E45" s="585">
        <f>'様式Ⅰ(男子)'!$C41</f>
        <v>0</v>
      </c>
      <c r="F45" s="585" t="str">
        <f>'様式Ⅰ(男子)'!$F41</f>
        <v/>
      </c>
      <c r="G45" s="585" t="str">
        <f>'様式Ⅰ(男子)'!$F42</f>
        <v/>
      </c>
      <c r="H45" s="564"/>
      <c r="I45" s="565"/>
    </row>
    <row r="46" spans="1:9" ht="13.5" customHeight="1">
      <c r="A46" s="581"/>
      <c r="B46" s="587" t="str">
        <f>'様式Ⅰ(男子)'!$D41</f>
        <v/>
      </c>
      <c r="C46" s="588">
        <f>'様式Ⅰ(女子)'!$C33</f>
        <v>0</v>
      </c>
      <c r="D46" s="589">
        <f>'様式Ⅰ(女子)'!$C33</f>
        <v>0</v>
      </c>
      <c r="E46" s="586"/>
      <c r="F46" s="586"/>
      <c r="G46" s="586"/>
      <c r="H46" s="566"/>
      <c r="I46" s="567"/>
    </row>
    <row r="47" spans="1:9" ht="13.5" customHeight="1">
      <c r="A47" s="580">
        <v>11</v>
      </c>
      <c r="B47" s="582" t="str">
        <f>'様式Ⅰ(男子)'!$E44</f>
        <v/>
      </c>
      <c r="C47" s="583"/>
      <c r="D47" s="584"/>
      <c r="E47" s="585">
        <f>'様式Ⅰ(男子)'!$C44</f>
        <v>0</v>
      </c>
      <c r="F47" s="585" t="str">
        <f>'様式Ⅰ(男子)'!$F44</f>
        <v/>
      </c>
      <c r="G47" s="585" t="str">
        <f>'様式Ⅰ(男子)'!$F45</f>
        <v/>
      </c>
      <c r="H47" s="564"/>
      <c r="I47" s="565"/>
    </row>
    <row r="48" spans="1:9" ht="13.5" customHeight="1">
      <c r="A48" s="581"/>
      <c r="B48" s="587" t="str">
        <f>'様式Ⅰ(男子)'!$D44</f>
        <v/>
      </c>
      <c r="C48" s="588">
        <f>'様式Ⅰ(女子)'!$C35</f>
        <v>0</v>
      </c>
      <c r="D48" s="589">
        <f>'様式Ⅰ(女子)'!$C35</f>
        <v>0</v>
      </c>
      <c r="E48" s="586"/>
      <c r="F48" s="586"/>
      <c r="G48" s="586"/>
      <c r="H48" s="566"/>
      <c r="I48" s="567"/>
    </row>
    <row r="49" spans="1:9" ht="13.5" customHeight="1">
      <c r="A49" s="115" t="s">
        <v>2819</v>
      </c>
      <c r="B49" s="590" t="s">
        <v>2820</v>
      </c>
      <c r="C49" s="590"/>
      <c r="D49" s="590"/>
      <c r="E49" s="116"/>
      <c r="F49" s="116"/>
      <c r="G49" s="116"/>
      <c r="H49" s="116"/>
      <c r="I49" s="116"/>
    </row>
    <row r="50" spans="1:9" ht="13.5" customHeight="1">
      <c r="A50" s="117"/>
      <c r="B50" s="590" t="s">
        <v>5035</v>
      </c>
      <c r="C50" s="590"/>
      <c r="D50" s="590"/>
      <c r="E50" s="590"/>
      <c r="F50" s="590"/>
      <c r="G50" s="590"/>
      <c r="H50" s="590"/>
      <c r="I50" s="590"/>
    </row>
    <row r="51" spans="1:9" ht="13.5" customHeight="1">
      <c r="G51" s="591" t="s">
        <v>2821</v>
      </c>
      <c r="H51" s="591"/>
      <c r="I51" s="591"/>
    </row>
    <row r="52" spans="1:9" ht="13.5" customHeight="1">
      <c r="F52" s="118"/>
      <c r="G52" s="591"/>
      <c r="H52" s="591"/>
      <c r="I52" s="591"/>
    </row>
    <row r="53" spans="1:9" ht="13.5" customHeight="1"/>
    <row r="54" spans="1:9" ht="13.5" customHeight="1"/>
    <row r="55" spans="1:9" ht="13.5" customHeight="1"/>
    <row r="56" spans="1:9" ht="13.5" customHeight="1"/>
  </sheetData>
  <mergeCells count="107">
    <mergeCell ref="B23:D24"/>
    <mergeCell ref="A25:A26"/>
    <mergeCell ref="A1:I2"/>
    <mergeCell ref="A3:I4"/>
    <mergeCell ref="A6:B7"/>
    <mergeCell ref="C6:I7"/>
    <mergeCell ref="A9:B10"/>
    <mergeCell ref="C9:H10"/>
    <mergeCell ref="A12:B13"/>
    <mergeCell ref="C12:H13"/>
    <mergeCell ref="A15:B16"/>
    <mergeCell ref="C15:H16"/>
    <mergeCell ref="E23:E24"/>
    <mergeCell ref="B25:D26"/>
    <mergeCell ref="E25:E26"/>
    <mergeCell ref="C18:D18"/>
    <mergeCell ref="G18:I18"/>
    <mergeCell ref="A19:B20"/>
    <mergeCell ref="C19:D19"/>
    <mergeCell ref="F19:H19"/>
    <mergeCell ref="C20:I20"/>
    <mergeCell ref="A23:A24"/>
    <mergeCell ref="A27:A28"/>
    <mergeCell ref="B27:D27"/>
    <mergeCell ref="E27:E28"/>
    <mergeCell ref="F27:F28"/>
    <mergeCell ref="G27:G28"/>
    <mergeCell ref="B28:D28"/>
    <mergeCell ref="F43:F44"/>
    <mergeCell ref="F45:F46"/>
    <mergeCell ref="F47:F48"/>
    <mergeCell ref="G43:G44"/>
    <mergeCell ref="G45:G46"/>
    <mergeCell ref="G47:G48"/>
    <mergeCell ref="A29:A30"/>
    <mergeCell ref="B29:D29"/>
    <mergeCell ref="E29:E30"/>
    <mergeCell ref="F29:F30"/>
    <mergeCell ref="G29:G30"/>
    <mergeCell ref="B30:D30"/>
    <mergeCell ref="A31:A32"/>
    <mergeCell ref="E31:E32"/>
    <mergeCell ref="F31:F32"/>
    <mergeCell ref="G31:G32"/>
    <mergeCell ref="B31:D31"/>
    <mergeCell ref="B32:D32"/>
    <mergeCell ref="A33:A34"/>
    <mergeCell ref="B33:D33"/>
    <mergeCell ref="E33:E34"/>
    <mergeCell ref="F33:F34"/>
    <mergeCell ref="G33:G34"/>
    <mergeCell ref="B34:D34"/>
    <mergeCell ref="A35:A36"/>
    <mergeCell ref="B35:D35"/>
    <mergeCell ref="E35:E36"/>
    <mergeCell ref="F35:F36"/>
    <mergeCell ref="G35:G36"/>
    <mergeCell ref="B36:D36"/>
    <mergeCell ref="A37:A38"/>
    <mergeCell ref="B37:D37"/>
    <mergeCell ref="E37:E38"/>
    <mergeCell ref="F37:F38"/>
    <mergeCell ref="G37:G38"/>
    <mergeCell ref="B38:D38"/>
    <mergeCell ref="A39:A40"/>
    <mergeCell ref="B39:D39"/>
    <mergeCell ref="E39:E40"/>
    <mergeCell ref="F39:F40"/>
    <mergeCell ref="G39:G40"/>
    <mergeCell ref="B40:D40"/>
    <mergeCell ref="A41:A42"/>
    <mergeCell ref="B41:D41"/>
    <mergeCell ref="E41:E42"/>
    <mergeCell ref="F41:F42"/>
    <mergeCell ref="G41:G42"/>
    <mergeCell ref="B42:D42"/>
    <mergeCell ref="B49:D49"/>
    <mergeCell ref="B50:I50"/>
    <mergeCell ref="G51:I52"/>
    <mergeCell ref="E43:E44"/>
    <mergeCell ref="E45:E46"/>
    <mergeCell ref="E47:E48"/>
    <mergeCell ref="A43:A44"/>
    <mergeCell ref="A45:A46"/>
    <mergeCell ref="A47:A48"/>
    <mergeCell ref="B43:D43"/>
    <mergeCell ref="B44:D44"/>
    <mergeCell ref="B45:D45"/>
    <mergeCell ref="B46:D46"/>
    <mergeCell ref="B47:D47"/>
    <mergeCell ref="B48:D48"/>
    <mergeCell ref="H43:I44"/>
    <mergeCell ref="H45:I46"/>
    <mergeCell ref="H47:I48"/>
    <mergeCell ref="P24:R24"/>
    <mergeCell ref="H41:I42"/>
    <mergeCell ref="H39:I40"/>
    <mergeCell ref="H37:I38"/>
    <mergeCell ref="H35:I36"/>
    <mergeCell ref="H33:I34"/>
    <mergeCell ref="H29:I30"/>
    <mergeCell ref="H27:I28"/>
    <mergeCell ref="H25:I26"/>
    <mergeCell ref="H31:I32"/>
    <mergeCell ref="F23:I24"/>
    <mergeCell ref="F25:F26"/>
    <mergeCell ref="G25:G26"/>
  </mergeCells>
  <phoneticPr fontId="1"/>
  <pageMargins left="0.7" right="0.7" top="0.75" bottom="0.75" header="0.3" footer="0.3"/>
  <pageSetup paperSize="9" orientation="portrait" horizontalDpi="4294967292"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157"/>
  <sheetViews>
    <sheetView zoomScale="93" zoomScaleNormal="93" workbookViewId="0">
      <selection activeCell="K4" sqref="K4"/>
    </sheetView>
  </sheetViews>
  <sheetFormatPr defaultRowHeight="13.5"/>
  <cols>
    <col min="1" max="1" width="7.375" style="17" bestFit="1" customWidth="1"/>
    <col min="2" max="2" width="10.5" style="21" bestFit="1" customWidth="1"/>
    <col min="3" max="3" width="16.125" style="21" bestFit="1" customWidth="1"/>
    <col min="4" max="4" width="10.5" style="21" bestFit="1" customWidth="1"/>
    <col min="5" max="5" width="3.5" style="21" bestFit="1" customWidth="1"/>
    <col min="6" max="6" width="13.875" style="21" bestFit="1" customWidth="1"/>
    <col min="7" max="7" width="7.5" style="21" bestFit="1" customWidth="1"/>
    <col min="8" max="9" width="5.5" style="21" bestFit="1" customWidth="1"/>
    <col min="10" max="10" width="9" style="21"/>
    <col min="11" max="11" width="15" style="21" bestFit="1" customWidth="1"/>
    <col min="12" max="12" width="9" style="21"/>
    <col min="13" max="13" width="15" style="21" bestFit="1" customWidth="1"/>
    <col min="14" max="14" width="9" style="21"/>
    <col min="15" max="15" width="15" style="21" bestFit="1" customWidth="1"/>
  </cols>
  <sheetData>
    <row r="1" spans="1:15">
      <c r="A1" s="17" t="s">
        <v>1233</v>
      </c>
      <c r="B1" s="37" t="s">
        <v>41</v>
      </c>
      <c r="C1" s="37" t="s">
        <v>997</v>
      </c>
      <c r="D1" s="37" t="s">
        <v>998</v>
      </c>
      <c r="E1" s="37" t="s">
        <v>999</v>
      </c>
      <c r="F1" s="37" t="s">
        <v>1000</v>
      </c>
      <c r="G1" s="37" t="s">
        <v>1001</v>
      </c>
      <c r="H1" s="37" t="s">
        <v>4</v>
      </c>
      <c r="I1" s="37" t="s">
        <v>1002</v>
      </c>
      <c r="J1" s="37" t="s">
        <v>1003</v>
      </c>
      <c r="K1" s="37" t="s">
        <v>1004</v>
      </c>
      <c r="L1" s="37" t="s">
        <v>1005</v>
      </c>
      <c r="M1" s="37" t="s">
        <v>1006</v>
      </c>
      <c r="N1" s="37" t="s">
        <v>1007</v>
      </c>
      <c r="O1" s="37"/>
    </row>
    <row r="2" spans="1:15">
      <c r="A2" s="17">
        <v>1</v>
      </c>
      <c r="B2" s="21" t="str">
        <f>'様式Ⅰ(男子)'!H14</f>
        <v/>
      </c>
      <c r="C2" s="21" t="str">
        <f>CONCATENATE('様式Ⅰ(男子)'!D14," (",'様式Ⅰ(男子)'!F14,")")</f>
        <v xml:space="preserve"> ()</v>
      </c>
      <c r="D2" s="21" t="str">
        <f>'様式Ⅰ(男子)'!E14</f>
        <v/>
      </c>
      <c r="E2" s="21">
        <v>1</v>
      </c>
      <c r="F2" s="21">
        <f>基本情報登録!$D$8</f>
        <v>0</v>
      </c>
      <c r="G2" s="21" t="str">
        <f>基本情報登録!$D$10</f>
        <v/>
      </c>
      <c r="H2" s="21" t="e">
        <f>'様式Ⅰ(男子)'!G14</f>
        <v>#N/A</v>
      </c>
      <c r="I2" s="21">
        <f>'様式Ⅰ(男子)'!C14</f>
        <v>0</v>
      </c>
      <c r="J2" s="21">
        <f>'様式Ⅰ(男子)'!J14</f>
        <v>0</v>
      </c>
      <c r="K2" s="21" t="str">
        <f>'様式Ⅰ(男子)'!N14</f>
        <v/>
      </c>
      <c r="L2" s="21">
        <f>'様式Ⅰ(男子)'!J15</f>
        <v>0</v>
      </c>
      <c r="M2" s="21" t="str">
        <f>'様式Ⅰ(男子)'!N15</f>
        <v/>
      </c>
      <c r="N2" s="21">
        <f>'様式Ⅰ(男子)'!J16</f>
        <v>0</v>
      </c>
      <c r="O2" s="21" t="str">
        <f>'様式Ⅰ(男子)'!N16</f>
        <v/>
      </c>
    </row>
    <row r="3" spans="1:15">
      <c r="A3" s="17">
        <v>2</v>
      </c>
      <c r="B3" s="21" t="str">
        <f>'様式Ⅰ(男子)'!H17</f>
        <v/>
      </c>
      <c r="C3" s="21" t="str">
        <f>CONCATENATE('様式Ⅰ(男子)'!D17," (",'様式Ⅰ(男子)'!F17,")")</f>
        <v xml:space="preserve"> ()</v>
      </c>
      <c r="D3" s="21" t="str">
        <f>'様式Ⅰ(男子)'!E17</f>
        <v/>
      </c>
      <c r="E3" s="21">
        <v>1</v>
      </c>
      <c r="F3" s="21">
        <f>基本情報登録!$D$8</f>
        <v>0</v>
      </c>
      <c r="G3" s="21" t="str">
        <f>基本情報登録!$D$10</f>
        <v/>
      </c>
      <c r="H3" s="21" t="e">
        <f>'様式Ⅰ(男子)'!G17</f>
        <v>#N/A</v>
      </c>
      <c r="I3" s="21">
        <f>'様式Ⅰ(男子)'!C17</f>
        <v>0</v>
      </c>
      <c r="J3" s="21">
        <f>'様式Ⅰ(男子)'!J17</f>
        <v>0</v>
      </c>
      <c r="K3" s="21" t="str">
        <f>'様式Ⅰ(男子)'!N17</f>
        <v/>
      </c>
      <c r="L3" s="21">
        <f>'様式Ⅰ(男子)'!J18</f>
        <v>0</v>
      </c>
      <c r="M3" s="21" t="str">
        <f>'様式Ⅰ(男子)'!N18</f>
        <v/>
      </c>
      <c r="N3" s="21">
        <f>'様式Ⅰ(男子)'!J19</f>
        <v>0</v>
      </c>
      <c r="O3" s="21" t="str">
        <f>'様式Ⅰ(男子)'!N19</f>
        <v/>
      </c>
    </row>
    <row r="4" spans="1:15">
      <c r="A4" s="17">
        <v>3</v>
      </c>
      <c r="B4" s="21" t="str">
        <f>'様式Ⅰ(男子)'!H20</f>
        <v/>
      </c>
      <c r="C4" s="21" t="str">
        <f>CONCATENATE('様式Ⅰ(男子)'!D20," (",'様式Ⅰ(男子)'!F20,")")</f>
        <v xml:space="preserve"> ()</v>
      </c>
      <c r="D4" s="21" t="str">
        <f>'様式Ⅰ(男子)'!E20</f>
        <v/>
      </c>
      <c r="E4" s="21">
        <v>1</v>
      </c>
      <c r="F4" s="21">
        <f>基本情報登録!$D$8</f>
        <v>0</v>
      </c>
      <c r="G4" s="21" t="str">
        <f>基本情報登録!$D$10</f>
        <v/>
      </c>
      <c r="H4" s="21" t="e">
        <f>'様式Ⅰ(男子)'!G20</f>
        <v>#N/A</v>
      </c>
      <c r="I4" s="21">
        <f>'様式Ⅰ(男子)'!C20</f>
        <v>0</v>
      </c>
      <c r="J4" s="21">
        <f>'様式Ⅰ(男子)'!J20</f>
        <v>0</v>
      </c>
      <c r="K4" s="21" t="str">
        <f>'様式Ⅰ(男子)'!N20</f>
        <v/>
      </c>
      <c r="L4" s="21">
        <f>'様式Ⅰ(男子)'!J21</f>
        <v>0</v>
      </c>
      <c r="M4" s="21" t="str">
        <f>'様式Ⅰ(男子)'!N21</f>
        <v/>
      </c>
      <c r="N4" s="21">
        <f>'様式Ⅰ(男子)'!J22</f>
        <v>0</v>
      </c>
      <c r="O4" s="21" t="str">
        <f>'様式Ⅰ(男子)'!N22</f>
        <v/>
      </c>
    </row>
    <row r="5" spans="1:15">
      <c r="A5" s="17">
        <v>4</v>
      </c>
      <c r="B5" s="21" t="str">
        <f>'様式Ⅰ(男子)'!H23</f>
        <v/>
      </c>
      <c r="C5" s="21" t="str">
        <f>CONCATENATE('様式Ⅰ(男子)'!D23," (",'様式Ⅰ(男子)'!F23,")")</f>
        <v xml:space="preserve"> ()</v>
      </c>
      <c r="D5" s="21" t="str">
        <f>'様式Ⅰ(男子)'!E23</f>
        <v/>
      </c>
      <c r="E5" s="21">
        <v>1</v>
      </c>
      <c r="F5" s="21">
        <f>基本情報登録!$D$8</f>
        <v>0</v>
      </c>
      <c r="G5" s="21" t="str">
        <f>基本情報登録!$D$10</f>
        <v/>
      </c>
      <c r="H5" s="21" t="e">
        <f>'様式Ⅰ(男子)'!G23</f>
        <v>#N/A</v>
      </c>
      <c r="I5" s="21">
        <f>'様式Ⅰ(男子)'!C23</f>
        <v>0</v>
      </c>
      <c r="J5" s="21">
        <f>'様式Ⅰ(男子)'!J23</f>
        <v>0</v>
      </c>
      <c r="K5" s="21" t="str">
        <f>'様式Ⅰ(男子)'!N23</f>
        <v/>
      </c>
      <c r="L5" s="21">
        <f>'様式Ⅰ(男子)'!J24</f>
        <v>0</v>
      </c>
      <c r="M5" s="21" t="str">
        <f>'様式Ⅰ(男子)'!N24</f>
        <v/>
      </c>
      <c r="N5" s="21">
        <f>'様式Ⅰ(男子)'!J25</f>
        <v>0</v>
      </c>
      <c r="O5" s="21" t="str">
        <f>'様式Ⅰ(男子)'!N25</f>
        <v/>
      </c>
    </row>
    <row r="6" spans="1:15">
      <c r="A6" s="17">
        <v>5</v>
      </c>
      <c r="B6" s="21" t="str">
        <f>'様式Ⅰ(男子)'!H26</f>
        <v/>
      </c>
      <c r="C6" s="21" t="str">
        <f>CONCATENATE('様式Ⅰ(男子)'!D26," (",'様式Ⅰ(男子)'!F26,")")</f>
        <v xml:space="preserve"> ()</v>
      </c>
      <c r="D6" s="21" t="str">
        <f>'様式Ⅰ(男子)'!E26</f>
        <v/>
      </c>
      <c r="E6" s="21">
        <v>1</v>
      </c>
      <c r="F6" s="21">
        <f>基本情報登録!$D$8</f>
        <v>0</v>
      </c>
      <c r="G6" s="21" t="str">
        <f>基本情報登録!$D$10</f>
        <v/>
      </c>
      <c r="H6" s="21" t="e">
        <f>'様式Ⅰ(男子)'!G26</f>
        <v>#N/A</v>
      </c>
      <c r="I6" s="21">
        <f>'様式Ⅰ(男子)'!C26</f>
        <v>0</v>
      </c>
      <c r="J6" s="21">
        <f>'様式Ⅰ(男子)'!J26</f>
        <v>0</v>
      </c>
      <c r="K6" s="21" t="str">
        <f>'様式Ⅰ(男子)'!N26</f>
        <v/>
      </c>
      <c r="L6" s="21">
        <f>'様式Ⅰ(男子)'!J27</f>
        <v>0</v>
      </c>
      <c r="M6" s="21" t="str">
        <f>'様式Ⅰ(男子)'!N27</f>
        <v/>
      </c>
      <c r="N6" s="21">
        <f>'様式Ⅰ(男子)'!J28</f>
        <v>0</v>
      </c>
      <c r="O6" s="21" t="str">
        <f>'様式Ⅰ(男子)'!N28</f>
        <v/>
      </c>
    </row>
    <row r="7" spans="1:15">
      <c r="A7" s="17">
        <v>6</v>
      </c>
      <c r="B7" s="21" t="str">
        <f>'様式Ⅰ(男子)'!H29</f>
        <v/>
      </c>
      <c r="C7" s="21" t="str">
        <f>CONCATENATE('様式Ⅰ(男子)'!D29," (",'様式Ⅰ(男子)'!F29,")")</f>
        <v xml:space="preserve"> ()</v>
      </c>
      <c r="D7" s="21" t="str">
        <f>'様式Ⅰ(男子)'!E29</f>
        <v/>
      </c>
      <c r="E7" s="21">
        <v>1</v>
      </c>
      <c r="F7" s="21">
        <f>基本情報登録!$D$8</f>
        <v>0</v>
      </c>
      <c r="G7" s="21" t="str">
        <f>基本情報登録!$D$10</f>
        <v/>
      </c>
      <c r="H7" s="21" t="e">
        <f>'様式Ⅰ(男子)'!G29</f>
        <v>#N/A</v>
      </c>
      <c r="I7" s="21">
        <f>'様式Ⅰ(男子)'!C29</f>
        <v>0</v>
      </c>
      <c r="J7" s="21">
        <f>'様式Ⅰ(男子)'!J29</f>
        <v>0</v>
      </c>
      <c r="K7" s="21" t="str">
        <f>'様式Ⅰ(男子)'!N29</f>
        <v/>
      </c>
      <c r="L7" s="21">
        <f>'様式Ⅰ(男子)'!J30</f>
        <v>0</v>
      </c>
      <c r="M7" s="21" t="str">
        <f>'様式Ⅰ(男子)'!N30</f>
        <v/>
      </c>
      <c r="N7" s="21">
        <f>'様式Ⅰ(男子)'!J31</f>
        <v>0</v>
      </c>
      <c r="O7" s="21" t="str">
        <f>'様式Ⅰ(男子)'!N31</f>
        <v/>
      </c>
    </row>
    <row r="8" spans="1:15">
      <c r="A8" s="17">
        <v>7</v>
      </c>
      <c r="B8" s="21" t="str">
        <f>'様式Ⅰ(男子)'!H32</f>
        <v/>
      </c>
      <c r="C8" s="21" t="str">
        <f>CONCATENATE('様式Ⅰ(男子)'!D32," (",'様式Ⅰ(男子)'!F32,")")</f>
        <v xml:space="preserve"> ()</v>
      </c>
      <c r="D8" s="21" t="str">
        <f>'様式Ⅰ(男子)'!E32</f>
        <v/>
      </c>
      <c r="E8" s="21">
        <v>1</v>
      </c>
      <c r="F8" s="21">
        <f>基本情報登録!$D$8</f>
        <v>0</v>
      </c>
      <c r="G8" s="21" t="str">
        <f>基本情報登録!$D$10</f>
        <v/>
      </c>
      <c r="H8" s="21" t="e">
        <f>'様式Ⅰ(男子)'!G32</f>
        <v>#N/A</v>
      </c>
      <c r="I8" s="21">
        <f>'様式Ⅰ(男子)'!C32</f>
        <v>0</v>
      </c>
      <c r="J8" s="21">
        <f>'様式Ⅰ(男子)'!J32</f>
        <v>0</v>
      </c>
      <c r="K8" s="21" t="str">
        <f>'様式Ⅰ(男子)'!N32</f>
        <v/>
      </c>
      <c r="L8" s="21">
        <f>'様式Ⅰ(男子)'!J33</f>
        <v>0</v>
      </c>
      <c r="M8" s="21" t="str">
        <f>'様式Ⅰ(男子)'!N33</f>
        <v/>
      </c>
      <c r="N8" s="21">
        <f>'様式Ⅰ(男子)'!J34</f>
        <v>0</v>
      </c>
      <c r="O8" s="21" t="str">
        <f>'様式Ⅰ(男子)'!N34</f>
        <v/>
      </c>
    </row>
    <row r="9" spans="1:15">
      <c r="A9" s="17">
        <v>8</v>
      </c>
      <c r="B9" s="21" t="str">
        <f>'様式Ⅰ(男子)'!H35</f>
        <v/>
      </c>
      <c r="C9" s="21" t="str">
        <f>CONCATENATE('様式Ⅰ(男子)'!D35," (",'様式Ⅰ(男子)'!F35,")")</f>
        <v xml:space="preserve"> ()</v>
      </c>
      <c r="D9" s="21" t="str">
        <f>'様式Ⅰ(男子)'!E35</f>
        <v/>
      </c>
      <c r="E9" s="21">
        <v>1</v>
      </c>
      <c r="F9" s="21">
        <f>基本情報登録!$D$8</f>
        <v>0</v>
      </c>
      <c r="G9" s="21" t="str">
        <f>基本情報登録!$D$10</f>
        <v/>
      </c>
      <c r="H9" s="21" t="e">
        <f>'様式Ⅰ(男子)'!G35</f>
        <v>#N/A</v>
      </c>
      <c r="I9" s="21">
        <f>'様式Ⅰ(男子)'!C35</f>
        <v>0</v>
      </c>
      <c r="J9" s="21">
        <f>'様式Ⅰ(男子)'!J35</f>
        <v>0</v>
      </c>
      <c r="K9" s="21" t="str">
        <f>'様式Ⅰ(男子)'!N35</f>
        <v/>
      </c>
      <c r="L9" s="21">
        <f>'様式Ⅰ(男子)'!J36</f>
        <v>0</v>
      </c>
      <c r="M9" s="21" t="str">
        <f>'様式Ⅰ(男子)'!N36</f>
        <v/>
      </c>
      <c r="N9" s="21">
        <f>'様式Ⅰ(男子)'!J37</f>
        <v>0</v>
      </c>
      <c r="O9" s="21" t="str">
        <f>'様式Ⅰ(男子)'!N37</f>
        <v/>
      </c>
    </row>
    <row r="10" spans="1:15">
      <c r="A10" s="17">
        <v>9</v>
      </c>
      <c r="B10" s="21" t="str">
        <f>'様式Ⅰ(男子)'!H38</f>
        <v/>
      </c>
      <c r="C10" s="21" t="str">
        <f>CONCATENATE('様式Ⅰ(男子)'!D38," (",'様式Ⅰ(男子)'!F38,")")</f>
        <v xml:space="preserve"> ()</v>
      </c>
      <c r="D10" s="21" t="str">
        <f>'様式Ⅰ(男子)'!E38</f>
        <v/>
      </c>
      <c r="E10" s="21">
        <v>1</v>
      </c>
      <c r="F10" s="21">
        <f>基本情報登録!$D$8</f>
        <v>0</v>
      </c>
      <c r="G10" s="21" t="str">
        <f>基本情報登録!$D$10</f>
        <v/>
      </c>
      <c r="H10" s="21" t="e">
        <f>'様式Ⅰ(男子)'!G38</f>
        <v>#N/A</v>
      </c>
      <c r="I10" s="21">
        <f>'様式Ⅰ(男子)'!C38</f>
        <v>0</v>
      </c>
      <c r="J10" s="21">
        <f>'様式Ⅰ(男子)'!J38</f>
        <v>0</v>
      </c>
      <c r="K10" s="21" t="str">
        <f>'様式Ⅰ(男子)'!N38</f>
        <v/>
      </c>
      <c r="L10" s="21">
        <f>'様式Ⅰ(男子)'!J39</f>
        <v>0</v>
      </c>
      <c r="M10" s="21" t="str">
        <f>'様式Ⅰ(男子)'!N39</f>
        <v/>
      </c>
      <c r="N10" s="21">
        <f>'様式Ⅰ(男子)'!J40</f>
        <v>0</v>
      </c>
      <c r="O10" s="21" t="str">
        <f>'様式Ⅰ(男子)'!N40</f>
        <v/>
      </c>
    </row>
    <row r="11" spans="1:15">
      <c r="A11" s="17">
        <v>10</v>
      </c>
      <c r="B11" s="21" t="str">
        <f>'様式Ⅰ(男子)'!H41</f>
        <v/>
      </c>
      <c r="C11" s="21" t="str">
        <f>CONCATENATE('様式Ⅰ(男子)'!D41," (",'様式Ⅰ(男子)'!F41,")")</f>
        <v xml:space="preserve"> ()</v>
      </c>
      <c r="D11" s="21" t="str">
        <f>'様式Ⅰ(男子)'!E41</f>
        <v/>
      </c>
      <c r="E11" s="21">
        <v>1</v>
      </c>
      <c r="F11" s="21">
        <f>基本情報登録!$D$8</f>
        <v>0</v>
      </c>
      <c r="G11" s="21" t="str">
        <f>基本情報登録!$D$10</f>
        <v/>
      </c>
      <c r="H11" s="21" t="e">
        <f>'様式Ⅰ(男子)'!G41</f>
        <v>#N/A</v>
      </c>
      <c r="I11" s="21">
        <f>'様式Ⅰ(男子)'!C41</f>
        <v>0</v>
      </c>
      <c r="J11" s="21">
        <f>'様式Ⅰ(男子)'!J41</f>
        <v>0</v>
      </c>
      <c r="K11" s="21" t="str">
        <f>'様式Ⅰ(男子)'!N41</f>
        <v/>
      </c>
      <c r="L11" s="21">
        <f>'様式Ⅰ(男子)'!J42</f>
        <v>0</v>
      </c>
      <c r="M11" s="21" t="str">
        <f>'様式Ⅰ(男子)'!N42</f>
        <v/>
      </c>
      <c r="N11" s="21">
        <f>'様式Ⅰ(男子)'!J43</f>
        <v>0</v>
      </c>
      <c r="O11" s="21" t="str">
        <f>'様式Ⅰ(男子)'!N43</f>
        <v/>
      </c>
    </row>
    <row r="12" spans="1:15">
      <c r="A12" s="17">
        <v>11</v>
      </c>
      <c r="B12" s="21" t="str">
        <f>'様式Ⅰ(男子)'!H44</f>
        <v/>
      </c>
      <c r="C12" s="21" t="str">
        <f>CONCATENATE('様式Ⅰ(男子)'!D44," (",'様式Ⅰ(男子)'!F44,")")</f>
        <v xml:space="preserve"> ()</v>
      </c>
      <c r="D12" s="21" t="str">
        <f>'様式Ⅰ(男子)'!E44</f>
        <v/>
      </c>
      <c r="E12" s="21">
        <v>1</v>
      </c>
      <c r="F12" s="21">
        <f>基本情報登録!$D$8</f>
        <v>0</v>
      </c>
      <c r="G12" s="21" t="str">
        <f>基本情報登録!$D$10</f>
        <v/>
      </c>
      <c r="H12" s="21" t="e">
        <f>'様式Ⅰ(男子)'!G44</f>
        <v>#N/A</v>
      </c>
      <c r="I12" s="21">
        <f>'様式Ⅰ(男子)'!C44</f>
        <v>0</v>
      </c>
      <c r="J12" s="21">
        <f>'様式Ⅰ(男子)'!J44</f>
        <v>0</v>
      </c>
      <c r="K12" s="21" t="str">
        <f>'様式Ⅰ(男子)'!N44</f>
        <v/>
      </c>
      <c r="L12" s="21">
        <f>'様式Ⅰ(男子)'!J45</f>
        <v>0</v>
      </c>
      <c r="M12" s="21" t="str">
        <f>'様式Ⅰ(男子)'!N45</f>
        <v/>
      </c>
      <c r="N12" s="21">
        <f>'様式Ⅰ(男子)'!J46</f>
        <v>0</v>
      </c>
      <c r="O12" s="21" t="str">
        <f>'様式Ⅰ(男子)'!N46</f>
        <v/>
      </c>
    </row>
    <row r="13" spans="1:15">
      <c r="A13" s="17">
        <v>12</v>
      </c>
      <c r="B13" s="21" t="str">
        <f>'様式Ⅰ(男子)'!H47</f>
        <v/>
      </c>
      <c r="C13" s="21" t="str">
        <f>CONCATENATE('様式Ⅰ(男子)'!D47," (",'様式Ⅰ(男子)'!F47,")")</f>
        <v xml:space="preserve"> ()</v>
      </c>
      <c r="D13" s="21" t="str">
        <f>'様式Ⅰ(男子)'!E47</f>
        <v/>
      </c>
      <c r="E13" s="21">
        <v>1</v>
      </c>
      <c r="F13" s="21">
        <f>基本情報登録!$D$8</f>
        <v>0</v>
      </c>
      <c r="G13" s="21" t="str">
        <f>基本情報登録!$D$10</f>
        <v/>
      </c>
      <c r="H13" s="21" t="e">
        <f>'様式Ⅰ(男子)'!G47</f>
        <v>#N/A</v>
      </c>
      <c r="I13" s="21">
        <f>'様式Ⅰ(男子)'!C47</f>
        <v>0</v>
      </c>
      <c r="J13" s="21">
        <f>'様式Ⅰ(男子)'!J47</f>
        <v>0</v>
      </c>
      <c r="K13" s="21" t="str">
        <f>'様式Ⅰ(男子)'!N47</f>
        <v/>
      </c>
      <c r="L13" s="21">
        <f>'様式Ⅰ(男子)'!J48</f>
        <v>0</v>
      </c>
      <c r="M13" s="21" t="str">
        <f>'様式Ⅰ(男子)'!N48</f>
        <v/>
      </c>
      <c r="N13" s="21">
        <f>'様式Ⅰ(男子)'!J49</f>
        <v>0</v>
      </c>
      <c r="O13" s="21" t="str">
        <f>'様式Ⅰ(男子)'!N49</f>
        <v/>
      </c>
    </row>
    <row r="14" spans="1:15">
      <c r="A14" s="17">
        <v>13</v>
      </c>
      <c r="B14" s="21" t="str">
        <f>'様式Ⅰ(男子)'!H50</f>
        <v/>
      </c>
      <c r="C14" s="21" t="str">
        <f>CONCATENATE('様式Ⅰ(男子)'!D50," (",'様式Ⅰ(男子)'!F50,")")</f>
        <v xml:space="preserve"> ()</v>
      </c>
      <c r="D14" s="21" t="str">
        <f>'様式Ⅰ(男子)'!E50</f>
        <v/>
      </c>
      <c r="E14" s="21">
        <v>1</v>
      </c>
      <c r="F14" s="21">
        <f>基本情報登録!$D$8</f>
        <v>0</v>
      </c>
      <c r="G14" s="21" t="str">
        <f>基本情報登録!$D$10</f>
        <v/>
      </c>
      <c r="H14" s="21" t="e">
        <f>'様式Ⅰ(男子)'!G50</f>
        <v>#N/A</v>
      </c>
      <c r="I14" s="21">
        <f>'様式Ⅰ(男子)'!C50</f>
        <v>0</v>
      </c>
      <c r="J14" s="21">
        <f>'様式Ⅰ(男子)'!J50</f>
        <v>0</v>
      </c>
      <c r="K14" s="21" t="str">
        <f>'様式Ⅰ(男子)'!N50</f>
        <v/>
      </c>
      <c r="L14" s="21">
        <f>'様式Ⅰ(男子)'!J51</f>
        <v>0</v>
      </c>
      <c r="M14" s="21" t="str">
        <f>'様式Ⅰ(男子)'!N51</f>
        <v/>
      </c>
      <c r="N14" s="21">
        <f>'様式Ⅰ(男子)'!J52</f>
        <v>0</v>
      </c>
      <c r="O14" s="21" t="str">
        <f>'様式Ⅰ(男子)'!N52</f>
        <v/>
      </c>
    </row>
    <row r="15" spans="1:15">
      <c r="A15" s="17">
        <v>14</v>
      </c>
      <c r="B15" s="21" t="str">
        <f>'様式Ⅰ(男子)'!H53</f>
        <v/>
      </c>
      <c r="C15" s="21" t="str">
        <f>CONCATENATE('様式Ⅰ(男子)'!D53," (",'様式Ⅰ(男子)'!F53,")")</f>
        <v xml:space="preserve"> ()</v>
      </c>
      <c r="D15" s="21" t="str">
        <f>'様式Ⅰ(男子)'!E53</f>
        <v/>
      </c>
      <c r="E15" s="21">
        <v>1</v>
      </c>
      <c r="F15" s="21">
        <f>基本情報登録!$D$8</f>
        <v>0</v>
      </c>
      <c r="G15" s="21" t="str">
        <f>基本情報登録!$D$10</f>
        <v/>
      </c>
      <c r="H15" s="21" t="e">
        <f>'様式Ⅰ(男子)'!G53</f>
        <v>#N/A</v>
      </c>
      <c r="I15" s="21">
        <f>'様式Ⅰ(男子)'!C53</f>
        <v>0</v>
      </c>
      <c r="J15" s="21">
        <f>'様式Ⅰ(男子)'!J53</f>
        <v>0</v>
      </c>
      <c r="K15" s="21" t="str">
        <f>'様式Ⅰ(男子)'!N53</f>
        <v/>
      </c>
      <c r="L15" s="21">
        <f>'様式Ⅰ(男子)'!J54</f>
        <v>0</v>
      </c>
      <c r="M15" s="21" t="str">
        <f>'様式Ⅰ(男子)'!N54</f>
        <v/>
      </c>
      <c r="N15" s="21">
        <f>'様式Ⅰ(男子)'!J55</f>
        <v>0</v>
      </c>
      <c r="O15" s="21" t="str">
        <f>'様式Ⅰ(男子)'!N55</f>
        <v/>
      </c>
    </row>
    <row r="16" spans="1:15">
      <c r="A16" s="17">
        <v>15</v>
      </c>
      <c r="B16" s="21" t="str">
        <f>'様式Ⅰ(男子)'!H56</f>
        <v/>
      </c>
      <c r="C16" s="21" t="str">
        <f>CONCATENATE('様式Ⅰ(男子)'!D56," (",'様式Ⅰ(男子)'!F56,")")</f>
        <v xml:space="preserve"> ()</v>
      </c>
      <c r="D16" s="21" t="str">
        <f>'様式Ⅰ(男子)'!E56</f>
        <v/>
      </c>
      <c r="E16" s="21">
        <v>1</v>
      </c>
      <c r="F16" s="21">
        <f>基本情報登録!$D$8</f>
        <v>0</v>
      </c>
      <c r="G16" s="21" t="str">
        <f>基本情報登録!$D$10</f>
        <v/>
      </c>
      <c r="H16" s="21" t="e">
        <f>'様式Ⅰ(男子)'!G56</f>
        <v>#N/A</v>
      </c>
      <c r="I16" s="21">
        <f>'様式Ⅰ(男子)'!C56</f>
        <v>0</v>
      </c>
      <c r="J16" s="21">
        <f>'様式Ⅰ(男子)'!J56</f>
        <v>0</v>
      </c>
      <c r="K16" s="21" t="str">
        <f>'様式Ⅰ(男子)'!N56</f>
        <v/>
      </c>
      <c r="L16" s="21">
        <f>'様式Ⅰ(男子)'!J57</f>
        <v>0</v>
      </c>
      <c r="M16" s="21" t="str">
        <f>'様式Ⅰ(男子)'!N57</f>
        <v/>
      </c>
      <c r="N16" s="21">
        <f>'様式Ⅰ(男子)'!J58</f>
        <v>0</v>
      </c>
      <c r="O16" s="21" t="str">
        <f>'様式Ⅰ(男子)'!N58</f>
        <v/>
      </c>
    </row>
    <row r="17" spans="1:15">
      <c r="A17" s="17">
        <v>16</v>
      </c>
      <c r="B17" s="21" t="str">
        <f>'様式Ⅰ(男子)'!H59</f>
        <v/>
      </c>
      <c r="C17" s="21" t="str">
        <f>CONCATENATE('様式Ⅰ(男子)'!D59," (",'様式Ⅰ(男子)'!F59,")")</f>
        <v xml:space="preserve"> ()</v>
      </c>
      <c r="D17" s="21" t="str">
        <f>'様式Ⅰ(男子)'!E59</f>
        <v/>
      </c>
      <c r="E17" s="21">
        <v>1</v>
      </c>
      <c r="F17" s="21">
        <f>基本情報登録!$D$8</f>
        <v>0</v>
      </c>
      <c r="G17" s="21" t="str">
        <f>基本情報登録!$D$10</f>
        <v/>
      </c>
      <c r="H17" s="21" t="e">
        <f>'様式Ⅰ(男子)'!G59</f>
        <v>#N/A</v>
      </c>
      <c r="I17" s="21">
        <f>'様式Ⅰ(男子)'!C59</f>
        <v>0</v>
      </c>
      <c r="J17" s="21">
        <f>'様式Ⅰ(男子)'!J59</f>
        <v>0</v>
      </c>
      <c r="K17" s="21" t="str">
        <f>'様式Ⅰ(男子)'!N59</f>
        <v/>
      </c>
      <c r="L17" s="21">
        <f>'様式Ⅰ(男子)'!J60</f>
        <v>0</v>
      </c>
      <c r="M17" s="21" t="str">
        <f>'様式Ⅰ(男子)'!N60</f>
        <v/>
      </c>
      <c r="N17" s="21">
        <f>'様式Ⅰ(男子)'!J61</f>
        <v>0</v>
      </c>
      <c r="O17" s="21" t="str">
        <f>'様式Ⅰ(男子)'!N61</f>
        <v/>
      </c>
    </row>
    <row r="18" spans="1:15">
      <c r="A18" s="17">
        <v>17</v>
      </c>
      <c r="B18" s="21" t="str">
        <f>'様式Ⅰ(男子)'!H62</f>
        <v/>
      </c>
      <c r="C18" s="21" t="str">
        <f>CONCATENATE('様式Ⅰ(男子)'!D62," (",'様式Ⅰ(男子)'!F62,")")</f>
        <v xml:space="preserve"> ()</v>
      </c>
      <c r="D18" s="21" t="str">
        <f>'様式Ⅰ(男子)'!E62</f>
        <v/>
      </c>
      <c r="E18" s="21">
        <v>1</v>
      </c>
      <c r="F18" s="21">
        <f>基本情報登録!$D$8</f>
        <v>0</v>
      </c>
      <c r="G18" s="21" t="str">
        <f>基本情報登録!$D$10</f>
        <v/>
      </c>
      <c r="H18" s="21" t="e">
        <f>'様式Ⅰ(男子)'!G62</f>
        <v>#N/A</v>
      </c>
      <c r="I18" s="21">
        <f>'様式Ⅰ(男子)'!C62</f>
        <v>0</v>
      </c>
      <c r="J18" s="21">
        <f>'様式Ⅰ(男子)'!J62</f>
        <v>0</v>
      </c>
      <c r="K18" s="21" t="str">
        <f>'様式Ⅰ(男子)'!N62</f>
        <v/>
      </c>
      <c r="L18" s="21">
        <f>'様式Ⅰ(男子)'!J63</f>
        <v>0</v>
      </c>
      <c r="M18" s="21" t="str">
        <f>'様式Ⅰ(男子)'!N63</f>
        <v/>
      </c>
      <c r="N18" s="21">
        <f>'様式Ⅰ(男子)'!J64</f>
        <v>0</v>
      </c>
      <c r="O18" s="21" t="str">
        <f>'様式Ⅰ(男子)'!N64</f>
        <v/>
      </c>
    </row>
    <row r="19" spans="1:15">
      <c r="A19" s="17">
        <v>18</v>
      </c>
      <c r="B19" s="21" t="str">
        <f>'様式Ⅰ(男子)'!H65</f>
        <v/>
      </c>
      <c r="C19" s="21" t="str">
        <f>CONCATENATE('様式Ⅰ(男子)'!D65," (",'様式Ⅰ(男子)'!F65,")")</f>
        <v xml:space="preserve"> ()</v>
      </c>
      <c r="D19" s="21" t="str">
        <f>'様式Ⅰ(男子)'!E65</f>
        <v/>
      </c>
      <c r="E19" s="21">
        <v>1</v>
      </c>
      <c r="F19" s="21">
        <f>基本情報登録!$D$8</f>
        <v>0</v>
      </c>
      <c r="G19" s="21" t="str">
        <f>基本情報登録!$D$10</f>
        <v/>
      </c>
      <c r="H19" s="21" t="e">
        <f>'様式Ⅰ(男子)'!G65</f>
        <v>#N/A</v>
      </c>
      <c r="I19" s="21">
        <f>'様式Ⅰ(男子)'!C65</f>
        <v>0</v>
      </c>
      <c r="J19" s="21">
        <f>'様式Ⅰ(男子)'!J65</f>
        <v>0</v>
      </c>
      <c r="K19" s="21" t="str">
        <f>'様式Ⅰ(男子)'!N65</f>
        <v/>
      </c>
      <c r="L19" s="21">
        <f>'様式Ⅰ(男子)'!J66</f>
        <v>0</v>
      </c>
      <c r="M19" s="21" t="str">
        <f>'様式Ⅰ(男子)'!N66</f>
        <v/>
      </c>
      <c r="N19" s="21">
        <f>'様式Ⅰ(男子)'!J67</f>
        <v>0</v>
      </c>
      <c r="O19" s="21" t="str">
        <f>'様式Ⅰ(男子)'!N67</f>
        <v/>
      </c>
    </row>
    <row r="20" spans="1:15">
      <c r="A20" s="17">
        <v>19</v>
      </c>
      <c r="B20" s="21" t="str">
        <f>'様式Ⅰ(男子)'!H68</f>
        <v/>
      </c>
      <c r="C20" s="21" t="str">
        <f>CONCATENATE('様式Ⅰ(男子)'!D68," (",'様式Ⅰ(男子)'!F68,")")</f>
        <v xml:space="preserve"> ()</v>
      </c>
      <c r="D20" s="21" t="str">
        <f>'様式Ⅰ(男子)'!E68</f>
        <v/>
      </c>
      <c r="E20" s="21">
        <v>1</v>
      </c>
      <c r="F20" s="21">
        <f>基本情報登録!$D$8</f>
        <v>0</v>
      </c>
      <c r="G20" s="21" t="str">
        <f>基本情報登録!$D$10</f>
        <v/>
      </c>
      <c r="H20" s="21" t="e">
        <f>'様式Ⅰ(男子)'!G68</f>
        <v>#N/A</v>
      </c>
      <c r="I20" s="21">
        <f>'様式Ⅰ(男子)'!C68</f>
        <v>0</v>
      </c>
      <c r="J20" s="21">
        <f>'様式Ⅰ(男子)'!J68</f>
        <v>0</v>
      </c>
      <c r="K20" s="21" t="str">
        <f>'様式Ⅰ(男子)'!N68</f>
        <v/>
      </c>
      <c r="L20" s="21">
        <f>'様式Ⅰ(男子)'!J69</f>
        <v>0</v>
      </c>
      <c r="M20" s="21" t="str">
        <f>'様式Ⅰ(男子)'!N69</f>
        <v/>
      </c>
      <c r="N20" s="21">
        <f>'様式Ⅰ(男子)'!J70</f>
        <v>0</v>
      </c>
      <c r="O20" s="21" t="str">
        <f>'様式Ⅰ(男子)'!N70</f>
        <v/>
      </c>
    </row>
    <row r="21" spans="1:15">
      <c r="A21" s="17">
        <v>20</v>
      </c>
      <c r="B21" s="21" t="str">
        <f>'様式Ⅰ(男子)'!H71</f>
        <v/>
      </c>
      <c r="C21" s="21" t="str">
        <f>CONCATENATE('様式Ⅰ(男子)'!D71," (",'様式Ⅰ(男子)'!F71,")")</f>
        <v xml:space="preserve"> ()</v>
      </c>
      <c r="D21" s="21" t="str">
        <f>'様式Ⅰ(男子)'!E71</f>
        <v/>
      </c>
      <c r="E21" s="21">
        <v>1</v>
      </c>
      <c r="F21" s="21">
        <f>基本情報登録!$D$8</f>
        <v>0</v>
      </c>
      <c r="G21" s="21" t="str">
        <f>基本情報登録!$D$10</f>
        <v/>
      </c>
      <c r="H21" s="21" t="e">
        <f>'様式Ⅰ(男子)'!G71</f>
        <v>#N/A</v>
      </c>
      <c r="I21" s="21">
        <f>'様式Ⅰ(男子)'!C71</f>
        <v>0</v>
      </c>
      <c r="J21" s="21">
        <f>'様式Ⅰ(男子)'!J71</f>
        <v>0</v>
      </c>
      <c r="K21" s="21" t="str">
        <f>'様式Ⅰ(男子)'!N71</f>
        <v/>
      </c>
      <c r="L21" s="21">
        <f>'様式Ⅰ(男子)'!J72</f>
        <v>0</v>
      </c>
      <c r="M21" s="21" t="str">
        <f>'様式Ⅰ(男子)'!N72</f>
        <v/>
      </c>
      <c r="N21" s="21">
        <f>'様式Ⅰ(男子)'!J73</f>
        <v>0</v>
      </c>
      <c r="O21" s="21" t="str">
        <f>'様式Ⅰ(男子)'!N73</f>
        <v/>
      </c>
    </row>
    <row r="22" spans="1:15">
      <c r="A22" s="17">
        <v>21</v>
      </c>
      <c r="B22" s="21" t="str">
        <f>'様式Ⅰ(男子)'!H74</f>
        <v/>
      </c>
      <c r="C22" s="21" t="str">
        <f>CONCATENATE('様式Ⅰ(男子)'!D74," (",'様式Ⅰ(男子)'!F74,")")</f>
        <v xml:space="preserve"> ()</v>
      </c>
      <c r="D22" s="21" t="str">
        <f>'様式Ⅰ(男子)'!E74</f>
        <v/>
      </c>
      <c r="E22" s="21">
        <v>1</v>
      </c>
      <c r="F22" s="21">
        <f>基本情報登録!$D$8</f>
        <v>0</v>
      </c>
      <c r="G22" s="21" t="str">
        <f>基本情報登録!$D$10</f>
        <v/>
      </c>
      <c r="H22" s="21" t="e">
        <f>'様式Ⅰ(男子)'!G74</f>
        <v>#N/A</v>
      </c>
      <c r="I22" s="21">
        <f>'様式Ⅰ(男子)'!C74</f>
        <v>0</v>
      </c>
      <c r="J22" s="21">
        <f>'様式Ⅰ(男子)'!J74</f>
        <v>0</v>
      </c>
      <c r="K22" s="21" t="str">
        <f>'様式Ⅰ(男子)'!N74</f>
        <v/>
      </c>
      <c r="L22" s="21">
        <f>'様式Ⅰ(男子)'!J75</f>
        <v>0</v>
      </c>
      <c r="M22" s="21" t="str">
        <f>'様式Ⅰ(男子)'!N75</f>
        <v/>
      </c>
      <c r="N22" s="21">
        <f>'様式Ⅰ(男子)'!J76</f>
        <v>0</v>
      </c>
      <c r="O22" s="21" t="str">
        <f>'様式Ⅰ(男子)'!N76</f>
        <v/>
      </c>
    </row>
    <row r="23" spans="1:15">
      <c r="A23" s="17">
        <v>22</v>
      </c>
      <c r="B23" s="21" t="str">
        <f>'様式Ⅰ(男子)'!H77</f>
        <v/>
      </c>
      <c r="C23" s="21" t="str">
        <f>CONCATENATE('様式Ⅰ(男子)'!D77," (",'様式Ⅰ(男子)'!F77,")")</f>
        <v xml:space="preserve"> ()</v>
      </c>
      <c r="D23" s="21" t="str">
        <f>'様式Ⅰ(男子)'!E77</f>
        <v/>
      </c>
      <c r="E23" s="21">
        <v>1</v>
      </c>
      <c r="F23" s="21">
        <f>基本情報登録!$D$8</f>
        <v>0</v>
      </c>
      <c r="G23" s="21" t="str">
        <f>基本情報登録!$D$10</f>
        <v/>
      </c>
      <c r="H23" s="21" t="e">
        <f>'様式Ⅰ(男子)'!G77</f>
        <v>#N/A</v>
      </c>
      <c r="I23" s="21">
        <f>'様式Ⅰ(男子)'!C77</f>
        <v>0</v>
      </c>
      <c r="J23" s="21">
        <f>'様式Ⅰ(男子)'!J77</f>
        <v>0</v>
      </c>
      <c r="K23" s="21" t="str">
        <f>'様式Ⅰ(男子)'!N77</f>
        <v/>
      </c>
      <c r="L23" s="21">
        <f>'様式Ⅰ(男子)'!J78</f>
        <v>0</v>
      </c>
      <c r="M23" s="21" t="str">
        <f>'様式Ⅰ(男子)'!N78</f>
        <v/>
      </c>
      <c r="N23" s="21">
        <f>'様式Ⅰ(男子)'!J79</f>
        <v>0</v>
      </c>
      <c r="O23" s="21" t="str">
        <f>'様式Ⅰ(男子)'!N79</f>
        <v/>
      </c>
    </row>
    <row r="24" spans="1:15">
      <c r="A24" s="17">
        <v>23</v>
      </c>
      <c r="B24" s="21" t="str">
        <f>'様式Ⅰ(男子)'!H80</f>
        <v/>
      </c>
      <c r="C24" s="21" t="str">
        <f>CONCATENATE('様式Ⅰ(男子)'!D80," (",'様式Ⅰ(男子)'!F80,")")</f>
        <v xml:space="preserve"> ()</v>
      </c>
      <c r="D24" s="21" t="str">
        <f>'様式Ⅰ(男子)'!E80</f>
        <v/>
      </c>
      <c r="E24" s="21">
        <v>1</v>
      </c>
      <c r="F24" s="21">
        <f>基本情報登録!$D$8</f>
        <v>0</v>
      </c>
      <c r="G24" s="21" t="str">
        <f>基本情報登録!$D$10</f>
        <v/>
      </c>
      <c r="H24" s="21" t="e">
        <f>'様式Ⅰ(男子)'!G80</f>
        <v>#N/A</v>
      </c>
      <c r="I24" s="21">
        <f>'様式Ⅰ(男子)'!C80</f>
        <v>0</v>
      </c>
      <c r="J24" s="21">
        <f>'様式Ⅰ(男子)'!J80</f>
        <v>0</v>
      </c>
      <c r="K24" s="21" t="str">
        <f>'様式Ⅰ(男子)'!N80</f>
        <v/>
      </c>
      <c r="L24" s="21">
        <f>'様式Ⅰ(男子)'!J81</f>
        <v>0</v>
      </c>
      <c r="M24" s="21" t="str">
        <f>'様式Ⅰ(男子)'!N81</f>
        <v/>
      </c>
      <c r="N24" s="21">
        <f>'様式Ⅰ(男子)'!J82</f>
        <v>0</v>
      </c>
      <c r="O24" s="21" t="str">
        <f>'様式Ⅰ(男子)'!N82</f>
        <v/>
      </c>
    </row>
    <row r="25" spans="1:15">
      <c r="A25" s="17">
        <v>24</v>
      </c>
      <c r="B25" s="21" t="str">
        <f>'様式Ⅰ(男子)'!H83</f>
        <v/>
      </c>
      <c r="C25" s="21" t="str">
        <f>CONCATENATE('様式Ⅰ(男子)'!D83," (",'様式Ⅰ(男子)'!F83,")")</f>
        <v xml:space="preserve"> ()</v>
      </c>
      <c r="D25" s="21" t="str">
        <f>'様式Ⅰ(男子)'!E83</f>
        <v/>
      </c>
      <c r="E25" s="21">
        <v>1</v>
      </c>
      <c r="F25" s="21">
        <f>基本情報登録!$D$8</f>
        <v>0</v>
      </c>
      <c r="G25" s="21" t="str">
        <f>基本情報登録!$D$10</f>
        <v/>
      </c>
      <c r="H25" s="21" t="e">
        <f>'様式Ⅰ(男子)'!G83</f>
        <v>#N/A</v>
      </c>
      <c r="I25" s="21">
        <f>'様式Ⅰ(男子)'!C83</f>
        <v>0</v>
      </c>
      <c r="J25" s="21">
        <f>'様式Ⅰ(男子)'!J83</f>
        <v>0</v>
      </c>
      <c r="K25" s="21" t="str">
        <f>'様式Ⅰ(男子)'!N83</f>
        <v/>
      </c>
      <c r="L25" s="21">
        <f>'様式Ⅰ(男子)'!J84</f>
        <v>0</v>
      </c>
      <c r="M25" s="21" t="str">
        <f>'様式Ⅰ(男子)'!N84</f>
        <v/>
      </c>
      <c r="N25" s="21">
        <f>'様式Ⅰ(男子)'!J85</f>
        <v>0</v>
      </c>
      <c r="O25" s="21" t="str">
        <f>'様式Ⅰ(男子)'!N85</f>
        <v/>
      </c>
    </row>
    <row r="26" spans="1:15">
      <c r="A26" s="17">
        <v>25</v>
      </c>
      <c r="B26" s="21" t="str">
        <f>'様式Ⅰ(男子)'!H86</f>
        <v/>
      </c>
      <c r="C26" s="21" t="str">
        <f>CONCATENATE('様式Ⅰ(男子)'!D86," (",'様式Ⅰ(男子)'!F86,")")</f>
        <v xml:space="preserve"> ()</v>
      </c>
      <c r="D26" s="21" t="str">
        <f>'様式Ⅰ(男子)'!E86</f>
        <v/>
      </c>
      <c r="E26" s="21">
        <v>1</v>
      </c>
      <c r="F26" s="21">
        <f>基本情報登録!$D$8</f>
        <v>0</v>
      </c>
      <c r="G26" s="21" t="str">
        <f>基本情報登録!$D$10</f>
        <v/>
      </c>
      <c r="H26" s="21" t="e">
        <f>'様式Ⅰ(男子)'!G86</f>
        <v>#N/A</v>
      </c>
      <c r="I26" s="21">
        <f>'様式Ⅰ(男子)'!C86</f>
        <v>0</v>
      </c>
      <c r="J26" s="21">
        <f>'様式Ⅰ(男子)'!J86</f>
        <v>0</v>
      </c>
      <c r="K26" s="21" t="str">
        <f>'様式Ⅰ(男子)'!N86</f>
        <v/>
      </c>
      <c r="L26" s="21">
        <f>'様式Ⅰ(男子)'!J87</f>
        <v>0</v>
      </c>
      <c r="M26" s="21" t="str">
        <f>'様式Ⅰ(男子)'!N87</f>
        <v/>
      </c>
      <c r="N26" s="21">
        <f>'様式Ⅰ(男子)'!J88</f>
        <v>0</v>
      </c>
      <c r="O26" s="21" t="str">
        <f>'様式Ⅰ(男子)'!N88</f>
        <v/>
      </c>
    </row>
    <row r="27" spans="1:15">
      <c r="A27" s="17">
        <v>26</v>
      </c>
      <c r="B27" s="21" t="str">
        <f>'様式Ⅰ(男子)'!H89</f>
        <v/>
      </c>
      <c r="C27" s="21" t="str">
        <f>CONCATENATE('様式Ⅰ(男子)'!D89," (",'様式Ⅰ(男子)'!F89,")")</f>
        <v xml:space="preserve"> ()</v>
      </c>
      <c r="D27" s="21" t="str">
        <f>'様式Ⅰ(男子)'!E89</f>
        <v/>
      </c>
      <c r="E27" s="21">
        <v>1</v>
      </c>
      <c r="F27" s="21">
        <f>基本情報登録!$D$8</f>
        <v>0</v>
      </c>
      <c r="G27" s="21" t="str">
        <f>基本情報登録!$D$10</f>
        <v/>
      </c>
      <c r="H27" s="21" t="e">
        <f>'様式Ⅰ(男子)'!G89</f>
        <v>#N/A</v>
      </c>
      <c r="I27" s="21">
        <f>'様式Ⅰ(男子)'!C89</f>
        <v>0</v>
      </c>
      <c r="J27" s="21">
        <f>'様式Ⅰ(男子)'!J89</f>
        <v>0</v>
      </c>
      <c r="K27" s="21" t="str">
        <f>'様式Ⅰ(男子)'!N89</f>
        <v/>
      </c>
      <c r="L27" s="21">
        <f>'様式Ⅰ(男子)'!J90</f>
        <v>0</v>
      </c>
      <c r="M27" s="21" t="str">
        <f>'様式Ⅰ(男子)'!N90</f>
        <v/>
      </c>
      <c r="N27" s="21">
        <f>'様式Ⅰ(男子)'!J91</f>
        <v>0</v>
      </c>
      <c r="O27" s="21" t="str">
        <f>'様式Ⅰ(男子)'!N91</f>
        <v/>
      </c>
    </row>
    <row r="28" spans="1:15">
      <c r="A28" s="17">
        <v>27</v>
      </c>
      <c r="B28" s="21" t="str">
        <f>'様式Ⅰ(男子)'!H92</f>
        <v/>
      </c>
      <c r="C28" s="21" t="str">
        <f>CONCATENATE('様式Ⅰ(男子)'!D92," (",'様式Ⅰ(男子)'!F92,")")</f>
        <v xml:space="preserve"> ()</v>
      </c>
      <c r="D28" s="21" t="str">
        <f>'様式Ⅰ(男子)'!E92</f>
        <v/>
      </c>
      <c r="E28" s="21">
        <v>1</v>
      </c>
      <c r="F28" s="21">
        <f>基本情報登録!$D$8</f>
        <v>0</v>
      </c>
      <c r="G28" s="21" t="str">
        <f>基本情報登録!$D$10</f>
        <v/>
      </c>
      <c r="H28" s="21" t="e">
        <f>'様式Ⅰ(男子)'!G92</f>
        <v>#N/A</v>
      </c>
      <c r="I28" s="21">
        <f>'様式Ⅰ(男子)'!C92</f>
        <v>0</v>
      </c>
      <c r="J28" s="21">
        <f>'様式Ⅰ(男子)'!J92</f>
        <v>0</v>
      </c>
      <c r="K28" s="21" t="str">
        <f>'様式Ⅰ(男子)'!N92</f>
        <v/>
      </c>
      <c r="L28" s="21">
        <f>'様式Ⅰ(男子)'!J93</f>
        <v>0</v>
      </c>
      <c r="M28" s="21" t="str">
        <f>'様式Ⅰ(男子)'!N93</f>
        <v/>
      </c>
      <c r="N28" s="21">
        <f>'様式Ⅰ(男子)'!J94</f>
        <v>0</v>
      </c>
      <c r="O28" s="21" t="str">
        <f>'様式Ⅰ(男子)'!N94</f>
        <v/>
      </c>
    </row>
    <row r="29" spans="1:15">
      <c r="A29" s="17">
        <v>28</v>
      </c>
      <c r="B29" s="21" t="str">
        <f>'様式Ⅰ(男子)'!H95</f>
        <v/>
      </c>
      <c r="C29" s="21" t="str">
        <f>CONCATENATE('様式Ⅰ(男子)'!D95," (",'様式Ⅰ(男子)'!F95,")")</f>
        <v xml:space="preserve"> ()</v>
      </c>
      <c r="D29" s="21" t="str">
        <f>'様式Ⅰ(男子)'!E95</f>
        <v/>
      </c>
      <c r="E29" s="21">
        <v>1</v>
      </c>
      <c r="F29" s="21">
        <f>基本情報登録!$D$8</f>
        <v>0</v>
      </c>
      <c r="G29" s="21" t="str">
        <f>基本情報登録!$D$10</f>
        <v/>
      </c>
      <c r="H29" s="21" t="e">
        <f>'様式Ⅰ(男子)'!G95</f>
        <v>#N/A</v>
      </c>
      <c r="I29" s="21">
        <f>'様式Ⅰ(男子)'!C95</f>
        <v>0</v>
      </c>
      <c r="J29" s="21">
        <f>'様式Ⅰ(男子)'!J95</f>
        <v>0</v>
      </c>
      <c r="K29" s="21" t="str">
        <f>'様式Ⅰ(男子)'!N95</f>
        <v/>
      </c>
      <c r="L29" s="21">
        <f>'様式Ⅰ(男子)'!J96</f>
        <v>0</v>
      </c>
      <c r="M29" s="21" t="str">
        <f>'様式Ⅰ(男子)'!N96</f>
        <v/>
      </c>
      <c r="N29" s="21">
        <f>'様式Ⅰ(男子)'!J97</f>
        <v>0</v>
      </c>
      <c r="O29" s="21" t="str">
        <f>'様式Ⅰ(男子)'!N97</f>
        <v/>
      </c>
    </row>
    <row r="30" spans="1:15">
      <c r="A30" s="17">
        <v>29</v>
      </c>
      <c r="B30" s="21" t="str">
        <f>'様式Ⅰ(男子)'!H98</f>
        <v/>
      </c>
      <c r="C30" s="21" t="str">
        <f>CONCATENATE('様式Ⅰ(男子)'!D98," (",'様式Ⅰ(男子)'!F98,")")</f>
        <v xml:space="preserve"> ()</v>
      </c>
      <c r="D30" s="21" t="str">
        <f>'様式Ⅰ(男子)'!E98</f>
        <v/>
      </c>
      <c r="E30" s="21">
        <v>1</v>
      </c>
      <c r="F30" s="21">
        <f>基本情報登録!$D$8</f>
        <v>0</v>
      </c>
      <c r="G30" s="21" t="str">
        <f>基本情報登録!$D$10</f>
        <v/>
      </c>
      <c r="H30" s="21" t="e">
        <f>'様式Ⅰ(男子)'!G98</f>
        <v>#N/A</v>
      </c>
      <c r="I30" s="21">
        <f>'様式Ⅰ(男子)'!C98</f>
        <v>0</v>
      </c>
      <c r="J30" s="21">
        <f>'様式Ⅰ(男子)'!J98</f>
        <v>0</v>
      </c>
      <c r="K30" s="21" t="str">
        <f>'様式Ⅰ(男子)'!N98</f>
        <v/>
      </c>
      <c r="L30" s="21">
        <f>'様式Ⅰ(男子)'!J99</f>
        <v>0</v>
      </c>
      <c r="M30" s="21" t="str">
        <f>'様式Ⅰ(男子)'!N99</f>
        <v/>
      </c>
      <c r="N30" s="21">
        <f>'様式Ⅰ(男子)'!J100</f>
        <v>0</v>
      </c>
      <c r="O30" s="21" t="str">
        <f>'様式Ⅰ(男子)'!N100</f>
        <v/>
      </c>
    </row>
    <row r="31" spans="1:15">
      <c r="A31" s="17">
        <v>30</v>
      </c>
      <c r="B31" s="21" t="str">
        <f>'様式Ⅰ(男子)'!H101</f>
        <v/>
      </c>
      <c r="C31" s="21" t="str">
        <f>CONCATENATE('様式Ⅰ(男子)'!D101," (",'様式Ⅰ(男子)'!F101,")")</f>
        <v xml:space="preserve"> ()</v>
      </c>
      <c r="D31" s="21" t="str">
        <f>'様式Ⅰ(男子)'!E101</f>
        <v/>
      </c>
      <c r="E31" s="21">
        <v>1</v>
      </c>
      <c r="F31" s="21">
        <f>基本情報登録!$D$8</f>
        <v>0</v>
      </c>
      <c r="G31" s="21" t="str">
        <f>基本情報登録!$D$10</f>
        <v/>
      </c>
      <c r="H31" s="21" t="e">
        <f>'様式Ⅰ(男子)'!G101</f>
        <v>#N/A</v>
      </c>
      <c r="I31" s="21">
        <f>'様式Ⅰ(男子)'!C101</f>
        <v>0</v>
      </c>
      <c r="J31" s="21">
        <f>'様式Ⅰ(男子)'!J101</f>
        <v>0</v>
      </c>
      <c r="K31" s="21" t="str">
        <f>'様式Ⅰ(男子)'!N101</f>
        <v/>
      </c>
      <c r="L31" s="21">
        <f>'様式Ⅰ(男子)'!J102</f>
        <v>0</v>
      </c>
      <c r="M31" s="21" t="str">
        <f>'様式Ⅰ(男子)'!N102</f>
        <v/>
      </c>
      <c r="N31" s="21">
        <f>'様式Ⅰ(男子)'!J103</f>
        <v>0</v>
      </c>
      <c r="O31" s="21" t="str">
        <f>'様式Ⅰ(男子)'!N103</f>
        <v/>
      </c>
    </row>
    <row r="32" spans="1:15">
      <c r="A32" s="17">
        <v>31</v>
      </c>
      <c r="B32" s="21" t="str">
        <f>'様式Ⅰ(男子)'!H104</f>
        <v/>
      </c>
      <c r="C32" s="21" t="str">
        <f>CONCATENATE('様式Ⅰ(男子)'!D104," (",'様式Ⅰ(男子)'!F104,")")</f>
        <v xml:space="preserve"> ()</v>
      </c>
      <c r="D32" s="21" t="str">
        <f>'様式Ⅰ(男子)'!E104</f>
        <v/>
      </c>
      <c r="E32" s="21">
        <v>1</v>
      </c>
      <c r="F32" s="21">
        <f>基本情報登録!$D$8</f>
        <v>0</v>
      </c>
      <c r="G32" s="21" t="str">
        <f>基本情報登録!$D$10</f>
        <v/>
      </c>
      <c r="H32" s="21" t="e">
        <f>'様式Ⅰ(男子)'!G104</f>
        <v>#N/A</v>
      </c>
      <c r="I32" s="21">
        <f>'様式Ⅰ(男子)'!C104</f>
        <v>0</v>
      </c>
      <c r="J32" s="21">
        <f>'様式Ⅰ(男子)'!J104</f>
        <v>0</v>
      </c>
      <c r="K32" s="21" t="str">
        <f>'様式Ⅰ(男子)'!N104</f>
        <v/>
      </c>
      <c r="L32" s="21">
        <f>'様式Ⅰ(男子)'!J105</f>
        <v>0</v>
      </c>
      <c r="M32" s="21" t="str">
        <f>'様式Ⅰ(男子)'!N105</f>
        <v/>
      </c>
      <c r="N32" s="21">
        <f>'様式Ⅰ(男子)'!J106</f>
        <v>0</v>
      </c>
      <c r="O32" s="21" t="str">
        <f>'様式Ⅰ(男子)'!N106</f>
        <v/>
      </c>
    </row>
    <row r="33" spans="1:19">
      <c r="A33" s="17">
        <v>32</v>
      </c>
      <c r="B33" s="21" t="str">
        <f>'様式Ⅰ(男子)'!H107</f>
        <v/>
      </c>
      <c r="C33" s="21" t="str">
        <f>CONCATENATE('様式Ⅰ(男子)'!D107," (",'様式Ⅰ(男子)'!F107,")")</f>
        <v xml:space="preserve"> ()</v>
      </c>
      <c r="D33" s="21" t="str">
        <f>'様式Ⅰ(男子)'!E107</f>
        <v/>
      </c>
      <c r="E33" s="21">
        <v>1</v>
      </c>
      <c r="F33" s="21">
        <f>基本情報登録!$D$8</f>
        <v>0</v>
      </c>
      <c r="G33" s="21" t="str">
        <f>基本情報登録!$D$10</f>
        <v/>
      </c>
      <c r="H33" s="21" t="e">
        <f>'様式Ⅰ(男子)'!G107</f>
        <v>#N/A</v>
      </c>
      <c r="I33" s="21">
        <f>'様式Ⅰ(男子)'!C107</f>
        <v>0</v>
      </c>
      <c r="J33" s="21">
        <f>'様式Ⅰ(男子)'!J107</f>
        <v>0</v>
      </c>
      <c r="K33" s="21" t="str">
        <f>'様式Ⅰ(男子)'!N107</f>
        <v/>
      </c>
      <c r="L33" s="21">
        <f>'様式Ⅰ(男子)'!J108</f>
        <v>0</v>
      </c>
      <c r="M33" s="21" t="str">
        <f>'様式Ⅰ(男子)'!N108</f>
        <v/>
      </c>
      <c r="N33" s="21">
        <f>'様式Ⅰ(男子)'!J109</f>
        <v>0</v>
      </c>
      <c r="O33" s="21" t="str">
        <f>'様式Ⅰ(男子)'!N109</f>
        <v/>
      </c>
    </row>
    <row r="34" spans="1:19">
      <c r="A34" s="17">
        <v>33</v>
      </c>
      <c r="B34" s="21" t="str">
        <f>'様式Ⅰ(男子)'!H110</f>
        <v/>
      </c>
      <c r="C34" s="21" t="str">
        <f>CONCATENATE('様式Ⅰ(男子)'!D110," (",'様式Ⅰ(男子)'!F110,")")</f>
        <v xml:space="preserve"> ()</v>
      </c>
      <c r="D34" s="21" t="str">
        <f>'様式Ⅰ(男子)'!E110</f>
        <v/>
      </c>
      <c r="E34" s="21">
        <v>1</v>
      </c>
      <c r="F34" s="21">
        <f>基本情報登録!$D$8</f>
        <v>0</v>
      </c>
      <c r="G34" s="21" t="str">
        <f>基本情報登録!$D$10</f>
        <v/>
      </c>
      <c r="H34" s="21" t="e">
        <f>'様式Ⅰ(男子)'!G110</f>
        <v>#N/A</v>
      </c>
      <c r="I34" s="21">
        <f>'様式Ⅰ(男子)'!C110</f>
        <v>0</v>
      </c>
      <c r="J34" s="21">
        <f>'様式Ⅰ(男子)'!J110</f>
        <v>0</v>
      </c>
      <c r="K34" s="21" t="str">
        <f>'様式Ⅰ(男子)'!N110</f>
        <v/>
      </c>
      <c r="L34" s="21">
        <f>'様式Ⅰ(男子)'!J111</f>
        <v>0</v>
      </c>
      <c r="M34" s="21" t="str">
        <f>'様式Ⅰ(男子)'!N111</f>
        <v/>
      </c>
      <c r="N34" s="21">
        <f>'様式Ⅰ(男子)'!J112</f>
        <v>0</v>
      </c>
      <c r="O34" s="21" t="str">
        <f>'様式Ⅰ(男子)'!N112</f>
        <v/>
      </c>
    </row>
    <row r="35" spans="1:19">
      <c r="A35" s="17">
        <v>34</v>
      </c>
      <c r="B35" s="21" t="str">
        <f>'様式Ⅰ(男子)'!H113</f>
        <v/>
      </c>
      <c r="C35" s="21" t="str">
        <f>CONCATENATE('様式Ⅰ(男子)'!D113," (",'様式Ⅰ(男子)'!F113,")")</f>
        <v xml:space="preserve"> ()</v>
      </c>
      <c r="D35" s="21" t="str">
        <f>'様式Ⅰ(男子)'!E113</f>
        <v/>
      </c>
      <c r="E35" s="21">
        <v>1</v>
      </c>
      <c r="F35" s="21">
        <f>基本情報登録!$D$8</f>
        <v>0</v>
      </c>
      <c r="G35" s="21" t="str">
        <f>基本情報登録!$D$10</f>
        <v/>
      </c>
      <c r="H35" s="21" t="e">
        <f>'様式Ⅰ(男子)'!G113</f>
        <v>#N/A</v>
      </c>
      <c r="I35" s="21">
        <f>'様式Ⅰ(男子)'!C113</f>
        <v>0</v>
      </c>
      <c r="J35" s="21">
        <f>'様式Ⅰ(男子)'!J113</f>
        <v>0</v>
      </c>
      <c r="K35" s="21" t="str">
        <f>'様式Ⅰ(男子)'!N113</f>
        <v/>
      </c>
      <c r="L35" s="21">
        <f>'様式Ⅰ(男子)'!J114</f>
        <v>0</v>
      </c>
      <c r="M35" s="21" t="str">
        <f>'様式Ⅰ(男子)'!N114</f>
        <v/>
      </c>
      <c r="N35" s="21">
        <f>'様式Ⅰ(男子)'!J115</f>
        <v>0</v>
      </c>
      <c r="O35" s="21" t="str">
        <f>'様式Ⅰ(男子)'!N115</f>
        <v/>
      </c>
    </row>
    <row r="36" spans="1:19">
      <c r="A36" s="17">
        <v>35</v>
      </c>
      <c r="B36" s="21" t="str">
        <f>'様式Ⅰ(男子)'!H116</f>
        <v/>
      </c>
      <c r="C36" s="21" t="str">
        <f>CONCATENATE('様式Ⅰ(男子)'!D116," (",'様式Ⅰ(男子)'!F116,")")</f>
        <v xml:space="preserve"> ()</v>
      </c>
      <c r="D36" s="21" t="str">
        <f>'様式Ⅰ(男子)'!E116</f>
        <v/>
      </c>
      <c r="E36" s="21">
        <v>1</v>
      </c>
      <c r="F36" s="21">
        <f>基本情報登録!$D$8</f>
        <v>0</v>
      </c>
      <c r="G36" s="21" t="str">
        <f>基本情報登録!$D$10</f>
        <v/>
      </c>
      <c r="H36" s="21" t="e">
        <f>'様式Ⅰ(男子)'!G116</f>
        <v>#N/A</v>
      </c>
      <c r="I36" s="21">
        <f>'様式Ⅰ(男子)'!C116</f>
        <v>0</v>
      </c>
      <c r="J36" s="21">
        <f>'様式Ⅰ(男子)'!J116</f>
        <v>0</v>
      </c>
      <c r="K36" s="21" t="str">
        <f>'様式Ⅰ(男子)'!N116</f>
        <v/>
      </c>
      <c r="L36" s="21">
        <f>'様式Ⅰ(男子)'!J117</f>
        <v>0</v>
      </c>
      <c r="M36" s="21" t="str">
        <f>'様式Ⅰ(男子)'!N117</f>
        <v/>
      </c>
      <c r="N36" s="21">
        <f>'様式Ⅰ(男子)'!J118</f>
        <v>0</v>
      </c>
      <c r="O36" s="21" t="str">
        <f>'様式Ⅰ(男子)'!N118</f>
        <v/>
      </c>
    </row>
    <row r="37" spans="1:19">
      <c r="A37" s="17">
        <v>36</v>
      </c>
      <c r="B37" s="21" t="str">
        <f>'様式Ⅰ(男子)'!H119</f>
        <v/>
      </c>
      <c r="C37" s="21" t="str">
        <f>CONCATENATE('様式Ⅰ(男子)'!D119," (",'様式Ⅰ(男子)'!F119,")")</f>
        <v xml:space="preserve"> ()</v>
      </c>
      <c r="D37" s="21" t="str">
        <f>'様式Ⅰ(男子)'!E119</f>
        <v/>
      </c>
      <c r="E37" s="21">
        <v>1</v>
      </c>
      <c r="F37" s="21">
        <f>基本情報登録!$D$8</f>
        <v>0</v>
      </c>
      <c r="G37" s="21" t="str">
        <f>基本情報登録!$D$10</f>
        <v/>
      </c>
      <c r="H37" s="21" t="e">
        <f>'様式Ⅰ(男子)'!G119</f>
        <v>#N/A</v>
      </c>
      <c r="I37" s="21">
        <f>'様式Ⅰ(男子)'!C119</f>
        <v>0</v>
      </c>
      <c r="J37" s="21">
        <f>'様式Ⅰ(男子)'!J119</f>
        <v>0</v>
      </c>
      <c r="K37" s="21" t="str">
        <f>'様式Ⅰ(男子)'!N119</f>
        <v/>
      </c>
      <c r="L37" s="21">
        <f>'様式Ⅰ(男子)'!J120</f>
        <v>0</v>
      </c>
      <c r="M37" s="21" t="str">
        <f>'様式Ⅰ(男子)'!N120</f>
        <v/>
      </c>
      <c r="N37" s="21">
        <f>'様式Ⅰ(男子)'!J121</f>
        <v>0</v>
      </c>
      <c r="O37" s="21" t="str">
        <f>'様式Ⅰ(男子)'!N121</f>
        <v/>
      </c>
    </row>
    <row r="38" spans="1:19">
      <c r="A38" s="17">
        <v>37</v>
      </c>
      <c r="B38" s="21" t="str">
        <f>'様式Ⅰ(男子)'!H122</f>
        <v/>
      </c>
      <c r="C38" s="21" t="str">
        <f>CONCATENATE('様式Ⅰ(男子)'!D122," (",'様式Ⅰ(男子)'!F122,")")</f>
        <v xml:space="preserve"> ()</v>
      </c>
      <c r="D38" s="21" t="str">
        <f>'様式Ⅰ(男子)'!E122</f>
        <v/>
      </c>
      <c r="E38" s="21">
        <v>1</v>
      </c>
      <c r="F38" s="21">
        <f>基本情報登録!$D$8</f>
        <v>0</v>
      </c>
      <c r="G38" s="21" t="str">
        <f>基本情報登録!$D$10</f>
        <v/>
      </c>
      <c r="H38" s="21" t="e">
        <f>'様式Ⅰ(男子)'!G122</f>
        <v>#N/A</v>
      </c>
      <c r="I38" s="21">
        <f>'様式Ⅰ(男子)'!C122</f>
        <v>0</v>
      </c>
      <c r="J38" s="21">
        <f>'様式Ⅰ(男子)'!J122</f>
        <v>0</v>
      </c>
      <c r="K38" s="21" t="str">
        <f>'様式Ⅰ(男子)'!N122</f>
        <v/>
      </c>
      <c r="L38" s="21">
        <f>'様式Ⅰ(男子)'!J123</f>
        <v>0</v>
      </c>
      <c r="M38" s="21" t="str">
        <f>'様式Ⅰ(男子)'!N123</f>
        <v/>
      </c>
      <c r="N38" s="21">
        <f>'様式Ⅰ(男子)'!J124</f>
        <v>0</v>
      </c>
      <c r="O38" s="21" t="str">
        <f>'様式Ⅰ(男子)'!N124</f>
        <v/>
      </c>
    </row>
    <row r="39" spans="1:19" ht="12.75" customHeight="1">
      <c r="A39" s="17">
        <v>38</v>
      </c>
      <c r="B39" s="21" t="str">
        <f>'様式Ⅰ(男子)'!H125</f>
        <v/>
      </c>
      <c r="C39" s="21" t="str">
        <f>CONCATENATE('様式Ⅰ(男子)'!D125," (",'様式Ⅰ(男子)'!F125,")")</f>
        <v xml:space="preserve"> ()</v>
      </c>
      <c r="D39" s="21" t="str">
        <f>'様式Ⅰ(男子)'!E125</f>
        <v/>
      </c>
      <c r="E39" s="21">
        <v>1</v>
      </c>
      <c r="F39" s="21">
        <f>基本情報登録!$D$8</f>
        <v>0</v>
      </c>
      <c r="G39" s="21" t="str">
        <f>基本情報登録!$D$10</f>
        <v/>
      </c>
      <c r="H39" s="21" t="e">
        <f>'様式Ⅰ(男子)'!G125</f>
        <v>#N/A</v>
      </c>
      <c r="I39" s="21">
        <f>'様式Ⅰ(男子)'!C125</f>
        <v>0</v>
      </c>
      <c r="J39" s="21">
        <f>'様式Ⅰ(男子)'!J125</f>
        <v>0</v>
      </c>
      <c r="K39" s="21" t="str">
        <f>'様式Ⅰ(男子)'!N125</f>
        <v/>
      </c>
      <c r="L39" s="21">
        <f>'様式Ⅰ(男子)'!J126</f>
        <v>0</v>
      </c>
      <c r="M39" s="21" t="str">
        <f>'様式Ⅰ(男子)'!N126</f>
        <v/>
      </c>
      <c r="N39" s="21">
        <f>'様式Ⅰ(男子)'!J127</f>
        <v>0</v>
      </c>
      <c r="O39" s="21" t="str">
        <f>'様式Ⅰ(男子)'!N127</f>
        <v/>
      </c>
    </row>
    <row r="40" spans="1:19">
      <c r="A40" s="17">
        <v>39</v>
      </c>
      <c r="B40" s="21" t="str">
        <f>'様式Ⅰ(男子)'!H128</f>
        <v/>
      </c>
      <c r="C40" s="21" t="str">
        <f>CONCATENATE('様式Ⅰ(男子)'!D128," (",'様式Ⅰ(男子)'!F128,")")</f>
        <v xml:space="preserve"> ()</v>
      </c>
      <c r="D40" s="21" t="str">
        <f>'様式Ⅰ(男子)'!E128</f>
        <v/>
      </c>
      <c r="E40" s="21">
        <v>1</v>
      </c>
      <c r="F40" s="21">
        <f>基本情報登録!$D$8</f>
        <v>0</v>
      </c>
      <c r="G40" s="21" t="str">
        <f>基本情報登録!$D$10</f>
        <v/>
      </c>
      <c r="H40" s="21" t="e">
        <f>'様式Ⅰ(男子)'!G128</f>
        <v>#N/A</v>
      </c>
      <c r="I40" s="21">
        <f>'様式Ⅰ(男子)'!C128</f>
        <v>0</v>
      </c>
      <c r="J40" s="21">
        <f>'様式Ⅰ(男子)'!J128</f>
        <v>0</v>
      </c>
      <c r="K40" s="21" t="str">
        <f>'様式Ⅰ(男子)'!N128</f>
        <v/>
      </c>
      <c r="L40" s="21">
        <f>'様式Ⅰ(男子)'!J129</f>
        <v>0</v>
      </c>
      <c r="M40" s="21" t="str">
        <f>'様式Ⅰ(男子)'!N129</f>
        <v/>
      </c>
      <c r="N40" s="21">
        <f>'様式Ⅰ(男子)'!J130</f>
        <v>0</v>
      </c>
      <c r="O40" s="21" t="str">
        <f>'様式Ⅰ(男子)'!N130</f>
        <v/>
      </c>
    </row>
    <row r="41" spans="1:19">
      <c r="A41" s="17">
        <v>40</v>
      </c>
      <c r="B41" s="21" t="str">
        <f>'様式Ⅰ(男子)'!H131</f>
        <v/>
      </c>
      <c r="C41" s="21" t="str">
        <f>CONCATENATE('様式Ⅰ(男子)'!D131," (",'様式Ⅰ(男子)'!F131,")")</f>
        <v xml:space="preserve"> ()</v>
      </c>
      <c r="D41" s="21" t="str">
        <f>'様式Ⅰ(男子)'!E131</f>
        <v/>
      </c>
      <c r="E41" s="21">
        <v>1</v>
      </c>
      <c r="F41" s="21">
        <f>基本情報登録!$D$8</f>
        <v>0</v>
      </c>
      <c r="G41" s="21" t="str">
        <f>基本情報登録!$D$10</f>
        <v/>
      </c>
      <c r="H41" s="21" t="e">
        <f>'様式Ⅰ(男子)'!G131</f>
        <v>#N/A</v>
      </c>
      <c r="I41" s="21">
        <f>'様式Ⅰ(男子)'!C131</f>
        <v>0</v>
      </c>
      <c r="J41" s="21">
        <f>'様式Ⅰ(男子)'!J131</f>
        <v>0</v>
      </c>
      <c r="K41" s="21" t="str">
        <f>'様式Ⅰ(男子)'!N131</f>
        <v/>
      </c>
      <c r="L41" s="21">
        <f>'様式Ⅰ(男子)'!J132</f>
        <v>0</v>
      </c>
      <c r="M41" s="21" t="str">
        <f>'様式Ⅰ(男子)'!N132</f>
        <v/>
      </c>
      <c r="N41" s="21">
        <f>'様式Ⅰ(男子)'!J133</f>
        <v>0</v>
      </c>
      <c r="O41" s="21" t="str">
        <f>'様式Ⅰ(男子)'!N133</f>
        <v/>
      </c>
    </row>
    <row r="42" spans="1:19">
      <c r="A42" s="17">
        <v>41</v>
      </c>
      <c r="B42" s="21" t="str">
        <f>'様式Ⅰ(男子)'!H134</f>
        <v/>
      </c>
      <c r="C42" s="21" t="str">
        <f>CONCATENATE('様式Ⅰ(男子)'!D134," (",'様式Ⅰ(男子)'!F134,")")</f>
        <v xml:space="preserve"> ()</v>
      </c>
      <c r="D42" s="21" t="str">
        <f>'様式Ⅰ(男子)'!E134</f>
        <v/>
      </c>
      <c r="E42" s="21">
        <v>1</v>
      </c>
      <c r="F42" s="21">
        <f>基本情報登録!$D$8</f>
        <v>0</v>
      </c>
      <c r="G42" s="21" t="str">
        <f>基本情報登録!$D$10</f>
        <v/>
      </c>
      <c r="H42" s="21" t="e">
        <f>'様式Ⅰ(男子)'!G134</f>
        <v>#N/A</v>
      </c>
      <c r="I42" s="21">
        <f>'様式Ⅰ(男子)'!C134</f>
        <v>0</v>
      </c>
      <c r="J42" s="21">
        <f>'様式Ⅰ(男子)'!J134</f>
        <v>0</v>
      </c>
      <c r="K42" s="21" t="str">
        <f>'様式Ⅰ(男子)'!N134</f>
        <v/>
      </c>
      <c r="L42" s="21">
        <f>'様式Ⅰ(男子)'!J135</f>
        <v>0</v>
      </c>
      <c r="M42" s="21" t="str">
        <f>'様式Ⅰ(男子)'!N135</f>
        <v/>
      </c>
      <c r="N42" s="21">
        <f>'様式Ⅰ(男子)'!J136</f>
        <v>0</v>
      </c>
      <c r="O42" s="21" t="str">
        <f>'様式Ⅰ(男子)'!N136</f>
        <v/>
      </c>
    </row>
    <row r="43" spans="1:19">
      <c r="A43" s="17">
        <v>42</v>
      </c>
      <c r="B43" s="21" t="str">
        <f>'様式Ⅰ(男子)'!H137</f>
        <v/>
      </c>
      <c r="C43" s="21" t="str">
        <f>CONCATENATE('様式Ⅰ(男子)'!D137," (",'様式Ⅰ(男子)'!F137,")")</f>
        <v xml:space="preserve"> ()</v>
      </c>
      <c r="D43" s="21" t="str">
        <f>'様式Ⅰ(男子)'!E137</f>
        <v/>
      </c>
      <c r="E43" s="21">
        <v>1</v>
      </c>
      <c r="F43" s="21">
        <f>基本情報登録!$D$8</f>
        <v>0</v>
      </c>
      <c r="G43" s="21" t="str">
        <f>基本情報登録!$D$10</f>
        <v/>
      </c>
      <c r="H43" s="21" t="e">
        <f>'様式Ⅰ(男子)'!G137</f>
        <v>#N/A</v>
      </c>
      <c r="I43" s="21">
        <f>'様式Ⅰ(男子)'!C137</f>
        <v>0</v>
      </c>
      <c r="J43" s="21">
        <f>'様式Ⅰ(男子)'!J137</f>
        <v>0</v>
      </c>
      <c r="K43" s="21" t="str">
        <f>'様式Ⅰ(男子)'!N137</f>
        <v/>
      </c>
      <c r="L43" s="21">
        <f>'様式Ⅰ(男子)'!J138</f>
        <v>0</v>
      </c>
      <c r="M43" s="21" t="str">
        <f>'様式Ⅰ(男子)'!N138</f>
        <v/>
      </c>
      <c r="N43" s="21">
        <f>'様式Ⅰ(男子)'!J139</f>
        <v>0</v>
      </c>
      <c r="O43" s="21" t="str">
        <f>'様式Ⅰ(男子)'!N139</f>
        <v/>
      </c>
    </row>
    <row r="44" spans="1:19">
      <c r="A44" s="17">
        <v>43</v>
      </c>
      <c r="B44" s="21" t="str">
        <f>'様式Ⅰ(男子)'!H140</f>
        <v/>
      </c>
      <c r="C44" s="21" t="str">
        <f>CONCATENATE('様式Ⅰ(男子)'!D140," (",'様式Ⅰ(男子)'!F140,")")</f>
        <v xml:space="preserve"> ()</v>
      </c>
      <c r="D44" s="21" t="str">
        <f>'様式Ⅰ(男子)'!E140</f>
        <v/>
      </c>
      <c r="E44" s="21">
        <v>1</v>
      </c>
      <c r="F44" s="21">
        <f>基本情報登録!$D$8</f>
        <v>0</v>
      </c>
      <c r="G44" s="21" t="str">
        <f>基本情報登録!$D$10</f>
        <v/>
      </c>
      <c r="H44" s="21" t="e">
        <f>'様式Ⅰ(男子)'!G140</f>
        <v>#N/A</v>
      </c>
      <c r="I44" s="21">
        <f>'様式Ⅰ(男子)'!C140</f>
        <v>0</v>
      </c>
      <c r="J44" s="21">
        <f>'様式Ⅰ(男子)'!J140</f>
        <v>0</v>
      </c>
      <c r="K44" s="21" t="str">
        <f>'様式Ⅰ(男子)'!N140</f>
        <v/>
      </c>
      <c r="L44" s="21">
        <f>'様式Ⅰ(男子)'!J141</f>
        <v>0</v>
      </c>
      <c r="M44" s="21" t="str">
        <f>'様式Ⅰ(男子)'!N141</f>
        <v/>
      </c>
      <c r="N44" s="21">
        <f>'様式Ⅰ(男子)'!J142</f>
        <v>0</v>
      </c>
      <c r="O44" s="21" t="str">
        <f>'様式Ⅰ(男子)'!N142</f>
        <v/>
      </c>
    </row>
    <row r="45" spans="1:19">
      <c r="A45" s="17">
        <v>44</v>
      </c>
      <c r="B45" s="21" t="str">
        <f>'様式Ⅰ(男子)'!H143</f>
        <v/>
      </c>
      <c r="C45" s="21" t="str">
        <f>CONCATENATE('様式Ⅰ(男子)'!D143," (",'様式Ⅰ(男子)'!F143,")")</f>
        <v xml:space="preserve"> ()</v>
      </c>
      <c r="D45" s="21" t="str">
        <f>'様式Ⅰ(男子)'!E143</f>
        <v/>
      </c>
      <c r="E45" s="21">
        <v>1</v>
      </c>
      <c r="F45" s="21">
        <f>基本情報登録!$D$8</f>
        <v>0</v>
      </c>
      <c r="G45" s="21" t="str">
        <f>基本情報登録!$D$10</f>
        <v/>
      </c>
      <c r="H45" s="21" t="e">
        <f>'様式Ⅰ(男子)'!G143</f>
        <v>#N/A</v>
      </c>
      <c r="I45" s="21">
        <f>'様式Ⅰ(男子)'!C143</f>
        <v>0</v>
      </c>
      <c r="J45" s="21">
        <f>'様式Ⅰ(男子)'!J143</f>
        <v>0</v>
      </c>
      <c r="K45" s="21" t="str">
        <f>'様式Ⅰ(男子)'!N143</f>
        <v/>
      </c>
      <c r="L45" s="21">
        <f>'様式Ⅰ(男子)'!J144</f>
        <v>0</v>
      </c>
      <c r="M45" s="21" t="str">
        <f>'様式Ⅰ(男子)'!N144</f>
        <v/>
      </c>
      <c r="N45" s="21">
        <f>'様式Ⅰ(男子)'!J145</f>
        <v>0</v>
      </c>
      <c r="O45" s="21" t="str">
        <f>'様式Ⅰ(男子)'!N145</f>
        <v/>
      </c>
    </row>
    <row r="46" spans="1:19">
      <c r="A46" s="17">
        <v>45</v>
      </c>
      <c r="B46" s="21" t="str">
        <f>'様式Ⅰ(男子)'!H146</f>
        <v/>
      </c>
      <c r="C46" s="21" t="str">
        <f>CONCATENATE('様式Ⅰ(男子)'!D146," (",'様式Ⅰ(男子)'!F146,")")</f>
        <v xml:space="preserve"> ()</v>
      </c>
      <c r="D46" s="21" t="str">
        <f>'様式Ⅰ(男子)'!E146</f>
        <v/>
      </c>
      <c r="E46" s="21">
        <v>1</v>
      </c>
      <c r="F46" s="21">
        <f>基本情報登録!$D$8</f>
        <v>0</v>
      </c>
      <c r="G46" s="21" t="str">
        <f>基本情報登録!$D$10</f>
        <v/>
      </c>
      <c r="H46" s="21" t="e">
        <f>'様式Ⅰ(男子)'!G146</f>
        <v>#N/A</v>
      </c>
      <c r="I46" s="21">
        <f>'様式Ⅰ(男子)'!C146</f>
        <v>0</v>
      </c>
      <c r="J46" s="21">
        <f>'様式Ⅰ(男子)'!J146</f>
        <v>0</v>
      </c>
      <c r="K46" s="21" t="str">
        <f>'様式Ⅰ(男子)'!N146</f>
        <v/>
      </c>
      <c r="L46" s="21">
        <f>'様式Ⅰ(男子)'!J147</f>
        <v>0</v>
      </c>
      <c r="M46" s="21" t="str">
        <f>'様式Ⅰ(男子)'!N147</f>
        <v/>
      </c>
      <c r="N46" s="21">
        <f>'様式Ⅰ(男子)'!J148</f>
        <v>0</v>
      </c>
      <c r="O46" s="21" t="str">
        <f>'様式Ⅰ(男子)'!N148</f>
        <v/>
      </c>
    </row>
    <row r="47" spans="1:19">
      <c r="A47" s="17">
        <v>46</v>
      </c>
      <c r="B47" s="21" t="str">
        <f>'様式Ⅰ(男子)'!H149</f>
        <v/>
      </c>
      <c r="C47" s="21" t="str">
        <f>CONCATENATE('様式Ⅰ(男子)'!D149," (",'様式Ⅰ(男子)'!F149,")")</f>
        <v xml:space="preserve"> ()</v>
      </c>
      <c r="D47" s="21" t="str">
        <f>'様式Ⅰ(男子)'!E149</f>
        <v/>
      </c>
      <c r="E47" s="21">
        <v>1</v>
      </c>
      <c r="F47" s="21">
        <f>基本情報登録!$D$8</f>
        <v>0</v>
      </c>
      <c r="G47" s="21" t="str">
        <f>基本情報登録!$D$10</f>
        <v/>
      </c>
      <c r="H47" s="21" t="e">
        <f>'様式Ⅰ(男子)'!G149</f>
        <v>#N/A</v>
      </c>
      <c r="I47" s="21">
        <f>'様式Ⅰ(男子)'!C149</f>
        <v>0</v>
      </c>
      <c r="J47" s="21">
        <f>'様式Ⅰ(男子)'!J149</f>
        <v>0</v>
      </c>
      <c r="K47" s="21" t="str">
        <f>'様式Ⅰ(男子)'!N149</f>
        <v/>
      </c>
      <c r="L47" s="21">
        <f>'様式Ⅰ(男子)'!J150</f>
        <v>0</v>
      </c>
      <c r="M47" s="21" t="str">
        <f>'様式Ⅰ(男子)'!N150</f>
        <v/>
      </c>
      <c r="N47" s="21">
        <f>'様式Ⅰ(男子)'!J151</f>
        <v>0</v>
      </c>
      <c r="O47" s="21" t="str">
        <f>'様式Ⅰ(男子)'!N151</f>
        <v/>
      </c>
    </row>
    <row r="48" spans="1:19">
      <c r="A48" s="17">
        <v>47</v>
      </c>
      <c r="B48" s="21" t="str">
        <f>'様式Ⅰ(男子)'!H152</f>
        <v/>
      </c>
      <c r="C48" s="21" t="str">
        <f>CONCATENATE('様式Ⅰ(男子)'!D152," (",'様式Ⅰ(男子)'!F152,")")</f>
        <v xml:space="preserve"> ()</v>
      </c>
      <c r="D48" s="21" t="str">
        <f>'様式Ⅰ(男子)'!E152</f>
        <v/>
      </c>
      <c r="E48" s="21">
        <v>1</v>
      </c>
      <c r="F48" s="21">
        <f>基本情報登録!$D$8</f>
        <v>0</v>
      </c>
      <c r="G48" s="21" t="str">
        <f>基本情報登録!$D$10</f>
        <v/>
      </c>
      <c r="H48" s="21" t="e">
        <f>'様式Ⅰ(男子)'!G152</f>
        <v>#N/A</v>
      </c>
      <c r="I48" s="21">
        <f>'様式Ⅰ(男子)'!C152</f>
        <v>0</v>
      </c>
      <c r="J48" s="21">
        <f>'様式Ⅰ(男子)'!J152</f>
        <v>0</v>
      </c>
      <c r="K48" s="21" t="str">
        <f>'様式Ⅰ(男子)'!N152</f>
        <v/>
      </c>
      <c r="L48" s="21">
        <f>'様式Ⅰ(男子)'!J153</f>
        <v>0</v>
      </c>
      <c r="M48" s="21" t="str">
        <f>'様式Ⅰ(男子)'!N153</f>
        <v/>
      </c>
      <c r="N48" s="21">
        <f>'様式Ⅰ(男子)'!J154</f>
        <v>0</v>
      </c>
      <c r="O48" s="21" t="str">
        <f>'様式Ⅰ(男子)'!N154</f>
        <v/>
      </c>
      <c r="S48" s="21"/>
    </row>
    <row r="49" spans="1:19">
      <c r="A49" s="17">
        <v>48</v>
      </c>
      <c r="B49" s="21" t="str">
        <f>'様式Ⅰ(男子)'!H155</f>
        <v/>
      </c>
      <c r="C49" s="21" t="str">
        <f>CONCATENATE('様式Ⅰ(男子)'!D155," (",'様式Ⅰ(男子)'!F155,")")</f>
        <v xml:space="preserve"> ()</v>
      </c>
      <c r="D49" s="21" t="str">
        <f>'様式Ⅰ(男子)'!E155</f>
        <v/>
      </c>
      <c r="E49" s="21">
        <v>1</v>
      </c>
      <c r="F49" s="21">
        <f>基本情報登録!$D$8</f>
        <v>0</v>
      </c>
      <c r="G49" s="21" t="str">
        <f>基本情報登録!$D$10</f>
        <v/>
      </c>
      <c r="H49" s="21" t="e">
        <f>'様式Ⅰ(男子)'!G155</f>
        <v>#N/A</v>
      </c>
      <c r="I49" s="21">
        <f>'様式Ⅰ(男子)'!C155</f>
        <v>0</v>
      </c>
      <c r="J49" s="21">
        <f>'様式Ⅰ(男子)'!J155</f>
        <v>0</v>
      </c>
      <c r="K49" s="21" t="str">
        <f>'様式Ⅰ(男子)'!N155</f>
        <v/>
      </c>
      <c r="L49" s="21">
        <f>'様式Ⅰ(男子)'!J156</f>
        <v>0</v>
      </c>
      <c r="M49" s="21" t="str">
        <f>'様式Ⅰ(男子)'!N156</f>
        <v/>
      </c>
      <c r="N49" s="21">
        <f>'様式Ⅰ(男子)'!J157</f>
        <v>0</v>
      </c>
      <c r="O49" s="21" t="str">
        <f>'様式Ⅰ(男子)'!N157</f>
        <v/>
      </c>
      <c r="S49" s="21"/>
    </row>
    <row r="50" spans="1:19">
      <c r="A50" s="17">
        <v>49</v>
      </c>
      <c r="B50" s="21" t="str">
        <f>'様式Ⅰ(男子)'!H158</f>
        <v/>
      </c>
      <c r="C50" s="21" t="str">
        <f>CONCATENATE('様式Ⅰ(男子)'!D158," (",'様式Ⅰ(男子)'!F158,")")</f>
        <v xml:space="preserve"> ()</v>
      </c>
      <c r="D50" s="21" t="str">
        <f>'様式Ⅰ(男子)'!E158</f>
        <v/>
      </c>
      <c r="E50" s="21">
        <v>1</v>
      </c>
      <c r="F50" s="21">
        <f>基本情報登録!$D$8</f>
        <v>0</v>
      </c>
      <c r="G50" s="21" t="str">
        <f>基本情報登録!$D$10</f>
        <v/>
      </c>
      <c r="H50" s="21" t="e">
        <f>'様式Ⅰ(男子)'!G158</f>
        <v>#N/A</v>
      </c>
      <c r="I50" s="21">
        <f>'様式Ⅰ(男子)'!C158</f>
        <v>0</v>
      </c>
      <c r="J50" s="21">
        <f>'様式Ⅰ(男子)'!J158</f>
        <v>0</v>
      </c>
      <c r="K50" s="21" t="str">
        <f>'様式Ⅰ(男子)'!N158</f>
        <v/>
      </c>
      <c r="L50" s="21">
        <f>'様式Ⅰ(男子)'!J159</f>
        <v>0</v>
      </c>
      <c r="M50" s="21" t="str">
        <f>'様式Ⅰ(男子)'!N159</f>
        <v/>
      </c>
      <c r="N50" s="21">
        <f>'様式Ⅰ(男子)'!J160</f>
        <v>0</v>
      </c>
      <c r="O50" s="21" t="str">
        <f>'様式Ⅰ(男子)'!N160</f>
        <v/>
      </c>
      <c r="S50" s="21"/>
    </row>
    <row r="51" spans="1:19">
      <c r="A51" s="17">
        <v>50</v>
      </c>
      <c r="B51" s="21" t="str">
        <f>'様式Ⅰ(男子)'!H161</f>
        <v/>
      </c>
      <c r="C51" s="21" t="str">
        <f>CONCATENATE('様式Ⅰ(男子)'!D161," (",'様式Ⅰ(男子)'!F161,")")</f>
        <v xml:space="preserve"> ()</v>
      </c>
      <c r="D51" s="21" t="str">
        <f>'様式Ⅰ(男子)'!E161</f>
        <v/>
      </c>
      <c r="E51" s="21">
        <v>1</v>
      </c>
      <c r="F51" s="21">
        <f>基本情報登録!$D$8</f>
        <v>0</v>
      </c>
      <c r="G51" s="21" t="str">
        <f>基本情報登録!$D$10</f>
        <v/>
      </c>
      <c r="H51" s="21" t="e">
        <f>'様式Ⅰ(男子)'!G161</f>
        <v>#N/A</v>
      </c>
      <c r="I51" s="21">
        <f>'様式Ⅰ(男子)'!C161</f>
        <v>0</v>
      </c>
      <c r="J51" s="21">
        <f>'様式Ⅰ(男子)'!J161</f>
        <v>0</v>
      </c>
      <c r="K51" s="21" t="str">
        <f>'様式Ⅰ(男子)'!N161</f>
        <v/>
      </c>
      <c r="L51" s="21">
        <f>'様式Ⅰ(男子)'!J162</f>
        <v>0</v>
      </c>
      <c r="M51" s="21" t="str">
        <f>'様式Ⅰ(男子)'!N162</f>
        <v/>
      </c>
      <c r="N51" s="21">
        <f>'様式Ⅰ(男子)'!J163</f>
        <v>0</v>
      </c>
      <c r="O51" s="21" t="str">
        <f>'様式Ⅰ(男子)'!N163</f>
        <v/>
      </c>
      <c r="S51" s="21"/>
    </row>
    <row r="52" spans="1:19">
      <c r="A52" s="17">
        <v>51</v>
      </c>
      <c r="B52" s="21" t="str">
        <f>'様式Ⅰ(男子)'!H164</f>
        <v/>
      </c>
      <c r="C52" s="21" t="str">
        <f>CONCATENATE('様式Ⅰ(男子)'!D164," (",'様式Ⅰ(男子)'!F164,")")</f>
        <v xml:space="preserve"> ()</v>
      </c>
      <c r="D52" s="21" t="str">
        <f>'様式Ⅰ(男子)'!E164</f>
        <v/>
      </c>
      <c r="E52" s="21">
        <v>1</v>
      </c>
      <c r="F52" s="21">
        <f>基本情報登録!$D$8</f>
        <v>0</v>
      </c>
      <c r="G52" s="21" t="str">
        <f>基本情報登録!$D$10</f>
        <v/>
      </c>
      <c r="H52" s="21" t="e">
        <f>'様式Ⅰ(男子)'!G164</f>
        <v>#N/A</v>
      </c>
      <c r="I52" s="21">
        <f>'様式Ⅰ(男子)'!C164</f>
        <v>0</v>
      </c>
      <c r="J52" s="21">
        <f>'様式Ⅰ(男子)'!J164</f>
        <v>0</v>
      </c>
      <c r="K52" s="21" t="str">
        <f>'様式Ⅰ(男子)'!N164</f>
        <v/>
      </c>
      <c r="L52" s="21">
        <f>'様式Ⅰ(男子)'!J165</f>
        <v>0</v>
      </c>
      <c r="M52" s="21" t="str">
        <f>'様式Ⅰ(男子)'!N165</f>
        <v/>
      </c>
      <c r="N52" s="21">
        <f>'様式Ⅰ(男子)'!J166</f>
        <v>0</v>
      </c>
      <c r="O52" s="21" t="str">
        <f>'様式Ⅰ(男子)'!N166</f>
        <v/>
      </c>
    </row>
    <row r="53" spans="1:19">
      <c r="A53" s="17">
        <v>52</v>
      </c>
      <c r="B53" s="21" t="str">
        <f>'様式Ⅰ(男子)'!H167</f>
        <v/>
      </c>
      <c r="C53" s="21" t="str">
        <f>CONCATENATE('様式Ⅰ(男子)'!D167," (",'様式Ⅰ(男子)'!F167,")")</f>
        <v xml:space="preserve"> ()</v>
      </c>
      <c r="D53" s="21" t="str">
        <f>'様式Ⅰ(男子)'!E167</f>
        <v/>
      </c>
      <c r="E53" s="21">
        <v>1</v>
      </c>
      <c r="F53" s="21">
        <f>基本情報登録!$D$8</f>
        <v>0</v>
      </c>
      <c r="G53" s="21" t="str">
        <f>基本情報登録!$D$10</f>
        <v/>
      </c>
      <c r="H53" s="21" t="e">
        <f>'様式Ⅰ(男子)'!G167</f>
        <v>#N/A</v>
      </c>
      <c r="I53" s="21">
        <f>'様式Ⅰ(男子)'!C167</f>
        <v>0</v>
      </c>
      <c r="J53" s="21">
        <f>'様式Ⅰ(男子)'!J167</f>
        <v>0</v>
      </c>
      <c r="K53" s="21" t="str">
        <f>'様式Ⅰ(男子)'!N167</f>
        <v/>
      </c>
      <c r="L53" s="21">
        <f>'様式Ⅰ(男子)'!J168</f>
        <v>0</v>
      </c>
      <c r="M53" s="21" t="str">
        <f>'様式Ⅰ(男子)'!N168</f>
        <v/>
      </c>
      <c r="N53" s="21">
        <f>'様式Ⅰ(男子)'!J169</f>
        <v>0</v>
      </c>
      <c r="O53" s="21" t="str">
        <f>'様式Ⅰ(男子)'!N169</f>
        <v/>
      </c>
    </row>
    <row r="54" spans="1:19">
      <c r="A54" s="17">
        <v>53</v>
      </c>
      <c r="B54" s="21" t="str">
        <f>'様式Ⅰ(男子)'!H170</f>
        <v/>
      </c>
      <c r="C54" s="21" t="str">
        <f>CONCATENATE('様式Ⅰ(男子)'!D170," (",'様式Ⅰ(男子)'!F170,")")</f>
        <v xml:space="preserve"> ()</v>
      </c>
      <c r="D54" s="21" t="str">
        <f>'様式Ⅰ(男子)'!E170</f>
        <v/>
      </c>
      <c r="E54" s="21">
        <v>1</v>
      </c>
      <c r="F54" s="21">
        <f>基本情報登録!$D$8</f>
        <v>0</v>
      </c>
      <c r="G54" s="21" t="str">
        <f>基本情報登録!$D$10</f>
        <v/>
      </c>
      <c r="H54" s="21" t="e">
        <f>'様式Ⅰ(男子)'!G170</f>
        <v>#N/A</v>
      </c>
      <c r="I54" s="21">
        <f>'様式Ⅰ(男子)'!C170</f>
        <v>0</v>
      </c>
      <c r="J54" s="21">
        <f>'様式Ⅰ(男子)'!J170</f>
        <v>0</v>
      </c>
      <c r="K54" s="21" t="str">
        <f>'様式Ⅰ(男子)'!N170</f>
        <v/>
      </c>
      <c r="L54" s="21">
        <f>'様式Ⅰ(男子)'!J171</f>
        <v>0</v>
      </c>
      <c r="M54" s="21" t="str">
        <f>'様式Ⅰ(男子)'!N171</f>
        <v/>
      </c>
      <c r="N54" s="21">
        <f>'様式Ⅰ(男子)'!J172</f>
        <v>0</v>
      </c>
      <c r="O54" s="21" t="str">
        <f>'様式Ⅰ(男子)'!N172</f>
        <v/>
      </c>
      <c r="S54" s="21"/>
    </row>
    <row r="55" spans="1:19">
      <c r="A55" s="17">
        <v>54</v>
      </c>
      <c r="B55" s="21" t="str">
        <f>'様式Ⅰ(男子)'!H173</f>
        <v/>
      </c>
      <c r="C55" s="21" t="str">
        <f>CONCATENATE('様式Ⅰ(男子)'!D173," (",'様式Ⅰ(男子)'!F173,")")</f>
        <v xml:space="preserve"> ()</v>
      </c>
      <c r="D55" s="21" t="str">
        <f>'様式Ⅰ(男子)'!E173</f>
        <v/>
      </c>
      <c r="E55" s="21">
        <v>1</v>
      </c>
      <c r="F55" s="21">
        <f>基本情報登録!$D$8</f>
        <v>0</v>
      </c>
      <c r="G55" s="21" t="str">
        <f>基本情報登録!$D$10</f>
        <v/>
      </c>
      <c r="H55" s="21" t="e">
        <f>'様式Ⅰ(男子)'!G173</f>
        <v>#N/A</v>
      </c>
      <c r="I55" s="21">
        <f>'様式Ⅰ(男子)'!C173</f>
        <v>0</v>
      </c>
      <c r="J55" s="21">
        <f>'様式Ⅰ(男子)'!J173</f>
        <v>0</v>
      </c>
      <c r="K55" s="21" t="str">
        <f>'様式Ⅰ(男子)'!N173</f>
        <v/>
      </c>
      <c r="L55" s="21">
        <f>'様式Ⅰ(男子)'!J174</f>
        <v>0</v>
      </c>
      <c r="M55" s="21" t="str">
        <f>'様式Ⅰ(男子)'!N174</f>
        <v/>
      </c>
      <c r="N55" s="21">
        <f>'様式Ⅰ(男子)'!J175</f>
        <v>0</v>
      </c>
      <c r="O55" s="21" t="str">
        <f>'様式Ⅰ(男子)'!N175</f>
        <v/>
      </c>
    </row>
    <row r="56" spans="1:19">
      <c r="A56" s="17">
        <v>55</v>
      </c>
      <c r="B56" s="21" t="str">
        <f>'様式Ⅰ(男子)'!H176</f>
        <v/>
      </c>
      <c r="C56" s="21" t="str">
        <f>CONCATENATE('様式Ⅰ(男子)'!D176," (",'様式Ⅰ(男子)'!F176,")")</f>
        <v xml:space="preserve"> ()</v>
      </c>
      <c r="D56" s="21" t="str">
        <f>'様式Ⅰ(男子)'!E176</f>
        <v/>
      </c>
      <c r="E56" s="21">
        <v>1</v>
      </c>
      <c r="F56" s="21">
        <f>基本情報登録!$D$8</f>
        <v>0</v>
      </c>
      <c r="G56" s="21" t="str">
        <f>基本情報登録!$D$10</f>
        <v/>
      </c>
      <c r="H56" s="21" t="e">
        <f>'様式Ⅰ(男子)'!G176</f>
        <v>#N/A</v>
      </c>
      <c r="I56" s="21">
        <f>'様式Ⅰ(男子)'!C176</f>
        <v>0</v>
      </c>
      <c r="J56" s="21">
        <f>'様式Ⅰ(男子)'!J176</f>
        <v>0</v>
      </c>
      <c r="K56" s="21" t="str">
        <f>'様式Ⅰ(男子)'!N176</f>
        <v/>
      </c>
      <c r="L56" s="21">
        <f>'様式Ⅰ(男子)'!J177</f>
        <v>0</v>
      </c>
      <c r="M56" s="21" t="str">
        <f>'様式Ⅰ(男子)'!N177</f>
        <v/>
      </c>
      <c r="N56" s="21">
        <f>'様式Ⅰ(男子)'!J178</f>
        <v>0</v>
      </c>
      <c r="O56" s="21" t="str">
        <f>'様式Ⅰ(男子)'!N178</f>
        <v/>
      </c>
    </row>
    <row r="57" spans="1:19">
      <c r="A57" s="17">
        <v>56</v>
      </c>
      <c r="B57" s="21" t="str">
        <f>'様式Ⅰ(男子)'!H179</f>
        <v/>
      </c>
      <c r="C57" s="21" t="str">
        <f>CONCATENATE('様式Ⅰ(男子)'!D179," (",'様式Ⅰ(男子)'!F179,")")</f>
        <v xml:space="preserve"> ()</v>
      </c>
      <c r="D57" s="21" t="str">
        <f>'様式Ⅰ(男子)'!E179</f>
        <v/>
      </c>
      <c r="E57" s="21">
        <v>1</v>
      </c>
      <c r="F57" s="21">
        <f>基本情報登録!$D$8</f>
        <v>0</v>
      </c>
      <c r="G57" s="21" t="str">
        <f>基本情報登録!$D$10</f>
        <v/>
      </c>
      <c r="H57" s="21" t="e">
        <f>'様式Ⅰ(男子)'!G179</f>
        <v>#N/A</v>
      </c>
      <c r="I57" s="21">
        <f>'様式Ⅰ(男子)'!C179</f>
        <v>0</v>
      </c>
      <c r="J57" s="21">
        <f>'様式Ⅰ(男子)'!J179</f>
        <v>0</v>
      </c>
      <c r="K57" s="21" t="str">
        <f>'様式Ⅰ(男子)'!N179</f>
        <v/>
      </c>
      <c r="L57" s="21">
        <f>'様式Ⅰ(男子)'!J180</f>
        <v>0</v>
      </c>
      <c r="M57" s="21" t="str">
        <f>'様式Ⅰ(男子)'!N180</f>
        <v/>
      </c>
      <c r="N57" s="21">
        <f>'様式Ⅰ(男子)'!J181</f>
        <v>0</v>
      </c>
      <c r="O57" s="21" t="str">
        <f>'様式Ⅰ(男子)'!N181</f>
        <v/>
      </c>
      <c r="S57" s="21"/>
    </row>
    <row r="58" spans="1:19">
      <c r="A58" s="17">
        <v>57</v>
      </c>
      <c r="B58" s="21" t="str">
        <f>'様式Ⅰ(男子)'!H182</f>
        <v/>
      </c>
      <c r="C58" s="21" t="str">
        <f>CONCATENATE('様式Ⅰ(男子)'!D182," (",'様式Ⅰ(男子)'!F182,")")</f>
        <v xml:space="preserve"> ()</v>
      </c>
      <c r="D58" s="21" t="str">
        <f>'様式Ⅰ(男子)'!E182</f>
        <v/>
      </c>
      <c r="E58" s="21">
        <v>1</v>
      </c>
      <c r="F58" s="21">
        <f>基本情報登録!$D$8</f>
        <v>0</v>
      </c>
      <c r="G58" s="21" t="str">
        <f>基本情報登録!$D$10</f>
        <v/>
      </c>
      <c r="H58" s="21" t="e">
        <f>'様式Ⅰ(男子)'!G182</f>
        <v>#N/A</v>
      </c>
      <c r="I58" s="21">
        <f>'様式Ⅰ(男子)'!C182</f>
        <v>0</v>
      </c>
      <c r="J58" s="21">
        <f>'様式Ⅰ(男子)'!J182</f>
        <v>0</v>
      </c>
      <c r="K58" s="21" t="str">
        <f>'様式Ⅰ(男子)'!N182</f>
        <v/>
      </c>
      <c r="L58" s="21">
        <f>'様式Ⅰ(男子)'!J183</f>
        <v>0</v>
      </c>
      <c r="M58" s="21" t="str">
        <f>'様式Ⅰ(男子)'!N183</f>
        <v/>
      </c>
      <c r="N58" s="21">
        <f>'様式Ⅰ(男子)'!J184</f>
        <v>0</v>
      </c>
      <c r="O58" s="21" t="str">
        <f>'様式Ⅰ(男子)'!N184</f>
        <v/>
      </c>
    </row>
    <row r="59" spans="1:19">
      <c r="A59" s="17">
        <v>58</v>
      </c>
      <c r="B59" s="21" t="str">
        <f>'様式Ⅰ(男子)'!H185</f>
        <v/>
      </c>
      <c r="C59" s="21" t="str">
        <f>CONCATENATE('様式Ⅰ(男子)'!D185," (",'様式Ⅰ(男子)'!F185,")")</f>
        <v xml:space="preserve"> ()</v>
      </c>
      <c r="D59" s="21" t="str">
        <f>'様式Ⅰ(男子)'!E185</f>
        <v/>
      </c>
      <c r="E59" s="21">
        <v>1</v>
      </c>
      <c r="F59" s="21">
        <f>基本情報登録!$D$8</f>
        <v>0</v>
      </c>
      <c r="G59" s="21" t="str">
        <f>基本情報登録!$D$10</f>
        <v/>
      </c>
      <c r="H59" s="21" t="e">
        <f>'様式Ⅰ(男子)'!G185</f>
        <v>#N/A</v>
      </c>
      <c r="I59" s="21">
        <f>'様式Ⅰ(男子)'!C185</f>
        <v>0</v>
      </c>
      <c r="J59" s="21">
        <f>'様式Ⅰ(男子)'!J185</f>
        <v>0</v>
      </c>
      <c r="K59" s="21" t="str">
        <f>'様式Ⅰ(男子)'!N185</f>
        <v/>
      </c>
      <c r="L59" s="21">
        <f>'様式Ⅰ(男子)'!J186</f>
        <v>0</v>
      </c>
      <c r="M59" s="21" t="str">
        <f>'様式Ⅰ(男子)'!N186</f>
        <v/>
      </c>
      <c r="N59" s="21">
        <f>'様式Ⅰ(男子)'!J187</f>
        <v>0</v>
      </c>
      <c r="O59" s="21" t="str">
        <f>'様式Ⅰ(男子)'!N187</f>
        <v/>
      </c>
    </row>
    <row r="60" spans="1:19">
      <c r="A60" s="17">
        <v>59</v>
      </c>
      <c r="B60" s="21" t="str">
        <f>'様式Ⅰ(男子)'!H188</f>
        <v/>
      </c>
      <c r="C60" s="21" t="str">
        <f>CONCATENATE('様式Ⅰ(男子)'!D188," (",'様式Ⅰ(男子)'!F188,")")</f>
        <v xml:space="preserve"> ()</v>
      </c>
      <c r="D60" s="21" t="str">
        <f>'様式Ⅰ(男子)'!E188</f>
        <v/>
      </c>
      <c r="E60" s="21">
        <v>1</v>
      </c>
      <c r="F60" s="21">
        <f>基本情報登録!$D$8</f>
        <v>0</v>
      </c>
      <c r="G60" s="21" t="str">
        <f>基本情報登録!$D$10</f>
        <v/>
      </c>
      <c r="H60" s="21" t="e">
        <f>'様式Ⅰ(男子)'!G188</f>
        <v>#N/A</v>
      </c>
      <c r="I60" s="21">
        <f>'様式Ⅰ(男子)'!C188</f>
        <v>0</v>
      </c>
      <c r="J60" s="21">
        <f>'様式Ⅰ(男子)'!J188</f>
        <v>0</v>
      </c>
      <c r="K60" s="21" t="str">
        <f>'様式Ⅰ(男子)'!N188</f>
        <v/>
      </c>
      <c r="L60" s="21">
        <f>'様式Ⅰ(男子)'!J189</f>
        <v>0</v>
      </c>
      <c r="M60" s="21" t="str">
        <f>'様式Ⅰ(男子)'!N189</f>
        <v/>
      </c>
      <c r="N60" s="21">
        <f>'様式Ⅰ(男子)'!J190</f>
        <v>0</v>
      </c>
      <c r="O60" s="21" t="str">
        <f>'様式Ⅰ(男子)'!N190</f>
        <v/>
      </c>
      <c r="S60" s="21"/>
    </row>
    <row r="61" spans="1:19">
      <c r="A61" s="17">
        <v>60</v>
      </c>
      <c r="B61" s="21" t="str">
        <f>'様式Ⅰ(男子)'!H191</f>
        <v/>
      </c>
      <c r="C61" s="21" t="str">
        <f>CONCATENATE('様式Ⅰ(男子)'!D191," (",'様式Ⅰ(男子)'!F191,")")</f>
        <v xml:space="preserve"> ()</v>
      </c>
      <c r="D61" s="21" t="str">
        <f>'様式Ⅰ(男子)'!E191</f>
        <v/>
      </c>
      <c r="E61" s="21">
        <v>1</v>
      </c>
      <c r="F61" s="21">
        <f>基本情報登録!$D$8</f>
        <v>0</v>
      </c>
      <c r="G61" s="21" t="str">
        <f>基本情報登録!$D$10</f>
        <v/>
      </c>
      <c r="H61" s="21" t="e">
        <f>'様式Ⅰ(男子)'!G191</f>
        <v>#N/A</v>
      </c>
      <c r="I61" s="21">
        <f>'様式Ⅰ(男子)'!C191</f>
        <v>0</v>
      </c>
      <c r="J61" s="21">
        <f>'様式Ⅰ(男子)'!J191</f>
        <v>0</v>
      </c>
      <c r="K61" s="21" t="str">
        <f>'様式Ⅰ(男子)'!N191</f>
        <v/>
      </c>
      <c r="L61" s="21">
        <f>'様式Ⅰ(男子)'!J192</f>
        <v>0</v>
      </c>
      <c r="M61" s="21" t="str">
        <f>'様式Ⅰ(男子)'!N192</f>
        <v/>
      </c>
      <c r="N61" s="21">
        <f>'様式Ⅰ(男子)'!J193</f>
        <v>0</v>
      </c>
      <c r="O61" s="21" t="str">
        <f>'様式Ⅰ(男子)'!N193</f>
        <v/>
      </c>
    </row>
    <row r="62" spans="1:19">
      <c r="A62" s="17">
        <v>61</v>
      </c>
      <c r="B62" s="21" t="str">
        <f>'様式Ⅰ(男子)'!H194</f>
        <v/>
      </c>
      <c r="C62" s="21" t="str">
        <f>CONCATENATE('様式Ⅰ(男子)'!D194," (",'様式Ⅰ(男子)'!F194,")")</f>
        <v xml:space="preserve"> ()</v>
      </c>
      <c r="D62" s="21" t="str">
        <f>'様式Ⅰ(男子)'!E194</f>
        <v/>
      </c>
      <c r="E62" s="21">
        <v>1</v>
      </c>
      <c r="F62" s="21">
        <f>基本情報登録!$D$8</f>
        <v>0</v>
      </c>
      <c r="G62" s="21" t="str">
        <f>基本情報登録!$D$10</f>
        <v/>
      </c>
      <c r="H62" s="21" t="e">
        <f>'様式Ⅰ(男子)'!G194</f>
        <v>#N/A</v>
      </c>
      <c r="I62" s="21">
        <f>'様式Ⅰ(男子)'!C194</f>
        <v>0</v>
      </c>
      <c r="J62" s="21">
        <f>'様式Ⅰ(男子)'!J194</f>
        <v>0</v>
      </c>
      <c r="K62" s="21" t="str">
        <f>'様式Ⅰ(男子)'!N194</f>
        <v/>
      </c>
      <c r="L62" s="21">
        <f>'様式Ⅰ(男子)'!J195</f>
        <v>0</v>
      </c>
      <c r="M62" s="21" t="str">
        <f>'様式Ⅰ(男子)'!N195</f>
        <v/>
      </c>
      <c r="N62" s="21">
        <f>'様式Ⅰ(男子)'!J196</f>
        <v>0</v>
      </c>
      <c r="O62" s="21" t="str">
        <f>'様式Ⅰ(男子)'!N196</f>
        <v/>
      </c>
    </row>
    <row r="63" spans="1:19">
      <c r="A63" s="17">
        <v>62</v>
      </c>
      <c r="B63" s="21" t="str">
        <f>'様式Ⅰ(男子)'!H197</f>
        <v/>
      </c>
      <c r="C63" s="21" t="str">
        <f>CONCATENATE('様式Ⅰ(男子)'!D197," (",'様式Ⅰ(男子)'!F197,")")</f>
        <v xml:space="preserve"> ()</v>
      </c>
      <c r="D63" s="21" t="str">
        <f>'様式Ⅰ(男子)'!E197</f>
        <v/>
      </c>
      <c r="E63" s="21">
        <v>1</v>
      </c>
      <c r="F63" s="21">
        <f>基本情報登録!$D$8</f>
        <v>0</v>
      </c>
      <c r="G63" s="21" t="str">
        <f>基本情報登録!$D$10</f>
        <v/>
      </c>
      <c r="H63" s="21" t="e">
        <f>'様式Ⅰ(男子)'!G197</f>
        <v>#N/A</v>
      </c>
      <c r="I63" s="21">
        <f>'様式Ⅰ(男子)'!C197</f>
        <v>0</v>
      </c>
      <c r="J63" s="21">
        <f>'様式Ⅰ(男子)'!J197</f>
        <v>0</v>
      </c>
      <c r="K63" s="21" t="str">
        <f>'様式Ⅰ(男子)'!N197</f>
        <v/>
      </c>
      <c r="L63" s="21">
        <f>'様式Ⅰ(男子)'!J198</f>
        <v>0</v>
      </c>
      <c r="M63" s="21" t="str">
        <f>'様式Ⅰ(男子)'!N198</f>
        <v/>
      </c>
      <c r="N63" s="21">
        <f>'様式Ⅰ(男子)'!J199</f>
        <v>0</v>
      </c>
      <c r="O63" s="21" t="str">
        <f>'様式Ⅰ(男子)'!N199</f>
        <v/>
      </c>
      <c r="S63" s="21"/>
    </row>
    <row r="64" spans="1:19">
      <c r="A64" s="17">
        <v>63</v>
      </c>
      <c r="B64" s="21" t="str">
        <f>'様式Ⅰ(男子)'!H200</f>
        <v/>
      </c>
      <c r="C64" s="21" t="str">
        <f>CONCATENATE('様式Ⅰ(男子)'!D200," (",'様式Ⅰ(男子)'!F200,")")</f>
        <v xml:space="preserve"> ()</v>
      </c>
      <c r="D64" s="21" t="str">
        <f>'様式Ⅰ(男子)'!E200</f>
        <v/>
      </c>
      <c r="E64" s="21">
        <v>1</v>
      </c>
      <c r="F64" s="21">
        <f>基本情報登録!$D$8</f>
        <v>0</v>
      </c>
      <c r="G64" s="21" t="str">
        <f>基本情報登録!$D$10</f>
        <v/>
      </c>
      <c r="H64" s="21" t="e">
        <f>'様式Ⅰ(男子)'!G200</f>
        <v>#N/A</v>
      </c>
      <c r="I64" s="21">
        <f>'様式Ⅰ(男子)'!C200</f>
        <v>0</v>
      </c>
      <c r="J64" s="21">
        <f>'様式Ⅰ(男子)'!J200</f>
        <v>0</v>
      </c>
      <c r="K64" s="21" t="str">
        <f>'様式Ⅰ(男子)'!N200</f>
        <v/>
      </c>
      <c r="L64" s="21">
        <f>'様式Ⅰ(男子)'!J201</f>
        <v>0</v>
      </c>
      <c r="M64" s="21" t="str">
        <f>'様式Ⅰ(男子)'!N201</f>
        <v/>
      </c>
      <c r="N64" s="21">
        <f>'様式Ⅰ(男子)'!J202</f>
        <v>0</v>
      </c>
      <c r="O64" s="21" t="str">
        <f>'様式Ⅰ(男子)'!N202</f>
        <v/>
      </c>
    </row>
    <row r="65" spans="1:19">
      <c r="A65" s="17">
        <v>64</v>
      </c>
      <c r="B65" s="21" t="str">
        <f>'様式Ⅰ(男子)'!H203</f>
        <v/>
      </c>
      <c r="C65" s="21" t="str">
        <f>CONCATENATE('様式Ⅰ(男子)'!D203," (",'様式Ⅰ(男子)'!F203,")")</f>
        <v xml:space="preserve"> ()</v>
      </c>
      <c r="D65" s="21" t="str">
        <f>'様式Ⅰ(男子)'!E203</f>
        <v/>
      </c>
      <c r="E65" s="21">
        <v>1</v>
      </c>
      <c r="F65" s="21">
        <f>基本情報登録!$D$8</f>
        <v>0</v>
      </c>
      <c r="G65" s="21" t="str">
        <f>基本情報登録!$D$10</f>
        <v/>
      </c>
      <c r="H65" s="21" t="e">
        <f>'様式Ⅰ(男子)'!G203</f>
        <v>#N/A</v>
      </c>
      <c r="I65" s="21">
        <f>'様式Ⅰ(男子)'!C203</f>
        <v>0</v>
      </c>
      <c r="J65" s="21">
        <f>'様式Ⅰ(男子)'!J203</f>
        <v>0</v>
      </c>
      <c r="K65" s="21" t="str">
        <f>'様式Ⅰ(男子)'!N203</f>
        <v/>
      </c>
      <c r="L65" s="21">
        <f>'様式Ⅰ(男子)'!J204</f>
        <v>0</v>
      </c>
      <c r="M65" s="21" t="str">
        <f>'様式Ⅰ(男子)'!N204</f>
        <v/>
      </c>
      <c r="N65" s="21">
        <f>'様式Ⅰ(男子)'!J205</f>
        <v>0</v>
      </c>
      <c r="O65" s="21" t="str">
        <f>'様式Ⅰ(男子)'!N205</f>
        <v/>
      </c>
    </row>
    <row r="66" spans="1:19">
      <c r="A66" s="17">
        <v>65</v>
      </c>
      <c r="B66" s="21" t="str">
        <f>'様式Ⅰ(男子)'!H206</f>
        <v/>
      </c>
      <c r="C66" s="21" t="str">
        <f>CONCATENATE('様式Ⅰ(男子)'!D206," (",'様式Ⅰ(男子)'!F206,")")</f>
        <v xml:space="preserve"> ()</v>
      </c>
      <c r="D66" s="21" t="str">
        <f>'様式Ⅰ(男子)'!E206</f>
        <v/>
      </c>
      <c r="E66" s="21">
        <v>1</v>
      </c>
      <c r="F66" s="21">
        <f>基本情報登録!$D$8</f>
        <v>0</v>
      </c>
      <c r="G66" s="21" t="str">
        <f>基本情報登録!$D$10</f>
        <v/>
      </c>
      <c r="H66" s="21" t="e">
        <f>'様式Ⅰ(男子)'!G206</f>
        <v>#N/A</v>
      </c>
      <c r="I66" s="21">
        <f>'様式Ⅰ(男子)'!C206</f>
        <v>0</v>
      </c>
      <c r="J66" s="21">
        <f>'様式Ⅰ(男子)'!J206</f>
        <v>0</v>
      </c>
      <c r="K66" s="21" t="str">
        <f>'様式Ⅰ(男子)'!N206</f>
        <v/>
      </c>
      <c r="L66" s="21">
        <f>'様式Ⅰ(男子)'!J207</f>
        <v>0</v>
      </c>
      <c r="M66" s="21" t="str">
        <f>'様式Ⅰ(男子)'!N207</f>
        <v/>
      </c>
      <c r="N66" s="21">
        <f>'様式Ⅰ(男子)'!J208</f>
        <v>0</v>
      </c>
      <c r="O66" s="21" t="str">
        <f>'様式Ⅰ(男子)'!N208</f>
        <v/>
      </c>
      <c r="S66" s="21"/>
    </row>
    <row r="67" spans="1:19">
      <c r="A67" s="17">
        <v>66</v>
      </c>
      <c r="B67" s="21" t="str">
        <f>'様式Ⅰ(男子)'!H209</f>
        <v/>
      </c>
      <c r="C67" s="21" t="str">
        <f>CONCATENATE('様式Ⅰ(男子)'!D209," (",'様式Ⅰ(男子)'!F209,")")</f>
        <v xml:space="preserve"> ()</v>
      </c>
      <c r="D67" s="21" t="str">
        <f>'様式Ⅰ(男子)'!E209</f>
        <v/>
      </c>
      <c r="E67" s="21">
        <v>1</v>
      </c>
      <c r="F67" s="21">
        <f>基本情報登録!$D$8</f>
        <v>0</v>
      </c>
      <c r="G67" s="21" t="str">
        <f>基本情報登録!$D$10</f>
        <v/>
      </c>
      <c r="H67" s="21" t="e">
        <f>'様式Ⅰ(男子)'!G209</f>
        <v>#N/A</v>
      </c>
      <c r="I67" s="21">
        <f>'様式Ⅰ(男子)'!C209</f>
        <v>0</v>
      </c>
      <c r="J67" s="21">
        <f>'様式Ⅰ(男子)'!J209</f>
        <v>0</v>
      </c>
      <c r="K67" s="21" t="str">
        <f>'様式Ⅰ(男子)'!N209</f>
        <v/>
      </c>
      <c r="L67" s="21">
        <f>'様式Ⅰ(男子)'!J210</f>
        <v>0</v>
      </c>
      <c r="M67" s="21" t="str">
        <f>'様式Ⅰ(男子)'!N210</f>
        <v/>
      </c>
      <c r="N67" s="21">
        <f>'様式Ⅰ(男子)'!J211</f>
        <v>0</v>
      </c>
      <c r="O67" s="21" t="str">
        <f>'様式Ⅰ(男子)'!N211</f>
        <v/>
      </c>
    </row>
    <row r="68" spans="1:19">
      <c r="A68" s="17">
        <v>67</v>
      </c>
      <c r="B68" s="21" t="str">
        <f>'様式Ⅰ(男子)'!H212</f>
        <v/>
      </c>
      <c r="C68" s="21" t="str">
        <f>CONCATENATE('様式Ⅰ(男子)'!D212," (",'様式Ⅰ(男子)'!F212,")")</f>
        <v xml:space="preserve"> ()</v>
      </c>
      <c r="D68" s="21" t="str">
        <f>'様式Ⅰ(男子)'!E212</f>
        <v/>
      </c>
      <c r="E68" s="21">
        <v>1</v>
      </c>
      <c r="F68" s="21">
        <f>基本情報登録!$D$8</f>
        <v>0</v>
      </c>
      <c r="G68" s="21" t="str">
        <f>基本情報登録!$D$10</f>
        <v/>
      </c>
      <c r="H68" s="21" t="e">
        <f>'様式Ⅰ(男子)'!G212</f>
        <v>#N/A</v>
      </c>
      <c r="I68" s="21">
        <f>'様式Ⅰ(男子)'!C212</f>
        <v>0</v>
      </c>
      <c r="J68" s="21">
        <f>'様式Ⅰ(男子)'!J212</f>
        <v>0</v>
      </c>
      <c r="K68" s="21" t="str">
        <f>'様式Ⅰ(男子)'!N212</f>
        <v/>
      </c>
      <c r="L68" s="21">
        <f>'様式Ⅰ(男子)'!J213</f>
        <v>0</v>
      </c>
      <c r="M68" s="21" t="str">
        <f>'様式Ⅰ(男子)'!N213</f>
        <v/>
      </c>
      <c r="N68" s="21">
        <f>'様式Ⅰ(男子)'!J214</f>
        <v>0</v>
      </c>
      <c r="O68" s="21" t="str">
        <f>'様式Ⅰ(男子)'!N214</f>
        <v/>
      </c>
    </row>
    <row r="69" spans="1:19">
      <c r="A69" s="17">
        <v>68</v>
      </c>
      <c r="B69" s="21" t="str">
        <f>'様式Ⅰ(男子)'!H215</f>
        <v/>
      </c>
      <c r="C69" s="21" t="str">
        <f>CONCATENATE('様式Ⅰ(男子)'!D215," (",'様式Ⅰ(男子)'!F215,")")</f>
        <v xml:space="preserve"> ()</v>
      </c>
      <c r="D69" s="21" t="str">
        <f>'様式Ⅰ(男子)'!E215</f>
        <v/>
      </c>
      <c r="E69" s="21">
        <v>1</v>
      </c>
      <c r="F69" s="21">
        <f>基本情報登録!$D$8</f>
        <v>0</v>
      </c>
      <c r="G69" s="21" t="str">
        <f>基本情報登録!$D$10</f>
        <v/>
      </c>
      <c r="H69" s="21" t="e">
        <f>'様式Ⅰ(男子)'!G215</f>
        <v>#N/A</v>
      </c>
      <c r="I69" s="21">
        <f>'様式Ⅰ(男子)'!C215</f>
        <v>0</v>
      </c>
      <c r="J69" s="21">
        <f>'様式Ⅰ(男子)'!J215</f>
        <v>0</v>
      </c>
      <c r="K69" s="21" t="str">
        <f>'様式Ⅰ(男子)'!N215</f>
        <v/>
      </c>
      <c r="L69" s="21">
        <f>'様式Ⅰ(男子)'!J216</f>
        <v>0</v>
      </c>
      <c r="M69" s="21" t="str">
        <f>'様式Ⅰ(男子)'!N216</f>
        <v/>
      </c>
      <c r="N69" s="21">
        <f>'様式Ⅰ(男子)'!J217</f>
        <v>0</v>
      </c>
      <c r="O69" s="21" t="str">
        <f>'様式Ⅰ(男子)'!N217</f>
        <v/>
      </c>
      <c r="S69" s="21"/>
    </row>
    <row r="70" spans="1:19">
      <c r="A70" s="17">
        <v>69</v>
      </c>
      <c r="B70" s="21" t="str">
        <f>'様式Ⅰ(男子)'!H218</f>
        <v/>
      </c>
      <c r="C70" s="21" t="str">
        <f>CONCATENATE('様式Ⅰ(男子)'!D218," (",'様式Ⅰ(男子)'!F218,")")</f>
        <v xml:space="preserve"> ()</v>
      </c>
      <c r="D70" s="21" t="str">
        <f>'様式Ⅰ(男子)'!E218</f>
        <v/>
      </c>
      <c r="E70" s="21">
        <v>1</v>
      </c>
      <c r="F70" s="21">
        <f>基本情報登録!$D$8</f>
        <v>0</v>
      </c>
      <c r="G70" s="21" t="str">
        <f>基本情報登録!$D$10</f>
        <v/>
      </c>
      <c r="H70" s="21" t="e">
        <f>'様式Ⅰ(男子)'!G218</f>
        <v>#N/A</v>
      </c>
      <c r="I70" s="21">
        <f>'様式Ⅰ(男子)'!C218</f>
        <v>0</v>
      </c>
      <c r="J70" s="21">
        <f>'様式Ⅰ(男子)'!J218</f>
        <v>0</v>
      </c>
      <c r="K70" s="21" t="str">
        <f>'様式Ⅰ(男子)'!N218</f>
        <v/>
      </c>
      <c r="L70" s="21">
        <f>'様式Ⅰ(男子)'!J219</f>
        <v>0</v>
      </c>
      <c r="M70" s="21" t="str">
        <f>'様式Ⅰ(男子)'!N219</f>
        <v/>
      </c>
      <c r="N70" s="21">
        <f>'様式Ⅰ(男子)'!J220</f>
        <v>0</v>
      </c>
      <c r="O70" s="21" t="str">
        <f>'様式Ⅰ(男子)'!N220</f>
        <v/>
      </c>
    </row>
    <row r="71" spans="1:19">
      <c r="A71" s="17">
        <v>70</v>
      </c>
      <c r="B71" s="21" t="str">
        <f>'様式Ⅰ(男子)'!H221</f>
        <v/>
      </c>
      <c r="C71" s="21" t="str">
        <f>CONCATENATE('様式Ⅰ(男子)'!D221," (",'様式Ⅰ(男子)'!F221,")")</f>
        <v xml:space="preserve"> ()</v>
      </c>
      <c r="D71" s="21" t="str">
        <f>'様式Ⅰ(男子)'!E221</f>
        <v/>
      </c>
      <c r="E71" s="21">
        <v>1</v>
      </c>
      <c r="F71" s="21">
        <f>基本情報登録!$D$8</f>
        <v>0</v>
      </c>
      <c r="G71" s="21" t="str">
        <f>基本情報登録!$D$10</f>
        <v/>
      </c>
      <c r="H71" s="21" t="e">
        <f>'様式Ⅰ(男子)'!G221</f>
        <v>#N/A</v>
      </c>
      <c r="I71" s="21">
        <f>'様式Ⅰ(男子)'!C221</f>
        <v>0</v>
      </c>
      <c r="J71" s="21">
        <f>'様式Ⅰ(男子)'!J221</f>
        <v>0</v>
      </c>
      <c r="K71" s="21" t="str">
        <f>'様式Ⅰ(男子)'!N221</f>
        <v/>
      </c>
      <c r="L71" s="21">
        <f>'様式Ⅰ(男子)'!J222</f>
        <v>0</v>
      </c>
      <c r="M71" s="21" t="str">
        <f>'様式Ⅰ(男子)'!N222</f>
        <v/>
      </c>
      <c r="N71" s="21">
        <f>'様式Ⅰ(男子)'!J223</f>
        <v>0</v>
      </c>
      <c r="O71" s="21" t="str">
        <f>'様式Ⅰ(男子)'!N223</f>
        <v/>
      </c>
    </row>
    <row r="72" spans="1:19">
      <c r="A72" s="17">
        <v>71</v>
      </c>
      <c r="B72" s="21" t="str">
        <f>'様式Ⅰ(男子)'!H224</f>
        <v/>
      </c>
      <c r="C72" s="21" t="str">
        <f>CONCATENATE('様式Ⅰ(男子)'!D224," (",'様式Ⅰ(男子)'!F224,")")</f>
        <v xml:space="preserve"> ()</v>
      </c>
      <c r="D72" s="21" t="str">
        <f>'様式Ⅰ(男子)'!E224</f>
        <v/>
      </c>
      <c r="E72" s="21">
        <v>1</v>
      </c>
      <c r="F72" s="21">
        <f>基本情報登録!$D$8</f>
        <v>0</v>
      </c>
      <c r="G72" s="21" t="str">
        <f>基本情報登録!$D$10</f>
        <v/>
      </c>
      <c r="H72" s="21" t="e">
        <f>'様式Ⅰ(男子)'!G224</f>
        <v>#N/A</v>
      </c>
      <c r="I72" s="21">
        <f>'様式Ⅰ(男子)'!C224</f>
        <v>0</v>
      </c>
      <c r="J72" s="21">
        <f>'様式Ⅰ(男子)'!J224</f>
        <v>0</v>
      </c>
      <c r="K72" s="21" t="str">
        <f>'様式Ⅰ(男子)'!N224</f>
        <v/>
      </c>
      <c r="L72" s="21">
        <f>'様式Ⅰ(男子)'!J225</f>
        <v>0</v>
      </c>
      <c r="M72" s="21" t="str">
        <f>'様式Ⅰ(男子)'!N225</f>
        <v/>
      </c>
      <c r="N72" s="21">
        <f>'様式Ⅰ(男子)'!J226</f>
        <v>0</v>
      </c>
      <c r="O72" s="21" t="str">
        <f>'様式Ⅰ(男子)'!N226</f>
        <v/>
      </c>
    </row>
    <row r="73" spans="1:19">
      <c r="A73" s="17">
        <v>72</v>
      </c>
      <c r="B73" s="21" t="str">
        <f>'様式Ⅰ(男子)'!H227</f>
        <v/>
      </c>
      <c r="C73" s="21" t="str">
        <f>CONCATENATE('様式Ⅰ(男子)'!D227," (",'様式Ⅰ(男子)'!F227,")")</f>
        <v xml:space="preserve"> ()</v>
      </c>
      <c r="D73" s="21" t="str">
        <f>'様式Ⅰ(男子)'!E227</f>
        <v/>
      </c>
      <c r="E73" s="21">
        <v>1</v>
      </c>
      <c r="F73" s="21">
        <f>基本情報登録!$D$8</f>
        <v>0</v>
      </c>
      <c r="G73" s="21" t="str">
        <f>基本情報登録!$D$10</f>
        <v/>
      </c>
      <c r="H73" s="21" t="e">
        <f>'様式Ⅰ(男子)'!G227</f>
        <v>#N/A</v>
      </c>
      <c r="I73" s="21">
        <f>'様式Ⅰ(男子)'!C227</f>
        <v>0</v>
      </c>
      <c r="J73" s="21">
        <f>'様式Ⅰ(男子)'!J227</f>
        <v>0</v>
      </c>
      <c r="K73" s="21" t="str">
        <f>'様式Ⅰ(男子)'!N227</f>
        <v/>
      </c>
      <c r="L73" s="21">
        <f>'様式Ⅰ(男子)'!J228</f>
        <v>0</v>
      </c>
      <c r="M73" s="21" t="str">
        <f>'様式Ⅰ(男子)'!N228</f>
        <v/>
      </c>
      <c r="N73" s="21">
        <f>'様式Ⅰ(男子)'!J229</f>
        <v>0</v>
      </c>
      <c r="O73" s="21" t="str">
        <f>'様式Ⅰ(男子)'!N229</f>
        <v/>
      </c>
    </row>
    <row r="74" spans="1:19">
      <c r="A74" s="17">
        <v>73</v>
      </c>
      <c r="B74" s="21" t="str">
        <f>'様式Ⅰ(男子)'!H230</f>
        <v/>
      </c>
      <c r="C74" s="21" t="str">
        <f>CONCATENATE('様式Ⅰ(男子)'!D230," (",'様式Ⅰ(男子)'!F230,")")</f>
        <v xml:space="preserve"> ()</v>
      </c>
      <c r="D74" s="21" t="str">
        <f>'様式Ⅰ(男子)'!E230</f>
        <v/>
      </c>
      <c r="E74" s="21">
        <v>1</v>
      </c>
      <c r="F74" s="21">
        <f>基本情報登録!$D$8</f>
        <v>0</v>
      </c>
      <c r="G74" s="21" t="str">
        <f>基本情報登録!$D$10</f>
        <v/>
      </c>
      <c r="H74" s="21" t="e">
        <f>'様式Ⅰ(男子)'!G230</f>
        <v>#N/A</v>
      </c>
      <c r="I74" s="21">
        <f>'様式Ⅰ(男子)'!C230</f>
        <v>0</v>
      </c>
      <c r="J74" s="21">
        <f>'様式Ⅰ(男子)'!J230</f>
        <v>0</v>
      </c>
      <c r="K74" s="21" t="str">
        <f>'様式Ⅰ(男子)'!N230</f>
        <v/>
      </c>
      <c r="L74" s="21">
        <f>'様式Ⅰ(男子)'!J231</f>
        <v>0</v>
      </c>
      <c r="M74" s="21" t="str">
        <f>'様式Ⅰ(男子)'!N231</f>
        <v/>
      </c>
      <c r="N74" s="21">
        <f>'様式Ⅰ(男子)'!J232</f>
        <v>0</v>
      </c>
      <c r="O74" s="21" t="str">
        <f>'様式Ⅰ(男子)'!N232</f>
        <v/>
      </c>
    </row>
    <row r="75" spans="1:19">
      <c r="A75" s="17">
        <v>74</v>
      </c>
      <c r="B75" s="21" t="str">
        <f>'様式Ⅰ(男子)'!H233</f>
        <v/>
      </c>
      <c r="C75" s="21" t="str">
        <f>CONCATENATE('様式Ⅰ(男子)'!D233," (",'様式Ⅰ(男子)'!F233,")")</f>
        <v xml:space="preserve"> ()</v>
      </c>
      <c r="D75" s="21" t="str">
        <f>'様式Ⅰ(男子)'!E233</f>
        <v/>
      </c>
      <c r="E75" s="21">
        <v>1</v>
      </c>
      <c r="F75" s="21">
        <f>基本情報登録!$D$8</f>
        <v>0</v>
      </c>
      <c r="G75" s="21" t="str">
        <f>基本情報登録!$D$10</f>
        <v/>
      </c>
      <c r="H75" s="21" t="e">
        <f>'様式Ⅰ(男子)'!G233</f>
        <v>#N/A</v>
      </c>
      <c r="I75" s="21">
        <f>'様式Ⅰ(男子)'!C233</f>
        <v>0</v>
      </c>
      <c r="J75" s="21">
        <f>'様式Ⅰ(男子)'!J233</f>
        <v>0</v>
      </c>
      <c r="K75" s="21" t="str">
        <f>'様式Ⅰ(男子)'!N233</f>
        <v/>
      </c>
      <c r="L75" s="21">
        <f>'様式Ⅰ(男子)'!J234</f>
        <v>0</v>
      </c>
      <c r="M75" s="21" t="str">
        <f>'様式Ⅰ(男子)'!N234</f>
        <v/>
      </c>
      <c r="N75" s="21">
        <f>'様式Ⅰ(男子)'!J235</f>
        <v>0</v>
      </c>
      <c r="O75" s="21" t="str">
        <f>'様式Ⅰ(男子)'!N235</f>
        <v/>
      </c>
    </row>
    <row r="76" spans="1:19">
      <c r="A76" s="17">
        <v>75</v>
      </c>
      <c r="B76" s="21" t="str">
        <f>'様式Ⅰ(男子)'!H236</f>
        <v/>
      </c>
      <c r="C76" s="21" t="str">
        <f>CONCATENATE('様式Ⅰ(男子)'!D236," (",'様式Ⅰ(男子)'!F236,")")</f>
        <v xml:space="preserve"> ()</v>
      </c>
      <c r="D76" s="21" t="str">
        <f>'様式Ⅰ(男子)'!E236</f>
        <v/>
      </c>
      <c r="E76" s="21">
        <v>1</v>
      </c>
      <c r="F76" s="21">
        <f>基本情報登録!$D$8</f>
        <v>0</v>
      </c>
      <c r="G76" s="21" t="str">
        <f>基本情報登録!$D$10</f>
        <v/>
      </c>
      <c r="H76" s="21" t="e">
        <f>'様式Ⅰ(男子)'!G236</f>
        <v>#N/A</v>
      </c>
      <c r="I76" s="21">
        <f>'様式Ⅰ(男子)'!C236</f>
        <v>0</v>
      </c>
      <c r="J76" s="21">
        <f>'様式Ⅰ(男子)'!J236</f>
        <v>0</v>
      </c>
      <c r="K76" s="21" t="str">
        <f>'様式Ⅰ(男子)'!N236</f>
        <v/>
      </c>
      <c r="L76" s="21">
        <f>'様式Ⅰ(男子)'!J237</f>
        <v>0</v>
      </c>
      <c r="M76" s="21" t="str">
        <f>'様式Ⅰ(男子)'!N237</f>
        <v/>
      </c>
      <c r="N76" s="21">
        <f>'様式Ⅰ(男子)'!J238</f>
        <v>0</v>
      </c>
      <c r="O76" s="21" t="str">
        <f>'様式Ⅰ(男子)'!N238</f>
        <v/>
      </c>
    </row>
    <row r="77" spans="1:19">
      <c r="A77" s="17">
        <v>76</v>
      </c>
      <c r="B77" s="21" t="str">
        <f>'様式Ⅰ(男子)'!H239</f>
        <v/>
      </c>
      <c r="C77" s="21" t="str">
        <f>CONCATENATE('様式Ⅰ(男子)'!D239," (",'様式Ⅰ(男子)'!F239,")")</f>
        <v xml:space="preserve"> ()</v>
      </c>
      <c r="D77" s="21" t="str">
        <f>'様式Ⅰ(男子)'!E239</f>
        <v/>
      </c>
      <c r="E77" s="21">
        <v>1</v>
      </c>
      <c r="F77" s="21">
        <f>基本情報登録!$D$8</f>
        <v>0</v>
      </c>
      <c r="G77" s="21" t="str">
        <f>基本情報登録!$D$10</f>
        <v/>
      </c>
      <c r="H77" s="21" t="e">
        <f>'様式Ⅰ(男子)'!G239</f>
        <v>#N/A</v>
      </c>
      <c r="I77" s="21">
        <f>'様式Ⅰ(男子)'!C239</f>
        <v>0</v>
      </c>
      <c r="J77" s="21">
        <f>'様式Ⅰ(男子)'!J239</f>
        <v>0</v>
      </c>
      <c r="K77" s="21" t="str">
        <f>'様式Ⅰ(男子)'!N239</f>
        <v/>
      </c>
      <c r="L77" s="21">
        <f>'様式Ⅰ(男子)'!J240</f>
        <v>0</v>
      </c>
      <c r="M77" s="21" t="str">
        <f>'様式Ⅰ(男子)'!N240</f>
        <v/>
      </c>
      <c r="N77" s="21">
        <f>'様式Ⅰ(男子)'!J241</f>
        <v>0</v>
      </c>
      <c r="O77" s="21" t="str">
        <f>'様式Ⅰ(男子)'!N241</f>
        <v/>
      </c>
    </row>
    <row r="78" spans="1:19">
      <c r="A78" s="17">
        <v>77</v>
      </c>
      <c r="B78" s="21" t="str">
        <f>'様式Ⅰ(男子)'!H242</f>
        <v/>
      </c>
      <c r="C78" s="21" t="str">
        <f>CONCATENATE('様式Ⅰ(男子)'!D242," (",'様式Ⅰ(男子)'!F242,")")</f>
        <v xml:space="preserve"> ()</v>
      </c>
      <c r="D78" s="21" t="str">
        <f>'様式Ⅰ(男子)'!E242</f>
        <v/>
      </c>
      <c r="E78" s="21">
        <v>1</v>
      </c>
      <c r="F78" s="21">
        <f>基本情報登録!$D$8</f>
        <v>0</v>
      </c>
      <c r="G78" s="21" t="str">
        <f>基本情報登録!$D$10</f>
        <v/>
      </c>
      <c r="H78" s="21" t="e">
        <f>'様式Ⅰ(男子)'!G242</f>
        <v>#N/A</v>
      </c>
      <c r="I78" s="21">
        <f>'様式Ⅰ(男子)'!C242</f>
        <v>0</v>
      </c>
      <c r="J78" s="21">
        <f>'様式Ⅰ(男子)'!J242</f>
        <v>0</v>
      </c>
      <c r="K78" s="21" t="str">
        <f>'様式Ⅰ(男子)'!N242</f>
        <v/>
      </c>
      <c r="L78" s="21">
        <f>'様式Ⅰ(男子)'!J243</f>
        <v>0</v>
      </c>
      <c r="M78" s="21" t="str">
        <f>'様式Ⅰ(男子)'!N243</f>
        <v/>
      </c>
      <c r="N78" s="21">
        <f>'様式Ⅰ(男子)'!J244</f>
        <v>0</v>
      </c>
      <c r="O78" s="21" t="str">
        <f>'様式Ⅰ(男子)'!N244</f>
        <v/>
      </c>
    </row>
    <row r="79" spans="1:19">
      <c r="A79" s="17">
        <v>78</v>
      </c>
      <c r="B79" s="21" t="str">
        <f>'様式Ⅰ(男子)'!H245</f>
        <v/>
      </c>
      <c r="C79" s="21" t="str">
        <f>CONCATENATE('様式Ⅰ(男子)'!D245," (",'様式Ⅰ(男子)'!F245,")")</f>
        <v xml:space="preserve"> ()</v>
      </c>
      <c r="D79" s="21" t="str">
        <f>'様式Ⅰ(男子)'!E245</f>
        <v/>
      </c>
      <c r="E79" s="21">
        <v>1</v>
      </c>
      <c r="F79" s="21">
        <f>基本情報登録!$D$8</f>
        <v>0</v>
      </c>
      <c r="G79" s="21" t="str">
        <f>基本情報登録!$D$10</f>
        <v/>
      </c>
      <c r="H79" s="21" t="e">
        <f>'様式Ⅰ(男子)'!G245</f>
        <v>#N/A</v>
      </c>
      <c r="I79" s="21">
        <f>'様式Ⅰ(男子)'!C245</f>
        <v>0</v>
      </c>
      <c r="J79" s="21">
        <f>'様式Ⅰ(男子)'!J245</f>
        <v>0</v>
      </c>
      <c r="K79" s="21" t="str">
        <f>'様式Ⅰ(男子)'!N245</f>
        <v/>
      </c>
      <c r="L79" s="21">
        <f>'様式Ⅰ(男子)'!J246</f>
        <v>0</v>
      </c>
      <c r="M79" s="21" t="str">
        <f>'様式Ⅰ(男子)'!N246</f>
        <v/>
      </c>
      <c r="N79" s="21">
        <f>'様式Ⅰ(男子)'!J247</f>
        <v>0</v>
      </c>
      <c r="O79" s="21" t="str">
        <f>'様式Ⅰ(男子)'!N247</f>
        <v/>
      </c>
    </row>
    <row r="80" spans="1:19">
      <c r="A80" s="17">
        <v>79</v>
      </c>
      <c r="B80" s="21" t="str">
        <f>'様式Ⅰ(男子)'!H248</f>
        <v/>
      </c>
      <c r="C80" s="21" t="str">
        <f>CONCATENATE('様式Ⅰ(男子)'!D248," (",'様式Ⅰ(男子)'!F248,")")</f>
        <v xml:space="preserve"> ()</v>
      </c>
      <c r="D80" s="21" t="str">
        <f>'様式Ⅰ(男子)'!E248</f>
        <v/>
      </c>
      <c r="E80" s="21">
        <v>1</v>
      </c>
      <c r="F80" s="21">
        <f>基本情報登録!$D$8</f>
        <v>0</v>
      </c>
      <c r="G80" s="21" t="str">
        <f>基本情報登録!$D$10</f>
        <v/>
      </c>
      <c r="H80" s="21" t="e">
        <f>'様式Ⅰ(男子)'!G248</f>
        <v>#N/A</v>
      </c>
      <c r="I80" s="21">
        <f>'様式Ⅰ(男子)'!C248</f>
        <v>0</v>
      </c>
      <c r="J80" s="21">
        <f>'様式Ⅰ(男子)'!J248</f>
        <v>0</v>
      </c>
      <c r="K80" s="21" t="str">
        <f>'様式Ⅰ(男子)'!N248</f>
        <v/>
      </c>
      <c r="L80" s="21">
        <f>'様式Ⅰ(男子)'!J249</f>
        <v>0</v>
      </c>
      <c r="M80" s="21" t="str">
        <f>'様式Ⅰ(男子)'!N249</f>
        <v/>
      </c>
      <c r="N80" s="21">
        <f>'様式Ⅰ(男子)'!J250</f>
        <v>0</v>
      </c>
      <c r="O80" s="21" t="str">
        <f>'様式Ⅰ(男子)'!N250</f>
        <v/>
      </c>
    </row>
    <row r="81" spans="1:15">
      <c r="A81" s="17">
        <v>80</v>
      </c>
      <c r="B81" s="21" t="str">
        <f>'様式Ⅰ(男子)'!H251</f>
        <v/>
      </c>
      <c r="C81" s="21" t="str">
        <f>CONCATENATE('様式Ⅰ(男子)'!D251," (",'様式Ⅰ(男子)'!F251,")")</f>
        <v xml:space="preserve"> ()</v>
      </c>
      <c r="D81" s="21" t="str">
        <f>'様式Ⅰ(男子)'!E251</f>
        <v/>
      </c>
      <c r="E81" s="21">
        <v>1</v>
      </c>
      <c r="F81" s="21">
        <f>基本情報登録!$D$8</f>
        <v>0</v>
      </c>
      <c r="G81" s="21" t="str">
        <f>基本情報登録!$D$10</f>
        <v/>
      </c>
      <c r="H81" s="21" t="e">
        <f>'様式Ⅰ(男子)'!G251</f>
        <v>#N/A</v>
      </c>
      <c r="I81" s="21">
        <f>'様式Ⅰ(男子)'!C251</f>
        <v>0</v>
      </c>
      <c r="J81" s="21">
        <f>'様式Ⅰ(男子)'!J251</f>
        <v>0</v>
      </c>
      <c r="K81" s="21" t="str">
        <f>'様式Ⅰ(男子)'!N251</f>
        <v/>
      </c>
      <c r="L81" s="21">
        <f>'様式Ⅰ(男子)'!J252</f>
        <v>0</v>
      </c>
      <c r="M81" s="21" t="str">
        <f>'様式Ⅰ(男子)'!N252</f>
        <v/>
      </c>
      <c r="N81" s="21">
        <f>'様式Ⅰ(男子)'!J253</f>
        <v>0</v>
      </c>
      <c r="O81" s="21" t="str">
        <f>'様式Ⅰ(男子)'!N253</f>
        <v/>
      </c>
    </row>
    <row r="82" spans="1:15">
      <c r="A82" s="17">
        <v>81</v>
      </c>
      <c r="B82" s="21" t="str">
        <f>'様式Ⅰ(男子)'!H254</f>
        <v/>
      </c>
      <c r="C82" s="21" t="str">
        <f>CONCATENATE('様式Ⅰ(男子)'!D254," (",'様式Ⅰ(男子)'!F254,")")</f>
        <v xml:space="preserve"> ()</v>
      </c>
      <c r="D82" s="21" t="str">
        <f>'様式Ⅰ(男子)'!E254</f>
        <v/>
      </c>
      <c r="E82" s="21">
        <v>1</v>
      </c>
      <c r="F82" s="21">
        <f>基本情報登録!$D$8</f>
        <v>0</v>
      </c>
      <c r="G82" s="21" t="str">
        <f>基本情報登録!$D$10</f>
        <v/>
      </c>
      <c r="H82" s="21" t="e">
        <f>'様式Ⅰ(男子)'!G254</f>
        <v>#N/A</v>
      </c>
      <c r="I82" s="21">
        <f>'様式Ⅰ(男子)'!C254</f>
        <v>0</v>
      </c>
      <c r="J82" s="21">
        <f>'様式Ⅰ(男子)'!J254</f>
        <v>0</v>
      </c>
      <c r="K82" s="21" t="str">
        <f>'様式Ⅰ(男子)'!N254</f>
        <v/>
      </c>
      <c r="L82" s="21">
        <f>'様式Ⅰ(男子)'!J255</f>
        <v>0</v>
      </c>
      <c r="M82" s="21" t="str">
        <f>'様式Ⅰ(男子)'!N255</f>
        <v/>
      </c>
      <c r="N82" s="21">
        <f>'様式Ⅰ(男子)'!J256</f>
        <v>0</v>
      </c>
      <c r="O82" s="21" t="str">
        <f>'様式Ⅰ(男子)'!N256</f>
        <v/>
      </c>
    </row>
    <row r="83" spans="1:15">
      <c r="A83" s="17">
        <v>82</v>
      </c>
      <c r="B83" s="21" t="str">
        <f>'様式Ⅰ(男子)'!H257</f>
        <v/>
      </c>
      <c r="C83" s="21" t="str">
        <f>CONCATENATE('様式Ⅰ(男子)'!D257," (",'様式Ⅰ(男子)'!F257,")")</f>
        <v xml:space="preserve"> ()</v>
      </c>
      <c r="D83" s="21" t="str">
        <f>'様式Ⅰ(男子)'!E257</f>
        <v/>
      </c>
      <c r="E83" s="21">
        <v>1</v>
      </c>
      <c r="F83" s="21">
        <f>基本情報登録!$D$8</f>
        <v>0</v>
      </c>
      <c r="G83" s="21" t="str">
        <f>基本情報登録!$D$10</f>
        <v/>
      </c>
      <c r="H83" s="21" t="e">
        <f>'様式Ⅰ(男子)'!G257</f>
        <v>#N/A</v>
      </c>
      <c r="I83" s="21">
        <f>'様式Ⅰ(男子)'!C257</f>
        <v>0</v>
      </c>
      <c r="J83" s="21">
        <f>'様式Ⅰ(男子)'!J257</f>
        <v>0</v>
      </c>
      <c r="K83" s="21" t="str">
        <f>'様式Ⅰ(男子)'!N257</f>
        <v/>
      </c>
      <c r="L83" s="21">
        <f>'様式Ⅰ(男子)'!J258</f>
        <v>0</v>
      </c>
      <c r="M83" s="21" t="str">
        <f>'様式Ⅰ(男子)'!N258</f>
        <v/>
      </c>
      <c r="N83" s="21">
        <f>'様式Ⅰ(男子)'!J259</f>
        <v>0</v>
      </c>
      <c r="O83" s="21" t="str">
        <f>'様式Ⅰ(男子)'!N259</f>
        <v/>
      </c>
    </row>
    <row r="84" spans="1:15">
      <c r="A84" s="17">
        <v>83</v>
      </c>
      <c r="B84" s="21" t="str">
        <f>'様式Ⅰ(男子)'!H260</f>
        <v/>
      </c>
      <c r="C84" s="21" t="str">
        <f>CONCATENATE('様式Ⅰ(男子)'!D260," (",'様式Ⅰ(男子)'!F260,")")</f>
        <v xml:space="preserve"> ()</v>
      </c>
      <c r="D84" s="21" t="str">
        <f>'様式Ⅰ(男子)'!E260</f>
        <v/>
      </c>
      <c r="E84" s="21">
        <v>1</v>
      </c>
      <c r="F84" s="21">
        <f>基本情報登録!$D$8</f>
        <v>0</v>
      </c>
      <c r="G84" s="21" t="str">
        <f>基本情報登録!$D$10</f>
        <v/>
      </c>
      <c r="H84" s="21" t="e">
        <f>'様式Ⅰ(男子)'!G260</f>
        <v>#N/A</v>
      </c>
      <c r="I84" s="21">
        <f>'様式Ⅰ(男子)'!C260</f>
        <v>0</v>
      </c>
      <c r="J84" s="21">
        <f>'様式Ⅰ(男子)'!J260</f>
        <v>0</v>
      </c>
      <c r="K84" s="21" t="str">
        <f>'様式Ⅰ(男子)'!N260</f>
        <v/>
      </c>
      <c r="L84" s="21">
        <f>'様式Ⅰ(男子)'!J261</f>
        <v>0</v>
      </c>
      <c r="M84" s="21" t="str">
        <f>'様式Ⅰ(男子)'!N261</f>
        <v/>
      </c>
      <c r="N84" s="21">
        <f>'様式Ⅰ(男子)'!J262</f>
        <v>0</v>
      </c>
      <c r="O84" s="21" t="str">
        <f>'様式Ⅰ(男子)'!N262</f>
        <v/>
      </c>
    </row>
    <row r="85" spans="1:15">
      <c r="A85" s="17">
        <v>84</v>
      </c>
      <c r="B85" s="21" t="str">
        <f>'様式Ⅰ(男子)'!H263</f>
        <v/>
      </c>
      <c r="C85" s="21" t="str">
        <f>CONCATENATE('様式Ⅰ(男子)'!D263," (",'様式Ⅰ(男子)'!F263,")")</f>
        <v xml:space="preserve"> ()</v>
      </c>
      <c r="D85" s="21" t="str">
        <f>'様式Ⅰ(男子)'!E263</f>
        <v/>
      </c>
      <c r="E85" s="21">
        <v>1</v>
      </c>
      <c r="F85" s="21">
        <f>基本情報登録!$D$8</f>
        <v>0</v>
      </c>
      <c r="G85" s="21" t="str">
        <f>基本情報登録!$D$10</f>
        <v/>
      </c>
      <c r="H85" s="21" t="e">
        <f>'様式Ⅰ(男子)'!G263</f>
        <v>#N/A</v>
      </c>
      <c r="I85" s="21">
        <f>'様式Ⅰ(男子)'!C263</f>
        <v>0</v>
      </c>
      <c r="J85" s="21">
        <f>'様式Ⅰ(男子)'!J263</f>
        <v>0</v>
      </c>
      <c r="K85" s="21" t="str">
        <f>'様式Ⅰ(男子)'!N263</f>
        <v/>
      </c>
      <c r="L85" s="21">
        <f>'様式Ⅰ(男子)'!J264</f>
        <v>0</v>
      </c>
      <c r="M85" s="21" t="str">
        <f>'様式Ⅰ(男子)'!N264</f>
        <v/>
      </c>
      <c r="N85" s="21">
        <f>'様式Ⅰ(男子)'!J265</f>
        <v>0</v>
      </c>
      <c r="O85" s="21" t="str">
        <f>'様式Ⅰ(男子)'!N265</f>
        <v/>
      </c>
    </row>
    <row r="86" spans="1:15">
      <c r="A86" s="17">
        <v>85</v>
      </c>
      <c r="B86" s="21" t="str">
        <f>'様式Ⅰ(男子)'!H266</f>
        <v/>
      </c>
      <c r="C86" s="21" t="str">
        <f>CONCATENATE('様式Ⅰ(男子)'!D266," (",'様式Ⅰ(男子)'!F266,")")</f>
        <v xml:space="preserve"> ()</v>
      </c>
      <c r="D86" s="21" t="str">
        <f>'様式Ⅰ(男子)'!E266</f>
        <v/>
      </c>
      <c r="E86" s="21">
        <v>1</v>
      </c>
      <c r="F86" s="21">
        <f>基本情報登録!$D$8</f>
        <v>0</v>
      </c>
      <c r="G86" s="21" t="str">
        <f>基本情報登録!$D$10</f>
        <v/>
      </c>
      <c r="H86" s="21" t="e">
        <f>'様式Ⅰ(男子)'!G266</f>
        <v>#N/A</v>
      </c>
      <c r="I86" s="21">
        <f>'様式Ⅰ(男子)'!C266</f>
        <v>0</v>
      </c>
      <c r="J86" s="21">
        <f>'様式Ⅰ(男子)'!J266</f>
        <v>0</v>
      </c>
      <c r="K86" s="21" t="str">
        <f>'様式Ⅰ(男子)'!N266</f>
        <v/>
      </c>
      <c r="L86" s="21">
        <f>'様式Ⅰ(男子)'!J267</f>
        <v>0</v>
      </c>
      <c r="M86" s="21" t="str">
        <f>'様式Ⅰ(男子)'!N267</f>
        <v/>
      </c>
      <c r="N86" s="21">
        <f>'様式Ⅰ(男子)'!J268</f>
        <v>0</v>
      </c>
      <c r="O86" s="21" t="str">
        <f>'様式Ⅰ(男子)'!N268</f>
        <v/>
      </c>
    </row>
    <row r="87" spans="1:15">
      <c r="A87" s="17">
        <v>86</v>
      </c>
      <c r="B87" s="21" t="str">
        <f>'様式Ⅰ(男子)'!H269</f>
        <v/>
      </c>
      <c r="C87" s="21" t="str">
        <f>CONCATENATE('様式Ⅰ(男子)'!D269," (",'様式Ⅰ(男子)'!F269,")")</f>
        <v xml:space="preserve"> ()</v>
      </c>
      <c r="D87" s="21" t="str">
        <f>'様式Ⅰ(男子)'!E269</f>
        <v/>
      </c>
      <c r="E87" s="21">
        <v>1</v>
      </c>
      <c r="F87" s="21">
        <f>基本情報登録!$D$8</f>
        <v>0</v>
      </c>
      <c r="G87" s="21" t="str">
        <f>基本情報登録!$D$10</f>
        <v/>
      </c>
      <c r="H87" s="21" t="e">
        <f>'様式Ⅰ(男子)'!G269</f>
        <v>#N/A</v>
      </c>
      <c r="I87" s="21">
        <f>'様式Ⅰ(男子)'!C269</f>
        <v>0</v>
      </c>
      <c r="J87" s="21">
        <f>'様式Ⅰ(男子)'!J269</f>
        <v>0</v>
      </c>
      <c r="K87" s="21" t="str">
        <f>'様式Ⅰ(男子)'!N269</f>
        <v/>
      </c>
      <c r="L87" s="21">
        <f>'様式Ⅰ(男子)'!J270</f>
        <v>0</v>
      </c>
      <c r="M87" s="21" t="str">
        <f>'様式Ⅰ(男子)'!N270</f>
        <v/>
      </c>
      <c r="N87" s="21">
        <f>'様式Ⅰ(男子)'!J271</f>
        <v>0</v>
      </c>
      <c r="O87" s="21" t="str">
        <f>'様式Ⅰ(男子)'!N271</f>
        <v/>
      </c>
    </row>
    <row r="88" spans="1:15">
      <c r="A88" s="17">
        <v>87</v>
      </c>
      <c r="B88" s="21" t="str">
        <f>'様式Ⅰ(男子)'!H272</f>
        <v/>
      </c>
      <c r="C88" s="21" t="str">
        <f>CONCATENATE('様式Ⅰ(男子)'!D272," (",'様式Ⅰ(男子)'!F272,")")</f>
        <v xml:space="preserve"> ()</v>
      </c>
      <c r="D88" s="21" t="str">
        <f>'様式Ⅰ(男子)'!E272</f>
        <v/>
      </c>
      <c r="E88" s="21">
        <v>1</v>
      </c>
      <c r="F88" s="21">
        <f>基本情報登録!$D$8</f>
        <v>0</v>
      </c>
      <c r="G88" s="21" t="str">
        <f>基本情報登録!$D$10</f>
        <v/>
      </c>
      <c r="H88" s="21" t="e">
        <f>'様式Ⅰ(男子)'!G272</f>
        <v>#N/A</v>
      </c>
      <c r="I88" s="21">
        <f>'様式Ⅰ(男子)'!C272</f>
        <v>0</v>
      </c>
      <c r="J88" s="21">
        <f>'様式Ⅰ(男子)'!J272</f>
        <v>0</v>
      </c>
      <c r="K88" s="21" t="str">
        <f>'様式Ⅰ(男子)'!N272</f>
        <v/>
      </c>
      <c r="L88" s="21">
        <f>'様式Ⅰ(男子)'!J273</f>
        <v>0</v>
      </c>
      <c r="M88" s="21" t="str">
        <f>'様式Ⅰ(男子)'!N273</f>
        <v/>
      </c>
      <c r="N88" s="21">
        <f>'様式Ⅰ(男子)'!J274</f>
        <v>0</v>
      </c>
      <c r="O88" s="21" t="str">
        <f>'様式Ⅰ(男子)'!N274</f>
        <v/>
      </c>
    </row>
    <row r="89" spans="1:15">
      <c r="A89" s="17">
        <v>88</v>
      </c>
      <c r="B89" s="21" t="str">
        <f>'様式Ⅰ(男子)'!H275</f>
        <v/>
      </c>
      <c r="C89" s="21" t="str">
        <f>CONCATENATE('様式Ⅰ(男子)'!D275," (",'様式Ⅰ(男子)'!F275,")")</f>
        <v xml:space="preserve"> ()</v>
      </c>
      <c r="D89" s="21" t="str">
        <f>'様式Ⅰ(男子)'!E275</f>
        <v/>
      </c>
      <c r="E89" s="21">
        <v>1</v>
      </c>
      <c r="F89" s="21">
        <f>基本情報登録!$D$8</f>
        <v>0</v>
      </c>
      <c r="G89" s="21" t="str">
        <f>基本情報登録!$D$10</f>
        <v/>
      </c>
      <c r="H89" s="21" t="e">
        <f>'様式Ⅰ(男子)'!G275</f>
        <v>#N/A</v>
      </c>
      <c r="I89" s="21">
        <f>'様式Ⅰ(男子)'!C275</f>
        <v>0</v>
      </c>
      <c r="J89" s="21">
        <f>'様式Ⅰ(男子)'!J275</f>
        <v>0</v>
      </c>
      <c r="K89" s="21" t="str">
        <f>'様式Ⅰ(男子)'!N275</f>
        <v/>
      </c>
      <c r="L89" s="21">
        <f>'様式Ⅰ(男子)'!J276</f>
        <v>0</v>
      </c>
      <c r="M89" s="21" t="str">
        <f>'様式Ⅰ(男子)'!N276</f>
        <v/>
      </c>
      <c r="N89" s="21">
        <f>'様式Ⅰ(男子)'!J277</f>
        <v>0</v>
      </c>
      <c r="O89" s="21" t="str">
        <f>'様式Ⅰ(男子)'!N277</f>
        <v/>
      </c>
    </row>
    <row r="90" spans="1:15">
      <c r="A90" s="17">
        <v>89</v>
      </c>
      <c r="B90" s="21" t="str">
        <f>'様式Ⅰ(男子)'!H278</f>
        <v/>
      </c>
      <c r="C90" s="21" t="str">
        <f>CONCATENATE('様式Ⅰ(男子)'!D278," (",'様式Ⅰ(男子)'!F278,")")</f>
        <v xml:space="preserve"> ()</v>
      </c>
      <c r="D90" s="21" t="str">
        <f>'様式Ⅰ(男子)'!E278</f>
        <v/>
      </c>
      <c r="E90" s="21">
        <v>1</v>
      </c>
      <c r="F90" s="21">
        <f>基本情報登録!$D$8</f>
        <v>0</v>
      </c>
      <c r="G90" s="21" t="str">
        <f>基本情報登録!$D$10</f>
        <v/>
      </c>
      <c r="H90" s="21" t="e">
        <f>'様式Ⅰ(男子)'!G278</f>
        <v>#N/A</v>
      </c>
      <c r="I90" s="21">
        <f>'様式Ⅰ(男子)'!C278</f>
        <v>0</v>
      </c>
      <c r="J90" s="21">
        <f>'様式Ⅰ(男子)'!J278</f>
        <v>0</v>
      </c>
      <c r="K90" s="21" t="str">
        <f>'様式Ⅰ(男子)'!N278</f>
        <v/>
      </c>
      <c r="L90" s="21">
        <f>'様式Ⅰ(男子)'!J279</f>
        <v>0</v>
      </c>
      <c r="M90" s="21" t="str">
        <f>'様式Ⅰ(男子)'!N279</f>
        <v/>
      </c>
      <c r="N90" s="21">
        <f>'様式Ⅰ(男子)'!J280</f>
        <v>0</v>
      </c>
      <c r="O90" s="21" t="str">
        <f>'様式Ⅰ(男子)'!N280</f>
        <v/>
      </c>
    </row>
    <row r="91" spans="1:15">
      <c r="A91" s="17">
        <v>90</v>
      </c>
      <c r="B91" s="21" t="str">
        <f>'様式Ⅰ(男子)'!H281</f>
        <v/>
      </c>
      <c r="C91" s="21" t="str">
        <f>CONCATENATE('様式Ⅰ(男子)'!D281," (",'様式Ⅰ(男子)'!F281,")")</f>
        <v xml:space="preserve"> ()</v>
      </c>
      <c r="D91" s="21" t="str">
        <f>'様式Ⅰ(男子)'!E281</f>
        <v/>
      </c>
      <c r="E91" s="21">
        <v>1</v>
      </c>
      <c r="F91" s="21">
        <f>基本情報登録!$D$8</f>
        <v>0</v>
      </c>
      <c r="G91" s="21" t="str">
        <f>基本情報登録!$D$10</f>
        <v/>
      </c>
      <c r="H91" s="21" t="e">
        <f>'様式Ⅰ(男子)'!G281</f>
        <v>#N/A</v>
      </c>
      <c r="I91" s="21">
        <f>'様式Ⅰ(男子)'!C281</f>
        <v>0</v>
      </c>
      <c r="J91" s="21">
        <f>'様式Ⅰ(男子)'!J281</f>
        <v>0</v>
      </c>
      <c r="K91" s="21" t="str">
        <f>'様式Ⅰ(男子)'!N281</f>
        <v/>
      </c>
      <c r="L91" s="21">
        <f>'様式Ⅰ(男子)'!J282</f>
        <v>0</v>
      </c>
      <c r="M91" s="21" t="str">
        <f>'様式Ⅰ(男子)'!N282</f>
        <v/>
      </c>
      <c r="N91" s="21">
        <f>'様式Ⅰ(男子)'!J283</f>
        <v>0</v>
      </c>
      <c r="O91" s="21" t="str">
        <f>'様式Ⅰ(男子)'!N283</f>
        <v/>
      </c>
    </row>
    <row r="92" spans="1:15">
      <c r="A92" s="17">
        <v>91</v>
      </c>
      <c r="B92" s="21" t="str">
        <f>'様式Ⅰ(男子)'!H284</f>
        <v/>
      </c>
      <c r="C92" s="21" t="str">
        <f>CONCATENATE('様式Ⅰ(男子)'!D284," (",'様式Ⅰ(男子)'!F284,")")</f>
        <v xml:space="preserve"> ()</v>
      </c>
      <c r="D92" s="21" t="str">
        <f>'様式Ⅰ(男子)'!E284</f>
        <v/>
      </c>
      <c r="E92" s="21">
        <v>1</v>
      </c>
      <c r="F92" s="21">
        <f>基本情報登録!$D$8</f>
        <v>0</v>
      </c>
      <c r="G92" s="21" t="str">
        <f>基本情報登録!$D$10</f>
        <v/>
      </c>
      <c r="H92" s="21" t="e">
        <f>'様式Ⅰ(男子)'!G284</f>
        <v>#N/A</v>
      </c>
      <c r="I92" s="21">
        <f>'様式Ⅰ(男子)'!C284</f>
        <v>0</v>
      </c>
      <c r="J92" s="21">
        <f>'様式Ⅰ(男子)'!J284</f>
        <v>0</v>
      </c>
      <c r="K92" s="21" t="str">
        <f>'様式Ⅰ(男子)'!N284</f>
        <v/>
      </c>
      <c r="L92" s="21">
        <f>'様式Ⅰ(男子)'!J285</f>
        <v>0</v>
      </c>
      <c r="M92" s="21" t="str">
        <f>'様式Ⅰ(男子)'!N285</f>
        <v/>
      </c>
      <c r="N92" s="21">
        <f>'様式Ⅰ(男子)'!J286</f>
        <v>0</v>
      </c>
      <c r="O92" s="21" t="str">
        <f>'様式Ⅰ(男子)'!N286</f>
        <v/>
      </c>
    </row>
    <row r="93" spans="1:15">
      <c r="A93" s="17">
        <v>92</v>
      </c>
      <c r="B93" s="21" t="str">
        <f>'様式Ⅰ(男子)'!H287</f>
        <v/>
      </c>
      <c r="C93" s="21" t="str">
        <f>CONCATENATE('様式Ⅰ(男子)'!D287," (",'様式Ⅰ(男子)'!F287,")")</f>
        <v xml:space="preserve"> ()</v>
      </c>
      <c r="D93" s="21" t="str">
        <f>'様式Ⅰ(男子)'!E287</f>
        <v/>
      </c>
      <c r="E93" s="21">
        <v>1</v>
      </c>
      <c r="F93" s="21">
        <f>基本情報登録!$D$8</f>
        <v>0</v>
      </c>
      <c r="G93" s="21" t="str">
        <f>基本情報登録!$D$10</f>
        <v/>
      </c>
      <c r="H93" s="21" t="e">
        <f>'様式Ⅰ(男子)'!G287</f>
        <v>#N/A</v>
      </c>
      <c r="I93" s="21">
        <f>'様式Ⅰ(男子)'!C287</f>
        <v>0</v>
      </c>
      <c r="J93" s="21">
        <f>'様式Ⅰ(男子)'!J287</f>
        <v>0</v>
      </c>
      <c r="K93" s="21" t="str">
        <f>'様式Ⅰ(男子)'!N287</f>
        <v/>
      </c>
      <c r="L93" s="21">
        <f>'様式Ⅰ(男子)'!J288</f>
        <v>0</v>
      </c>
      <c r="M93" s="21" t="str">
        <f>'様式Ⅰ(男子)'!N288</f>
        <v/>
      </c>
      <c r="N93" s="21">
        <f>'様式Ⅰ(男子)'!J289</f>
        <v>0</v>
      </c>
      <c r="O93" s="21" t="str">
        <f>'様式Ⅰ(男子)'!N289</f>
        <v/>
      </c>
    </row>
    <row r="94" spans="1:15">
      <c r="A94" s="17">
        <v>93</v>
      </c>
      <c r="B94" s="21" t="str">
        <f>'様式Ⅰ(男子)'!H290</f>
        <v/>
      </c>
      <c r="C94" s="21" t="str">
        <f>CONCATENATE('様式Ⅰ(男子)'!D290," (",'様式Ⅰ(男子)'!F290,")")</f>
        <v xml:space="preserve"> ()</v>
      </c>
      <c r="D94" s="21" t="str">
        <f>'様式Ⅰ(男子)'!E290</f>
        <v/>
      </c>
      <c r="E94" s="21">
        <v>1</v>
      </c>
      <c r="F94" s="21">
        <f>基本情報登録!$D$8</f>
        <v>0</v>
      </c>
      <c r="G94" s="21" t="str">
        <f>基本情報登録!$D$10</f>
        <v/>
      </c>
      <c r="H94" s="21" t="e">
        <f>'様式Ⅰ(男子)'!G290</f>
        <v>#N/A</v>
      </c>
      <c r="I94" s="21">
        <f>'様式Ⅰ(男子)'!C290</f>
        <v>0</v>
      </c>
      <c r="J94" s="21">
        <f>'様式Ⅰ(男子)'!J290</f>
        <v>0</v>
      </c>
      <c r="K94" s="21" t="str">
        <f>'様式Ⅰ(男子)'!N290</f>
        <v/>
      </c>
      <c r="L94" s="21">
        <f>'様式Ⅰ(男子)'!J291</f>
        <v>0</v>
      </c>
      <c r="M94" s="21" t="str">
        <f>'様式Ⅰ(男子)'!N291</f>
        <v/>
      </c>
      <c r="N94" s="21">
        <f>'様式Ⅰ(男子)'!J292</f>
        <v>0</v>
      </c>
      <c r="O94" s="21" t="str">
        <f>'様式Ⅰ(男子)'!N292</f>
        <v/>
      </c>
    </row>
    <row r="95" spans="1:15">
      <c r="A95" s="17">
        <v>94</v>
      </c>
      <c r="B95" s="21" t="str">
        <f>'様式Ⅰ(男子)'!H293</f>
        <v/>
      </c>
      <c r="C95" s="21" t="str">
        <f>CONCATENATE('様式Ⅰ(男子)'!D293," (",'様式Ⅰ(男子)'!F293,")")</f>
        <v xml:space="preserve"> ()</v>
      </c>
      <c r="D95" s="21" t="str">
        <f>'様式Ⅰ(男子)'!E293</f>
        <v/>
      </c>
      <c r="E95" s="21">
        <v>1</v>
      </c>
      <c r="F95" s="21">
        <f>基本情報登録!$D$8</f>
        <v>0</v>
      </c>
      <c r="G95" s="21" t="str">
        <f>基本情報登録!$D$10</f>
        <v/>
      </c>
      <c r="H95" s="21" t="e">
        <f>'様式Ⅰ(男子)'!G293</f>
        <v>#N/A</v>
      </c>
      <c r="I95" s="21">
        <f>'様式Ⅰ(男子)'!C293</f>
        <v>0</v>
      </c>
      <c r="J95" s="21">
        <f>'様式Ⅰ(男子)'!J293</f>
        <v>0</v>
      </c>
      <c r="K95" s="21" t="str">
        <f>'様式Ⅰ(男子)'!N293</f>
        <v/>
      </c>
      <c r="L95" s="21">
        <f>'様式Ⅰ(男子)'!J294</f>
        <v>0</v>
      </c>
      <c r="M95" s="21" t="str">
        <f>'様式Ⅰ(男子)'!N294</f>
        <v/>
      </c>
      <c r="N95" s="21">
        <f>'様式Ⅰ(男子)'!J295</f>
        <v>0</v>
      </c>
      <c r="O95" s="21" t="str">
        <f>'様式Ⅰ(男子)'!N295</f>
        <v/>
      </c>
    </row>
    <row r="96" spans="1:15">
      <c r="A96" s="17">
        <v>95</v>
      </c>
      <c r="B96" s="21" t="str">
        <f>'様式Ⅰ(男子)'!H296</f>
        <v/>
      </c>
      <c r="C96" s="21" t="str">
        <f>CONCATENATE('様式Ⅰ(男子)'!D296," (",'様式Ⅰ(男子)'!F296,")")</f>
        <v xml:space="preserve"> ()</v>
      </c>
      <c r="D96" s="21" t="str">
        <f>'様式Ⅰ(男子)'!E296</f>
        <v/>
      </c>
      <c r="E96" s="21">
        <v>1</v>
      </c>
      <c r="F96" s="21">
        <f>基本情報登録!$D$8</f>
        <v>0</v>
      </c>
      <c r="G96" s="21" t="str">
        <f>基本情報登録!$D$10</f>
        <v/>
      </c>
      <c r="H96" s="21" t="e">
        <f>'様式Ⅰ(男子)'!G296</f>
        <v>#N/A</v>
      </c>
      <c r="I96" s="21">
        <f>'様式Ⅰ(男子)'!C296</f>
        <v>0</v>
      </c>
      <c r="J96" s="21">
        <f>'様式Ⅰ(男子)'!J296</f>
        <v>0</v>
      </c>
      <c r="K96" s="21" t="str">
        <f>'様式Ⅰ(男子)'!N296</f>
        <v/>
      </c>
      <c r="L96" s="21">
        <f>'様式Ⅰ(男子)'!J297</f>
        <v>0</v>
      </c>
      <c r="M96" s="21" t="str">
        <f>'様式Ⅰ(男子)'!N297</f>
        <v/>
      </c>
      <c r="N96" s="21">
        <f>'様式Ⅰ(男子)'!J298</f>
        <v>0</v>
      </c>
      <c r="O96" s="21" t="str">
        <f>'様式Ⅰ(男子)'!N298</f>
        <v/>
      </c>
    </row>
    <row r="97" spans="1:15">
      <c r="A97" s="17">
        <v>96</v>
      </c>
      <c r="B97" s="21" t="str">
        <f>'様式Ⅰ(男子)'!H299</f>
        <v/>
      </c>
      <c r="C97" s="21" t="str">
        <f>CONCATENATE('様式Ⅰ(男子)'!D299," (",'様式Ⅰ(男子)'!F299,")")</f>
        <v xml:space="preserve"> ()</v>
      </c>
      <c r="D97" s="21" t="str">
        <f>'様式Ⅰ(男子)'!E299</f>
        <v/>
      </c>
      <c r="E97" s="21">
        <v>1</v>
      </c>
      <c r="F97" s="21">
        <f>基本情報登録!$D$8</f>
        <v>0</v>
      </c>
      <c r="G97" s="21" t="str">
        <f>基本情報登録!$D$10</f>
        <v/>
      </c>
      <c r="H97" s="21" t="e">
        <f>'様式Ⅰ(男子)'!G299</f>
        <v>#N/A</v>
      </c>
      <c r="I97" s="21">
        <f>'様式Ⅰ(男子)'!C299</f>
        <v>0</v>
      </c>
      <c r="J97" s="21">
        <f>'様式Ⅰ(男子)'!J299</f>
        <v>0</v>
      </c>
      <c r="K97" s="21" t="str">
        <f>'様式Ⅰ(男子)'!N299</f>
        <v/>
      </c>
      <c r="L97" s="21">
        <f>'様式Ⅰ(男子)'!J300</f>
        <v>0</v>
      </c>
      <c r="M97" s="21" t="str">
        <f>'様式Ⅰ(男子)'!N300</f>
        <v/>
      </c>
      <c r="N97" s="21">
        <f>'様式Ⅰ(男子)'!J301</f>
        <v>0</v>
      </c>
      <c r="O97" s="21" t="str">
        <f>'様式Ⅰ(男子)'!N301</f>
        <v/>
      </c>
    </row>
    <row r="98" spans="1:15">
      <c r="A98" s="17">
        <v>97</v>
      </c>
      <c r="B98" s="21" t="str">
        <f>'様式Ⅰ(男子)'!H302</f>
        <v/>
      </c>
      <c r="C98" s="21" t="str">
        <f>CONCATENATE('様式Ⅰ(男子)'!D302," (",'様式Ⅰ(男子)'!F302,")")</f>
        <v xml:space="preserve"> ()</v>
      </c>
      <c r="D98" s="21" t="str">
        <f>'様式Ⅰ(男子)'!E302</f>
        <v/>
      </c>
      <c r="E98" s="21">
        <v>1</v>
      </c>
      <c r="F98" s="21">
        <f>基本情報登録!$D$8</f>
        <v>0</v>
      </c>
      <c r="G98" s="21" t="str">
        <f>基本情報登録!$D$10</f>
        <v/>
      </c>
      <c r="H98" s="21" t="e">
        <f>'様式Ⅰ(男子)'!G302</f>
        <v>#N/A</v>
      </c>
      <c r="I98" s="21">
        <f>'様式Ⅰ(男子)'!C302</f>
        <v>0</v>
      </c>
      <c r="J98" s="21">
        <f>'様式Ⅰ(男子)'!J302</f>
        <v>0</v>
      </c>
      <c r="K98" s="21" t="str">
        <f>'様式Ⅰ(男子)'!N302</f>
        <v/>
      </c>
      <c r="L98" s="21">
        <f>'様式Ⅰ(男子)'!J303</f>
        <v>0</v>
      </c>
      <c r="M98" s="21" t="str">
        <f>'様式Ⅰ(男子)'!N303</f>
        <v/>
      </c>
      <c r="N98" s="21">
        <f>'様式Ⅰ(男子)'!J304</f>
        <v>0</v>
      </c>
      <c r="O98" s="21" t="str">
        <f>'様式Ⅰ(男子)'!N304</f>
        <v/>
      </c>
    </row>
    <row r="99" spans="1:15">
      <c r="A99" s="17">
        <v>98</v>
      </c>
      <c r="B99" s="21" t="str">
        <f>'様式Ⅰ(男子)'!H305</f>
        <v/>
      </c>
      <c r="C99" s="21" t="str">
        <f>CONCATENATE('様式Ⅰ(男子)'!D305," (",'様式Ⅰ(男子)'!F305,")")</f>
        <v xml:space="preserve"> ()</v>
      </c>
      <c r="D99" s="21" t="str">
        <f>'様式Ⅰ(男子)'!E305</f>
        <v/>
      </c>
      <c r="E99" s="21">
        <v>1</v>
      </c>
      <c r="F99" s="21">
        <f>基本情報登録!$D$8</f>
        <v>0</v>
      </c>
      <c r="G99" s="21" t="str">
        <f>基本情報登録!$D$10</f>
        <v/>
      </c>
      <c r="H99" s="21" t="e">
        <f>'様式Ⅰ(男子)'!G305</f>
        <v>#N/A</v>
      </c>
      <c r="I99" s="21">
        <f>'様式Ⅰ(男子)'!C305</f>
        <v>0</v>
      </c>
      <c r="J99" s="21">
        <f>'様式Ⅰ(男子)'!J305</f>
        <v>0</v>
      </c>
      <c r="K99" s="21" t="str">
        <f>'様式Ⅰ(男子)'!N305</f>
        <v/>
      </c>
      <c r="L99" s="21">
        <f>'様式Ⅰ(男子)'!J306</f>
        <v>0</v>
      </c>
      <c r="M99" s="21" t="str">
        <f>'様式Ⅰ(男子)'!N306</f>
        <v/>
      </c>
      <c r="N99" s="21">
        <f>'様式Ⅰ(男子)'!J307</f>
        <v>0</v>
      </c>
      <c r="O99" s="21" t="str">
        <f>'様式Ⅰ(男子)'!N307</f>
        <v/>
      </c>
    </row>
    <row r="100" spans="1:15">
      <c r="A100" s="17">
        <v>99</v>
      </c>
      <c r="B100" s="21" t="str">
        <f>'様式Ⅰ(男子)'!H308</f>
        <v/>
      </c>
      <c r="C100" s="21" t="str">
        <f>CONCATENATE('様式Ⅰ(男子)'!D308," (",'様式Ⅰ(男子)'!F308,")")</f>
        <v xml:space="preserve"> ()</v>
      </c>
      <c r="D100" s="21" t="str">
        <f>'様式Ⅰ(男子)'!E308</f>
        <v/>
      </c>
      <c r="E100" s="21">
        <v>1</v>
      </c>
      <c r="F100" s="21">
        <f>基本情報登録!$D$8</f>
        <v>0</v>
      </c>
      <c r="G100" s="21" t="str">
        <f>基本情報登録!$D$10</f>
        <v/>
      </c>
      <c r="H100" s="21" t="e">
        <f>'様式Ⅰ(男子)'!G308</f>
        <v>#N/A</v>
      </c>
      <c r="I100" s="21">
        <f>'様式Ⅰ(男子)'!C308</f>
        <v>0</v>
      </c>
      <c r="J100" s="21">
        <f>'様式Ⅰ(男子)'!J308</f>
        <v>0</v>
      </c>
      <c r="K100" s="21" t="str">
        <f>'様式Ⅰ(男子)'!N308</f>
        <v/>
      </c>
      <c r="L100" s="21">
        <f>'様式Ⅰ(男子)'!J309</f>
        <v>0</v>
      </c>
      <c r="M100" s="21" t="str">
        <f>'様式Ⅰ(男子)'!N309</f>
        <v/>
      </c>
      <c r="N100" s="21">
        <f>'様式Ⅰ(男子)'!J310</f>
        <v>0</v>
      </c>
      <c r="O100" s="21" t="str">
        <f>'様式Ⅰ(男子)'!N310</f>
        <v/>
      </c>
    </row>
    <row r="101" spans="1:15">
      <c r="A101" s="17">
        <v>100</v>
      </c>
      <c r="B101" s="21" t="str">
        <f>'様式Ⅰ(男子)'!H311</f>
        <v/>
      </c>
      <c r="C101" s="21" t="str">
        <f>CONCATENATE('様式Ⅰ(男子)'!D311," (",'様式Ⅰ(男子)'!F311,")")</f>
        <v xml:space="preserve"> ()</v>
      </c>
      <c r="D101" s="21" t="str">
        <f>'様式Ⅰ(男子)'!E311</f>
        <v/>
      </c>
      <c r="E101" s="21">
        <v>1</v>
      </c>
      <c r="F101" s="21">
        <f>基本情報登録!$D$8</f>
        <v>0</v>
      </c>
      <c r="G101" s="21" t="str">
        <f>基本情報登録!$D$10</f>
        <v/>
      </c>
      <c r="H101" s="21" t="e">
        <f>'様式Ⅰ(男子)'!G311</f>
        <v>#N/A</v>
      </c>
      <c r="I101" s="21">
        <f>'様式Ⅰ(男子)'!C311</f>
        <v>0</v>
      </c>
      <c r="J101" s="21">
        <f>'様式Ⅰ(男子)'!J311</f>
        <v>0</v>
      </c>
      <c r="K101" s="21" t="str">
        <f>'様式Ⅰ(男子)'!N311</f>
        <v/>
      </c>
      <c r="L101" s="21">
        <f>'様式Ⅰ(男子)'!J312</f>
        <v>0</v>
      </c>
      <c r="M101" s="21" t="str">
        <f>'様式Ⅰ(男子)'!N312</f>
        <v/>
      </c>
      <c r="N101" s="21">
        <f>'様式Ⅰ(男子)'!J313</f>
        <v>0</v>
      </c>
      <c r="O101" s="21" t="str">
        <f>'様式Ⅰ(男子)'!N313</f>
        <v/>
      </c>
    </row>
    <row r="102" spans="1:15">
      <c r="A102" s="17">
        <v>101</v>
      </c>
      <c r="B102" s="21" t="str">
        <f>'様式Ⅰ(男子)'!H314</f>
        <v/>
      </c>
      <c r="C102" s="21" t="str">
        <f>CONCATENATE('様式Ⅰ(男子)'!D314," (",'様式Ⅰ(男子)'!F314,")")</f>
        <v xml:space="preserve"> ()</v>
      </c>
      <c r="D102" s="21" t="str">
        <f>'様式Ⅰ(男子)'!E314</f>
        <v/>
      </c>
      <c r="E102" s="21">
        <v>1</v>
      </c>
      <c r="F102" s="21">
        <f>基本情報登録!$D$8</f>
        <v>0</v>
      </c>
      <c r="G102" s="21" t="str">
        <f>基本情報登録!$D$10</f>
        <v/>
      </c>
      <c r="H102" s="21" t="e">
        <f>'様式Ⅰ(男子)'!G314</f>
        <v>#N/A</v>
      </c>
      <c r="I102" s="21">
        <f>'様式Ⅰ(男子)'!C314</f>
        <v>0</v>
      </c>
      <c r="J102" s="21">
        <f>'様式Ⅰ(男子)'!J314</f>
        <v>0</v>
      </c>
      <c r="K102" s="21" t="str">
        <f>'様式Ⅰ(男子)'!N314</f>
        <v/>
      </c>
      <c r="L102" s="21">
        <f>'様式Ⅰ(男子)'!J315</f>
        <v>0</v>
      </c>
      <c r="M102" s="21" t="str">
        <f>'様式Ⅰ(男子)'!N315</f>
        <v/>
      </c>
      <c r="N102" s="21">
        <f>'様式Ⅰ(男子)'!J316</f>
        <v>0</v>
      </c>
      <c r="O102" s="21" t="str">
        <f>'様式Ⅰ(男子)'!N316</f>
        <v/>
      </c>
    </row>
    <row r="103" spans="1:15">
      <c r="A103" s="17">
        <v>102</v>
      </c>
      <c r="B103" s="21" t="str">
        <f>'様式Ⅰ(男子)'!H317</f>
        <v/>
      </c>
      <c r="C103" s="21" t="str">
        <f>CONCATENATE('様式Ⅰ(男子)'!D317," (",'様式Ⅰ(男子)'!F317,")")</f>
        <v xml:space="preserve"> ()</v>
      </c>
      <c r="D103" s="21" t="str">
        <f>'様式Ⅰ(男子)'!E317</f>
        <v/>
      </c>
      <c r="E103" s="21">
        <v>1</v>
      </c>
      <c r="F103" s="21">
        <f>基本情報登録!$D$8</f>
        <v>0</v>
      </c>
      <c r="G103" s="21" t="str">
        <f>基本情報登録!$D$10</f>
        <v/>
      </c>
      <c r="H103" s="21" t="e">
        <f>'様式Ⅰ(男子)'!G317</f>
        <v>#N/A</v>
      </c>
      <c r="I103" s="21">
        <f>'様式Ⅰ(男子)'!C317</f>
        <v>0</v>
      </c>
      <c r="J103" s="21">
        <f>'様式Ⅰ(男子)'!J317</f>
        <v>0</v>
      </c>
      <c r="K103" s="21" t="str">
        <f>'様式Ⅰ(男子)'!N317</f>
        <v/>
      </c>
      <c r="L103" s="21">
        <f>'様式Ⅰ(男子)'!J318</f>
        <v>0</v>
      </c>
      <c r="M103" s="21" t="str">
        <f>'様式Ⅰ(男子)'!N318</f>
        <v/>
      </c>
      <c r="N103" s="21">
        <f>'様式Ⅰ(男子)'!J319</f>
        <v>0</v>
      </c>
      <c r="O103" s="21" t="str">
        <f>'様式Ⅰ(男子)'!N319</f>
        <v/>
      </c>
    </row>
    <row r="104" spans="1:15">
      <c r="A104" s="17">
        <v>103</v>
      </c>
      <c r="B104" s="21" t="str">
        <f>'様式Ⅰ(男子)'!H320</f>
        <v/>
      </c>
      <c r="C104" s="21" t="str">
        <f>CONCATENATE('様式Ⅰ(男子)'!D320," (",'様式Ⅰ(男子)'!F320,")")</f>
        <v xml:space="preserve"> ()</v>
      </c>
      <c r="D104" s="21" t="str">
        <f>'様式Ⅰ(男子)'!E320</f>
        <v/>
      </c>
      <c r="E104" s="21">
        <v>1</v>
      </c>
      <c r="F104" s="21">
        <f>基本情報登録!$D$8</f>
        <v>0</v>
      </c>
      <c r="G104" s="21" t="str">
        <f>基本情報登録!$D$10</f>
        <v/>
      </c>
      <c r="H104" s="21" t="e">
        <f>'様式Ⅰ(男子)'!G320</f>
        <v>#N/A</v>
      </c>
      <c r="I104" s="21">
        <f>'様式Ⅰ(男子)'!C320</f>
        <v>0</v>
      </c>
      <c r="J104" s="21">
        <f>'様式Ⅰ(男子)'!J320</f>
        <v>0</v>
      </c>
      <c r="K104" s="21" t="str">
        <f>'様式Ⅰ(男子)'!N320</f>
        <v/>
      </c>
      <c r="L104" s="21">
        <f>'様式Ⅰ(男子)'!J321</f>
        <v>0</v>
      </c>
      <c r="M104" s="21" t="str">
        <f>'様式Ⅰ(男子)'!N321</f>
        <v/>
      </c>
      <c r="N104" s="21">
        <f>'様式Ⅰ(男子)'!J322</f>
        <v>0</v>
      </c>
      <c r="O104" s="21" t="str">
        <f>'様式Ⅰ(男子)'!N322</f>
        <v/>
      </c>
    </row>
    <row r="105" spans="1:15">
      <c r="A105" s="17">
        <v>104</v>
      </c>
      <c r="B105" s="21" t="str">
        <f>'様式Ⅰ(男子)'!H323</f>
        <v/>
      </c>
      <c r="C105" s="21" t="str">
        <f>CONCATENATE('様式Ⅰ(男子)'!D323," (",'様式Ⅰ(男子)'!F323,")")</f>
        <v xml:space="preserve"> ()</v>
      </c>
      <c r="D105" s="21" t="str">
        <f>'様式Ⅰ(男子)'!E323</f>
        <v/>
      </c>
      <c r="E105" s="21">
        <v>1</v>
      </c>
      <c r="F105" s="21">
        <f>基本情報登録!$D$8</f>
        <v>0</v>
      </c>
      <c r="G105" s="21" t="str">
        <f>基本情報登録!$D$10</f>
        <v/>
      </c>
      <c r="H105" s="21" t="e">
        <f>'様式Ⅰ(男子)'!G323</f>
        <v>#N/A</v>
      </c>
      <c r="I105" s="21">
        <f>'様式Ⅰ(男子)'!C323</f>
        <v>0</v>
      </c>
      <c r="J105" s="21">
        <f>'様式Ⅰ(男子)'!J323</f>
        <v>0</v>
      </c>
      <c r="K105" s="21" t="str">
        <f>'様式Ⅰ(男子)'!N323</f>
        <v/>
      </c>
      <c r="L105" s="21">
        <f>'様式Ⅰ(男子)'!J324</f>
        <v>0</v>
      </c>
      <c r="M105" s="21" t="str">
        <f>'様式Ⅰ(男子)'!N324</f>
        <v/>
      </c>
      <c r="N105" s="21">
        <f>'様式Ⅰ(男子)'!J325</f>
        <v>0</v>
      </c>
      <c r="O105" s="21" t="str">
        <f>'様式Ⅰ(男子)'!N325</f>
        <v/>
      </c>
    </row>
    <row r="106" spans="1:15">
      <c r="A106" s="17">
        <v>105</v>
      </c>
      <c r="B106" s="21" t="str">
        <f>'様式Ⅰ(男子)'!H326</f>
        <v/>
      </c>
      <c r="C106" s="21" t="str">
        <f>CONCATENATE('様式Ⅰ(男子)'!D326," (",'様式Ⅰ(男子)'!F326,")")</f>
        <v xml:space="preserve"> ()</v>
      </c>
      <c r="D106" s="21" t="str">
        <f>'様式Ⅰ(男子)'!E326</f>
        <v/>
      </c>
      <c r="E106" s="21">
        <v>1</v>
      </c>
      <c r="F106" s="21">
        <f>基本情報登録!$D$8</f>
        <v>0</v>
      </c>
      <c r="G106" s="21" t="str">
        <f>基本情報登録!$D$10</f>
        <v/>
      </c>
      <c r="H106" s="21" t="e">
        <f>'様式Ⅰ(男子)'!G326</f>
        <v>#N/A</v>
      </c>
      <c r="I106" s="21">
        <f>'様式Ⅰ(男子)'!C326</f>
        <v>0</v>
      </c>
      <c r="J106" s="21">
        <f>'様式Ⅰ(男子)'!J326</f>
        <v>0</v>
      </c>
      <c r="K106" s="21" t="str">
        <f>'様式Ⅰ(男子)'!N326</f>
        <v/>
      </c>
      <c r="L106" s="21">
        <f>'様式Ⅰ(男子)'!J327</f>
        <v>0</v>
      </c>
      <c r="M106" s="21" t="str">
        <f>'様式Ⅰ(男子)'!N327</f>
        <v/>
      </c>
      <c r="N106" s="21">
        <f>'様式Ⅰ(男子)'!J328</f>
        <v>0</v>
      </c>
      <c r="O106" s="21" t="str">
        <f>'様式Ⅰ(男子)'!N328</f>
        <v/>
      </c>
    </row>
    <row r="107" spans="1:15">
      <c r="A107" s="17">
        <v>106</v>
      </c>
      <c r="B107" s="21" t="str">
        <f>'様式Ⅰ(男子)'!H329</f>
        <v/>
      </c>
      <c r="C107" s="21" t="str">
        <f>CONCATENATE('様式Ⅰ(男子)'!D329," (",'様式Ⅰ(男子)'!F329,")")</f>
        <v xml:space="preserve"> ()</v>
      </c>
      <c r="D107" s="21" t="str">
        <f>'様式Ⅰ(男子)'!E329</f>
        <v/>
      </c>
      <c r="E107" s="21">
        <v>1</v>
      </c>
      <c r="F107" s="21">
        <f>基本情報登録!$D$8</f>
        <v>0</v>
      </c>
      <c r="G107" s="21" t="str">
        <f>基本情報登録!$D$10</f>
        <v/>
      </c>
      <c r="H107" s="21" t="e">
        <f>'様式Ⅰ(男子)'!G329</f>
        <v>#N/A</v>
      </c>
      <c r="I107" s="21">
        <f>'様式Ⅰ(男子)'!C329</f>
        <v>0</v>
      </c>
      <c r="J107" s="21">
        <f>'様式Ⅰ(男子)'!J329</f>
        <v>0</v>
      </c>
      <c r="K107" s="21" t="str">
        <f>'様式Ⅰ(男子)'!N329</f>
        <v/>
      </c>
      <c r="L107" s="21">
        <f>'様式Ⅰ(男子)'!J330</f>
        <v>0</v>
      </c>
      <c r="M107" s="21" t="str">
        <f>'様式Ⅰ(男子)'!N330</f>
        <v/>
      </c>
      <c r="N107" s="21">
        <f>'様式Ⅰ(男子)'!J331</f>
        <v>0</v>
      </c>
      <c r="O107" s="21" t="str">
        <f>'様式Ⅰ(男子)'!N331</f>
        <v/>
      </c>
    </row>
    <row r="108" spans="1:15">
      <c r="A108" s="17">
        <v>107</v>
      </c>
      <c r="B108" s="21" t="str">
        <f>'様式Ⅰ(男子)'!H332</f>
        <v/>
      </c>
      <c r="C108" s="21" t="str">
        <f>CONCATENATE('様式Ⅰ(男子)'!D332," (",'様式Ⅰ(男子)'!F332,")")</f>
        <v xml:space="preserve"> ()</v>
      </c>
      <c r="D108" s="21" t="str">
        <f>'様式Ⅰ(男子)'!E332</f>
        <v/>
      </c>
      <c r="E108" s="21">
        <v>1</v>
      </c>
      <c r="F108" s="21">
        <f>基本情報登録!$D$8</f>
        <v>0</v>
      </c>
      <c r="G108" s="21" t="str">
        <f>基本情報登録!$D$10</f>
        <v/>
      </c>
      <c r="H108" s="21" t="e">
        <f>'様式Ⅰ(男子)'!G332</f>
        <v>#N/A</v>
      </c>
      <c r="I108" s="21">
        <f>'様式Ⅰ(男子)'!C332</f>
        <v>0</v>
      </c>
      <c r="J108" s="21">
        <f>'様式Ⅰ(男子)'!J332</f>
        <v>0</v>
      </c>
      <c r="K108" s="21" t="str">
        <f>'様式Ⅰ(男子)'!N332</f>
        <v/>
      </c>
      <c r="L108" s="21">
        <f>'様式Ⅰ(男子)'!J333</f>
        <v>0</v>
      </c>
      <c r="M108" s="21" t="str">
        <f>'様式Ⅰ(男子)'!N333</f>
        <v/>
      </c>
      <c r="N108" s="21">
        <f>'様式Ⅰ(男子)'!J334</f>
        <v>0</v>
      </c>
      <c r="O108" s="21" t="str">
        <f>'様式Ⅰ(男子)'!N334</f>
        <v/>
      </c>
    </row>
    <row r="109" spans="1:15">
      <c r="A109" s="17">
        <v>108</v>
      </c>
      <c r="B109" s="21" t="str">
        <f>'様式Ⅰ(男子)'!H335</f>
        <v/>
      </c>
      <c r="C109" s="21" t="str">
        <f>CONCATENATE('様式Ⅰ(男子)'!D335," (",'様式Ⅰ(男子)'!F335,")")</f>
        <v xml:space="preserve"> ()</v>
      </c>
      <c r="D109" s="21" t="str">
        <f>'様式Ⅰ(男子)'!E335</f>
        <v/>
      </c>
      <c r="E109" s="21">
        <v>1</v>
      </c>
      <c r="F109" s="21">
        <f>基本情報登録!$D$8</f>
        <v>0</v>
      </c>
      <c r="G109" s="21" t="str">
        <f>基本情報登録!$D$10</f>
        <v/>
      </c>
      <c r="H109" s="21" t="e">
        <f>'様式Ⅰ(男子)'!G335</f>
        <v>#N/A</v>
      </c>
      <c r="I109" s="21">
        <f>'様式Ⅰ(男子)'!C335</f>
        <v>0</v>
      </c>
      <c r="J109" s="21">
        <f>'様式Ⅰ(男子)'!J335</f>
        <v>0</v>
      </c>
      <c r="K109" s="21" t="str">
        <f>'様式Ⅰ(男子)'!N335</f>
        <v/>
      </c>
      <c r="L109" s="21">
        <f>'様式Ⅰ(男子)'!J336</f>
        <v>0</v>
      </c>
      <c r="M109" s="21" t="str">
        <f>'様式Ⅰ(男子)'!N336</f>
        <v/>
      </c>
      <c r="N109" s="21">
        <f>'様式Ⅰ(男子)'!J337</f>
        <v>0</v>
      </c>
      <c r="O109" s="21" t="str">
        <f>'様式Ⅰ(男子)'!N337</f>
        <v/>
      </c>
    </row>
    <row r="110" spans="1:15">
      <c r="A110" s="17">
        <v>109</v>
      </c>
      <c r="B110" s="21" t="str">
        <f>'様式Ⅰ(男子)'!H338</f>
        <v/>
      </c>
      <c r="C110" s="21" t="str">
        <f>CONCATENATE('様式Ⅰ(男子)'!D338," (",'様式Ⅰ(男子)'!F338,")")</f>
        <v xml:space="preserve"> ()</v>
      </c>
      <c r="D110" s="21" t="str">
        <f>'様式Ⅰ(男子)'!E338</f>
        <v/>
      </c>
      <c r="E110" s="21">
        <v>1</v>
      </c>
      <c r="F110" s="21">
        <f>基本情報登録!$D$8</f>
        <v>0</v>
      </c>
      <c r="G110" s="21" t="str">
        <f>基本情報登録!$D$10</f>
        <v/>
      </c>
      <c r="H110" s="21" t="e">
        <f>'様式Ⅰ(男子)'!G338</f>
        <v>#N/A</v>
      </c>
      <c r="I110" s="21">
        <f>'様式Ⅰ(男子)'!C338</f>
        <v>0</v>
      </c>
      <c r="J110" s="21">
        <f>'様式Ⅰ(男子)'!J338</f>
        <v>0</v>
      </c>
      <c r="K110" s="21" t="str">
        <f>'様式Ⅰ(男子)'!N338</f>
        <v/>
      </c>
      <c r="L110" s="21">
        <f>'様式Ⅰ(男子)'!J339</f>
        <v>0</v>
      </c>
      <c r="M110" s="21" t="str">
        <f>'様式Ⅰ(男子)'!N339</f>
        <v/>
      </c>
      <c r="N110" s="21">
        <f>'様式Ⅰ(男子)'!J340</f>
        <v>0</v>
      </c>
      <c r="O110" s="21" t="str">
        <f>'様式Ⅰ(男子)'!N340</f>
        <v/>
      </c>
    </row>
    <row r="111" spans="1:15">
      <c r="A111" s="17">
        <v>110</v>
      </c>
      <c r="B111" s="21" t="str">
        <f>'様式Ⅰ(男子)'!H341</f>
        <v/>
      </c>
      <c r="C111" s="21" t="str">
        <f>CONCATENATE('様式Ⅰ(男子)'!D341," (",'様式Ⅰ(男子)'!F341,")")</f>
        <v xml:space="preserve"> ()</v>
      </c>
      <c r="D111" s="21" t="str">
        <f>'様式Ⅰ(男子)'!E341</f>
        <v/>
      </c>
      <c r="E111" s="21">
        <v>1</v>
      </c>
      <c r="F111" s="21">
        <f>基本情報登録!$D$8</f>
        <v>0</v>
      </c>
      <c r="G111" s="21" t="str">
        <f>基本情報登録!$D$10</f>
        <v/>
      </c>
      <c r="H111" s="21" t="e">
        <f>'様式Ⅰ(男子)'!G341</f>
        <v>#N/A</v>
      </c>
      <c r="I111" s="21">
        <f>'様式Ⅰ(男子)'!C341</f>
        <v>0</v>
      </c>
      <c r="J111" s="21">
        <f>'様式Ⅰ(男子)'!J341</f>
        <v>0</v>
      </c>
      <c r="K111" s="21" t="str">
        <f>'様式Ⅰ(男子)'!N341</f>
        <v/>
      </c>
      <c r="L111" s="21">
        <f>'様式Ⅰ(男子)'!J342</f>
        <v>0</v>
      </c>
      <c r="M111" s="21" t="str">
        <f>'様式Ⅰ(男子)'!N342</f>
        <v/>
      </c>
      <c r="N111" s="21">
        <f>'様式Ⅰ(男子)'!J343</f>
        <v>0</v>
      </c>
      <c r="O111" s="21" t="str">
        <f>'様式Ⅰ(男子)'!N343</f>
        <v/>
      </c>
    </row>
    <row r="112" spans="1:15">
      <c r="A112" s="17">
        <v>111</v>
      </c>
      <c r="B112" s="21" t="str">
        <f>'様式Ⅰ(男子)'!H344</f>
        <v/>
      </c>
      <c r="C112" s="21" t="str">
        <f>CONCATENATE('様式Ⅰ(男子)'!D344," (",'様式Ⅰ(男子)'!F344,")")</f>
        <v xml:space="preserve"> ()</v>
      </c>
      <c r="D112" s="21" t="str">
        <f>'様式Ⅰ(男子)'!E344</f>
        <v/>
      </c>
      <c r="E112" s="21">
        <v>1</v>
      </c>
      <c r="F112" s="21">
        <f>基本情報登録!$D$8</f>
        <v>0</v>
      </c>
      <c r="G112" s="21" t="str">
        <f>基本情報登録!$D$10</f>
        <v/>
      </c>
      <c r="H112" s="21" t="e">
        <f>'様式Ⅰ(男子)'!G344</f>
        <v>#N/A</v>
      </c>
      <c r="I112" s="21">
        <f>'様式Ⅰ(男子)'!C344</f>
        <v>0</v>
      </c>
      <c r="J112" s="21">
        <f>'様式Ⅰ(男子)'!J344</f>
        <v>0</v>
      </c>
      <c r="K112" s="21" t="str">
        <f>'様式Ⅰ(男子)'!N344</f>
        <v/>
      </c>
      <c r="L112" s="21">
        <f>'様式Ⅰ(男子)'!J345</f>
        <v>0</v>
      </c>
      <c r="M112" s="21" t="str">
        <f>'様式Ⅰ(男子)'!N345</f>
        <v/>
      </c>
      <c r="N112" s="21">
        <f>'様式Ⅰ(男子)'!J346</f>
        <v>0</v>
      </c>
      <c r="O112" s="21" t="str">
        <f>'様式Ⅰ(男子)'!N346</f>
        <v/>
      </c>
    </row>
    <row r="113" spans="1:15">
      <c r="A113" s="17">
        <v>112</v>
      </c>
      <c r="B113" s="21" t="str">
        <f>'様式Ⅰ(男子)'!H347</f>
        <v/>
      </c>
      <c r="C113" s="21" t="str">
        <f>CONCATENATE('様式Ⅰ(男子)'!D347," (",'様式Ⅰ(男子)'!F347,")")</f>
        <v xml:space="preserve"> ()</v>
      </c>
      <c r="D113" s="21" t="str">
        <f>'様式Ⅰ(男子)'!E347</f>
        <v/>
      </c>
      <c r="E113" s="21">
        <v>1</v>
      </c>
      <c r="F113" s="21">
        <f>基本情報登録!$D$8</f>
        <v>0</v>
      </c>
      <c r="G113" s="21" t="str">
        <f>基本情報登録!$D$10</f>
        <v/>
      </c>
      <c r="H113" s="21" t="e">
        <f>'様式Ⅰ(男子)'!G347</f>
        <v>#N/A</v>
      </c>
      <c r="I113" s="21">
        <f>'様式Ⅰ(男子)'!C347</f>
        <v>0</v>
      </c>
      <c r="J113" s="21">
        <f>'様式Ⅰ(男子)'!J347</f>
        <v>0</v>
      </c>
      <c r="K113" s="21" t="str">
        <f>'様式Ⅰ(男子)'!N347</f>
        <v/>
      </c>
      <c r="L113" s="21">
        <f>'様式Ⅰ(男子)'!J348</f>
        <v>0</v>
      </c>
      <c r="M113" s="21" t="str">
        <f>'様式Ⅰ(男子)'!N348</f>
        <v/>
      </c>
      <c r="N113" s="21">
        <f>'様式Ⅰ(男子)'!J349</f>
        <v>0</v>
      </c>
      <c r="O113" s="21" t="str">
        <f>'様式Ⅰ(男子)'!N349</f>
        <v/>
      </c>
    </row>
    <row r="114" spans="1:15">
      <c r="A114" s="17">
        <v>113</v>
      </c>
      <c r="B114" s="21" t="str">
        <f>'様式Ⅰ(男子)'!H350</f>
        <v/>
      </c>
      <c r="C114" s="21" t="str">
        <f>CONCATENATE('様式Ⅰ(男子)'!D350," (",'様式Ⅰ(男子)'!F350,")")</f>
        <v xml:space="preserve"> ()</v>
      </c>
      <c r="D114" s="21" t="str">
        <f>'様式Ⅰ(男子)'!E350</f>
        <v/>
      </c>
      <c r="E114" s="21">
        <v>1</v>
      </c>
      <c r="F114" s="21">
        <f>基本情報登録!$D$8</f>
        <v>0</v>
      </c>
      <c r="G114" s="21" t="str">
        <f>基本情報登録!$D$10</f>
        <v/>
      </c>
      <c r="H114" s="21" t="e">
        <f>'様式Ⅰ(男子)'!G350</f>
        <v>#N/A</v>
      </c>
      <c r="I114" s="21">
        <f>'様式Ⅰ(男子)'!C350</f>
        <v>0</v>
      </c>
      <c r="J114" s="21">
        <f>'様式Ⅰ(男子)'!J350</f>
        <v>0</v>
      </c>
      <c r="K114" s="21" t="str">
        <f>'様式Ⅰ(男子)'!N350</f>
        <v/>
      </c>
      <c r="L114" s="21">
        <f>'様式Ⅰ(男子)'!J351</f>
        <v>0</v>
      </c>
      <c r="M114" s="21" t="str">
        <f>'様式Ⅰ(男子)'!N351</f>
        <v/>
      </c>
      <c r="N114" s="21">
        <f>'様式Ⅰ(男子)'!J352</f>
        <v>0</v>
      </c>
      <c r="O114" s="21" t="str">
        <f>'様式Ⅰ(男子)'!N352</f>
        <v/>
      </c>
    </row>
    <row r="115" spans="1:15">
      <c r="A115" s="17">
        <v>114</v>
      </c>
      <c r="B115" s="21" t="str">
        <f>'様式Ⅰ(男子)'!H353</f>
        <v/>
      </c>
      <c r="C115" s="21" t="str">
        <f>CONCATENATE('様式Ⅰ(男子)'!D353," (",'様式Ⅰ(男子)'!F353,")")</f>
        <v xml:space="preserve"> ()</v>
      </c>
      <c r="D115" s="21" t="str">
        <f>'様式Ⅰ(男子)'!E353</f>
        <v/>
      </c>
      <c r="E115" s="21">
        <v>1</v>
      </c>
      <c r="F115" s="21">
        <f>基本情報登録!$D$8</f>
        <v>0</v>
      </c>
      <c r="G115" s="21" t="str">
        <f>基本情報登録!$D$10</f>
        <v/>
      </c>
      <c r="H115" s="21" t="e">
        <f>'様式Ⅰ(男子)'!G353</f>
        <v>#N/A</v>
      </c>
      <c r="I115" s="21">
        <f>'様式Ⅰ(男子)'!C353</f>
        <v>0</v>
      </c>
      <c r="J115" s="21">
        <f>'様式Ⅰ(男子)'!J353</f>
        <v>0</v>
      </c>
      <c r="K115" s="21" t="str">
        <f>'様式Ⅰ(男子)'!N353</f>
        <v/>
      </c>
      <c r="L115" s="21">
        <f>'様式Ⅰ(男子)'!J354</f>
        <v>0</v>
      </c>
      <c r="M115" s="21" t="str">
        <f>'様式Ⅰ(男子)'!N354</f>
        <v/>
      </c>
      <c r="N115" s="21">
        <f>'様式Ⅰ(男子)'!J355</f>
        <v>0</v>
      </c>
      <c r="O115" s="21" t="str">
        <f>'様式Ⅰ(男子)'!N355</f>
        <v/>
      </c>
    </row>
    <row r="116" spans="1:15">
      <c r="A116" s="17">
        <v>115</v>
      </c>
      <c r="B116" s="21" t="str">
        <f>'様式Ⅰ(男子)'!H356</f>
        <v/>
      </c>
      <c r="C116" s="21" t="str">
        <f>CONCATENATE('様式Ⅰ(男子)'!D356," (",'様式Ⅰ(男子)'!F356,")")</f>
        <v xml:space="preserve"> ()</v>
      </c>
      <c r="D116" s="21" t="str">
        <f>'様式Ⅰ(男子)'!E356</f>
        <v/>
      </c>
      <c r="E116" s="21">
        <v>1</v>
      </c>
      <c r="F116" s="21">
        <f>基本情報登録!$D$8</f>
        <v>0</v>
      </c>
      <c r="G116" s="21" t="str">
        <f>基本情報登録!$D$10</f>
        <v/>
      </c>
      <c r="H116" s="21" t="e">
        <f>'様式Ⅰ(男子)'!G356</f>
        <v>#N/A</v>
      </c>
      <c r="I116" s="21">
        <f>'様式Ⅰ(男子)'!C356</f>
        <v>0</v>
      </c>
      <c r="J116" s="21">
        <f>'様式Ⅰ(男子)'!J356</f>
        <v>0</v>
      </c>
      <c r="K116" s="21" t="str">
        <f>'様式Ⅰ(男子)'!N356</f>
        <v/>
      </c>
      <c r="L116" s="21">
        <f>'様式Ⅰ(男子)'!J357</f>
        <v>0</v>
      </c>
      <c r="M116" s="21" t="str">
        <f>'様式Ⅰ(男子)'!N357</f>
        <v/>
      </c>
      <c r="N116" s="21">
        <f>'様式Ⅰ(男子)'!J358</f>
        <v>0</v>
      </c>
      <c r="O116" s="21" t="str">
        <f>'様式Ⅰ(男子)'!N358</f>
        <v/>
      </c>
    </row>
    <row r="117" spans="1:15">
      <c r="A117" s="17">
        <v>116</v>
      </c>
      <c r="B117" s="21" t="str">
        <f>'様式Ⅰ(男子)'!H359</f>
        <v/>
      </c>
      <c r="C117" s="21" t="str">
        <f>CONCATENATE('様式Ⅰ(男子)'!D359," (",'様式Ⅰ(男子)'!F359,")")</f>
        <v xml:space="preserve"> ()</v>
      </c>
      <c r="D117" s="21" t="str">
        <f>'様式Ⅰ(男子)'!E359</f>
        <v/>
      </c>
      <c r="E117" s="21">
        <v>1</v>
      </c>
      <c r="F117" s="21">
        <f>基本情報登録!$D$8</f>
        <v>0</v>
      </c>
      <c r="G117" s="21" t="str">
        <f>基本情報登録!$D$10</f>
        <v/>
      </c>
      <c r="H117" s="21" t="e">
        <f>'様式Ⅰ(男子)'!G359</f>
        <v>#N/A</v>
      </c>
      <c r="I117" s="21">
        <f>'様式Ⅰ(男子)'!C359</f>
        <v>0</v>
      </c>
      <c r="J117" s="21">
        <f>'様式Ⅰ(男子)'!J359</f>
        <v>0</v>
      </c>
      <c r="K117" s="21" t="str">
        <f>'様式Ⅰ(男子)'!N359</f>
        <v/>
      </c>
      <c r="L117" s="21">
        <f>'様式Ⅰ(男子)'!J360</f>
        <v>0</v>
      </c>
      <c r="M117" s="21" t="str">
        <f>'様式Ⅰ(男子)'!N360</f>
        <v/>
      </c>
      <c r="N117" s="21">
        <f>'様式Ⅰ(男子)'!J361</f>
        <v>0</v>
      </c>
      <c r="O117" s="21" t="str">
        <f>'様式Ⅰ(男子)'!N361</f>
        <v/>
      </c>
    </row>
    <row r="118" spans="1:15">
      <c r="A118" s="17">
        <v>117</v>
      </c>
      <c r="B118" s="21" t="str">
        <f>'様式Ⅰ(男子)'!H362</f>
        <v/>
      </c>
      <c r="C118" s="21" t="str">
        <f>CONCATENATE('様式Ⅰ(男子)'!D362," (",'様式Ⅰ(男子)'!F362,")")</f>
        <v xml:space="preserve"> ()</v>
      </c>
      <c r="D118" s="21" t="str">
        <f>'様式Ⅰ(男子)'!E362</f>
        <v/>
      </c>
      <c r="E118" s="21">
        <v>1</v>
      </c>
      <c r="F118" s="21">
        <f>基本情報登録!$D$8</f>
        <v>0</v>
      </c>
      <c r="G118" s="21" t="str">
        <f>基本情報登録!$D$10</f>
        <v/>
      </c>
      <c r="H118" s="21" t="e">
        <f>'様式Ⅰ(男子)'!G362</f>
        <v>#N/A</v>
      </c>
      <c r="I118" s="21">
        <f>'様式Ⅰ(男子)'!C362</f>
        <v>0</v>
      </c>
      <c r="J118" s="21">
        <f>'様式Ⅰ(男子)'!J362</f>
        <v>0</v>
      </c>
      <c r="K118" s="21" t="str">
        <f>'様式Ⅰ(男子)'!N362</f>
        <v/>
      </c>
      <c r="L118" s="21">
        <f>'様式Ⅰ(男子)'!J363</f>
        <v>0</v>
      </c>
      <c r="M118" s="21" t="str">
        <f>'様式Ⅰ(男子)'!N363</f>
        <v/>
      </c>
      <c r="N118" s="21">
        <f>'様式Ⅰ(男子)'!J364</f>
        <v>0</v>
      </c>
      <c r="O118" s="21" t="str">
        <f>'様式Ⅰ(男子)'!N364</f>
        <v/>
      </c>
    </row>
    <row r="119" spans="1:15">
      <c r="A119" s="17">
        <v>118</v>
      </c>
      <c r="B119" s="21" t="str">
        <f>'様式Ⅰ(男子)'!H365</f>
        <v/>
      </c>
      <c r="C119" s="21" t="str">
        <f>CONCATENATE('様式Ⅰ(男子)'!D365," (",'様式Ⅰ(男子)'!F365,")")</f>
        <v xml:space="preserve"> ()</v>
      </c>
      <c r="D119" s="21" t="str">
        <f>'様式Ⅰ(男子)'!E365</f>
        <v/>
      </c>
      <c r="E119" s="21">
        <v>1</v>
      </c>
      <c r="F119" s="21">
        <f>基本情報登録!$D$8</f>
        <v>0</v>
      </c>
      <c r="G119" s="21" t="str">
        <f>基本情報登録!$D$10</f>
        <v/>
      </c>
      <c r="H119" s="21" t="e">
        <f>'様式Ⅰ(男子)'!G365</f>
        <v>#N/A</v>
      </c>
      <c r="I119" s="21">
        <f>'様式Ⅰ(男子)'!C365</f>
        <v>0</v>
      </c>
      <c r="J119" s="21">
        <f>'様式Ⅰ(男子)'!J365</f>
        <v>0</v>
      </c>
      <c r="K119" s="21" t="str">
        <f>'様式Ⅰ(男子)'!N365</f>
        <v/>
      </c>
      <c r="L119" s="21">
        <f>'様式Ⅰ(男子)'!J366</f>
        <v>0</v>
      </c>
      <c r="M119" s="21" t="str">
        <f>'様式Ⅰ(男子)'!N366</f>
        <v/>
      </c>
      <c r="N119" s="21">
        <f>'様式Ⅰ(男子)'!J367</f>
        <v>0</v>
      </c>
      <c r="O119" s="21" t="str">
        <f>'様式Ⅰ(男子)'!N367</f>
        <v/>
      </c>
    </row>
    <row r="120" spans="1:15">
      <c r="A120" s="17">
        <v>119</v>
      </c>
      <c r="B120" s="21" t="str">
        <f>'様式Ⅰ(男子)'!H368</f>
        <v/>
      </c>
      <c r="C120" s="21" t="str">
        <f>CONCATENATE('様式Ⅰ(男子)'!D368," (",'様式Ⅰ(男子)'!F368,")")</f>
        <v xml:space="preserve"> ()</v>
      </c>
      <c r="D120" s="21" t="str">
        <f>'様式Ⅰ(男子)'!E368</f>
        <v/>
      </c>
      <c r="E120" s="21">
        <v>1</v>
      </c>
      <c r="F120" s="21">
        <f>基本情報登録!$D$8</f>
        <v>0</v>
      </c>
      <c r="G120" s="21" t="str">
        <f>基本情報登録!$D$10</f>
        <v/>
      </c>
      <c r="H120" s="21" t="e">
        <f>'様式Ⅰ(男子)'!G368</f>
        <v>#N/A</v>
      </c>
      <c r="I120" s="21">
        <f>'様式Ⅰ(男子)'!C368</f>
        <v>0</v>
      </c>
      <c r="J120" s="21">
        <f>'様式Ⅰ(男子)'!J368</f>
        <v>0</v>
      </c>
      <c r="K120" s="21" t="str">
        <f>'様式Ⅰ(男子)'!N368</f>
        <v/>
      </c>
      <c r="L120" s="21">
        <f>'様式Ⅰ(男子)'!J369</f>
        <v>0</v>
      </c>
      <c r="M120" s="21" t="str">
        <f>'様式Ⅰ(男子)'!N369</f>
        <v/>
      </c>
      <c r="N120" s="21">
        <f>'様式Ⅰ(男子)'!J370</f>
        <v>0</v>
      </c>
      <c r="O120" s="21" t="str">
        <f>'様式Ⅰ(男子)'!N370</f>
        <v/>
      </c>
    </row>
    <row r="121" spans="1:15">
      <c r="A121" s="17">
        <v>120</v>
      </c>
      <c r="B121" s="21" t="str">
        <f>'様式Ⅰ(男子)'!H371</f>
        <v/>
      </c>
      <c r="C121" s="21" t="str">
        <f>CONCATENATE('様式Ⅰ(男子)'!D371," (",'様式Ⅰ(男子)'!F371,")")</f>
        <v xml:space="preserve"> ()</v>
      </c>
      <c r="D121" s="21" t="str">
        <f>'様式Ⅰ(男子)'!E371</f>
        <v/>
      </c>
      <c r="E121" s="21">
        <v>1</v>
      </c>
      <c r="F121" s="21">
        <f>基本情報登録!$D$8</f>
        <v>0</v>
      </c>
      <c r="G121" s="21" t="str">
        <f>基本情報登録!$D$10</f>
        <v/>
      </c>
      <c r="H121" s="21" t="e">
        <f>'様式Ⅰ(男子)'!G371</f>
        <v>#N/A</v>
      </c>
      <c r="I121" s="21">
        <f>'様式Ⅰ(男子)'!C371</f>
        <v>0</v>
      </c>
      <c r="J121" s="21">
        <f>'様式Ⅰ(男子)'!J371</f>
        <v>0</v>
      </c>
      <c r="K121" s="21" t="str">
        <f>'様式Ⅰ(男子)'!N371</f>
        <v/>
      </c>
      <c r="L121" s="21">
        <f>'様式Ⅰ(男子)'!J372</f>
        <v>0</v>
      </c>
      <c r="M121" s="21" t="str">
        <f>'様式Ⅰ(男子)'!N372</f>
        <v/>
      </c>
      <c r="N121" s="21">
        <f>'様式Ⅰ(男子)'!J373</f>
        <v>0</v>
      </c>
      <c r="O121" s="21" t="str">
        <f>'様式Ⅰ(男子)'!N373</f>
        <v/>
      </c>
    </row>
    <row r="122" spans="1:15">
      <c r="A122" s="17">
        <v>121</v>
      </c>
      <c r="B122" s="21" t="str">
        <f>'様式Ⅰ(男子)'!H374</f>
        <v/>
      </c>
      <c r="C122" s="21" t="str">
        <f>CONCATENATE('様式Ⅰ(男子)'!D374," (",'様式Ⅰ(男子)'!F374,")")</f>
        <v xml:space="preserve"> ()</v>
      </c>
      <c r="D122" s="21" t="str">
        <f>'様式Ⅰ(男子)'!E374</f>
        <v/>
      </c>
      <c r="E122" s="21">
        <v>1</v>
      </c>
      <c r="F122" s="21">
        <f>基本情報登録!$D$8</f>
        <v>0</v>
      </c>
      <c r="G122" s="21" t="str">
        <f>基本情報登録!$D$10</f>
        <v/>
      </c>
      <c r="H122" s="21" t="e">
        <f>'様式Ⅰ(男子)'!G374</f>
        <v>#N/A</v>
      </c>
      <c r="I122" s="21">
        <f>'様式Ⅰ(男子)'!C374</f>
        <v>0</v>
      </c>
      <c r="J122" s="21">
        <f>'様式Ⅰ(男子)'!J374</f>
        <v>0</v>
      </c>
      <c r="K122" s="21" t="str">
        <f>'様式Ⅰ(男子)'!N374</f>
        <v/>
      </c>
      <c r="L122" s="21">
        <f>'様式Ⅰ(男子)'!J375</f>
        <v>0</v>
      </c>
      <c r="M122" s="21" t="str">
        <f>'様式Ⅰ(男子)'!N375</f>
        <v/>
      </c>
      <c r="N122" s="21">
        <f>'様式Ⅰ(男子)'!J376</f>
        <v>0</v>
      </c>
      <c r="O122" s="21" t="str">
        <f>'様式Ⅰ(男子)'!N376</f>
        <v/>
      </c>
    </row>
    <row r="123" spans="1:15">
      <c r="A123" s="17">
        <v>122</v>
      </c>
      <c r="B123" s="21" t="str">
        <f>'様式Ⅰ(男子)'!H377</f>
        <v/>
      </c>
      <c r="C123" s="21" t="str">
        <f>CONCATENATE('様式Ⅰ(男子)'!D377," (",'様式Ⅰ(男子)'!F377,")")</f>
        <v xml:space="preserve"> ()</v>
      </c>
      <c r="D123" s="21" t="str">
        <f>'様式Ⅰ(男子)'!E377</f>
        <v/>
      </c>
      <c r="E123" s="21">
        <v>1</v>
      </c>
      <c r="F123" s="21">
        <f>基本情報登録!$D$8</f>
        <v>0</v>
      </c>
      <c r="G123" s="21" t="str">
        <f>基本情報登録!$D$10</f>
        <v/>
      </c>
      <c r="H123" s="21" t="e">
        <f>'様式Ⅰ(男子)'!G377</f>
        <v>#N/A</v>
      </c>
      <c r="I123" s="21">
        <f>'様式Ⅰ(男子)'!C377</f>
        <v>0</v>
      </c>
      <c r="J123" s="21">
        <f>'様式Ⅰ(男子)'!J377</f>
        <v>0</v>
      </c>
      <c r="K123" s="21" t="str">
        <f>'様式Ⅰ(男子)'!N377</f>
        <v/>
      </c>
      <c r="L123" s="21">
        <f>'様式Ⅰ(男子)'!J378</f>
        <v>0</v>
      </c>
      <c r="M123" s="21" t="str">
        <f>'様式Ⅰ(男子)'!N378</f>
        <v/>
      </c>
      <c r="N123" s="21">
        <f>'様式Ⅰ(男子)'!J379</f>
        <v>0</v>
      </c>
      <c r="O123" s="21" t="str">
        <f>'様式Ⅰ(男子)'!N379</f>
        <v/>
      </c>
    </row>
    <row r="124" spans="1:15">
      <c r="A124" s="17">
        <v>123</v>
      </c>
      <c r="B124" s="21" t="str">
        <f>'様式Ⅰ(男子)'!H380</f>
        <v/>
      </c>
      <c r="C124" s="21" t="str">
        <f>CONCATENATE('様式Ⅰ(男子)'!D380," (",'様式Ⅰ(男子)'!F380,")")</f>
        <v xml:space="preserve"> ()</v>
      </c>
      <c r="D124" s="21" t="str">
        <f>'様式Ⅰ(男子)'!E380</f>
        <v/>
      </c>
      <c r="E124" s="21">
        <v>1</v>
      </c>
      <c r="F124" s="21">
        <f>基本情報登録!$D$8</f>
        <v>0</v>
      </c>
      <c r="G124" s="21" t="str">
        <f>基本情報登録!$D$10</f>
        <v/>
      </c>
      <c r="H124" s="21" t="e">
        <f>'様式Ⅰ(男子)'!G380</f>
        <v>#N/A</v>
      </c>
      <c r="I124" s="21">
        <f>'様式Ⅰ(男子)'!C380</f>
        <v>0</v>
      </c>
      <c r="J124" s="21">
        <f>'様式Ⅰ(男子)'!J380</f>
        <v>0</v>
      </c>
      <c r="K124" s="21" t="str">
        <f>'様式Ⅰ(男子)'!N380</f>
        <v/>
      </c>
      <c r="L124" s="21">
        <f>'様式Ⅰ(男子)'!J381</f>
        <v>0</v>
      </c>
      <c r="M124" s="21" t="str">
        <f>'様式Ⅰ(男子)'!N381</f>
        <v/>
      </c>
      <c r="N124" s="21">
        <f>'様式Ⅰ(男子)'!J382</f>
        <v>0</v>
      </c>
      <c r="O124" s="21" t="str">
        <f>'様式Ⅰ(男子)'!N382</f>
        <v/>
      </c>
    </row>
    <row r="125" spans="1:15">
      <c r="A125" s="17">
        <v>124</v>
      </c>
      <c r="B125" s="21" t="str">
        <f>'様式Ⅰ(男子)'!H383</f>
        <v/>
      </c>
      <c r="C125" s="21" t="str">
        <f>CONCATENATE('様式Ⅰ(男子)'!D383," (",'様式Ⅰ(男子)'!F383,")")</f>
        <v xml:space="preserve"> ()</v>
      </c>
      <c r="D125" s="21" t="str">
        <f>'様式Ⅰ(男子)'!E383</f>
        <v/>
      </c>
      <c r="E125" s="21">
        <v>1</v>
      </c>
      <c r="F125" s="21">
        <f>基本情報登録!$D$8</f>
        <v>0</v>
      </c>
      <c r="G125" s="21" t="str">
        <f>基本情報登録!$D$10</f>
        <v/>
      </c>
      <c r="H125" s="21" t="e">
        <f>'様式Ⅰ(男子)'!G383</f>
        <v>#N/A</v>
      </c>
      <c r="I125" s="21">
        <f>'様式Ⅰ(男子)'!C383</f>
        <v>0</v>
      </c>
      <c r="J125" s="21">
        <f>'様式Ⅰ(男子)'!J383</f>
        <v>0</v>
      </c>
      <c r="K125" s="21" t="str">
        <f>'様式Ⅰ(男子)'!N383</f>
        <v/>
      </c>
      <c r="L125" s="21">
        <f>'様式Ⅰ(男子)'!J384</f>
        <v>0</v>
      </c>
      <c r="M125" s="21" t="str">
        <f>'様式Ⅰ(男子)'!N384</f>
        <v/>
      </c>
      <c r="N125" s="21">
        <f>'様式Ⅰ(男子)'!J385</f>
        <v>0</v>
      </c>
      <c r="O125" s="21" t="str">
        <f>'様式Ⅰ(男子)'!N385</f>
        <v/>
      </c>
    </row>
    <row r="126" spans="1:15">
      <c r="A126" s="17">
        <v>125</v>
      </c>
      <c r="B126" s="21" t="str">
        <f>'様式Ⅰ(男子)'!H386</f>
        <v/>
      </c>
      <c r="C126" s="21" t="str">
        <f>CONCATENATE('様式Ⅰ(男子)'!D386," (",'様式Ⅰ(男子)'!F386,")")</f>
        <v xml:space="preserve"> ()</v>
      </c>
      <c r="D126" s="21" t="str">
        <f>'様式Ⅰ(男子)'!E386</f>
        <v/>
      </c>
      <c r="E126" s="21">
        <v>1</v>
      </c>
      <c r="F126" s="21">
        <f>基本情報登録!$D$8</f>
        <v>0</v>
      </c>
      <c r="G126" s="21" t="str">
        <f>基本情報登録!$D$10</f>
        <v/>
      </c>
      <c r="H126" s="21" t="e">
        <f>'様式Ⅰ(男子)'!G386</f>
        <v>#N/A</v>
      </c>
      <c r="I126" s="21">
        <f>'様式Ⅰ(男子)'!C386</f>
        <v>0</v>
      </c>
      <c r="J126" s="21">
        <f>'様式Ⅰ(男子)'!J386</f>
        <v>0</v>
      </c>
      <c r="K126" s="21" t="str">
        <f>'様式Ⅰ(男子)'!N386</f>
        <v/>
      </c>
      <c r="L126" s="21">
        <f>'様式Ⅰ(男子)'!J387</f>
        <v>0</v>
      </c>
      <c r="M126" s="21" t="str">
        <f>'様式Ⅰ(男子)'!N387</f>
        <v/>
      </c>
      <c r="N126" s="21">
        <f>'様式Ⅰ(男子)'!J388</f>
        <v>0</v>
      </c>
      <c r="O126" s="21" t="str">
        <f>'様式Ⅰ(男子)'!N388</f>
        <v/>
      </c>
    </row>
    <row r="127" spans="1:15">
      <c r="A127" s="17">
        <v>126</v>
      </c>
      <c r="B127" s="21" t="str">
        <f>'様式Ⅰ(男子)'!H389</f>
        <v/>
      </c>
      <c r="C127" s="21" t="str">
        <f>CONCATENATE('様式Ⅰ(男子)'!D389," (",'様式Ⅰ(男子)'!F389,")")</f>
        <v xml:space="preserve"> ()</v>
      </c>
      <c r="D127" s="21" t="str">
        <f>'様式Ⅰ(男子)'!E389</f>
        <v/>
      </c>
      <c r="E127" s="21">
        <v>1</v>
      </c>
      <c r="F127" s="21">
        <f>基本情報登録!$D$8</f>
        <v>0</v>
      </c>
      <c r="G127" s="21" t="str">
        <f>基本情報登録!$D$10</f>
        <v/>
      </c>
      <c r="H127" s="21" t="e">
        <f>'様式Ⅰ(男子)'!G389</f>
        <v>#N/A</v>
      </c>
      <c r="I127" s="21">
        <f>'様式Ⅰ(男子)'!C389</f>
        <v>0</v>
      </c>
      <c r="J127" s="21">
        <f>'様式Ⅰ(男子)'!J389</f>
        <v>0</v>
      </c>
      <c r="K127" s="21" t="str">
        <f>'様式Ⅰ(男子)'!N389</f>
        <v/>
      </c>
      <c r="L127" s="21">
        <f>'様式Ⅰ(男子)'!J390</f>
        <v>0</v>
      </c>
      <c r="M127" s="21" t="str">
        <f>'様式Ⅰ(男子)'!N390</f>
        <v/>
      </c>
      <c r="N127" s="21">
        <f>'様式Ⅰ(男子)'!J391</f>
        <v>0</v>
      </c>
      <c r="O127" s="21" t="str">
        <f>'様式Ⅰ(男子)'!N391</f>
        <v/>
      </c>
    </row>
    <row r="128" spans="1:15">
      <c r="A128" s="17">
        <v>127</v>
      </c>
      <c r="B128" s="21" t="str">
        <f>'様式Ⅰ(男子)'!H392</f>
        <v/>
      </c>
      <c r="C128" s="21" t="str">
        <f>CONCATENATE('様式Ⅰ(男子)'!D392," (",'様式Ⅰ(男子)'!F392,")")</f>
        <v xml:space="preserve"> ()</v>
      </c>
      <c r="D128" s="21" t="str">
        <f>'様式Ⅰ(男子)'!E392</f>
        <v/>
      </c>
      <c r="E128" s="21">
        <v>1</v>
      </c>
      <c r="F128" s="21">
        <f>基本情報登録!$D$8</f>
        <v>0</v>
      </c>
      <c r="G128" s="21" t="str">
        <f>基本情報登録!$D$10</f>
        <v/>
      </c>
      <c r="H128" s="21" t="e">
        <f>'様式Ⅰ(男子)'!G392</f>
        <v>#N/A</v>
      </c>
      <c r="I128" s="21">
        <f>'様式Ⅰ(男子)'!C392</f>
        <v>0</v>
      </c>
      <c r="J128" s="21">
        <f>'様式Ⅰ(男子)'!J392</f>
        <v>0</v>
      </c>
      <c r="K128" s="21" t="str">
        <f>'様式Ⅰ(男子)'!N392</f>
        <v/>
      </c>
      <c r="L128" s="21">
        <f>'様式Ⅰ(男子)'!J393</f>
        <v>0</v>
      </c>
      <c r="M128" s="21" t="str">
        <f>'様式Ⅰ(男子)'!N393</f>
        <v/>
      </c>
      <c r="N128" s="21">
        <f>'様式Ⅰ(男子)'!J394</f>
        <v>0</v>
      </c>
      <c r="O128" s="21" t="str">
        <f>'様式Ⅰ(男子)'!N394</f>
        <v/>
      </c>
    </row>
    <row r="129" spans="1:15">
      <c r="A129" s="17">
        <v>128</v>
      </c>
      <c r="B129" s="21" t="str">
        <f>'様式Ⅰ(男子)'!H395</f>
        <v/>
      </c>
      <c r="C129" s="21" t="str">
        <f>CONCATENATE('様式Ⅰ(男子)'!D395," (",'様式Ⅰ(男子)'!F395,")")</f>
        <v xml:space="preserve"> ()</v>
      </c>
      <c r="D129" s="21" t="str">
        <f>'様式Ⅰ(男子)'!E395</f>
        <v/>
      </c>
      <c r="E129" s="21">
        <v>1</v>
      </c>
      <c r="F129" s="21">
        <f>基本情報登録!$D$8</f>
        <v>0</v>
      </c>
      <c r="G129" s="21" t="str">
        <f>基本情報登録!$D$10</f>
        <v/>
      </c>
      <c r="H129" s="21" t="e">
        <f>'様式Ⅰ(男子)'!G395</f>
        <v>#N/A</v>
      </c>
      <c r="I129" s="21">
        <f>'様式Ⅰ(男子)'!C395</f>
        <v>0</v>
      </c>
      <c r="J129" s="21">
        <f>'様式Ⅰ(男子)'!J395</f>
        <v>0</v>
      </c>
      <c r="K129" s="21" t="str">
        <f>'様式Ⅰ(男子)'!N395</f>
        <v/>
      </c>
      <c r="L129" s="21">
        <f>'様式Ⅰ(男子)'!J396</f>
        <v>0</v>
      </c>
      <c r="M129" s="21" t="str">
        <f>'様式Ⅰ(男子)'!N396</f>
        <v/>
      </c>
      <c r="N129" s="21">
        <f>'様式Ⅰ(男子)'!J397</f>
        <v>0</v>
      </c>
      <c r="O129" s="21" t="str">
        <f>'様式Ⅰ(男子)'!N397</f>
        <v/>
      </c>
    </row>
    <row r="130" spans="1:15">
      <c r="A130" s="17">
        <v>129</v>
      </c>
      <c r="B130" s="21" t="str">
        <f>'様式Ⅰ(男子)'!H398</f>
        <v/>
      </c>
      <c r="C130" s="21" t="str">
        <f>CONCATENATE('様式Ⅰ(男子)'!D398," (",'様式Ⅰ(男子)'!F398,")")</f>
        <v xml:space="preserve"> ()</v>
      </c>
      <c r="D130" s="21" t="str">
        <f>'様式Ⅰ(男子)'!E398</f>
        <v/>
      </c>
      <c r="E130" s="21">
        <v>1</v>
      </c>
      <c r="F130" s="21">
        <f>基本情報登録!$D$8</f>
        <v>0</v>
      </c>
      <c r="G130" s="21" t="str">
        <f>基本情報登録!$D$10</f>
        <v/>
      </c>
      <c r="H130" s="21" t="e">
        <f>'様式Ⅰ(男子)'!G398</f>
        <v>#N/A</v>
      </c>
      <c r="I130" s="21">
        <f>'様式Ⅰ(男子)'!C398</f>
        <v>0</v>
      </c>
      <c r="J130" s="21">
        <f>'様式Ⅰ(男子)'!J398</f>
        <v>0</v>
      </c>
      <c r="K130" s="21" t="str">
        <f>'様式Ⅰ(男子)'!N398</f>
        <v/>
      </c>
      <c r="L130" s="21">
        <f>'様式Ⅰ(男子)'!J399</f>
        <v>0</v>
      </c>
      <c r="M130" s="21" t="str">
        <f>'様式Ⅰ(男子)'!N399</f>
        <v/>
      </c>
      <c r="N130" s="21">
        <f>'様式Ⅰ(男子)'!J400</f>
        <v>0</v>
      </c>
      <c r="O130" s="21" t="str">
        <f>'様式Ⅰ(男子)'!N400</f>
        <v/>
      </c>
    </row>
    <row r="131" spans="1:15">
      <c r="A131" s="17">
        <v>130</v>
      </c>
      <c r="B131" s="21" t="str">
        <f>'様式Ⅰ(男子)'!H401</f>
        <v/>
      </c>
      <c r="C131" s="21" t="str">
        <f>CONCATENATE('様式Ⅰ(男子)'!D401," (",'様式Ⅰ(男子)'!F401,")")</f>
        <v xml:space="preserve"> ()</v>
      </c>
      <c r="D131" s="21" t="str">
        <f>'様式Ⅰ(男子)'!E401</f>
        <v/>
      </c>
      <c r="E131" s="21">
        <v>1</v>
      </c>
      <c r="F131" s="21">
        <f>基本情報登録!$D$8</f>
        <v>0</v>
      </c>
      <c r="G131" s="21" t="str">
        <f>基本情報登録!$D$10</f>
        <v/>
      </c>
      <c r="H131" s="21" t="e">
        <f>'様式Ⅰ(男子)'!G401</f>
        <v>#N/A</v>
      </c>
      <c r="I131" s="21">
        <f>'様式Ⅰ(男子)'!C401</f>
        <v>0</v>
      </c>
      <c r="J131" s="21">
        <f>'様式Ⅰ(男子)'!J401</f>
        <v>0</v>
      </c>
      <c r="K131" s="21" t="str">
        <f>'様式Ⅰ(男子)'!N401</f>
        <v/>
      </c>
      <c r="L131" s="21">
        <f>'様式Ⅰ(男子)'!J402</f>
        <v>0</v>
      </c>
      <c r="M131" s="21" t="str">
        <f>'様式Ⅰ(男子)'!N402</f>
        <v/>
      </c>
      <c r="N131" s="21">
        <f>'様式Ⅰ(男子)'!J403</f>
        <v>0</v>
      </c>
      <c r="O131" s="21" t="str">
        <f>'様式Ⅰ(男子)'!N403</f>
        <v/>
      </c>
    </row>
    <row r="132" spans="1:15">
      <c r="A132" s="17">
        <v>131</v>
      </c>
      <c r="B132" s="21" t="str">
        <f>'様式Ⅰ(男子)'!H404</f>
        <v/>
      </c>
      <c r="C132" s="21" t="str">
        <f>CONCATENATE('様式Ⅰ(男子)'!D404," (",'様式Ⅰ(男子)'!F404,")")</f>
        <v xml:space="preserve"> ()</v>
      </c>
      <c r="D132" s="21" t="str">
        <f>'様式Ⅰ(男子)'!E404</f>
        <v/>
      </c>
      <c r="E132" s="21">
        <v>1</v>
      </c>
      <c r="F132" s="21">
        <f>基本情報登録!$D$8</f>
        <v>0</v>
      </c>
      <c r="G132" s="21" t="str">
        <f>基本情報登録!$D$10</f>
        <v/>
      </c>
      <c r="H132" s="21" t="e">
        <f>'様式Ⅰ(男子)'!G404</f>
        <v>#N/A</v>
      </c>
      <c r="I132" s="21">
        <f>'様式Ⅰ(男子)'!C404</f>
        <v>0</v>
      </c>
      <c r="J132" s="21">
        <f>'様式Ⅰ(男子)'!J404</f>
        <v>0</v>
      </c>
      <c r="K132" s="21" t="str">
        <f>'様式Ⅰ(男子)'!N404</f>
        <v/>
      </c>
      <c r="L132" s="21">
        <f>'様式Ⅰ(男子)'!J405</f>
        <v>0</v>
      </c>
      <c r="M132" s="21" t="str">
        <f>'様式Ⅰ(男子)'!N405</f>
        <v/>
      </c>
      <c r="N132" s="21">
        <f>'様式Ⅰ(男子)'!J406</f>
        <v>0</v>
      </c>
      <c r="O132" s="21" t="str">
        <f>'様式Ⅰ(男子)'!N406</f>
        <v/>
      </c>
    </row>
    <row r="133" spans="1:15">
      <c r="A133" s="17">
        <v>132</v>
      </c>
      <c r="B133" s="21" t="str">
        <f>'様式Ⅰ(男子)'!H407</f>
        <v/>
      </c>
      <c r="C133" s="21" t="str">
        <f>CONCATENATE('様式Ⅰ(男子)'!D407," (",'様式Ⅰ(男子)'!F407,")")</f>
        <v xml:space="preserve"> ()</v>
      </c>
      <c r="D133" s="21" t="str">
        <f>'様式Ⅰ(男子)'!E407</f>
        <v/>
      </c>
      <c r="E133" s="21">
        <v>1</v>
      </c>
      <c r="F133" s="21">
        <f>基本情報登録!$D$8</f>
        <v>0</v>
      </c>
      <c r="G133" s="21" t="str">
        <f>基本情報登録!$D$10</f>
        <v/>
      </c>
      <c r="H133" s="21" t="e">
        <f>'様式Ⅰ(男子)'!G407</f>
        <v>#N/A</v>
      </c>
      <c r="I133" s="21">
        <f>'様式Ⅰ(男子)'!C407</f>
        <v>0</v>
      </c>
      <c r="J133" s="21">
        <f>'様式Ⅰ(男子)'!J407</f>
        <v>0</v>
      </c>
      <c r="K133" s="21" t="str">
        <f>'様式Ⅰ(男子)'!N407</f>
        <v/>
      </c>
      <c r="L133" s="21">
        <f>'様式Ⅰ(男子)'!J408</f>
        <v>0</v>
      </c>
      <c r="M133" s="21" t="str">
        <f>'様式Ⅰ(男子)'!N408</f>
        <v/>
      </c>
      <c r="N133" s="21">
        <f>'様式Ⅰ(男子)'!J409</f>
        <v>0</v>
      </c>
      <c r="O133" s="21" t="str">
        <f>'様式Ⅰ(男子)'!N409</f>
        <v/>
      </c>
    </row>
    <row r="134" spans="1:15">
      <c r="A134" s="17">
        <v>133</v>
      </c>
      <c r="B134" s="21" t="str">
        <f>'様式Ⅰ(男子)'!H410</f>
        <v/>
      </c>
      <c r="C134" s="21" t="str">
        <f>CONCATENATE('様式Ⅰ(男子)'!D410," (",'様式Ⅰ(男子)'!F410,")")</f>
        <v xml:space="preserve"> ()</v>
      </c>
      <c r="D134" s="21" t="str">
        <f>'様式Ⅰ(男子)'!E410</f>
        <v/>
      </c>
      <c r="E134" s="21">
        <v>1</v>
      </c>
      <c r="F134" s="21">
        <f>基本情報登録!$D$8</f>
        <v>0</v>
      </c>
      <c r="G134" s="21" t="str">
        <f>基本情報登録!$D$10</f>
        <v/>
      </c>
      <c r="H134" s="21" t="e">
        <f>'様式Ⅰ(男子)'!G410</f>
        <v>#N/A</v>
      </c>
      <c r="I134" s="21">
        <f>'様式Ⅰ(男子)'!C410</f>
        <v>0</v>
      </c>
      <c r="J134" s="21">
        <f>'様式Ⅰ(男子)'!J410</f>
        <v>0</v>
      </c>
      <c r="K134" s="21" t="str">
        <f>'様式Ⅰ(男子)'!N410</f>
        <v/>
      </c>
      <c r="L134" s="21">
        <f>'様式Ⅰ(男子)'!J411</f>
        <v>0</v>
      </c>
      <c r="M134" s="21" t="str">
        <f>'様式Ⅰ(男子)'!N411</f>
        <v/>
      </c>
      <c r="N134" s="21">
        <f>'様式Ⅰ(男子)'!J412</f>
        <v>0</v>
      </c>
      <c r="O134" s="21" t="str">
        <f>'様式Ⅰ(男子)'!N412</f>
        <v/>
      </c>
    </row>
    <row r="135" spans="1:15">
      <c r="A135" s="17">
        <v>134</v>
      </c>
      <c r="B135" s="21" t="str">
        <f>'様式Ⅰ(男子)'!H413</f>
        <v/>
      </c>
      <c r="C135" s="21" t="str">
        <f>CONCATENATE('様式Ⅰ(男子)'!D413," (",'様式Ⅰ(男子)'!F413,")")</f>
        <v xml:space="preserve"> ()</v>
      </c>
      <c r="D135" s="21" t="str">
        <f>'様式Ⅰ(男子)'!E413</f>
        <v/>
      </c>
      <c r="E135" s="21">
        <v>1</v>
      </c>
      <c r="F135" s="21">
        <f>基本情報登録!$D$8</f>
        <v>0</v>
      </c>
      <c r="G135" s="21" t="str">
        <f>基本情報登録!$D$10</f>
        <v/>
      </c>
      <c r="H135" s="21" t="e">
        <f>'様式Ⅰ(男子)'!G413</f>
        <v>#N/A</v>
      </c>
      <c r="I135" s="21">
        <f>'様式Ⅰ(男子)'!C413</f>
        <v>0</v>
      </c>
      <c r="J135" s="21">
        <f>'様式Ⅰ(男子)'!J413</f>
        <v>0</v>
      </c>
      <c r="K135" s="21" t="str">
        <f>'様式Ⅰ(男子)'!N413</f>
        <v/>
      </c>
      <c r="L135" s="21">
        <f>'様式Ⅰ(男子)'!J414</f>
        <v>0</v>
      </c>
      <c r="M135" s="21" t="str">
        <f>'様式Ⅰ(男子)'!N414</f>
        <v/>
      </c>
      <c r="N135" s="21">
        <f>'様式Ⅰ(男子)'!J415</f>
        <v>0</v>
      </c>
      <c r="O135" s="21" t="str">
        <f>'様式Ⅰ(男子)'!N415</f>
        <v/>
      </c>
    </row>
    <row r="136" spans="1:15">
      <c r="A136" s="17">
        <v>135</v>
      </c>
      <c r="B136" s="21" t="str">
        <f>'様式Ⅰ(男子)'!H416</f>
        <v/>
      </c>
      <c r="C136" s="21" t="str">
        <f>CONCATENATE('様式Ⅰ(男子)'!D416," (",'様式Ⅰ(男子)'!F416,")")</f>
        <v xml:space="preserve"> ()</v>
      </c>
      <c r="D136" s="21" t="str">
        <f>'様式Ⅰ(男子)'!E416</f>
        <v/>
      </c>
      <c r="E136" s="21">
        <v>1</v>
      </c>
      <c r="F136" s="21">
        <f>基本情報登録!$D$8</f>
        <v>0</v>
      </c>
      <c r="G136" s="21" t="str">
        <f>基本情報登録!$D$10</f>
        <v/>
      </c>
      <c r="H136" s="21" t="e">
        <f>'様式Ⅰ(男子)'!G416</f>
        <v>#N/A</v>
      </c>
      <c r="I136" s="21">
        <f>'様式Ⅰ(男子)'!C416</f>
        <v>0</v>
      </c>
      <c r="J136" s="21">
        <f>'様式Ⅰ(男子)'!J416</f>
        <v>0</v>
      </c>
      <c r="K136" s="21" t="str">
        <f>'様式Ⅰ(男子)'!N416</f>
        <v/>
      </c>
      <c r="L136" s="21">
        <f>'様式Ⅰ(男子)'!J417</f>
        <v>0</v>
      </c>
      <c r="M136" s="21" t="str">
        <f>'様式Ⅰ(男子)'!N417</f>
        <v/>
      </c>
      <c r="N136" s="21">
        <f>'様式Ⅰ(男子)'!J418</f>
        <v>0</v>
      </c>
      <c r="O136" s="21" t="str">
        <f>'様式Ⅰ(男子)'!N418</f>
        <v/>
      </c>
    </row>
    <row r="137" spans="1:15">
      <c r="A137" s="17">
        <v>136</v>
      </c>
      <c r="B137" s="21" t="str">
        <f>'様式Ⅰ(男子)'!H419</f>
        <v/>
      </c>
      <c r="C137" s="21" t="str">
        <f>CONCATENATE('様式Ⅰ(男子)'!D419," (",'様式Ⅰ(男子)'!F419,")")</f>
        <v xml:space="preserve"> ()</v>
      </c>
      <c r="D137" s="21" t="str">
        <f>'様式Ⅰ(男子)'!E419</f>
        <v/>
      </c>
      <c r="E137" s="21">
        <v>1</v>
      </c>
      <c r="F137" s="21">
        <f>基本情報登録!$D$8</f>
        <v>0</v>
      </c>
      <c r="G137" s="21" t="str">
        <f>基本情報登録!$D$10</f>
        <v/>
      </c>
      <c r="H137" s="21" t="e">
        <f>'様式Ⅰ(男子)'!G419</f>
        <v>#N/A</v>
      </c>
      <c r="I137" s="21">
        <f>'様式Ⅰ(男子)'!C419</f>
        <v>0</v>
      </c>
      <c r="J137" s="21">
        <f>'様式Ⅰ(男子)'!J419</f>
        <v>0</v>
      </c>
      <c r="K137" s="21" t="str">
        <f>'様式Ⅰ(男子)'!N419</f>
        <v/>
      </c>
      <c r="L137" s="21">
        <f>'様式Ⅰ(男子)'!J420</f>
        <v>0</v>
      </c>
      <c r="M137" s="21" t="str">
        <f>'様式Ⅰ(男子)'!N420</f>
        <v/>
      </c>
      <c r="N137" s="21">
        <f>'様式Ⅰ(男子)'!J421</f>
        <v>0</v>
      </c>
      <c r="O137" s="21" t="str">
        <f>'様式Ⅰ(男子)'!N421</f>
        <v/>
      </c>
    </row>
    <row r="138" spans="1:15">
      <c r="A138" s="17">
        <v>137</v>
      </c>
      <c r="B138" s="21" t="str">
        <f>'様式Ⅰ(男子)'!H422</f>
        <v/>
      </c>
      <c r="C138" s="21" t="str">
        <f>CONCATENATE('様式Ⅰ(男子)'!D422," (",'様式Ⅰ(男子)'!F422,")")</f>
        <v xml:space="preserve"> ()</v>
      </c>
      <c r="D138" s="21" t="str">
        <f>'様式Ⅰ(男子)'!E422</f>
        <v/>
      </c>
      <c r="E138" s="21">
        <v>1</v>
      </c>
      <c r="F138" s="21">
        <f>基本情報登録!$D$8</f>
        <v>0</v>
      </c>
      <c r="G138" s="21" t="str">
        <f>基本情報登録!$D$10</f>
        <v/>
      </c>
      <c r="H138" s="21" t="e">
        <f>'様式Ⅰ(男子)'!G422</f>
        <v>#N/A</v>
      </c>
      <c r="I138" s="21">
        <f>'様式Ⅰ(男子)'!C422</f>
        <v>0</v>
      </c>
      <c r="J138" s="21">
        <f>'様式Ⅰ(男子)'!J422</f>
        <v>0</v>
      </c>
      <c r="K138" s="21" t="str">
        <f>'様式Ⅰ(男子)'!N422</f>
        <v/>
      </c>
      <c r="L138" s="21">
        <f>'様式Ⅰ(男子)'!J423</f>
        <v>0</v>
      </c>
      <c r="M138" s="21" t="str">
        <f>'様式Ⅰ(男子)'!N423</f>
        <v/>
      </c>
      <c r="N138" s="21">
        <f>'様式Ⅰ(男子)'!J424</f>
        <v>0</v>
      </c>
      <c r="O138" s="21" t="str">
        <f>'様式Ⅰ(男子)'!N424</f>
        <v/>
      </c>
    </row>
    <row r="139" spans="1:15">
      <c r="A139" s="17">
        <v>138</v>
      </c>
      <c r="B139" s="21" t="str">
        <f>'様式Ⅰ(男子)'!H425</f>
        <v/>
      </c>
      <c r="C139" s="21" t="str">
        <f>CONCATENATE('様式Ⅰ(男子)'!D425," (",'様式Ⅰ(男子)'!F425,")")</f>
        <v xml:space="preserve"> ()</v>
      </c>
      <c r="D139" s="21" t="str">
        <f>'様式Ⅰ(男子)'!E425</f>
        <v/>
      </c>
      <c r="E139" s="21">
        <v>1</v>
      </c>
      <c r="F139" s="21">
        <f>基本情報登録!$D$8</f>
        <v>0</v>
      </c>
      <c r="G139" s="21" t="str">
        <f>基本情報登録!$D$10</f>
        <v/>
      </c>
      <c r="H139" s="21" t="e">
        <f>'様式Ⅰ(男子)'!G425</f>
        <v>#N/A</v>
      </c>
      <c r="I139" s="21">
        <f>'様式Ⅰ(男子)'!C425</f>
        <v>0</v>
      </c>
      <c r="J139" s="21">
        <f>'様式Ⅰ(男子)'!J425</f>
        <v>0</v>
      </c>
      <c r="K139" s="21" t="str">
        <f>'様式Ⅰ(男子)'!N425</f>
        <v/>
      </c>
      <c r="L139" s="21">
        <f>'様式Ⅰ(男子)'!J426</f>
        <v>0</v>
      </c>
      <c r="M139" s="21" t="str">
        <f>'様式Ⅰ(男子)'!N426</f>
        <v/>
      </c>
      <c r="N139" s="21">
        <f>'様式Ⅰ(男子)'!J427</f>
        <v>0</v>
      </c>
      <c r="O139" s="21" t="str">
        <f>'様式Ⅰ(男子)'!N427</f>
        <v/>
      </c>
    </row>
    <row r="140" spans="1:15">
      <c r="A140" s="17">
        <v>139</v>
      </c>
      <c r="B140" s="21" t="str">
        <f>'様式Ⅰ(男子)'!H428</f>
        <v/>
      </c>
      <c r="C140" s="21" t="str">
        <f>CONCATENATE('様式Ⅰ(男子)'!D428," (",'様式Ⅰ(男子)'!F428,")")</f>
        <v xml:space="preserve"> ()</v>
      </c>
      <c r="D140" s="21" t="str">
        <f>'様式Ⅰ(男子)'!E428</f>
        <v/>
      </c>
      <c r="E140" s="21">
        <v>1</v>
      </c>
      <c r="F140" s="21">
        <f>基本情報登録!$D$8</f>
        <v>0</v>
      </c>
      <c r="G140" s="21" t="str">
        <f>基本情報登録!$D$10</f>
        <v/>
      </c>
      <c r="H140" s="21" t="e">
        <f>'様式Ⅰ(男子)'!G428</f>
        <v>#N/A</v>
      </c>
      <c r="I140" s="21">
        <f>'様式Ⅰ(男子)'!C428</f>
        <v>0</v>
      </c>
      <c r="J140" s="21">
        <f>'様式Ⅰ(男子)'!J428</f>
        <v>0</v>
      </c>
      <c r="K140" s="21" t="str">
        <f>'様式Ⅰ(男子)'!N428</f>
        <v/>
      </c>
      <c r="L140" s="21">
        <f>'様式Ⅰ(男子)'!J429</f>
        <v>0</v>
      </c>
      <c r="M140" s="21" t="str">
        <f>'様式Ⅰ(男子)'!N429</f>
        <v/>
      </c>
      <c r="N140" s="21">
        <f>'様式Ⅰ(男子)'!J430</f>
        <v>0</v>
      </c>
      <c r="O140" s="21" t="str">
        <f>'様式Ⅰ(男子)'!N430</f>
        <v/>
      </c>
    </row>
    <row r="141" spans="1:15">
      <c r="A141" s="17">
        <v>140</v>
      </c>
      <c r="B141" s="21" t="str">
        <f>'様式Ⅰ(男子)'!H431</f>
        <v/>
      </c>
      <c r="C141" s="21" t="str">
        <f>CONCATENATE('様式Ⅰ(男子)'!D431," (",'様式Ⅰ(男子)'!F431,")")</f>
        <v xml:space="preserve"> ()</v>
      </c>
      <c r="D141" s="21" t="str">
        <f>'様式Ⅰ(男子)'!E431</f>
        <v/>
      </c>
      <c r="E141" s="21">
        <v>1</v>
      </c>
      <c r="F141" s="21">
        <f>基本情報登録!$D$8</f>
        <v>0</v>
      </c>
      <c r="G141" s="21" t="str">
        <f>基本情報登録!$D$10</f>
        <v/>
      </c>
      <c r="H141" s="21" t="e">
        <f>'様式Ⅰ(男子)'!G431</f>
        <v>#N/A</v>
      </c>
      <c r="I141" s="21">
        <f>'様式Ⅰ(男子)'!C431</f>
        <v>0</v>
      </c>
      <c r="J141" s="21">
        <f>'様式Ⅰ(男子)'!J431</f>
        <v>0</v>
      </c>
      <c r="K141" s="21" t="str">
        <f>'様式Ⅰ(男子)'!N431</f>
        <v/>
      </c>
      <c r="L141" s="21">
        <f>'様式Ⅰ(男子)'!J432</f>
        <v>0</v>
      </c>
      <c r="M141" s="21" t="str">
        <f>'様式Ⅰ(男子)'!N432</f>
        <v/>
      </c>
      <c r="N141" s="21">
        <f>'様式Ⅰ(男子)'!J433</f>
        <v>0</v>
      </c>
      <c r="O141" s="21" t="str">
        <f>'様式Ⅰ(男子)'!N433</f>
        <v/>
      </c>
    </row>
    <row r="142" spans="1:15">
      <c r="A142" s="17">
        <v>141</v>
      </c>
      <c r="B142" s="21" t="str">
        <f>'様式Ⅰ(男子)'!H434</f>
        <v/>
      </c>
      <c r="C142" s="21" t="str">
        <f>CONCATENATE('様式Ⅰ(男子)'!D434," (",'様式Ⅰ(男子)'!F434,")")</f>
        <v xml:space="preserve"> ()</v>
      </c>
      <c r="D142" s="21" t="str">
        <f>'様式Ⅰ(男子)'!E434</f>
        <v/>
      </c>
      <c r="E142" s="21">
        <v>1</v>
      </c>
      <c r="F142" s="21">
        <f>基本情報登録!$D$8</f>
        <v>0</v>
      </c>
      <c r="G142" s="21" t="str">
        <f>基本情報登録!$D$10</f>
        <v/>
      </c>
      <c r="H142" s="21" t="e">
        <f>'様式Ⅰ(男子)'!G434</f>
        <v>#N/A</v>
      </c>
      <c r="I142" s="21">
        <f>'様式Ⅰ(男子)'!C434</f>
        <v>0</v>
      </c>
      <c r="J142" s="21">
        <f>'様式Ⅰ(男子)'!J434</f>
        <v>0</v>
      </c>
      <c r="K142" s="21" t="str">
        <f>'様式Ⅰ(男子)'!N434</f>
        <v/>
      </c>
      <c r="L142" s="21">
        <f>'様式Ⅰ(男子)'!J435</f>
        <v>0</v>
      </c>
      <c r="M142" s="21" t="str">
        <f>'様式Ⅰ(男子)'!N435</f>
        <v/>
      </c>
      <c r="N142" s="21">
        <f>'様式Ⅰ(男子)'!J436</f>
        <v>0</v>
      </c>
      <c r="O142" s="21" t="str">
        <f>'様式Ⅰ(男子)'!N436</f>
        <v/>
      </c>
    </row>
    <row r="143" spans="1:15">
      <c r="A143" s="17">
        <v>142</v>
      </c>
      <c r="B143" s="21" t="str">
        <f>'様式Ⅰ(男子)'!H437</f>
        <v/>
      </c>
      <c r="C143" s="21" t="str">
        <f>CONCATENATE('様式Ⅰ(男子)'!D437," (",'様式Ⅰ(男子)'!F437,")")</f>
        <v xml:space="preserve"> ()</v>
      </c>
      <c r="D143" s="21" t="str">
        <f>'様式Ⅰ(男子)'!E437</f>
        <v/>
      </c>
      <c r="E143" s="21">
        <v>1</v>
      </c>
      <c r="F143" s="21">
        <f>基本情報登録!$D$8</f>
        <v>0</v>
      </c>
      <c r="G143" s="21" t="str">
        <f>基本情報登録!$D$10</f>
        <v/>
      </c>
      <c r="H143" s="21" t="e">
        <f>'様式Ⅰ(男子)'!G437</f>
        <v>#N/A</v>
      </c>
      <c r="I143" s="21">
        <f>'様式Ⅰ(男子)'!C437</f>
        <v>0</v>
      </c>
      <c r="J143" s="21">
        <f>'様式Ⅰ(男子)'!J437</f>
        <v>0</v>
      </c>
      <c r="K143" s="21" t="str">
        <f>'様式Ⅰ(男子)'!N437</f>
        <v/>
      </c>
      <c r="L143" s="21">
        <f>'様式Ⅰ(男子)'!J438</f>
        <v>0</v>
      </c>
      <c r="M143" s="21" t="str">
        <f>'様式Ⅰ(男子)'!N438</f>
        <v/>
      </c>
      <c r="N143" s="21">
        <f>'様式Ⅰ(男子)'!J439</f>
        <v>0</v>
      </c>
      <c r="O143" s="21" t="str">
        <f>'様式Ⅰ(男子)'!N439</f>
        <v/>
      </c>
    </row>
    <row r="144" spans="1:15">
      <c r="A144" s="17">
        <v>143</v>
      </c>
      <c r="B144" s="21" t="str">
        <f>'様式Ⅰ(男子)'!H440</f>
        <v/>
      </c>
      <c r="C144" s="21" t="str">
        <f>CONCATENATE('様式Ⅰ(男子)'!D440," (",'様式Ⅰ(男子)'!F440,")")</f>
        <v xml:space="preserve"> ()</v>
      </c>
      <c r="D144" s="21" t="str">
        <f>'様式Ⅰ(男子)'!E440</f>
        <v/>
      </c>
      <c r="E144" s="21">
        <v>1</v>
      </c>
      <c r="F144" s="21">
        <f>基本情報登録!$D$8</f>
        <v>0</v>
      </c>
      <c r="G144" s="21" t="str">
        <f>基本情報登録!$D$10</f>
        <v/>
      </c>
      <c r="H144" s="21" t="e">
        <f>'様式Ⅰ(男子)'!G440</f>
        <v>#N/A</v>
      </c>
      <c r="I144" s="21">
        <f>'様式Ⅰ(男子)'!C440</f>
        <v>0</v>
      </c>
      <c r="J144" s="21">
        <f>'様式Ⅰ(男子)'!J440</f>
        <v>0</v>
      </c>
      <c r="K144" s="21" t="str">
        <f>'様式Ⅰ(男子)'!N440</f>
        <v/>
      </c>
      <c r="L144" s="21">
        <f>'様式Ⅰ(男子)'!J441</f>
        <v>0</v>
      </c>
      <c r="M144" s="21" t="str">
        <f>'様式Ⅰ(男子)'!N441</f>
        <v/>
      </c>
      <c r="N144" s="21">
        <f>'様式Ⅰ(男子)'!J442</f>
        <v>0</v>
      </c>
      <c r="O144" s="21" t="str">
        <f>'様式Ⅰ(男子)'!N442</f>
        <v/>
      </c>
    </row>
    <row r="145" spans="1:15">
      <c r="A145" s="17">
        <v>144</v>
      </c>
      <c r="B145" s="21" t="str">
        <f>'様式Ⅰ(男子)'!H443</f>
        <v/>
      </c>
      <c r="C145" s="21" t="str">
        <f>CONCATENATE('様式Ⅰ(男子)'!D443," (",'様式Ⅰ(男子)'!F443,")")</f>
        <v xml:space="preserve"> ()</v>
      </c>
      <c r="D145" s="21" t="str">
        <f>'様式Ⅰ(男子)'!E443</f>
        <v/>
      </c>
      <c r="E145" s="21">
        <v>1</v>
      </c>
      <c r="F145" s="21">
        <f>基本情報登録!$D$8</f>
        <v>0</v>
      </c>
      <c r="G145" s="21" t="str">
        <f>基本情報登録!$D$10</f>
        <v/>
      </c>
      <c r="H145" s="21" t="e">
        <f>'様式Ⅰ(男子)'!G443</f>
        <v>#N/A</v>
      </c>
      <c r="I145" s="21">
        <f>'様式Ⅰ(男子)'!C443</f>
        <v>0</v>
      </c>
      <c r="J145" s="21">
        <f>'様式Ⅰ(男子)'!J443</f>
        <v>0</v>
      </c>
      <c r="K145" s="21" t="str">
        <f>'様式Ⅰ(男子)'!N443</f>
        <v/>
      </c>
      <c r="L145" s="21">
        <f>'様式Ⅰ(男子)'!J444</f>
        <v>0</v>
      </c>
      <c r="M145" s="21" t="str">
        <f>'様式Ⅰ(男子)'!N444</f>
        <v/>
      </c>
      <c r="N145" s="21">
        <f>'様式Ⅰ(男子)'!J445</f>
        <v>0</v>
      </c>
      <c r="O145" s="21" t="str">
        <f>'様式Ⅰ(男子)'!N445</f>
        <v/>
      </c>
    </row>
    <row r="146" spans="1:15">
      <c r="A146" s="17">
        <v>145</v>
      </c>
      <c r="B146" s="21" t="str">
        <f>'様式Ⅰ(男子)'!H446</f>
        <v/>
      </c>
      <c r="C146" s="21" t="str">
        <f>CONCATENATE('様式Ⅰ(男子)'!D446," (",'様式Ⅰ(男子)'!F446,")")</f>
        <v xml:space="preserve"> ()</v>
      </c>
      <c r="D146" s="21" t="str">
        <f>'様式Ⅰ(男子)'!E446</f>
        <v/>
      </c>
      <c r="E146" s="21">
        <v>1</v>
      </c>
      <c r="F146" s="21">
        <f>基本情報登録!$D$8</f>
        <v>0</v>
      </c>
      <c r="G146" s="21" t="str">
        <f>基本情報登録!$D$10</f>
        <v/>
      </c>
      <c r="H146" s="21" t="e">
        <f>'様式Ⅰ(男子)'!G446</f>
        <v>#N/A</v>
      </c>
      <c r="I146" s="21">
        <f>'様式Ⅰ(男子)'!C446</f>
        <v>0</v>
      </c>
      <c r="J146" s="21">
        <f>'様式Ⅰ(男子)'!J446</f>
        <v>0</v>
      </c>
      <c r="K146" s="21" t="str">
        <f>'様式Ⅰ(男子)'!N446</f>
        <v/>
      </c>
      <c r="L146" s="21">
        <f>'様式Ⅰ(男子)'!J447</f>
        <v>0</v>
      </c>
      <c r="M146" s="21" t="str">
        <f>'様式Ⅰ(男子)'!N447</f>
        <v/>
      </c>
      <c r="N146" s="21">
        <f>'様式Ⅰ(男子)'!J448</f>
        <v>0</v>
      </c>
      <c r="O146" s="21" t="str">
        <f>'様式Ⅰ(男子)'!N448</f>
        <v/>
      </c>
    </row>
    <row r="147" spans="1:15">
      <c r="A147" s="17">
        <v>146</v>
      </c>
      <c r="B147" s="21" t="str">
        <f>'様式Ⅰ(男子)'!H449</f>
        <v/>
      </c>
      <c r="C147" s="21" t="str">
        <f>CONCATENATE('様式Ⅰ(男子)'!D449," (",'様式Ⅰ(男子)'!F449,")")</f>
        <v xml:space="preserve"> ()</v>
      </c>
      <c r="D147" s="21" t="str">
        <f>'様式Ⅰ(男子)'!E449</f>
        <v/>
      </c>
      <c r="E147" s="21">
        <v>1</v>
      </c>
      <c r="F147" s="21">
        <f>基本情報登録!$D$8</f>
        <v>0</v>
      </c>
      <c r="G147" s="21" t="str">
        <f>基本情報登録!$D$10</f>
        <v/>
      </c>
      <c r="H147" s="21" t="e">
        <f>'様式Ⅰ(男子)'!G449</f>
        <v>#N/A</v>
      </c>
      <c r="I147" s="21">
        <f>'様式Ⅰ(男子)'!C449</f>
        <v>0</v>
      </c>
      <c r="J147" s="21">
        <f>'様式Ⅰ(男子)'!J449</f>
        <v>0</v>
      </c>
      <c r="K147" s="21" t="str">
        <f>'様式Ⅰ(男子)'!N449</f>
        <v/>
      </c>
      <c r="L147" s="21">
        <f>'様式Ⅰ(男子)'!J450</f>
        <v>0</v>
      </c>
      <c r="M147" s="21" t="str">
        <f>'様式Ⅰ(男子)'!N450</f>
        <v/>
      </c>
      <c r="N147" s="21">
        <f>'様式Ⅰ(男子)'!J451</f>
        <v>0</v>
      </c>
      <c r="O147" s="21" t="str">
        <f>'様式Ⅰ(男子)'!N451</f>
        <v/>
      </c>
    </row>
    <row r="148" spans="1:15">
      <c r="A148" s="17">
        <v>147</v>
      </c>
      <c r="B148" s="21" t="str">
        <f>'様式Ⅰ(男子)'!H452</f>
        <v/>
      </c>
      <c r="C148" s="21" t="str">
        <f>CONCATENATE('様式Ⅰ(男子)'!D452," (",'様式Ⅰ(男子)'!F452,")")</f>
        <v xml:space="preserve"> ()</v>
      </c>
      <c r="D148" s="21" t="str">
        <f>'様式Ⅰ(男子)'!E452</f>
        <v/>
      </c>
      <c r="E148" s="21">
        <v>1</v>
      </c>
      <c r="F148" s="21">
        <f>基本情報登録!$D$8</f>
        <v>0</v>
      </c>
      <c r="G148" s="21" t="str">
        <f>基本情報登録!$D$10</f>
        <v/>
      </c>
      <c r="H148" s="21" t="e">
        <f>'様式Ⅰ(男子)'!G452</f>
        <v>#N/A</v>
      </c>
      <c r="I148" s="21">
        <f>'様式Ⅰ(男子)'!C452</f>
        <v>0</v>
      </c>
      <c r="J148" s="21">
        <f>'様式Ⅰ(男子)'!J452</f>
        <v>0</v>
      </c>
      <c r="K148" s="21" t="str">
        <f>'様式Ⅰ(男子)'!N452</f>
        <v/>
      </c>
      <c r="L148" s="21">
        <f>'様式Ⅰ(男子)'!J453</f>
        <v>0</v>
      </c>
      <c r="M148" s="21" t="str">
        <f>'様式Ⅰ(男子)'!N453</f>
        <v/>
      </c>
      <c r="N148" s="21">
        <f>'様式Ⅰ(男子)'!J454</f>
        <v>0</v>
      </c>
      <c r="O148" s="21" t="str">
        <f>'様式Ⅰ(男子)'!N454</f>
        <v/>
      </c>
    </row>
    <row r="149" spans="1:15">
      <c r="A149" s="17">
        <v>148</v>
      </c>
      <c r="B149" s="21" t="str">
        <f>'様式Ⅰ(男子)'!H455</f>
        <v/>
      </c>
      <c r="C149" s="21" t="str">
        <f>CONCATENATE('様式Ⅰ(男子)'!D455," (",'様式Ⅰ(男子)'!F455,")")</f>
        <v xml:space="preserve"> ()</v>
      </c>
      <c r="D149" s="21" t="str">
        <f>'様式Ⅰ(男子)'!E455</f>
        <v/>
      </c>
      <c r="E149" s="21">
        <v>1</v>
      </c>
      <c r="F149" s="21">
        <f>基本情報登録!$D$8</f>
        <v>0</v>
      </c>
      <c r="G149" s="21" t="str">
        <f>基本情報登録!$D$10</f>
        <v/>
      </c>
      <c r="H149" s="21" t="e">
        <f>'様式Ⅰ(男子)'!G455</f>
        <v>#N/A</v>
      </c>
      <c r="I149" s="21">
        <f>'様式Ⅰ(男子)'!C455</f>
        <v>0</v>
      </c>
      <c r="J149" s="21">
        <f>'様式Ⅰ(男子)'!J455</f>
        <v>0</v>
      </c>
      <c r="K149" s="21" t="str">
        <f>'様式Ⅰ(男子)'!N455</f>
        <v/>
      </c>
      <c r="L149" s="21">
        <f>'様式Ⅰ(男子)'!J456</f>
        <v>0</v>
      </c>
      <c r="M149" s="21" t="str">
        <f>'様式Ⅰ(男子)'!N456</f>
        <v/>
      </c>
      <c r="N149" s="21">
        <f>'様式Ⅰ(男子)'!J457</f>
        <v>0</v>
      </c>
      <c r="O149" s="21" t="str">
        <f>'様式Ⅰ(男子)'!N457</f>
        <v/>
      </c>
    </row>
    <row r="150" spans="1:15">
      <c r="A150" s="17">
        <v>149</v>
      </c>
      <c r="B150" s="21" t="str">
        <f>'様式Ⅰ(男子)'!H458</f>
        <v/>
      </c>
      <c r="C150" s="21" t="str">
        <f>CONCATENATE('様式Ⅰ(男子)'!D458," (",'様式Ⅰ(男子)'!F458,")")</f>
        <v xml:space="preserve"> ()</v>
      </c>
      <c r="D150" s="21" t="str">
        <f>'様式Ⅰ(男子)'!E458</f>
        <v/>
      </c>
      <c r="E150" s="21">
        <v>1</v>
      </c>
      <c r="F150" s="21">
        <f>基本情報登録!$D$8</f>
        <v>0</v>
      </c>
      <c r="G150" s="21" t="str">
        <f>基本情報登録!$D$10</f>
        <v/>
      </c>
      <c r="H150" s="21" t="e">
        <f>'様式Ⅰ(男子)'!G458</f>
        <v>#N/A</v>
      </c>
      <c r="I150" s="21">
        <f>'様式Ⅰ(男子)'!C458</f>
        <v>0</v>
      </c>
      <c r="J150" s="21">
        <f>'様式Ⅰ(男子)'!J458</f>
        <v>0</v>
      </c>
      <c r="K150" s="21" t="str">
        <f>'様式Ⅰ(男子)'!N458</f>
        <v/>
      </c>
      <c r="L150" s="21">
        <f>'様式Ⅰ(男子)'!J459</f>
        <v>0</v>
      </c>
      <c r="M150" s="21" t="str">
        <f>'様式Ⅰ(男子)'!N459</f>
        <v/>
      </c>
      <c r="N150" s="21">
        <f>'様式Ⅰ(男子)'!J460</f>
        <v>0</v>
      </c>
      <c r="O150" s="21" t="str">
        <f>'様式Ⅰ(男子)'!N460</f>
        <v/>
      </c>
    </row>
    <row r="151" spans="1:15">
      <c r="A151" s="17">
        <v>150</v>
      </c>
      <c r="B151" s="21" t="str">
        <f>'様式Ⅰ(男子)'!H461</f>
        <v/>
      </c>
      <c r="C151" s="21" t="str">
        <f>CONCATENATE('様式Ⅰ(男子)'!D461," (",'様式Ⅰ(男子)'!F461,")")</f>
        <v xml:space="preserve"> ()</v>
      </c>
      <c r="D151" s="21" t="str">
        <f>'様式Ⅰ(男子)'!E461</f>
        <v/>
      </c>
      <c r="E151" s="21">
        <v>1</v>
      </c>
      <c r="F151" s="21">
        <f>基本情報登録!$D$8</f>
        <v>0</v>
      </c>
      <c r="G151" s="21" t="str">
        <f>基本情報登録!$D$10</f>
        <v/>
      </c>
      <c r="H151" s="21" t="e">
        <f>'様式Ⅰ(男子)'!G461</f>
        <v>#N/A</v>
      </c>
      <c r="I151" s="21">
        <f>'様式Ⅰ(男子)'!C461</f>
        <v>0</v>
      </c>
      <c r="J151" s="21">
        <f>'様式Ⅰ(男子)'!J461</f>
        <v>0</v>
      </c>
      <c r="K151" s="21" t="str">
        <f>'様式Ⅰ(男子)'!N461</f>
        <v/>
      </c>
      <c r="L151" s="21">
        <f>'様式Ⅰ(男子)'!J462</f>
        <v>0</v>
      </c>
      <c r="M151" s="21" t="str">
        <f>'様式Ⅰ(男子)'!N462</f>
        <v/>
      </c>
      <c r="N151" s="21">
        <f>'様式Ⅰ(男子)'!J463</f>
        <v>0</v>
      </c>
      <c r="O151" s="21" t="str">
        <f>'様式Ⅰ(男子)'!N463</f>
        <v/>
      </c>
    </row>
    <row r="157" spans="1:15">
      <c r="N157" s="21">
        <f>'様式Ⅰ(男子)'!J465</f>
        <v>0</v>
      </c>
    </row>
  </sheetData>
  <phoneticPr fontId="1"/>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S157"/>
  <sheetViews>
    <sheetView zoomScale="93" zoomScaleNormal="93" workbookViewId="0">
      <selection activeCell="B2" sqref="B2"/>
    </sheetView>
  </sheetViews>
  <sheetFormatPr defaultRowHeight="13.5"/>
  <cols>
    <col min="1" max="1" width="7.375" style="17" bestFit="1" customWidth="1"/>
    <col min="2" max="2" width="10.5" style="21" bestFit="1" customWidth="1"/>
    <col min="3" max="3" width="16.125" style="21" bestFit="1" customWidth="1"/>
    <col min="4" max="4" width="10.5" style="21" bestFit="1" customWidth="1"/>
    <col min="5" max="5" width="3.5" style="21" bestFit="1" customWidth="1"/>
    <col min="6" max="6" width="13.875" style="21" bestFit="1" customWidth="1"/>
    <col min="7" max="7" width="7.5" style="21" bestFit="1" customWidth="1"/>
    <col min="8" max="9" width="5.5" style="21" bestFit="1" customWidth="1"/>
    <col min="10" max="10" width="9" style="21"/>
    <col min="11" max="11" width="15" style="21" bestFit="1" customWidth="1"/>
    <col min="12" max="12" width="9" style="21"/>
    <col min="13" max="13" width="15" style="21" bestFit="1" customWidth="1"/>
    <col min="14" max="14" width="9" style="21"/>
    <col min="15" max="15" width="15" style="21" bestFit="1" customWidth="1"/>
  </cols>
  <sheetData>
    <row r="1" spans="1:15">
      <c r="A1" s="17" t="s">
        <v>1233</v>
      </c>
      <c r="B1" s="106" t="s">
        <v>41</v>
      </c>
      <c r="C1" s="106" t="s">
        <v>997</v>
      </c>
      <c r="D1" s="106" t="s">
        <v>998</v>
      </c>
      <c r="E1" s="106" t="s">
        <v>999</v>
      </c>
      <c r="F1" s="106" t="s">
        <v>1000</v>
      </c>
      <c r="G1" s="106" t="s">
        <v>1001</v>
      </c>
      <c r="H1" s="106" t="s">
        <v>4</v>
      </c>
      <c r="I1" s="106" t="s">
        <v>1002</v>
      </c>
      <c r="J1" s="106" t="s">
        <v>1003</v>
      </c>
      <c r="K1" s="106" t="s">
        <v>1004</v>
      </c>
      <c r="L1" s="106" t="s">
        <v>1005</v>
      </c>
      <c r="M1" s="106" t="s">
        <v>1006</v>
      </c>
      <c r="N1" s="106" t="s">
        <v>1007</v>
      </c>
      <c r="O1" s="106" t="s">
        <v>2829</v>
      </c>
    </row>
    <row r="2" spans="1:15">
      <c r="A2" s="17">
        <v>1</v>
      </c>
      <c r="B2" s="21" t="str">
        <f>'様式Ⅰ(女子)'!H14</f>
        <v/>
      </c>
      <c r="C2" s="21" t="str">
        <f>CONCATENATE('様式Ⅰ(女子)'!D14," (",'様式Ⅰ(女子)'!F14,")")</f>
        <v xml:space="preserve"> ()</v>
      </c>
      <c r="D2" s="21" t="str">
        <f>'様式Ⅰ(女子)'!E14</f>
        <v/>
      </c>
      <c r="E2" s="21">
        <v>2</v>
      </c>
      <c r="F2" s="21">
        <f>基本情報登録!$D$8</f>
        <v>0</v>
      </c>
      <c r="G2" s="21" t="str">
        <f>基本情報登録!$D$10</f>
        <v/>
      </c>
      <c r="H2" s="21" t="e">
        <f>'様式Ⅰ(女子)'!G14</f>
        <v>#N/A</v>
      </c>
      <c r="I2" s="21">
        <f>'様式Ⅰ(女子)'!C14</f>
        <v>0</v>
      </c>
      <c r="J2" s="21">
        <f>'様式Ⅰ(女子)'!J14</f>
        <v>0</v>
      </c>
      <c r="K2" s="21" t="str">
        <f>'様式Ⅰ(女子)'!N14</f>
        <v/>
      </c>
      <c r="L2" s="21">
        <f>'様式Ⅰ(女子)'!J15</f>
        <v>0</v>
      </c>
      <c r="M2" s="21" t="str">
        <f>'様式Ⅰ(女子)'!N15</f>
        <v/>
      </c>
      <c r="N2" s="21">
        <f>'様式Ⅰ(女子)'!J16</f>
        <v>0</v>
      </c>
      <c r="O2" s="21" t="str">
        <f>'様式Ⅰ(女子)'!N16</f>
        <v/>
      </c>
    </row>
    <row r="3" spans="1:15">
      <c r="A3" s="17">
        <v>2</v>
      </c>
      <c r="B3" s="21" t="str">
        <f>'様式Ⅰ(女子)'!H17</f>
        <v/>
      </c>
      <c r="C3" s="21" t="str">
        <f>CONCATENATE('様式Ⅰ(女子)'!D17," (",'様式Ⅰ(女子)'!F17,")")</f>
        <v xml:space="preserve"> ()</v>
      </c>
      <c r="D3" s="21" t="str">
        <f>'様式Ⅰ(女子)'!E17</f>
        <v/>
      </c>
      <c r="E3" s="21">
        <v>2</v>
      </c>
      <c r="F3" s="21">
        <f>基本情報登録!$D$8</f>
        <v>0</v>
      </c>
      <c r="G3" s="21" t="str">
        <f>基本情報登録!$D$10</f>
        <v/>
      </c>
      <c r="H3" s="21" t="e">
        <f>'様式Ⅰ(女子)'!G17</f>
        <v>#N/A</v>
      </c>
      <c r="I3" s="21">
        <f>'様式Ⅰ(女子)'!C17</f>
        <v>0</v>
      </c>
      <c r="J3" s="21">
        <f>'様式Ⅰ(女子)'!J17</f>
        <v>0</v>
      </c>
      <c r="K3" s="21" t="str">
        <f>'様式Ⅰ(女子)'!N17</f>
        <v/>
      </c>
      <c r="L3" s="21">
        <f>'様式Ⅰ(女子)'!J18</f>
        <v>0</v>
      </c>
      <c r="M3" s="21" t="str">
        <f>'様式Ⅰ(女子)'!N18</f>
        <v/>
      </c>
      <c r="N3" s="21">
        <f>'様式Ⅰ(女子)'!J19</f>
        <v>0</v>
      </c>
      <c r="O3" s="21" t="str">
        <f>'様式Ⅰ(女子)'!N19</f>
        <v/>
      </c>
    </row>
    <row r="4" spans="1:15">
      <c r="A4" s="17">
        <v>3</v>
      </c>
      <c r="B4" s="21" t="str">
        <f>'様式Ⅰ(女子)'!H20</f>
        <v/>
      </c>
      <c r="C4" s="21" t="str">
        <f>CONCATENATE('様式Ⅰ(女子)'!D20," (",'様式Ⅰ(女子)'!F20,")")</f>
        <v xml:space="preserve"> ()</v>
      </c>
      <c r="D4" s="21" t="str">
        <f>'様式Ⅰ(女子)'!E20</f>
        <v/>
      </c>
      <c r="E4" s="21">
        <v>2</v>
      </c>
      <c r="F4" s="21">
        <f>基本情報登録!$D$8</f>
        <v>0</v>
      </c>
      <c r="G4" s="21" t="str">
        <f>基本情報登録!$D$10</f>
        <v/>
      </c>
      <c r="H4" s="21" t="e">
        <f>'様式Ⅰ(女子)'!G20</f>
        <v>#N/A</v>
      </c>
      <c r="I4" s="21">
        <f>'様式Ⅰ(女子)'!C20</f>
        <v>0</v>
      </c>
      <c r="J4" s="21">
        <f>'様式Ⅰ(女子)'!J20</f>
        <v>0</v>
      </c>
      <c r="K4" s="21" t="str">
        <f>'様式Ⅰ(女子)'!N20</f>
        <v/>
      </c>
      <c r="L4" s="21">
        <f>'様式Ⅰ(女子)'!J21</f>
        <v>0</v>
      </c>
      <c r="M4" s="21" t="str">
        <f>'様式Ⅰ(女子)'!N21</f>
        <v/>
      </c>
      <c r="N4" s="21">
        <f>'様式Ⅰ(女子)'!J22</f>
        <v>0</v>
      </c>
      <c r="O4" s="21" t="str">
        <f>'様式Ⅰ(女子)'!N22</f>
        <v/>
      </c>
    </row>
    <row r="5" spans="1:15">
      <c r="A5" s="17">
        <v>4</v>
      </c>
      <c r="B5" s="21" t="str">
        <f>'様式Ⅰ(女子)'!H23</f>
        <v/>
      </c>
      <c r="C5" s="21" t="str">
        <f>CONCATENATE('様式Ⅰ(女子)'!D23," (",'様式Ⅰ(女子)'!F23,")")</f>
        <v xml:space="preserve"> ()</v>
      </c>
      <c r="D5" s="21" t="str">
        <f>'様式Ⅰ(女子)'!E23</f>
        <v/>
      </c>
      <c r="E5" s="21">
        <v>2</v>
      </c>
      <c r="F5" s="21">
        <f>基本情報登録!$D$8</f>
        <v>0</v>
      </c>
      <c r="G5" s="21" t="str">
        <f>基本情報登録!$D$10</f>
        <v/>
      </c>
      <c r="H5" s="21" t="e">
        <f>'様式Ⅰ(女子)'!G23</f>
        <v>#N/A</v>
      </c>
      <c r="I5" s="21">
        <f>'様式Ⅰ(女子)'!C23</f>
        <v>0</v>
      </c>
      <c r="J5" s="21">
        <f>'様式Ⅰ(女子)'!J23</f>
        <v>0</v>
      </c>
      <c r="K5" s="21" t="str">
        <f>'様式Ⅰ(女子)'!N23</f>
        <v/>
      </c>
      <c r="L5" s="21">
        <f>'様式Ⅰ(女子)'!J24</f>
        <v>0</v>
      </c>
      <c r="M5" s="21" t="str">
        <f>'様式Ⅰ(女子)'!N24</f>
        <v/>
      </c>
      <c r="N5" s="21">
        <f>'様式Ⅰ(女子)'!J25</f>
        <v>0</v>
      </c>
      <c r="O5" s="21" t="str">
        <f>'様式Ⅰ(女子)'!N25</f>
        <v/>
      </c>
    </row>
    <row r="6" spans="1:15">
      <c r="A6" s="17">
        <v>5</v>
      </c>
      <c r="B6" s="21" t="str">
        <f>'様式Ⅰ(女子)'!H26</f>
        <v/>
      </c>
      <c r="C6" s="21" t="str">
        <f>CONCATENATE('様式Ⅰ(女子)'!D26," (",'様式Ⅰ(女子)'!F26,")")</f>
        <v xml:space="preserve"> ()</v>
      </c>
      <c r="D6" s="21" t="str">
        <f>'様式Ⅰ(女子)'!E26</f>
        <v/>
      </c>
      <c r="E6" s="21">
        <v>2</v>
      </c>
      <c r="F6" s="21">
        <f>基本情報登録!$D$8</f>
        <v>0</v>
      </c>
      <c r="G6" s="21" t="str">
        <f>基本情報登録!$D$10</f>
        <v/>
      </c>
      <c r="H6" s="21" t="e">
        <f>'様式Ⅰ(女子)'!G26</f>
        <v>#N/A</v>
      </c>
      <c r="I6" s="21">
        <f>'様式Ⅰ(女子)'!C26</f>
        <v>0</v>
      </c>
      <c r="J6" s="21">
        <f>'様式Ⅰ(女子)'!J26</f>
        <v>0</v>
      </c>
      <c r="K6" s="21" t="str">
        <f>'様式Ⅰ(女子)'!N26</f>
        <v/>
      </c>
      <c r="L6" s="21">
        <f>'様式Ⅰ(女子)'!J27</f>
        <v>0</v>
      </c>
      <c r="M6" s="21" t="str">
        <f>'様式Ⅰ(女子)'!N27</f>
        <v/>
      </c>
      <c r="N6" s="21">
        <f>'様式Ⅰ(女子)'!J28</f>
        <v>0</v>
      </c>
      <c r="O6" s="21" t="str">
        <f>'様式Ⅰ(女子)'!N28</f>
        <v/>
      </c>
    </row>
    <row r="7" spans="1:15">
      <c r="A7" s="17">
        <v>6</v>
      </c>
      <c r="B7" s="21" t="str">
        <f>'様式Ⅰ(女子)'!H29</f>
        <v/>
      </c>
      <c r="C7" s="21" t="str">
        <f>CONCATENATE('様式Ⅰ(女子)'!D29," (",'様式Ⅰ(女子)'!F29,")")</f>
        <v xml:space="preserve"> ()</v>
      </c>
      <c r="D7" s="21" t="str">
        <f>'様式Ⅰ(女子)'!E29</f>
        <v/>
      </c>
      <c r="E7" s="21">
        <v>2</v>
      </c>
      <c r="F7" s="21">
        <f>基本情報登録!$D$8</f>
        <v>0</v>
      </c>
      <c r="G7" s="21" t="str">
        <f>基本情報登録!$D$10</f>
        <v/>
      </c>
      <c r="H7" s="21" t="e">
        <f>'様式Ⅰ(女子)'!G29</f>
        <v>#N/A</v>
      </c>
      <c r="I7" s="21">
        <f>'様式Ⅰ(女子)'!C29</f>
        <v>0</v>
      </c>
      <c r="J7" s="21">
        <f>'様式Ⅰ(女子)'!J29</f>
        <v>0</v>
      </c>
      <c r="K7" s="21" t="str">
        <f>'様式Ⅰ(女子)'!N29</f>
        <v/>
      </c>
      <c r="L7" s="21">
        <f>'様式Ⅰ(女子)'!J30</f>
        <v>0</v>
      </c>
      <c r="M7" s="21" t="str">
        <f>'様式Ⅰ(女子)'!N30</f>
        <v/>
      </c>
      <c r="N7" s="21">
        <f>'様式Ⅰ(女子)'!J31</f>
        <v>0</v>
      </c>
      <c r="O7" s="21" t="str">
        <f>'様式Ⅰ(女子)'!N31</f>
        <v/>
      </c>
    </row>
    <row r="8" spans="1:15">
      <c r="A8" s="17">
        <v>7</v>
      </c>
      <c r="B8" s="21" t="str">
        <f>'様式Ⅰ(女子)'!H32</f>
        <v/>
      </c>
      <c r="C8" s="21" t="str">
        <f>CONCATENATE('様式Ⅰ(女子)'!D32," (",'様式Ⅰ(女子)'!F32,")")</f>
        <v xml:space="preserve"> ()</v>
      </c>
      <c r="D8" s="21" t="str">
        <f>'様式Ⅰ(女子)'!E32</f>
        <v/>
      </c>
      <c r="E8" s="21">
        <v>2</v>
      </c>
      <c r="F8" s="21">
        <f>基本情報登録!$D$8</f>
        <v>0</v>
      </c>
      <c r="G8" s="21" t="str">
        <f>基本情報登録!$D$10</f>
        <v/>
      </c>
      <c r="H8" s="21" t="e">
        <f>'様式Ⅰ(女子)'!G32</f>
        <v>#N/A</v>
      </c>
      <c r="I8" s="21">
        <f>'様式Ⅰ(女子)'!C32</f>
        <v>0</v>
      </c>
      <c r="J8" s="21">
        <f>'様式Ⅰ(女子)'!J32</f>
        <v>0</v>
      </c>
      <c r="K8" s="21" t="str">
        <f>'様式Ⅰ(女子)'!N32</f>
        <v/>
      </c>
      <c r="L8" s="21">
        <f>'様式Ⅰ(女子)'!J33</f>
        <v>0</v>
      </c>
      <c r="M8" s="21" t="str">
        <f>'様式Ⅰ(女子)'!N33</f>
        <v/>
      </c>
      <c r="N8" s="21">
        <f>'様式Ⅰ(女子)'!J34</f>
        <v>0</v>
      </c>
      <c r="O8" s="21" t="str">
        <f>'様式Ⅰ(女子)'!N34</f>
        <v/>
      </c>
    </row>
    <row r="9" spans="1:15">
      <c r="A9" s="17">
        <v>8</v>
      </c>
      <c r="B9" s="21" t="str">
        <f>'様式Ⅰ(女子)'!H35</f>
        <v/>
      </c>
      <c r="C9" s="21" t="str">
        <f>CONCATENATE('様式Ⅰ(女子)'!D35," (",'様式Ⅰ(女子)'!F35,")")</f>
        <v xml:space="preserve"> ()</v>
      </c>
      <c r="D9" s="21" t="str">
        <f>'様式Ⅰ(女子)'!E35</f>
        <v/>
      </c>
      <c r="E9" s="21">
        <v>2</v>
      </c>
      <c r="F9" s="21">
        <f>基本情報登録!$D$8</f>
        <v>0</v>
      </c>
      <c r="G9" s="21" t="str">
        <f>基本情報登録!$D$10</f>
        <v/>
      </c>
      <c r="H9" s="21" t="e">
        <f>'様式Ⅰ(女子)'!G35</f>
        <v>#N/A</v>
      </c>
      <c r="I9" s="21">
        <f>'様式Ⅰ(女子)'!C35</f>
        <v>0</v>
      </c>
      <c r="J9" s="21">
        <f>'様式Ⅰ(女子)'!J35</f>
        <v>0</v>
      </c>
      <c r="K9" s="21" t="str">
        <f>'様式Ⅰ(女子)'!N35</f>
        <v/>
      </c>
      <c r="L9" s="21">
        <f>'様式Ⅰ(女子)'!J36</f>
        <v>0</v>
      </c>
      <c r="M9" s="21" t="str">
        <f>'様式Ⅰ(女子)'!N36</f>
        <v/>
      </c>
      <c r="N9" s="21">
        <f>'様式Ⅰ(女子)'!J37</f>
        <v>0</v>
      </c>
      <c r="O9" s="21" t="str">
        <f>'様式Ⅰ(女子)'!N37</f>
        <v/>
      </c>
    </row>
    <row r="10" spans="1:15">
      <c r="A10" s="17">
        <v>9</v>
      </c>
      <c r="B10" s="21" t="str">
        <f>'様式Ⅰ(女子)'!H38</f>
        <v/>
      </c>
      <c r="C10" s="21" t="str">
        <f>CONCATENATE('様式Ⅰ(女子)'!D38," (",'様式Ⅰ(女子)'!F38,")")</f>
        <v xml:space="preserve"> ()</v>
      </c>
      <c r="D10" s="21" t="str">
        <f>'様式Ⅰ(女子)'!E38</f>
        <v/>
      </c>
      <c r="E10" s="21">
        <v>2</v>
      </c>
      <c r="F10" s="21">
        <f>基本情報登録!$D$8</f>
        <v>0</v>
      </c>
      <c r="G10" s="21" t="str">
        <f>基本情報登録!$D$10</f>
        <v/>
      </c>
      <c r="H10" s="21" t="e">
        <f>'様式Ⅰ(女子)'!G38</f>
        <v>#N/A</v>
      </c>
      <c r="I10" s="21">
        <f>'様式Ⅰ(女子)'!C38</f>
        <v>0</v>
      </c>
      <c r="J10" s="21">
        <f>'様式Ⅰ(女子)'!J38</f>
        <v>0</v>
      </c>
      <c r="K10" s="21" t="str">
        <f>'様式Ⅰ(女子)'!N38</f>
        <v/>
      </c>
      <c r="L10" s="21">
        <f>'様式Ⅰ(女子)'!J39</f>
        <v>0</v>
      </c>
      <c r="M10" s="21" t="str">
        <f>'様式Ⅰ(女子)'!N39</f>
        <v/>
      </c>
      <c r="N10" s="21">
        <f>'様式Ⅰ(女子)'!J40</f>
        <v>0</v>
      </c>
      <c r="O10" s="21" t="str">
        <f>'様式Ⅰ(女子)'!N40</f>
        <v/>
      </c>
    </row>
    <row r="11" spans="1:15">
      <c r="A11" s="17">
        <v>10</v>
      </c>
      <c r="B11" s="21" t="str">
        <f>'様式Ⅰ(女子)'!H41</f>
        <v/>
      </c>
      <c r="C11" s="21" t="str">
        <f>CONCATENATE('様式Ⅰ(女子)'!D41," (",'様式Ⅰ(女子)'!F41,")")</f>
        <v xml:space="preserve"> ()</v>
      </c>
      <c r="D11" s="21" t="str">
        <f>'様式Ⅰ(女子)'!E41</f>
        <v/>
      </c>
      <c r="E11" s="21">
        <v>2</v>
      </c>
      <c r="F11" s="21">
        <f>基本情報登録!$D$8</f>
        <v>0</v>
      </c>
      <c r="G11" s="21" t="str">
        <f>基本情報登録!$D$10</f>
        <v/>
      </c>
      <c r="H11" s="21" t="e">
        <f>'様式Ⅰ(女子)'!G41</f>
        <v>#N/A</v>
      </c>
      <c r="I11" s="21">
        <f>'様式Ⅰ(女子)'!C41</f>
        <v>0</v>
      </c>
      <c r="J11" s="21">
        <f>'様式Ⅰ(女子)'!J41</f>
        <v>0</v>
      </c>
      <c r="K11" s="21" t="str">
        <f>'様式Ⅰ(女子)'!N41</f>
        <v/>
      </c>
      <c r="L11" s="21">
        <f>'様式Ⅰ(女子)'!J42</f>
        <v>0</v>
      </c>
      <c r="M11" s="21" t="str">
        <f>'様式Ⅰ(女子)'!N42</f>
        <v/>
      </c>
      <c r="N11" s="21">
        <f>'様式Ⅰ(女子)'!J43</f>
        <v>0</v>
      </c>
      <c r="O11" s="21" t="str">
        <f>'様式Ⅰ(女子)'!N43</f>
        <v/>
      </c>
    </row>
    <row r="12" spans="1:15">
      <c r="A12" s="17">
        <v>11</v>
      </c>
      <c r="B12" s="21" t="str">
        <f>'様式Ⅰ(女子)'!H44</f>
        <v/>
      </c>
      <c r="C12" s="21" t="str">
        <f>CONCATENATE('様式Ⅰ(女子)'!D44," (",'様式Ⅰ(女子)'!F44,")")</f>
        <v xml:space="preserve"> ()</v>
      </c>
      <c r="D12" s="21" t="str">
        <f>'様式Ⅰ(女子)'!E44</f>
        <v/>
      </c>
      <c r="E12" s="21">
        <v>2</v>
      </c>
      <c r="F12" s="21">
        <f>基本情報登録!$D$8</f>
        <v>0</v>
      </c>
      <c r="G12" s="21" t="str">
        <f>基本情報登録!$D$10</f>
        <v/>
      </c>
      <c r="H12" s="21" t="e">
        <f>'様式Ⅰ(女子)'!G44</f>
        <v>#N/A</v>
      </c>
      <c r="I12" s="21">
        <f>'様式Ⅰ(女子)'!C44</f>
        <v>0</v>
      </c>
      <c r="J12" s="21">
        <f>'様式Ⅰ(女子)'!J44</f>
        <v>0</v>
      </c>
      <c r="K12" s="21" t="str">
        <f>'様式Ⅰ(女子)'!N44</f>
        <v/>
      </c>
      <c r="L12" s="21">
        <f>'様式Ⅰ(女子)'!J45</f>
        <v>0</v>
      </c>
      <c r="M12" s="21" t="str">
        <f>'様式Ⅰ(女子)'!N45</f>
        <v/>
      </c>
      <c r="N12" s="21">
        <f>'様式Ⅰ(女子)'!J46</f>
        <v>0</v>
      </c>
      <c r="O12" s="21" t="str">
        <f>'様式Ⅰ(女子)'!N46</f>
        <v/>
      </c>
    </row>
    <row r="13" spans="1:15">
      <c r="A13" s="17">
        <v>12</v>
      </c>
      <c r="B13" s="21" t="str">
        <f>'様式Ⅰ(女子)'!H47</f>
        <v/>
      </c>
      <c r="C13" s="21" t="str">
        <f>CONCATENATE('様式Ⅰ(女子)'!D47," (",'様式Ⅰ(女子)'!F47,")")</f>
        <v xml:space="preserve"> ()</v>
      </c>
      <c r="D13" s="21" t="str">
        <f>'様式Ⅰ(女子)'!E47</f>
        <v/>
      </c>
      <c r="E13" s="21">
        <v>2</v>
      </c>
      <c r="F13" s="21">
        <f>基本情報登録!$D$8</f>
        <v>0</v>
      </c>
      <c r="G13" s="21" t="str">
        <f>基本情報登録!$D$10</f>
        <v/>
      </c>
      <c r="H13" s="21" t="e">
        <f>'様式Ⅰ(女子)'!G47</f>
        <v>#N/A</v>
      </c>
      <c r="I13" s="21">
        <f>'様式Ⅰ(女子)'!C47</f>
        <v>0</v>
      </c>
      <c r="J13" s="21">
        <f>'様式Ⅰ(女子)'!J47</f>
        <v>0</v>
      </c>
      <c r="K13" s="21" t="str">
        <f>'様式Ⅰ(女子)'!N47</f>
        <v/>
      </c>
      <c r="L13" s="21">
        <f>'様式Ⅰ(女子)'!J48</f>
        <v>0</v>
      </c>
      <c r="M13" s="21" t="str">
        <f>'様式Ⅰ(女子)'!N48</f>
        <v/>
      </c>
      <c r="N13" s="21">
        <f>'様式Ⅰ(女子)'!J49</f>
        <v>0</v>
      </c>
      <c r="O13" s="21" t="str">
        <f>'様式Ⅰ(女子)'!N49</f>
        <v/>
      </c>
    </row>
    <row r="14" spans="1:15">
      <c r="A14" s="17">
        <v>13</v>
      </c>
      <c r="B14" s="21" t="str">
        <f>'様式Ⅰ(女子)'!H50</f>
        <v/>
      </c>
      <c r="C14" s="21" t="str">
        <f>CONCATENATE('様式Ⅰ(女子)'!D50," (",'様式Ⅰ(女子)'!F50,")")</f>
        <v xml:space="preserve"> ()</v>
      </c>
      <c r="D14" s="21" t="str">
        <f>'様式Ⅰ(女子)'!E50</f>
        <v/>
      </c>
      <c r="E14" s="21">
        <v>2</v>
      </c>
      <c r="F14" s="21">
        <f>基本情報登録!$D$8</f>
        <v>0</v>
      </c>
      <c r="G14" s="21" t="str">
        <f>基本情報登録!$D$10</f>
        <v/>
      </c>
      <c r="H14" s="21" t="e">
        <f>'様式Ⅰ(女子)'!G50</f>
        <v>#N/A</v>
      </c>
      <c r="I14" s="21">
        <f>'様式Ⅰ(女子)'!C50</f>
        <v>0</v>
      </c>
      <c r="J14" s="21">
        <f>'様式Ⅰ(女子)'!J50</f>
        <v>0</v>
      </c>
      <c r="K14" s="21" t="str">
        <f>'様式Ⅰ(女子)'!N50</f>
        <v/>
      </c>
      <c r="L14" s="21">
        <f>'様式Ⅰ(女子)'!J51</f>
        <v>0</v>
      </c>
      <c r="M14" s="21" t="str">
        <f>'様式Ⅰ(女子)'!N51</f>
        <v/>
      </c>
      <c r="N14" s="21">
        <f>'様式Ⅰ(女子)'!J52</f>
        <v>0</v>
      </c>
      <c r="O14" s="21" t="str">
        <f>'様式Ⅰ(女子)'!N52</f>
        <v/>
      </c>
    </row>
    <row r="15" spans="1:15">
      <c r="A15" s="17">
        <v>14</v>
      </c>
      <c r="B15" s="21" t="str">
        <f>'様式Ⅰ(女子)'!H53</f>
        <v/>
      </c>
      <c r="C15" s="21" t="str">
        <f>CONCATENATE('様式Ⅰ(女子)'!D53," (",'様式Ⅰ(女子)'!F53,")")</f>
        <v xml:space="preserve"> ()</v>
      </c>
      <c r="D15" s="21" t="str">
        <f>'様式Ⅰ(女子)'!E53</f>
        <v/>
      </c>
      <c r="E15" s="21">
        <v>2</v>
      </c>
      <c r="F15" s="21">
        <f>基本情報登録!$D$8</f>
        <v>0</v>
      </c>
      <c r="G15" s="21" t="str">
        <f>基本情報登録!$D$10</f>
        <v/>
      </c>
      <c r="H15" s="21" t="e">
        <f>'様式Ⅰ(女子)'!G53</f>
        <v>#N/A</v>
      </c>
      <c r="I15" s="21">
        <f>'様式Ⅰ(女子)'!C53</f>
        <v>0</v>
      </c>
      <c r="J15" s="21">
        <f>'様式Ⅰ(女子)'!J53</f>
        <v>0</v>
      </c>
      <c r="K15" s="21" t="str">
        <f>'様式Ⅰ(女子)'!N53</f>
        <v/>
      </c>
      <c r="L15" s="21">
        <f>'様式Ⅰ(女子)'!J54</f>
        <v>0</v>
      </c>
      <c r="M15" s="21" t="str">
        <f>'様式Ⅰ(女子)'!N54</f>
        <v/>
      </c>
      <c r="N15" s="21">
        <f>'様式Ⅰ(女子)'!J55</f>
        <v>0</v>
      </c>
      <c r="O15" s="21" t="str">
        <f>'様式Ⅰ(女子)'!N55</f>
        <v/>
      </c>
    </row>
    <row r="16" spans="1:15">
      <c r="A16" s="17">
        <v>15</v>
      </c>
      <c r="B16" s="21" t="str">
        <f>'様式Ⅰ(女子)'!H56</f>
        <v/>
      </c>
      <c r="C16" s="21" t="str">
        <f>CONCATENATE('様式Ⅰ(女子)'!D56," (",'様式Ⅰ(女子)'!F56,")")</f>
        <v xml:space="preserve"> ()</v>
      </c>
      <c r="D16" s="21" t="str">
        <f>'様式Ⅰ(女子)'!E56</f>
        <v/>
      </c>
      <c r="E16" s="21">
        <v>2</v>
      </c>
      <c r="F16" s="21">
        <f>基本情報登録!$D$8</f>
        <v>0</v>
      </c>
      <c r="G16" s="21" t="str">
        <f>基本情報登録!$D$10</f>
        <v/>
      </c>
      <c r="H16" s="21" t="e">
        <f>'様式Ⅰ(女子)'!G56</f>
        <v>#N/A</v>
      </c>
      <c r="I16" s="21">
        <f>'様式Ⅰ(女子)'!C56</f>
        <v>0</v>
      </c>
      <c r="J16" s="21">
        <f>'様式Ⅰ(女子)'!J56</f>
        <v>0</v>
      </c>
      <c r="K16" s="21" t="str">
        <f>'様式Ⅰ(女子)'!N56</f>
        <v/>
      </c>
      <c r="L16" s="21">
        <f>'様式Ⅰ(女子)'!J57</f>
        <v>0</v>
      </c>
      <c r="M16" s="21" t="str">
        <f>'様式Ⅰ(女子)'!N57</f>
        <v/>
      </c>
      <c r="N16" s="21">
        <f>'様式Ⅰ(女子)'!J58</f>
        <v>0</v>
      </c>
      <c r="O16" s="21" t="str">
        <f>'様式Ⅰ(女子)'!N58</f>
        <v/>
      </c>
    </row>
    <row r="17" spans="1:15">
      <c r="A17" s="17">
        <v>16</v>
      </c>
      <c r="B17" s="21" t="str">
        <f>'様式Ⅰ(女子)'!H59</f>
        <v/>
      </c>
      <c r="C17" s="21" t="str">
        <f>CONCATENATE('様式Ⅰ(女子)'!D59," (",'様式Ⅰ(女子)'!F59,")")</f>
        <v xml:space="preserve"> ()</v>
      </c>
      <c r="D17" s="21" t="str">
        <f>'様式Ⅰ(女子)'!E59</f>
        <v/>
      </c>
      <c r="E17" s="21">
        <v>2</v>
      </c>
      <c r="F17" s="21">
        <f>基本情報登録!$D$8</f>
        <v>0</v>
      </c>
      <c r="G17" s="21" t="str">
        <f>基本情報登録!$D$10</f>
        <v/>
      </c>
      <c r="H17" s="21" t="e">
        <f>'様式Ⅰ(女子)'!G59</f>
        <v>#N/A</v>
      </c>
      <c r="I17" s="21">
        <f>'様式Ⅰ(女子)'!C59</f>
        <v>0</v>
      </c>
      <c r="J17" s="21">
        <f>'様式Ⅰ(女子)'!J59</f>
        <v>0</v>
      </c>
      <c r="K17" s="21" t="str">
        <f>'様式Ⅰ(女子)'!N59</f>
        <v/>
      </c>
      <c r="L17" s="21">
        <f>'様式Ⅰ(女子)'!J60</f>
        <v>0</v>
      </c>
      <c r="M17" s="21" t="str">
        <f>'様式Ⅰ(女子)'!N60</f>
        <v/>
      </c>
      <c r="N17" s="21">
        <f>'様式Ⅰ(女子)'!J61</f>
        <v>0</v>
      </c>
      <c r="O17" s="21" t="str">
        <f>'様式Ⅰ(女子)'!N61</f>
        <v/>
      </c>
    </row>
    <row r="18" spans="1:15">
      <c r="A18" s="17">
        <v>17</v>
      </c>
      <c r="B18" s="21" t="str">
        <f>'様式Ⅰ(女子)'!H62</f>
        <v/>
      </c>
      <c r="C18" s="21" t="str">
        <f>CONCATENATE('様式Ⅰ(女子)'!D62," (",'様式Ⅰ(女子)'!F62,")")</f>
        <v xml:space="preserve"> ()</v>
      </c>
      <c r="D18" s="21" t="str">
        <f>'様式Ⅰ(女子)'!E62</f>
        <v/>
      </c>
      <c r="E18" s="21">
        <v>2</v>
      </c>
      <c r="F18" s="21">
        <f>基本情報登録!$D$8</f>
        <v>0</v>
      </c>
      <c r="G18" s="21" t="str">
        <f>基本情報登録!$D$10</f>
        <v/>
      </c>
      <c r="H18" s="21" t="e">
        <f>'様式Ⅰ(女子)'!G62</f>
        <v>#N/A</v>
      </c>
      <c r="I18" s="21">
        <f>'様式Ⅰ(女子)'!C62</f>
        <v>0</v>
      </c>
      <c r="J18" s="21">
        <f>'様式Ⅰ(女子)'!J62</f>
        <v>0</v>
      </c>
      <c r="K18" s="21" t="str">
        <f>'様式Ⅰ(女子)'!N62</f>
        <v/>
      </c>
      <c r="L18" s="21">
        <f>'様式Ⅰ(女子)'!J63</f>
        <v>0</v>
      </c>
      <c r="M18" s="21" t="str">
        <f>'様式Ⅰ(女子)'!N63</f>
        <v/>
      </c>
      <c r="N18" s="21">
        <f>'様式Ⅰ(女子)'!J64</f>
        <v>0</v>
      </c>
      <c r="O18" s="21" t="str">
        <f>'様式Ⅰ(女子)'!N64</f>
        <v/>
      </c>
    </row>
    <row r="19" spans="1:15">
      <c r="A19" s="17">
        <v>18</v>
      </c>
      <c r="B19" s="21" t="str">
        <f>'様式Ⅰ(女子)'!H65</f>
        <v/>
      </c>
      <c r="C19" s="21" t="str">
        <f>CONCATENATE('様式Ⅰ(女子)'!D65," (",'様式Ⅰ(女子)'!F65,")")</f>
        <v xml:space="preserve"> ()</v>
      </c>
      <c r="D19" s="21" t="str">
        <f>'様式Ⅰ(女子)'!E65</f>
        <v/>
      </c>
      <c r="E19" s="21">
        <v>2</v>
      </c>
      <c r="F19" s="21">
        <f>基本情報登録!$D$8</f>
        <v>0</v>
      </c>
      <c r="G19" s="21" t="str">
        <f>基本情報登録!$D$10</f>
        <v/>
      </c>
      <c r="H19" s="21" t="e">
        <f>'様式Ⅰ(女子)'!G65</f>
        <v>#N/A</v>
      </c>
      <c r="I19" s="21">
        <f>'様式Ⅰ(女子)'!C65</f>
        <v>0</v>
      </c>
      <c r="J19" s="21">
        <f>'様式Ⅰ(女子)'!J65</f>
        <v>0</v>
      </c>
      <c r="K19" s="21" t="str">
        <f>'様式Ⅰ(女子)'!N65</f>
        <v/>
      </c>
      <c r="L19" s="21">
        <f>'様式Ⅰ(女子)'!J66</f>
        <v>0</v>
      </c>
      <c r="M19" s="21" t="str">
        <f>'様式Ⅰ(女子)'!N66</f>
        <v/>
      </c>
      <c r="N19" s="21">
        <f>'様式Ⅰ(女子)'!J67</f>
        <v>0</v>
      </c>
      <c r="O19" s="21" t="str">
        <f>'様式Ⅰ(女子)'!N67</f>
        <v/>
      </c>
    </row>
    <row r="20" spans="1:15">
      <c r="A20" s="17">
        <v>19</v>
      </c>
      <c r="B20" s="21" t="str">
        <f>'様式Ⅰ(女子)'!H68</f>
        <v/>
      </c>
      <c r="C20" s="21" t="str">
        <f>CONCATENATE('様式Ⅰ(女子)'!D68," (",'様式Ⅰ(女子)'!F68,")")</f>
        <v xml:space="preserve"> ()</v>
      </c>
      <c r="D20" s="21" t="str">
        <f>'様式Ⅰ(女子)'!E68</f>
        <v/>
      </c>
      <c r="E20" s="21">
        <v>2</v>
      </c>
      <c r="F20" s="21">
        <f>基本情報登録!$D$8</f>
        <v>0</v>
      </c>
      <c r="G20" s="21" t="str">
        <f>基本情報登録!$D$10</f>
        <v/>
      </c>
      <c r="H20" s="21" t="e">
        <f>'様式Ⅰ(女子)'!G68</f>
        <v>#N/A</v>
      </c>
      <c r="I20" s="21">
        <f>'様式Ⅰ(女子)'!C68</f>
        <v>0</v>
      </c>
      <c r="J20" s="21">
        <f>'様式Ⅰ(女子)'!J68</f>
        <v>0</v>
      </c>
      <c r="K20" s="21" t="str">
        <f>'様式Ⅰ(女子)'!N68</f>
        <v/>
      </c>
      <c r="L20" s="21">
        <f>'様式Ⅰ(女子)'!J69</f>
        <v>0</v>
      </c>
      <c r="M20" s="21" t="str">
        <f>'様式Ⅰ(女子)'!N69</f>
        <v/>
      </c>
      <c r="N20" s="21">
        <f>'様式Ⅰ(女子)'!J70</f>
        <v>0</v>
      </c>
      <c r="O20" s="21" t="str">
        <f>'様式Ⅰ(女子)'!N70</f>
        <v/>
      </c>
    </row>
    <row r="21" spans="1:15">
      <c r="A21" s="17">
        <v>20</v>
      </c>
      <c r="B21" s="21" t="str">
        <f>'様式Ⅰ(女子)'!H71</f>
        <v/>
      </c>
      <c r="C21" s="21" t="str">
        <f>CONCATENATE('様式Ⅰ(女子)'!D71," (",'様式Ⅰ(女子)'!F71,")")</f>
        <v xml:space="preserve"> ()</v>
      </c>
      <c r="D21" s="21" t="str">
        <f>'様式Ⅰ(女子)'!E71</f>
        <v/>
      </c>
      <c r="E21" s="21">
        <v>2</v>
      </c>
      <c r="F21" s="21">
        <f>基本情報登録!$D$8</f>
        <v>0</v>
      </c>
      <c r="G21" s="21" t="str">
        <f>基本情報登録!$D$10</f>
        <v/>
      </c>
      <c r="H21" s="21" t="e">
        <f>'様式Ⅰ(女子)'!G71</f>
        <v>#N/A</v>
      </c>
      <c r="I21" s="21">
        <f>'様式Ⅰ(女子)'!C71</f>
        <v>0</v>
      </c>
      <c r="J21" s="21">
        <f>'様式Ⅰ(女子)'!J71</f>
        <v>0</v>
      </c>
      <c r="K21" s="21" t="str">
        <f>'様式Ⅰ(女子)'!N71</f>
        <v/>
      </c>
      <c r="L21" s="21">
        <f>'様式Ⅰ(女子)'!J72</f>
        <v>0</v>
      </c>
      <c r="M21" s="21" t="str">
        <f>'様式Ⅰ(女子)'!N72</f>
        <v/>
      </c>
      <c r="N21" s="21">
        <f>'様式Ⅰ(女子)'!J73</f>
        <v>0</v>
      </c>
      <c r="O21" s="21" t="str">
        <f>'様式Ⅰ(女子)'!N73</f>
        <v/>
      </c>
    </row>
    <row r="22" spans="1:15">
      <c r="A22" s="17">
        <v>21</v>
      </c>
      <c r="B22" s="21" t="str">
        <f>'様式Ⅰ(女子)'!H74</f>
        <v/>
      </c>
      <c r="C22" s="21" t="str">
        <f>CONCATENATE('様式Ⅰ(女子)'!D74," (",'様式Ⅰ(女子)'!F74,")")</f>
        <v xml:space="preserve"> ()</v>
      </c>
      <c r="D22" s="21" t="str">
        <f>'様式Ⅰ(女子)'!E74</f>
        <v/>
      </c>
      <c r="E22" s="21">
        <v>2</v>
      </c>
      <c r="F22" s="21">
        <f>基本情報登録!$D$8</f>
        <v>0</v>
      </c>
      <c r="G22" s="21" t="str">
        <f>基本情報登録!$D$10</f>
        <v/>
      </c>
      <c r="H22" s="21" t="e">
        <f>'様式Ⅰ(女子)'!G74</f>
        <v>#N/A</v>
      </c>
      <c r="I22" s="21">
        <f>'様式Ⅰ(女子)'!C74</f>
        <v>0</v>
      </c>
      <c r="J22" s="21">
        <f>'様式Ⅰ(女子)'!J74</f>
        <v>0</v>
      </c>
      <c r="K22" s="21" t="str">
        <f>'様式Ⅰ(女子)'!N74</f>
        <v/>
      </c>
      <c r="L22" s="21">
        <f>'様式Ⅰ(女子)'!J75</f>
        <v>0</v>
      </c>
      <c r="M22" s="21" t="str">
        <f>'様式Ⅰ(女子)'!N75</f>
        <v/>
      </c>
      <c r="N22" s="21">
        <f>'様式Ⅰ(女子)'!J76</f>
        <v>0</v>
      </c>
      <c r="O22" s="21" t="str">
        <f>'様式Ⅰ(女子)'!N76</f>
        <v/>
      </c>
    </row>
    <row r="23" spans="1:15">
      <c r="A23" s="17">
        <v>22</v>
      </c>
      <c r="B23" s="21" t="str">
        <f>'様式Ⅰ(女子)'!H77</f>
        <v/>
      </c>
      <c r="C23" s="21" t="str">
        <f>CONCATENATE('様式Ⅰ(女子)'!D77," (",'様式Ⅰ(女子)'!F77,")")</f>
        <v xml:space="preserve"> ()</v>
      </c>
      <c r="D23" s="21" t="str">
        <f>'様式Ⅰ(女子)'!E77</f>
        <v/>
      </c>
      <c r="E23" s="21">
        <v>2</v>
      </c>
      <c r="F23" s="21">
        <f>基本情報登録!$D$8</f>
        <v>0</v>
      </c>
      <c r="G23" s="21" t="str">
        <f>基本情報登録!$D$10</f>
        <v/>
      </c>
      <c r="H23" s="21" t="e">
        <f>'様式Ⅰ(女子)'!G77</f>
        <v>#N/A</v>
      </c>
      <c r="I23" s="21">
        <f>'様式Ⅰ(女子)'!C77</f>
        <v>0</v>
      </c>
      <c r="J23" s="21">
        <f>'様式Ⅰ(女子)'!J77</f>
        <v>0</v>
      </c>
      <c r="K23" s="21" t="str">
        <f>'様式Ⅰ(女子)'!N77</f>
        <v/>
      </c>
      <c r="L23" s="21">
        <f>'様式Ⅰ(女子)'!J78</f>
        <v>0</v>
      </c>
      <c r="M23" s="21" t="str">
        <f>'様式Ⅰ(女子)'!N78</f>
        <v/>
      </c>
      <c r="N23" s="21">
        <f>'様式Ⅰ(女子)'!J79</f>
        <v>0</v>
      </c>
      <c r="O23" s="21" t="str">
        <f>'様式Ⅰ(女子)'!N79</f>
        <v/>
      </c>
    </row>
    <row r="24" spans="1:15">
      <c r="A24" s="17">
        <v>23</v>
      </c>
      <c r="B24" s="21" t="str">
        <f>'様式Ⅰ(女子)'!H80</f>
        <v/>
      </c>
      <c r="C24" s="21" t="str">
        <f>CONCATENATE('様式Ⅰ(女子)'!D80," (",'様式Ⅰ(女子)'!F80,")")</f>
        <v xml:space="preserve"> ()</v>
      </c>
      <c r="D24" s="21" t="str">
        <f>'様式Ⅰ(女子)'!E80</f>
        <v/>
      </c>
      <c r="E24" s="21">
        <v>2</v>
      </c>
      <c r="F24" s="21">
        <f>基本情報登録!$D$8</f>
        <v>0</v>
      </c>
      <c r="G24" s="21" t="str">
        <f>基本情報登録!$D$10</f>
        <v/>
      </c>
      <c r="H24" s="21" t="e">
        <f>'様式Ⅰ(女子)'!G80</f>
        <v>#N/A</v>
      </c>
      <c r="I24" s="21">
        <f>'様式Ⅰ(女子)'!C80</f>
        <v>0</v>
      </c>
      <c r="J24" s="21">
        <f>'様式Ⅰ(女子)'!J80</f>
        <v>0</v>
      </c>
      <c r="K24" s="21" t="str">
        <f>'様式Ⅰ(女子)'!N80</f>
        <v/>
      </c>
      <c r="L24" s="21">
        <f>'様式Ⅰ(女子)'!J81</f>
        <v>0</v>
      </c>
      <c r="M24" s="21" t="str">
        <f>'様式Ⅰ(女子)'!N81</f>
        <v/>
      </c>
      <c r="N24" s="21">
        <f>'様式Ⅰ(女子)'!J82</f>
        <v>0</v>
      </c>
      <c r="O24" s="21" t="str">
        <f>'様式Ⅰ(女子)'!N82</f>
        <v/>
      </c>
    </row>
    <row r="25" spans="1:15">
      <c r="A25" s="17">
        <v>24</v>
      </c>
      <c r="B25" s="21" t="str">
        <f>'様式Ⅰ(女子)'!H83</f>
        <v/>
      </c>
      <c r="C25" s="21" t="str">
        <f>CONCATENATE('様式Ⅰ(女子)'!D83," (",'様式Ⅰ(女子)'!F83,")")</f>
        <v xml:space="preserve"> ()</v>
      </c>
      <c r="D25" s="21" t="str">
        <f>'様式Ⅰ(女子)'!E83</f>
        <v/>
      </c>
      <c r="E25" s="21">
        <v>2</v>
      </c>
      <c r="F25" s="21">
        <f>基本情報登録!$D$8</f>
        <v>0</v>
      </c>
      <c r="G25" s="21" t="str">
        <f>基本情報登録!$D$10</f>
        <v/>
      </c>
      <c r="H25" s="21" t="e">
        <f>'様式Ⅰ(女子)'!G83</f>
        <v>#N/A</v>
      </c>
      <c r="I25" s="21">
        <f>'様式Ⅰ(女子)'!C83</f>
        <v>0</v>
      </c>
      <c r="J25" s="21">
        <f>'様式Ⅰ(女子)'!J83</f>
        <v>0</v>
      </c>
      <c r="K25" s="21" t="str">
        <f>'様式Ⅰ(女子)'!N83</f>
        <v/>
      </c>
      <c r="L25" s="21">
        <f>'様式Ⅰ(女子)'!J84</f>
        <v>0</v>
      </c>
      <c r="M25" s="21" t="str">
        <f>'様式Ⅰ(女子)'!N84</f>
        <v/>
      </c>
      <c r="N25" s="21">
        <f>'様式Ⅰ(女子)'!J85</f>
        <v>0</v>
      </c>
      <c r="O25" s="21" t="str">
        <f>'様式Ⅰ(女子)'!N85</f>
        <v/>
      </c>
    </row>
    <row r="26" spans="1:15">
      <c r="A26" s="17">
        <v>25</v>
      </c>
      <c r="B26" s="21" t="str">
        <f>'様式Ⅰ(女子)'!H86</f>
        <v/>
      </c>
      <c r="C26" s="21" t="str">
        <f>CONCATENATE('様式Ⅰ(女子)'!D86," (",'様式Ⅰ(女子)'!F86,")")</f>
        <v xml:space="preserve"> ()</v>
      </c>
      <c r="D26" s="21" t="str">
        <f>'様式Ⅰ(女子)'!E86</f>
        <v/>
      </c>
      <c r="E26" s="21">
        <v>2</v>
      </c>
      <c r="F26" s="21">
        <f>基本情報登録!$D$8</f>
        <v>0</v>
      </c>
      <c r="G26" s="21" t="str">
        <f>基本情報登録!$D$10</f>
        <v/>
      </c>
      <c r="H26" s="21" t="e">
        <f>'様式Ⅰ(女子)'!G86</f>
        <v>#N/A</v>
      </c>
      <c r="I26" s="21">
        <f>'様式Ⅰ(女子)'!C86</f>
        <v>0</v>
      </c>
      <c r="J26" s="21">
        <f>'様式Ⅰ(女子)'!J86</f>
        <v>0</v>
      </c>
      <c r="K26" s="21" t="str">
        <f>'様式Ⅰ(女子)'!N86</f>
        <v/>
      </c>
      <c r="L26" s="21">
        <f>'様式Ⅰ(女子)'!J87</f>
        <v>0</v>
      </c>
      <c r="M26" s="21" t="str">
        <f>'様式Ⅰ(女子)'!N87</f>
        <v/>
      </c>
      <c r="N26" s="21">
        <f>'様式Ⅰ(女子)'!J88</f>
        <v>0</v>
      </c>
      <c r="O26" s="21" t="str">
        <f>'様式Ⅰ(女子)'!N88</f>
        <v/>
      </c>
    </row>
    <row r="27" spans="1:15">
      <c r="A27" s="17">
        <v>26</v>
      </c>
      <c r="B27" s="21" t="str">
        <f>'様式Ⅰ(女子)'!H89</f>
        <v/>
      </c>
      <c r="C27" s="21" t="str">
        <f>CONCATENATE('様式Ⅰ(女子)'!D89," (",'様式Ⅰ(女子)'!F89,")")</f>
        <v xml:space="preserve"> ()</v>
      </c>
      <c r="D27" s="21" t="str">
        <f>'様式Ⅰ(女子)'!E89</f>
        <v/>
      </c>
      <c r="E27" s="21">
        <v>2</v>
      </c>
      <c r="F27" s="21">
        <f>基本情報登録!$D$8</f>
        <v>0</v>
      </c>
      <c r="G27" s="21" t="str">
        <f>基本情報登録!$D$10</f>
        <v/>
      </c>
      <c r="H27" s="21" t="e">
        <f>'様式Ⅰ(女子)'!G89</f>
        <v>#N/A</v>
      </c>
      <c r="I27" s="21">
        <f>'様式Ⅰ(女子)'!C89</f>
        <v>0</v>
      </c>
      <c r="J27" s="21">
        <f>'様式Ⅰ(女子)'!J89</f>
        <v>0</v>
      </c>
      <c r="K27" s="21" t="str">
        <f>'様式Ⅰ(女子)'!N89</f>
        <v/>
      </c>
      <c r="L27" s="21">
        <f>'様式Ⅰ(女子)'!J90</f>
        <v>0</v>
      </c>
      <c r="M27" s="21" t="str">
        <f>'様式Ⅰ(女子)'!N90</f>
        <v/>
      </c>
      <c r="N27" s="21">
        <f>'様式Ⅰ(女子)'!J91</f>
        <v>0</v>
      </c>
      <c r="O27" s="21" t="str">
        <f>'様式Ⅰ(女子)'!N91</f>
        <v/>
      </c>
    </row>
    <row r="28" spans="1:15">
      <c r="A28" s="17">
        <v>27</v>
      </c>
      <c r="B28" s="21" t="str">
        <f>'様式Ⅰ(女子)'!H92</f>
        <v/>
      </c>
      <c r="C28" s="21" t="str">
        <f>CONCATENATE('様式Ⅰ(女子)'!D92," (",'様式Ⅰ(女子)'!F92,")")</f>
        <v xml:space="preserve"> ()</v>
      </c>
      <c r="D28" s="21" t="str">
        <f>'様式Ⅰ(女子)'!E92</f>
        <v/>
      </c>
      <c r="E28" s="21">
        <v>2</v>
      </c>
      <c r="F28" s="21">
        <f>基本情報登録!$D$8</f>
        <v>0</v>
      </c>
      <c r="G28" s="21" t="str">
        <f>基本情報登録!$D$10</f>
        <v/>
      </c>
      <c r="H28" s="21" t="e">
        <f>'様式Ⅰ(女子)'!G92</f>
        <v>#N/A</v>
      </c>
      <c r="I28" s="21">
        <f>'様式Ⅰ(女子)'!C92</f>
        <v>0</v>
      </c>
      <c r="J28" s="21">
        <f>'様式Ⅰ(女子)'!J92</f>
        <v>0</v>
      </c>
      <c r="K28" s="21" t="str">
        <f>'様式Ⅰ(女子)'!N92</f>
        <v/>
      </c>
      <c r="L28" s="21">
        <f>'様式Ⅰ(女子)'!J93</f>
        <v>0</v>
      </c>
      <c r="M28" s="21" t="str">
        <f>'様式Ⅰ(女子)'!N93</f>
        <v/>
      </c>
      <c r="N28" s="21">
        <f>'様式Ⅰ(女子)'!J94</f>
        <v>0</v>
      </c>
      <c r="O28" s="21" t="str">
        <f>'様式Ⅰ(女子)'!N94</f>
        <v/>
      </c>
    </row>
    <row r="29" spans="1:15">
      <c r="A29" s="17">
        <v>28</v>
      </c>
      <c r="B29" s="21" t="str">
        <f>'様式Ⅰ(女子)'!H95</f>
        <v/>
      </c>
      <c r="C29" s="21" t="str">
        <f>CONCATENATE('様式Ⅰ(女子)'!D95," (",'様式Ⅰ(女子)'!F95,")")</f>
        <v xml:space="preserve"> ()</v>
      </c>
      <c r="D29" s="21" t="str">
        <f>'様式Ⅰ(女子)'!E95</f>
        <v/>
      </c>
      <c r="E29" s="21">
        <v>2</v>
      </c>
      <c r="F29" s="21">
        <f>基本情報登録!$D$8</f>
        <v>0</v>
      </c>
      <c r="G29" s="21" t="str">
        <f>基本情報登録!$D$10</f>
        <v/>
      </c>
      <c r="H29" s="21" t="e">
        <f>'様式Ⅰ(女子)'!G95</f>
        <v>#N/A</v>
      </c>
      <c r="I29" s="21">
        <f>'様式Ⅰ(女子)'!C95</f>
        <v>0</v>
      </c>
      <c r="J29" s="21">
        <f>'様式Ⅰ(女子)'!J95</f>
        <v>0</v>
      </c>
      <c r="K29" s="21" t="str">
        <f>'様式Ⅰ(女子)'!N95</f>
        <v/>
      </c>
      <c r="L29" s="21">
        <f>'様式Ⅰ(女子)'!J96</f>
        <v>0</v>
      </c>
      <c r="M29" s="21" t="str">
        <f>'様式Ⅰ(女子)'!N96</f>
        <v/>
      </c>
      <c r="N29" s="21">
        <f>'様式Ⅰ(女子)'!J97</f>
        <v>0</v>
      </c>
      <c r="O29" s="21" t="str">
        <f>'様式Ⅰ(女子)'!N97</f>
        <v/>
      </c>
    </row>
    <row r="30" spans="1:15">
      <c r="A30" s="17">
        <v>29</v>
      </c>
      <c r="B30" s="21" t="str">
        <f>'様式Ⅰ(女子)'!H98</f>
        <v/>
      </c>
      <c r="C30" s="21" t="str">
        <f>CONCATENATE('様式Ⅰ(女子)'!D98," (",'様式Ⅰ(女子)'!F98,")")</f>
        <v xml:space="preserve"> ()</v>
      </c>
      <c r="D30" s="21" t="str">
        <f>'様式Ⅰ(女子)'!E98</f>
        <v/>
      </c>
      <c r="E30" s="21">
        <v>2</v>
      </c>
      <c r="F30" s="21">
        <f>基本情報登録!$D$8</f>
        <v>0</v>
      </c>
      <c r="G30" s="21" t="str">
        <f>基本情報登録!$D$10</f>
        <v/>
      </c>
      <c r="H30" s="21" t="e">
        <f>'様式Ⅰ(女子)'!G98</f>
        <v>#N/A</v>
      </c>
      <c r="I30" s="21">
        <f>'様式Ⅰ(女子)'!C98</f>
        <v>0</v>
      </c>
      <c r="J30" s="21">
        <f>'様式Ⅰ(女子)'!J98</f>
        <v>0</v>
      </c>
      <c r="K30" s="21" t="str">
        <f>'様式Ⅰ(女子)'!N98</f>
        <v/>
      </c>
      <c r="L30" s="21">
        <f>'様式Ⅰ(女子)'!J99</f>
        <v>0</v>
      </c>
      <c r="M30" s="21" t="str">
        <f>'様式Ⅰ(女子)'!N99</f>
        <v/>
      </c>
      <c r="N30" s="21">
        <f>'様式Ⅰ(女子)'!J100</f>
        <v>0</v>
      </c>
      <c r="O30" s="21" t="str">
        <f>'様式Ⅰ(女子)'!N100</f>
        <v/>
      </c>
    </row>
    <row r="31" spans="1:15">
      <c r="A31" s="17">
        <v>30</v>
      </c>
      <c r="B31" s="21" t="str">
        <f>'様式Ⅰ(女子)'!H101</f>
        <v/>
      </c>
      <c r="C31" s="21" t="str">
        <f>CONCATENATE('様式Ⅰ(女子)'!D101," (",'様式Ⅰ(女子)'!F101,")")</f>
        <v xml:space="preserve"> ()</v>
      </c>
      <c r="D31" s="21" t="str">
        <f>'様式Ⅰ(女子)'!E101</f>
        <v/>
      </c>
      <c r="E31" s="21">
        <v>2</v>
      </c>
      <c r="F31" s="21">
        <f>基本情報登録!$D$8</f>
        <v>0</v>
      </c>
      <c r="G31" s="21" t="str">
        <f>基本情報登録!$D$10</f>
        <v/>
      </c>
      <c r="H31" s="21" t="e">
        <f>'様式Ⅰ(女子)'!G101</f>
        <v>#N/A</v>
      </c>
      <c r="I31" s="21">
        <f>'様式Ⅰ(女子)'!C101</f>
        <v>0</v>
      </c>
      <c r="J31" s="21">
        <f>'様式Ⅰ(女子)'!J101</f>
        <v>0</v>
      </c>
      <c r="K31" s="21" t="str">
        <f>'様式Ⅰ(女子)'!N101</f>
        <v/>
      </c>
      <c r="L31" s="21">
        <f>'様式Ⅰ(女子)'!J102</f>
        <v>0</v>
      </c>
      <c r="M31" s="21" t="str">
        <f>'様式Ⅰ(女子)'!N102</f>
        <v/>
      </c>
      <c r="N31" s="21">
        <f>'様式Ⅰ(女子)'!J103</f>
        <v>0</v>
      </c>
      <c r="O31" s="21" t="str">
        <f>'様式Ⅰ(女子)'!N103</f>
        <v/>
      </c>
    </row>
    <row r="32" spans="1:15">
      <c r="A32" s="17">
        <v>31</v>
      </c>
      <c r="B32" s="21" t="str">
        <f>'様式Ⅰ(女子)'!H104</f>
        <v/>
      </c>
      <c r="C32" s="21" t="str">
        <f>CONCATENATE('様式Ⅰ(女子)'!D104," (",'様式Ⅰ(女子)'!F104,")")</f>
        <v xml:space="preserve"> ()</v>
      </c>
      <c r="D32" s="21" t="str">
        <f>'様式Ⅰ(女子)'!E104</f>
        <v/>
      </c>
      <c r="E32" s="21">
        <v>2</v>
      </c>
      <c r="F32" s="21">
        <f>基本情報登録!$D$8</f>
        <v>0</v>
      </c>
      <c r="G32" s="21" t="str">
        <f>基本情報登録!$D$10</f>
        <v/>
      </c>
      <c r="H32" s="21" t="e">
        <f>'様式Ⅰ(女子)'!G104</f>
        <v>#N/A</v>
      </c>
      <c r="I32" s="21">
        <f>'様式Ⅰ(女子)'!C104</f>
        <v>0</v>
      </c>
      <c r="J32" s="21">
        <f>'様式Ⅰ(女子)'!J104</f>
        <v>0</v>
      </c>
      <c r="K32" s="21" t="str">
        <f>'様式Ⅰ(女子)'!N104</f>
        <v/>
      </c>
      <c r="L32" s="21">
        <f>'様式Ⅰ(女子)'!J105</f>
        <v>0</v>
      </c>
      <c r="M32" s="21" t="str">
        <f>'様式Ⅰ(女子)'!N105</f>
        <v/>
      </c>
      <c r="N32" s="21">
        <f>'様式Ⅰ(女子)'!J106</f>
        <v>0</v>
      </c>
      <c r="O32" s="21" t="str">
        <f>'様式Ⅰ(女子)'!N106</f>
        <v/>
      </c>
    </row>
    <row r="33" spans="1:19">
      <c r="A33" s="17">
        <v>32</v>
      </c>
      <c r="B33" s="21" t="str">
        <f>'様式Ⅰ(女子)'!H107</f>
        <v/>
      </c>
      <c r="C33" s="21" t="str">
        <f>CONCATENATE('様式Ⅰ(女子)'!D107," (",'様式Ⅰ(女子)'!F107,")")</f>
        <v xml:space="preserve"> ()</v>
      </c>
      <c r="D33" s="21" t="str">
        <f>'様式Ⅰ(女子)'!E107</f>
        <v/>
      </c>
      <c r="E33" s="21">
        <v>2</v>
      </c>
      <c r="F33" s="21">
        <f>基本情報登録!$D$8</f>
        <v>0</v>
      </c>
      <c r="G33" s="21" t="str">
        <f>基本情報登録!$D$10</f>
        <v/>
      </c>
      <c r="H33" s="21" t="e">
        <f>'様式Ⅰ(女子)'!G107</f>
        <v>#N/A</v>
      </c>
      <c r="I33" s="21">
        <f>'様式Ⅰ(女子)'!C107</f>
        <v>0</v>
      </c>
      <c r="J33" s="21">
        <f>'様式Ⅰ(女子)'!J107</f>
        <v>0</v>
      </c>
      <c r="K33" s="21" t="str">
        <f>'様式Ⅰ(女子)'!N107</f>
        <v/>
      </c>
      <c r="L33" s="21">
        <f>'様式Ⅰ(女子)'!J108</f>
        <v>0</v>
      </c>
      <c r="M33" s="21" t="str">
        <f>'様式Ⅰ(女子)'!N108</f>
        <v/>
      </c>
      <c r="N33" s="21">
        <f>'様式Ⅰ(女子)'!J109</f>
        <v>0</v>
      </c>
      <c r="O33" s="21" t="str">
        <f>'様式Ⅰ(女子)'!N109</f>
        <v/>
      </c>
    </row>
    <row r="34" spans="1:19">
      <c r="A34" s="17">
        <v>33</v>
      </c>
      <c r="B34" s="21" t="str">
        <f>'様式Ⅰ(女子)'!H110</f>
        <v/>
      </c>
      <c r="C34" s="21" t="str">
        <f>CONCATENATE('様式Ⅰ(女子)'!D110," (",'様式Ⅰ(女子)'!F110,")")</f>
        <v xml:space="preserve"> ()</v>
      </c>
      <c r="D34" s="21" t="str">
        <f>'様式Ⅰ(女子)'!E110</f>
        <v/>
      </c>
      <c r="E34" s="21">
        <v>2</v>
      </c>
      <c r="F34" s="21">
        <f>基本情報登録!$D$8</f>
        <v>0</v>
      </c>
      <c r="G34" s="21" t="str">
        <f>基本情報登録!$D$10</f>
        <v/>
      </c>
      <c r="H34" s="21" t="e">
        <f>'様式Ⅰ(女子)'!G110</f>
        <v>#N/A</v>
      </c>
      <c r="I34" s="21">
        <f>'様式Ⅰ(女子)'!C110</f>
        <v>0</v>
      </c>
      <c r="J34" s="21">
        <f>'様式Ⅰ(女子)'!J110</f>
        <v>0</v>
      </c>
      <c r="K34" s="21" t="str">
        <f>'様式Ⅰ(女子)'!N110</f>
        <v/>
      </c>
      <c r="L34" s="21">
        <f>'様式Ⅰ(女子)'!J111</f>
        <v>0</v>
      </c>
      <c r="M34" s="21" t="str">
        <f>'様式Ⅰ(女子)'!N111</f>
        <v/>
      </c>
      <c r="N34" s="21">
        <f>'様式Ⅰ(女子)'!J112</f>
        <v>0</v>
      </c>
      <c r="O34" s="21" t="str">
        <f>'様式Ⅰ(女子)'!N112</f>
        <v/>
      </c>
    </row>
    <row r="35" spans="1:19">
      <c r="A35" s="17">
        <v>34</v>
      </c>
      <c r="B35" s="21" t="str">
        <f>'様式Ⅰ(女子)'!H113</f>
        <v/>
      </c>
      <c r="C35" s="21" t="str">
        <f>CONCATENATE('様式Ⅰ(女子)'!D113," (",'様式Ⅰ(女子)'!F113,")")</f>
        <v xml:space="preserve"> ()</v>
      </c>
      <c r="D35" s="21" t="str">
        <f>'様式Ⅰ(女子)'!E113</f>
        <v/>
      </c>
      <c r="E35" s="21">
        <v>2</v>
      </c>
      <c r="F35" s="21">
        <f>基本情報登録!$D$8</f>
        <v>0</v>
      </c>
      <c r="G35" s="21" t="str">
        <f>基本情報登録!$D$10</f>
        <v/>
      </c>
      <c r="H35" s="21" t="e">
        <f>'様式Ⅰ(女子)'!G113</f>
        <v>#N/A</v>
      </c>
      <c r="I35" s="21">
        <f>'様式Ⅰ(女子)'!C113</f>
        <v>0</v>
      </c>
      <c r="J35" s="21">
        <f>'様式Ⅰ(女子)'!J113</f>
        <v>0</v>
      </c>
      <c r="K35" s="21" t="str">
        <f>'様式Ⅰ(女子)'!N113</f>
        <v/>
      </c>
      <c r="L35" s="21">
        <f>'様式Ⅰ(女子)'!J114</f>
        <v>0</v>
      </c>
      <c r="M35" s="21" t="str">
        <f>'様式Ⅰ(女子)'!N114</f>
        <v/>
      </c>
      <c r="N35" s="21">
        <f>'様式Ⅰ(女子)'!J115</f>
        <v>0</v>
      </c>
      <c r="O35" s="21" t="str">
        <f>'様式Ⅰ(女子)'!N115</f>
        <v/>
      </c>
    </row>
    <row r="36" spans="1:19">
      <c r="A36" s="17">
        <v>35</v>
      </c>
      <c r="B36" s="21" t="str">
        <f>'様式Ⅰ(女子)'!H116</f>
        <v/>
      </c>
      <c r="C36" s="21" t="str">
        <f>CONCATENATE('様式Ⅰ(女子)'!D116," (",'様式Ⅰ(女子)'!F116,")")</f>
        <v xml:space="preserve"> ()</v>
      </c>
      <c r="D36" s="21" t="str">
        <f>'様式Ⅰ(女子)'!E116</f>
        <v/>
      </c>
      <c r="E36" s="21">
        <v>2</v>
      </c>
      <c r="F36" s="21">
        <f>基本情報登録!$D$8</f>
        <v>0</v>
      </c>
      <c r="G36" s="21" t="str">
        <f>基本情報登録!$D$10</f>
        <v/>
      </c>
      <c r="H36" s="21" t="e">
        <f>'様式Ⅰ(女子)'!G116</f>
        <v>#N/A</v>
      </c>
      <c r="I36" s="21">
        <f>'様式Ⅰ(女子)'!C116</f>
        <v>0</v>
      </c>
      <c r="J36" s="21">
        <f>'様式Ⅰ(女子)'!J116</f>
        <v>0</v>
      </c>
      <c r="K36" s="21" t="str">
        <f>'様式Ⅰ(女子)'!N116</f>
        <v/>
      </c>
      <c r="L36" s="21">
        <f>'様式Ⅰ(女子)'!J117</f>
        <v>0</v>
      </c>
      <c r="M36" s="21" t="str">
        <f>'様式Ⅰ(女子)'!N117</f>
        <v/>
      </c>
      <c r="N36" s="21">
        <f>'様式Ⅰ(女子)'!J118</f>
        <v>0</v>
      </c>
      <c r="O36" s="21" t="str">
        <f>'様式Ⅰ(女子)'!N118</f>
        <v/>
      </c>
    </row>
    <row r="37" spans="1:19">
      <c r="A37" s="17">
        <v>36</v>
      </c>
      <c r="B37" s="21" t="str">
        <f>'様式Ⅰ(女子)'!H119</f>
        <v/>
      </c>
      <c r="C37" s="21" t="str">
        <f>CONCATENATE('様式Ⅰ(女子)'!D119," (",'様式Ⅰ(女子)'!F119,")")</f>
        <v xml:space="preserve"> ()</v>
      </c>
      <c r="D37" s="21" t="str">
        <f>'様式Ⅰ(女子)'!E119</f>
        <v/>
      </c>
      <c r="E37" s="21">
        <v>2</v>
      </c>
      <c r="F37" s="21">
        <f>基本情報登録!$D$8</f>
        <v>0</v>
      </c>
      <c r="G37" s="21" t="str">
        <f>基本情報登録!$D$10</f>
        <v/>
      </c>
      <c r="H37" s="21" t="e">
        <f>'様式Ⅰ(女子)'!G119</f>
        <v>#N/A</v>
      </c>
      <c r="I37" s="21">
        <f>'様式Ⅰ(女子)'!C119</f>
        <v>0</v>
      </c>
      <c r="J37" s="21">
        <f>'様式Ⅰ(女子)'!J119</f>
        <v>0</v>
      </c>
      <c r="K37" s="21" t="str">
        <f>'様式Ⅰ(女子)'!N119</f>
        <v/>
      </c>
      <c r="L37" s="21">
        <f>'様式Ⅰ(女子)'!J120</f>
        <v>0</v>
      </c>
      <c r="M37" s="21" t="str">
        <f>'様式Ⅰ(女子)'!N120</f>
        <v/>
      </c>
      <c r="N37" s="21">
        <f>'様式Ⅰ(女子)'!J121</f>
        <v>0</v>
      </c>
      <c r="O37" s="21" t="str">
        <f>'様式Ⅰ(女子)'!N121</f>
        <v/>
      </c>
    </row>
    <row r="38" spans="1:19">
      <c r="A38" s="17">
        <v>37</v>
      </c>
      <c r="B38" s="21" t="str">
        <f>'様式Ⅰ(女子)'!H122</f>
        <v/>
      </c>
      <c r="C38" s="21" t="str">
        <f>CONCATENATE('様式Ⅰ(女子)'!D122," (",'様式Ⅰ(女子)'!F122,")")</f>
        <v xml:space="preserve"> ()</v>
      </c>
      <c r="D38" s="21" t="str">
        <f>'様式Ⅰ(女子)'!E122</f>
        <v/>
      </c>
      <c r="E38" s="21">
        <v>2</v>
      </c>
      <c r="F38" s="21">
        <f>基本情報登録!$D$8</f>
        <v>0</v>
      </c>
      <c r="G38" s="21" t="str">
        <f>基本情報登録!$D$10</f>
        <v/>
      </c>
      <c r="H38" s="21" t="e">
        <f>'様式Ⅰ(女子)'!G122</f>
        <v>#N/A</v>
      </c>
      <c r="I38" s="21">
        <f>'様式Ⅰ(女子)'!C122</f>
        <v>0</v>
      </c>
      <c r="J38" s="21">
        <f>'様式Ⅰ(女子)'!J122</f>
        <v>0</v>
      </c>
      <c r="K38" s="21" t="str">
        <f>'様式Ⅰ(女子)'!N122</f>
        <v/>
      </c>
      <c r="L38" s="21">
        <f>'様式Ⅰ(女子)'!J123</f>
        <v>0</v>
      </c>
      <c r="M38" s="21" t="str">
        <f>'様式Ⅰ(女子)'!N123</f>
        <v/>
      </c>
      <c r="N38" s="21">
        <f>'様式Ⅰ(女子)'!J124</f>
        <v>0</v>
      </c>
      <c r="O38" s="21" t="str">
        <f>'様式Ⅰ(女子)'!N124</f>
        <v/>
      </c>
    </row>
    <row r="39" spans="1:19" ht="12.75" customHeight="1">
      <c r="A39" s="17">
        <v>38</v>
      </c>
      <c r="B39" s="21" t="str">
        <f>'様式Ⅰ(女子)'!H125</f>
        <v/>
      </c>
      <c r="C39" s="21" t="str">
        <f>CONCATENATE('様式Ⅰ(女子)'!D125," (",'様式Ⅰ(女子)'!F125,")")</f>
        <v xml:space="preserve"> ()</v>
      </c>
      <c r="D39" s="21" t="str">
        <f>'様式Ⅰ(女子)'!E125</f>
        <v/>
      </c>
      <c r="E39" s="21">
        <v>2</v>
      </c>
      <c r="F39" s="21">
        <f>基本情報登録!$D$8</f>
        <v>0</v>
      </c>
      <c r="G39" s="21" t="str">
        <f>基本情報登録!$D$10</f>
        <v/>
      </c>
      <c r="H39" s="21" t="e">
        <f>'様式Ⅰ(女子)'!G125</f>
        <v>#N/A</v>
      </c>
      <c r="I39" s="21">
        <f>'様式Ⅰ(女子)'!C125</f>
        <v>0</v>
      </c>
      <c r="J39" s="21">
        <f>'様式Ⅰ(女子)'!J125</f>
        <v>0</v>
      </c>
      <c r="K39" s="21" t="str">
        <f>'様式Ⅰ(女子)'!N125</f>
        <v/>
      </c>
      <c r="L39" s="21">
        <f>'様式Ⅰ(女子)'!J126</f>
        <v>0</v>
      </c>
      <c r="M39" s="21" t="str">
        <f>'様式Ⅰ(女子)'!N126</f>
        <v/>
      </c>
      <c r="N39" s="21">
        <f>'様式Ⅰ(女子)'!J127</f>
        <v>0</v>
      </c>
      <c r="O39" s="21" t="str">
        <f>'様式Ⅰ(女子)'!N127</f>
        <v/>
      </c>
    </row>
    <row r="40" spans="1:19">
      <c r="A40" s="17">
        <v>39</v>
      </c>
      <c r="B40" s="21" t="str">
        <f>'様式Ⅰ(女子)'!H128</f>
        <v/>
      </c>
      <c r="C40" s="21" t="str">
        <f>CONCATENATE('様式Ⅰ(女子)'!D128," (",'様式Ⅰ(女子)'!F128,")")</f>
        <v xml:space="preserve"> ()</v>
      </c>
      <c r="D40" s="21" t="str">
        <f>'様式Ⅰ(女子)'!E128</f>
        <v/>
      </c>
      <c r="E40" s="21">
        <v>2</v>
      </c>
      <c r="F40" s="21">
        <f>基本情報登録!$D$8</f>
        <v>0</v>
      </c>
      <c r="G40" s="21" t="str">
        <f>基本情報登録!$D$10</f>
        <v/>
      </c>
      <c r="H40" s="21" t="e">
        <f>'様式Ⅰ(女子)'!G128</f>
        <v>#N/A</v>
      </c>
      <c r="I40" s="21">
        <f>'様式Ⅰ(女子)'!C128</f>
        <v>0</v>
      </c>
      <c r="J40" s="21">
        <f>'様式Ⅰ(女子)'!J128</f>
        <v>0</v>
      </c>
      <c r="K40" s="21" t="str">
        <f>'様式Ⅰ(女子)'!N128</f>
        <v/>
      </c>
      <c r="L40" s="21">
        <f>'様式Ⅰ(女子)'!J129</f>
        <v>0</v>
      </c>
      <c r="M40" s="21" t="str">
        <f>'様式Ⅰ(女子)'!N129</f>
        <v/>
      </c>
      <c r="N40" s="21">
        <f>'様式Ⅰ(女子)'!J130</f>
        <v>0</v>
      </c>
      <c r="O40" s="21" t="str">
        <f>'様式Ⅰ(女子)'!N130</f>
        <v/>
      </c>
    </row>
    <row r="41" spans="1:19">
      <c r="A41" s="17">
        <v>40</v>
      </c>
      <c r="B41" s="21" t="str">
        <f>'様式Ⅰ(女子)'!H131</f>
        <v/>
      </c>
      <c r="C41" s="21" t="str">
        <f>CONCATENATE('様式Ⅰ(女子)'!D131," (",'様式Ⅰ(女子)'!F131,")")</f>
        <v xml:space="preserve"> ()</v>
      </c>
      <c r="D41" s="21" t="str">
        <f>'様式Ⅰ(女子)'!E131</f>
        <v/>
      </c>
      <c r="E41" s="21">
        <v>2</v>
      </c>
      <c r="F41" s="21">
        <f>基本情報登録!$D$8</f>
        <v>0</v>
      </c>
      <c r="G41" s="21" t="str">
        <f>基本情報登録!$D$10</f>
        <v/>
      </c>
      <c r="H41" s="21" t="e">
        <f>'様式Ⅰ(女子)'!G131</f>
        <v>#N/A</v>
      </c>
      <c r="I41" s="21">
        <f>'様式Ⅰ(女子)'!C131</f>
        <v>0</v>
      </c>
      <c r="J41" s="21">
        <f>'様式Ⅰ(女子)'!J131</f>
        <v>0</v>
      </c>
      <c r="K41" s="21" t="str">
        <f>'様式Ⅰ(女子)'!N131</f>
        <v/>
      </c>
      <c r="L41" s="21">
        <f>'様式Ⅰ(女子)'!J132</f>
        <v>0</v>
      </c>
      <c r="M41" s="21" t="str">
        <f>'様式Ⅰ(女子)'!N132</f>
        <v/>
      </c>
      <c r="N41" s="21">
        <f>'様式Ⅰ(女子)'!J133</f>
        <v>0</v>
      </c>
      <c r="O41" s="21" t="str">
        <f>'様式Ⅰ(女子)'!N133</f>
        <v/>
      </c>
    </row>
    <row r="42" spans="1:19">
      <c r="A42" s="17">
        <v>41</v>
      </c>
      <c r="B42" s="21" t="str">
        <f>'様式Ⅰ(女子)'!H134</f>
        <v/>
      </c>
      <c r="C42" s="21" t="str">
        <f>CONCATENATE('様式Ⅰ(女子)'!D134," (",'様式Ⅰ(女子)'!F134,")")</f>
        <v xml:space="preserve"> ()</v>
      </c>
      <c r="D42" s="21" t="str">
        <f>'様式Ⅰ(女子)'!E134</f>
        <v/>
      </c>
      <c r="E42" s="21">
        <v>2</v>
      </c>
      <c r="F42" s="21">
        <f>基本情報登録!$D$8</f>
        <v>0</v>
      </c>
      <c r="G42" s="21" t="str">
        <f>基本情報登録!$D$10</f>
        <v/>
      </c>
      <c r="H42" s="21" t="e">
        <f>'様式Ⅰ(女子)'!G134</f>
        <v>#N/A</v>
      </c>
      <c r="I42" s="21">
        <f>'様式Ⅰ(女子)'!C134</f>
        <v>0</v>
      </c>
      <c r="J42" s="21">
        <f>'様式Ⅰ(女子)'!J134</f>
        <v>0</v>
      </c>
      <c r="K42" s="21" t="str">
        <f>'様式Ⅰ(女子)'!N134</f>
        <v/>
      </c>
      <c r="L42" s="21">
        <f>'様式Ⅰ(女子)'!J135</f>
        <v>0</v>
      </c>
      <c r="M42" s="21" t="str">
        <f>'様式Ⅰ(女子)'!N135</f>
        <v/>
      </c>
      <c r="N42" s="21">
        <f>'様式Ⅰ(女子)'!J136</f>
        <v>0</v>
      </c>
      <c r="O42" s="21" t="str">
        <f>'様式Ⅰ(女子)'!N136</f>
        <v/>
      </c>
    </row>
    <row r="43" spans="1:19">
      <c r="A43" s="17">
        <v>42</v>
      </c>
      <c r="B43" s="21" t="str">
        <f>'様式Ⅰ(女子)'!H137</f>
        <v/>
      </c>
      <c r="C43" s="21" t="str">
        <f>CONCATENATE('様式Ⅰ(女子)'!D137," (",'様式Ⅰ(女子)'!F137,")")</f>
        <v xml:space="preserve"> ()</v>
      </c>
      <c r="D43" s="21" t="str">
        <f>'様式Ⅰ(女子)'!E137</f>
        <v/>
      </c>
      <c r="E43" s="21">
        <v>2</v>
      </c>
      <c r="F43" s="21">
        <f>基本情報登録!$D$8</f>
        <v>0</v>
      </c>
      <c r="G43" s="21" t="str">
        <f>基本情報登録!$D$10</f>
        <v/>
      </c>
      <c r="H43" s="21" t="e">
        <f>'様式Ⅰ(女子)'!G137</f>
        <v>#N/A</v>
      </c>
      <c r="I43" s="21">
        <f>'様式Ⅰ(女子)'!C137</f>
        <v>0</v>
      </c>
      <c r="J43" s="21">
        <f>'様式Ⅰ(女子)'!J137</f>
        <v>0</v>
      </c>
      <c r="K43" s="21" t="str">
        <f>'様式Ⅰ(女子)'!N137</f>
        <v/>
      </c>
      <c r="L43" s="21">
        <f>'様式Ⅰ(女子)'!J138</f>
        <v>0</v>
      </c>
      <c r="M43" s="21" t="str">
        <f>'様式Ⅰ(女子)'!N138</f>
        <v/>
      </c>
      <c r="N43" s="21">
        <f>'様式Ⅰ(女子)'!J139</f>
        <v>0</v>
      </c>
      <c r="O43" s="21" t="str">
        <f>'様式Ⅰ(女子)'!N139</f>
        <v/>
      </c>
    </row>
    <row r="44" spans="1:19">
      <c r="A44" s="17">
        <v>43</v>
      </c>
      <c r="B44" s="21" t="str">
        <f>'様式Ⅰ(女子)'!H140</f>
        <v/>
      </c>
      <c r="C44" s="21" t="str">
        <f>CONCATENATE('様式Ⅰ(女子)'!D140," (",'様式Ⅰ(女子)'!F140,")")</f>
        <v xml:space="preserve"> ()</v>
      </c>
      <c r="D44" s="21" t="str">
        <f>'様式Ⅰ(女子)'!E140</f>
        <v/>
      </c>
      <c r="E44" s="21">
        <v>2</v>
      </c>
      <c r="F44" s="21">
        <f>基本情報登録!$D$8</f>
        <v>0</v>
      </c>
      <c r="G44" s="21" t="str">
        <f>基本情報登録!$D$10</f>
        <v/>
      </c>
      <c r="H44" s="21" t="e">
        <f>'様式Ⅰ(女子)'!G140</f>
        <v>#N/A</v>
      </c>
      <c r="I44" s="21">
        <f>'様式Ⅰ(女子)'!C140</f>
        <v>0</v>
      </c>
      <c r="J44" s="21">
        <f>'様式Ⅰ(女子)'!J140</f>
        <v>0</v>
      </c>
      <c r="K44" s="21" t="str">
        <f>'様式Ⅰ(女子)'!N140</f>
        <v/>
      </c>
      <c r="L44" s="21">
        <f>'様式Ⅰ(女子)'!J141</f>
        <v>0</v>
      </c>
      <c r="M44" s="21" t="str">
        <f>'様式Ⅰ(女子)'!N141</f>
        <v/>
      </c>
      <c r="N44" s="21">
        <f>'様式Ⅰ(女子)'!J142</f>
        <v>0</v>
      </c>
      <c r="O44" s="21" t="str">
        <f>'様式Ⅰ(女子)'!N142</f>
        <v/>
      </c>
    </row>
    <row r="45" spans="1:19">
      <c r="A45" s="17">
        <v>44</v>
      </c>
      <c r="B45" s="21" t="str">
        <f>'様式Ⅰ(女子)'!H143</f>
        <v/>
      </c>
      <c r="C45" s="21" t="str">
        <f>CONCATENATE('様式Ⅰ(女子)'!D143," (",'様式Ⅰ(女子)'!F143,")")</f>
        <v xml:space="preserve"> ()</v>
      </c>
      <c r="D45" s="21" t="str">
        <f>'様式Ⅰ(女子)'!E143</f>
        <v/>
      </c>
      <c r="E45" s="21">
        <v>2</v>
      </c>
      <c r="F45" s="21">
        <f>基本情報登録!$D$8</f>
        <v>0</v>
      </c>
      <c r="G45" s="21" t="str">
        <f>基本情報登録!$D$10</f>
        <v/>
      </c>
      <c r="H45" s="21" t="e">
        <f>'様式Ⅰ(女子)'!G143</f>
        <v>#N/A</v>
      </c>
      <c r="I45" s="21">
        <f>'様式Ⅰ(女子)'!C143</f>
        <v>0</v>
      </c>
      <c r="J45" s="21">
        <f>'様式Ⅰ(女子)'!J143</f>
        <v>0</v>
      </c>
      <c r="K45" s="21" t="str">
        <f>'様式Ⅰ(女子)'!N143</f>
        <v/>
      </c>
      <c r="L45" s="21">
        <f>'様式Ⅰ(女子)'!J144</f>
        <v>0</v>
      </c>
      <c r="M45" s="21" t="str">
        <f>'様式Ⅰ(女子)'!N144</f>
        <v/>
      </c>
      <c r="N45" s="21">
        <f>'様式Ⅰ(女子)'!J145</f>
        <v>0</v>
      </c>
      <c r="O45" s="21" t="str">
        <f>'様式Ⅰ(女子)'!N145</f>
        <v/>
      </c>
    </row>
    <row r="46" spans="1:19">
      <c r="A46" s="17">
        <v>45</v>
      </c>
      <c r="B46" s="21" t="str">
        <f>'様式Ⅰ(女子)'!H146</f>
        <v/>
      </c>
      <c r="C46" s="21" t="str">
        <f>CONCATENATE('様式Ⅰ(女子)'!D146," (",'様式Ⅰ(女子)'!F146,")")</f>
        <v xml:space="preserve"> ()</v>
      </c>
      <c r="D46" s="21" t="str">
        <f>'様式Ⅰ(女子)'!E146</f>
        <v/>
      </c>
      <c r="E46" s="21">
        <v>2</v>
      </c>
      <c r="F46" s="21">
        <f>基本情報登録!$D$8</f>
        <v>0</v>
      </c>
      <c r="G46" s="21" t="str">
        <f>基本情報登録!$D$10</f>
        <v/>
      </c>
      <c r="H46" s="21" t="e">
        <f>'様式Ⅰ(女子)'!G146</f>
        <v>#N/A</v>
      </c>
      <c r="I46" s="21">
        <f>'様式Ⅰ(女子)'!C146</f>
        <v>0</v>
      </c>
      <c r="J46" s="21">
        <f>'様式Ⅰ(女子)'!J146</f>
        <v>0</v>
      </c>
      <c r="K46" s="21" t="str">
        <f>'様式Ⅰ(女子)'!N146</f>
        <v/>
      </c>
      <c r="L46" s="21">
        <f>'様式Ⅰ(女子)'!J147</f>
        <v>0</v>
      </c>
      <c r="M46" s="21" t="str">
        <f>'様式Ⅰ(女子)'!N147</f>
        <v/>
      </c>
      <c r="N46" s="21">
        <f>'様式Ⅰ(女子)'!J148</f>
        <v>0</v>
      </c>
      <c r="O46" s="21" t="str">
        <f>'様式Ⅰ(女子)'!N148</f>
        <v/>
      </c>
    </row>
    <row r="47" spans="1:19">
      <c r="A47" s="17">
        <v>46</v>
      </c>
      <c r="B47" s="21" t="str">
        <f>'様式Ⅰ(女子)'!H149</f>
        <v/>
      </c>
      <c r="C47" s="21" t="str">
        <f>CONCATENATE('様式Ⅰ(女子)'!D149," (",'様式Ⅰ(女子)'!F149,")")</f>
        <v xml:space="preserve"> ()</v>
      </c>
      <c r="D47" s="21" t="str">
        <f>'様式Ⅰ(女子)'!E149</f>
        <v/>
      </c>
      <c r="E47" s="21">
        <v>2</v>
      </c>
      <c r="F47" s="21">
        <f>基本情報登録!$D$8</f>
        <v>0</v>
      </c>
      <c r="G47" s="21" t="str">
        <f>基本情報登録!$D$10</f>
        <v/>
      </c>
      <c r="H47" s="21" t="e">
        <f>'様式Ⅰ(女子)'!G149</f>
        <v>#N/A</v>
      </c>
      <c r="I47" s="21">
        <f>'様式Ⅰ(女子)'!C149</f>
        <v>0</v>
      </c>
      <c r="J47" s="21">
        <f>'様式Ⅰ(女子)'!J149</f>
        <v>0</v>
      </c>
      <c r="K47" s="21" t="str">
        <f>'様式Ⅰ(女子)'!N149</f>
        <v/>
      </c>
      <c r="L47" s="21">
        <f>'様式Ⅰ(女子)'!J150</f>
        <v>0</v>
      </c>
      <c r="M47" s="21" t="str">
        <f>'様式Ⅰ(女子)'!N150</f>
        <v/>
      </c>
      <c r="N47" s="21">
        <f>'様式Ⅰ(女子)'!J151</f>
        <v>0</v>
      </c>
      <c r="O47" s="21" t="str">
        <f>'様式Ⅰ(女子)'!N151</f>
        <v/>
      </c>
    </row>
    <row r="48" spans="1:19">
      <c r="A48" s="17">
        <v>47</v>
      </c>
      <c r="B48" s="21" t="str">
        <f>'様式Ⅰ(女子)'!H152</f>
        <v/>
      </c>
      <c r="C48" s="21" t="str">
        <f>CONCATENATE('様式Ⅰ(女子)'!D152," (",'様式Ⅰ(女子)'!F152,")")</f>
        <v xml:space="preserve"> ()</v>
      </c>
      <c r="D48" s="21" t="str">
        <f>'様式Ⅰ(女子)'!E152</f>
        <v/>
      </c>
      <c r="E48" s="21">
        <v>2</v>
      </c>
      <c r="F48" s="21">
        <f>基本情報登録!$D$8</f>
        <v>0</v>
      </c>
      <c r="G48" s="21" t="str">
        <f>基本情報登録!$D$10</f>
        <v/>
      </c>
      <c r="H48" s="21" t="e">
        <f>'様式Ⅰ(女子)'!G152</f>
        <v>#N/A</v>
      </c>
      <c r="I48" s="21">
        <f>'様式Ⅰ(女子)'!C152</f>
        <v>0</v>
      </c>
      <c r="J48" s="21">
        <f>'様式Ⅰ(女子)'!J152</f>
        <v>0</v>
      </c>
      <c r="K48" s="21" t="str">
        <f>'様式Ⅰ(女子)'!N152</f>
        <v/>
      </c>
      <c r="L48" s="21">
        <f>'様式Ⅰ(女子)'!J153</f>
        <v>0</v>
      </c>
      <c r="M48" s="21" t="str">
        <f>'様式Ⅰ(女子)'!N153</f>
        <v/>
      </c>
      <c r="N48" s="21">
        <f>'様式Ⅰ(女子)'!J154</f>
        <v>0</v>
      </c>
      <c r="O48" s="21" t="str">
        <f>'様式Ⅰ(女子)'!N154</f>
        <v/>
      </c>
      <c r="S48" s="21"/>
    </row>
    <row r="49" spans="1:19">
      <c r="A49" s="17">
        <v>48</v>
      </c>
      <c r="B49" s="21" t="str">
        <f>'様式Ⅰ(女子)'!H155</f>
        <v/>
      </c>
      <c r="C49" s="21" t="str">
        <f>CONCATENATE('様式Ⅰ(女子)'!D155," (",'様式Ⅰ(女子)'!F155,")")</f>
        <v xml:space="preserve"> ()</v>
      </c>
      <c r="D49" s="21" t="str">
        <f>'様式Ⅰ(女子)'!E155</f>
        <v/>
      </c>
      <c r="E49" s="21">
        <v>2</v>
      </c>
      <c r="F49" s="21">
        <f>基本情報登録!$D$8</f>
        <v>0</v>
      </c>
      <c r="G49" s="21" t="str">
        <f>基本情報登録!$D$10</f>
        <v/>
      </c>
      <c r="H49" s="21" t="e">
        <f>'様式Ⅰ(女子)'!G155</f>
        <v>#N/A</v>
      </c>
      <c r="I49" s="21">
        <f>'様式Ⅰ(女子)'!C155</f>
        <v>0</v>
      </c>
      <c r="J49" s="21">
        <f>'様式Ⅰ(女子)'!J155</f>
        <v>0</v>
      </c>
      <c r="K49" s="21" t="str">
        <f>'様式Ⅰ(女子)'!N155</f>
        <v/>
      </c>
      <c r="L49" s="21">
        <f>'様式Ⅰ(女子)'!J156</f>
        <v>0</v>
      </c>
      <c r="M49" s="21" t="str">
        <f>'様式Ⅰ(女子)'!N156</f>
        <v/>
      </c>
      <c r="N49" s="21">
        <f>'様式Ⅰ(女子)'!J157</f>
        <v>0</v>
      </c>
      <c r="O49" s="21" t="str">
        <f>'様式Ⅰ(女子)'!N157</f>
        <v/>
      </c>
      <c r="S49" s="21"/>
    </row>
    <row r="50" spans="1:19">
      <c r="A50" s="17">
        <v>49</v>
      </c>
      <c r="B50" s="21" t="str">
        <f>'様式Ⅰ(女子)'!H158</f>
        <v/>
      </c>
      <c r="C50" s="21" t="str">
        <f>CONCATENATE('様式Ⅰ(女子)'!D158," (",'様式Ⅰ(女子)'!F158,")")</f>
        <v xml:space="preserve"> ()</v>
      </c>
      <c r="D50" s="21" t="str">
        <f>'様式Ⅰ(女子)'!E158</f>
        <v/>
      </c>
      <c r="E50" s="21">
        <v>2</v>
      </c>
      <c r="F50" s="21">
        <f>基本情報登録!$D$8</f>
        <v>0</v>
      </c>
      <c r="G50" s="21" t="str">
        <f>基本情報登録!$D$10</f>
        <v/>
      </c>
      <c r="H50" s="21" t="e">
        <f>'様式Ⅰ(女子)'!G158</f>
        <v>#N/A</v>
      </c>
      <c r="I50" s="21">
        <f>'様式Ⅰ(女子)'!C158</f>
        <v>0</v>
      </c>
      <c r="J50" s="21">
        <f>'様式Ⅰ(女子)'!J158</f>
        <v>0</v>
      </c>
      <c r="K50" s="21" t="str">
        <f>'様式Ⅰ(女子)'!N158</f>
        <v/>
      </c>
      <c r="L50" s="21">
        <f>'様式Ⅰ(女子)'!J159</f>
        <v>0</v>
      </c>
      <c r="M50" s="21" t="str">
        <f>'様式Ⅰ(女子)'!N159</f>
        <v/>
      </c>
      <c r="N50" s="21">
        <f>'様式Ⅰ(女子)'!J160</f>
        <v>0</v>
      </c>
      <c r="O50" s="21" t="str">
        <f>'様式Ⅰ(女子)'!N160</f>
        <v/>
      </c>
      <c r="S50" s="21"/>
    </row>
    <row r="51" spans="1:19">
      <c r="A51" s="17">
        <v>50</v>
      </c>
      <c r="B51" s="21" t="str">
        <f>'様式Ⅰ(女子)'!H161</f>
        <v/>
      </c>
      <c r="C51" s="21" t="str">
        <f>CONCATENATE('様式Ⅰ(女子)'!D161," (",'様式Ⅰ(女子)'!F161,")")</f>
        <v xml:space="preserve"> ()</v>
      </c>
      <c r="D51" s="21" t="str">
        <f>'様式Ⅰ(女子)'!E161</f>
        <v/>
      </c>
      <c r="E51" s="21">
        <v>2</v>
      </c>
      <c r="F51" s="21">
        <f>基本情報登録!$D$8</f>
        <v>0</v>
      </c>
      <c r="G51" s="21" t="str">
        <f>基本情報登録!$D$10</f>
        <v/>
      </c>
      <c r="H51" s="21" t="e">
        <f>'様式Ⅰ(女子)'!G161</f>
        <v>#N/A</v>
      </c>
      <c r="I51" s="21">
        <f>'様式Ⅰ(女子)'!C161</f>
        <v>0</v>
      </c>
      <c r="J51" s="21">
        <f>'様式Ⅰ(女子)'!J161</f>
        <v>0</v>
      </c>
      <c r="K51" s="21" t="str">
        <f>'様式Ⅰ(女子)'!N161</f>
        <v/>
      </c>
      <c r="L51" s="21">
        <f>'様式Ⅰ(女子)'!J162</f>
        <v>0</v>
      </c>
      <c r="M51" s="21" t="str">
        <f>'様式Ⅰ(女子)'!N162</f>
        <v/>
      </c>
      <c r="N51" s="21">
        <f>'様式Ⅰ(女子)'!J163</f>
        <v>0</v>
      </c>
      <c r="O51" s="21" t="str">
        <f>'様式Ⅰ(女子)'!N163</f>
        <v/>
      </c>
      <c r="S51" s="21"/>
    </row>
    <row r="52" spans="1:19">
      <c r="A52" s="17">
        <v>51</v>
      </c>
      <c r="B52" s="21" t="str">
        <f>'様式Ⅰ(女子)'!H164</f>
        <v/>
      </c>
      <c r="C52" s="21" t="str">
        <f>CONCATENATE('様式Ⅰ(女子)'!D164," (",'様式Ⅰ(女子)'!F164,")")</f>
        <v xml:space="preserve"> ()</v>
      </c>
      <c r="D52" s="21" t="str">
        <f>'様式Ⅰ(女子)'!E164</f>
        <v/>
      </c>
      <c r="E52" s="21">
        <v>2</v>
      </c>
      <c r="F52" s="21">
        <f>基本情報登録!$D$8</f>
        <v>0</v>
      </c>
      <c r="G52" s="21" t="str">
        <f>基本情報登録!$D$10</f>
        <v/>
      </c>
      <c r="H52" s="21" t="e">
        <f>'様式Ⅰ(女子)'!G164</f>
        <v>#N/A</v>
      </c>
      <c r="I52" s="21">
        <f>'様式Ⅰ(女子)'!C164</f>
        <v>0</v>
      </c>
      <c r="J52" s="21">
        <f>'様式Ⅰ(女子)'!J164</f>
        <v>0</v>
      </c>
      <c r="K52" s="21" t="str">
        <f>'様式Ⅰ(女子)'!N164</f>
        <v/>
      </c>
      <c r="L52" s="21">
        <f>'様式Ⅰ(女子)'!J165</f>
        <v>0</v>
      </c>
      <c r="M52" s="21" t="str">
        <f>'様式Ⅰ(女子)'!N165</f>
        <v/>
      </c>
      <c r="N52" s="21">
        <f>'様式Ⅰ(女子)'!J166</f>
        <v>0</v>
      </c>
      <c r="O52" s="21" t="str">
        <f>'様式Ⅰ(女子)'!N166</f>
        <v/>
      </c>
    </row>
    <row r="53" spans="1:19">
      <c r="A53" s="17">
        <v>52</v>
      </c>
      <c r="B53" s="21" t="str">
        <f>'様式Ⅰ(女子)'!H167</f>
        <v/>
      </c>
      <c r="C53" s="21" t="str">
        <f>CONCATENATE('様式Ⅰ(女子)'!D167," (",'様式Ⅰ(女子)'!F167,")")</f>
        <v xml:space="preserve"> ()</v>
      </c>
      <c r="D53" s="21" t="str">
        <f>'様式Ⅰ(女子)'!E167</f>
        <v/>
      </c>
      <c r="E53" s="21">
        <v>2</v>
      </c>
      <c r="F53" s="21">
        <f>基本情報登録!$D$8</f>
        <v>0</v>
      </c>
      <c r="G53" s="21" t="str">
        <f>基本情報登録!$D$10</f>
        <v/>
      </c>
      <c r="H53" s="21" t="e">
        <f>'様式Ⅰ(女子)'!G167</f>
        <v>#N/A</v>
      </c>
      <c r="I53" s="21">
        <f>'様式Ⅰ(女子)'!C167</f>
        <v>0</v>
      </c>
      <c r="J53" s="21">
        <f>'様式Ⅰ(女子)'!J167</f>
        <v>0</v>
      </c>
      <c r="K53" s="21" t="str">
        <f>'様式Ⅰ(女子)'!N167</f>
        <v/>
      </c>
      <c r="L53" s="21">
        <f>'様式Ⅰ(女子)'!J168</f>
        <v>0</v>
      </c>
      <c r="M53" s="21" t="str">
        <f>'様式Ⅰ(女子)'!N168</f>
        <v/>
      </c>
      <c r="N53" s="21">
        <f>'様式Ⅰ(女子)'!J169</f>
        <v>0</v>
      </c>
      <c r="O53" s="21" t="str">
        <f>'様式Ⅰ(女子)'!N169</f>
        <v/>
      </c>
    </row>
    <row r="54" spans="1:19">
      <c r="A54" s="17">
        <v>53</v>
      </c>
      <c r="B54" s="21" t="str">
        <f>'様式Ⅰ(女子)'!H170</f>
        <v/>
      </c>
      <c r="C54" s="21" t="str">
        <f>CONCATENATE('様式Ⅰ(女子)'!D170," (",'様式Ⅰ(女子)'!F170,")")</f>
        <v xml:space="preserve"> ()</v>
      </c>
      <c r="D54" s="21" t="str">
        <f>'様式Ⅰ(女子)'!E170</f>
        <v/>
      </c>
      <c r="E54" s="21">
        <v>2</v>
      </c>
      <c r="F54" s="21">
        <f>基本情報登録!$D$8</f>
        <v>0</v>
      </c>
      <c r="G54" s="21" t="str">
        <f>基本情報登録!$D$10</f>
        <v/>
      </c>
      <c r="H54" s="21" t="e">
        <f>'様式Ⅰ(女子)'!G170</f>
        <v>#N/A</v>
      </c>
      <c r="I54" s="21">
        <f>'様式Ⅰ(女子)'!C170</f>
        <v>0</v>
      </c>
      <c r="J54" s="21">
        <f>'様式Ⅰ(女子)'!J170</f>
        <v>0</v>
      </c>
      <c r="K54" s="21" t="str">
        <f>'様式Ⅰ(女子)'!N170</f>
        <v/>
      </c>
      <c r="L54" s="21">
        <f>'様式Ⅰ(女子)'!J171</f>
        <v>0</v>
      </c>
      <c r="M54" s="21" t="str">
        <f>'様式Ⅰ(女子)'!N171</f>
        <v/>
      </c>
      <c r="N54" s="21">
        <f>'様式Ⅰ(女子)'!J172</f>
        <v>0</v>
      </c>
      <c r="O54" s="21" t="str">
        <f>'様式Ⅰ(女子)'!N172</f>
        <v/>
      </c>
      <c r="S54" s="21"/>
    </row>
    <row r="55" spans="1:19">
      <c r="A55" s="17">
        <v>54</v>
      </c>
      <c r="B55" s="21" t="str">
        <f>'様式Ⅰ(女子)'!H173</f>
        <v/>
      </c>
      <c r="C55" s="21" t="str">
        <f>CONCATENATE('様式Ⅰ(女子)'!D173," (",'様式Ⅰ(女子)'!F173,")")</f>
        <v xml:space="preserve"> ()</v>
      </c>
      <c r="D55" s="21" t="str">
        <f>'様式Ⅰ(女子)'!E173</f>
        <v/>
      </c>
      <c r="E55" s="21">
        <v>2</v>
      </c>
      <c r="F55" s="21">
        <f>基本情報登録!$D$8</f>
        <v>0</v>
      </c>
      <c r="G55" s="21" t="str">
        <f>基本情報登録!$D$10</f>
        <v/>
      </c>
      <c r="H55" s="21" t="e">
        <f>'様式Ⅰ(女子)'!G173</f>
        <v>#N/A</v>
      </c>
      <c r="I55" s="21">
        <f>'様式Ⅰ(女子)'!C173</f>
        <v>0</v>
      </c>
      <c r="J55" s="21">
        <f>'様式Ⅰ(女子)'!J173</f>
        <v>0</v>
      </c>
      <c r="K55" s="21" t="str">
        <f>'様式Ⅰ(女子)'!N173</f>
        <v/>
      </c>
      <c r="L55" s="21">
        <f>'様式Ⅰ(女子)'!J174</f>
        <v>0</v>
      </c>
      <c r="M55" s="21" t="str">
        <f>'様式Ⅰ(女子)'!N174</f>
        <v/>
      </c>
      <c r="N55" s="21">
        <f>'様式Ⅰ(女子)'!J175</f>
        <v>0</v>
      </c>
      <c r="O55" s="21" t="str">
        <f>'様式Ⅰ(女子)'!N175</f>
        <v/>
      </c>
    </row>
    <row r="56" spans="1:19">
      <c r="A56" s="17">
        <v>55</v>
      </c>
      <c r="B56" s="21" t="str">
        <f>'様式Ⅰ(女子)'!H176</f>
        <v/>
      </c>
      <c r="C56" s="21" t="str">
        <f>CONCATENATE('様式Ⅰ(女子)'!D176," (",'様式Ⅰ(女子)'!F176,")")</f>
        <v xml:space="preserve"> ()</v>
      </c>
      <c r="D56" s="21" t="str">
        <f>'様式Ⅰ(女子)'!E176</f>
        <v/>
      </c>
      <c r="E56" s="21">
        <v>2</v>
      </c>
      <c r="F56" s="21">
        <f>基本情報登録!$D$8</f>
        <v>0</v>
      </c>
      <c r="G56" s="21" t="str">
        <f>基本情報登録!$D$10</f>
        <v/>
      </c>
      <c r="H56" s="21" t="e">
        <f>'様式Ⅰ(女子)'!G176</f>
        <v>#N/A</v>
      </c>
      <c r="I56" s="21">
        <f>'様式Ⅰ(女子)'!C176</f>
        <v>0</v>
      </c>
      <c r="J56" s="21">
        <f>'様式Ⅰ(女子)'!J176</f>
        <v>0</v>
      </c>
      <c r="K56" s="21" t="str">
        <f>'様式Ⅰ(女子)'!N176</f>
        <v/>
      </c>
      <c r="L56" s="21">
        <f>'様式Ⅰ(女子)'!J177</f>
        <v>0</v>
      </c>
      <c r="M56" s="21" t="str">
        <f>'様式Ⅰ(女子)'!N177</f>
        <v/>
      </c>
      <c r="N56" s="21">
        <f>'様式Ⅰ(女子)'!J178</f>
        <v>0</v>
      </c>
      <c r="O56" s="21" t="str">
        <f>'様式Ⅰ(女子)'!N178</f>
        <v/>
      </c>
    </row>
    <row r="57" spans="1:19">
      <c r="A57" s="17">
        <v>56</v>
      </c>
      <c r="B57" s="21" t="str">
        <f>'様式Ⅰ(女子)'!H179</f>
        <v/>
      </c>
      <c r="C57" s="21" t="str">
        <f>CONCATENATE('様式Ⅰ(女子)'!D179," (",'様式Ⅰ(女子)'!F179,")")</f>
        <v xml:space="preserve"> ()</v>
      </c>
      <c r="D57" s="21" t="str">
        <f>'様式Ⅰ(女子)'!E179</f>
        <v/>
      </c>
      <c r="E57" s="21">
        <v>2</v>
      </c>
      <c r="F57" s="21">
        <f>基本情報登録!$D$8</f>
        <v>0</v>
      </c>
      <c r="G57" s="21" t="str">
        <f>基本情報登録!$D$10</f>
        <v/>
      </c>
      <c r="H57" s="21" t="e">
        <f>'様式Ⅰ(女子)'!G179</f>
        <v>#N/A</v>
      </c>
      <c r="I57" s="21">
        <f>'様式Ⅰ(女子)'!C179</f>
        <v>0</v>
      </c>
      <c r="J57" s="21">
        <f>'様式Ⅰ(女子)'!J179</f>
        <v>0</v>
      </c>
      <c r="K57" s="21" t="str">
        <f>'様式Ⅰ(女子)'!N179</f>
        <v/>
      </c>
      <c r="L57" s="21">
        <f>'様式Ⅰ(女子)'!J180</f>
        <v>0</v>
      </c>
      <c r="M57" s="21" t="str">
        <f>'様式Ⅰ(女子)'!N180</f>
        <v/>
      </c>
      <c r="N57" s="21">
        <f>'様式Ⅰ(女子)'!J181</f>
        <v>0</v>
      </c>
      <c r="O57" s="21" t="str">
        <f>'様式Ⅰ(女子)'!N181</f>
        <v/>
      </c>
      <c r="S57" s="21"/>
    </row>
    <row r="58" spans="1:19">
      <c r="A58" s="17">
        <v>57</v>
      </c>
      <c r="B58" s="21" t="str">
        <f>'様式Ⅰ(女子)'!H182</f>
        <v/>
      </c>
      <c r="C58" s="21" t="str">
        <f>CONCATENATE('様式Ⅰ(女子)'!D182," (",'様式Ⅰ(女子)'!F182,")")</f>
        <v xml:space="preserve"> ()</v>
      </c>
      <c r="D58" s="21" t="str">
        <f>'様式Ⅰ(女子)'!E182</f>
        <v/>
      </c>
      <c r="E58" s="21">
        <v>2</v>
      </c>
      <c r="F58" s="21">
        <f>基本情報登録!$D$8</f>
        <v>0</v>
      </c>
      <c r="G58" s="21" t="str">
        <f>基本情報登録!$D$10</f>
        <v/>
      </c>
      <c r="H58" s="21" t="e">
        <f>'様式Ⅰ(女子)'!G182</f>
        <v>#N/A</v>
      </c>
      <c r="I58" s="21">
        <f>'様式Ⅰ(女子)'!C182</f>
        <v>0</v>
      </c>
      <c r="J58" s="21">
        <f>'様式Ⅰ(女子)'!J182</f>
        <v>0</v>
      </c>
      <c r="K58" s="21" t="str">
        <f>'様式Ⅰ(女子)'!N182</f>
        <v/>
      </c>
      <c r="L58" s="21">
        <f>'様式Ⅰ(女子)'!J183</f>
        <v>0</v>
      </c>
      <c r="M58" s="21" t="str">
        <f>'様式Ⅰ(女子)'!N183</f>
        <v/>
      </c>
      <c r="N58" s="21">
        <f>'様式Ⅰ(女子)'!J184</f>
        <v>0</v>
      </c>
      <c r="O58" s="21" t="str">
        <f>'様式Ⅰ(女子)'!N184</f>
        <v/>
      </c>
    </row>
    <row r="59" spans="1:19">
      <c r="A59" s="17">
        <v>58</v>
      </c>
      <c r="B59" s="21" t="str">
        <f>'様式Ⅰ(女子)'!H185</f>
        <v/>
      </c>
      <c r="C59" s="21" t="str">
        <f>CONCATENATE('様式Ⅰ(女子)'!D185," (",'様式Ⅰ(女子)'!F185,")")</f>
        <v xml:space="preserve"> ()</v>
      </c>
      <c r="D59" s="21" t="str">
        <f>'様式Ⅰ(女子)'!E185</f>
        <v/>
      </c>
      <c r="E59" s="21">
        <v>2</v>
      </c>
      <c r="F59" s="21">
        <f>基本情報登録!$D$8</f>
        <v>0</v>
      </c>
      <c r="G59" s="21" t="str">
        <f>基本情報登録!$D$10</f>
        <v/>
      </c>
      <c r="H59" s="21" t="e">
        <f>'様式Ⅰ(女子)'!G185</f>
        <v>#N/A</v>
      </c>
      <c r="I59" s="21">
        <f>'様式Ⅰ(女子)'!C185</f>
        <v>0</v>
      </c>
      <c r="J59" s="21">
        <f>'様式Ⅰ(女子)'!J185</f>
        <v>0</v>
      </c>
      <c r="K59" s="21" t="str">
        <f>'様式Ⅰ(女子)'!N185</f>
        <v/>
      </c>
      <c r="L59" s="21">
        <f>'様式Ⅰ(女子)'!J186</f>
        <v>0</v>
      </c>
      <c r="M59" s="21" t="str">
        <f>'様式Ⅰ(女子)'!N186</f>
        <v/>
      </c>
      <c r="N59" s="21">
        <f>'様式Ⅰ(女子)'!J187</f>
        <v>0</v>
      </c>
      <c r="O59" s="21" t="str">
        <f>'様式Ⅰ(女子)'!N187</f>
        <v/>
      </c>
    </row>
    <row r="60" spans="1:19">
      <c r="A60" s="17">
        <v>59</v>
      </c>
      <c r="B60" s="21" t="str">
        <f>'様式Ⅰ(女子)'!H188</f>
        <v/>
      </c>
      <c r="C60" s="21" t="str">
        <f>CONCATENATE('様式Ⅰ(女子)'!D188," (",'様式Ⅰ(女子)'!F188,")")</f>
        <v xml:space="preserve"> ()</v>
      </c>
      <c r="D60" s="21" t="str">
        <f>'様式Ⅰ(女子)'!E188</f>
        <v/>
      </c>
      <c r="E60" s="21">
        <v>2</v>
      </c>
      <c r="F60" s="21">
        <f>基本情報登録!$D$8</f>
        <v>0</v>
      </c>
      <c r="G60" s="21" t="str">
        <f>基本情報登録!$D$10</f>
        <v/>
      </c>
      <c r="H60" s="21" t="e">
        <f>'様式Ⅰ(女子)'!G188</f>
        <v>#N/A</v>
      </c>
      <c r="I60" s="21">
        <f>'様式Ⅰ(女子)'!C188</f>
        <v>0</v>
      </c>
      <c r="J60" s="21">
        <f>'様式Ⅰ(女子)'!J188</f>
        <v>0</v>
      </c>
      <c r="K60" s="21" t="str">
        <f>'様式Ⅰ(女子)'!N188</f>
        <v/>
      </c>
      <c r="L60" s="21">
        <f>'様式Ⅰ(女子)'!J189</f>
        <v>0</v>
      </c>
      <c r="M60" s="21" t="str">
        <f>'様式Ⅰ(女子)'!N189</f>
        <v/>
      </c>
      <c r="N60" s="21">
        <f>'様式Ⅰ(女子)'!J190</f>
        <v>0</v>
      </c>
      <c r="O60" s="21" t="str">
        <f>'様式Ⅰ(女子)'!N190</f>
        <v/>
      </c>
      <c r="S60" s="21"/>
    </row>
    <row r="61" spans="1:19">
      <c r="A61" s="17">
        <v>60</v>
      </c>
      <c r="B61" s="21" t="str">
        <f>'様式Ⅰ(女子)'!H191</f>
        <v/>
      </c>
      <c r="C61" s="21" t="str">
        <f>CONCATENATE('様式Ⅰ(女子)'!D191," (",'様式Ⅰ(女子)'!F191,")")</f>
        <v xml:space="preserve"> ()</v>
      </c>
      <c r="D61" s="21" t="str">
        <f>'様式Ⅰ(女子)'!E191</f>
        <v/>
      </c>
      <c r="E61" s="21">
        <v>2</v>
      </c>
      <c r="F61" s="21">
        <f>基本情報登録!$D$8</f>
        <v>0</v>
      </c>
      <c r="G61" s="21" t="str">
        <f>基本情報登録!$D$10</f>
        <v/>
      </c>
      <c r="H61" s="21" t="e">
        <f>'様式Ⅰ(女子)'!G191</f>
        <v>#N/A</v>
      </c>
      <c r="I61" s="21">
        <f>'様式Ⅰ(女子)'!C191</f>
        <v>0</v>
      </c>
      <c r="J61" s="21">
        <f>'様式Ⅰ(女子)'!J191</f>
        <v>0</v>
      </c>
      <c r="K61" s="21" t="str">
        <f>'様式Ⅰ(女子)'!N191</f>
        <v/>
      </c>
      <c r="L61" s="21">
        <f>'様式Ⅰ(女子)'!J192</f>
        <v>0</v>
      </c>
      <c r="M61" s="21" t="str">
        <f>'様式Ⅰ(女子)'!N192</f>
        <v/>
      </c>
      <c r="N61" s="21">
        <f>'様式Ⅰ(女子)'!J193</f>
        <v>0</v>
      </c>
      <c r="O61" s="21" t="str">
        <f>'様式Ⅰ(女子)'!N193</f>
        <v/>
      </c>
    </row>
    <row r="62" spans="1:19">
      <c r="A62" s="17">
        <v>61</v>
      </c>
      <c r="B62" s="21" t="str">
        <f>'様式Ⅰ(女子)'!H194</f>
        <v/>
      </c>
      <c r="C62" s="21" t="str">
        <f>CONCATENATE('様式Ⅰ(女子)'!D194," (",'様式Ⅰ(女子)'!F194,")")</f>
        <v xml:space="preserve"> ()</v>
      </c>
      <c r="D62" s="21" t="str">
        <f>'様式Ⅰ(女子)'!E194</f>
        <v/>
      </c>
      <c r="E62" s="21">
        <v>2</v>
      </c>
      <c r="F62" s="21">
        <f>基本情報登録!$D$8</f>
        <v>0</v>
      </c>
      <c r="G62" s="21" t="str">
        <f>基本情報登録!$D$10</f>
        <v/>
      </c>
      <c r="H62" s="21" t="e">
        <f>'様式Ⅰ(女子)'!G194</f>
        <v>#N/A</v>
      </c>
      <c r="I62" s="21">
        <f>'様式Ⅰ(女子)'!C194</f>
        <v>0</v>
      </c>
      <c r="J62" s="21">
        <f>'様式Ⅰ(女子)'!J194</f>
        <v>0</v>
      </c>
      <c r="K62" s="21" t="str">
        <f>'様式Ⅰ(女子)'!N194</f>
        <v/>
      </c>
      <c r="L62" s="21">
        <f>'様式Ⅰ(女子)'!J195</f>
        <v>0</v>
      </c>
      <c r="M62" s="21" t="str">
        <f>'様式Ⅰ(女子)'!N195</f>
        <v/>
      </c>
      <c r="N62" s="21">
        <f>'様式Ⅰ(女子)'!J196</f>
        <v>0</v>
      </c>
      <c r="O62" s="21" t="str">
        <f>'様式Ⅰ(女子)'!N196</f>
        <v/>
      </c>
    </row>
    <row r="63" spans="1:19">
      <c r="A63" s="17">
        <v>62</v>
      </c>
      <c r="B63" s="21" t="str">
        <f>'様式Ⅰ(女子)'!H197</f>
        <v/>
      </c>
      <c r="C63" s="21" t="str">
        <f>CONCATENATE('様式Ⅰ(女子)'!D197," (",'様式Ⅰ(女子)'!F197,")")</f>
        <v xml:space="preserve"> ()</v>
      </c>
      <c r="D63" s="21" t="str">
        <f>'様式Ⅰ(女子)'!E197</f>
        <v/>
      </c>
      <c r="E63" s="21">
        <v>2</v>
      </c>
      <c r="F63" s="21">
        <f>基本情報登録!$D$8</f>
        <v>0</v>
      </c>
      <c r="G63" s="21" t="str">
        <f>基本情報登録!$D$10</f>
        <v/>
      </c>
      <c r="H63" s="21" t="e">
        <f>'様式Ⅰ(女子)'!G197</f>
        <v>#N/A</v>
      </c>
      <c r="I63" s="21">
        <f>'様式Ⅰ(女子)'!C197</f>
        <v>0</v>
      </c>
      <c r="J63" s="21">
        <f>'様式Ⅰ(女子)'!J197</f>
        <v>0</v>
      </c>
      <c r="K63" s="21" t="str">
        <f>'様式Ⅰ(女子)'!N197</f>
        <v/>
      </c>
      <c r="L63" s="21">
        <f>'様式Ⅰ(女子)'!J198</f>
        <v>0</v>
      </c>
      <c r="M63" s="21" t="str">
        <f>'様式Ⅰ(女子)'!N198</f>
        <v/>
      </c>
      <c r="N63" s="21">
        <f>'様式Ⅰ(女子)'!J199</f>
        <v>0</v>
      </c>
      <c r="O63" s="21" t="str">
        <f>'様式Ⅰ(女子)'!N199</f>
        <v/>
      </c>
      <c r="S63" s="21"/>
    </row>
    <row r="64" spans="1:19">
      <c r="A64" s="17">
        <v>63</v>
      </c>
      <c r="B64" s="21" t="str">
        <f>'様式Ⅰ(女子)'!H200</f>
        <v/>
      </c>
      <c r="C64" s="21" t="str">
        <f>CONCATENATE('様式Ⅰ(女子)'!D200," (",'様式Ⅰ(女子)'!F200,")")</f>
        <v xml:space="preserve"> ()</v>
      </c>
      <c r="D64" s="21" t="str">
        <f>'様式Ⅰ(女子)'!E200</f>
        <v/>
      </c>
      <c r="E64" s="21">
        <v>2</v>
      </c>
      <c r="F64" s="21">
        <f>基本情報登録!$D$8</f>
        <v>0</v>
      </c>
      <c r="G64" s="21" t="str">
        <f>基本情報登録!$D$10</f>
        <v/>
      </c>
      <c r="H64" s="21" t="e">
        <f>'様式Ⅰ(女子)'!G200</f>
        <v>#N/A</v>
      </c>
      <c r="I64" s="21">
        <f>'様式Ⅰ(女子)'!C200</f>
        <v>0</v>
      </c>
      <c r="J64" s="21">
        <f>'様式Ⅰ(女子)'!J200</f>
        <v>0</v>
      </c>
      <c r="K64" s="21" t="str">
        <f>'様式Ⅰ(女子)'!N200</f>
        <v/>
      </c>
      <c r="L64" s="21">
        <f>'様式Ⅰ(女子)'!J201</f>
        <v>0</v>
      </c>
      <c r="M64" s="21" t="str">
        <f>'様式Ⅰ(女子)'!N201</f>
        <v/>
      </c>
      <c r="N64" s="21">
        <f>'様式Ⅰ(女子)'!J202</f>
        <v>0</v>
      </c>
      <c r="O64" s="21" t="str">
        <f>'様式Ⅰ(女子)'!N202</f>
        <v/>
      </c>
    </row>
    <row r="65" spans="1:19">
      <c r="A65" s="17">
        <v>64</v>
      </c>
      <c r="B65" s="21" t="str">
        <f>'様式Ⅰ(女子)'!H203</f>
        <v/>
      </c>
      <c r="C65" s="21" t="str">
        <f>CONCATENATE('様式Ⅰ(女子)'!D203," (",'様式Ⅰ(女子)'!F203,")")</f>
        <v xml:space="preserve"> ()</v>
      </c>
      <c r="D65" s="21" t="str">
        <f>'様式Ⅰ(女子)'!E203</f>
        <v/>
      </c>
      <c r="E65" s="21">
        <v>2</v>
      </c>
      <c r="F65" s="21">
        <f>基本情報登録!$D$8</f>
        <v>0</v>
      </c>
      <c r="G65" s="21" t="str">
        <f>基本情報登録!$D$10</f>
        <v/>
      </c>
      <c r="H65" s="21" t="e">
        <f>'様式Ⅰ(女子)'!G203</f>
        <v>#N/A</v>
      </c>
      <c r="I65" s="21">
        <f>'様式Ⅰ(女子)'!C203</f>
        <v>0</v>
      </c>
      <c r="J65" s="21">
        <f>'様式Ⅰ(女子)'!J203</f>
        <v>0</v>
      </c>
      <c r="K65" s="21" t="str">
        <f>'様式Ⅰ(女子)'!N203</f>
        <v/>
      </c>
      <c r="L65" s="21">
        <f>'様式Ⅰ(女子)'!J204</f>
        <v>0</v>
      </c>
      <c r="M65" s="21" t="str">
        <f>'様式Ⅰ(女子)'!N204</f>
        <v/>
      </c>
      <c r="N65" s="21">
        <f>'様式Ⅰ(女子)'!J205</f>
        <v>0</v>
      </c>
      <c r="O65" s="21" t="str">
        <f>'様式Ⅰ(女子)'!N205</f>
        <v/>
      </c>
    </row>
    <row r="66" spans="1:19">
      <c r="A66" s="17">
        <v>65</v>
      </c>
      <c r="B66" s="21" t="str">
        <f>'様式Ⅰ(女子)'!H206</f>
        <v/>
      </c>
      <c r="C66" s="21" t="str">
        <f>CONCATENATE('様式Ⅰ(女子)'!D206," (",'様式Ⅰ(女子)'!F206,")")</f>
        <v xml:space="preserve"> ()</v>
      </c>
      <c r="D66" s="21" t="str">
        <f>'様式Ⅰ(女子)'!E206</f>
        <v/>
      </c>
      <c r="E66" s="21">
        <v>2</v>
      </c>
      <c r="F66" s="21">
        <f>基本情報登録!$D$8</f>
        <v>0</v>
      </c>
      <c r="G66" s="21" t="str">
        <f>基本情報登録!$D$10</f>
        <v/>
      </c>
      <c r="H66" s="21" t="e">
        <f>'様式Ⅰ(女子)'!G206</f>
        <v>#N/A</v>
      </c>
      <c r="I66" s="21">
        <f>'様式Ⅰ(女子)'!C206</f>
        <v>0</v>
      </c>
      <c r="J66" s="21">
        <f>'様式Ⅰ(女子)'!J206</f>
        <v>0</v>
      </c>
      <c r="K66" s="21" t="str">
        <f>'様式Ⅰ(女子)'!N206</f>
        <v/>
      </c>
      <c r="L66" s="21">
        <f>'様式Ⅰ(女子)'!J207</f>
        <v>0</v>
      </c>
      <c r="M66" s="21" t="str">
        <f>'様式Ⅰ(女子)'!N207</f>
        <v/>
      </c>
      <c r="N66" s="21">
        <f>'様式Ⅰ(女子)'!J208</f>
        <v>0</v>
      </c>
      <c r="O66" s="21" t="str">
        <f>'様式Ⅰ(女子)'!N208</f>
        <v/>
      </c>
      <c r="S66" s="21"/>
    </row>
    <row r="67" spans="1:19">
      <c r="A67" s="17">
        <v>66</v>
      </c>
      <c r="B67" s="21" t="str">
        <f>'様式Ⅰ(女子)'!H209</f>
        <v/>
      </c>
      <c r="C67" s="21" t="str">
        <f>CONCATENATE('様式Ⅰ(女子)'!D209," (",'様式Ⅰ(女子)'!F209,")")</f>
        <v xml:space="preserve"> ()</v>
      </c>
      <c r="D67" s="21" t="str">
        <f>'様式Ⅰ(女子)'!E209</f>
        <v/>
      </c>
      <c r="E67" s="21">
        <v>2</v>
      </c>
      <c r="F67" s="21">
        <f>基本情報登録!$D$8</f>
        <v>0</v>
      </c>
      <c r="G67" s="21" t="str">
        <f>基本情報登録!$D$10</f>
        <v/>
      </c>
      <c r="H67" s="21" t="e">
        <f>'様式Ⅰ(女子)'!G209</f>
        <v>#N/A</v>
      </c>
      <c r="I67" s="21">
        <f>'様式Ⅰ(女子)'!C209</f>
        <v>0</v>
      </c>
      <c r="J67" s="21">
        <f>'様式Ⅰ(女子)'!J209</f>
        <v>0</v>
      </c>
      <c r="K67" s="21" t="str">
        <f>'様式Ⅰ(女子)'!N209</f>
        <v/>
      </c>
      <c r="L67" s="21">
        <f>'様式Ⅰ(女子)'!J210</f>
        <v>0</v>
      </c>
      <c r="M67" s="21" t="str">
        <f>'様式Ⅰ(女子)'!N210</f>
        <v/>
      </c>
      <c r="N67" s="21">
        <f>'様式Ⅰ(女子)'!J211</f>
        <v>0</v>
      </c>
      <c r="O67" s="21" t="str">
        <f>'様式Ⅰ(女子)'!N211</f>
        <v/>
      </c>
    </row>
    <row r="68" spans="1:19">
      <c r="A68" s="17">
        <v>67</v>
      </c>
      <c r="B68" s="21" t="str">
        <f>'様式Ⅰ(女子)'!H212</f>
        <v/>
      </c>
      <c r="C68" s="21" t="str">
        <f>CONCATENATE('様式Ⅰ(女子)'!D212," (",'様式Ⅰ(女子)'!F212,")")</f>
        <v xml:space="preserve"> ()</v>
      </c>
      <c r="D68" s="21" t="str">
        <f>'様式Ⅰ(女子)'!E212</f>
        <v/>
      </c>
      <c r="E68" s="21">
        <v>2</v>
      </c>
      <c r="F68" s="21">
        <f>基本情報登録!$D$8</f>
        <v>0</v>
      </c>
      <c r="G68" s="21" t="str">
        <f>基本情報登録!$D$10</f>
        <v/>
      </c>
      <c r="H68" s="21" t="e">
        <f>'様式Ⅰ(女子)'!G212</f>
        <v>#N/A</v>
      </c>
      <c r="I68" s="21">
        <f>'様式Ⅰ(女子)'!C212</f>
        <v>0</v>
      </c>
      <c r="J68" s="21">
        <f>'様式Ⅰ(女子)'!J212</f>
        <v>0</v>
      </c>
      <c r="K68" s="21" t="str">
        <f>'様式Ⅰ(女子)'!N212</f>
        <v/>
      </c>
      <c r="L68" s="21">
        <f>'様式Ⅰ(女子)'!J213</f>
        <v>0</v>
      </c>
      <c r="M68" s="21" t="str">
        <f>'様式Ⅰ(女子)'!N213</f>
        <v/>
      </c>
      <c r="N68" s="21">
        <f>'様式Ⅰ(女子)'!J214</f>
        <v>0</v>
      </c>
      <c r="O68" s="21" t="str">
        <f>'様式Ⅰ(女子)'!N214</f>
        <v/>
      </c>
    </row>
    <row r="69" spans="1:19">
      <c r="A69" s="17">
        <v>68</v>
      </c>
      <c r="B69" s="21" t="str">
        <f>'様式Ⅰ(女子)'!H215</f>
        <v/>
      </c>
      <c r="C69" s="21" t="str">
        <f>CONCATENATE('様式Ⅰ(女子)'!D215," (",'様式Ⅰ(女子)'!F215,")")</f>
        <v xml:space="preserve"> ()</v>
      </c>
      <c r="D69" s="21" t="str">
        <f>'様式Ⅰ(女子)'!E215</f>
        <v/>
      </c>
      <c r="E69" s="21">
        <v>2</v>
      </c>
      <c r="F69" s="21">
        <f>基本情報登録!$D$8</f>
        <v>0</v>
      </c>
      <c r="G69" s="21" t="str">
        <f>基本情報登録!$D$10</f>
        <v/>
      </c>
      <c r="H69" s="21" t="e">
        <f>'様式Ⅰ(女子)'!G215</f>
        <v>#N/A</v>
      </c>
      <c r="I69" s="21">
        <f>'様式Ⅰ(女子)'!C215</f>
        <v>0</v>
      </c>
      <c r="J69" s="21">
        <f>'様式Ⅰ(女子)'!J215</f>
        <v>0</v>
      </c>
      <c r="K69" s="21" t="str">
        <f>'様式Ⅰ(女子)'!N215</f>
        <v/>
      </c>
      <c r="L69" s="21">
        <f>'様式Ⅰ(女子)'!J216</f>
        <v>0</v>
      </c>
      <c r="M69" s="21" t="str">
        <f>'様式Ⅰ(女子)'!N216</f>
        <v/>
      </c>
      <c r="N69" s="21">
        <f>'様式Ⅰ(女子)'!J217</f>
        <v>0</v>
      </c>
      <c r="O69" s="21" t="str">
        <f>'様式Ⅰ(女子)'!N217</f>
        <v/>
      </c>
      <c r="S69" s="21"/>
    </row>
    <row r="70" spans="1:19">
      <c r="A70" s="17">
        <v>69</v>
      </c>
      <c r="B70" s="21" t="str">
        <f>'様式Ⅰ(女子)'!H218</f>
        <v/>
      </c>
      <c r="C70" s="21" t="str">
        <f>CONCATENATE('様式Ⅰ(女子)'!D218," (",'様式Ⅰ(女子)'!F218,")")</f>
        <v xml:space="preserve"> ()</v>
      </c>
      <c r="D70" s="21" t="str">
        <f>'様式Ⅰ(女子)'!E218</f>
        <v/>
      </c>
      <c r="E70" s="21">
        <v>2</v>
      </c>
      <c r="F70" s="21">
        <f>基本情報登録!$D$8</f>
        <v>0</v>
      </c>
      <c r="G70" s="21" t="str">
        <f>基本情報登録!$D$10</f>
        <v/>
      </c>
      <c r="H70" s="21" t="e">
        <f>'様式Ⅰ(女子)'!G218</f>
        <v>#N/A</v>
      </c>
      <c r="I70" s="21">
        <f>'様式Ⅰ(女子)'!C218</f>
        <v>0</v>
      </c>
      <c r="J70" s="21">
        <f>'様式Ⅰ(女子)'!J218</f>
        <v>0</v>
      </c>
      <c r="K70" s="21" t="str">
        <f>'様式Ⅰ(女子)'!N218</f>
        <v/>
      </c>
      <c r="L70" s="21">
        <f>'様式Ⅰ(女子)'!J219</f>
        <v>0</v>
      </c>
      <c r="M70" s="21" t="str">
        <f>'様式Ⅰ(女子)'!N219</f>
        <v/>
      </c>
      <c r="N70" s="21">
        <f>'様式Ⅰ(女子)'!J220</f>
        <v>0</v>
      </c>
      <c r="O70" s="21" t="str">
        <f>'様式Ⅰ(女子)'!N220</f>
        <v/>
      </c>
    </row>
    <row r="71" spans="1:19">
      <c r="A71" s="17">
        <v>70</v>
      </c>
      <c r="B71" s="21" t="str">
        <f>'様式Ⅰ(女子)'!H221</f>
        <v/>
      </c>
      <c r="C71" s="21" t="str">
        <f>CONCATENATE('様式Ⅰ(女子)'!D221," (",'様式Ⅰ(女子)'!F221,")")</f>
        <v xml:space="preserve"> ()</v>
      </c>
      <c r="D71" s="21" t="str">
        <f>'様式Ⅰ(女子)'!E221</f>
        <v/>
      </c>
      <c r="E71" s="21">
        <v>2</v>
      </c>
      <c r="F71" s="21">
        <f>基本情報登録!$D$8</f>
        <v>0</v>
      </c>
      <c r="G71" s="21" t="str">
        <f>基本情報登録!$D$10</f>
        <v/>
      </c>
      <c r="H71" s="21" t="e">
        <f>'様式Ⅰ(女子)'!G221</f>
        <v>#N/A</v>
      </c>
      <c r="I71" s="21">
        <f>'様式Ⅰ(女子)'!C221</f>
        <v>0</v>
      </c>
      <c r="J71" s="21">
        <f>'様式Ⅰ(女子)'!J221</f>
        <v>0</v>
      </c>
      <c r="K71" s="21" t="str">
        <f>'様式Ⅰ(女子)'!N221</f>
        <v/>
      </c>
      <c r="L71" s="21">
        <f>'様式Ⅰ(女子)'!J222</f>
        <v>0</v>
      </c>
      <c r="M71" s="21" t="str">
        <f>'様式Ⅰ(女子)'!N222</f>
        <v/>
      </c>
      <c r="N71" s="21">
        <f>'様式Ⅰ(女子)'!J223</f>
        <v>0</v>
      </c>
      <c r="O71" s="21" t="str">
        <f>'様式Ⅰ(女子)'!N223</f>
        <v/>
      </c>
    </row>
    <row r="72" spans="1:19">
      <c r="A72" s="17">
        <v>71</v>
      </c>
      <c r="B72" s="21" t="str">
        <f>'様式Ⅰ(女子)'!H224</f>
        <v/>
      </c>
      <c r="C72" s="21" t="str">
        <f>CONCATENATE('様式Ⅰ(女子)'!D224," (",'様式Ⅰ(女子)'!F224,")")</f>
        <v xml:space="preserve"> ()</v>
      </c>
      <c r="D72" s="21" t="str">
        <f>'様式Ⅰ(女子)'!E224</f>
        <v/>
      </c>
      <c r="E72" s="21">
        <v>2</v>
      </c>
      <c r="F72" s="21">
        <f>基本情報登録!$D$8</f>
        <v>0</v>
      </c>
      <c r="G72" s="21" t="str">
        <f>基本情報登録!$D$10</f>
        <v/>
      </c>
      <c r="H72" s="21" t="e">
        <f>'様式Ⅰ(女子)'!G224</f>
        <v>#N/A</v>
      </c>
      <c r="I72" s="21">
        <f>'様式Ⅰ(女子)'!C224</f>
        <v>0</v>
      </c>
      <c r="J72" s="21">
        <f>'様式Ⅰ(女子)'!J224</f>
        <v>0</v>
      </c>
      <c r="K72" s="21" t="str">
        <f>'様式Ⅰ(女子)'!N224</f>
        <v/>
      </c>
      <c r="L72" s="21">
        <f>'様式Ⅰ(女子)'!J225</f>
        <v>0</v>
      </c>
      <c r="M72" s="21" t="str">
        <f>'様式Ⅰ(女子)'!N225</f>
        <v/>
      </c>
      <c r="N72" s="21">
        <f>'様式Ⅰ(女子)'!J226</f>
        <v>0</v>
      </c>
      <c r="O72" s="21" t="str">
        <f>'様式Ⅰ(女子)'!N226</f>
        <v/>
      </c>
    </row>
    <row r="73" spans="1:19">
      <c r="A73" s="17">
        <v>72</v>
      </c>
      <c r="B73" s="21" t="str">
        <f>'様式Ⅰ(女子)'!H227</f>
        <v/>
      </c>
      <c r="C73" s="21" t="str">
        <f>CONCATENATE('様式Ⅰ(女子)'!D227," (",'様式Ⅰ(女子)'!F227,")")</f>
        <v xml:space="preserve"> ()</v>
      </c>
      <c r="D73" s="21" t="str">
        <f>'様式Ⅰ(女子)'!E227</f>
        <v/>
      </c>
      <c r="E73" s="21">
        <v>2</v>
      </c>
      <c r="F73" s="21">
        <f>基本情報登録!$D$8</f>
        <v>0</v>
      </c>
      <c r="G73" s="21" t="str">
        <f>基本情報登録!$D$10</f>
        <v/>
      </c>
      <c r="H73" s="21" t="e">
        <f>'様式Ⅰ(女子)'!G227</f>
        <v>#N/A</v>
      </c>
      <c r="I73" s="21">
        <f>'様式Ⅰ(女子)'!C227</f>
        <v>0</v>
      </c>
      <c r="J73" s="21">
        <f>'様式Ⅰ(女子)'!J227</f>
        <v>0</v>
      </c>
      <c r="K73" s="21" t="str">
        <f>'様式Ⅰ(女子)'!N227</f>
        <v/>
      </c>
      <c r="L73" s="21">
        <f>'様式Ⅰ(女子)'!J228</f>
        <v>0</v>
      </c>
      <c r="M73" s="21" t="str">
        <f>'様式Ⅰ(女子)'!N228</f>
        <v/>
      </c>
      <c r="N73" s="21">
        <f>'様式Ⅰ(女子)'!J229</f>
        <v>0</v>
      </c>
      <c r="O73" s="21" t="str">
        <f>'様式Ⅰ(女子)'!N229</f>
        <v/>
      </c>
    </row>
    <row r="74" spans="1:19">
      <c r="A74" s="17">
        <v>73</v>
      </c>
      <c r="B74" s="21" t="str">
        <f>'様式Ⅰ(女子)'!H230</f>
        <v/>
      </c>
      <c r="C74" s="21" t="str">
        <f>CONCATENATE('様式Ⅰ(女子)'!D230," (",'様式Ⅰ(女子)'!F230,")")</f>
        <v xml:space="preserve"> ()</v>
      </c>
      <c r="D74" s="21" t="str">
        <f>'様式Ⅰ(女子)'!E230</f>
        <v/>
      </c>
      <c r="E74" s="21">
        <v>2</v>
      </c>
      <c r="F74" s="21">
        <f>基本情報登録!$D$8</f>
        <v>0</v>
      </c>
      <c r="G74" s="21" t="str">
        <f>基本情報登録!$D$10</f>
        <v/>
      </c>
      <c r="H74" s="21" t="e">
        <f>'様式Ⅰ(女子)'!G230</f>
        <v>#N/A</v>
      </c>
      <c r="I74" s="21">
        <f>'様式Ⅰ(女子)'!C230</f>
        <v>0</v>
      </c>
      <c r="J74" s="21">
        <f>'様式Ⅰ(女子)'!J230</f>
        <v>0</v>
      </c>
      <c r="K74" s="21" t="str">
        <f>'様式Ⅰ(女子)'!N230</f>
        <v/>
      </c>
      <c r="L74" s="21">
        <f>'様式Ⅰ(女子)'!J231</f>
        <v>0</v>
      </c>
      <c r="M74" s="21" t="str">
        <f>'様式Ⅰ(女子)'!N231</f>
        <v/>
      </c>
      <c r="N74" s="21">
        <f>'様式Ⅰ(女子)'!J232</f>
        <v>0</v>
      </c>
      <c r="O74" s="21" t="str">
        <f>'様式Ⅰ(女子)'!N232</f>
        <v/>
      </c>
    </row>
    <row r="75" spans="1:19">
      <c r="A75" s="17">
        <v>74</v>
      </c>
      <c r="B75" s="21" t="str">
        <f>'様式Ⅰ(女子)'!H233</f>
        <v/>
      </c>
      <c r="C75" s="21" t="str">
        <f>CONCATENATE('様式Ⅰ(女子)'!D233," (",'様式Ⅰ(女子)'!F233,")")</f>
        <v xml:space="preserve"> ()</v>
      </c>
      <c r="D75" s="21" t="str">
        <f>'様式Ⅰ(女子)'!E233</f>
        <v/>
      </c>
      <c r="E75" s="21">
        <v>2</v>
      </c>
      <c r="F75" s="21">
        <f>基本情報登録!$D$8</f>
        <v>0</v>
      </c>
      <c r="G75" s="21" t="str">
        <f>基本情報登録!$D$10</f>
        <v/>
      </c>
      <c r="H75" s="21" t="e">
        <f>'様式Ⅰ(女子)'!G233</f>
        <v>#N/A</v>
      </c>
      <c r="I75" s="21">
        <f>'様式Ⅰ(女子)'!C233</f>
        <v>0</v>
      </c>
      <c r="J75" s="21">
        <f>'様式Ⅰ(女子)'!J233</f>
        <v>0</v>
      </c>
      <c r="K75" s="21" t="str">
        <f>'様式Ⅰ(女子)'!N233</f>
        <v/>
      </c>
      <c r="L75" s="21">
        <f>'様式Ⅰ(女子)'!J234</f>
        <v>0</v>
      </c>
      <c r="M75" s="21" t="str">
        <f>'様式Ⅰ(女子)'!N234</f>
        <v/>
      </c>
      <c r="N75" s="21">
        <f>'様式Ⅰ(女子)'!J235</f>
        <v>0</v>
      </c>
      <c r="O75" s="21" t="str">
        <f>'様式Ⅰ(女子)'!N235</f>
        <v/>
      </c>
    </row>
    <row r="76" spans="1:19">
      <c r="A76" s="17">
        <v>75</v>
      </c>
      <c r="B76" s="21" t="str">
        <f>'様式Ⅰ(女子)'!H236</f>
        <v/>
      </c>
      <c r="C76" s="21" t="str">
        <f>CONCATENATE('様式Ⅰ(女子)'!D236," (",'様式Ⅰ(女子)'!F236,")")</f>
        <v xml:space="preserve"> ()</v>
      </c>
      <c r="D76" s="21" t="str">
        <f>'様式Ⅰ(女子)'!E236</f>
        <v/>
      </c>
      <c r="E76" s="21">
        <v>2</v>
      </c>
      <c r="F76" s="21">
        <f>基本情報登録!$D$8</f>
        <v>0</v>
      </c>
      <c r="G76" s="21" t="str">
        <f>基本情報登録!$D$10</f>
        <v/>
      </c>
      <c r="H76" s="21" t="e">
        <f>'様式Ⅰ(女子)'!G236</f>
        <v>#N/A</v>
      </c>
      <c r="I76" s="21">
        <f>'様式Ⅰ(女子)'!C236</f>
        <v>0</v>
      </c>
      <c r="J76" s="21">
        <f>'様式Ⅰ(女子)'!J236</f>
        <v>0</v>
      </c>
      <c r="K76" s="21" t="str">
        <f>'様式Ⅰ(女子)'!N236</f>
        <v/>
      </c>
      <c r="L76" s="21">
        <f>'様式Ⅰ(女子)'!J237</f>
        <v>0</v>
      </c>
      <c r="M76" s="21" t="str">
        <f>'様式Ⅰ(女子)'!N237</f>
        <v/>
      </c>
      <c r="N76" s="21">
        <f>'様式Ⅰ(女子)'!J238</f>
        <v>0</v>
      </c>
      <c r="O76" s="21" t="str">
        <f>'様式Ⅰ(女子)'!N238</f>
        <v/>
      </c>
    </row>
    <row r="77" spans="1:19">
      <c r="A77" s="17">
        <v>76</v>
      </c>
      <c r="B77" s="21" t="str">
        <f>'様式Ⅰ(女子)'!H239</f>
        <v/>
      </c>
      <c r="C77" s="21" t="str">
        <f>CONCATENATE('様式Ⅰ(女子)'!D239," (",'様式Ⅰ(女子)'!F239,")")</f>
        <v xml:space="preserve"> ()</v>
      </c>
      <c r="D77" s="21" t="str">
        <f>'様式Ⅰ(女子)'!E239</f>
        <v/>
      </c>
      <c r="E77" s="21">
        <v>2</v>
      </c>
      <c r="F77" s="21">
        <f>基本情報登録!$D$8</f>
        <v>0</v>
      </c>
      <c r="G77" s="21" t="str">
        <f>基本情報登録!$D$10</f>
        <v/>
      </c>
      <c r="H77" s="21" t="e">
        <f>'様式Ⅰ(女子)'!G239</f>
        <v>#N/A</v>
      </c>
      <c r="I77" s="21">
        <f>'様式Ⅰ(女子)'!C239</f>
        <v>0</v>
      </c>
      <c r="J77" s="21">
        <f>'様式Ⅰ(女子)'!J239</f>
        <v>0</v>
      </c>
      <c r="K77" s="21" t="str">
        <f>'様式Ⅰ(女子)'!N239</f>
        <v/>
      </c>
      <c r="L77" s="21">
        <f>'様式Ⅰ(女子)'!J240</f>
        <v>0</v>
      </c>
      <c r="M77" s="21" t="str">
        <f>'様式Ⅰ(女子)'!N240</f>
        <v/>
      </c>
      <c r="N77" s="21">
        <f>'様式Ⅰ(女子)'!J241</f>
        <v>0</v>
      </c>
      <c r="O77" s="21" t="str">
        <f>'様式Ⅰ(女子)'!N241</f>
        <v/>
      </c>
    </row>
    <row r="78" spans="1:19">
      <c r="A78" s="17">
        <v>77</v>
      </c>
      <c r="B78" s="21" t="str">
        <f>'様式Ⅰ(女子)'!H242</f>
        <v/>
      </c>
      <c r="C78" s="21" t="str">
        <f>CONCATENATE('様式Ⅰ(女子)'!D242," (",'様式Ⅰ(女子)'!F242,")")</f>
        <v xml:space="preserve"> ()</v>
      </c>
      <c r="D78" s="21" t="str">
        <f>'様式Ⅰ(女子)'!E242</f>
        <v/>
      </c>
      <c r="E78" s="21">
        <v>2</v>
      </c>
      <c r="F78" s="21">
        <f>基本情報登録!$D$8</f>
        <v>0</v>
      </c>
      <c r="G78" s="21" t="str">
        <f>基本情報登録!$D$10</f>
        <v/>
      </c>
      <c r="H78" s="21" t="e">
        <f>'様式Ⅰ(女子)'!G242</f>
        <v>#N/A</v>
      </c>
      <c r="I78" s="21">
        <f>'様式Ⅰ(女子)'!C242</f>
        <v>0</v>
      </c>
      <c r="J78" s="21">
        <f>'様式Ⅰ(女子)'!J242</f>
        <v>0</v>
      </c>
      <c r="K78" s="21" t="str">
        <f>'様式Ⅰ(女子)'!N242</f>
        <v/>
      </c>
      <c r="L78" s="21">
        <f>'様式Ⅰ(女子)'!J243</f>
        <v>0</v>
      </c>
      <c r="M78" s="21" t="str">
        <f>'様式Ⅰ(女子)'!N243</f>
        <v/>
      </c>
      <c r="N78" s="21">
        <f>'様式Ⅰ(女子)'!J244</f>
        <v>0</v>
      </c>
      <c r="O78" s="21" t="str">
        <f>'様式Ⅰ(女子)'!N244</f>
        <v/>
      </c>
    </row>
    <row r="79" spans="1:19">
      <c r="A79" s="17">
        <v>78</v>
      </c>
      <c r="B79" s="21" t="str">
        <f>'様式Ⅰ(女子)'!H245</f>
        <v/>
      </c>
      <c r="C79" s="21" t="str">
        <f>CONCATENATE('様式Ⅰ(女子)'!D245," (",'様式Ⅰ(女子)'!F245,")")</f>
        <v xml:space="preserve"> ()</v>
      </c>
      <c r="D79" s="21" t="str">
        <f>'様式Ⅰ(女子)'!E245</f>
        <v/>
      </c>
      <c r="E79" s="21">
        <v>2</v>
      </c>
      <c r="F79" s="21">
        <f>基本情報登録!$D$8</f>
        <v>0</v>
      </c>
      <c r="G79" s="21" t="str">
        <f>基本情報登録!$D$10</f>
        <v/>
      </c>
      <c r="H79" s="21" t="e">
        <f>'様式Ⅰ(女子)'!G245</f>
        <v>#N/A</v>
      </c>
      <c r="I79" s="21">
        <f>'様式Ⅰ(女子)'!C245</f>
        <v>0</v>
      </c>
      <c r="J79" s="21">
        <f>'様式Ⅰ(女子)'!J245</f>
        <v>0</v>
      </c>
      <c r="K79" s="21" t="str">
        <f>'様式Ⅰ(女子)'!N245</f>
        <v/>
      </c>
      <c r="L79" s="21">
        <f>'様式Ⅰ(女子)'!J246</f>
        <v>0</v>
      </c>
      <c r="M79" s="21" t="str">
        <f>'様式Ⅰ(女子)'!N246</f>
        <v/>
      </c>
      <c r="N79" s="21">
        <f>'様式Ⅰ(女子)'!J247</f>
        <v>0</v>
      </c>
      <c r="O79" s="21" t="str">
        <f>'様式Ⅰ(女子)'!N247</f>
        <v/>
      </c>
    </row>
    <row r="80" spans="1:19">
      <c r="A80" s="17">
        <v>79</v>
      </c>
      <c r="B80" s="21" t="str">
        <f>'様式Ⅰ(女子)'!H248</f>
        <v/>
      </c>
      <c r="C80" s="21" t="str">
        <f>CONCATENATE('様式Ⅰ(女子)'!D248," (",'様式Ⅰ(女子)'!F248,")")</f>
        <v xml:space="preserve"> ()</v>
      </c>
      <c r="D80" s="21" t="str">
        <f>'様式Ⅰ(女子)'!E248</f>
        <v/>
      </c>
      <c r="E80" s="21">
        <v>2</v>
      </c>
      <c r="F80" s="21">
        <f>基本情報登録!$D$8</f>
        <v>0</v>
      </c>
      <c r="G80" s="21" t="str">
        <f>基本情報登録!$D$10</f>
        <v/>
      </c>
      <c r="H80" s="21" t="e">
        <f>'様式Ⅰ(女子)'!G248</f>
        <v>#N/A</v>
      </c>
      <c r="I80" s="21">
        <f>'様式Ⅰ(女子)'!C248</f>
        <v>0</v>
      </c>
      <c r="J80" s="21">
        <f>'様式Ⅰ(女子)'!J248</f>
        <v>0</v>
      </c>
      <c r="K80" s="21" t="str">
        <f>'様式Ⅰ(女子)'!N248</f>
        <v/>
      </c>
      <c r="L80" s="21">
        <f>'様式Ⅰ(女子)'!J249</f>
        <v>0</v>
      </c>
      <c r="M80" s="21" t="str">
        <f>'様式Ⅰ(女子)'!N249</f>
        <v/>
      </c>
      <c r="N80" s="21">
        <f>'様式Ⅰ(女子)'!J250</f>
        <v>0</v>
      </c>
      <c r="O80" s="21" t="str">
        <f>'様式Ⅰ(女子)'!N250</f>
        <v/>
      </c>
    </row>
    <row r="81" spans="1:15">
      <c r="A81" s="17">
        <v>80</v>
      </c>
      <c r="B81" s="21" t="str">
        <f>'様式Ⅰ(女子)'!H251</f>
        <v/>
      </c>
      <c r="C81" s="21" t="str">
        <f>CONCATENATE('様式Ⅰ(女子)'!D251," (",'様式Ⅰ(女子)'!F251,")")</f>
        <v xml:space="preserve"> ()</v>
      </c>
      <c r="D81" s="21" t="str">
        <f>'様式Ⅰ(女子)'!E251</f>
        <v/>
      </c>
      <c r="E81" s="21">
        <v>2</v>
      </c>
      <c r="F81" s="21">
        <f>基本情報登録!$D$8</f>
        <v>0</v>
      </c>
      <c r="G81" s="21" t="str">
        <f>基本情報登録!$D$10</f>
        <v/>
      </c>
      <c r="H81" s="21" t="e">
        <f>'様式Ⅰ(女子)'!G251</f>
        <v>#N/A</v>
      </c>
      <c r="I81" s="21">
        <f>'様式Ⅰ(女子)'!C251</f>
        <v>0</v>
      </c>
      <c r="J81" s="21">
        <f>'様式Ⅰ(女子)'!J251</f>
        <v>0</v>
      </c>
      <c r="K81" s="21" t="str">
        <f>'様式Ⅰ(女子)'!N251</f>
        <v/>
      </c>
      <c r="L81" s="21">
        <f>'様式Ⅰ(女子)'!J252</f>
        <v>0</v>
      </c>
      <c r="M81" s="21" t="str">
        <f>'様式Ⅰ(女子)'!N252</f>
        <v/>
      </c>
      <c r="N81" s="21">
        <f>'様式Ⅰ(女子)'!J253</f>
        <v>0</v>
      </c>
      <c r="O81" s="21" t="str">
        <f>'様式Ⅰ(女子)'!N253</f>
        <v/>
      </c>
    </row>
    <row r="82" spans="1:15">
      <c r="A82" s="17">
        <v>81</v>
      </c>
      <c r="B82" s="21" t="str">
        <f>'様式Ⅰ(女子)'!H254</f>
        <v/>
      </c>
      <c r="C82" s="21" t="str">
        <f>CONCATENATE('様式Ⅰ(女子)'!D254," (",'様式Ⅰ(女子)'!F254,")")</f>
        <v xml:space="preserve"> ()</v>
      </c>
      <c r="D82" s="21" t="str">
        <f>'様式Ⅰ(女子)'!E254</f>
        <v/>
      </c>
      <c r="E82" s="21">
        <v>2</v>
      </c>
      <c r="F82" s="21">
        <f>基本情報登録!$D$8</f>
        <v>0</v>
      </c>
      <c r="G82" s="21" t="str">
        <f>基本情報登録!$D$10</f>
        <v/>
      </c>
      <c r="H82" s="21" t="e">
        <f>'様式Ⅰ(女子)'!G254</f>
        <v>#N/A</v>
      </c>
      <c r="I82" s="21">
        <f>'様式Ⅰ(女子)'!C254</f>
        <v>0</v>
      </c>
      <c r="J82" s="21">
        <f>'様式Ⅰ(女子)'!J254</f>
        <v>0</v>
      </c>
      <c r="K82" s="21" t="str">
        <f>'様式Ⅰ(女子)'!N254</f>
        <v/>
      </c>
      <c r="L82" s="21">
        <f>'様式Ⅰ(女子)'!J255</f>
        <v>0</v>
      </c>
      <c r="M82" s="21" t="str">
        <f>'様式Ⅰ(女子)'!N255</f>
        <v/>
      </c>
      <c r="N82" s="21">
        <f>'様式Ⅰ(女子)'!J256</f>
        <v>0</v>
      </c>
      <c r="O82" s="21" t="str">
        <f>'様式Ⅰ(女子)'!N256</f>
        <v/>
      </c>
    </row>
    <row r="83" spans="1:15">
      <c r="A83" s="17">
        <v>82</v>
      </c>
      <c r="B83" s="21" t="str">
        <f>'様式Ⅰ(女子)'!H257</f>
        <v/>
      </c>
      <c r="C83" s="21" t="str">
        <f>CONCATENATE('様式Ⅰ(女子)'!D257," (",'様式Ⅰ(女子)'!F257,")")</f>
        <v xml:space="preserve"> ()</v>
      </c>
      <c r="D83" s="21" t="str">
        <f>'様式Ⅰ(女子)'!E257</f>
        <v/>
      </c>
      <c r="E83" s="21">
        <v>2</v>
      </c>
      <c r="F83" s="21">
        <f>基本情報登録!$D$8</f>
        <v>0</v>
      </c>
      <c r="G83" s="21" t="str">
        <f>基本情報登録!$D$10</f>
        <v/>
      </c>
      <c r="H83" s="21" t="e">
        <f>'様式Ⅰ(女子)'!G257</f>
        <v>#N/A</v>
      </c>
      <c r="I83" s="21">
        <f>'様式Ⅰ(女子)'!C257</f>
        <v>0</v>
      </c>
      <c r="J83" s="21">
        <f>'様式Ⅰ(女子)'!J257</f>
        <v>0</v>
      </c>
      <c r="K83" s="21" t="str">
        <f>'様式Ⅰ(女子)'!N257</f>
        <v/>
      </c>
      <c r="L83" s="21">
        <f>'様式Ⅰ(女子)'!J258</f>
        <v>0</v>
      </c>
      <c r="M83" s="21" t="str">
        <f>'様式Ⅰ(女子)'!N258</f>
        <v/>
      </c>
      <c r="N83" s="21">
        <f>'様式Ⅰ(女子)'!J259</f>
        <v>0</v>
      </c>
      <c r="O83" s="21" t="str">
        <f>'様式Ⅰ(女子)'!N259</f>
        <v/>
      </c>
    </row>
    <row r="84" spans="1:15">
      <c r="A84" s="17">
        <v>83</v>
      </c>
      <c r="B84" s="21" t="str">
        <f>'様式Ⅰ(女子)'!H260</f>
        <v/>
      </c>
      <c r="C84" s="21" t="str">
        <f>CONCATENATE('様式Ⅰ(女子)'!D260," (",'様式Ⅰ(女子)'!F260,")")</f>
        <v xml:space="preserve"> ()</v>
      </c>
      <c r="D84" s="21" t="str">
        <f>'様式Ⅰ(女子)'!E260</f>
        <v/>
      </c>
      <c r="E84" s="21">
        <v>2</v>
      </c>
      <c r="F84" s="21">
        <f>基本情報登録!$D$8</f>
        <v>0</v>
      </c>
      <c r="G84" s="21" t="str">
        <f>基本情報登録!$D$10</f>
        <v/>
      </c>
      <c r="H84" s="21" t="e">
        <f>'様式Ⅰ(女子)'!G260</f>
        <v>#N/A</v>
      </c>
      <c r="I84" s="21">
        <f>'様式Ⅰ(女子)'!C260</f>
        <v>0</v>
      </c>
      <c r="J84" s="21">
        <f>'様式Ⅰ(女子)'!J260</f>
        <v>0</v>
      </c>
      <c r="K84" s="21" t="str">
        <f>'様式Ⅰ(女子)'!N260</f>
        <v/>
      </c>
      <c r="L84" s="21">
        <f>'様式Ⅰ(女子)'!J261</f>
        <v>0</v>
      </c>
      <c r="M84" s="21" t="str">
        <f>'様式Ⅰ(女子)'!N261</f>
        <v/>
      </c>
      <c r="N84" s="21">
        <f>'様式Ⅰ(女子)'!J262</f>
        <v>0</v>
      </c>
      <c r="O84" s="21" t="str">
        <f>'様式Ⅰ(女子)'!N262</f>
        <v/>
      </c>
    </row>
    <row r="85" spans="1:15">
      <c r="A85" s="17">
        <v>84</v>
      </c>
      <c r="B85" s="21" t="str">
        <f>'様式Ⅰ(女子)'!H263</f>
        <v/>
      </c>
      <c r="C85" s="21" t="str">
        <f>CONCATENATE('様式Ⅰ(女子)'!D263," (",'様式Ⅰ(女子)'!F263,")")</f>
        <v xml:space="preserve"> ()</v>
      </c>
      <c r="D85" s="21" t="str">
        <f>'様式Ⅰ(女子)'!E263</f>
        <v/>
      </c>
      <c r="E85" s="21">
        <v>2</v>
      </c>
      <c r="F85" s="21">
        <f>基本情報登録!$D$8</f>
        <v>0</v>
      </c>
      <c r="G85" s="21" t="str">
        <f>基本情報登録!$D$10</f>
        <v/>
      </c>
      <c r="H85" s="21" t="e">
        <f>'様式Ⅰ(女子)'!G263</f>
        <v>#N/A</v>
      </c>
      <c r="I85" s="21">
        <f>'様式Ⅰ(女子)'!C263</f>
        <v>0</v>
      </c>
      <c r="J85" s="21">
        <f>'様式Ⅰ(女子)'!J263</f>
        <v>0</v>
      </c>
      <c r="K85" s="21" t="str">
        <f>'様式Ⅰ(女子)'!N263</f>
        <v/>
      </c>
      <c r="L85" s="21">
        <f>'様式Ⅰ(女子)'!J264</f>
        <v>0</v>
      </c>
      <c r="M85" s="21" t="str">
        <f>'様式Ⅰ(女子)'!N264</f>
        <v/>
      </c>
      <c r="N85" s="21">
        <f>'様式Ⅰ(女子)'!J265</f>
        <v>0</v>
      </c>
      <c r="O85" s="21" t="str">
        <f>'様式Ⅰ(女子)'!N265</f>
        <v/>
      </c>
    </row>
    <row r="86" spans="1:15">
      <c r="A86" s="17">
        <v>85</v>
      </c>
      <c r="B86" s="21" t="str">
        <f>'様式Ⅰ(女子)'!H266</f>
        <v/>
      </c>
      <c r="C86" s="21" t="str">
        <f>CONCATENATE('様式Ⅰ(女子)'!D266," (",'様式Ⅰ(女子)'!F266,")")</f>
        <v xml:space="preserve"> ()</v>
      </c>
      <c r="D86" s="21" t="str">
        <f>'様式Ⅰ(女子)'!E266</f>
        <v/>
      </c>
      <c r="E86" s="21">
        <v>2</v>
      </c>
      <c r="F86" s="21">
        <f>基本情報登録!$D$8</f>
        <v>0</v>
      </c>
      <c r="G86" s="21" t="str">
        <f>基本情報登録!$D$10</f>
        <v/>
      </c>
      <c r="H86" s="21" t="e">
        <f>'様式Ⅰ(女子)'!G266</f>
        <v>#N/A</v>
      </c>
      <c r="I86" s="21">
        <f>'様式Ⅰ(女子)'!C266</f>
        <v>0</v>
      </c>
      <c r="J86" s="21">
        <f>'様式Ⅰ(女子)'!J266</f>
        <v>0</v>
      </c>
      <c r="K86" s="21" t="str">
        <f>'様式Ⅰ(女子)'!N266</f>
        <v/>
      </c>
      <c r="L86" s="21">
        <f>'様式Ⅰ(女子)'!J267</f>
        <v>0</v>
      </c>
      <c r="M86" s="21" t="str">
        <f>'様式Ⅰ(女子)'!N267</f>
        <v/>
      </c>
      <c r="N86" s="21">
        <f>'様式Ⅰ(女子)'!J268</f>
        <v>0</v>
      </c>
      <c r="O86" s="21" t="str">
        <f>'様式Ⅰ(女子)'!N268</f>
        <v/>
      </c>
    </row>
    <row r="87" spans="1:15">
      <c r="A87" s="17">
        <v>86</v>
      </c>
      <c r="B87" s="21" t="str">
        <f>'様式Ⅰ(女子)'!H269</f>
        <v/>
      </c>
      <c r="C87" s="21" t="str">
        <f>CONCATENATE('様式Ⅰ(女子)'!D269," (",'様式Ⅰ(女子)'!F269,")")</f>
        <v xml:space="preserve"> ()</v>
      </c>
      <c r="D87" s="21" t="str">
        <f>'様式Ⅰ(女子)'!E269</f>
        <v/>
      </c>
      <c r="E87" s="21">
        <v>2</v>
      </c>
      <c r="F87" s="21">
        <f>基本情報登録!$D$8</f>
        <v>0</v>
      </c>
      <c r="G87" s="21" t="str">
        <f>基本情報登録!$D$10</f>
        <v/>
      </c>
      <c r="H87" s="21" t="e">
        <f>'様式Ⅰ(女子)'!G269</f>
        <v>#N/A</v>
      </c>
      <c r="I87" s="21">
        <f>'様式Ⅰ(女子)'!C269</f>
        <v>0</v>
      </c>
      <c r="J87" s="21">
        <f>'様式Ⅰ(女子)'!J269</f>
        <v>0</v>
      </c>
      <c r="K87" s="21" t="str">
        <f>'様式Ⅰ(女子)'!N269</f>
        <v/>
      </c>
      <c r="L87" s="21">
        <f>'様式Ⅰ(女子)'!J270</f>
        <v>0</v>
      </c>
      <c r="M87" s="21" t="str">
        <f>'様式Ⅰ(女子)'!N270</f>
        <v/>
      </c>
      <c r="N87" s="21">
        <f>'様式Ⅰ(女子)'!J271</f>
        <v>0</v>
      </c>
      <c r="O87" s="21" t="str">
        <f>'様式Ⅰ(女子)'!N271</f>
        <v/>
      </c>
    </row>
    <row r="88" spans="1:15">
      <c r="A88" s="17">
        <v>87</v>
      </c>
      <c r="B88" s="21" t="str">
        <f>'様式Ⅰ(女子)'!H272</f>
        <v/>
      </c>
      <c r="C88" s="21" t="str">
        <f>CONCATENATE('様式Ⅰ(女子)'!D272," (",'様式Ⅰ(女子)'!F272,")")</f>
        <v xml:space="preserve"> ()</v>
      </c>
      <c r="D88" s="21" t="str">
        <f>'様式Ⅰ(女子)'!E272</f>
        <v/>
      </c>
      <c r="E88" s="21">
        <v>2</v>
      </c>
      <c r="F88" s="21">
        <f>基本情報登録!$D$8</f>
        <v>0</v>
      </c>
      <c r="G88" s="21" t="str">
        <f>基本情報登録!$D$10</f>
        <v/>
      </c>
      <c r="H88" s="21" t="e">
        <f>'様式Ⅰ(女子)'!G272</f>
        <v>#N/A</v>
      </c>
      <c r="I88" s="21">
        <f>'様式Ⅰ(女子)'!C272</f>
        <v>0</v>
      </c>
      <c r="J88" s="21">
        <f>'様式Ⅰ(女子)'!J272</f>
        <v>0</v>
      </c>
      <c r="K88" s="21" t="str">
        <f>'様式Ⅰ(女子)'!N272</f>
        <v/>
      </c>
      <c r="L88" s="21">
        <f>'様式Ⅰ(女子)'!J273</f>
        <v>0</v>
      </c>
      <c r="M88" s="21" t="str">
        <f>'様式Ⅰ(女子)'!N273</f>
        <v/>
      </c>
      <c r="N88" s="21">
        <f>'様式Ⅰ(女子)'!J274</f>
        <v>0</v>
      </c>
      <c r="O88" s="21" t="str">
        <f>'様式Ⅰ(女子)'!N274</f>
        <v/>
      </c>
    </row>
    <row r="89" spans="1:15">
      <c r="A89" s="17">
        <v>88</v>
      </c>
      <c r="B89" s="21" t="str">
        <f>'様式Ⅰ(女子)'!H275</f>
        <v/>
      </c>
      <c r="C89" s="21" t="str">
        <f>CONCATENATE('様式Ⅰ(女子)'!D275," (",'様式Ⅰ(女子)'!F275,")")</f>
        <v xml:space="preserve"> ()</v>
      </c>
      <c r="D89" s="21" t="str">
        <f>'様式Ⅰ(女子)'!E275</f>
        <v/>
      </c>
      <c r="E89" s="21">
        <v>2</v>
      </c>
      <c r="F89" s="21">
        <f>基本情報登録!$D$8</f>
        <v>0</v>
      </c>
      <c r="G89" s="21" t="str">
        <f>基本情報登録!$D$10</f>
        <v/>
      </c>
      <c r="H89" s="21" t="e">
        <f>'様式Ⅰ(女子)'!G275</f>
        <v>#N/A</v>
      </c>
      <c r="I89" s="21">
        <f>'様式Ⅰ(女子)'!C275</f>
        <v>0</v>
      </c>
      <c r="J89" s="21">
        <f>'様式Ⅰ(女子)'!J275</f>
        <v>0</v>
      </c>
      <c r="K89" s="21" t="str">
        <f>'様式Ⅰ(女子)'!N275</f>
        <v/>
      </c>
      <c r="L89" s="21">
        <f>'様式Ⅰ(女子)'!J276</f>
        <v>0</v>
      </c>
      <c r="M89" s="21" t="str">
        <f>'様式Ⅰ(女子)'!N276</f>
        <v/>
      </c>
      <c r="N89" s="21">
        <f>'様式Ⅰ(女子)'!J277</f>
        <v>0</v>
      </c>
      <c r="O89" s="21" t="str">
        <f>'様式Ⅰ(女子)'!N277</f>
        <v/>
      </c>
    </row>
    <row r="90" spans="1:15">
      <c r="A90" s="17">
        <v>89</v>
      </c>
      <c r="B90" s="21" t="str">
        <f>'様式Ⅰ(女子)'!H278</f>
        <v/>
      </c>
      <c r="C90" s="21" t="str">
        <f>CONCATENATE('様式Ⅰ(女子)'!D278," (",'様式Ⅰ(女子)'!F278,")")</f>
        <v xml:space="preserve"> ()</v>
      </c>
      <c r="D90" s="21" t="str">
        <f>'様式Ⅰ(女子)'!E278</f>
        <v/>
      </c>
      <c r="E90" s="21">
        <v>2</v>
      </c>
      <c r="F90" s="21">
        <f>基本情報登録!$D$8</f>
        <v>0</v>
      </c>
      <c r="G90" s="21" t="str">
        <f>基本情報登録!$D$10</f>
        <v/>
      </c>
      <c r="H90" s="21" t="e">
        <f>'様式Ⅰ(女子)'!G278</f>
        <v>#N/A</v>
      </c>
      <c r="I90" s="21">
        <f>'様式Ⅰ(女子)'!C278</f>
        <v>0</v>
      </c>
      <c r="J90" s="21">
        <f>'様式Ⅰ(女子)'!J278</f>
        <v>0</v>
      </c>
      <c r="K90" s="21" t="str">
        <f>'様式Ⅰ(女子)'!N278</f>
        <v/>
      </c>
      <c r="L90" s="21">
        <f>'様式Ⅰ(女子)'!J279</f>
        <v>0</v>
      </c>
      <c r="M90" s="21" t="str">
        <f>'様式Ⅰ(女子)'!N279</f>
        <v/>
      </c>
      <c r="N90" s="21">
        <f>'様式Ⅰ(女子)'!J280</f>
        <v>0</v>
      </c>
      <c r="O90" s="21" t="str">
        <f>'様式Ⅰ(女子)'!N280</f>
        <v/>
      </c>
    </row>
    <row r="91" spans="1:15">
      <c r="A91" s="17">
        <v>90</v>
      </c>
      <c r="B91" s="21" t="str">
        <f>'様式Ⅰ(女子)'!H281</f>
        <v/>
      </c>
      <c r="C91" s="21" t="str">
        <f>CONCATENATE('様式Ⅰ(女子)'!D281," (",'様式Ⅰ(女子)'!F281,")")</f>
        <v xml:space="preserve"> ()</v>
      </c>
      <c r="D91" s="21" t="str">
        <f>'様式Ⅰ(女子)'!E281</f>
        <v/>
      </c>
      <c r="E91" s="21">
        <v>2</v>
      </c>
      <c r="F91" s="21">
        <f>基本情報登録!$D$8</f>
        <v>0</v>
      </c>
      <c r="G91" s="21" t="str">
        <f>基本情報登録!$D$10</f>
        <v/>
      </c>
      <c r="H91" s="21" t="e">
        <f>'様式Ⅰ(女子)'!G281</f>
        <v>#N/A</v>
      </c>
      <c r="I91" s="21">
        <f>'様式Ⅰ(女子)'!C281</f>
        <v>0</v>
      </c>
      <c r="J91" s="21">
        <f>'様式Ⅰ(女子)'!J281</f>
        <v>0</v>
      </c>
      <c r="K91" s="21" t="str">
        <f>'様式Ⅰ(女子)'!N281</f>
        <v/>
      </c>
      <c r="L91" s="21">
        <f>'様式Ⅰ(女子)'!J282</f>
        <v>0</v>
      </c>
      <c r="M91" s="21" t="str">
        <f>'様式Ⅰ(女子)'!N282</f>
        <v/>
      </c>
      <c r="N91" s="21">
        <f>'様式Ⅰ(女子)'!J283</f>
        <v>0</v>
      </c>
      <c r="O91" s="21" t="str">
        <f>'様式Ⅰ(女子)'!N283</f>
        <v/>
      </c>
    </row>
    <row r="92" spans="1:15">
      <c r="A92" s="17">
        <v>91</v>
      </c>
      <c r="B92" s="21" t="str">
        <f>'様式Ⅰ(女子)'!H284</f>
        <v/>
      </c>
      <c r="C92" s="21" t="str">
        <f>CONCATENATE('様式Ⅰ(女子)'!D284," (",'様式Ⅰ(女子)'!F284,")")</f>
        <v xml:space="preserve"> ()</v>
      </c>
      <c r="D92" s="21" t="str">
        <f>'様式Ⅰ(女子)'!E284</f>
        <v/>
      </c>
      <c r="E92" s="21">
        <v>2</v>
      </c>
      <c r="F92" s="21">
        <f>基本情報登録!$D$8</f>
        <v>0</v>
      </c>
      <c r="G92" s="21" t="str">
        <f>基本情報登録!$D$10</f>
        <v/>
      </c>
      <c r="H92" s="21" t="e">
        <f>'様式Ⅰ(女子)'!G284</f>
        <v>#N/A</v>
      </c>
      <c r="I92" s="21">
        <f>'様式Ⅰ(女子)'!C284</f>
        <v>0</v>
      </c>
      <c r="J92" s="21">
        <f>'様式Ⅰ(女子)'!J284</f>
        <v>0</v>
      </c>
      <c r="K92" s="21" t="str">
        <f>'様式Ⅰ(女子)'!N284</f>
        <v/>
      </c>
      <c r="L92" s="21">
        <f>'様式Ⅰ(女子)'!J285</f>
        <v>0</v>
      </c>
      <c r="M92" s="21" t="str">
        <f>'様式Ⅰ(女子)'!N285</f>
        <v/>
      </c>
      <c r="N92" s="21">
        <f>'様式Ⅰ(女子)'!J286</f>
        <v>0</v>
      </c>
      <c r="O92" s="21" t="str">
        <f>'様式Ⅰ(女子)'!N286</f>
        <v/>
      </c>
    </row>
    <row r="93" spans="1:15">
      <c r="A93" s="17">
        <v>92</v>
      </c>
      <c r="B93" s="21" t="str">
        <f>'様式Ⅰ(女子)'!H287</f>
        <v/>
      </c>
      <c r="C93" s="21" t="str">
        <f>CONCATENATE('様式Ⅰ(女子)'!D287," (",'様式Ⅰ(女子)'!F287,")")</f>
        <v xml:space="preserve"> ()</v>
      </c>
      <c r="D93" s="21" t="str">
        <f>'様式Ⅰ(女子)'!E287</f>
        <v/>
      </c>
      <c r="E93" s="21">
        <v>2</v>
      </c>
      <c r="F93" s="21">
        <f>基本情報登録!$D$8</f>
        <v>0</v>
      </c>
      <c r="G93" s="21" t="str">
        <f>基本情報登録!$D$10</f>
        <v/>
      </c>
      <c r="H93" s="21" t="e">
        <f>'様式Ⅰ(女子)'!G287</f>
        <v>#N/A</v>
      </c>
      <c r="I93" s="21">
        <f>'様式Ⅰ(女子)'!C287</f>
        <v>0</v>
      </c>
      <c r="J93" s="21">
        <f>'様式Ⅰ(女子)'!J287</f>
        <v>0</v>
      </c>
      <c r="K93" s="21" t="str">
        <f>'様式Ⅰ(女子)'!N287</f>
        <v/>
      </c>
      <c r="L93" s="21">
        <f>'様式Ⅰ(女子)'!J288</f>
        <v>0</v>
      </c>
      <c r="M93" s="21" t="str">
        <f>'様式Ⅰ(女子)'!N288</f>
        <v/>
      </c>
      <c r="N93" s="21">
        <f>'様式Ⅰ(女子)'!J289</f>
        <v>0</v>
      </c>
      <c r="O93" s="21" t="str">
        <f>'様式Ⅰ(女子)'!N289</f>
        <v/>
      </c>
    </row>
    <row r="94" spans="1:15">
      <c r="A94" s="17">
        <v>93</v>
      </c>
      <c r="B94" s="21" t="str">
        <f>'様式Ⅰ(女子)'!H290</f>
        <v/>
      </c>
      <c r="C94" s="21" t="str">
        <f>CONCATENATE('様式Ⅰ(女子)'!D290," (",'様式Ⅰ(女子)'!F290,")")</f>
        <v xml:space="preserve"> ()</v>
      </c>
      <c r="D94" s="21" t="str">
        <f>'様式Ⅰ(女子)'!E290</f>
        <v/>
      </c>
      <c r="E94" s="21">
        <v>2</v>
      </c>
      <c r="F94" s="21">
        <f>基本情報登録!$D$8</f>
        <v>0</v>
      </c>
      <c r="G94" s="21" t="str">
        <f>基本情報登録!$D$10</f>
        <v/>
      </c>
      <c r="H94" s="21" t="e">
        <f>'様式Ⅰ(女子)'!G290</f>
        <v>#N/A</v>
      </c>
      <c r="I94" s="21">
        <f>'様式Ⅰ(女子)'!C290</f>
        <v>0</v>
      </c>
      <c r="J94" s="21">
        <f>'様式Ⅰ(女子)'!J290</f>
        <v>0</v>
      </c>
      <c r="K94" s="21" t="str">
        <f>'様式Ⅰ(女子)'!N290</f>
        <v/>
      </c>
      <c r="L94" s="21">
        <f>'様式Ⅰ(女子)'!J291</f>
        <v>0</v>
      </c>
      <c r="M94" s="21" t="str">
        <f>'様式Ⅰ(女子)'!N291</f>
        <v/>
      </c>
      <c r="N94" s="21">
        <f>'様式Ⅰ(女子)'!J292</f>
        <v>0</v>
      </c>
      <c r="O94" s="21" t="str">
        <f>'様式Ⅰ(女子)'!N292</f>
        <v/>
      </c>
    </row>
    <row r="95" spans="1:15">
      <c r="A95" s="17">
        <v>94</v>
      </c>
      <c r="B95" s="21" t="str">
        <f>'様式Ⅰ(女子)'!H293</f>
        <v/>
      </c>
      <c r="C95" s="21" t="str">
        <f>CONCATENATE('様式Ⅰ(女子)'!D293," (",'様式Ⅰ(女子)'!F293,")")</f>
        <v xml:space="preserve"> ()</v>
      </c>
      <c r="D95" s="21" t="str">
        <f>'様式Ⅰ(女子)'!E293</f>
        <v/>
      </c>
      <c r="E95" s="21">
        <v>2</v>
      </c>
      <c r="F95" s="21">
        <f>基本情報登録!$D$8</f>
        <v>0</v>
      </c>
      <c r="G95" s="21" t="str">
        <f>基本情報登録!$D$10</f>
        <v/>
      </c>
      <c r="H95" s="21" t="e">
        <f>'様式Ⅰ(女子)'!G293</f>
        <v>#N/A</v>
      </c>
      <c r="I95" s="21">
        <f>'様式Ⅰ(女子)'!C293</f>
        <v>0</v>
      </c>
      <c r="J95" s="21">
        <f>'様式Ⅰ(女子)'!J293</f>
        <v>0</v>
      </c>
      <c r="K95" s="21" t="str">
        <f>'様式Ⅰ(女子)'!N293</f>
        <v/>
      </c>
      <c r="L95" s="21">
        <f>'様式Ⅰ(女子)'!J294</f>
        <v>0</v>
      </c>
      <c r="M95" s="21" t="str">
        <f>'様式Ⅰ(女子)'!N294</f>
        <v/>
      </c>
      <c r="N95" s="21">
        <f>'様式Ⅰ(女子)'!J295</f>
        <v>0</v>
      </c>
      <c r="O95" s="21" t="str">
        <f>'様式Ⅰ(女子)'!N295</f>
        <v/>
      </c>
    </row>
    <row r="96" spans="1:15">
      <c r="A96" s="17">
        <v>95</v>
      </c>
      <c r="B96" s="21" t="str">
        <f>'様式Ⅰ(女子)'!H296</f>
        <v/>
      </c>
      <c r="C96" s="21" t="str">
        <f>CONCATENATE('様式Ⅰ(女子)'!D296," (",'様式Ⅰ(女子)'!F296,")")</f>
        <v xml:space="preserve"> ()</v>
      </c>
      <c r="D96" s="21" t="str">
        <f>'様式Ⅰ(女子)'!E296</f>
        <v/>
      </c>
      <c r="E96" s="21">
        <v>2</v>
      </c>
      <c r="F96" s="21">
        <f>基本情報登録!$D$8</f>
        <v>0</v>
      </c>
      <c r="G96" s="21" t="str">
        <f>基本情報登録!$D$10</f>
        <v/>
      </c>
      <c r="H96" s="21" t="e">
        <f>'様式Ⅰ(女子)'!G296</f>
        <v>#N/A</v>
      </c>
      <c r="I96" s="21">
        <f>'様式Ⅰ(女子)'!C296</f>
        <v>0</v>
      </c>
      <c r="J96" s="21">
        <f>'様式Ⅰ(女子)'!J296</f>
        <v>0</v>
      </c>
      <c r="K96" s="21" t="str">
        <f>'様式Ⅰ(女子)'!N296</f>
        <v/>
      </c>
      <c r="L96" s="21">
        <f>'様式Ⅰ(女子)'!J297</f>
        <v>0</v>
      </c>
      <c r="M96" s="21" t="str">
        <f>'様式Ⅰ(女子)'!N297</f>
        <v/>
      </c>
      <c r="N96" s="21">
        <f>'様式Ⅰ(女子)'!J298</f>
        <v>0</v>
      </c>
      <c r="O96" s="21" t="str">
        <f>'様式Ⅰ(女子)'!N298</f>
        <v/>
      </c>
    </row>
    <row r="97" spans="1:15">
      <c r="A97" s="17">
        <v>96</v>
      </c>
      <c r="B97" s="21" t="str">
        <f>'様式Ⅰ(女子)'!H299</f>
        <v/>
      </c>
      <c r="C97" s="21" t="str">
        <f>CONCATENATE('様式Ⅰ(女子)'!D299," (",'様式Ⅰ(女子)'!F299,")")</f>
        <v xml:space="preserve"> ()</v>
      </c>
      <c r="D97" s="21" t="str">
        <f>'様式Ⅰ(女子)'!E299</f>
        <v/>
      </c>
      <c r="E97" s="21">
        <v>2</v>
      </c>
      <c r="F97" s="21">
        <f>基本情報登録!$D$8</f>
        <v>0</v>
      </c>
      <c r="G97" s="21" t="str">
        <f>基本情報登録!$D$10</f>
        <v/>
      </c>
      <c r="H97" s="21" t="e">
        <f>'様式Ⅰ(女子)'!G299</f>
        <v>#N/A</v>
      </c>
      <c r="I97" s="21">
        <f>'様式Ⅰ(女子)'!C299</f>
        <v>0</v>
      </c>
      <c r="J97" s="21">
        <f>'様式Ⅰ(女子)'!J299</f>
        <v>0</v>
      </c>
      <c r="K97" s="21" t="str">
        <f>'様式Ⅰ(女子)'!N299</f>
        <v/>
      </c>
      <c r="L97" s="21">
        <f>'様式Ⅰ(女子)'!J300</f>
        <v>0</v>
      </c>
      <c r="M97" s="21" t="str">
        <f>'様式Ⅰ(女子)'!N300</f>
        <v/>
      </c>
      <c r="N97" s="21">
        <f>'様式Ⅰ(女子)'!J301</f>
        <v>0</v>
      </c>
      <c r="O97" s="21" t="str">
        <f>'様式Ⅰ(女子)'!N301</f>
        <v/>
      </c>
    </row>
    <row r="98" spans="1:15">
      <c r="A98" s="17">
        <v>97</v>
      </c>
      <c r="B98" s="21" t="str">
        <f>'様式Ⅰ(女子)'!H302</f>
        <v/>
      </c>
      <c r="C98" s="21" t="str">
        <f>CONCATENATE('様式Ⅰ(女子)'!D302," (",'様式Ⅰ(女子)'!F302,")")</f>
        <v xml:space="preserve"> ()</v>
      </c>
      <c r="D98" s="21" t="str">
        <f>'様式Ⅰ(女子)'!E302</f>
        <v/>
      </c>
      <c r="E98" s="21">
        <v>2</v>
      </c>
      <c r="F98" s="21">
        <f>基本情報登録!$D$8</f>
        <v>0</v>
      </c>
      <c r="G98" s="21" t="str">
        <f>基本情報登録!$D$10</f>
        <v/>
      </c>
      <c r="H98" s="21" t="e">
        <f>'様式Ⅰ(女子)'!G302</f>
        <v>#N/A</v>
      </c>
      <c r="I98" s="21">
        <f>'様式Ⅰ(女子)'!C302</f>
        <v>0</v>
      </c>
      <c r="J98" s="21">
        <f>'様式Ⅰ(女子)'!J302</f>
        <v>0</v>
      </c>
      <c r="K98" s="21" t="str">
        <f>'様式Ⅰ(女子)'!N302</f>
        <v/>
      </c>
      <c r="L98" s="21">
        <f>'様式Ⅰ(女子)'!J303</f>
        <v>0</v>
      </c>
      <c r="M98" s="21" t="str">
        <f>'様式Ⅰ(女子)'!N303</f>
        <v/>
      </c>
      <c r="N98" s="21">
        <f>'様式Ⅰ(女子)'!J304</f>
        <v>0</v>
      </c>
      <c r="O98" s="21" t="str">
        <f>'様式Ⅰ(女子)'!N304</f>
        <v/>
      </c>
    </row>
    <row r="99" spans="1:15">
      <c r="A99" s="17">
        <v>98</v>
      </c>
      <c r="B99" s="21" t="str">
        <f>'様式Ⅰ(女子)'!H305</f>
        <v/>
      </c>
      <c r="C99" s="21" t="str">
        <f>CONCATENATE('様式Ⅰ(女子)'!D305," (",'様式Ⅰ(女子)'!F305,")")</f>
        <v xml:space="preserve"> ()</v>
      </c>
      <c r="D99" s="21" t="str">
        <f>'様式Ⅰ(女子)'!E305</f>
        <v/>
      </c>
      <c r="E99" s="21">
        <v>2</v>
      </c>
      <c r="F99" s="21">
        <f>基本情報登録!$D$8</f>
        <v>0</v>
      </c>
      <c r="G99" s="21" t="str">
        <f>基本情報登録!$D$10</f>
        <v/>
      </c>
      <c r="H99" s="21" t="e">
        <f>'様式Ⅰ(女子)'!G305</f>
        <v>#N/A</v>
      </c>
      <c r="I99" s="21">
        <f>'様式Ⅰ(女子)'!C305</f>
        <v>0</v>
      </c>
      <c r="J99" s="21">
        <f>'様式Ⅰ(女子)'!J305</f>
        <v>0</v>
      </c>
      <c r="K99" s="21" t="str">
        <f>'様式Ⅰ(女子)'!N305</f>
        <v/>
      </c>
      <c r="L99" s="21">
        <f>'様式Ⅰ(女子)'!J306</f>
        <v>0</v>
      </c>
      <c r="M99" s="21" t="str">
        <f>'様式Ⅰ(女子)'!N306</f>
        <v/>
      </c>
      <c r="N99" s="21">
        <f>'様式Ⅰ(女子)'!J307</f>
        <v>0</v>
      </c>
      <c r="O99" s="21" t="str">
        <f>'様式Ⅰ(女子)'!N307</f>
        <v/>
      </c>
    </row>
    <row r="100" spans="1:15">
      <c r="A100" s="17">
        <v>99</v>
      </c>
      <c r="B100" s="21" t="str">
        <f>'様式Ⅰ(女子)'!H308</f>
        <v/>
      </c>
      <c r="C100" s="21" t="str">
        <f>CONCATENATE('様式Ⅰ(女子)'!D308," (",'様式Ⅰ(女子)'!F308,")")</f>
        <v xml:space="preserve"> ()</v>
      </c>
      <c r="D100" s="21" t="str">
        <f>'様式Ⅰ(女子)'!E308</f>
        <v/>
      </c>
      <c r="E100" s="21">
        <v>2</v>
      </c>
      <c r="F100" s="21">
        <f>基本情報登録!$D$8</f>
        <v>0</v>
      </c>
      <c r="G100" s="21" t="str">
        <f>基本情報登録!$D$10</f>
        <v/>
      </c>
      <c r="H100" s="21" t="e">
        <f>'様式Ⅰ(女子)'!G308</f>
        <v>#N/A</v>
      </c>
      <c r="I100" s="21">
        <f>'様式Ⅰ(女子)'!C308</f>
        <v>0</v>
      </c>
      <c r="J100" s="21">
        <f>'様式Ⅰ(女子)'!J308</f>
        <v>0</v>
      </c>
      <c r="K100" s="21" t="str">
        <f>'様式Ⅰ(女子)'!N308</f>
        <v/>
      </c>
      <c r="L100" s="21">
        <f>'様式Ⅰ(女子)'!J309</f>
        <v>0</v>
      </c>
      <c r="M100" s="21" t="str">
        <f>'様式Ⅰ(女子)'!N309</f>
        <v/>
      </c>
      <c r="N100" s="21">
        <f>'様式Ⅰ(女子)'!J310</f>
        <v>0</v>
      </c>
      <c r="O100" s="21" t="str">
        <f>'様式Ⅰ(女子)'!N310</f>
        <v/>
      </c>
    </row>
    <row r="101" spans="1:15">
      <c r="A101" s="17">
        <v>100</v>
      </c>
      <c r="B101" s="21" t="str">
        <f>'様式Ⅰ(女子)'!H311</f>
        <v/>
      </c>
      <c r="C101" s="21" t="str">
        <f>CONCATENATE('様式Ⅰ(女子)'!D311," (",'様式Ⅰ(女子)'!F311,")")</f>
        <v xml:space="preserve"> ()</v>
      </c>
      <c r="D101" s="21" t="str">
        <f>'様式Ⅰ(女子)'!E311</f>
        <v/>
      </c>
      <c r="E101" s="21">
        <v>2</v>
      </c>
      <c r="F101" s="21">
        <f>基本情報登録!$D$8</f>
        <v>0</v>
      </c>
      <c r="G101" s="21" t="str">
        <f>基本情報登録!$D$10</f>
        <v/>
      </c>
      <c r="H101" s="21" t="e">
        <f>'様式Ⅰ(女子)'!G311</f>
        <v>#N/A</v>
      </c>
      <c r="I101" s="21">
        <f>'様式Ⅰ(女子)'!C311</f>
        <v>0</v>
      </c>
      <c r="J101" s="21">
        <f>'様式Ⅰ(女子)'!J311</f>
        <v>0</v>
      </c>
      <c r="K101" s="21" t="str">
        <f>'様式Ⅰ(女子)'!N311</f>
        <v/>
      </c>
      <c r="L101" s="21">
        <f>'様式Ⅰ(女子)'!J312</f>
        <v>0</v>
      </c>
      <c r="M101" s="21" t="str">
        <f>'様式Ⅰ(女子)'!N312</f>
        <v/>
      </c>
      <c r="N101" s="21">
        <f>'様式Ⅰ(女子)'!J313</f>
        <v>0</v>
      </c>
      <c r="O101" s="21" t="str">
        <f>'様式Ⅰ(女子)'!N313</f>
        <v/>
      </c>
    </row>
    <row r="102" spans="1:15">
      <c r="A102" s="17">
        <v>101</v>
      </c>
      <c r="B102" s="21" t="str">
        <f>'様式Ⅰ(女子)'!H314</f>
        <v/>
      </c>
      <c r="C102" s="21" t="str">
        <f>CONCATENATE('様式Ⅰ(女子)'!D314," (",'様式Ⅰ(女子)'!F314,")")</f>
        <v xml:space="preserve"> ()</v>
      </c>
      <c r="D102" s="21" t="str">
        <f>'様式Ⅰ(女子)'!E314</f>
        <v/>
      </c>
      <c r="E102" s="21">
        <v>2</v>
      </c>
      <c r="F102" s="21">
        <f>基本情報登録!$D$8</f>
        <v>0</v>
      </c>
      <c r="G102" s="21" t="str">
        <f>基本情報登録!$D$10</f>
        <v/>
      </c>
      <c r="H102" s="21" t="e">
        <f>'様式Ⅰ(女子)'!G314</f>
        <v>#N/A</v>
      </c>
      <c r="I102" s="21">
        <f>'様式Ⅰ(女子)'!C314</f>
        <v>0</v>
      </c>
      <c r="J102" s="21">
        <f>'様式Ⅰ(女子)'!J314</f>
        <v>0</v>
      </c>
      <c r="K102" s="21" t="str">
        <f>'様式Ⅰ(女子)'!N314</f>
        <v/>
      </c>
      <c r="L102" s="21">
        <f>'様式Ⅰ(女子)'!J315</f>
        <v>0</v>
      </c>
      <c r="M102" s="21" t="str">
        <f>'様式Ⅰ(女子)'!N315</f>
        <v/>
      </c>
      <c r="N102" s="21">
        <f>'様式Ⅰ(女子)'!J316</f>
        <v>0</v>
      </c>
      <c r="O102" s="21" t="str">
        <f>'様式Ⅰ(女子)'!N316</f>
        <v/>
      </c>
    </row>
    <row r="103" spans="1:15">
      <c r="A103" s="17">
        <v>102</v>
      </c>
      <c r="B103" s="21" t="str">
        <f>'様式Ⅰ(女子)'!H317</f>
        <v/>
      </c>
      <c r="C103" s="21" t="str">
        <f>CONCATENATE('様式Ⅰ(女子)'!D317," (",'様式Ⅰ(女子)'!F317,")")</f>
        <v xml:space="preserve"> ()</v>
      </c>
      <c r="D103" s="21" t="str">
        <f>'様式Ⅰ(女子)'!E317</f>
        <v/>
      </c>
      <c r="E103" s="21">
        <v>2</v>
      </c>
      <c r="F103" s="21">
        <f>基本情報登録!$D$8</f>
        <v>0</v>
      </c>
      <c r="G103" s="21" t="str">
        <f>基本情報登録!$D$10</f>
        <v/>
      </c>
      <c r="H103" s="21" t="e">
        <f>'様式Ⅰ(女子)'!G317</f>
        <v>#N/A</v>
      </c>
      <c r="I103" s="21">
        <f>'様式Ⅰ(女子)'!C317</f>
        <v>0</v>
      </c>
      <c r="J103" s="21">
        <f>'様式Ⅰ(女子)'!J317</f>
        <v>0</v>
      </c>
      <c r="K103" s="21" t="str">
        <f>'様式Ⅰ(女子)'!N317</f>
        <v/>
      </c>
      <c r="L103" s="21">
        <f>'様式Ⅰ(女子)'!J318</f>
        <v>0</v>
      </c>
      <c r="M103" s="21" t="str">
        <f>'様式Ⅰ(女子)'!N318</f>
        <v/>
      </c>
      <c r="N103" s="21">
        <f>'様式Ⅰ(女子)'!J319</f>
        <v>0</v>
      </c>
      <c r="O103" s="21" t="str">
        <f>'様式Ⅰ(女子)'!N319</f>
        <v/>
      </c>
    </row>
    <row r="104" spans="1:15">
      <c r="A104" s="17">
        <v>103</v>
      </c>
      <c r="B104" s="21" t="str">
        <f>'様式Ⅰ(女子)'!H320</f>
        <v/>
      </c>
      <c r="C104" s="21" t="str">
        <f>CONCATENATE('様式Ⅰ(女子)'!D320," (",'様式Ⅰ(女子)'!F320,")")</f>
        <v xml:space="preserve"> ()</v>
      </c>
      <c r="D104" s="21" t="str">
        <f>'様式Ⅰ(女子)'!E320</f>
        <v/>
      </c>
      <c r="E104" s="21">
        <v>2</v>
      </c>
      <c r="F104" s="21">
        <f>基本情報登録!$D$8</f>
        <v>0</v>
      </c>
      <c r="G104" s="21" t="str">
        <f>基本情報登録!$D$10</f>
        <v/>
      </c>
      <c r="H104" s="21" t="e">
        <f>'様式Ⅰ(女子)'!G320</f>
        <v>#N/A</v>
      </c>
      <c r="I104" s="21">
        <f>'様式Ⅰ(女子)'!C320</f>
        <v>0</v>
      </c>
      <c r="J104" s="21">
        <f>'様式Ⅰ(女子)'!J320</f>
        <v>0</v>
      </c>
      <c r="K104" s="21" t="str">
        <f>'様式Ⅰ(女子)'!N320</f>
        <v/>
      </c>
      <c r="L104" s="21">
        <f>'様式Ⅰ(女子)'!J321</f>
        <v>0</v>
      </c>
      <c r="M104" s="21" t="str">
        <f>'様式Ⅰ(女子)'!N321</f>
        <v/>
      </c>
      <c r="N104" s="21">
        <f>'様式Ⅰ(女子)'!J322</f>
        <v>0</v>
      </c>
      <c r="O104" s="21" t="str">
        <f>'様式Ⅰ(女子)'!N322</f>
        <v/>
      </c>
    </row>
    <row r="105" spans="1:15">
      <c r="A105" s="17">
        <v>104</v>
      </c>
      <c r="B105" s="21" t="str">
        <f>'様式Ⅰ(女子)'!H323</f>
        <v/>
      </c>
      <c r="C105" s="21" t="str">
        <f>CONCATENATE('様式Ⅰ(女子)'!D323," (",'様式Ⅰ(女子)'!F323,")")</f>
        <v xml:space="preserve"> ()</v>
      </c>
      <c r="D105" s="21" t="str">
        <f>'様式Ⅰ(女子)'!E323</f>
        <v/>
      </c>
      <c r="E105" s="21">
        <v>2</v>
      </c>
      <c r="F105" s="21">
        <f>基本情報登録!$D$8</f>
        <v>0</v>
      </c>
      <c r="G105" s="21" t="str">
        <f>基本情報登録!$D$10</f>
        <v/>
      </c>
      <c r="H105" s="21" t="e">
        <f>'様式Ⅰ(女子)'!G323</f>
        <v>#N/A</v>
      </c>
      <c r="I105" s="21">
        <f>'様式Ⅰ(女子)'!C323</f>
        <v>0</v>
      </c>
      <c r="J105" s="21">
        <f>'様式Ⅰ(女子)'!J323</f>
        <v>0</v>
      </c>
      <c r="K105" s="21" t="str">
        <f>'様式Ⅰ(女子)'!N323</f>
        <v/>
      </c>
      <c r="L105" s="21">
        <f>'様式Ⅰ(女子)'!J324</f>
        <v>0</v>
      </c>
      <c r="M105" s="21" t="str">
        <f>'様式Ⅰ(女子)'!N324</f>
        <v/>
      </c>
      <c r="N105" s="21">
        <f>'様式Ⅰ(女子)'!J325</f>
        <v>0</v>
      </c>
      <c r="O105" s="21" t="str">
        <f>'様式Ⅰ(女子)'!N325</f>
        <v/>
      </c>
    </row>
    <row r="106" spans="1:15">
      <c r="A106" s="17">
        <v>105</v>
      </c>
      <c r="B106" s="21" t="str">
        <f>'様式Ⅰ(女子)'!H326</f>
        <v/>
      </c>
      <c r="C106" s="21" t="str">
        <f>CONCATENATE('様式Ⅰ(女子)'!D326," (",'様式Ⅰ(女子)'!F326,")")</f>
        <v xml:space="preserve"> ()</v>
      </c>
      <c r="D106" s="21" t="str">
        <f>'様式Ⅰ(女子)'!E326</f>
        <v/>
      </c>
      <c r="E106" s="21">
        <v>2</v>
      </c>
      <c r="F106" s="21">
        <f>基本情報登録!$D$8</f>
        <v>0</v>
      </c>
      <c r="G106" s="21" t="str">
        <f>基本情報登録!$D$10</f>
        <v/>
      </c>
      <c r="H106" s="21" t="e">
        <f>'様式Ⅰ(女子)'!G326</f>
        <v>#N/A</v>
      </c>
      <c r="I106" s="21">
        <f>'様式Ⅰ(女子)'!C326</f>
        <v>0</v>
      </c>
      <c r="J106" s="21">
        <f>'様式Ⅰ(女子)'!J326</f>
        <v>0</v>
      </c>
      <c r="K106" s="21" t="str">
        <f>'様式Ⅰ(女子)'!N326</f>
        <v/>
      </c>
      <c r="L106" s="21">
        <f>'様式Ⅰ(女子)'!J327</f>
        <v>0</v>
      </c>
      <c r="M106" s="21" t="str">
        <f>'様式Ⅰ(女子)'!N327</f>
        <v/>
      </c>
      <c r="N106" s="21">
        <f>'様式Ⅰ(女子)'!J328</f>
        <v>0</v>
      </c>
      <c r="O106" s="21" t="str">
        <f>'様式Ⅰ(女子)'!N328</f>
        <v/>
      </c>
    </row>
    <row r="107" spans="1:15">
      <c r="A107" s="17">
        <v>106</v>
      </c>
      <c r="B107" s="21" t="str">
        <f>'様式Ⅰ(女子)'!H329</f>
        <v/>
      </c>
      <c r="C107" s="21" t="str">
        <f>CONCATENATE('様式Ⅰ(女子)'!D329," (",'様式Ⅰ(女子)'!F329,")")</f>
        <v xml:space="preserve"> ()</v>
      </c>
      <c r="D107" s="21" t="str">
        <f>'様式Ⅰ(女子)'!E329</f>
        <v/>
      </c>
      <c r="E107" s="21">
        <v>2</v>
      </c>
      <c r="F107" s="21">
        <f>基本情報登録!$D$8</f>
        <v>0</v>
      </c>
      <c r="G107" s="21" t="str">
        <f>基本情報登録!$D$10</f>
        <v/>
      </c>
      <c r="H107" s="21" t="e">
        <f>'様式Ⅰ(女子)'!G329</f>
        <v>#N/A</v>
      </c>
      <c r="I107" s="21">
        <f>'様式Ⅰ(女子)'!C329</f>
        <v>0</v>
      </c>
      <c r="J107" s="21">
        <f>'様式Ⅰ(女子)'!J329</f>
        <v>0</v>
      </c>
      <c r="K107" s="21" t="str">
        <f>'様式Ⅰ(女子)'!N329</f>
        <v/>
      </c>
      <c r="L107" s="21">
        <f>'様式Ⅰ(女子)'!J330</f>
        <v>0</v>
      </c>
      <c r="M107" s="21" t="str">
        <f>'様式Ⅰ(女子)'!N330</f>
        <v/>
      </c>
      <c r="N107" s="21">
        <f>'様式Ⅰ(女子)'!J331</f>
        <v>0</v>
      </c>
      <c r="O107" s="21" t="str">
        <f>'様式Ⅰ(女子)'!N331</f>
        <v/>
      </c>
    </row>
    <row r="108" spans="1:15">
      <c r="A108" s="17">
        <v>107</v>
      </c>
      <c r="B108" s="21" t="str">
        <f>'様式Ⅰ(女子)'!H332</f>
        <v/>
      </c>
      <c r="C108" s="21" t="str">
        <f>CONCATENATE('様式Ⅰ(女子)'!D332," (",'様式Ⅰ(女子)'!F332,")")</f>
        <v xml:space="preserve"> ()</v>
      </c>
      <c r="D108" s="21" t="str">
        <f>'様式Ⅰ(女子)'!E332</f>
        <v/>
      </c>
      <c r="E108" s="21">
        <v>2</v>
      </c>
      <c r="F108" s="21">
        <f>基本情報登録!$D$8</f>
        <v>0</v>
      </c>
      <c r="G108" s="21" t="str">
        <f>基本情報登録!$D$10</f>
        <v/>
      </c>
      <c r="H108" s="21" t="e">
        <f>'様式Ⅰ(女子)'!G332</f>
        <v>#N/A</v>
      </c>
      <c r="I108" s="21">
        <f>'様式Ⅰ(女子)'!C332</f>
        <v>0</v>
      </c>
      <c r="J108" s="21">
        <f>'様式Ⅰ(女子)'!J332</f>
        <v>0</v>
      </c>
      <c r="K108" s="21" t="str">
        <f>'様式Ⅰ(女子)'!N332</f>
        <v/>
      </c>
      <c r="L108" s="21">
        <f>'様式Ⅰ(女子)'!J333</f>
        <v>0</v>
      </c>
      <c r="M108" s="21" t="str">
        <f>'様式Ⅰ(女子)'!N333</f>
        <v/>
      </c>
      <c r="N108" s="21">
        <f>'様式Ⅰ(女子)'!J334</f>
        <v>0</v>
      </c>
      <c r="O108" s="21" t="str">
        <f>'様式Ⅰ(女子)'!N334</f>
        <v/>
      </c>
    </row>
    <row r="109" spans="1:15">
      <c r="A109" s="17">
        <v>108</v>
      </c>
      <c r="B109" s="21" t="str">
        <f>'様式Ⅰ(女子)'!H335</f>
        <v/>
      </c>
      <c r="C109" s="21" t="str">
        <f>CONCATENATE('様式Ⅰ(女子)'!D335," (",'様式Ⅰ(女子)'!F335,")")</f>
        <v xml:space="preserve"> ()</v>
      </c>
      <c r="D109" s="21" t="str">
        <f>'様式Ⅰ(女子)'!E335</f>
        <v/>
      </c>
      <c r="E109" s="21">
        <v>2</v>
      </c>
      <c r="F109" s="21">
        <f>基本情報登録!$D$8</f>
        <v>0</v>
      </c>
      <c r="G109" s="21" t="str">
        <f>基本情報登録!$D$10</f>
        <v/>
      </c>
      <c r="H109" s="21" t="e">
        <f>'様式Ⅰ(女子)'!G335</f>
        <v>#N/A</v>
      </c>
      <c r="I109" s="21">
        <f>'様式Ⅰ(女子)'!C335</f>
        <v>0</v>
      </c>
      <c r="J109" s="21">
        <f>'様式Ⅰ(女子)'!J335</f>
        <v>0</v>
      </c>
      <c r="K109" s="21" t="str">
        <f>'様式Ⅰ(女子)'!N335</f>
        <v/>
      </c>
      <c r="L109" s="21">
        <f>'様式Ⅰ(女子)'!J336</f>
        <v>0</v>
      </c>
      <c r="M109" s="21" t="str">
        <f>'様式Ⅰ(女子)'!N336</f>
        <v/>
      </c>
      <c r="N109" s="21">
        <f>'様式Ⅰ(女子)'!J337</f>
        <v>0</v>
      </c>
      <c r="O109" s="21" t="str">
        <f>'様式Ⅰ(女子)'!N337</f>
        <v/>
      </c>
    </row>
    <row r="110" spans="1:15">
      <c r="A110" s="17">
        <v>109</v>
      </c>
      <c r="B110" s="21" t="str">
        <f>'様式Ⅰ(女子)'!H338</f>
        <v/>
      </c>
      <c r="C110" s="21" t="str">
        <f>CONCATENATE('様式Ⅰ(女子)'!D338," (",'様式Ⅰ(女子)'!F338,")")</f>
        <v xml:space="preserve"> ()</v>
      </c>
      <c r="D110" s="21" t="str">
        <f>'様式Ⅰ(女子)'!E338</f>
        <v/>
      </c>
      <c r="E110" s="21">
        <v>2</v>
      </c>
      <c r="F110" s="21">
        <f>基本情報登録!$D$8</f>
        <v>0</v>
      </c>
      <c r="G110" s="21" t="str">
        <f>基本情報登録!$D$10</f>
        <v/>
      </c>
      <c r="H110" s="21" t="e">
        <f>'様式Ⅰ(女子)'!G338</f>
        <v>#N/A</v>
      </c>
      <c r="I110" s="21">
        <f>'様式Ⅰ(女子)'!C338</f>
        <v>0</v>
      </c>
      <c r="J110" s="21">
        <f>'様式Ⅰ(女子)'!J338</f>
        <v>0</v>
      </c>
      <c r="K110" s="21" t="str">
        <f>'様式Ⅰ(女子)'!N338</f>
        <v/>
      </c>
      <c r="L110" s="21">
        <f>'様式Ⅰ(女子)'!J339</f>
        <v>0</v>
      </c>
      <c r="M110" s="21" t="str">
        <f>'様式Ⅰ(女子)'!N339</f>
        <v/>
      </c>
      <c r="N110" s="21">
        <f>'様式Ⅰ(女子)'!J340</f>
        <v>0</v>
      </c>
      <c r="O110" s="21" t="str">
        <f>'様式Ⅰ(女子)'!N340</f>
        <v/>
      </c>
    </row>
    <row r="111" spans="1:15">
      <c r="A111" s="17">
        <v>110</v>
      </c>
      <c r="B111" s="21" t="str">
        <f>'様式Ⅰ(女子)'!H341</f>
        <v/>
      </c>
      <c r="C111" s="21" t="str">
        <f>CONCATENATE('様式Ⅰ(女子)'!D341," (",'様式Ⅰ(女子)'!F341,")")</f>
        <v xml:space="preserve"> ()</v>
      </c>
      <c r="D111" s="21" t="str">
        <f>'様式Ⅰ(女子)'!E341</f>
        <v/>
      </c>
      <c r="E111" s="21">
        <v>2</v>
      </c>
      <c r="F111" s="21">
        <f>基本情報登録!$D$8</f>
        <v>0</v>
      </c>
      <c r="G111" s="21" t="str">
        <f>基本情報登録!$D$10</f>
        <v/>
      </c>
      <c r="H111" s="21" t="e">
        <f>'様式Ⅰ(女子)'!G341</f>
        <v>#N/A</v>
      </c>
      <c r="I111" s="21">
        <f>'様式Ⅰ(女子)'!C341</f>
        <v>0</v>
      </c>
      <c r="J111" s="21">
        <f>'様式Ⅰ(女子)'!J341</f>
        <v>0</v>
      </c>
      <c r="K111" s="21" t="str">
        <f>'様式Ⅰ(女子)'!N341</f>
        <v/>
      </c>
      <c r="L111" s="21">
        <f>'様式Ⅰ(女子)'!J342</f>
        <v>0</v>
      </c>
      <c r="M111" s="21" t="str">
        <f>'様式Ⅰ(女子)'!N342</f>
        <v/>
      </c>
      <c r="N111" s="21">
        <f>'様式Ⅰ(女子)'!J343</f>
        <v>0</v>
      </c>
      <c r="O111" s="21" t="str">
        <f>'様式Ⅰ(女子)'!N343</f>
        <v/>
      </c>
    </row>
    <row r="112" spans="1:15">
      <c r="A112" s="17">
        <v>111</v>
      </c>
      <c r="B112" s="21" t="str">
        <f>'様式Ⅰ(女子)'!H344</f>
        <v/>
      </c>
      <c r="C112" s="21" t="str">
        <f>CONCATENATE('様式Ⅰ(女子)'!D344," (",'様式Ⅰ(女子)'!F344,")")</f>
        <v xml:space="preserve"> ()</v>
      </c>
      <c r="D112" s="21" t="str">
        <f>'様式Ⅰ(女子)'!E344</f>
        <v/>
      </c>
      <c r="E112" s="21">
        <v>2</v>
      </c>
      <c r="F112" s="21">
        <f>基本情報登録!$D$8</f>
        <v>0</v>
      </c>
      <c r="G112" s="21" t="str">
        <f>基本情報登録!$D$10</f>
        <v/>
      </c>
      <c r="H112" s="21" t="e">
        <f>'様式Ⅰ(女子)'!G344</f>
        <v>#N/A</v>
      </c>
      <c r="I112" s="21">
        <f>'様式Ⅰ(女子)'!C344</f>
        <v>0</v>
      </c>
      <c r="J112" s="21">
        <f>'様式Ⅰ(女子)'!J344</f>
        <v>0</v>
      </c>
      <c r="K112" s="21" t="str">
        <f>'様式Ⅰ(女子)'!N344</f>
        <v/>
      </c>
      <c r="L112" s="21">
        <f>'様式Ⅰ(女子)'!J345</f>
        <v>0</v>
      </c>
      <c r="M112" s="21" t="str">
        <f>'様式Ⅰ(女子)'!N345</f>
        <v/>
      </c>
      <c r="N112" s="21">
        <f>'様式Ⅰ(女子)'!J346</f>
        <v>0</v>
      </c>
      <c r="O112" s="21" t="str">
        <f>'様式Ⅰ(女子)'!N346</f>
        <v/>
      </c>
    </row>
    <row r="113" spans="1:15">
      <c r="A113" s="17">
        <v>112</v>
      </c>
      <c r="B113" s="21" t="str">
        <f>'様式Ⅰ(女子)'!H347</f>
        <v/>
      </c>
      <c r="C113" s="21" t="str">
        <f>CONCATENATE('様式Ⅰ(女子)'!D347," (",'様式Ⅰ(女子)'!F347,")")</f>
        <v xml:space="preserve"> ()</v>
      </c>
      <c r="D113" s="21" t="str">
        <f>'様式Ⅰ(女子)'!E347</f>
        <v/>
      </c>
      <c r="E113" s="21">
        <v>2</v>
      </c>
      <c r="F113" s="21">
        <f>基本情報登録!$D$8</f>
        <v>0</v>
      </c>
      <c r="G113" s="21" t="str">
        <f>基本情報登録!$D$10</f>
        <v/>
      </c>
      <c r="H113" s="21" t="e">
        <f>'様式Ⅰ(女子)'!G347</f>
        <v>#N/A</v>
      </c>
      <c r="I113" s="21">
        <f>'様式Ⅰ(女子)'!C347</f>
        <v>0</v>
      </c>
      <c r="J113" s="21">
        <f>'様式Ⅰ(女子)'!J347</f>
        <v>0</v>
      </c>
      <c r="K113" s="21" t="str">
        <f>'様式Ⅰ(女子)'!N347</f>
        <v/>
      </c>
      <c r="L113" s="21">
        <f>'様式Ⅰ(女子)'!J348</f>
        <v>0</v>
      </c>
      <c r="M113" s="21" t="str">
        <f>'様式Ⅰ(女子)'!N348</f>
        <v/>
      </c>
      <c r="N113" s="21">
        <f>'様式Ⅰ(女子)'!J349</f>
        <v>0</v>
      </c>
      <c r="O113" s="21" t="str">
        <f>'様式Ⅰ(女子)'!N349</f>
        <v/>
      </c>
    </row>
    <row r="114" spans="1:15">
      <c r="A114" s="17">
        <v>113</v>
      </c>
      <c r="B114" s="21" t="str">
        <f>'様式Ⅰ(女子)'!H350</f>
        <v/>
      </c>
      <c r="C114" s="21" t="str">
        <f>CONCATENATE('様式Ⅰ(女子)'!D350," (",'様式Ⅰ(女子)'!F350,")")</f>
        <v xml:space="preserve"> ()</v>
      </c>
      <c r="D114" s="21" t="str">
        <f>'様式Ⅰ(女子)'!E350</f>
        <v/>
      </c>
      <c r="E114" s="21">
        <v>2</v>
      </c>
      <c r="F114" s="21">
        <f>基本情報登録!$D$8</f>
        <v>0</v>
      </c>
      <c r="G114" s="21" t="str">
        <f>基本情報登録!$D$10</f>
        <v/>
      </c>
      <c r="H114" s="21" t="e">
        <f>'様式Ⅰ(女子)'!G350</f>
        <v>#N/A</v>
      </c>
      <c r="I114" s="21">
        <f>'様式Ⅰ(女子)'!C350</f>
        <v>0</v>
      </c>
      <c r="J114" s="21">
        <f>'様式Ⅰ(女子)'!J350</f>
        <v>0</v>
      </c>
      <c r="K114" s="21" t="str">
        <f>'様式Ⅰ(女子)'!N350</f>
        <v/>
      </c>
      <c r="L114" s="21">
        <f>'様式Ⅰ(女子)'!J351</f>
        <v>0</v>
      </c>
      <c r="M114" s="21" t="str">
        <f>'様式Ⅰ(女子)'!N351</f>
        <v/>
      </c>
      <c r="N114" s="21">
        <f>'様式Ⅰ(女子)'!J352</f>
        <v>0</v>
      </c>
      <c r="O114" s="21" t="str">
        <f>'様式Ⅰ(女子)'!N352</f>
        <v/>
      </c>
    </row>
    <row r="115" spans="1:15">
      <c r="A115" s="17">
        <v>114</v>
      </c>
      <c r="B115" s="21" t="str">
        <f>'様式Ⅰ(女子)'!H353</f>
        <v/>
      </c>
      <c r="C115" s="21" t="str">
        <f>CONCATENATE('様式Ⅰ(女子)'!D353," (",'様式Ⅰ(女子)'!F353,")")</f>
        <v xml:space="preserve"> ()</v>
      </c>
      <c r="D115" s="21" t="str">
        <f>'様式Ⅰ(女子)'!E353</f>
        <v/>
      </c>
      <c r="E115" s="21">
        <v>2</v>
      </c>
      <c r="F115" s="21">
        <f>基本情報登録!$D$8</f>
        <v>0</v>
      </c>
      <c r="G115" s="21" t="str">
        <f>基本情報登録!$D$10</f>
        <v/>
      </c>
      <c r="H115" s="21" t="e">
        <f>'様式Ⅰ(女子)'!G353</f>
        <v>#N/A</v>
      </c>
      <c r="I115" s="21">
        <f>'様式Ⅰ(女子)'!C353</f>
        <v>0</v>
      </c>
      <c r="J115" s="21">
        <f>'様式Ⅰ(女子)'!J353</f>
        <v>0</v>
      </c>
      <c r="K115" s="21" t="str">
        <f>'様式Ⅰ(女子)'!N353</f>
        <v/>
      </c>
      <c r="L115" s="21">
        <f>'様式Ⅰ(女子)'!J354</f>
        <v>0</v>
      </c>
      <c r="M115" s="21" t="str">
        <f>'様式Ⅰ(女子)'!N354</f>
        <v/>
      </c>
      <c r="N115" s="21">
        <f>'様式Ⅰ(女子)'!J355</f>
        <v>0</v>
      </c>
      <c r="O115" s="21" t="str">
        <f>'様式Ⅰ(女子)'!N355</f>
        <v/>
      </c>
    </row>
    <row r="116" spans="1:15">
      <c r="A116" s="17">
        <v>115</v>
      </c>
      <c r="B116" s="21" t="str">
        <f>'様式Ⅰ(女子)'!H356</f>
        <v/>
      </c>
      <c r="C116" s="21" t="str">
        <f>CONCATENATE('様式Ⅰ(女子)'!D356," (",'様式Ⅰ(女子)'!F356,")")</f>
        <v xml:space="preserve"> ()</v>
      </c>
      <c r="D116" s="21" t="str">
        <f>'様式Ⅰ(女子)'!E356</f>
        <v/>
      </c>
      <c r="E116" s="21">
        <v>2</v>
      </c>
      <c r="F116" s="21">
        <f>基本情報登録!$D$8</f>
        <v>0</v>
      </c>
      <c r="G116" s="21" t="str">
        <f>基本情報登録!$D$10</f>
        <v/>
      </c>
      <c r="H116" s="21" t="e">
        <f>'様式Ⅰ(女子)'!G356</f>
        <v>#N/A</v>
      </c>
      <c r="I116" s="21">
        <f>'様式Ⅰ(女子)'!C356</f>
        <v>0</v>
      </c>
      <c r="J116" s="21">
        <f>'様式Ⅰ(女子)'!J356</f>
        <v>0</v>
      </c>
      <c r="K116" s="21" t="str">
        <f>'様式Ⅰ(女子)'!N356</f>
        <v/>
      </c>
      <c r="L116" s="21">
        <f>'様式Ⅰ(女子)'!J357</f>
        <v>0</v>
      </c>
      <c r="M116" s="21" t="str">
        <f>'様式Ⅰ(女子)'!N357</f>
        <v/>
      </c>
      <c r="N116" s="21">
        <f>'様式Ⅰ(女子)'!J358</f>
        <v>0</v>
      </c>
      <c r="O116" s="21" t="str">
        <f>'様式Ⅰ(女子)'!N358</f>
        <v/>
      </c>
    </row>
    <row r="117" spans="1:15">
      <c r="A117" s="17">
        <v>116</v>
      </c>
      <c r="B117" s="21" t="str">
        <f>'様式Ⅰ(女子)'!H359</f>
        <v/>
      </c>
      <c r="C117" s="21" t="str">
        <f>CONCATENATE('様式Ⅰ(女子)'!D359," (",'様式Ⅰ(女子)'!F359,")")</f>
        <v xml:space="preserve"> ()</v>
      </c>
      <c r="D117" s="21" t="str">
        <f>'様式Ⅰ(女子)'!E359</f>
        <v/>
      </c>
      <c r="E117" s="21">
        <v>2</v>
      </c>
      <c r="F117" s="21">
        <f>基本情報登録!$D$8</f>
        <v>0</v>
      </c>
      <c r="G117" s="21" t="str">
        <f>基本情報登録!$D$10</f>
        <v/>
      </c>
      <c r="H117" s="21" t="e">
        <f>'様式Ⅰ(女子)'!G359</f>
        <v>#N/A</v>
      </c>
      <c r="I117" s="21">
        <f>'様式Ⅰ(女子)'!C359</f>
        <v>0</v>
      </c>
      <c r="J117" s="21">
        <f>'様式Ⅰ(女子)'!J359</f>
        <v>0</v>
      </c>
      <c r="K117" s="21" t="str">
        <f>'様式Ⅰ(女子)'!N359</f>
        <v/>
      </c>
      <c r="L117" s="21">
        <f>'様式Ⅰ(女子)'!J360</f>
        <v>0</v>
      </c>
      <c r="M117" s="21" t="str">
        <f>'様式Ⅰ(女子)'!N360</f>
        <v/>
      </c>
      <c r="N117" s="21">
        <f>'様式Ⅰ(女子)'!J361</f>
        <v>0</v>
      </c>
      <c r="O117" s="21" t="str">
        <f>'様式Ⅰ(女子)'!N361</f>
        <v/>
      </c>
    </row>
    <row r="118" spans="1:15">
      <c r="A118" s="17">
        <v>117</v>
      </c>
      <c r="B118" s="21" t="str">
        <f>'様式Ⅰ(女子)'!H362</f>
        <v/>
      </c>
      <c r="C118" s="21" t="str">
        <f>CONCATENATE('様式Ⅰ(女子)'!D362," (",'様式Ⅰ(女子)'!F362,")")</f>
        <v xml:space="preserve"> ()</v>
      </c>
      <c r="D118" s="21" t="str">
        <f>'様式Ⅰ(女子)'!E362</f>
        <v/>
      </c>
      <c r="E118" s="21">
        <v>2</v>
      </c>
      <c r="F118" s="21">
        <f>基本情報登録!$D$8</f>
        <v>0</v>
      </c>
      <c r="G118" s="21" t="str">
        <f>基本情報登録!$D$10</f>
        <v/>
      </c>
      <c r="H118" s="21" t="e">
        <f>'様式Ⅰ(女子)'!G362</f>
        <v>#N/A</v>
      </c>
      <c r="I118" s="21">
        <f>'様式Ⅰ(女子)'!C362</f>
        <v>0</v>
      </c>
      <c r="J118" s="21">
        <f>'様式Ⅰ(女子)'!J362</f>
        <v>0</v>
      </c>
      <c r="K118" s="21" t="str">
        <f>'様式Ⅰ(女子)'!N362</f>
        <v/>
      </c>
      <c r="L118" s="21">
        <f>'様式Ⅰ(女子)'!J363</f>
        <v>0</v>
      </c>
      <c r="M118" s="21" t="str">
        <f>'様式Ⅰ(女子)'!N363</f>
        <v/>
      </c>
      <c r="N118" s="21">
        <f>'様式Ⅰ(女子)'!J364</f>
        <v>0</v>
      </c>
      <c r="O118" s="21" t="str">
        <f>'様式Ⅰ(女子)'!N364</f>
        <v/>
      </c>
    </row>
    <row r="119" spans="1:15">
      <c r="A119" s="17">
        <v>118</v>
      </c>
      <c r="B119" s="21" t="str">
        <f>'様式Ⅰ(女子)'!H365</f>
        <v/>
      </c>
      <c r="C119" s="21" t="str">
        <f>CONCATENATE('様式Ⅰ(女子)'!D365," (",'様式Ⅰ(女子)'!F365,")")</f>
        <v xml:space="preserve"> ()</v>
      </c>
      <c r="D119" s="21" t="str">
        <f>'様式Ⅰ(女子)'!E365</f>
        <v/>
      </c>
      <c r="E119" s="21">
        <v>2</v>
      </c>
      <c r="F119" s="21">
        <f>基本情報登録!$D$8</f>
        <v>0</v>
      </c>
      <c r="G119" s="21" t="str">
        <f>基本情報登録!$D$10</f>
        <v/>
      </c>
      <c r="H119" s="21" t="e">
        <f>'様式Ⅰ(女子)'!G365</f>
        <v>#N/A</v>
      </c>
      <c r="I119" s="21">
        <f>'様式Ⅰ(女子)'!C365</f>
        <v>0</v>
      </c>
      <c r="J119" s="21">
        <f>'様式Ⅰ(女子)'!J365</f>
        <v>0</v>
      </c>
      <c r="K119" s="21" t="str">
        <f>'様式Ⅰ(女子)'!N365</f>
        <v/>
      </c>
      <c r="L119" s="21">
        <f>'様式Ⅰ(女子)'!J366</f>
        <v>0</v>
      </c>
      <c r="M119" s="21" t="str">
        <f>'様式Ⅰ(女子)'!N366</f>
        <v/>
      </c>
      <c r="N119" s="21">
        <f>'様式Ⅰ(女子)'!J367</f>
        <v>0</v>
      </c>
      <c r="O119" s="21" t="str">
        <f>'様式Ⅰ(女子)'!N367</f>
        <v/>
      </c>
    </row>
    <row r="120" spans="1:15">
      <c r="A120" s="17">
        <v>119</v>
      </c>
      <c r="B120" s="21" t="str">
        <f>'様式Ⅰ(女子)'!H368</f>
        <v/>
      </c>
      <c r="C120" s="21" t="str">
        <f>CONCATENATE('様式Ⅰ(女子)'!D368," (",'様式Ⅰ(女子)'!F368,")")</f>
        <v xml:space="preserve"> ()</v>
      </c>
      <c r="D120" s="21" t="str">
        <f>'様式Ⅰ(女子)'!E368</f>
        <v/>
      </c>
      <c r="E120" s="21">
        <v>2</v>
      </c>
      <c r="F120" s="21">
        <f>基本情報登録!$D$8</f>
        <v>0</v>
      </c>
      <c r="G120" s="21" t="str">
        <f>基本情報登録!$D$10</f>
        <v/>
      </c>
      <c r="H120" s="21" t="e">
        <f>'様式Ⅰ(女子)'!G368</f>
        <v>#N/A</v>
      </c>
      <c r="I120" s="21">
        <f>'様式Ⅰ(女子)'!C368</f>
        <v>0</v>
      </c>
      <c r="J120" s="21">
        <f>'様式Ⅰ(女子)'!J368</f>
        <v>0</v>
      </c>
      <c r="K120" s="21" t="str">
        <f>'様式Ⅰ(女子)'!N368</f>
        <v/>
      </c>
      <c r="L120" s="21">
        <f>'様式Ⅰ(女子)'!J369</f>
        <v>0</v>
      </c>
      <c r="M120" s="21" t="str">
        <f>'様式Ⅰ(女子)'!N369</f>
        <v/>
      </c>
      <c r="N120" s="21">
        <f>'様式Ⅰ(女子)'!J370</f>
        <v>0</v>
      </c>
      <c r="O120" s="21" t="str">
        <f>'様式Ⅰ(女子)'!N370</f>
        <v/>
      </c>
    </row>
    <row r="121" spans="1:15">
      <c r="A121" s="17">
        <v>120</v>
      </c>
      <c r="B121" s="21" t="str">
        <f>'様式Ⅰ(女子)'!H371</f>
        <v/>
      </c>
      <c r="C121" s="21" t="str">
        <f>CONCATENATE('様式Ⅰ(女子)'!D371," (",'様式Ⅰ(女子)'!F371,")")</f>
        <v xml:space="preserve"> ()</v>
      </c>
      <c r="D121" s="21" t="str">
        <f>'様式Ⅰ(女子)'!E371</f>
        <v/>
      </c>
      <c r="E121" s="21">
        <v>2</v>
      </c>
      <c r="F121" s="21">
        <f>基本情報登録!$D$8</f>
        <v>0</v>
      </c>
      <c r="G121" s="21" t="str">
        <f>基本情報登録!$D$10</f>
        <v/>
      </c>
      <c r="H121" s="21" t="e">
        <f>'様式Ⅰ(女子)'!G371</f>
        <v>#N/A</v>
      </c>
      <c r="I121" s="21">
        <f>'様式Ⅰ(女子)'!C371</f>
        <v>0</v>
      </c>
      <c r="J121" s="21">
        <f>'様式Ⅰ(女子)'!J371</f>
        <v>0</v>
      </c>
      <c r="K121" s="21" t="str">
        <f>'様式Ⅰ(女子)'!N371</f>
        <v/>
      </c>
      <c r="L121" s="21">
        <f>'様式Ⅰ(女子)'!J372</f>
        <v>0</v>
      </c>
      <c r="M121" s="21" t="str">
        <f>'様式Ⅰ(女子)'!N372</f>
        <v/>
      </c>
      <c r="N121" s="21">
        <f>'様式Ⅰ(女子)'!J373</f>
        <v>0</v>
      </c>
      <c r="O121" s="21" t="str">
        <f>'様式Ⅰ(女子)'!N373</f>
        <v/>
      </c>
    </row>
    <row r="122" spans="1:15">
      <c r="A122" s="17">
        <v>121</v>
      </c>
      <c r="B122" s="21" t="str">
        <f>'様式Ⅰ(女子)'!H374</f>
        <v/>
      </c>
      <c r="C122" s="21" t="str">
        <f>CONCATENATE('様式Ⅰ(女子)'!D374," (",'様式Ⅰ(女子)'!F374,")")</f>
        <v xml:space="preserve"> ()</v>
      </c>
      <c r="D122" s="21" t="str">
        <f>'様式Ⅰ(女子)'!E374</f>
        <v/>
      </c>
      <c r="E122" s="21">
        <v>2</v>
      </c>
      <c r="F122" s="21">
        <f>基本情報登録!$D$8</f>
        <v>0</v>
      </c>
      <c r="G122" s="21" t="str">
        <f>基本情報登録!$D$10</f>
        <v/>
      </c>
      <c r="H122" s="21" t="e">
        <f>'様式Ⅰ(女子)'!G374</f>
        <v>#N/A</v>
      </c>
      <c r="I122" s="21">
        <f>'様式Ⅰ(女子)'!C374</f>
        <v>0</v>
      </c>
      <c r="J122" s="21">
        <f>'様式Ⅰ(女子)'!J374</f>
        <v>0</v>
      </c>
      <c r="K122" s="21" t="str">
        <f>'様式Ⅰ(女子)'!N374</f>
        <v/>
      </c>
      <c r="L122" s="21">
        <f>'様式Ⅰ(女子)'!J375</f>
        <v>0</v>
      </c>
      <c r="M122" s="21" t="str">
        <f>'様式Ⅰ(女子)'!N375</f>
        <v/>
      </c>
      <c r="N122" s="21">
        <f>'様式Ⅰ(女子)'!J376</f>
        <v>0</v>
      </c>
      <c r="O122" s="21" t="str">
        <f>'様式Ⅰ(女子)'!N376</f>
        <v/>
      </c>
    </row>
    <row r="123" spans="1:15">
      <c r="A123" s="17">
        <v>122</v>
      </c>
      <c r="B123" s="21" t="str">
        <f>'様式Ⅰ(女子)'!H377</f>
        <v/>
      </c>
      <c r="C123" s="21" t="str">
        <f>CONCATENATE('様式Ⅰ(女子)'!D377," (",'様式Ⅰ(女子)'!F377,")")</f>
        <v xml:space="preserve"> ()</v>
      </c>
      <c r="D123" s="21" t="str">
        <f>'様式Ⅰ(女子)'!E377</f>
        <v/>
      </c>
      <c r="E123" s="21">
        <v>2</v>
      </c>
      <c r="F123" s="21">
        <f>基本情報登録!$D$8</f>
        <v>0</v>
      </c>
      <c r="G123" s="21" t="str">
        <f>基本情報登録!$D$10</f>
        <v/>
      </c>
      <c r="H123" s="21" t="e">
        <f>'様式Ⅰ(女子)'!G377</f>
        <v>#N/A</v>
      </c>
      <c r="I123" s="21">
        <f>'様式Ⅰ(女子)'!C377</f>
        <v>0</v>
      </c>
      <c r="J123" s="21">
        <f>'様式Ⅰ(女子)'!J377</f>
        <v>0</v>
      </c>
      <c r="K123" s="21" t="str">
        <f>'様式Ⅰ(女子)'!N377</f>
        <v/>
      </c>
      <c r="L123" s="21">
        <f>'様式Ⅰ(女子)'!J378</f>
        <v>0</v>
      </c>
      <c r="M123" s="21" t="str">
        <f>'様式Ⅰ(女子)'!N378</f>
        <v/>
      </c>
      <c r="N123" s="21">
        <f>'様式Ⅰ(女子)'!J379</f>
        <v>0</v>
      </c>
      <c r="O123" s="21" t="str">
        <f>'様式Ⅰ(女子)'!N379</f>
        <v/>
      </c>
    </row>
    <row r="124" spans="1:15">
      <c r="A124" s="17">
        <v>123</v>
      </c>
      <c r="B124" s="21" t="str">
        <f>'様式Ⅰ(女子)'!H380</f>
        <v/>
      </c>
      <c r="C124" s="21" t="str">
        <f>CONCATENATE('様式Ⅰ(女子)'!D380," (",'様式Ⅰ(女子)'!F380,")")</f>
        <v xml:space="preserve"> ()</v>
      </c>
      <c r="D124" s="21" t="str">
        <f>'様式Ⅰ(女子)'!E380</f>
        <v/>
      </c>
      <c r="E124" s="21">
        <v>2</v>
      </c>
      <c r="F124" s="21">
        <f>基本情報登録!$D$8</f>
        <v>0</v>
      </c>
      <c r="G124" s="21" t="str">
        <f>基本情報登録!$D$10</f>
        <v/>
      </c>
      <c r="H124" s="21" t="e">
        <f>'様式Ⅰ(女子)'!G380</f>
        <v>#N/A</v>
      </c>
      <c r="I124" s="21">
        <f>'様式Ⅰ(女子)'!C380</f>
        <v>0</v>
      </c>
      <c r="J124" s="21">
        <f>'様式Ⅰ(女子)'!J380</f>
        <v>0</v>
      </c>
      <c r="K124" s="21" t="str">
        <f>'様式Ⅰ(女子)'!N380</f>
        <v/>
      </c>
      <c r="L124" s="21">
        <f>'様式Ⅰ(女子)'!J381</f>
        <v>0</v>
      </c>
      <c r="M124" s="21" t="str">
        <f>'様式Ⅰ(女子)'!N381</f>
        <v/>
      </c>
      <c r="N124" s="21">
        <f>'様式Ⅰ(女子)'!J382</f>
        <v>0</v>
      </c>
      <c r="O124" s="21" t="str">
        <f>'様式Ⅰ(女子)'!N382</f>
        <v/>
      </c>
    </row>
    <row r="125" spans="1:15">
      <c r="A125" s="17">
        <v>124</v>
      </c>
      <c r="B125" s="21" t="str">
        <f>'様式Ⅰ(女子)'!H383</f>
        <v/>
      </c>
      <c r="C125" s="21" t="str">
        <f>CONCATENATE('様式Ⅰ(女子)'!D383," (",'様式Ⅰ(女子)'!F383,")")</f>
        <v xml:space="preserve"> ()</v>
      </c>
      <c r="D125" s="21" t="str">
        <f>'様式Ⅰ(女子)'!E383</f>
        <v/>
      </c>
      <c r="E125" s="21">
        <v>2</v>
      </c>
      <c r="F125" s="21">
        <f>基本情報登録!$D$8</f>
        <v>0</v>
      </c>
      <c r="G125" s="21" t="str">
        <f>基本情報登録!$D$10</f>
        <v/>
      </c>
      <c r="H125" s="21" t="e">
        <f>'様式Ⅰ(女子)'!G383</f>
        <v>#N/A</v>
      </c>
      <c r="I125" s="21">
        <f>'様式Ⅰ(女子)'!C383</f>
        <v>0</v>
      </c>
      <c r="J125" s="21">
        <f>'様式Ⅰ(女子)'!J383</f>
        <v>0</v>
      </c>
      <c r="K125" s="21" t="str">
        <f>'様式Ⅰ(女子)'!N383</f>
        <v/>
      </c>
      <c r="L125" s="21">
        <f>'様式Ⅰ(女子)'!J384</f>
        <v>0</v>
      </c>
      <c r="M125" s="21" t="str">
        <f>'様式Ⅰ(女子)'!N384</f>
        <v/>
      </c>
      <c r="N125" s="21">
        <f>'様式Ⅰ(女子)'!J385</f>
        <v>0</v>
      </c>
      <c r="O125" s="21" t="str">
        <f>'様式Ⅰ(女子)'!N385</f>
        <v/>
      </c>
    </row>
    <row r="126" spans="1:15">
      <c r="A126" s="17">
        <v>125</v>
      </c>
      <c r="B126" s="21" t="str">
        <f>'様式Ⅰ(女子)'!H386</f>
        <v/>
      </c>
      <c r="C126" s="21" t="str">
        <f>CONCATENATE('様式Ⅰ(女子)'!D386," (",'様式Ⅰ(女子)'!F386,")")</f>
        <v xml:space="preserve"> ()</v>
      </c>
      <c r="D126" s="21" t="str">
        <f>'様式Ⅰ(女子)'!E386</f>
        <v/>
      </c>
      <c r="E126" s="21">
        <v>2</v>
      </c>
      <c r="F126" s="21">
        <f>基本情報登録!$D$8</f>
        <v>0</v>
      </c>
      <c r="G126" s="21" t="str">
        <f>基本情報登録!$D$10</f>
        <v/>
      </c>
      <c r="H126" s="21" t="e">
        <f>'様式Ⅰ(女子)'!G386</f>
        <v>#N/A</v>
      </c>
      <c r="I126" s="21">
        <f>'様式Ⅰ(女子)'!C386</f>
        <v>0</v>
      </c>
      <c r="J126" s="21">
        <f>'様式Ⅰ(女子)'!J386</f>
        <v>0</v>
      </c>
      <c r="K126" s="21" t="str">
        <f>'様式Ⅰ(女子)'!N386</f>
        <v/>
      </c>
      <c r="L126" s="21">
        <f>'様式Ⅰ(女子)'!J387</f>
        <v>0</v>
      </c>
      <c r="M126" s="21" t="str">
        <f>'様式Ⅰ(女子)'!N387</f>
        <v/>
      </c>
      <c r="N126" s="21">
        <f>'様式Ⅰ(女子)'!J388</f>
        <v>0</v>
      </c>
      <c r="O126" s="21" t="str">
        <f>'様式Ⅰ(女子)'!N388</f>
        <v/>
      </c>
    </row>
    <row r="127" spans="1:15">
      <c r="A127" s="17">
        <v>126</v>
      </c>
      <c r="B127" s="21" t="str">
        <f>'様式Ⅰ(女子)'!H389</f>
        <v/>
      </c>
      <c r="C127" s="21" t="str">
        <f>CONCATENATE('様式Ⅰ(女子)'!D389," (",'様式Ⅰ(女子)'!F389,")")</f>
        <v xml:space="preserve"> ()</v>
      </c>
      <c r="D127" s="21" t="str">
        <f>'様式Ⅰ(女子)'!E389</f>
        <v/>
      </c>
      <c r="E127" s="21">
        <v>2</v>
      </c>
      <c r="F127" s="21">
        <f>基本情報登録!$D$8</f>
        <v>0</v>
      </c>
      <c r="G127" s="21" t="str">
        <f>基本情報登録!$D$10</f>
        <v/>
      </c>
      <c r="H127" s="21" t="e">
        <f>'様式Ⅰ(女子)'!G389</f>
        <v>#N/A</v>
      </c>
      <c r="I127" s="21">
        <f>'様式Ⅰ(女子)'!C389</f>
        <v>0</v>
      </c>
      <c r="J127" s="21">
        <f>'様式Ⅰ(女子)'!J389</f>
        <v>0</v>
      </c>
      <c r="K127" s="21" t="str">
        <f>'様式Ⅰ(女子)'!N389</f>
        <v/>
      </c>
      <c r="L127" s="21">
        <f>'様式Ⅰ(女子)'!J390</f>
        <v>0</v>
      </c>
      <c r="M127" s="21" t="str">
        <f>'様式Ⅰ(女子)'!N390</f>
        <v/>
      </c>
      <c r="N127" s="21">
        <f>'様式Ⅰ(女子)'!J391</f>
        <v>0</v>
      </c>
      <c r="O127" s="21" t="str">
        <f>'様式Ⅰ(女子)'!N391</f>
        <v/>
      </c>
    </row>
    <row r="128" spans="1:15">
      <c r="A128" s="17">
        <v>127</v>
      </c>
      <c r="B128" s="21" t="str">
        <f>'様式Ⅰ(女子)'!H392</f>
        <v/>
      </c>
      <c r="C128" s="21" t="str">
        <f>CONCATENATE('様式Ⅰ(女子)'!D392," (",'様式Ⅰ(女子)'!F392,")")</f>
        <v xml:space="preserve"> ()</v>
      </c>
      <c r="D128" s="21" t="str">
        <f>'様式Ⅰ(女子)'!E392</f>
        <v/>
      </c>
      <c r="E128" s="21">
        <v>2</v>
      </c>
      <c r="F128" s="21">
        <f>基本情報登録!$D$8</f>
        <v>0</v>
      </c>
      <c r="G128" s="21" t="str">
        <f>基本情報登録!$D$10</f>
        <v/>
      </c>
      <c r="H128" s="21" t="e">
        <f>'様式Ⅰ(女子)'!G392</f>
        <v>#N/A</v>
      </c>
      <c r="I128" s="21">
        <f>'様式Ⅰ(女子)'!C392</f>
        <v>0</v>
      </c>
      <c r="J128" s="21">
        <f>'様式Ⅰ(女子)'!J392</f>
        <v>0</v>
      </c>
      <c r="K128" s="21" t="str">
        <f>'様式Ⅰ(女子)'!N392</f>
        <v/>
      </c>
      <c r="L128" s="21">
        <f>'様式Ⅰ(女子)'!J393</f>
        <v>0</v>
      </c>
      <c r="M128" s="21" t="str">
        <f>'様式Ⅰ(女子)'!N393</f>
        <v/>
      </c>
      <c r="N128" s="21">
        <f>'様式Ⅰ(女子)'!J394</f>
        <v>0</v>
      </c>
      <c r="O128" s="21" t="str">
        <f>'様式Ⅰ(女子)'!N394</f>
        <v/>
      </c>
    </row>
    <row r="129" spans="1:15">
      <c r="A129" s="17">
        <v>128</v>
      </c>
      <c r="B129" s="21" t="str">
        <f>'様式Ⅰ(女子)'!H395</f>
        <v/>
      </c>
      <c r="C129" s="21" t="str">
        <f>CONCATENATE('様式Ⅰ(女子)'!D395," (",'様式Ⅰ(女子)'!F395,")")</f>
        <v xml:space="preserve"> ()</v>
      </c>
      <c r="D129" s="21" t="str">
        <f>'様式Ⅰ(女子)'!E395</f>
        <v/>
      </c>
      <c r="E129" s="21">
        <v>2</v>
      </c>
      <c r="F129" s="21">
        <f>基本情報登録!$D$8</f>
        <v>0</v>
      </c>
      <c r="G129" s="21" t="str">
        <f>基本情報登録!$D$10</f>
        <v/>
      </c>
      <c r="H129" s="21" t="e">
        <f>'様式Ⅰ(女子)'!G395</f>
        <v>#N/A</v>
      </c>
      <c r="I129" s="21">
        <f>'様式Ⅰ(女子)'!C395</f>
        <v>0</v>
      </c>
      <c r="J129" s="21">
        <f>'様式Ⅰ(女子)'!J395</f>
        <v>0</v>
      </c>
      <c r="K129" s="21" t="str">
        <f>'様式Ⅰ(女子)'!N395</f>
        <v/>
      </c>
      <c r="L129" s="21">
        <f>'様式Ⅰ(女子)'!J396</f>
        <v>0</v>
      </c>
      <c r="M129" s="21" t="str">
        <f>'様式Ⅰ(女子)'!N396</f>
        <v/>
      </c>
      <c r="N129" s="21">
        <f>'様式Ⅰ(女子)'!J397</f>
        <v>0</v>
      </c>
      <c r="O129" s="21" t="str">
        <f>'様式Ⅰ(女子)'!N397</f>
        <v/>
      </c>
    </row>
    <row r="130" spans="1:15">
      <c r="A130" s="17">
        <v>129</v>
      </c>
      <c r="B130" s="21" t="str">
        <f>'様式Ⅰ(女子)'!H398</f>
        <v/>
      </c>
      <c r="C130" s="21" t="str">
        <f>CONCATENATE('様式Ⅰ(女子)'!D398," (",'様式Ⅰ(女子)'!F398,")")</f>
        <v xml:space="preserve"> ()</v>
      </c>
      <c r="D130" s="21" t="str">
        <f>'様式Ⅰ(女子)'!E398</f>
        <v/>
      </c>
      <c r="E130" s="21">
        <v>2</v>
      </c>
      <c r="F130" s="21">
        <f>基本情報登録!$D$8</f>
        <v>0</v>
      </c>
      <c r="G130" s="21" t="str">
        <f>基本情報登録!$D$10</f>
        <v/>
      </c>
      <c r="H130" s="21" t="e">
        <f>'様式Ⅰ(女子)'!G398</f>
        <v>#N/A</v>
      </c>
      <c r="I130" s="21">
        <f>'様式Ⅰ(女子)'!C398</f>
        <v>0</v>
      </c>
      <c r="J130" s="21">
        <f>'様式Ⅰ(女子)'!J398</f>
        <v>0</v>
      </c>
      <c r="K130" s="21" t="str">
        <f>'様式Ⅰ(女子)'!N398</f>
        <v/>
      </c>
      <c r="L130" s="21">
        <f>'様式Ⅰ(女子)'!J399</f>
        <v>0</v>
      </c>
      <c r="M130" s="21" t="str">
        <f>'様式Ⅰ(女子)'!N399</f>
        <v/>
      </c>
      <c r="N130" s="21">
        <f>'様式Ⅰ(女子)'!J400</f>
        <v>0</v>
      </c>
      <c r="O130" s="21" t="str">
        <f>'様式Ⅰ(女子)'!N400</f>
        <v/>
      </c>
    </row>
    <row r="131" spans="1:15">
      <c r="A131" s="17">
        <v>130</v>
      </c>
      <c r="B131" s="21" t="str">
        <f>'様式Ⅰ(女子)'!H401</f>
        <v/>
      </c>
      <c r="C131" s="21" t="str">
        <f>CONCATENATE('様式Ⅰ(女子)'!D401," (",'様式Ⅰ(女子)'!F401,")")</f>
        <v xml:space="preserve"> ()</v>
      </c>
      <c r="D131" s="21" t="str">
        <f>'様式Ⅰ(女子)'!E401</f>
        <v/>
      </c>
      <c r="E131" s="21">
        <v>2</v>
      </c>
      <c r="F131" s="21">
        <f>基本情報登録!$D$8</f>
        <v>0</v>
      </c>
      <c r="G131" s="21" t="str">
        <f>基本情報登録!$D$10</f>
        <v/>
      </c>
      <c r="H131" s="21" t="e">
        <f>'様式Ⅰ(女子)'!G401</f>
        <v>#N/A</v>
      </c>
      <c r="I131" s="21">
        <f>'様式Ⅰ(女子)'!C401</f>
        <v>0</v>
      </c>
      <c r="J131" s="21">
        <f>'様式Ⅰ(女子)'!J401</f>
        <v>0</v>
      </c>
      <c r="K131" s="21" t="str">
        <f>'様式Ⅰ(女子)'!N401</f>
        <v/>
      </c>
      <c r="L131" s="21">
        <f>'様式Ⅰ(女子)'!J402</f>
        <v>0</v>
      </c>
      <c r="M131" s="21" t="str">
        <f>'様式Ⅰ(女子)'!N402</f>
        <v/>
      </c>
      <c r="N131" s="21">
        <f>'様式Ⅰ(女子)'!J403</f>
        <v>0</v>
      </c>
      <c r="O131" s="21" t="str">
        <f>'様式Ⅰ(女子)'!N403</f>
        <v/>
      </c>
    </row>
    <row r="132" spans="1:15">
      <c r="A132" s="17">
        <v>131</v>
      </c>
      <c r="B132" s="21" t="str">
        <f>'様式Ⅰ(女子)'!H404</f>
        <v/>
      </c>
      <c r="C132" s="21" t="str">
        <f>CONCATENATE('様式Ⅰ(女子)'!D404," (",'様式Ⅰ(女子)'!F404,")")</f>
        <v xml:space="preserve"> ()</v>
      </c>
      <c r="D132" s="21" t="str">
        <f>'様式Ⅰ(女子)'!E404</f>
        <v/>
      </c>
      <c r="E132" s="21">
        <v>2</v>
      </c>
      <c r="F132" s="21">
        <f>基本情報登録!$D$8</f>
        <v>0</v>
      </c>
      <c r="G132" s="21" t="str">
        <f>基本情報登録!$D$10</f>
        <v/>
      </c>
      <c r="H132" s="21" t="e">
        <f>'様式Ⅰ(女子)'!G404</f>
        <v>#N/A</v>
      </c>
      <c r="I132" s="21">
        <f>'様式Ⅰ(女子)'!C404</f>
        <v>0</v>
      </c>
      <c r="J132" s="21">
        <f>'様式Ⅰ(女子)'!J404</f>
        <v>0</v>
      </c>
      <c r="K132" s="21" t="str">
        <f>'様式Ⅰ(女子)'!N404</f>
        <v/>
      </c>
      <c r="L132" s="21">
        <f>'様式Ⅰ(女子)'!J405</f>
        <v>0</v>
      </c>
      <c r="M132" s="21" t="str">
        <f>'様式Ⅰ(女子)'!N405</f>
        <v/>
      </c>
      <c r="N132" s="21">
        <f>'様式Ⅰ(女子)'!J406</f>
        <v>0</v>
      </c>
      <c r="O132" s="21" t="str">
        <f>'様式Ⅰ(女子)'!N406</f>
        <v/>
      </c>
    </row>
    <row r="133" spans="1:15">
      <c r="A133" s="17">
        <v>132</v>
      </c>
      <c r="B133" s="21" t="str">
        <f>'様式Ⅰ(女子)'!H407</f>
        <v/>
      </c>
      <c r="C133" s="21" t="str">
        <f>CONCATENATE('様式Ⅰ(女子)'!D407," (",'様式Ⅰ(女子)'!F407,")")</f>
        <v xml:space="preserve"> ()</v>
      </c>
      <c r="D133" s="21" t="str">
        <f>'様式Ⅰ(女子)'!E407</f>
        <v/>
      </c>
      <c r="E133" s="21">
        <v>2</v>
      </c>
      <c r="F133" s="21">
        <f>基本情報登録!$D$8</f>
        <v>0</v>
      </c>
      <c r="G133" s="21" t="str">
        <f>基本情報登録!$D$10</f>
        <v/>
      </c>
      <c r="H133" s="21" t="e">
        <f>'様式Ⅰ(女子)'!G407</f>
        <v>#N/A</v>
      </c>
      <c r="I133" s="21">
        <f>'様式Ⅰ(女子)'!C407</f>
        <v>0</v>
      </c>
      <c r="J133" s="21">
        <f>'様式Ⅰ(女子)'!J407</f>
        <v>0</v>
      </c>
      <c r="K133" s="21" t="str">
        <f>'様式Ⅰ(女子)'!N407</f>
        <v/>
      </c>
      <c r="L133" s="21">
        <f>'様式Ⅰ(女子)'!J408</f>
        <v>0</v>
      </c>
      <c r="M133" s="21" t="str">
        <f>'様式Ⅰ(女子)'!N408</f>
        <v/>
      </c>
      <c r="N133" s="21">
        <f>'様式Ⅰ(女子)'!J409</f>
        <v>0</v>
      </c>
      <c r="O133" s="21" t="str">
        <f>'様式Ⅰ(女子)'!N409</f>
        <v/>
      </c>
    </row>
    <row r="134" spans="1:15">
      <c r="A134" s="17">
        <v>133</v>
      </c>
      <c r="B134" s="21" t="str">
        <f>'様式Ⅰ(女子)'!H410</f>
        <v/>
      </c>
      <c r="C134" s="21" t="str">
        <f>CONCATENATE('様式Ⅰ(女子)'!D410," (",'様式Ⅰ(女子)'!F410,")")</f>
        <v xml:space="preserve"> ()</v>
      </c>
      <c r="D134" s="21" t="str">
        <f>'様式Ⅰ(女子)'!E410</f>
        <v/>
      </c>
      <c r="E134" s="21">
        <v>2</v>
      </c>
      <c r="F134" s="21">
        <f>基本情報登録!$D$8</f>
        <v>0</v>
      </c>
      <c r="G134" s="21" t="str">
        <f>基本情報登録!$D$10</f>
        <v/>
      </c>
      <c r="H134" s="21" t="e">
        <f>'様式Ⅰ(女子)'!G410</f>
        <v>#N/A</v>
      </c>
      <c r="I134" s="21">
        <f>'様式Ⅰ(女子)'!C410</f>
        <v>0</v>
      </c>
      <c r="J134" s="21">
        <f>'様式Ⅰ(女子)'!J410</f>
        <v>0</v>
      </c>
      <c r="K134" s="21" t="str">
        <f>'様式Ⅰ(女子)'!N410</f>
        <v/>
      </c>
      <c r="L134" s="21">
        <f>'様式Ⅰ(女子)'!J411</f>
        <v>0</v>
      </c>
      <c r="M134" s="21" t="str">
        <f>'様式Ⅰ(女子)'!N411</f>
        <v/>
      </c>
      <c r="N134" s="21">
        <f>'様式Ⅰ(女子)'!J412</f>
        <v>0</v>
      </c>
      <c r="O134" s="21" t="str">
        <f>'様式Ⅰ(女子)'!N412</f>
        <v/>
      </c>
    </row>
    <row r="135" spans="1:15">
      <c r="A135" s="17">
        <v>134</v>
      </c>
      <c r="B135" s="21" t="str">
        <f>'様式Ⅰ(女子)'!H413</f>
        <v/>
      </c>
      <c r="C135" s="21" t="str">
        <f>CONCATENATE('様式Ⅰ(女子)'!D413," (",'様式Ⅰ(女子)'!F413,")")</f>
        <v xml:space="preserve"> ()</v>
      </c>
      <c r="D135" s="21" t="str">
        <f>'様式Ⅰ(女子)'!E413</f>
        <v/>
      </c>
      <c r="E135" s="21">
        <v>2</v>
      </c>
      <c r="F135" s="21">
        <f>基本情報登録!$D$8</f>
        <v>0</v>
      </c>
      <c r="G135" s="21" t="str">
        <f>基本情報登録!$D$10</f>
        <v/>
      </c>
      <c r="H135" s="21" t="e">
        <f>'様式Ⅰ(女子)'!G413</f>
        <v>#N/A</v>
      </c>
      <c r="I135" s="21">
        <f>'様式Ⅰ(女子)'!C413</f>
        <v>0</v>
      </c>
      <c r="J135" s="21">
        <f>'様式Ⅰ(女子)'!J413</f>
        <v>0</v>
      </c>
      <c r="K135" s="21" t="str">
        <f>'様式Ⅰ(女子)'!N413</f>
        <v/>
      </c>
      <c r="L135" s="21">
        <f>'様式Ⅰ(女子)'!J414</f>
        <v>0</v>
      </c>
      <c r="M135" s="21" t="str">
        <f>'様式Ⅰ(女子)'!N414</f>
        <v/>
      </c>
      <c r="N135" s="21">
        <f>'様式Ⅰ(女子)'!J415</f>
        <v>0</v>
      </c>
      <c r="O135" s="21" t="str">
        <f>'様式Ⅰ(女子)'!N415</f>
        <v/>
      </c>
    </row>
    <row r="136" spans="1:15">
      <c r="A136" s="17">
        <v>135</v>
      </c>
      <c r="B136" s="21" t="str">
        <f>'様式Ⅰ(女子)'!H416</f>
        <v/>
      </c>
      <c r="C136" s="21" t="str">
        <f>CONCATENATE('様式Ⅰ(女子)'!D416," (",'様式Ⅰ(女子)'!F416,")")</f>
        <v xml:space="preserve"> ()</v>
      </c>
      <c r="D136" s="21" t="str">
        <f>'様式Ⅰ(女子)'!E416</f>
        <v/>
      </c>
      <c r="E136" s="21">
        <v>2</v>
      </c>
      <c r="F136" s="21">
        <f>基本情報登録!$D$8</f>
        <v>0</v>
      </c>
      <c r="G136" s="21" t="str">
        <f>基本情報登録!$D$10</f>
        <v/>
      </c>
      <c r="H136" s="21" t="e">
        <f>'様式Ⅰ(女子)'!G416</f>
        <v>#N/A</v>
      </c>
      <c r="I136" s="21">
        <f>'様式Ⅰ(女子)'!C416</f>
        <v>0</v>
      </c>
      <c r="J136" s="21">
        <f>'様式Ⅰ(女子)'!J416</f>
        <v>0</v>
      </c>
      <c r="K136" s="21" t="str">
        <f>'様式Ⅰ(女子)'!N416</f>
        <v/>
      </c>
      <c r="L136" s="21">
        <f>'様式Ⅰ(女子)'!J417</f>
        <v>0</v>
      </c>
      <c r="M136" s="21" t="str">
        <f>'様式Ⅰ(女子)'!N417</f>
        <v/>
      </c>
      <c r="N136" s="21">
        <f>'様式Ⅰ(女子)'!J418</f>
        <v>0</v>
      </c>
      <c r="O136" s="21" t="str">
        <f>'様式Ⅰ(女子)'!N418</f>
        <v/>
      </c>
    </row>
    <row r="137" spans="1:15">
      <c r="A137" s="17">
        <v>136</v>
      </c>
      <c r="B137" s="21" t="str">
        <f>'様式Ⅰ(女子)'!H419</f>
        <v/>
      </c>
      <c r="C137" s="21" t="str">
        <f>CONCATENATE('様式Ⅰ(女子)'!D419," (",'様式Ⅰ(女子)'!F419,")")</f>
        <v xml:space="preserve"> ()</v>
      </c>
      <c r="D137" s="21" t="str">
        <f>'様式Ⅰ(女子)'!E419</f>
        <v/>
      </c>
      <c r="E137" s="21">
        <v>2</v>
      </c>
      <c r="F137" s="21">
        <f>基本情報登録!$D$8</f>
        <v>0</v>
      </c>
      <c r="G137" s="21" t="str">
        <f>基本情報登録!$D$10</f>
        <v/>
      </c>
      <c r="H137" s="21" t="e">
        <f>'様式Ⅰ(女子)'!G419</f>
        <v>#N/A</v>
      </c>
      <c r="I137" s="21">
        <f>'様式Ⅰ(女子)'!C419</f>
        <v>0</v>
      </c>
      <c r="J137" s="21">
        <f>'様式Ⅰ(女子)'!J419</f>
        <v>0</v>
      </c>
      <c r="K137" s="21" t="str">
        <f>'様式Ⅰ(女子)'!N419</f>
        <v/>
      </c>
      <c r="L137" s="21">
        <f>'様式Ⅰ(女子)'!J420</f>
        <v>0</v>
      </c>
      <c r="M137" s="21" t="str">
        <f>'様式Ⅰ(女子)'!N420</f>
        <v/>
      </c>
      <c r="N137" s="21">
        <f>'様式Ⅰ(女子)'!J421</f>
        <v>0</v>
      </c>
      <c r="O137" s="21" t="str">
        <f>'様式Ⅰ(女子)'!N421</f>
        <v/>
      </c>
    </row>
    <row r="138" spans="1:15">
      <c r="A138" s="17">
        <v>137</v>
      </c>
      <c r="B138" s="21" t="str">
        <f>'様式Ⅰ(女子)'!H422</f>
        <v/>
      </c>
      <c r="C138" s="21" t="str">
        <f>CONCATENATE('様式Ⅰ(女子)'!D422," (",'様式Ⅰ(女子)'!F422,")")</f>
        <v xml:space="preserve"> ()</v>
      </c>
      <c r="D138" s="21" t="str">
        <f>'様式Ⅰ(女子)'!E422</f>
        <v/>
      </c>
      <c r="E138" s="21">
        <v>2</v>
      </c>
      <c r="F138" s="21">
        <f>基本情報登録!$D$8</f>
        <v>0</v>
      </c>
      <c r="G138" s="21" t="str">
        <f>基本情報登録!$D$10</f>
        <v/>
      </c>
      <c r="H138" s="21" t="e">
        <f>'様式Ⅰ(女子)'!G422</f>
        <v>#N/A</v>
      </c>
      <c r="I138" s="21">
        <f>'様式Ⅰ(女子)'!C422</f>
        <v>0</v>
      </c>
      <c r="J138" s="21">
        <f>'様式Ⅰ(女子)'!J422</f>
        <v>0</v>
      </c>
      <c r="K138" s="21" t="str">
        <f>'様式Ⅰ(女子)'!N422</f>
        <v/>
      </c>
      <c r="L138" s="21">
        <f>'様式Ⅰ(女子)'!J423</f>
        <v>0</v>
      </c>
      <c r="M138" s="21" t="str">
        <f>'様式Ⅰ(女子)'!N423</f>
        <v/>
      </c>
      <c r="N138" s="21">
        <f>'様式Ⅰ(女子)'!J424</f>
        <v>0</v>
      </c>
      <c r="O138" s="21" t="str">
        <f>'様式Ⅰ(女子)'!N424</f>
        <v/>
      </c>
    </row>
    <row r="139" spans="1:15">
      <c r="A139" s="17">
        <v>138</v>
      </c>
      <c r="B139" s="21" t="str">
        <f>'様式Ⅰ(女子)'!H425</f>
        <v/>
      </c>
      <c r="C139" s="21" t="str">
        <f>CONCATENATE('様式Ⅰ(女子)'!D425," (",'様式Ⅰ(女子)'!F425,")")</f>
        <v xml:space="preserve"> ()</v>
      </c>
      <c r="D139" s="21" t="str">
        <f>'様式Ⅰ(女子)'!E425</f>
        <v/>
      </c>
      <c r="E139" s="21">
        <v>2</v>
      </c>
      <c r="F139" s="21">
        <f>基本情報登録!$D$8</f>
        <v>0</v>
      </c>
      <c r="G139" s="21" t="str">
        <f>基本情報登録!$D$10</f>
        <v/>
      </c>
      <c r="H139" s="21" t="e">
        <f>'様式Ⅰ(女子)'!G425</f>
        <v>#N/A</v>
      </c>
      <c r="I139" s="21">
        <f>'様式Ⅰ(女子)'!C425</f>
        <v>0</v>
      </c>
      <c r="J139" s="21">
        <f>'様式Ⅰ(女子)'!J425</f>
        <v>0</v>
      </c>
      <c r="K139" s="21" t="str">
        <f>'様式Ⅰ(女子)'!N425</f>
        <v/>
      </c>
      <c r="L139" s="21">
        <f>'様式Ⅰ(女子)'!J426</f>
        <v>0</v>
      </c>
      <c r="M139" s="21" t="str">
        <f>'様式Ⅰ(女子)'!N426</f>
        <v/>
      </c>
      <c r="N139" s="21">
        <f>'様式Ⅰ(女子)'!J427</f>
        <v>0</v>
      </c>
      <c r="O139" s="21" t="str">
        <f>'様式Ⅰ(女子)'!N427</f>
        <v/>
      </c>
    </row>
    <row r="140" spans="1:15">
      <c r="A140" s="17">
        <v>139</v>
      </c>
      <c r="B140" s="21" t="str">
        <f>'様式Ⅰ(女子)'!H428</f>
        <v/>
      </c>
      <c r="C140" s="21" t="str">
        <f>CONCATENATE('様式Ⅰ(女子)'!D428," (",'様式Ⅰ(女子)'!F428,")")</f>
        <v xml:space="preserve"> ()</v>
      </c>
      <c r="D140" s="21" t="str">
        <f>'様式Ⅰ(女子)'!E428</f>
        <v/>
      </c>
      <c r="E140" s="21">
        <v>2</v>
      </c>
      <c r="F140" s="21">
        <f>基本情報登録!$D$8</f>
        <v>0</v>
      </c>
      <c r="G140" s="21" t="str">
        <f>基本情報登録!$D$10</f>
        <v/>
      </c>
      <c r="H140" s="21" t="e">
        <f>'様式Ⅰ(女子)'!G428</f>
        <v>#N/A</v>
      </c>
      <c r="I140" s="21">
        <f>'様式Ⅰ(女子)'!C428</f>
        <v>0</v>
      </c>
      <c r="J140" s="21">
        <f>'様式Ⅰ(女子)'!J428</f>
        <v>0</v>
      </c>
      <c r="K140" s="21" t="str">
        <f>'様式Ⅰ(女子)'!N428</f>
        <v/>
      </c>
      <c r="L140" s="21">
        <f>'様式Ⅰ(女子)'!J429</f>
        <v>0</v>
      </c>
      <c r="M140" s="21" t="str">
        <f>'様式Ⅰ(女子)'!N429</f>
        <v/>
      </c>
      <c r="N140" s="21">
        <f>'様式Ⅰ(女子)'!J430</f>
        <v>0</v>
      </c>
      <c r="O140" s="21" t="str">
        <f>'様式Ⅰ(女子)'!N430</f>
        <v/>
      </c>
    </row>
    <row r="141" spans="1:15">
      <c r="A141" s="17">
        <v>140</v>
      </c>
      <c r="B141" s="21" t="str">
        <f>'様式Ⅰ(女子)'!H431</f>
        <v/>
      </c>
      <c r="C141" s="21" t="str">
        <f>CONCATENATE('様式Ⅰ(女子)'!D431," (",'様式Ⅰ(女子)'!F431,")")</f>
        <v xml:space="preserve"> ()</v>
      </c>
      <c r="D141" s="21" t="str">
        <f>'様式Ⅰ(女子)'!E431</f>
        <v/>
      </c>
      <c r="E141" s="21">
        <v>2</v>
      </c>
      <c r="F141" s="21">
        <f>基本情報登録!$D$8</f>
        <v>0</v>
      </c>
      <c r="G141" s="21" t="str">
        <f>基本情報登録!$D$10</f>
        <v/>
      </c>
      <c r="H141" s="21" t="e">
        <f>'様式Ⅰ(女子)'!G431</f>
        <v>#N/A</v>
      </c>
      <c r="I141" s="21">
        <f>'様式Ⅰ(女子)'!C431</f>
        <v>0</v>
      </c>
      <c r="J141" s="21">
        <f>'様式Ⅰ(女子)'!J431</f>
        <v>0</v>
      </c>
      <c r="K141" s="21" t="str">
        <f>'様式Ⅰ(女子)'!N431</f>
        <v/>
      </c>
      <c r="L141" s="21">
        <f>'様式Ⅰ(女子)'!J432</f>
        <v>0</v>
      </c>
      <c r="M141" s="21" t="str">
        <f>'様式Ⅰ(女子)'!N432</f>
        <v/>
      </c>
      <c r="N141" s="21">
        <f>'様式Ⅰ(女子)'!J433</f>
        <v>0</v>
      </c>
      <c r="O141" s="21" t="str">
        <f>'様式Ⅰ(女子)'!N433</f>
        <v/>
      </c>
    </row>
    <row r="142" spans="1:15">
      <c r="A142" s="17">
        <v>141</v>
      </c>
      <c r="B142" s="21" t="str">
        <f>'様式Ⅰ(女子)'!H434</f>
        <v/>
      </c>
      <c r="C142" s="21" t="str">
        <f>CONCATENATE('様式Ⅰ(女子)'!D434," (",'様式Ⅰ(女子)'!F434,")")</f>
        <v xml:space="preserve"> ()</v>
      </c>
      <c r="D142" s="21" t="str">
        <f>'様式Ⅰ(女子)'!E434</f>
        <v/>
      </c>
      <c r="E142" s="21">
        <v>2</v>
      </c>
      <c r="F142" s="21">
        <f>基本情報登録!$D$8</f>
        <v>0</v>
      </c>
      <c r="G142" s="21" t="str">
        <f>基本情報登録!$D$10</f>
        <v/>
      </c>
      <c r="H142" s="21" t="e">
        <f>'様式Ⅰ(女子)'!G434</f>
        <v>#N/A</v>
      </c>
      <c r="I142" s="21">
        <f>'様式Ⅰ(女子)'!C434</f>
        <v>0</v>
      </c>
      <c r="J142" s="21">
        <f>'様式Ⅰ(女子)'!J434</f>
        <v>0</v>
      </c>
      <c r="K142" s="21" t="str">
        <f>'様式Ⅰ(女子)'!N434</f>
        <v/>
      </c>
      <c r="L142" s="21">
        <f>'様式Ⅰ(女子)'!J435</f>
        <v>0</v>
      </c>
      <c r="M142" s="21" t="str">
        <f>'様式Ⅰ(女子)'!N435</f>
        <v/>
      </c>
      <c r="N142" s="21">
        <f>'様式Ⅰ(女子)'!J436</f>
        <v>0</v>
      </c>
      <c r="O142" s="21" t="str">
        <f>'様式Ⅰ(女子)'!N436</f>
        <v/>
      </c>
    </row>
    <row r="143" spans="1:15">
      <c r="A143" s="17">
        <v>142</v>
      </c>
      <c r="B143" s="21" t="str">
        <f>'様式Ⅰ(女子)'!H437</f>
        <v/>
      </c>
      <c r="C143" s="21" t="str">
        <f>CONCATENATE('様式Ⅰ(女子)'!D437," (",'様式Ⅰ(女子)'!F437,")")</f>
        <v xml:space="preserve"> ()</v>
      </c>
      <c r="D143" s="21" t="str">
        <f>'様式Ⅰ(女子)'!E437</f>
        <v/>
      </c>
      <c r="E143" s="21">
        <v>2</v>
      </c>
      <c r="F143" s="21">
        <f>基本情報登録!$D$8</f>
        <v>0</v>
      </c>
      <c r="G143" s="21" t="str">
        <f>基本情報登録!$D$10</f>
        <v/>
      </c>
      <c r="H143" s="21" t="e">
        <f>'様式Ⅰ(女子)'!G437</f>
        <v>#N/A</v>
      </c>
      <c r="I143" s="21">
        <f>'様式Ⅰ(女子)'!C437</f>
        <v>0</v>
      </c>
      <c r="J143" s="21">
        <f>'様式Ⅰ(女子)'!J437</f>
        <v>0</v>
      </c>
      <c r="K143" s="21" t="str">
        <f>'様式Ⅰ(女子)'!N437</f>
        <v/>
      </c>
      <c r="L143" s="21">
        <f>'様式Ⅰ(女子)'!J438</f>
        <v>0</v>
      </c>
      <c r="M143" s="21" t="str">
        <f>'様式Ⅰ(女子)'!N438</f>
        <v/>
      </c>
      <c r="N143" s="21">
        <f>'様式Ⅰ(女子)'!J439</f>
        <v>0</v>
      </c>
      <c r="O143" s="21" t="str">
        <f>'様式Ⅰ(女子)'!N439</f>
        <v/>
      </c>
    </row>
    <row r="144" spans="1:15">
      <c r="A144" s="17">
        <v>143</v>
      </c>
      <c r="B144" s="21" t="str">
        <f>'様式Ⅰ(女子)'!H440</f>
        <v/>
      </c>
      <c r="C144" s="21" t="str">
        <f>CONCATENATE('様式Ⅰ(女子)'!D440," (",'様式Ⅰ(女子)'!F440,")")</f>
        <v xml:space="preserve"> ()</v>
      </c>
      <c r="D144" s="21" t="str">
        <f>'様式Ⅰ(女子)'!E440</f>
        <v/>
      </c>
      <c r="E144" s="21">
        <v>2</v>
      </c>
      <c r="F144" s="21">
        <f>基本情報登録!$D$8</f>
        <v>0</v>
      </c>
      <c r="G144" s="21" t="str">
        <f>基本情報登録!$D$10</f>
        <v/>
      </c>
      <c r="H144" s="21" t="e">
        <f>'様式Ⅰ(女子)'!G440</f>
        <v>#N/A</v>
      </c>
      <c r="I144" s="21">
        <f>'様式Ⅰ(女子)'!C440</f>
        <v>0</v>
      </c>
      <c r="J144" s="21">
        <f>'様式Ⅰ(女子)'!J440</f>
        <v>0</v>
      </c>
      <c r="K144" s="21" t="str">
        <f>'様式Ⅰ(女子)'!N440</f>
        <v/>
      </c>
      <c r="L144" s="21">
        <f>'様式Ⅰ(女子)'!J441</f>
        <v>0</v>
      </c>
      <c r="M144" s="21" t="str">
        <f>'様式Ⅰ(女子)'!N441</f>
        <v/>
      </c>
      <c r="N144" s="21">
        <f>'様式Ⅰ(女子)'!J442</f>
        <v>0</v>
      </c>
      <c r="O144" s="21" t="str">
        <f>'様式Ⅰ(女子)'!N442</f>
        <v/>
      </c>
    </row>
    <row r="145" spans="1:15">
      <c r="A145" s="17">
        <v>144</v>
      </c>
      <c r="B145" s="21" t="str">
        <f>'様式Ⅰ(女子)'!H443</f>
        <v/>
      </c>
      <c r="C145" s="21" t="str">
        <f>CONCATENATE('様式Ⅰ(女子)'!D443," (",'様式Ⅰ(女子)'!F443,")")</f>
        <v xml:space="preserve"> ()</v>
      </c>
      <c r="D145" s="21" t="str">
        <f>'様式Ⅰ(女子)'!E443</f>
        <v/>
      </c>
      <c r="E145" s="21">
        <v>2</v>
      </c>
      <c r="F145" s="21">
        <f>基本情報登録!$D$8</f>
        <v>0</v>
      </c>
      <c r="G145" s="21" t="str">
        <f>基本情報登録!$D$10</f>
        <v/>
      </c>
      <c r="H145" s="21" t="e">
        <f>'様式Ⅰ(女子)'!G443</f>
        <v>#N/A</v>
      </c>
      <c r="I145" s="21">
        <f>'様式Ⅰ(女子)'!C443</f>
        <v>0</v>
      </c>
      <c r="J145" s="21">
        <f>'様式Ⅰ(女子)'!J443</f>
        <v>0</v>
      </c>
      <c r="K145" s="21" t="str">
        <f>'様式Ⅰ(女子)'!N443</f>
        <v/>
      </c>
      <c r="L145" s="21">
        <f>'様式Ⅰ(女子)'!J444</f>
        <v>0</v>
      </c>
      <c r="M145" s="21" t="str">
        <f>'様式Ⅰ(女子)'!N444</f>
        <v/>
      </c>
      <c r="N145" s="21">
        <f>'様式Ⅰ(女子)'!J445</f>
        <v>0</v>
      </c>
      <c r="O145" s="21" t="str">
        <f>'様式Ⅰ(女子)'!N445</f>
        <v/>
      </c>
    </row>
    <row r="146" spans="1:15">
      <c r="A146" s="17">
        <v>145</v>
      </c>
      <c r="B146" s="21" t="str">
        <f>'様式Ⅰ(女子)'!H446</f>
        <v/>
      </c>
      <c r="C146" s="21" t="str">
        <f>CONCATENATE('様式Ⅰ(女子)'!D446," (",'様式Ⅰ(女子)'!F446,")")</f>
        <v xml:space="preserve"> ()</v>
      </c>
      <c r="D146" s="21" t="str">
        <f>'様式Ⅰ(女子)'!E446</f>
        <v/>
      </c>
      <c r="E146" s="21">
        <v>2</v>
      </c>
      <c r="F146" s="21">
        <f>基本情報登録!$D$8</f>
        <v>0</v>
      </c>
      <c r="G146" s="21" t="str">
        <f>基本情報登録!$D$10</f>
        <v/>
      </c>
      <c r="H146" s="21" t="e">
        <f>'様式Ⅰ(女子)'!G446</f>
        <v>#N/A</v>
      </c>
      <c r="I146" s="21">
        <f>'様式Ⅰ(女子)'!C446</f>
        <v>0</v>
      </c>
      <c r="J146" s="21">
        <f>'様式Ⅰ(女子)'!J446</f>
        <v>0</v>
      </c>
      <c r="K146" s="21" t="str">
        <f>'様式Ⅰ(女子)'!N446</f>
        <v/>
      </c>
      <c r="L146" s="21">
        <f>'様式Ⅰ(女子)'!J447</f>
        <v>0</v>
      </c>
      <c r="M146" s="21" t="str">
        <f>'様式Ⅰ(女子)'!N447</f>
        <v/>
      </c>
      <c r="N146" s="21">
        <f>'様式Ⅰ(女子)'!J448</f>
        <v>0</v>
      </c>
      <c r="O146" s="21" t="str">
        <f>'様式Ⅰ(女子)'!N448</f>
        <v/>
      </c>
    </row>
    <row r="147" spans="1:15">
      <c r="A147" s="17">
        <v>146</v>
      </c>
      <c r="B147" s="21" t="str">
        <f>'様式Ⅰ(女子)'!H449</f>
        <v/>
      </c>
      <c r="C147" s="21" t="str">
        <f>CONCATENATE('様式Ⅰ(女子)'!D449," (",'様式Ⅰ(女子)'!F449,")")</f>
        <v xml:space="preserve"> ()</v>
      </c>
      <c r="D147" s="21" t="str">
        <f>'様式Ⅰ(女子)'!E449</f>
        <v/>
      </c>
      <c r="E147" s="21">
        <v>2</v>
      </c>
      <c r="F147" s="21">
        <f>基本情報登録!$D$8</f>
        <v>0</v>
      </c>
      <c r="G147" s="21" t="str">
        <f>基本情報登録!$D$10</f>
        <v/>
      </c>
      <c r="H147" s="21" t="e">
        <f>'様式Ⅰ(女子)'!G449</f>
        <v>#N/A</v>
      </c>
      <c r="I147" s="21">
        <f>'様式Ⅰ(女子)'!C449</f>
        <v>0</v>
      </c>
      <c r="J147" s="21">
        <f>'様式Ⅰ(女子)'!J449</f>
        <v>0</v>
      </c>
      <c r="K147" s="21" t="str">
        <f>'様式Ⅰ(女子)'!N449</f>
        <v/>
      </c>
      <c r="L147" s="21">
        <f>'様式Ⅰ(女子)'!J450</f>
        <v>0</v>
      </c>
      <c r="M147" s="21" t="str">
        <f>'様式Ⅰ(女子)'!N450</f>
        <v/>
      </c>
      <c r="N147" s="21">
        <f>'様式Ⅰ(女子)'!J451</f>
        <v>0</v>
      </c>
      <c r="O147" s="21" t="str">
        <f>'様式Ⅰ(女子)'!N451</f>
        <v/>
      </c>
    </row>
    <row r="148" spans="1:15">
      <c r="A148" s="17">
        <v>147</v>
      </c>
      <c r="B148" s="21" t="str">
        <f>'様式Ⅰ(女子)'!H452</f>
        <v/>
      </c>
      <c r="C148" s="21" t="str">
        <f>CONCATENATE('様式Ⅰ(女子)'!D452," (",'様式Ⅰ(女子)'!F452,")")</f>
        <v xml:space="preserve"> ()</v>
      </c>
      <c r="D148" s="21" t="str">
        <f>'様式Ⅰ(女子)'!E452</f>
        <v/>
      </c>
      <c r="E148" s="21">
        <v>2</v>
      </c>
      <c r="F148" s="21">
        <f>基本情報登録!$D$8</f>
        <v>0</v>
      </c>
      <c r="G148" s="21" t="str">
        <f>基本情報登録!$D$10</f>
        <v/>
      </c>
      <c r="H148" s="21" t="e">
        <f>'様式Ⅰ(女子)'!G452</f>
        <v>#N/A</v>
      </c>
      <c r="I148" s="21">
        <f>'様式Ⅰ(女子)'!C452</f>
        <v>0</v>
      </c>
      <c r="J148" s="21">
        <f>'様式Ⅰ(女子)'!J452</f>
        <v>0</v>
      </c>
      <c r="K148" s="21" t="str">
        <f>'様式Ⅰ(女子)'!N452</f>
        <v/>
      </c>
      <c r="L148" s="21">
        <f>'様式Ⅰ(女子)'!J453</f>
        <v>0</v>
      </c>
      <c r="M148" s="21" t="str">
        <f>'様式Ⅰ(女子)'!N453</f>
        <v/>
      </c>
      <c r="N148" s="21">
        <f>'様式Ⅰ(女子)'!J454</f>
        <v>0</v>
      </c>
      <c r="O148" s="21" t="str">
        <f>'様式Ⅰ(女子)'!N454</f>
        <v/>
      </c>
    </row>
    <row r="149" spans="1:15">
      <c r="A149" s="17">
        <v>148</v>
      </c>
      <c r="B149" s="21" t="str">
        <f>'様式Ⅰ(女子)'!H455</f>
        <v/>
      </c>
      <c r="C149" s="21" t="str">
        <f>CONCATENATE('様式Ⅰ(女子)'!D455," (",'様式Ⅰ(女子)'!F455,")")</f>
        <v xml:space="preserve"> ()</v>
      </c>
      <c r="D149" s="21" t="str">
        <f>'様式Ⅰ(女子)'!E455</f>
        <v/>
      </c>
      <c r="E149" s="21">
        <v>2</v>
      </c>
      <c r="F149" s="21">
        <f>基本情報登録!$D$8</f>
        <v>0</v>
      </c>
      <c r="G149" s="21" t="str">
        <f>基本情報登録!$D$10</f>
        <v/>
      </c>
      <c r="H149" s="21" t="e">
        <f>'様式Ⅰ(女子)'!G455</f>
        <v>#N/A</v>
      </c>
      <c r="I149" s="21">
        <f>'様式Ⅰ(女子)'!C455</f>
        <v>0</v>
      </c>
      <c r="J149" s="21">
        <f>'様式Ⅰ(女子)'!J455</f>
        <v>0</v>
      </c>
      <c r="K149" s="21" t="str">
        <f>'様式Ⅰ(女子)'!N455</f>
        <v/>
      </c>
      <c r="L149" s="21">
        <f>'様式Ⅰ(女子)'!J456</f>
        <v>0</v>
      </c>
      <c r="M149" s="21" t="str">
        <f>'様式Ⅰ(女子)'!N456</f>
        <v/>
      </c>
      <c r="N149" s="21">
        <f>'様式Ⅰ(女子)'!J457</f>
        <v>0</v>
      </c>
      <c r="O149" s="21" t="str">
        <f>'様式Ⅰ(女子)'!N457</f>
        <v/>
      </c>
    </row>
    <row r="150" spans="1:15">
      <c r="A150" s="17">
        <v>149</v>
      </c>
      <c r="B150" s="21" t="str">
        <f>'様式Ⅰ(女子)'!H458</f>
        <v/>
      </c>
      <c r="C150" s="21" t="str">
        <f>CONCATENATE('様式Ⅰ(女子)'!D458," (",'様式Ⅰ(女子)'!F458,")")</f>
        <v xml:space="preserve"> ()</v>
      </c>
      <c r="D150" s="21" t="str">
        <f>'様式Ⅰ(女子)'!E458</f>
        <v/>
      </c>
      <c r="E150" s="21">
        <v>2</v>
      </c>
      <c r="F150" s="21">
        <f>基本情報登録!$D$8</f>
        <v>0</v>
      </c>
      <c r="G150" s="21" t="str">
        <f>基本情報登録!$D$10</f>
        <v/>
      </c>
      <c r="H150" s="21" t="e">
        <f>'様式Ⅰ(女子)'!G458</f>
        <v>#N/A</v>
      </c>
      <c r="I150" s="21">
        <f>'様式Ⅰ(女子)'!C458</f>
        <v>0</v>
      </c>
      <c r="J150" s="21">
        <f>'様式Ⅰ(女子)'!J458</f>
        <v>0</v>
      </c>
      <c r="K150" s="21" t="str">
        <f>'様式Ⅰ(女子)'!N458</f>
        <v/>
      </c>
      <c r="L150" s="21">
        <f>'様式Ⅰ(女子)'!J459</f>
        <v>0</v>
      </c>
      <c r="M150" s="21" t="str">
        <f>'様式Ⅰ(女子)'!N459</f>
        <v/>
      </c>
      <c r="N150" s="21">
        <f>'様式Ⅰ(女子)'!J460</f>
        <v>0</v>
      </c>
      <c r="O150" s="21" t="str">
        <f>'様式Ⅰ(女子)'!N460</f>
        <v/>
      </c>
    </row>
    <row r="151" spans="1:15">
      <c r="A151" s="17">
        <v>150</v>
      </c>
      <c r="B151" s="21" t="str">
        <f>'様式Ⅰ(女子)'!H461</f>
        <v/>
      </c>
      <c r="C151" s="21" t="str">
        <f>CONCATENATE('様式Ⅰ(女子)'!D461," (",'様式Ⅰ(女子)'!F461,")")</f>
        <v xml:space="preserve"> ()</v>
      </c>
      <c r="D151" s="21" t="str">
        <f>'様式Ⅰ(女子)'!E461</f>
        <v/>
      </c>
      <c r="E151" s="21">
        <v>2</v>
      </c>
      <c r="F151" s="21">
        <f>基本情報登録!$D$8</f>
        <v>0</v>
      </c>
      <c r="G151" s="21" t="str">
        <f>基本情報登録!$D$10</f>
        <v/>
      </c>
      <c r="H151" s="21" t="e">
        <f>'様式Ⅰ(女子)'!G461</f>
        <v>#N/A</v>
      </c>
      <c r="I151" s="21">
        <f>'様式Ⅰ(女子)'!C461</f>
        <v>0</v>
      </c>
      <c r="J151" s="21">
        <f>'様式Ⅰ(女子)'!J461</f>
        <v>0</v>
      </c>
      <c r="K151" s="21" t="str">
        <f>'様式Ⅰ(女子)'!N461</f>
        <v/>
      </c>
      <c r="L151" s="21">
        <f>'様式Ⅰ(女子)'!J462</f>
        <v>0</v>
      </c>
      <c r="M151" s="21" t="str">
        <f>'様式Ⅰ(女子)'!N462</f>
        <v/>
      </c>
      <c r="N151" s="21">
        <f>'様式Ⅰ(女子)'!J463</f>
        <v>0</v>
      </c>
      <c r="O151" s="21" t="str">
        <f>'様式Ⅰ(女子)'!N463</f>
        <v/>
      </c>
    </row>
    <row r="157" spans="1:15">
      <c r="N157" s="21">
        <f>'様式Ⅰ(女子)'!J465</f>
        <v>0</v>
      </c>
    </row>
  </sheetData>
  <phoneticPr fontId="1"/>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95"/>
  <sheetViews>
    <sheetView workbookViewId="0">
      <selection activeCell="E7" sqref="E7"/>
    </sheetView>
  </sheetViews>
  <sheetFormatPr defaultRowHeight="13.5"/>
  <cols>
    <col min="1" max="2" width="9" style="21"/>
    <col min="3" max="3" width="16.125" style="21" bestFit="1" customWidth="1"/>
    <col min="4" max="4" width="17.25" style="21" bestFit="1" customWidth="1"/>
    <col min="5" max="5" width="9" style="21"/>
    <col min="6" max="11" width="10.5" style="21" bestFit="1" customWidth="1"/>
    <col min="12" max="13" width="9" style="21"/>
  </cols>
  <sheetData>
    <row r="1" spans="1:13">
      <c r="A1" s="21" t="s">
        <v>1274</v>
      </c>
    </row>
    <row r="2" spans="1:13">
      <c r="A2" s="21" t="s">
        <v>1169</v>
      </c>
      <c r="B2" s="21" t="s">
        <v>1244</v>
      </c>
      <c r="C2" s="21" t="s">
        <v>1245</v>
      </c>
      <c r="D2" s="21" t="s">
        <v>1275</v>
      </c>
      <c r="E2" s="21" t="s">
        <v>1276</v>
      </c>
    </row>
    <row r="3" spans="1:13">
      <c r="A3" s="21" t="str">
        <f>基本情報登録!D10</f>
        <v/>
      </c>
      <c r="B3" s="21">
        <f>基本情報登録!D8</f>
        <v>0</v>
      </c>
      <c r="C3" s="21" t="str">
        <f>基本情報登録!D6</f>
        <v/>
      </c>
      <c r="D3" s="21" t="str">
        <f>基本情報登録!D11</f>
        <v/>
      </c>
      <c r="E3" s="21">
        <f>基本情報登録!D12</f>
        <v>49</v>
      </c>
    </row>
    <row r="5" spans="1:13">
      <c r="A5" s="624" t="s">
        <v>1254</v>
      </c>
      <c r="B5" s="624"/>
      <c r="C5" s="624"/>
      <c r="D5" s="624"/>
      <c r="E5" s="624"/>
      <c r="F5" s="624"/>
      <c r="G5" s="624"/>
      <c r="H5" s="624"/>
      <c r="I5" s="624"/>
      <c r="J5" s="624"/>
      <c r="K5" s="624"/>
    </row>
    <row r="6" spans="1:13">
      <c r="A6" s="21" t="s">
        <v>1253</v>
      </c>
      <c r="B6" s="21" t="s">
        <v>1169</v>
      </c>
      <c r="C6" s="21" t="s">
        <v>1244</v>
      </c>
      <c r="D6" s="21" t="s">
        <v>1245</v>
      </c>
      <c r="E6" s="21" t="s">
        <v>1246</v>
      </c>
      <c r="F6" s="21" t="s">
        <v>1247</v>
      </c>
      <c r="G6" s="21" t="s">
        <v>1248</v>
      </c>
      <c r="H6" s="21" t="s">
        <v>1249</v>
      </c>
      <c r="I6" s="21" t="s">
        <v>1250</v>
      </c>
      <c r="J6" s="21" t="s">
        <v>1251</v>
      </c>
      <c r="K6" s="21" t="s">
        <v>1252</v>
      </c>
    </row>
    <row r="7" spans="1:13">
      <c r="A7" s="21">
        <v>1</v>
      </c>
      <c r="B7" s="21" t="str">
        <f>基本情報登録!$D$10</f>
        <v/>
      </c>
      <c r="C7" s="21" t="str">
        <f>基本情報登録!$D$8&amp;'様式Ⅱ(男子4×100mR)'!$I$9</f>
        <v>A</v>
      </c>
      <c r="D7" s="21" t="str">
        <f>基本情報登録!$D$6&amp;'様式Ⅱ(男子4×100mR)'!$I$9</f>
        <v>A</v>
      </c>
      <c r="E7" s="21" t="str">
        <f>'様式Ⅱ(男子4×100mR)'!$E$12</f>
        <v>00000</v>
      </c>
      <c r="F7" s="21" t="str">
        <f>'様式Ⅱ(男子4×100mR)'!$D$18</f>
        <v/>
      </c>
      <c r="G7" s="21" t="str">
        <f>'様式Ⅱ(男子4×100mR)'!$D$20</f>
        <v/>
      </c>
      <c r="H7" s="21" t="str">
        <f>'様式Ⅱ(男子4×100mR)'!$D$22</f>
        <v/>
      </c>
      <c r="I7" s="21" t="str">
        <f>'様式Ⅱ(男子4×100mR)'!$D$24</f>
        <v/>
      </c>
      <c r="J7" s="21" t="str">
        <f>'様式Ⅱ(男子4×100mR)'!$D$26</f>
        <v/>
      </c>
      <c r="K7" s="21" t="str">
        <f>'様式Ⅱ(男子4×100mR)'!$D$28</f>
        <v/>
      </c>
    </row>
    <row r="8" spans="1:13">
      <c r="A8" s="21">
        <v>2</v>
      </c>
      <c r="B8" s="21" t="str">
        <f>基本情報登録!$D$10</f>
        <v/>
      </c>
      <c r="C8" s="21" t="str">
        <f>基本情報登録!$D$8&amp;'様式Ⅱ(男子4×100mR)'!$I$38</f>
        <v/>
      </c>
      <c r="D8" s="21" t="str">
        <f>基本情報登録!$D$6&amp;'様式Ⅱ(男子4×100mR)'!$I$38</f>
        <v/>
      </c>
      <c r="E8" s="56" t="str">
        <f>'様式Ⅱ(男子4×100mR)'!$E$41</f>
        <v>00000</v>
      </c>
      <c r="F8" s="21" t="str">
        <f>'様式Ⅱ(男子4×100mR)'!$D$47</f>
        <v/>
      </c>
      <c r="G8" s="21" t="str">
        <f>'様式Ⅱ(男子4×100mR)'!$D$49</f>
        <v/>
      </c>
      <c r="H8" s="21" t="str">
        <f>'様式Ⅱ(男子4×100mR)'!$D$51</f>
        <v/>
      </c>
      <c r="I8" s="21" t="str">
        <f>'様式Ⅱ(男子4×100mR)'!$D$53</f>
        <v/>
      </c>
      <c r="J8" s="21" t="str">
        <f>'様式Ⅱ(男子4×100mR)'!$D$55</f>
        <v/>
      </c>
      <c r="K8" s="21" t="str">
        <f>'様式Ⅱ(男子4×100mR)'!$D$57</f>
        <v/>
      </c>
      <c r="M8" s="56"/>
    </row>
    <row r="9" spans="1:13">
      <c r="A9" s="21">
        <v>3</v>
      </c>
      <c r="B9" s="21" t="str">
        <f>基本情報登録!$D$10</f>
        <v/>
      </c>
      <c r="C9" s="21" t="str">
        <f>基本情報登録!$D$8&amp;'様式Ⅱ(男子4×100mR)'!$I$67</f>
        <v/>
      </c>
      <c r="D9" s="21" t="str">
        <f>基本情報登録!$D$6&amp;'様式Ⅱ(男子4×100mR)'!$I$67</f>
        <v/>
      </c>
      <c r="E9" s="21" t="str">
        <f>'様式Ⅱ(男子4×100mR)'!$E$70</f>
        <v>00000</v>
      </c>
      <c r="F9" s="21" t="str">
        <f>'様式Ⅱ(男子4×100mR)'!$D$76</f>
        <v/>
      </c>
      <c r="G9" s="21" t="str">
        <f>'様式Ⅱ(男子4×100mR)'!$D$78</f>
        <v/>
      </c>
      <c r="H9" s="21" t="str">
        <f>'様式Ⅱ(男子4×100mR)'!$D$80</f>
        <v/>
      </c>
      <c r="I9" s="21" t="str">
        <f>'様式Ⅱ(男子4×100mR)'!$D$82</f>
        <v/>
      </c>
      <c r="J9" s="21" t="str">
        <f>'様式Ⅱ(男子4×100mR)'!$D$84</f>
        <v/>
      </c>
      <c r="K9" s="21" t="str">
        <f>'様式Ⅱ(男子4×100mR)'!$D$86</f>
        <v/>
      </c>
    </row>
    <row r="10" spans="1:13">
      <c r="A10" s="21">
        <v>4</v>
      </c>
      <c r="B10" s="21" t="str">
        <f>基本情報登録!$D$10</f>
        <v/>
      </c>
      <c r="C10" s="21" t="str">
        <f>基本情報登録!$D$8&amp;'様式Ⅱ(男子4×100mR)'!$I$96</f>
        <v/>
      </c>
      <c r="D10" s="21" t="str">
        <f>基本情報登録!$D$6&amp;'様式Ⅱ(男子4×100mR)'!$I$96</f>
        <v/>
      </c>
      <c r="E10" s="21" t="str">
        <f>'様式Ⅱ(男子4×100mR)'!$E$99</f>
        <v>00000</v>
      </c>
      <c r="F10" s="21" t="str">
        <f>'様式Ⅱ(男子4×100mR)'!$D$105</f>
        <v/>
      </c>
      <c r="G10" s="21" t="str">
        <f>'様式Ⅱ(男子4×100mR)'!$D$107</f>
        <v/>
      </c>
      <c r="H10" s="21" t="str">
        <f>'様式Ⅱ(男子4×100mR)'!$D$109</f>
        <v/>
      </c>
      <c r="I10" s="21" t="str">
        <f>'様式Ⅱ(男子4×100mR)'!$D$111</f>
        <v/>
      </c>
      <c r="J10" s="21" t="str">
        <f>'様式Ⅱ(男子4×100mR)'!$D$113</f>
        <v/>
      </c>
      <c r="K10" s="21" t="str">
        <f>'様式Ⅱ(男子4×100mR)'!$D$115</f>
        <v/>
      </c>
    </row>
    <row r="11" spans="1:13">
      <c r="A11" s="21">
        <v>5</v>
      </c>
      <c r="B11" s="21" t="str">
        <f>基本情報登録!$D$10</f>
        <v/>
      </c>
      <c r="C11" s="21" t="str">
        <f>基本情報登録!$D$8&amp;'様式Ⅱ(男子4×100mR)'!$I$125</f>
        <v/>
      </c>
      <c r="D11" s="21" t="str">
        <f>基本情報登録!$D$6&amp;'様式Ⅱ(男子4×100mR)'!$I$125</f>
        <v/>
      </c>
      <c r="E11" s="21" t="str">
        <f>'様式Ⅱ(男子4×100mR)'!$E$128</f>
        <v>00000</v>
      </c>
      <c r="F11" s="21" t="str">
        <f>'様式Ⅱ(男子4×100mR)'!$D$134</f>
        <v/>
      </c>
      <c r="G11" s="21" t="str">
        <f>'様式Ⅱ(男子4×100mR)'!$D$136</f>
        <v/>
      </c>
      <c r="H11" s="21" t="str">
        <f>'様式Ⅱ(男子4×100mR)'!$D$138</f>
        <v/>
      </c>
      <c r="I11" s="21" t="str">
        <f>'様式Ⅱ(男子4×100mR)'!$D$140</f>
        <v/>
      </c>
      <c r="J11" s="21" t="str">
        <f>'様式Ⅱ(男子4×100mR)'!$D$142</f>
        <v/>
      </c>
      <c r="K11" s="21" t="str">
        <f>'様式Ⅱ(男子4×100mR)'!$D$144</f>
        <v/>
      </c>
    </row>
    <row r="12" spans="1:13">
      <c r="A12" s="21">
        <v>6</v>
      </c>
      <c r="B12" s="21" t="str">
        <f>基本情報登録!$D$10</f>
        <v/>
      </c>
      <c r="C12" s="21" t="str">
        <f>基本情報登録!$D$8&amp;'様式Ⅱ(男子4×100mR)'!$I$154</f>
        <v/>
      </c>
      <c r="D12" s="21" t="str">
        <f>基本情報登録!$D$6&amp;'様式Ⅱ(男子4×100mR)'!$I$154</f>
        <v/>
      </c>
      <c r="E12" s="21" t="str">
        <f>'様式Ⅱ(男子4×100mR)'!$E$157</f>
        <v>00000</v>
      </c>
      <c r="F12" s="21" t="str">
        <f>'様式Ⅱ(男子4×100mR)'!$D$163</f>
        <v/>
      </c>
      <c r="G12" s="21" t="str">
        <f>'様式Ⅱ(男子4×100mR)'!$D$165</f>
        <v/>
      </c>
      <c r="H12" s="21" t="str">
        <f>'様式Ⅱ(男子4×100mR)'!$D$167</f>
        <v/>
      </c>
      <c r="I12" s="21" t="str">
        <f>'様式Ⅱ(男子4×100mR)'!$D$169</f>
        <v/>
      </c>
      <c r="J12" s="21" t="str">
        <f>'様式Ⅱ(男子4×100mR)'!$D$171</f>
        <v/>
      </c>
      <c r="K12" s="21" t="str">
        <f>'様式Ⅱ(男子4×100mR)'!$D$173</f>
        <v/>
      </c>
    </row>
    <row r="13" spans="1:13">
      <c r="A13" s="21">
        <v>7</v>
      </c>
      <c r="B13" s="21" t="str">
        <f>基本情報登録!$D$10</f>
        <v/>
      </c>
      <c r="C13" s="21" t="str">
        <f>基本情報登録!$D$8&amp;'様式Ⅱ(男子4×100mR)'!$I$183</f>
        <v/>
      </c>
      <c r="D13" s="21" t="str">
        <f>基本情報登録!$D$6&amp;'様式Ⅱ(男子4×100mR)'!$I$183</f>
        <v/>
      </c>
      <c r="E13" s="21" t="str">
        <f>'様式Ⅱ(男子4×100mR)'!$E$186</f>
        <v>00000</v>
      </c>
      <c r="F13" s="21" t="str">
        <f>'様式Ⅱ(男子4×100mR)'!$D$192</f>
        <v/>
      </c>
      <c r="G13" s="21" t="str">
        <f>'様式Ⅱ(男子4×100mR)'!$D$194</f>
        <v/>
      </c>
      <c r="H13" s="21" t="str">
        <f>'様式Ⅱ(男子4×100mR)'!$D$196</f>
        <v/>
      </c>
      <c r="I13" s="21" t="str">
        <f>'様式Ⅱ(男子4×100mR)'!$D$198</f>
        <v/>
      </c>
      <c r="J13" s="21" t="str">
        <f>'様式Ⅱ(男子4×100mR)'!$D$200</f>
        <v/>
      </c>
      <c r="K13" s="21" t="str">
        <f>'様式Ⅱ(男子4×100mR)'!$D$202</f>
        <v/>
      </c>
    </row>
    <row r="14" spans="1:13">
      <c r="A14" s="21">
        <v>8</v>
      </c>
      <c r="B14" s="21" t="str">
        <f>基本情報登録!$D$10</f>
        <v/>
      </c>
      <c r="C14" s="21" t="str">
        <f>基本情報登録!$D$8&amp;'様式Ⅱ(男子4×100mR)'!$I$212</f>
        <v/>
      </c>
      <c r="D14" s="21" t="str">
        <f>基本情報登録!$D$6&amp;'様式Ⅱ(男子4×100mR)'!$I$212</f>
        <v/>
      </c>
      <c r="E14" s="21" t="str">
        <f>'様式Ⅱ(男子4×100mR)'!$E$215</f>
        <v>00000</v>
      </c>
      <c r="F14" s="21" t="str">
        <f>'様式Ⅱ(男子4×100mR)'!$D$221</f>
        <v/>
      </c>
      <c r="G14" s="21" t="str">
        <f>'様式Ⅱ(男子4×100mR)'!$D$223</f>
        <v/>
      </c>
      <c r="H14" s="21" t="str">
        <f>'様式Ⅱ(男子4×100mR)'!$D$225</f>
        <v/>
      </c>
      <c r="I14" s="21" t="str">
        <f>'様式Ⅱ(男子4×100mR)'!$D$227</f>
        <v/>
      </c>
      <c r="J14" s="21" t="str">
        <f>'様式Ⅱ(男子4×100mR)'!$D$229</f>
        <v/>
      </c>
      <c r="K14" s="21" t="str">
        <f>'様式Ⅱ(男子4×100mR)'!$D$231</f>
        <v/>
      </c>
    </row>
    <row r="15" spans="1:13">
      <c r="A15" s="21">
        <v>9</v>
      </c>
      <c r="B15" s="21" t="str">
        <f>基本情報登録!$D$10</f>
        <v/>
      </c>
      <c r="C15" s="21" t="str">
        <f>基本情報登録!$D$8&amp;'様式Ⅱ(男子4×100mR)'!$I$241</f>
        <v/>
      </c>
      <c r="D15" s="21" t="str">
        <f>基本情報登録!$D$6&amp;'様式Ⅱ(男子4×100mR)'!$I$241</f>
        <v/>
      </c>
      <c r="E15" s="21" t="str">
        <f>'様式Ⅱ(男子4×100mR)'!$E$244</f>
        <v>00000</v>
      </c>
      <c r="F15" s="21" t="str">
        <f>'様式Ⅱ(男子4×100mR)'!$D$250</f>
        <v/>
      </c>
      <c r="G15" s="21" t="str">
        <f>'様式Ⅱ(男子4×100mR)'!$D$252</f>
        <v/>
      </c>
      <c r="H15" s="21" t="str">
        <f>'様式Ⅱ(男子4×100mR)'!$D$254</f>
        <v/>
      </c>
      <c r="I15" s="21" t="str">
        <f>'様式Ⅱ(男子4×100mR)'!$D$256</f>
        <v/>
      </c>
      <c r="J15" s="21" t="str">
        <f>'様式Ⅱ(男子4×100mR)'!$D$258</f>
        <v/>
      </c>
      <c r="K15" s="21" t="str">
        <f>'様式Ⅱ(男子4×100mR)'!$D$260</f>
        <v/>
      </c>
    </row>
    <row r="16" spans="1:13">
      <c r="A16" s="21">
        <v>10</v>
      </c>
      <c r="B16" s="21" t="str">
        <f>基本情報登録!$D$10</f>
        <v/>
      </c>
      <c r="C16" s="21" t="str">
        <f>基本情報登録!$D$8&amp;'様式Ⅱ(男子4×100mR)'!$I$270</f>
        <v/>
      </c>
      <c r="D16" s="21" t="str">
        <f>基本情報登録!$D$6&amp;'様式Ⅱ(男子4×100mR)'!$I$270</f>
        <v/>
      </c>
      <c r="E16" s="21" t="str">
        <f>'様式Ⅱ(男子4×100mR)'!$E$273</f>
        <v>00000</v>
      </c>
      <c r="F16" s="21" t="str">
        <f>'様式Ⅱ(男子4×100mR)'!$D$279</f>
        <v/>
      </c>
      <c r="G16" s="21" t="str">
        <f>'様式Ⅱ(男子4×100mR)'!$D$281</f>
        <v/>
      </c>
      <c r="H16" s="21" t="str">
        <f>'様式Ⅱ(男子4×100mR)'!$D$283</f>
        <v/>
      </c>
      <c r="I16" s="21" t="str">
        <f>'様式Ⅱ(男子4×100mR)'!$D$285</f>
        <v/>
      </c>
      <c r="J16" s="21" t="str">
        <f>'様式Ⅱ(男子4×100mR)'!$D$287</f>
        <v/>
      </c>
      <c r="K16" s="21" t="str">
        <f>'様式Ⅱ(男子4×100mR)'!$D$289</f>
        <v/>
      </c>
    </row>
    <row r="17" spans="1:11">
      <c r="A17" s="21">
        <v>11</v>
      </c>
      <c r="B17" s="21" t="str">
        <f>基本情報登録!$D$10</f>
        <v/>
      </c>
      <c r="C17" s="21" t="str">
        <f>基本情報登録!$D$8&amp;'様式Ⅱ(男子4×100mR)'!$I$299</f>
        <v/>
      </c>
      <c r="D17" s="21" t="str">
        <f>基本情報登録!$D$6&amp;'様式Ⅱ(男子4×100mR)'!$I$299</f>
        <v/>
      </c>
      <c r="E17" s="21" t="str">
        <f>'様式Ⅱ(男子4×100mR)'!$E$302</f>
        <v>00000</v>
      </c>
      <c r="F17" s="21" t="str">
        <f>'様式Ⅱ(男子4×100mR)'!$D$308</f>
        <v/>
      </c>
      <c r="G17" s="21" t="str">
        <f>'様式Ⅱ(男子4×100mR)'!$D$310</f>
        <v/>
      </c>
      <c r="H17" s="21" t="str">
        <f>'様式Ⅱ(男子4×100mR)'!$D$312</f>
        <v/>
      </c>
      <c r="I17" s="21" t="str">
        <f>'様式Ⅱ(男子4×100mR)'!$D$314</f>
        <v/>
      </c>
      <c r="J17" s="21" t="str">
        <f>'様式Ⅱ(男子4×100mR)'!$D$316</f>
        <v/>
      </c>
      <c r="K17" s="21" t="str">
        <f>'様式Ⅱ(男子4×100mR)'!$D$318</f>
        <v/>
      </c>
    </row>
    <row r="18" spans="1:11">
      <c r="A18" s="21">
        <v>12</v>
      </c>
      <c r="B18" s="21" t="str">
        <f>基本情報登録!$D$10</f>
        <v/>
      </c>
      <c r="C18" s="21" t="str">
        <f>基本情報登録!$D$8&amp;'様式Ⅱ(男子4×100mR)'!$I$328</f>
        <v/>
      </c>
      <c r="D18" s="21" t="str">
        <f>基本情報登録!$D$6&amp;'様式Ⅱ(男子4×100mR)'!$I$328</f>
        <v/>
      </c>
      <c r="E18" s="21" t="str">
        <f>'様式Ⅱ(男子4×100mR)'!$E$331</f>
        <v>00000</v>
      </c>
      <c r="F18" s="21" t="str">
        <f>'様式Ⅱ(男子4×100mR)'!$D$337</f>
        <v/>
      </c>
      <c r="G18" s="21" t="str">
        <f>'様式Ⅱ(男子4×100mR)'!$D$339</f>
        <v/>
      </c>
      <c r="H18" s="21" t="str">
        <f>'様式Ⅱ(男子4×100mR)'!$D$341</f>
        <v/>
      </c>
      <c r="I18" s="21" t="str">
        <f>'様式Ⅱ(男子4×100mR)'!$D$343</f>
        <v/>
      </c>
      <c r="J18" s="21" t="str">
        <f>'様式Ⅱ(男子4×100mR)'!$D$345</f>
        <v/>
      </c>
      <c r="K18" s="21" t="str">
        <f>'様式Ⅱ(男子4×100mR)'!$D$347</f>
        <v/>
      </c>
    </row>
    <row r="19" spans="1:11">
      <c r="A19" s="21">
        <v>13</v>
      </c>
      <c r="B19" s="21" t="str">
        <f>基本情報登録!$D$10</f>
        <v/>
      </c>
      <c r="C19" s="21" t="str">
        <f>基本情報登録!$D$8&amp;'様式Ⅱ(男子4×100mR)'!$I$357</f>
        <v/>
      </c>
      <c r="D19" s="21" t="str">
        <f>基本情報登録!$D$6&amp;'様式Ⅱ(男子4×100mR)'!$I$357</f>
        <v/>
      </c>
      <c r="E19" s="21" t="str">
        <f>'様式Ⅱ(男子4×100mR)'!$E$360</f>
        <v>00000</v>
      </c>
      <c r="F19" s="21" t="str">
        <f>'様式Ⅱ(男子4×100mR)'!$D$366</f>
        <v/>
      </c>
      <c r="G19" s="21" t="str">
        <f>'様式Ⅱ(男子4×100mR)'!$D$368</f>
        <v/>
      </c>
      <c r="H19" s="21" t="str">
        <f>'様式Ⅱ(男子4×100mR)'!$D$370</f>
        <v/>
      </c>
      <c r="I19" s="21" t="str">
        <f>'様式Ⅱ(男子4×100mR)'!$D$372</f>
        <v/>
      </c>
      <c r="J19" s="21" t="str">
        <f>'様式Ⅱ(男子4×100mR)'!$D$374</f>
        <v/>
      </c>
      <c r="K19" s="21" t="str">
        <f>'様式Ⅱ(男子4×100mR)'!$D$376</f>
        <v/>
      </c>
    </row>
    <row r="20" spans="1:11">
      <c r="A20" s="21">
        <v>14</v>
      </c>
      <c r="B20" s="21" t="str">
        <f>基本情報登録!$D$10</f>
        <v/>
      </c>
      <c r="C20" s="21" t="str">
        <f>基本情報登録!$D$8&amp;'様式Ⅱ(男子4×100mR)'!$I$386</f>
        <v/>
      </c>
      <c r="D20" s="21" t="str">
        <f>基本情報登録!$D$6&amp;'様式Ⅱ(男子4×100mR)'!$I$386</f>
        <v/>
      </c>
      <c r="E20" s="21" t="str">
        <f>'様式Ⅱ(男子4×100mR)'!$E$389</f>
        <v>00000</v>
      </c>
      <c r="F20" s="21" t="str">
        <f>'様式Ⅱ(男子4×100mR)'!$D$395</f>
        <v/>
      </c>
      <c r="G20" s="21" t="str">
        <f>'様式Ⅱ(男子4×100mR)'!$D$397</f>
        <v/>
      </c>
      <c r="H20" s="21" t="str">
        <f>'様式Ⅱ(男子4×100mR)'!$D$399</f>
        <v/>
      </c>
      <c r="I20" s="21" t="str">
        <f>'様式Ⅱ(男子4×100mR)'!$D$401</f>
        <v/>
      </c>
      <c r="J20" s="21" t="str">
        <f>'様式Ⅱ(男子4×100mR)'!$D$403</f>
        <v/>
      </c>
      <c r="K20" s="21" t="str">
        <f>'様式Ⅱ(男子4×100mR)'!$D$405</f>
        <v/>
      </c>
    </row>
    <row r="21" spans="1:11">
      <c r="A21" s="21">
        <v>15</v>
      </c>
      <c r="B21" s="21" t="str">
        <f>基本情報登録!$D$10</f>
        <v/>
      </c>
      <c r="C21" s="21" t="str">
        <f>基本情報登録!$D$8&amp;'様式Ⅱ(男子4×100mR)'!$I$415</f>
        <v/>
      </c>
      <c r="D21" s="21" t="str">
        <f>基本情報登録!$D$6&amp;'様式Ⅱ(男子4×100mR)'!$I$415</f>
        <v/>
      </c>
      <c r="E21" s="21" t="str">
        <f>'様式Ⅱ(男子4×100mR)'!$E$418</f>
        <v>00000</v>
      </c>
      <c r="F21" s="21" t="str">
        <f>'様式Ⅱ(男子4×100mR)'!$D$424</f>
        <v/>
      </c>
      <c r="G21" s="21" t="str">
        <f>'様式Ⅱ(男子4×100mR)'!$D$426</f>
        <v/>
      </c>
      <c r="H21" s="21" t="str">
        <f>'様式Ⅱ(男子4×100mR)'!$D$428</f>
        <v/>
      </c>
      <c r="I21" s="21" t="str">
        <f>'様式Ⅱ(男子4×100mR)'!$D$430</f>
        <v/>
      </c>
      <c r="J21" s="21" t="str">
        <f>'様式Ⅱ(男子4×100mR)'!$D$432</f>
        <v/>
      </c>
      <c r="K21" s="21" t="str">
        <f>'様式Ⅱ(男子4×100mR)'!$D$434</f>
        <v/>
      </c>
    </row>
    <row r="22" spans="1:11">
      <c r="A22" s="21">
        <v>16</v>
      </c>
      <c r="B22" s="21" t="str">
        <f>基本情報登録!$D$10</f>
        <v/>
      </c>
      <c r="C22" s="21" t="str">
        <f>基本情報登録!$D$8&amp;'様式Ⅱ(男子4×100mR)'!$I$444</f>
        <v/>
      </c>
      <c r="D22" s="21" t="str">
        <f>基本情報登録!$D$6&amp;'様式Ⅱ(男子4×100mR)'!$I$444</f>
        <v/>
      </c>
      <c r="E22" s="21" t="str">
        <f>'様式Ⅱ(男子4×100mR)'!$E$447</f>
        <v>00000</v>
      </c>
      <c r="F22" s="21" t="str">
        <f>'様式Ⅱ(男子4×100mR)'!$D$453</f>
        <v/>
      </c>
      <c r="G22" s="21" t="str">
        <f>'様式Ⅱ(男子4×100mR)'!$D$455</f>
        <v/>
      </c>
      <c r="H22" s="21" t="str">
        <f>'様式Ⅱ(男子4×100mR)'!$D$457</f>
        <v/>
      </c>
      <c r="I22" s="21" t="str">
        <f>'様式Ⅱ(男子4×100mR)'!$D$459</f>
        <v/>
      </c>
      <c r="J22" s="21" t="str">
        <f>'様式Ⅱ(男子4×100mR)'!$D$461</f>
        <v/>
      </c>
      <c r="K22" s="21" t="str">
        <f>'様式Ⅱ(男子4×100mR)'!$D$463</f>
        <v/>
      </c>
    </row>
    <row r="23" spans="1:11">
      <c r="A23" s="21">
        <v>17</v>
      </c>
      <c r="B23" s="21" t="str">
        <f>基本情報登録!$D$10</f>
        <v/>
      </c>
      <c r="C23" s="21" t="str">
        <f>基本情報登録!$D$8&amp;'様式Ⅱ(男子4×100mR)'!$I$473</f>
        <v/>
      </c>
      <c r="D23" s="21" t="str">
        <f>基本情報登録!$D$6&amp;'様式Ⅱ(男子4×100mR)'!$I$473</f>
        <v/>
      </c>
      <c r="E23" s="21" t="str">
        <f>'様式Ⅱ(男子4×100mR)'!$E$476</f>
        <v>00000</v>
      </c>
      <c r="F23" s="21" t="str">
        <f>'様式Ⅱ(男子4×100mR)'!$D$482</f>
        <v/>
      </c>
      <c r="G23" s="21" t="str">
        <f>'様式Ⅱ(男子4×100mR)'!$D$484</f>
        <v/>
      </c>
      <c r="H23" s="21" t="str">
        <f>'様式Ⅱ(男子4×100mR)'!$D$486</f>
        <v/>
      </c>
      <c r="I23" s="21" t="str">
        <f>'様式Ⅱ(男子4×100mR)'!$D$488</f>
        <v/>
      </c>
      <c r="J23" s="21" t="str">
        <f>'様式Ⅱ(男子4×100mR)'!$D$490</f>
        <v/>
      </c>
      <c r="K23" s="21" t="str">
        <f>'様式Ⅱ(男子4×100mR)'!$D$492</f>
        <v/>
      </c>
    </row>
    <row r="24" spans="1:11">
      <c r="A24" s="21">
        <v>18</v>
      </c>
      <c r="B24" s="21" t="str">
        <f>基本情報登録!$D$10</f>
        <v/>
      </c>
      <c r="C24" s="21" t="str">
        <f>基本情報登録!$D$8&amp;'様式Ⅱ(男子4×100mR)'!$I$502</f>
        <v/>
      </c>
      <c r="D24" s="21" t="str">
        <f>基本情報登録!$D$6&amp;'様式Ⅱ(男子4×100mR)'!$I$502</f>
        <v/>
      </c>
      <c r="E24" s="21" t="str">
        <f>'様式Ⅱ(男子4×100mR)'!$E$505</f>
        <v>00000</v>
      </c>
      <c r="F24" s="21" t="str">
        <f>'様式Ⅱ(男子4×100mR)'!$D$511</f>
        <v/>
      </c>
      <c r="G24" s="21" t="str">
        <f>'様式Ⅱ(男子4×100mR)'!$D$513</f>
        <v/>
      </c>
      <c r="H24" s="21" t="str">
        <f>'様式Ⅱ(男子4×100mR)'!$D$515</f>
        <v/>
      </c>
      <c r="I24" s="21" t="str">
        <f>'様式Ⅱ(男子4×100mR)'!$D$517</f>
        <v/>
      </c>
      <c r="J24" s="21" t="str">
        <f>'様式Ⅱ(男子4×100mR)'!$D$519</f>
        <v/>
      </c>
      <c r="K24" s="21" t="str">
        <f>'様式Ⅱ(男子4×100mR)'!$D$521</f>
        <v/>
      </c>
    </row>
    <row r="25" spans="1:11">
      <c r="A25" s="21">
        <v>19</v>
      </c>
      <c r="B25" s="21" t="str">
        <f>基本情報登録!$D$10</f>
        <v/>
      </c>
      <c r="C25" s="21" t="str">
        <f>基本情報登録!$D$8&amp;'様式Ⅱ(男子4×100mR)'!$I$531</f>
        <v/>
      </c>
      <c r="D25" s="21" t="str">
        <f>基本情報登録!$D$6&amp;'様式Ⅱ(男子4×100mR)'!$I$531</f>
        <v/>
      </c>
      <c r="E25" s="21" t="str">
        <f>'様式Ⅱ(男子4×100mR)'!$E$534</f>
        <v>00000</v>
      </c>
      <c r="F25" s="21" t="str">
        <f>'様式Ⅱ(男子4×100mR)'!$D$540</f>
        <v/>
      </c>
      <c r="G25" s="21" t="str">
        <f>'様式Ⅱ(男子4×100mR)'!$D$542</f>
        <v/>
      </c>
      <c r="H25" s="21" t="str">
        <f>'様式Ⅱ(男子4×100mR)'!$D$544</f>
        <v/>
      </c>
      <c r="I25" s="21" t="str">
        <f>'様式Ⅱ(男子4×100mR)'!$D$546</f>
        <v/>
      </c>
      <c r="J25" s="21" t="str">
        <f>'様式Ⅱ(男子4×100mR)'!$D$548</f>
        <v/>
      </c>
      <c r="K25" s="21" t="str">
        <f>'様式Ⅱ(男子4×100mR)'!$D$550</f>
        <v/>
      </c>
    </row>
    <row r="26" spans="1:11">
      <c r="A26" s="21">
        <v>20</v>
      </c>
      <c r="B26" s="21" t="str">
        <f>基本情報登録!$D$10</f>
        <v/>
      </c>
      <c r="C26" s="21" t="str">
        <f>基本情報登録!$D$8&amp;'様式Ⅱ(男子4×100mR)'!$I$560</f>
        <v/>
      </c>
      <c r="D26" s="21" t="str">
        <f>基本情報登録!$D$6&amp;'様式Ⅱ(男子4×100mR)'!$I$560</f>
        <v/>
      </c>
      <c r="E26" s="21" t="str">
        <f>'様式Ⅱ(男子4×100mR)'!$E$563</f>
        <v>00000</v>
      </c>
      <c r="F26" s="21" t="str">
        <f>'様式Ⅱ(男子4×100mR)'!$D$569</f>
        <v/>
      </c>
      <c r="G26" s="21" t="str">
        <f>'様式Ⅱ(男子4×100mR)'!$D$571</f>
        <v/>
      </c>
      <c r="H26" s="21" t="str">
        <f>'様式Ⅱ(男子4×100mR)'!$D$573</f>
        <v/>
      </c>
      <c r="I26" s="21" t="str">
        <f>'様式Ⅱ(男子4×100mR)'!$D$575</f>
        <v/>
      </c>
      <c r="J26" s="21" t="str">
        <f>'様式Ⅱ(男子4×100mR)'!$D$577</f>
        <v/>
      </c>
      <c r="K26" s="21" t="str">
        <f>'様式Ⅱ(男子4×100mR)'!$D$579</f>
        <v/>
      </c>
    </row>
    <row r="28" spans="1:11">
      <c r="A28" s="624" t="s">
        <v>1299</v>
      </c>
      <c r="B28" s="624"/>
      <c r="C28" s="624"/>
      <c r="D28" s="624"/>
      <c r="E28" s="624"/>
      <c r="F28" s="624"/>
      <c r="G28" s="624"/>
      <c r="H28" s="624"/>
      <c r="I28" s="624"/>
      <c r="J28" s="624"/>
      <c r="K28" s="624"/>
    </row>
    <row r="29" spans="1:11">
      <c r="A29" s="21" t="s">
        <v>1253</v>
      </c>
      <c r="B29" s="21" t="s">
        <v>1169</v>
      </c>
      <c r="C29" s="21" t="s">
        <v>1244</v>
      </c>
      <c r="D29" s="21" t="s">
        <v>1245</v>
      </c>
      <c r="E29" s="21" t="s">
        <v>1246</v>
      </c>
      <c r="F29" s="21" t="s">
        <v>1247</v>
      </c>
      <c r="G29" s="21" t="s">
        <v>1248</v>
      </c>
      <c r="H29" s="21" t="s">
        <v>1249</v>
      </c>
      <c r="I29" s="21" t="s">
        <v>1250</v>
      </c>
      <c r="J29" s="21" t="s">
        <v>1251</v>
      </c>
      <c r="K29" s="21" t="s">
        <v>1252</v>
      </c>
    </row>
    <row r="30" spans="1:11">
      <c r="A30" s="21">
        <v>1</v>
      </c>
      <c r="B30" s="21" t="str">
        <f>基本情報登録!$D$10</f>
        <v/>
      </c>
      <c r="C30" s="21" t="str">
        <f>基本情報登録!$D$8&amp;'様式Ⅱ(男子4×400mR)'!$I$9</f>
        <v>A</v>
      </c>
      <c r="D30" s="21" t="str">
        <f>基本情報登録!$D$6&amp;'様式Ⅱ(男子4×400mR)'!$I$9</f>
        <v>A</v>
      </c>
      <c r="E30" s="21" t="str">
        <f>'様式Ⅱ(男子4×400mR)'!$E$12</f>
        <v>00000</v>
      </c>
      <c r="F30" s="21" t="str">
        <f>'様式Ⅱ(男子4×400mR)'!$D$18</f>
        <v/>
      </c>
      <c r="G30" s="21" t="str">
        <f>'様式Ⅱ(男子4×400mR)'!$D$20</f>
        <v/>
      </c>
      <c r="H30" s="21" t="str">
        <f>'様式Ⅱ(男子4×400mR)'!$D$22</f>
        <v/>
      </c>
      <c r="I30" s="21" t="str">
        <f>'様式Ⅱ(男子4×400mR)'!$D$24</f>
        <v/>
      </c>
      <c r="J30" s="21" t="str">
        <f>'様式Ⅱ(男子4×400mR)'!$D$26</f>
        <v/>
      </c>
      <c r="K30" s="21" t="str">
        <f>'様式Ⅱ(男子4×400mR)'!$D$28</f>
        <v/>
      </c>
    </row>
    <row r="31" spans="1:11">
      <c r="A31" s="21">
        <v>2</v>
      </c>
      <c r="B31" s="21" t="str">
        <f>基本情報登録!$D$10</f>
        <v/>
      </c>
      <c r="C31" s="21" t="str">
        <f>基本情報登録!$D$8&amp;'様式Ⅱ(男子4×400mR)'!$I$38</f>
        <v/>
      </c>
      <c r="D31" s="21" t="str">
        <f>基本情報登録!$D$6&amp;'様式Ⅱ(男子4×400mR)'!$I$38</f>
        <v/>
      </c>
      <c r="E31" s="56" t="str">
        <f>'様式Ⅱ(男子4×400mR)'!$E$41</f>
        <v>00000</v>
      </c>
      <c r="F31" s="21" t="str">
        <f>'様式Ⅱ(男子4×400mR)'!$D$47</f>
        <v/>
      </c>
      <c r="G31" s="21" t="str">
        <f>'様式Ⅱ(男子4×400mR)'!$D$49</f>
        <v/>
      </c>
      <c r="H31" s="21" t="str">
        <f>'様式Ⅱ(男子4×400mR)'!$D$51</f>
        <v/>
      </c>
      <c r="I31" s="21" t="str">
        <f>'様式Ⅱ(男子4×400mR)'!$D$53</f>
        <v/>
      </c>
      <c r="J31" s="21" t="str">
        <f>'様式Ⅱ(男子4×400mR)'!$D$55</f>
        <v/>
      </c>
      <c r="K31" s="21" t="str">
        <f>'様式Ⅱ(男子4×400mR)'!$D$57</f>
        <v/>
      </c>
    </row>
    <row r="32" spans="1:11">
      <c r="A32" s="21">
        <v>3</v>
      </c>
      <c r="B32" s="21" t="str">
        <f>基本情報登録!$D$10</f>
        <v/>
      </c>
      <c r="C32" s="21" t="str">
        <f>基本情報登録!$D$8&amp;'様式Ⅱ(男子4×400mR)'!$I$67</f>
        <v/>
      </c>
      <c r="D32" s="21" t="str">
        <f>基本情報登録!$D$6&amp;'様式Ⅱ(男子4×400mR)'!$I$67</f>
        <v/>
      </c>
      <c r="E32" s="21" t="str">
        <f>'様式Ⅱ(男子4×400mR)'!$E$70</f>
        <v>00000</v>
      </c>
      <c r="F32" s="21" t="str">
        <f>'様式Ⅱ(男子4×400mR)'!$D$76</f>
        <v/>
      </c>
      <c r="G32" s="21" t="str">
        <f>'様式Ⅱ(男子4×400mR)'!$D$78</f>
        <v/>
      </c>
      <c r="H32" s="21" t="str">
        <f>'様式Ⅱ(男子4×400mR)'!$D$80</f>
        <v/>
      </c>
      <c r="I32" s="21" t="str">
        <f>'様式Ⅱ(男子4×400mR)'!$D$82</f>
        <v/>
      </c>
      <c r="J32" s="21" t="str">
        <f>'様式Ⅱ(男子4×400mR)'!$D$84</f>
        <v/>
      </c>
      <c r="K32" s="21" t="str">
        <f>'様式Ⅱ(男子4×400mR)'!$D$86</f>
        <v/>
      </c>
    </row>
    <row r="33" spans="1:11">
      <c r="A33" s="21">
        <v>4</v>
      </c>
      <c r="B33" s="21" t="str">
        <f>基本情報登録!$D$10</f>
        <v/>
      </c>
      <c r="C33" s="21" t="str">
        <f>基本情報登録!$D$8&amp;'様式Ⅱ(男子4×400mR)'!$I$96</f>
        <v/>
      </c>
      <c r="D33" s="21" t="str">
        <f>基本情報登録!$D$6&amp;'様式Ⅱ(男子4×400mR)'!$I$96</f>
        <v/>
      </c>
      <c r="E33" s="21" t="str">
        <f>'様式Ⅱ(男子4×400mR)'!$E$99</f>
        <v>00000</v>
      </c>
      <c r="F33" s="21" t="str">
        <f>'様式Ⅱ(男子4×400mR)'!$D$105</f>
        <v/>
      </c>
      <c r="G33" s="21" t="str">
        <f>'様式Ⅱ(男子4×400mR)'!$D$107</f>
        <v/>
      </c>
      <c r="H33" s="21" t="str">
        <f>'様式Ⅱ(男子4×400mR)'!$D$109</f>
        <v/>
      </c>
      <c r="I33" s="21" t="str">
        <f>'様式Ⅱ(男子4×400mR)'!$D$111</f>
        <v/>
      </c>
      <c r="J33" s="21" t="str">
        <f>'様式Ⅱ(男子4×400mR)'!$D$113</f>
        <v/>
      </c>
      <c r="K33" s="21" t="str">
        <f>'様式Ⅱ(男子4×400mR)'!$D$115</f>
        <v/>
      </c>
    </row>
    <row r="34" spans="1:11">
      <c r="A34" s="21">
        <v>5</v>
      </c>
      <c r="B34" s="21" t="str">
        <f>基本情報登録!$D$10</f>
        <v/>
      </c>
      <c r="C34" s="21" t="str">
        <f>基本情報登録!$D$8&amp;'様式Ⅱ(男子4×400mR)'!$I$125</f>
        <v/>
      </c>
      <c r="D34" s="21" t="str">
        <f>基本情報登録!$D$6&amp;'様式Ⅱ(男子4×400mR)'!$I$125</f>
        <v/>
      </c>
      <c r="E34" s="21" t="str">
        <f>'様式Ⅱ(男子4×400mR)'!$E$128</f>
        <v>00000</v>
      </c>
      <c r="F34" s="21" t="str">
        <f>'様式Ⅱ(男子4×400mR)'!$D$134</f>
        <v/>
      </c>
      <c r="G34" s="21" t="str">
        <f>'様式Ⅱ(男子4×400mR)'!$D$136</f>
        <v/>
      </c>
      <c r="H34" s="21" t="str">
        <f>'様式Ⅱ(男子4×400mR)'!$D$138</f>
        <v/>
      </c>
      <c r="I34" s="21" t="str">
        <f>'様式Ⅱ(男子4×400mR)'!$D$140</f>
        <v/>
      </c>
      <c r="J34" s="21" t="str">
        <f>'様式Ⅱ(男子4×400mR)'!$D$142</f>
        <v/>
      </c>
      <c r="K34" s="21" t="str">
        <f>'様式Ⅱ(男子4×400mR)'!$D$144</f>
        <v/>
      </c>
    </row>
    <row r="35" spans="1:11">
      <c r="A35" s="21">
        <v>6</v>
      </c>
      <c r="B35" s="21" t="str">
        <f>基本情報登録!$D$10</f>
        <v/>
      </c>
      <c r="C35" s="21" t="str">
        <f>基本情報登録!$D$8&amp;'様式Ⅱ(男子4×400mR)'!$I$154</f>
        <v/>
      </c>
      <c r="D35" s="21" t="str">
        <f>基本情報登録!$D$6&amp;'様式Ⅱ(男子4×400mR)'!$I$154</f>
        <v/>
      </c>
      <c r="E35" s="21" t="str">
        <f>'様式Ⅱ(男子4×400mR)'!$E$157</f>
        <v>00000</v>
      </c>
      <c r="F35" s="21" t="str">
        <f>'様式Ⅱ(男子4×400mR)'!$D$163</f>
        <v/>
      </c>
      <c r="G35" s="21" t="str">
        <f>'様式Ⅱ(男子4×400mR)'!$D$165</f>
        <v/>
      </c>
      <c r="H35" s="21" t="str">
        <f>'様式Ⅱ(男子4×400mR)'!$D$167</f>
        <v/>
      </c>
      <c r="I35" s="21" t="str">
        <f>'様式Ⅱ(男子4×400mR)'!$D$169</f>
        <v/>
      </c>
      <c r="J35" s="21" t="str">
        <f>'様式Ⅱ(男子4×400mR)'!$D$171</f>
        <v/>
      </c>
      <c r="K35" s="21" t="str">
        <f>'様式Ⅱ(男子4×400mR)'!$D$173</f>
        <v/>
      </c>
    </row>
    <row r="36" spans="1:11">
      <c r="A36" s="21">
        <v>7</v>
      </c>
      <c r="B36" s="21" t="str">
        <f>基本情報登録!$D$10</f>
        <v/>
      </c>
      <c r="C36" s="21" t="str">
        <f>基本情報登録!$D$8&amp;'様式Ⅱ(男子4×400mR)'!$I$183</f>
        <v/>
      </c>
      <c r="D36" s="21" t="str">
        <f>基本情報登録!$D$6&amp;'様式Ⅱ(男子4×400mR)'!$I$183</f>
        <v/>
      </c>
      <c r="E36" s="21" t="str">
        <f>'様式Ⅱ(男子4×400mR)'!$E$186</f>
        <v>00000</v>
      </c>
      <c r="F36" s="21" t="str">
        <f>'様式Ⅱ(男子4×400mR)'!$D$192</f>
        <v/>
      </c>
      <c r="G36" s="21" t="str">
        <f>'様式Ⅱ(男子4×400mR)'!$D$194</f>
        <v/>
      </c>
      <c r="H36" s="21" t="str">
        <f>'様式Ⅱ(男子4×400mR)'!$D$196</f>
        <v/>
      </c>
      <c r="I36" s="21" t="str">
        <f>'様式Ⅱ(男子4×400mR)'!$D$198</f>
        <v/>
      </c>
      <c r="J36" s="21" t="str">
        <f>'様式Ⅱ(男子4×400mR)'!$D$200</f>
        <v/>
      </c>
      <c r="K36" s="21" t="str">
        <f>'様式Ⅱ(男子4×400mR)'!$D$202</f>
        <v/>
      </c>
    </row>
    <row r="37" spans="1:11">
      <c r="A37" s="21">
        <v>8</v>
      </c>
      <c r="B37" s="21" t="str">
        <f>基本情報登録!$D$10</f>
        <v/>
      </c>
      <c r="C37" s="21" t="str">
        <f>基本情報登録!$D$8&amp;'様式Ⅱ(男子4×400mR)'!$I$212</f>
        <v/>
      </c>
      <c r="D37" s="21" t="str">
        <f>基本情報登録!$D$6&amp;'様式Ⅱ(男子4×400mR)'!$I$212</f>
        <v/>
      </c>
      <c r="E37" s="21" t="str">
        <f>'様式Ⅱ(男子4×400mR)'!$E$215</f>
        <v>00000</v>
      </c>
      <c r="F37" s="21" t="str">
        <f>'様式Ⅱ(男子4×400mR)'!$D$221</f>
        <v/>
      </c>
      <c r="G37" s="21" t="str">
        <f>'様式Ⅱ(男子4×400mR)'!$D$223</f>
        <v/>
      </c>
      <c r="H37" s="21" t="str">
        <f>'様式Ⅱ(男子4×400mR)'!$D$225</f>
        <v/>
      </c>
      <c r="I37" s="21" t="str">
        <f>'様式Ⅱ(男子4×400mR)'!$D$227</f>
        <v/>
      </c>
      <c r="J37" s="21" t="str">
        <f>'様式Ⅱ(男子4×400mR)'!$D$229</f>
        <v/>
      </c>
      <c r="K37" s="21" t="str">
        <f>'様式Ⅱ(男子4×400mR)'!$D$231</f>
        <v/>
      </c>
    </row>
    <row r="38" spans="1:11">
      <c r="A38" s="21">
        <v>9</v>
      </c>
      <c r="B38" s="21" t="str">
        <f>基本情報登録!$D$10</f>
        <v/>
      </c>
      <c r="C38" s="21" t="str">
        <f>基本情報登録!$D$8&amp;'様式Ⅱ(男子4×400mR)'!$I$241</f>
        <v/>
      </c>
      <c r="D38" s="21" t="str">
        <f>基本情報登録!$D$6&amp;'様式Ⅱ(男子4×400mR)'!$I$241</f>
        <v/>
      </c>
      <c r="E38" s="21" t="str">
        <f>'様式Ⅱ(男子4×400mR)'!$E$244</f>
        <v>00000</v>
      </c>
      <c r="F38" s="21" t="str">
        <f>'様式Ⅱ(男子4×400mR)'!$D$250</f>
        <v/>
      </c>
      <c r="G38" s="21" t="str">
        <f>'様式Ⅱ(男子4×400mR)'!$D$252</f>
        <v/>
      </c>
      <c r="H38" s="21" t="str">
        <f>'様式Ⅱ(男子4×400mR)'!$D$254</f>
        <v/>
      </c>
      <c r="I38" s="21" t="str">
        <f>'様式Ⅱ(男子4×400mR)'!$D$256</f>
        <v/>
      </c>
      <c r="J38" s="21" t="str">
        <f>'様式Ⅱ(男子4×400mR)'!$D$258</f>
        <v/>
      </c>
      <c r="K38" s="21" t="str">
        <f>'様式Ⅱ(男子4×400mR)'!$D$260</f>
        <v/>
      </c>
    </row>
    <row r="39" spans="1:11">
      <c r="A39" s="21">
        <v>10</v>
      </c>
      <c r="B39" s="21" t="str">
        <f>基本情報登録!$D$10</f>
        <v/>
      </c>
      <c r="C39" s="21" t="str">
        <f>基本情報登録!$D$8&amp;'様式Ⅱ(男子4×400mR)'!$I$270</f>
        <v/>
      </c>
      <c r="D39" s="21" t="str">
        <f>基本情報登録!$D$6&amp;'様式Ⅱ(男子4×400mR)'!$I$270</f>
        <v/>
      </c>
      <c r="E39" s="21" t="str">
        <f>'様式Ⅱ(男子4×400mR)'!$E$273</f>
        <v>00000</v>
      </c>
      <c r="F39" s="21" t="str">
        <f>'様式Ⅱ(男子4×400mR)'!$D$279</f>
        <v/>
      </c>
      <c r="G39" s="21" t="str">
        <f>'様式Ⅱ(男子4×400mR)'!$D$281</f>
        <v/>
      </c>
      <c r="H39" s="21" t="str">
        <f>'様式Ⅱ(男子4×400mR)'!$D$283</f>
        <v/>
      </c>
      <c r="I39" s="21" t="str">
        <f>'様式Ⅱ(男子4×400mR)'!$D$285</f>
        <v/>
      </c>
      <c r="J39" s="21" t="str">
        <f>'様式Ⅱ(男子4×400mR)'!$D$287</f>
        <v/>
      </c>
      <c r="K39" s="21" t="str">
        <f>'様式Ⅱ(男子4×400mR)'!$D$289</f>
        <v/>
      </c>
    </row>
    <row r="40" spans="1:11">
      <c r="A40" s="21">
        <v>11</v>
      </c>
      <c r="B40" s="21" t="str">
        <f>基本情報登録!$D$10</f>
        <v/>
      </c>
      <c r="C40" s="21" t="str">
        <f>基本情報登録!$D$8&amp;'様式Ⅱ(男子4×400mR)'!$I$299</f>
        <v/>
      </c>
      <c r="D40" s="21" t="str">
        <f>基本情報登録!$D$6&amp;'様式Ⅱ(男子4×400mR)'!$I$299</f>
        <v/>
      </c>
      <c r="E40" s="21" t="str">
        <f>'様式Ⅱ(男子4×400mR)'!$E$302</f>
        <v>00000</v>
      </c>
      <c r="F40" s="21" t="str">
        <f>'様式Ⅱ(男子4×400mR)'!$D$308</f>
        <v/>
      </c>
      <c r="G40" s="21" t="str">
        <f>'様式Ⅱ(男子4×400mR)'!$D$310</f>
        <v/>
      </c>
      <c r="H40" s="21" t="str">
        <f>'様式Ⅱ(男子4×400mR)'!$D$312</f>
        <v/>
      </c>
      <c r="I40" s="21" t="str">
        <f>'様式Ⅱ(男子4×400mR)'!$D$314</f>
        <v/>
      </c>
      <c r="J40" s="21" t="str">
        <f>'様式Ⅱ(男子4×400mR)'!$D$316</f>
        <v/>
      </c>
      <c r="K40" s="21" t="str">
        <f>'様式Ⅱ(男子4×400mR)'!$D$318</f>
        <v/>
      </c>
    </row>
    <row r="41" spans="1:11">
      <c r="A41" s="21">
        <v>12</v>
      </c>
      <c r="B41" s="21" t="str">
        <f>基本情報登録!$D$10</f>
        <v/>
      </c>
      <c r="C41" s="21" t="str">
        <f>基本情報登録!$D$8&amp;'様式Ⅱ(男子4×400mR)'!$I$328</f>
        <v/>
      </c>
      <c r="D41" s="21" t="str">
        <f>基本情報登録!$D$6&amp;'様式Ⅱ(男子4×400mR)'!$I$328</f>
        <v/>
      </c>
      <c r="E41" s="21" t="str">
        <f>'様式Ⅱ(男子4×400mR)'!$E$331</f>
        <v>00000</v>
      </c>
      <c r="F41" s="21" t="str">
        <f>'様式Ⅱ(男子4×400mR)'!$D$337</f>
        <v/>
      </c>
      <c r="G41" s="21" t="str">
        <f>'様式Ⅱ(男子4×400mR)'!$D$339</f>
        <v/>
      </c>
      <c r="H41" s="21" t="str">
        <f>'様式Ⅱ(男子4×400mR)'!$D$341</f>
        <v/>
      </c>
      <c r="I41" s="21" t="str">
        <f>'様式Ⅱ(男子4×400mR)'!$D$343</f>
        <v/>
      </c>
      <c r="J41" s="21" t="str">
        <f>'様式Ⅱ(男子4×400mR)'!$D$345</f>
        <v/>
      </c>
      <c r="K41" s="21" t="str">
        <f>'様式Ⅱ(男子4×400mR)'!$D$347</f>
        <v/>
      </c>
    </row>
    <row r="42" spans="1:11">
      <c r="A42" s="21">
        <v>13</v>
      </c>
      <c r="B42" s="21" t="str">
        <f>基本情報登録!$D$10</f>
        <v/>
      </c>
      <c r="C42" s="21" t="str">
        <f>基本情報登録!$D$8&amp;'様式Ⅱ(男子4×400mR)'!$I$357</f>
        <v/>
      </c>
      <c r="D42" s="21" t="str">
        <f>基本情報登録!$D$6&amp;'様式Ⅱ(男子4×400mR)'!$I$357</f>
        <v/>
      </c>
      <c r="E42" s="21" t="str">
        <f>'様式Ⅱ(男子4×400mR)'!$E$360</f>
        <v>00000</v>
      </c>
      <c r="F42" s="21" t="str">
        <f>'様式Ⅱ(男子4×400mR)'!$D$366</f>
        <v/>
      </c>
      <c r="G42" s="21" t="str">
        <f>'様式Ⅱ(男子4×400mR)'!$D$368</f>
        <v/>
      </c>
      <c r="H42" s="21" t="str">
        <f>'様式Ⅱ(男子4×400mR)'!$D$370</f>
        <v/>
      </c>
      <c r="I42" s="21" t="str">
        <f>'様式Ⅱ(男子4×400mR)'!$D$372</f>
        <v/>
      </c>
      <c r="J42" s="21" t="str">
        <f>'様式Ⅱ(男子4×400mR)'!$D$374</f>
        <v/>
      </c>
      <c r="K42" s="21" t="str">
        <f>'様式Ⅱ(男子4×400mR)'!$D$376</f>
        <v/>
      </c>
    </row>
    <row r="43" spans="1:11">
      <c r="A43" s="21">
        <v>14</v>
      </c>
      <c r="B43" s="21" t="str">
        <f>基本情報登録!$D$10</f>
        <v/>
      </c>
      <c r="C43" s="21" t="str">
        <f>基本情報登録!$D$8&amp;'様式Ⅱ(男子4×400mR)'!$I$386</f>
        <v/>
      </c>
      <c r="D43" s="21" t="str">
        <f>基本情報登録!$D$6&amp;'様式Ⅱ(男子4×400mR)'!$I$386</f>
        <v/>
      </c>
      <c r="E43" s="21" t="str">
        <f>'様式Ⅱ(男子4×400mR)'!$E$389</f>
        <v>00000</v>
      </c>
      <c r="F43" s="21" t="str">
        <f>'様式Ⅱ(男子4×400mR)'!$D$395</f>
        <v/>
      </c>
      <c r="G43" s="21" t="str">
        <f>'様式Ⅱ(男子4×400mR)'!$D$397</f>
        <v/>
      </c>
      <c r="H43" s="21" t="str">
        <f>'様式Ⅱ(男子4×400mR)'!$D$399</f>
        <v/>
      </c>
      <c r="I43" s="21" t="str">
        <f>'様式Ⅱ(男子4×400mR)'!$D$401</f>
        <v/>
      </c>
      <c r="J43" s="21" t="str">
        <f>'様式Ⅱ(男子4×400mR)'!$D$403</f>
        <v/>
      </c>
      <c r="K43" s="21" t="str">
        <f>'様式Ⅱ(男子4×400mR)'!$D$405</f>
        <v/>
      </c>
    </row>
    <row r="44" spans="1:11">
      <c r="A44" s="21">
        <v>15</v>
      </c>
      <c r="B44" s="21" t="str">
        <f>基本情報登録!$D$10</f>
        <v/>
      </c>
      <c r="C44" s="21" t="str">
        <f>基本情報登録!$D$8&amp;'様式Ⅱ(男子4×400mR)'!$I$415</f>
        <v/>
      </c>
      <c r="D44" s="21" t="str">
        <f>基本情報登録!$D$6&amp;'様式Ⅱ(男子4×400mR)'!$I$415</f>
        <v/>
      </c>
      <c r="E44" s="21" t="str">
        <f>'様式Ⅱ(男子4×400mR)'!$E$418</f>
        <v>00000</v>
      </c>
      <c r="F44" s="21" t="str">
        <f>'様式Ⅱ(男子4×400mR)'!$D$424</f>
        <v/>
      </c>
      <c r="G44" s="21" t="str">
        <f>'様式Ⅱ(男子4×400mR)'!$D$426</f>
        <v/>
      </c>
      <c r="H44" s="21" t="str">
        <f>'様式Ⅱ(男子4×400mR)'!$D$428</f>
        <v/>
      </c>
      <c r="I44" s="21" t="str">
        <f>'様式Ⅱ(男子4×400mR)'!$D$430</f>
        <v/>
      </c>
      <c r="J44" s="21" t="str">
        <f>'様式Ⅱ(男子4×400mR)'!$D$432</f>
        <v/>
      </c>
      <c r="K44" s="21" t="str">
        <f>'様式Ⅱ(男子4×400mR)'!$D$434</f>
        <v/>
      </c>
    </row>
    <row r="45" spans="1:11">
      <c r="A45" s="21">
        <v>16</v>
      </c>
      <c r="B45" s="21" t="str">
        <f>基本情報登録!$D$10</f>
        <v/>
      </c>
      <c r="C45" s="21" t="str">
        <f>基本情報登録!$D$8&amp;'様式Ⅱ(男子4×400mR)'!$I$444</f>
        <v/>
      </c>
      <c r="D45" s="21" t="str">
        <f>基本情報登録!$D$6&amp;'様式Ⅱ(男子4×400mR)'!$I$444</f>
        <v/>
      </c>
      <c r="E45" s="21" t="str">
        <f>'様式Ⅱ(男子4×400mR)'!$E$447</f>
        <v>00000</v>
      </c>
      <c r="F45" s="21" t="str">
        <f>'様式Ⅱ(男子4×400mR)'!$D$453</f>
        <v/>
      </c>
      <c r="G45" s="21" t="str">
        <f>'様式Ⅱ(男子4×400mR)'!$D$455</f>
        <v/>
      </c>
      <c r="H45" s="21" t="str">
        <f>'様式Ⅱ(男子4×400mR)'!$D$457</f>
        <v/>
      </c>
      <c r="I45" s="21" t="str">
        <f>'様式Ⅱ(男子4×400mR)'!$D$459</f>
        <v/>
      </c>
      <c r="J45" s="21" t="str">
        <f>'様式Ⅱ(男子4×400mR)'!$D$461</f>
        <v/>
      </c>
      <c r="K45" s="21" t="str">
        <f>'様式Ⅱ(男子4×400mR)'!$D$463</f>
        <v/>
      </c>
    </row>
    <row r="46" spans="1:11">
      <c r="A46" s="21">
        <v>17</v>
      </c>
      <c r="B46" s="21" t="str">
        <f>基本情報登録!$D$10</f>
        <v/>
      </c>
      <c r="C46" s="21" t="str">
        <f>基本情報登録!$D$8&amp;'様式Ⅱ(男子4×400mR)'!$I$473</f>
        <v/>
      </c>
      <c r="D46" s="21" t="str">
        <f>基本情報登録!$D$6&amp;'様式Ⅱ(男子4×400mR)'!$I$473</f>
        <v/>
      </c>
      <c r="E46" s="21" t="str">
        <f>'様式Ⅱ(男子4×400mR)'!$E$476</f>
        <v>00000</v>
      </c>
      <c r="F46" s="21" t="str">
        <f>'様式Ⅱ(男子4×400mR)'!$D$482</f>
        <v/>
      </c>
      <c r="G46" s="21" t="str">
        <f>'様式Ⅱ(男子4×400mR)'!$D$484</f>
        <v/>
      </c>
      <c r="H46" s="21" t="str">
        <f>'様式Ⅱ(男子4×400mR)'!$D$486</f>
        <v/>
      </c>
      <c r="I46" s="21" t="str">
        <f>'様式Ⅱ(男子4×400mR)'!$D$488</f>
        <v/>
      </c>
      <c r="J46" s="21" t="str">
        <f>'様式Ⅱ(男子4×400mR)'!$D$490</f>
        <v/>
      </c>
      <c r="K46" s="21" t="str">
        <f>'様式Ⅱ(男子4×400mR)'!$D$492</f>
        <v/>
      </c>
    </row>
    <row r="47" spans="1:11">
      <c r="A47" s="21">
        <v>18</v>
      </c>
      <c r="B47" s="21" t="str">
        <f>基本情報登録!$D$10</f>
        <v/>
      </c>
      <c r="C47" s="21" t="str">
        <f>基本情報登録!$D$8&amp;'様式Ⅱ(男子4×400mR)'!$I$502</f>
        <v/>
      </c>
      <c r="D47" s="21" t="str">
        <f>基本情報登録!$D$6&amp;'様式Ⅱ(男子4×400mR)'!$I$502</f>
        <v/>
      </c>
      <c r="E47" s="21" t="str">
        <f>'様式Ⅱ(男子4×400mR)'!$E$505</f>
        <v>00000</v>
      </c>
      <c r="F47" s="21" t="str">
        <f>'様式Ⅱ(男子4×400mR)'!$D$511</f>
        <v/>
      </c>
      <c r="G47" s="21" t="str">
        <f>'様式Ⅱ(男子4×400mR)'!$D$513</f>
        <v/>
      </c>
      <c r="H47" s="21" t="str">
        <f>'様式Ⅱ(男子4×400mR)'!$D$515</f>
        <v/>
      </c>
      <c r="I47" s="21" t="str">
        <f>'様式Ⅱ(男子4×400mR)'!$D$517</f>
        <v/>
      </c>
      <c r="J47" s="21" t="str">
        <f>'様式Ⅱ(男子4×400mR)'!$D$519</f>
        <v/>
      </c>
      <c r="K47" s="21" t="str">
        <f>'様式Ⅱ(男子4×400mR)'!$D$521</f>
        <v/>
      </c>
    </row>
    <row r="48" spans="1:11">
      <c r="A48" s="21">
        <v>19</v>
      </c>
      <c r="B48" s="21" t="str">
        <f>基本情報登録!$D$10</f>
        <v/>
      </c>
      <c r="C48" s="21" t="str">
        <f>基本情報登録!$D$8&amp;'様式Ⅱ(男子4×400mR)'!$I$531</f>
        <v/>
      </c>
      <c r="D48" s="21" t="str">
        <f>基本情報登録!$D$6&amp;'様式Ⅱ(男子4×400mR)'!$I$531</f>
        <v/>
      </c>
      <c r="E48" s="21" t="str">
        <f>'様式Ⅱ(男子4×400mR)'!$E$534</f>
        <v>00000</v>
      </c>
      <c r="F48" s="21" t="str">
        <f>'様式Ⅱ(男子4×400mR)'!$D$540</f>
        <v/>
      </c>
      <c r="G48" s="21" t="str">
        <f>'様式Ⅱ(男子4×400mR)'!$D$542</f>
        <v/>
      </c>
      <c r="H48" s="21" t="str">
        <f>'様式Ⅱ(男子4×400mR)'!$D$544</f>
        <v/>
      </c>
      <c r="I48" s="21" t="str">
        <f>'様式Ⅱ(男子4×400mR)'!$D$546</f>
        <v/>
      </c>
      <c r="J48" s="21" t="str">
        <f>'様式Ⅱ(男子4×400mR)'!$D$548</f>
        <v/>
      </c>
      <c r="K48" s="21" t="str">
        <f>'様式Ⅱ(男子4×400mR)'!$D$550</f>
        <v/>
      </c>
    </row>
    <row r="49" spans="1:11">
      <c r="A49" s="21">
        <v>20</v>
      </c>
      <c r="B49" s="21" t="str">
        <f>基本情報登録!$D$10</f>
        <v/>
      </c>
      <c r="C49" s="21" t="str">
        <f>基本情報登録!$D$8&amp;'様式Ⅱ(男子4×400mR)'!$I$560</f>
        <v/>
      </c>
      <c r="D49" s="21" t="str">
        <f>基本情報登録!$D$6&amp;'様式Ⅱ(男子4×400mR)'!$I$560</f>
        <v/>
      </c>
      <c r="E49" s="21" t="str">
        <f>'様式Ⅱ(男子4×400mR)'!$E$563</f>
        <v>00000</v>
      </c>
      <c r="F49" s="21" t="str">
        <f>'様式Ⅱ(男子4×400mR)'!$D$569</f>
        <v/>
      </c>
      <c r="G49" s="21" t="str">
        <f>'様式Ⅱ(男子4×400mR)'!$D$571</f>
        <v/>
      </c>
      <c r="H49" s="21" t="str">
        <f>'様式Ⅱ(男子4×400mR)'!$D$573</f>
        <v/>
      </c>
      <c r="I49" s="21" t="str">
        <f>'様式Ⅱ(男子4×400mR)'!$D$575</f>
        <v/>
      </c>
      <c r="J49" s="21" t="str">
        <f>'様式Ⅱ(男子4×400mR)'!$D$577</f>
        <v/>
      </c>
      <c r="K49" s="21" t="str">
        <f>'様式Ⅱ(男子4×400mR)'!$D$579</f>
        <v/>
      </c>
    </row>
    <row r="51" spans="1:11">
      <c r="A51" s="625" t="s">
        <v>1300</v>
      </c>
      <c r="B51" s="625"/>
      <c r="C51" s="625"/>
      <c r="D51" s="625"/>
      <c r="E51" s="625"/>
      <c r="F51" s="625"/>
      <c r="G51" s="625"/>
      <c r="H51" s="625"/>
      <c r="I51" s="625"/>
      <c r="J51" s="625"/>
      <c r="K51" s="625"/>
    </row>
    <row r="52" spans="1:11">
      <c r="A52" s="21" t="s">
        <v>1253</v>
      </c>
      <c r="B52" s="21" t="s">
        <v>1169</v>
      </c>
      <c r="C52" s="21" t="s">
        <v>1244</v>
      </c>
      <c r="D52" s="21" t="s">
        <v>1245</v>
      </c>
      <c r="E52" s="21" t="s">
        <v>1246</v>
      </c>
      <c r="F52" s="21" t="s">
        <v>1247</v>
      </c>
      <c r="G52" s="21" t="s">
        <v>1248</v>
      </c>
      <c r="H52" s="21" t="s">
        <v>1249</v>
      </c>
      <c r="I52" s="21" t="s">
        <v>1250</v>
      </c>
      <c r="J52" s="21" t="s">
        <v>1251</v>
      </c>
      <c r="K52" s="21" t="s">
        <v>1252</v>
      </c>
    </row>
    <row r="53" spans="1:11">
      <c r="A53" s="21">
        <v>1</v>
      </c>
      <c r="B53" s="21" t="str">
        <f>基本情報登録!$D$10</f>
        <v/>
      </c>
      <c r="C53" s="21" t="str">
        <f>基本情報登録!$D$8&amp;'様式Ⅱ(女子4×100mR)'!$I$9</f>
        <v>A</v>
      </c>
      <c r="D53" s="21" t="str">
        <f>基本情報登録!$D$6&amp;'様式Ⅱ(女子4×100mR)'!$I$9</f>
        <v>A</v>
      </c>
      <c r="E53" s="21" t="str">
        <f>'様式Ⅱ(女子4×100mR)'!$E$12</f>
        <v>00000</v>
      </c>
      <c r="F53" s="21" t="str">
        <f>'様式Ⅱ(女子4×100mR)'!$D$18</f>
        <v/>
      </c>
      <c r="G53" s="21" t="str">
        <f>'様式Ⅱ(女子4×100mR)'!$D$20</f>
        <v/>
      </c>
      <c r="H53" s="21" t="str">
        <f>'様式Ⅱ(女子4×100mR)'!$D$22</f>
        <v/>
      </c>
      <c r="I53" s="21" t="str">
        <f>'様式Ⅱ(女子4×100mR)'!$D$24</f>
        <v/>
      </c>
      <c r="J53" s="21" t="str">
        <f>'様式Ⅱ(女子4×100mR)'!$D$26</f>
        <v/>
      </c>
      <c r="K53" s="21" t="str">
        <f>'様式Ⅱ(女子4×100mR)'!$D$28</f>
        <v/>
      </c>
    </row>
    <row r="54" spans="1:11">
      <c r="A54" s="21">
        <v>2</v>
      </c>
      <c r="B54" s="21" t="str">
        <f>基本情報登録!$D$10</f>
        <v/>
      </c>
      <c r="C54" s="21" t="str">
        <f>基本情報登録!$D$8&amp;'様式Ⅱ(女子4×100mR)'!$I$38</f>
        <v/>
      </c>
      <c r="D54" s="21" t="str">
        <f>基本情報登録!$D$6&amp;'様式Ⅱ(女子4×100mR)'!$I$38</f>
        <v/>
      </c>
      <c r="E54" s="56" t="str">
        <f>'様式Ⅱ(女子4×100mR)'!$E$41</f>
        <v>00000</v>
      </c>
      <c r="F54" s="21" t="str">
        <f>'様式Ⅱ(女子4×100mR)'!$D$47</f>
        <v/>
      </c>
      <c r="G54" s="21" t="str">
        <f>'様式Ⅱ(女子4×100mR)'!$D$49</f>
        <v/>
      </c>
      <c r="H54" s="21" t="str">
        <f>'様式Ⅱ(女子4×100mR)'!$D$51</f>
        <v/>
      </c>
      <c r="I54" s="21" t="str">
        <f>'様式Ⅱ(女子4×100mR)'!$D$53</f>
        <v/>
      </c>
      <c r="J54" s="21" t="str">
        <f>'様式Ⅱ(女子4×100mR)'!$D$55</f>
        <v/>
      </c>
      <c r="K54" s="21" t="str">
        <f>'様式Ⅱ(女子4×100mR)'!$D$57</f>
        <v/>
      </c>
    </row>
    <row r="55" spans="1:11">
      <c r="A55" s="21">
        <v>3</v>
      </c>
      <c r="B55" s="21" t="str">
        <f>基本情報登録!$D$10</f>
        <v/>
      </c>
      <c r="C55" s="21" t="str">
        <f>基本情報登録!$D$8&amp;'様式Ⅱ(女子4×100mR)'!$I$67</f>
        <v/>
      </c>
      <c r="D55" s="21" t="str">
        <f>基本情報登録!$D$6&amp;'様式Ⅱ(女子4×100mR)'!$I$67</f>
        <v/>
      </c>
      <c r="E55" s="21" t="str">
        <f>'様式Ⅱ(女子4×100mR)'!$E$70</f>
        <v>00000</v>
      </c>
      <c r="F55" s="21" t="str">
        <f>'様式Ⅱ(女子4×100mR)'!$D$76</f>
        <v/>
      </c>
      <c r="G55" s="21" t="str">
        <f>'様式Ⅱ(女子4×100mR)'!$D$78</f>
        <v/>
      </c>
      <c r="H55" s="21" t="str">
        <f>'様式Ⅱ(女子4×100mR)'!$D$80</f>
        <v/>
      </c>
      <c r="I55" s="21" t="str">
        <f>'様式Ⅱ(女子4×100mR)'!$D$82</f>
        <v/>
      </c>
      <c r="J55" s="21" t="str">
        <f>'様式Ⅱ(女子4×100mR)'!$D$84</f>
        <v/>
      </c>
      <c r="K55" s="21" t="str">
        <f>'様式Ⅱ(女子4×100mR)'!$D$86</f>
        <v/>
      </c>
    </row>
    <row r="56" spans="1:11">
      <c r="A56" s="21">
        <v>4</v>
      </c>
      <c r="B56" s="21" t="str">
        <f>基本情報登録!$D$10</f>
        <v/>
      </c>
      <c r="C56" s="21" t="str">
        <f>基本情報登録!$D$8&amp;'様式Ⅱ(女子4×100mR)'!$I$96</f>
        <v/>
      </c>
      <c r="D56" s="21" t="str">
        <f>基本情報登録!$D$6&amp;'様式Ⅱ(女子4×100mR)'!$I$96</f>
        <v/>
      </c>
      <c r="E56" s="21" t="str">
        <f>'様式Ⅱ(女子4×100mR)'!$E$99</f>
        <v>00000</v>
      </c>
      <c r="F56" s="21" t="str">
        <f>'様式Ⅱ(女子4×100mR)'!$D$105</f>
        <v/>
      </c>
      <c r="G56" s="21" t="str">
        <f>'様式Ⅱ(女子4×100mR)'!$D$107</f>
        <v/>
      </c>
      <c r="H56" s="21" t="str">
        <f>'様式Ⅱ(女子4×100mR)'!$D$109</f>
        <v/>
      </c>
      <c r="I56" s="21" t="str">
        <f>'様式Ⅱ(女子4×100mR)'!$D$111</f>
        <v/>
      </c>
      <c r="J56" s="21" t="str">
        <f>'様式Ⅱ(女子4×100mR)'!$D$113</f>
        <v/>
      </c>
      <c r="K56" s="21" t="str">
        <f>'様式Ⅱ(女子4×100mR)'!$D$115</f>
        <v/>
      </c>
    </row>
    <row r="57" spans="1:11">
      <c r="A57" s="21">
        <v>5</v>
      </c>
      <c r="B57" s="21" t="str">
        <f>基本情報登録!$D$10</f>
        <v/>
      </c>
      <c r="C57" s="21" t="str">
        <f>基本情報登録!$D$8&amp;'様式Ⅱ(女子4×100mR)'!$I$125</f>
        <v/>
      </c>
      <c r="D57" s="21" t="str">
        <f>基本情報登録!$D$6&amp;'様式Ⅱ(女子4×100mR)'!$I$125</f>
        <v/>
      </c>
      <c r="E57" s="21" t="str">
        <f>'様式Ⅱ(女子4×100mR)'!$E$128</f>
        <v>00000</v>
      </c>
      <c r="F57" s="21" t="str">
        <f>'様式Ⅱ(女子4×100mR)'!$D$134</f>
        <v/>
      </c>
      <c r="G57" s="21" t="str">
        <f>'様式Ⅱ(女子4×100mR)'!$D$136</f>
        <v/>
      </c>
      <c r="H57" s="21" t="str">
        <f>'様式Ⅱ(女子4×100mR)'!$D$138</f>
        <v/>
      </c>
      <c r="I57" s="21" t="str">
        <f>'様式Ⅱ(女子4×100mR)'!$D$140</f>
        <v/>
      </c>
      <c r="J57" s="21" t="str">
        <f>'様式Ⅱ(女子4×100mR)'!$D$142</f>
        <v/>
      </c>
      <c r="K57" s="21" t="str">
        <f>'様式Ⅱ(女子4×100mR)'!$D$144</f>
        <v/>
      </c>
    </row>
    <row r="58" spans="1:11">
      <c r="A58" s="21">
        <v>6</v>
      </c>
      <c r="B58" s="21" t="str">
        <f>基本情報登録!$D$10</f>
        <v/>
      </c>
      <c r="C58" s="21" t="str">
        <f>基本情報登録!$D$8&amp;'様式Ⅱ(女子4×100mR)'!$I$154</f>
        <v/>
      </c>
      <c r="D58" s="21" t="str">
        <f>基本情報登録!$D$6&amp;'様式Ⅱ(女子4×100mR)'!$I$154</f>
        <v/>
      </c>
      <c r="E58" s="21" t="str">
        <f>'様式Ⅱ(女子4×100mR)'!$E$157</f>
        <v>00000</v>
      </c>
      <c r="F58" s="21" t="str">
        <f>'様式Ⅱ(女子4×100mR)'!$D$163</f>
        <v/>
      </c>
      <c r="G58" s="21" t="str">
        <f>'様式Ⅱ(女子4×100mR)'!$D$165</f>
        <v/>
      </c>
      <c r="H58" s="21" t="str">
        <f>'様式Ⅱ(女子4×100mR)'!$D$167</f>
        <v/>
      </c>
      <c r="I58" s="21" t="str">
        <f>'様式Ⅱ(女子4×100mR)'!$D$169</f>
        <v/>
      </c>
      <c r="J58" s="21" t="str">
        <f>'様式Ⅱ(女子4×100mR)'!$D$171</f>
        <v/>
      </c>
      <c r="K58" s="21" t="str">
        <f>'様式Ⅱ(女子4×100mR)'!$D$173</f>
        <v/>
      </c>
    </row>
    <row r="59" spans="1:11">
      <c r="A59" s="21">
        <v>7</v>
      </c>
      <c r="B59" s="21" t="str">
        <f>基本情報登録!$D$10</f>
        <v/>
      </c>
      <c r="C59" s="21" t="str">
        <f>基本情報登録!$D$8&amp;'様式Ⅱ(女子4×100mR)'!$I$183</f>
        <v/>
      </c>
      <c r="D59" s="21" t="str">
        <f>基本情報登録!$D$6&amp;'様式Ⅱ(女子4×100mR)'!$I$183</f>
        <v/>
      </c>
      <c r="E59" s="21" t="str">
        <f>'様式Ⅱ(女子4×100mR)'!$E$186</f>
        <v>00000</v>
      </c>
      <c r="F59" s="21" t="str">
        <f>'様式Ⅱ(女子4×100mR)'!$D$192</f>
        <v/>
      </c>
      <c r="G59" s="21" t="str">
        <f>'様式Ⅱ(女子4×100mR)'!$D$194</f>
        <v/>
      </c>
      <c r="H59" s="21" t="str">
        <f>'様式Ⅱ(女子4×100mR)'!$D$196</f>
        <v/>
      </c>
      <c r="I59" s="21" t="str">
        <f>'様式Ⅱ(女子4×100mR)'!$D$198</f>
        <v/>
      </c>
      <c r="J59" s="21" t="str">
        <f>'様式Ⅱ(女子4×100mR)'!$D$200</f>
        <v/>
      </c>
      <c r="K59" s="21" t="str">
        <f>'様式Ⅱ(女子4×100mR)'!$D$202</f>
        <v/>
      </c>
    </row>
    <row r="60" spans="1:11">
      <c r="A60" s="21">
        <v>8</v>
      </c>
      <c r="B60" s="21" t="str">
        <f>基本情報登録!$D$10</f>
        <v/>
      </c>
      <c r="C60" s="21" t="str">
        <f>基本情報登録!$D$8&amp;'様式Ⅱ(女子4×100mR)'!$I$212</f>
        <v/>
      </c>
      <c r="D60" s="21" t="str">
        <f>基本情報登録!$D$6&amp;'様式Ⅱ(女子4×100mR)'!$I$212</f>
        <v/>
      </c>
      <c r="E60" s="21" t="str">
        <f>'様式Ⅱ(女子4×100mR)'!$E$215</f>
        <v>00000</v>
      </c>
      <c r="F60" s="21" t="str">
        <f>'様式Ⅱ(女子4×100mR)'!$D$221</f>
        <v/>
      </c>
      <c r="G60" s="21" t="str">
        <f>'様式Ⅱ(女子4×100mR)'!$D$223</f>
        <v/>
      </c>
      <c r="H60" s="21" t="str">
        <f>'様式Ⅱ(女子4×100mR)'!$D$225</f>
        <v/>
      </c>
      <c r="I60" s="21" t="str">
        <f>'様式Ⅱ(女子4×100mR)'!$D$227</f>
        <v/>
      </c>
      <c r="J60" s="21" t="str">
        <f>'様式Ⅱ(女子4×100mR)'!$D$229</f>
        <v/>
      </c>
      <c r="K60" s="21" t="str">
        <f>'様式Ⅱ(女子4×100mR)'!$D$231</f>
        <v/>
      </c>
    </row>
    <row r="61" spans="1:11">
      <c r="A61" s="21">
        <v>9</v>
      </c>
      <c r="B61" s="21" t="str">
        <f>基本情報登録!$D$10</f>
        <v/>
      </c>
      <c r="C61" s="21" t="str">
        <f>基本情報登録!$D$8&amp;'様式Ⅱ(女子4×100mR)'!$I$241</f>
        <v/>
      </c>
      <c r="D61" s="21" t="str">
        <f>基本情報登録!$D$6&amp;'様式Ⅱ(女子4×100mR)'!$I$241</f>
        <v/>
      </c>
      <c r="E61" s="21" t="str">
        <f>'様式Ⅱ(女子4×100mR)'!$E$244</f>
        <v>00000</v>
      </c>
      <c r="F61" s="21" t="str">
        <f>'様式Ⅱ(女子4×100mR)'!$D$250</f>
        <v/>
      </c>
      <c r="G61" s="21" t="str">
        <f>'様式Ⅱ(女子4×100mR)'!$D$252</f>
        <v/>
      </c>
      <c r="H61" s="21" t="str">
        <f>'様式Ⅱ(女子4×100mR)'!$D$254</f>
        <v/>
      </c>
      <c r="I61" s="21" t="str">
        <f>'様式Ⅱ(女子4×100mR)'!$D$256</f>
        <v/>
      </c>
      <c r="J61" s="21" t="str">
        <f>'様式Ⅱ(女子4×100mR)'!$D$258</f>
        <v/>
      </c>
      <c r="K61" s="21" t="str">
        <f>'様式Ⅱ(女子4×100mR)'!$D$260</f>
        <v/>
      </c>
    </row>
    <row r="62" spans="1:11">
      <c r="A62" s="21">
        <v>10</v>
      </c>
      <c r="B62" s="21" t="str">
        <f>基本情報登録!$D$10</f>
        <v/>
      </c>
      <c r="C62" s="21" t="str">
        <f>基本情報登録!$D$8&amp;'様式Ⅱ(女子4×100mR)'!$I$270</f>
        <v/>
      </c>
      <c r="D62" s="21" t="str">
        <f>基本情報登録!$D$6&amp;'様式Ⅱ(女子4×100mR)'!$I$270</f>
        <v/>
      </c>
      <c r="E62" s="21" t="str">
        <f>'様式Ⅱ(女子4×100mR)'!$E$273</f>
        <v>00000</v>
      </c>
      <c r="F62" s="21" t="str">
        <f>'様式Ⅱ(女子4×100mR)'!$D$279</f>
        <v/>
      </c>
      <c r="G62" s="21" t="str">
        <f>'様式Ⅱ(女子4×100mR)'!$D$281</f>
        <v/>
      </c>
      <c r="H62" s="21" t="str">
        <f>'様式Ⅱ(女子4×100mR)'!$D$283</f>
        <v/>
      </c>
      <c r="I62" s="21" t="str">
        <f>'様式Ⅱ(女子4×100mR)'!$D$285</f>
        <v/>
      </c>
      <c r="J62" s="21" t="str">
        <f>'様式Ⅱ(女子4×100mR)'!$D$287</f>
        <v/>
      </c>
      <c r="K62" s="21" t="str">
        <f>'様式Ⅱ(女子4×100mR)'!$D$289</f>
        <v/>
      </c>
    </row>
    <row r="63" spans="1:11">
      <c r="A63" s="21">
        <v>11</v>
      </c>
      <c r="B63" s="21" t="str">
        <f>基本情報登録!$D$10</f>
        <v/>
      </c>
      <c r="C63" s="21" t="str">
        <f>基本情報登録!$D$8&amp;'様式Ⅱ(女子4×100mR)'!$I$299</f>
        <v/>
      </c>
      <c r="D63" s="21" t="str">
        <f>基本情報登録!$D$6&amp;'様式Ⅱ(女子4×100mR)'!$I$299</f>
        <v/>
      </c>
      <c r="E63" s="21" t="str">
        <f>'様式Ⅱ(女子4×100mR)'!$E$302</f>
        <v>00000</v>
      </c>
      <c r="F63" s="21" t="str">
        <f>'様式Ⅱ(女子4×100mR)'!$D$308</f>
        <v/>
      </c>
      <c r="G63" s="21" t="str">
        <f>'様式Ⅱ(女子4×100mR)'!$D$310</f>
        <v/>
      </c>
      <c r="H63" s="21" t="str">
        <f>'様式Ⅱ(女子4×100mR)'!$D$312</f>
        <v/>
      </c>
      <c r="I63" s="21" t="str">
        <f>'様式Ⅱ(女子4×100mR)'!$D$314</f>
        <v/>
      </c>
      <c r="J63" s="21" t="str">
        <f>'様式Ⅱ(女子4×100mR)'!$D$316</f>
        <v/>
      </c>
      <c r="K63" s="21" t="str">
        <f>'様式Ⅱ(女子4×100mR)'!$D$318</f>
        <v/>
      </c>
    </row>
    <row r="64" spans="1:11">
      <c r="A64" s="21">
        <v>12</v>
      </c>
      <c r="B64" s="21" t="str">
        <f>基本情報登録!$D$10</f>
        <v/>
      </c>
      <c r="C64" s="21" t="str">
        <f>基本情報登録!$D$8&amp;'様式Ⅱ(女子4×100mR)'!$I$328</f>
        <v/>
      </c>
      <c r="D64" s="21" t="str">
        <f>基本情報登録!$D$6&amp;'様式Ⅱ(女子4×100mR)'!$I$328</f>
        <v/>
      </c>
      <c r="E64" s="21" t="str">
        <f>'様式Ⅱ(女子4×100mR)'!$E$331</f>
        <v>00000</v>
      </c>
      <c r="F64" s="21" t="str">
        <f>'様式Ⅱ(女子4×100mR)'!$D$337</f>
        <v/>
      </c>
      <c r="G64" s="21" t="str">
        <f>'様式Ⅱ(女子4×100mR)'!$D$339</f>
        <v/>
      </c>
      <c r="H64" s="21" t="str">
        <f>'様式Ⅱ(女子4×100mR)'!$D$341</f>
        <v/>
      </c>
      <c r="I64" s="21" t="str">
        <f>'様式Ⅱ(女子4×100mR)'!$D$343</f>
        <v/>
      </c>
      <c r="J64" s="21" t="str">
        <f>'様式Ⅱ(女子4×100mR)'!$D$345</f>
        <v/>
      </c>
      <c r="K64" s="21" t="str">
        <f>'様式Ⅱ(女子4×100mR)'!$D$347</f>
        <v/>
      </c>
    </row>
    <row r="65" spans="1:11">
      <c r="A65" s="21">
        <v>13</v>
      </c>
      <c r="B65" s="21" t="str">
        <f>基本情報登録!$D$10</f>
        <v/>
      </c>
      <c r="C65" s="21" t="str">
        <f>基本情報登録!$D$8&amp;'様式Ⅱ(女子4×100mR)'!$I$357</f>
        <v/>
      </c>
      <c r="D65" s="21" t="str">
        <f>基本情報登録!$D$6&amp;'様式Ⅱ(女子4×100mR)'!$I$357</f>
        <v/>
      </c>
      <c r="E65" s="21" t="str">
        <f>'様式Ⅱ(女子4×100mR)'!$E$360</f>
        <v>00000</v>
      </c>
      <c r="F65" s="21" t="str">
        <f>'様式Ⅱ(女子4×100mR)'!$D$366</f>
        <v/>
      </c>
      <c r="G65" s="21" t="str">
        <f>'様式Ⅱ(女子4×100mR)'!$D$368</f>
        <v/>
      </c>
      <c r="H65" s="21" t="str">
        <f>'様式Ⅱ(女子4×100mR)'!$D$370</f>
        <v/>
      </c>
      <c r="I65" s="21" t="str">
        <f>'様式Ⅱ(女子4×100mR)'!$D$372</f>
        <v/>
      </c>
      <c r="J65" s="21" t="str">
        <f>'様式Ⅱ(女子4×100mR)'!$D$374</f>
        <v/>
      </c>
      <c r="K65" s="21" t="str">
        <f>'様式Ⅱ(女子4×100mR)'!$D$376</f>
        <v/>
      </c>
    </row>
    <row r="66" spans="1:11">
      <c r="A66" s="21">
        <v>14</v>
      </c>
      <c r="B66" s="21" t="str">
        <f>基本情報登録!$D$10</f>
        <v/>
      </c>
      <c r="C66" s="21" t="str">
        <f>基本情報登録!$D$8&amp;'様式Ⅱ(女子4×100mR)'!$I$386</f>
        <v/>
      </c>
      <c r="D66" s="21" t="str">
        <f>基本情報登録!$D$6&amp;'様式Ⅱ(女子4×100mR)'!$I$386</f>
        <v/>
      </c>
      <c r="E66" s="21" t="str">
        <f>'様式Ⅱ(女子4×100mR)'!$E$389</f>
        <v>00000</v>
      </c>
      <c r="F66" s="21" t="str">
        <f>'様式Ⅱ(女子4×100mR)'!$D$395</f>
        <v/>
      </c>
      <c r="G66" s="21" t="str">
        <f>'様式Ⅱ(女子4×100mR)'!$D$397</f>
        <v/>
      </c>
      <c r="H66" s="21" t="str">
        <f>'様式Ⅱ(女子4×100mR)'!$D$399</f>
        <v/>
      </c>
      <c r="I66" s="21" t="str">
        <f>'様式Ⅱ(女子4×100mR)'!$D$401</f>
        <v/>
      </c>
      <c r="J66" s="21" t="str">
        <f>'様式Ⅱ(女子4×100mR)'!$D$403</f>
        <v/>
      </c>
      <c r="K66" s="21" t="str">
        <f>'様式Ⅱ(女子4×100mR)'!$D$405</f>
        <v/>
      </c>
    </row>
    <row r="67" spans="1:11">
      <c r="A67" s="21">
        <v>15</v>
      </c>
      <c r="B67" s="21" t="str">
        <f>基本情報登録!$D$10</f>
        <v/>
      </c>
      <c r="C67" s="21" t="str">
        <f>基本情報登録!$D$8&amp;'様式Ⅱ(女子4×100mR)'!$I$415</f>
        <v/>
      </c>
      <c r="D67" s="21" t="str">
        <f>基本情報登録!$D$6&amp;'様式Ⅱ(女子4×100mR)'!$I$415</f>
        <v/>
      </c>
      <c r="E67" s="21" t="str">
        <f>'様式Ⅱ(女子4×100mR)'!$E$418</f>
        <v>00000</v>
      </c>
      <c r="F67" s="21" t="str">
        <f>'様式Ⅱ(女子4×100mR)'!$D$424</f>
        <v/>
      </c>
      <c r="G67" s="21" t="str">
        <f>'様式Ⅱ(女子4×100mR)'!$D$426</f>
        <v/>
      </c>
      <c r="H67" s="21" t="str">
        <f>'様式Ⅱ(女子4×100mR)'!$D$428</f>
        <v/>
      </c>
      <c r="I67" s="21" t="str">
        <f>'様式Ⅱ(女子4×100mR)'!$D$430</f>
        <v/>
      </c>
      <c r="J67" s="21" t="str">
        <f>'様式Ⅱ(女子4×100mR)'!$D$432</f>
        <v/>
      </c>
      <c r="K67" s="21" t="str">
        <f>'様式Ⅱ(女子4×100mR)'!$D$434</f>
        <v/>
      </c>
    </row>
    <row r="68" spans="1:11">
      <c r="A68" s="21">
        <v>16</v>
      </c>
      <c r="B68" s="21" t="str">
        <f>基本情報登録!$D$10</f>
        <v/>
      </c>
      <c r="C68" s="21" t="str">
        <f>基本情報登録!$D$8&amp;'様式Ⅱ(女子4×100mR)'!$I$444</f>
        <v/>
      </c>
      <c r="D68" s="21" t="str">
        <f>基本情報登録!$D$6&amp;'様式Ⅱ(女子4×100mR)'!$I$444</f>
        <v/>
      </c>
      <c r="E68" s="21" t="str">
        <f>'様式Ⅱ(女子4×100mR)'!$E$447</f>
        <v>00000</v>
      </c>
      <c r="F68" s="21" t="str">
        <f>'様式Ⅱ(女子4×100mR)'!$D$453</f>
        <v/>
      </c>
      <c r="G68" s="21" t="str">
        <f>'様式Ⅱ(女子4×100mR)'!$D$455</f>
        <v/>
      </c>
      <c r="H68" s="21" t="str">
        <f>'様式Ⅱ(女子4×100mR)'!$D$457</f>
        <v/>
      </c>
      <c r="I68" s="21" t="str">
        <f>'様式Ⅱ(女子4×100mR)'!$D$459</f>
        <v/>
      </c>
      <c r="J68" s="21" t="str">
        <f>'様式Ⅱ(女子4×100mR)'!$D$461</f>
        <v/>
      </c>
      <c r="K68" s="21" t="str">
        <f>'様式Ⅱ(女子4×100mR)'!$D$463</f>
        <v/>
      </c>
    </row>
    <row r="69" spans="1:11">
      <c r="A69" s="21">
        <v>17</v>
      </c>
      <c r="B69" s="21" t="str">
        <f>基本情報登録!$D$10</f>
        <v/>
      </c>
      <c r="C69" s="21" t="str">
        <f>基本情報登録!$D$8&amp;'様式Ⅱ(女子4×100mR)'!$I$473</f>
        <v/>
      </c>
      <c r="D69" s="21" t="str">
        <f>基本情報登録!$D$6&amp;'様式Ⅱ(女子4×100mR)'!$I$473</f>
        <v/>
      </c>
      <c r="E69" s="21" t="str">
        <f>'様式Ⅱ(女子4×100mR)'!$E$476</f>
        <v>00000</v>
      </c>
      <c r="F69" s="21" t="str">
        <f>'様式Ⅱ(女子4×100mR)'!$D$482</f>
        <v/>
      </c>
      <c r="G69" s="21" t="str">
        <f>'様式Ⅱ(女子4×100mR)'!$D$484</f>
        <v/>
      </c>
      <c r="H69" s="21" t="str">
        <f>'様式Ⅱ(女子4×100mR)'!$D$486</f>
        <v/>
      </c>
      <c r="I69" s="21" t="str">
        <f>'様式Ⅱ(女子4×100mR)'!$D$488</f>
        <v/>
      </c>
      <c r="J69" s="21" t="str">
        <f>'様式Ⅱ(女子4×100mR)'!$D$490</f>
        <v/>
      </c>
      <c r="K69" s="21" t="str">
        <f>'様式Ⅱ(女子4×100mR)'!$D$492</f>
        <v/>
      </c>
    </row>
    <row r="70" spans="1:11">
      <c r="A70" s="21">
        <v>18</v>
      </c>
      <c r="B70" s="21" t="str">
        <f>基本情報登録!$D$10</f>
        <v/>
      </c>
      <c r="C70" s="21" t="str">
        <f>基本情報登録!$D$8&amp;'様式Ⅱ(女子4×100mR)'!$I$502</f>
        <v/>
      </c>
      <c r="D70" s="21" t="str">
        <f>基本情報登録!$D$6&amp;'様式Ⅱ(女子4×100mR)'!$I$502</f>
        <v/>
      </c>
      <c r="E70" s="21" t="str">
        <f>'様式Ⅱ(女子4×100mR)'!$E$505</f>
        <v>00000</v>
      </c>
      <c r="F70" s="21" t="str">
        <f>'様式Ⅱ(女子4×100mR)'!$D$511</f>
        <v/>
      </c>
      <c r="G70" s="21" t="str">
        <f>'様式Ⅱ(女子4×100mR)'!$D$513</f>
        <v/>
      </c>
      <c r="H70" s="21" t="str">
        <f>'様式Ⅱ(女子4×100mR)'!$D$515</f>
        <v/>
      </c>
      <c r="I70" s="21" t="str">
        <f>'様式Ⅱ(女子4×100mR)'!$D$517</f>
        <v/>
      </c>
      <c r="J70" s="21" t="str">
        <f>'様式Ⅱ(女子4×100mR)'!$D$519</f>
        <v/>
      </c>
      <c r="K70" s="21" t="str">
        <f>'様式Ⅱ(女子4×100mR)'!$D$521</f>
        <v/>
      </c>
    </row>
    <row r="71" spans="1:11">
      <c r="A71" s="21">
        <v>19</v>
      </c>
      <c r="B71" s="21" t="str">
        <f>基本情報登録!$D$10</f>
        <v/>
      </c>
      <c r="C71" s="21" t="str">
        <f>基本情報登録!$D$8&amp;'様式Ⅱ(女子4×100mR)'!$I$531</f>
        <v/>
      </c>
      <c r="D71" s="21" t="str">
        <f>基本情報登録!$D$6&amp;'様式Ⅱ(女子4×100mR)'!$I$531</f>
        <v/>
      </c>
      <c r="E71" s="21" t="str">
        <f>'様式Ⅱ(女子4×100mR)'!$E$534</f>
        <v>00000</v>
      </c>
      <c r="F71" s="21" t="str">
        <f>'様式Ⅱ(女子4×100mR)'!$D$540</f>
        <v/>
      </c>
      <c r="G71" s="21" t="str">
        <f>'様式Ⅱ(女子4×100mR)'!$D$542</f>
        <v/>
      </c>
      <c r="H71" s="21" t="str">
        <f>'様式Ⅱ(女子4×100mR)'!$D$544</f>
        <v/>
      </c>
      <c r="I71" s="21" t="str">
        <f>'様式Ⅱ(女子4×100mR)'!$D$546</f>
        <v/>
      </c>
      <c r="J71" s="21" t="str">
        <f>'様式Ⅱ(女子4×100mR)'!$D$548</f>
        <v/>
      </c>
      <c r="K71" s="21" t="str">
        <f>'様式Ⅱ(女子4×100mR)'!$D$550</f>
        <v/>
      </c>
    </row>
    <row r="72" spans="1:11">
      <c r="A72" s="21">
        <v>20</v>
      </c>
      <c r="B72" s="21" t="str">
        <f>基本情報登録!$D$10</f>
        <v/>
      </c>
      <c r="C72" s="21" t="str">
        <f>基本情報登録!$D$8&amp;'様式Ⅱ(女子4×100mR)'!$I$560</f>
        <v/>
      </c>
      <c r="D72" s="21" t="str">
        <f>基本情報登録!$D$6&amp;'様式Ⅱ(女子4×100mR)'!$I$560</f>
        <v/>
      </c>
      <c r="E72" s="21" t="str">
        <f>'様式Ⅱ(女子4×100mR)'!$E$563</f>
        <v>00000</v>
      </c>
      <c r="F72" s="21" t="str">
        <f>'様式Ⅱ(女子4×100mR)'!$D$569</f>
        <v/>
      </c>
      <c r="G72" s="21" t="str">
        <f>'様式Ⅱ(女子4×100mR)'!$D$571</f>
        <v/>
      </c>
      <c r="H72" s="21" t="str">
        <f>'様式Ⅱ(女子4×100mR)'!$D$573</f>
        <v/>
      </c>
      <c r="I72" s="21" t="str">
        <f>'様式Ⅱ(女子4×100mR)'!$D$575</f>
        <v/>
      </c>
      <c r="J72" s="21" t="str">
        <f>'様式Ⅱ(女子4×100mR)'!$D$577</f>
        <v/>
      </c>
      <c r="K72" s="21" t="str">
        <f>'様式Ⅱ(女子4×100mR)'!$D$579</f>
        <v/>
      </c>
    </row>
    <row r="74" spans="1:11">
      <c r="A74" s="625" t="s">
        <v>1302</v>
      </c>
      <c r="B74" s="625"/>
      <c r="C74" s="625"/>
      <c r="D74" s="625"/>
      <c r="E74" s="625"/>
      <c r="F74" s="625"/>
      <c r="G74" s="625"/>
      <c r="H74" s="625"/>
      <c r="I74" s="625"/>
      <c r="J74" s="625"/>
      <c r="K74" s="625"/>
    </row>
    <row r="75" spans="1:11">
      <c r="A75" s="21" t="s">
        <v>1253</v>
      </c>
      <c r="B75" s="21" t="s">
        <v>1169</v>
      </c>
      <c r="C75" s="21" t="s">
        <v>1244</v>
      </c>
      <c r="D75" s="21" t="s">
        <v>1245</v>
      </c>
      <c r="E75" s="21" t="s">
        <v>1246</v>
      </c>
      <c r="F75" s="21" t="s">
        <v>1247</v>
      </c>
      <c r="G75" s="21" t="s">
        <v>1248</v>
      </c>
      <c r="H75" s="21" t="s">
        <v>1249</v>
      </c>
      <c r="I75" s="21" t="s">
        <v>1250</v>
      </c>
      <c r="J75" s="21" t="s">
        <v>1251</v>
      </c>
      <c r="K75" s="21" t="s">
        <v>1252</v>
      </c>
    </row>
    <row r="76" spans="1:11">
      <c r="A76" s="21">
        <v>1</v>
      </c>
      <c r="B76" s="21" t="str">
        <f>基本情報登録!$D$10</f>
        <v/>
      </c>
      <c r="C76" s="21" t="str">
        <f>基本情報登録!$D$8&amp;'様式Ⅱ(女子4×400mR)'!$I$9</f>
        <v>A</v>
      </c>
      <c r="D76" s="21" t="str">
        <f>基本情報登録!$D$6&amp;'様式Ⅱ(女子4×400mR)'!$I$9</f>
        <v>A</v>
      </c>
      <c r="E76" s="21" t="str">
        <f>'様式Ⅱ(女子4×400mR)'!$E$12</f>
        <v>00000</v>
      </c>
      <c r="F76" s="21" t="str">
        <f>'様式Ⅱ(女子4×400mR)'!$D$18</f>
        <v/>
      </c>
      <c r="G76" s="21" t="str">
        <f>'様式Ⅱ(女子4×400mR)'!$D$20</f>
        <v/>
      </c>
      <c r="H76" s="21" t="str">
        <f>'様式Ⅱ(女子4×400mR)'!$D$22</f>
        <v/>
      </c>
      <c r="I76" s="21" t="str">
        <f>'様式Ⅱ(女子4×400mR)'!$D$24</f>
        <v/>
      </c>
      <c r="J76" s="21" t="str">
        <f>'様式Ⅱ(女子4×400mR)'!$D$26</f>
        <v/>
      </c>
      <c r="K76" s="21" t="str">
        <f>'様式Ⅱ(女子4×400mR)'!$D$28</f>
        <v/>
      </c>
    </row>
    <row r="77" spans="1:11">
      <c r="A77" s="21">
        <v>2</v>
      </c>
      <c r="B77" s="21" t="str">
        <f>基本情報登録!$D$10</f>
        <v/>
      </c>
      <c r="C77" s="21" t="str">
        <f>基本情報登録!$D$8&amp;'様式Ⅱ(女子4×400mR)'!$I$38</f>
        <v/>
      </c>
      <c r="D77" s="21" t="str">
        <f>基本情報登録!$D$6&amp;'様式Ⅱ(女子4×400mR)'!$I$38</f>
        <v/>
      </c>
      <c r="E77" s="56" t="str">
        <f>'様式Ⅱ(女子4×400mR)'!$E$41</f>
        <v>00000</v>
      </c>
      <c r="F77" s="21" t="str">
        <f>'様式Ⅱ(女子4×400mR)'!$D$47</f>
        <v/>
      </c>
      <c r="G77" s="21" t="str">
        <f>'様式Ⅱ(女子4×400mR)'!$D$49</f>
        <v/>
      </c>
      <c r="H77" s="21" t="str">
        <f>'様式Ⅱ(女子4×400mR)'!$D$51</f>
        <v/>
      </c>
      <c r="I77" s="21" t="str">
        <f>'様式Ⅱ(女子4×400mR)'!$D$53</f>
        <v/>
      </c>
      <c r="J77" s="21" t="str">
        <f>'様式Ⅱ(女子4×400mR)'!$D$55</f>
        <v/>
      </c>
      <c r="K77" s="21" t="str">
        <f>'様式Ⅱ(女子4×400mR)'!$D$57</f>
        <v/>
      </c>
    </row>
    <row r="78" spans="1:11">
      <c r="A78" s="21">
        <v>3</v>
      </c>
      <c r="B78" s="21" t="str">
        <f>基本情報登録!$D$10</f>
        <v/>
      </c>
      <c r="C78" s="21" t="str">
        <f>基本情報登録!$D$8&amp;'様式Ⅱ(女子4×400mR)'!$I$67</f>
        <v/>
      </c>
      <c r="D78" s="21" t="str">
        <f>基本情報登録!$D$6&amp;'様式Ⅱ(女子4×400mR)'!$I$67</f>
        <v/>
      </c>
      <c r="E78" s="21" t="str">
        <f>'様式Ⅱ(女子4×400mR)'!$E$70</f>
        <v>00000</v>
      </c>
      <c r="F78" s="21" t="str">
        <f>'様式Ⅱ(女子4×400mR)'!$D$76</f>
        <v/>
      </c>
      <c r="G78" s="21" t="str">
        <f>'様式Ⅱ(女子4×400mR)'!$D$78</f>
        <v/>
      </c>
      <c r="H78" s="21" t="str">
        <f>'様式Ⅱ(女子4×400mR)'!$D$80</f>
        <v/>
      </c>
      <c r="I78" s="21" t="str">
        <f>'様式Ⅱ(女子4×400mR)'!$D$82</f>
        <v/>
      </c>
      <c r="J78" s="21" t="str">
        <f>'様式Ⅱ(女子4×400mR)'!$D$84</f>
        <v/>
      </c>
      <c r="K78" s="21" t="str">
        <f>'様式Ⅱ(女子4×400mR)'!$D$86</f>
        <v/>
      </c>
    </row>
    <row r="79" spans="1:11">
      <c r="A79" s="21">
        <v>4</v>
      </c>
      <c r="B79" s="21" t="str">
        <f>基本情報登録!$D$10</f>
        <v/>
      </c>
      <c r="C79" s="21" t="str">
        <f>基本情報登録!$D$8&amp;'様式Ⅱ(女子4×400mR)'!$I$96</f>
        <v/>
      </c>
      <c r="D79" s="21" t="str">
        <f>基本情報登録!$D$6&amp;'様式Ⅱ(女子4×400mR)'!$I$96</f>
        <v/>
      </c>
      <c r="E79" s="21" t="str">
        <f>'様式Ⅱ(女子4×400mR)'!$E$99</f>
        <v>00000</v>
      </c>
      <c r="F79" s="21" t="str">
        <f>'様式Ⅱ(女子4×400mR)'!$D$105</f>
        <v/>
      </c>
      <c r="G79" s="21" t="str">
        <f>'様式Ⅱ(女子4×400mR)'!$D$107</f>
        <v/>
      </c>
      <c r="H79" s="21" t="str">
        <f>'様式Ⅱ(女子4×400mR)'!$D$109</f>
        <v/>
      </c>
      <c r="I79" s="21" t="str">
        <f>'様式Ⅱ(女子4×400mR)'!$D$111</f>
        <v/>
      </c>
      <c r="J79" s="21" t="str">
        <f>'様式Ⅱ(女子4×400mR)'!$D$113</f>
        <v/>
      </c>
      <c r="K79" s="21" t="str">
        <f>'様式Ⅱ(女子4×400mR)'!$D$115</f>
        <v/>
      </c>
    </row>
    <row r="80" spans="1:11">
      <c r="A80" s="21">
        <v>5</v>
      </c>
      <c r="B80" s="21" t="str">
        <f>基本情報登録!$D$10</f>
        <v/>
      </c>
      <c r="C80" s="21" t="str">
        <f>基本情報登録!$D$8&amp;'様式Ⅱ(女子4×400mR)'!$I$125</f>
        <v/>
      </c>
      <c r="D80" s="21" t="str">
        <f>基本情報登録!$D$6&amp;'様式Ⅱ(女子4×400mR)'!$I$125</f>
        <v/>
      </c>
      <c r="E80" s="21" t="str">
        <f>'様式Ⅱ(女子4×400mR)'!$E$128</f>
        <v>00000</v>
      </c>
      <c r="F80" s="21" t="str">
        <f>'様式Ⅱ(女子4×400mR)'!$D$134</f>
        <v/>
      </c>
      <c r="G80" s="21" t="str">
        <f>'様式Ⅱ(女子4×400mR)'!$D$136</f>
        <v/>
      </c>
      <c r="H80" s="21" t="str">
        <f>'様式Ⅱ(女子4×400mR)'!$D$138</f>
        <v/>
      </c>
      <c r="I80" s="21" t="str">
        <f>'様式Ⅱ(女子4×400mR)'!$D$140</f>
        <v/>
      </c>
      <c r="J80" s="21" t="str">
        <f>'様式Ⅱ(女子4×400mR)'!$D$142</f>
        <v/>
      </c>
      <c r="K80" s="21" t="str">
        <f>'様式Ⅱ(女子4×400mR)'!$D$144</f>
        <v/>
      </c>
    </row>
    <row r="81" spans="1:11">
      <c r="A81" s="21">
        <v>6</v>
      </c>
      <c r="B81" s="21" t="str">
        <f>基本情報登録!$D$10</f>
        <v/>
      </c>
      <c r="C81" s="21" t="str">
        <f>基本情報登録!$D$8&amp;'様式Ⅱ(女子4×400mR)'!$I$154</f>
        <v/>
      </c>
      <c r="D81" s="21" t="str">
        <f>基本情報登録!$D$6&amp;'様式Ⅱ(女子4×400mR)'!$I$154</f>
        <v/>
      </c>
      <c r="E81" s="21" t="str">
        <f>'様式Ⅱ(女子4×400mR)'!$E$157</f>
        <v>00000</v>
      </c>
      <c r="F81" s="21" t="str">
        <f>'様式Ⅱ(女子4×400mR)'!$D$163</f>
        <v/>
      </c>
      <c r="G81" s="21" t="str">
        <f>'様式Ⅱ(女子4×400mR)'!$D$165</f>
        <v/>
      </c>
      <c r="H81" s="21" t="str">
        <f>'様式Ⅱ(女子4×400mR)'!$D$167</f>
        <v/>
      </c>
      <c r="I81" s="21" t="str">
        <f>'様式Ⅱ(女子4×400mR)'!$D$169</f>
        <v/>
      </c>
      <c r="J81" s="21" t="str">
        <f>'様式Ⅱ(女子4×400mR)'!$D$171</f>
        <v/>
      </c>
      <c r="K81" s="21" t="str">
        <f>'様式Ⅱ(女子4×400mR)'!$D$173</f>
        <v/>
      </c>
    </row>
    <row r="82" spans="1:11">
      <c r="A82" s="21">
        <v>7</v>
      </c>
      <c r="B82" s="21" t="str">
        <f>基本情報登録!$D$10</f>
        <v/>
      </c>
      <c r="C82" s="21" t="str">
        <f>基本情報登録!$D$8&amp;'様式Ⅱ(女子4×400mR)'!$I$183</f>
        <v/>
      </c>
      <c r="D82" s="21" t="str">
        <f>基本情報登録!$D$6&amp;'様式Ⅱ(女子4×400mR)'!$I$183</f>
        <v/>
      </c>
      <c r="E82" s="21" t="str">
        <f>'様式Ⅱ(女子4×400mR)'!$E$186</f>
        <v>00000</v>
      </c>
      <c r="F82" s="21" t="str">
        <f>'様式Ⅱ(女子4×400mR)'!$D$192</f>
        <v/>
      </c>
      <c r="G82" s="21" t="str">
        <f>'様式Ⅱ(女子4×400mR)'!$D$194</f>
        <v/>
      </c>
      <c r="H82" s="21" t="str">
        <f>'様式Ⅱ(女子4×400mR)'!$D$196</f>
        <v/>
      </c>
      <c r="I82" s="21" t="str">
        <f>'様式Ⅱ(女子4×400mR)'!$D$198</f>
        <v/>
      </c>
      <c r="J82" s="21" t="str">
        <f>'様式Ⅱ(女子4×400mR)'!$D$200</f>
        <v/>
      </c>
      <c r="K82" s="21" t="str">
        <f>'様式Ⅱ(女子4×400mR)'!$D$202</f>
        <v/>
      </c>
    </row>
    <row r="83" spans="1:11">
      <c r="A83" s="21">
        <v>8</v>
      </c>
      <c r="B83" s="21" t="str">
        <f>基本情報登録!$D$10</f>
        <v/>
      </c>
      <c r="C83" s="21" t="str">
        <f>基本情報登録!$D$8&amp;'様式Ⅱ(女子4×400mR)'!$I$212</f>
        <v/>
      </c>
      <c r="D83" s="21" t="str">
        <f>基本情報登録!$D$6&amp;'様式Ⅱ(女子4×400mR)'!$I$212</f>
        <v/>
      </c>
      <c r="E83" s="21" t="str">
        <f>'様式Ⅱ(女子4×400mR)'!$E$215</f>
        <v>00000</v>
      </c>
      <c r="F83" s="21" t="str">
        <f>'様式Ⅱ(女子4×400mR)'!$D$221</f>
        <v/>
      </c>
      <c r="G83" s="21" t="str">
        <f>'様式Ⅱ(女子4×400mR)'!$D$223</f>
        <v/>
      </c>
      <c r="H83" s="21" t="str">
        <f>'様式Ⅱ(女子4×400mR)'!$D$225</f>
        <v/>
      </c>
      <c r="I83" s="21" t="str">
        <f>'様式Ⅱ(女子4×400mR)'!$D$227</f>
        <v/>
      </c>
      <c r="J83" s="21" t="str">
        <f>'様式Ⅱ(女子4×400mR)'!$D$229</f>
        <v/>
      </c>
      <c r="K83" s="21" t="str">
        <f>'様式Ⅱ(女子4×400mR)'!$D$231</f>
        <v/>
      </c>
    </row>
    <row r="84" spans="1:11">
      <c r="A84" s="21">
        <v>9</v>
      </c>
      <c r="B84" s="21" t="str">
        <f>基本情報登録!$D$10</f>
        <v/>
      </c>
      <c r="C84" s="21" t="str">
        <f>基本情報登録!$D$8&amp;'様式Ⅱ(女子4×400mR)'!$I$241</f>
        <v/>
      </c>
      <c r="D84" s="21" t="str">
        <f>基本情報登録!$D$6&amp;'様式Ⅱ(女子4×400mR)'!$I$241</f>
        <v/>
      </c>
      <c r="E84" s="21" t="str">
        <f>'様式Ⅱ(女子4×400mR)'!$E$244</f>
        <v>00000</v>
      </c>
      <c r="F84" s="21" t="str">
        <f>'様式Ⅱ(女子4×400mR)'!$D$250</f>
        <v/>
      </c>
      <c r="G84" s="21" t="str">
        <f>'様式Ⅱ(女子4×400mR)'!$D$252</f>
        <v/>
      </c>
      <c r="H84" s="21" t="str">
        <f>'様式Ⅱ(女子4×400mR)'!$D$254</f>
        <v/>
      </c>
      <c r="I84" s="21" t="str">
        <f>'様式Ⅱ(女子4×400mR)'!$D$256</f>
        <v/>
      </c>
      <c r="J84" s="21" t="str">
        <f>'様式Ⅱ(女子4×400mR)'!$D$258</f>
        <v/>
      </c>
      <c r="K84" s="21" t="str">
        <f>'様式Ⅱ(女子4×400mR)'!$D$260</f>
        <v/>
      </c>
    </row>
    <row r="85" spans="1:11">
      <c r="A85" s="21">
        <v>10</v>
      </c>
      <c r="B85" s="21" t="str">
        <f>基本情報登録!$D$10</f>
        <v/>
      </c>
      <c r="C85" s="21" t="str">
        <f>基本情報登録!$D$8&amp;'様式Ⅱ(女子4×400mR)'!$I$270</f>
        <v/>
      </c>
      <c r="D85" s="21" t="str">
        <f>基本情報登録!$D$6&amp;'様式Ⅱ(女子4×400mR)'!$I$270</f>
        <v/>
      </c>
      <c r="E85" s="21" t="str">
        <f>'様式Ⅱ(女子4×400mR)'!$E$273</f>
        <v>00000</v>
      </c>
      <c r="F85" s="21" t="str">
        <f>'様式Ⅱ(女子4×400mR)'!$D$279</f>
        <v/>
      </c>
      <c r="G85" s="21" t="str">
        <f>'様式Ⅱ(女子4×400mR)'!$D$281</f>
        <v/>
      </c>
      <c r="H85" s="21" t="str">
        <f>'様式Ⅱ(女子4×400mR)'!$D$283</f>
        <v/>
      </c>
      <c r="I85" s="21" t="str">
        <f>'様式Ⅱ(女子4×400mR)'!$D$285</f>
        <v/>
      </c>
      <c r="J85" s="21" t="str">
        <f>'様式Ⅱ(女子4×400mR)'!$D$287</f>
        <v/>
      </c>
      <c r="K85" s="21" t="str">
        <f>'様式Ⅱ(女子4×400mR)'!$D$289</f>
        <v/>
      </c>
    </row>
    <row r="86" spans="1:11">
      <c r="A86" s="21">
        <v>11</v>
      </c>
      <c r="B86" s="21" t="str">
        <f>基本情報登録!$D$10</f>
        <v/>
      </c>
      <c r="C86" s="21" t="str">
        <f>基本情報登録!$D$8&amp;'様式Ⅱ(女子4×400mR)'!$I$299</f>
        <v/>
      </c>
      <c r="D86" s="21" t="str">
        <f>基本情報登録!$D$6&amp;'様式Ⅱ(女子4×400mR)'!$I$299</f>
        <v/>
      </c>
      <c r="E86" s="21" t="str">
        <f>'様式Ⅱ(女子4×400mR)'!$E$302</f>
        <v>00000</v>
      </c>
      <c r="F86" s="21" t="str">
        <f>'様式Ⅱ(女子4×400mR)'!$D$308</f>
        <v/>
      </c>
      <c r="G86" s="21" t="str">
        <f>'様式Ⅱ(女子4×400mR)'!$D$310</f>
        <v/>
      </c>
      <c r="H86" s="21" t="str">
        <f>'様式Ⅱ(女子4×400mR)'!$D$312</f>
        <v/>
      </c>
      <c r="I86" s="21" t="str">
        <f>'様式Ⅱ(女子4×400mR)'!$D$314</f>
        <v/>
      </c>
      <c r="J86" s="21" t="str">
        <f>'様式Ⅱ(女子4×400mR)'!$D$316</f>
        <v/>
      </c>
      <c r="K86" s="21" t="str">
        <f>'様式Ⅱ(女子4×400mR)'!$D$318</f>
        <v/>
      </c>
    </row>
    <row r="87" spans="1:11">
      <c r="A87" s="21">
        <v>12</v>
      </c>
      <c r="B87" s="21" t="str">
        <f>基本情報登録!$D$10</f>
        <v/>
      </c>
      <c r="C87" s="21" t="str">
        <f>基本情報登録!$D$8&amp;'様式Ⅱ(女子4×400mR)'!$I$328</f>
        <v/>
      </c>
      <c r="D87" s="21" t="str">
        <f>基本情報登録!$D$6&amp;'様式Ⅱ(女子4×400mR)'!$I$328</f>
        <v/>
      </c>
      <c r="E87" s="21" t="str">
        <f>'様式Ⅱ(女子4×400mR)'!$E$331</f>
        <v>00000</v>
      </c>
      <c r="F87" s="21" t="str">
        <f>'様式Ⅱ(女子4×400mR)'!$D$337</f>
        <v/>
      </c>
      <c r="G87" s="21" t="str">
        <f>'様式Ⅱ(女子4×400mR)'!$D$339</f>
        <v/>
      </c>
      <c r="H87" s="21" t="str">
        <f>'様式Ⅱ(女子4×400mR)'!$D$341</f>
        <v/>
      </c>
      <c r="I87" s="21" t="str">
        <f>'様式Ⅱ(女子4×400mR)'!$D$343</f>
        <v/>
      </c>
      <c r="J87" s="21" t="str">
        <f>'様式Ⅱ(女子4×400mR)'!$D$345</f>
        <v/>
      </c>
      <c r="K87" s="21" t="str">
        <f>'様式Ⅱ(女子4×400mR)'!$D$347</f>
        <v/>
      </c>
    </row>
    <row r="88" spans="1:11">
      <c r="A88" s="21">
        <v>13</v>
      </c>
      <c r="B88" s="21" t="str">
        <f>基本情報登録!$D$10</f>
        <v/>
      </c>
      <c r="C88" s="21" t="str">
        <f>基本情報登録!$D$8&amp;'様式Ⅱ(女子4×400mR)'!$I$357</f>
        <v/>
      </c>
      <c r="D88" s="21" t="str">
        <f>基本情報登録!$D$6&amp;'様式Ⅱ(女子4×400mR)'!$I$357</f>
        <v/>
      </c>
      <c r="E88" s="21" t="str">
        <f>'様式Ⅱ(女子4×400mR)'!$E$360</f>
        <v>00000</v>
      </c>
      <c r="F88" s="21" t="str">
        <f>'様式Ⅱ(女子4×400mR)'!$D$366</f>
        <v/>
      </c>
      <c r="G88" s="21" t="str">
        <f>'様式Ⅱ(女子4×400mR)'!$D$368</f>
        <v/>
      </c>
      <c r="H88" s="21" t="str">
        <f>'様式Ⅱ(女子4×400mR)'!$D$370</f>
        <v/>
      </c>
      <c r="I88" s="21" t="str">
        <f>'様式Ⅱ(女子4×400mR)'!$D$372</f>
        <v/>
      </c>
      <c r="J88" s="21" t="str">
        <f>'様式Ⅱ(女子4×400mR)'!$D$374</f>
        <v/>
      </c>
      <c r="K88" s="21" t="str">
        <f>'様式Ⅱ(女子4×400mR)'!$D$376</f>
        <v/>
      </c>
    </row>
    <row r="89" spans="1:11">
      <c r="A89" s="21">
        <v>14</v>
      </c>
      <c r="B89" s="21" t="str">
        <f>基本情報登録!$D$10</f>
        <v/>
      </c>
      <c r="C89" s="21" t="str">
        <f>基本情報登録!$D$8&amp;'様式Ⅱ(女子4×400mR)'!$I$386</f>
        <v/>
      </c>
      <c r="D89" s="21" t="str">
        <f>基本情報登録!$D$6&amp;'様式Ⅱ(女子4×400mR)'!$I$386</f>
        <v/>
      </c>
      <c r="E89" s="21" t="str">
        <f>'様式Ⅱ(女子4×400mR)'!$E$389</f>
        <v>00000</v>
      </c>
      <c r="F89" s="21" t="str">
        <f>'様式Ⅱ(女子4×400mR)'!$D$395</f>
        <v/>
      </c>
      <c r="G89" s="21" t="str">
        <f>'様式Ⅱ(女子4×400mR)'!$D$397</f>
        <v/>
      </c>
      <c r="H89" s="21" t="str">
        <f>'様式Ⅱ(女子4×400mR)'!$D$399</f>
        <v/>
      </c>
      <c r="I89" s="21" t="str">
        <f>'様式Ⅱ(女子4×400mR)'!$D$401</f>
        <v/>
      </c>
      <c r="J89" s="21" t="str">
        <f>'様式Ⅱ(女子4×400mR)'!$D$403</f>
        <v/>
      </c>
      <c r="K89" s="21" t="str">
        <f>'様式Ⅱ(女子4×400mR)'!$D$405</f>
        <v/>
      </c>
    </row>
    <row r="90" spans="1:11">
      <c r="A90" s="21">
        <v>15</v>
      </c>
      <c r="B90" s="21" t="str">
        <f>基本情報登録!$D$10</f>
        <v/>
      </c>
      <c r="C90" s="21" t="str">
        <f>基本情報登録!$D$8&amp;'様式Ⅱ(女子4×400mR)'!$I$415</f>
        <v/>
      </c>
      <c r="D90" s="21" t="str">
        <f>基本情報登録!$D$6&amp;'様式Ⅱ(女子4×400mR)'!$I$415</f>
        <v/>
      </c>
      <c r="E90" s="21" t="str">
        <f>'様式Ⅱ(女子4×400mR)'!$E$418</f>
        <v>00000</v>
      </c>
      <c r="F90" s="21" t="str">
        <f>'様式Ⅱ(女子4×400mR)'!$D$424</f>
        <v/>
      </c>
      <c r="G90" s="21" t="str">
        <f>'様式Ⅱ(女子4×400mR)'!$D$426</f>
        <v/>
      </c>
      <c r="H90" s="21" t="str">
        <f>'様式Ⅱ(女子4×400mR)'!$D$428</f>
        <v/>
      </c>
      <c r="I90" s="21" t="str">
        <f>'様式Ⅱ(女子4×400mR)'!$D$430</f>
        <v/>
      </c>
      <c r="J90" s="21" t="str">
        <f>'様式Ⅱ(女子4×400mR)'!$D$432</f>
        <v/>
      </c>
      <c r="K90" s="21" t="str">
        <f>'様式Ⅱ(女子4×400mR)'!$D$434</f>
        <v/>
      </c>
    </row>
    <row r="91" spans="1:11">
      <c r="A91" s="21">
        <v>16</v>
      </c>
      <c r="B91" s="21" t="str">
        <f>基本情報登録!$D$10</f>
        <v/>
      </c>
      <c r="C91" s="21" t="str">
        <f>基本情報登録!$D$8&amp;'様式Ⅱ(女子4×400mR)'!$I$444</f>
        <v/>
      </c>
      <c r="D91" s="21" t="str">
        <f>基本情報登録!$D$6&amp;'様式Ⅱ(女子4×400mR)'!$I$444</f>
        <v/>
      </c>
      <c r="E91" s="21" t="str">
        <f>'様式Ⅱ(女子4×400mR)'!$E$447</f>
        <v>00000</v>
      </c>
      <c r="F91" s="21" t="str">
        <f>'様式Ⅱ(女子4×400mR)'!$D$453</f>
        <v/>
      </c>
      <c r="G91" s="21" t="str">
        <f>'様式Ⅱ(女子4×400mR)'!$D$455</f>
        <v/>
      </c>
      <c r="H91" s="21" t="str">
        <f>'様式Ⅱ(女子4×400mR)'!$D$457</f>
        <v/>
      </c>
      <c r="I91" s="21" t="str">
        <f>'様式Ⅱ(女子4×400mR)'!$D$459</f>
        <v/>
      </c>
      <c r="J91" s="21" t="str">
        <f>'様式Ⅱ(女子4×400mR)'!$D$461</f>
        <v/>
      </c>
      <c r="K91" s="21" t="str">
        <f>'様式Ⅱ(女子4×400mR)'!$D$463</f>
        <v/>
      </c>
    </row>
    <row r="92" spans="1:11">
      <c r="A92" s="21">
        <v>17</v>
      </c>
      <c r="B92" s="21" t="str">
        <f>基本情報登録!$D$10</f>
        <v/>
      </c>
      <c r="C92" s="21" t="str">
        <f>基本情報登録!$D$8&amp;'様式Ⅱ(女子4×400mR)'!$I$473</f>
        <v/>
      </c>
      <c r="D92" s="21" t="str">
        <f>基本情報登録!$D$6&amp;'様式Ⅱ(女子4×400mR)'!$I$473</f>
        <v/>
      </c>
      <c r="E92" s="21" t="str">
        <f>'様式Ⅱ(女子4×400mR)'!$E$476</f>
        <v>00000</v>
      </c>
      <c r="F92" s="21" t="str">
        <f>'様式Ⅱ(女子4×400mR)'!$D$482</f>
        <v/>
      </c>
      <c r="G92" s="21" t="str">
        <f>'様式Ⅱ(女子4×400mR)'!$D$484</f>
        <v/>
      </c>
      <c r="H92" s="21" t="str">
        <f>'様式Ⅱ(女子4×400mR)'!$D$486</f>
        <v/>
      </c>
      <c r="I92" s="21" t="str">
        <f>'様式Ⅱ(女子4×400mR)'!$D$488</f>
        <v/>
      </c>
      <c r="J92" s="21" t="str">
        <f>'様式Ⅱ(女子4×400mR)'!$D$490</f>
        <v/>
      </c>
      <c r="K92" s="21" t="str">
        <f>'様式Ⅱ(女子4×400mR)'!$D$492</f>
        <v/>
      </c>
    </row>
    <row r="93" spans="1:11">
      <c r="A93" s="21">
        <v>18</v>
      </c>
      <c r="B93" s="21" t="str">
        <f>基本情報登録!$D$10</f>
        <v/>
      </c>
      <c r="C93" s="21" t="str">
        <f>基本情報登録!$D$8&amp;'様式Ⅱ(女子4×400mR)'!$I$502</f>
        <v/>
      </c>
      <c r="D93" s="21" t="str">
        <f>基本情報登録!$D$6&amp;'様式Ⅱ(女子4×400mR)'!$I$502</f>
        <v/>
      </c>
      <c r="E93" s="21" t="str">
        <f>'様式Ⅱ(女子4×400mR)'!$E$505</f>
        <v>00000</v>
      </c>
      <c r="F93" s="21" t="str">
        <f>'様式Ⅱ(女子4×400mR)'!$D$511</f>
        <v/>
      </c>
      <c r="G93" s="21" t="str">
        <f>'様式Ⅱ(女子4×400mR)'!$D$513</f>
        <v/>
      </c>
      <c r="H93" s="21" t="str">
        <f>'様式Ⅱ(女子4×400mR)'!$D$515</f>
        <v/>
      </c>
      <c r="I93" s="21" t="str">
        <f>'様式Ⅱ(女子4×400mR)'!$D$517</f>
        <v/>
      </c>
      <c r="J93" s="21" t="str">
        <f>'様式Ⅱ(女子4×400mR)'!$D$519</f>
        <v/>
      </c>
      <c r="K93" s="21" t="str">
        <f>'様式Ⅱ(女子4×400mR)'!$D$521</f>
        <v/>
      </c>
    </row>
    <row r="94" spans="1:11">
      <c r="A94" s="21">
        <v>19</v>
      </c>
      <c r="B94" s="21" t="str">
        <f>基本情報登録!$D$10</f>
        <v/>
      </c>
      <c r="C94" s="21" t="str">
        <f>基本情報登録!$D$8&amp;'様式Ⅱ(女子4×400mR)'!$I$531</f>
        <v/>
      </c>
      <c r="D94" s="21" t="str">
        <f>基本情報登録!$D$6&amp;'様式Ⅱ(女子4×400mR)'!$I$531</f>
        <v/>
      </c>
      <c r="E94" s="21" t="str">
        <f>'様式Ⅱ(女子4×400mR)'!$E$534</f>
        <v>00000</v>
      </c>
      <c r="F94" s="21" t="str">
        <f>'様式Ⅱ(女子4×400mR)'!$D$540</f>
        <v/>
      </c>
      <c r="G94" s="21" t="str">
        <f>'様式Ⅱ(女子4×400mR)'!$D$542</f>
        <v/>
      </c>
      <c r="H94" s="21" t="str">
        <f>'様式Ⅱ(女子4×400mR)'!$D$544</f>
        <v/>
      </c>
      <c r="I94" s="21" t="str">
        <f>'様式Ⅱ(女子4×400mR)'!$D$546</f>
        <v/>
      </c>
      <c r="J94" s="21" t="str">
        <f>'様式Ⅱ(女子4×400mR)'!$D$548</f>
        <v/>
      </c>
      <c r="K94" s="21" t="str">
        <f>'様式Ⅱ(女子4×400mR)'!$D$550</f>
        <v/>
      </c>
    </row>
    <row r="95" spans="1:11">
      <c r="A95" s="21">
        <v>20</v>
      </c>
      <c r="B95" s="21" t="str">
        <f>基本情報登録!$D$10</f>
        <v/>
      </c>
      <c r="C95" s="21" t="str">
        <f>基本情報登録!$D$8&amp;'様式Ⅱ(女子4×400mR)'!$I$560</f>
        <v/>
      </c>
      <c r="D95" s="21" t="str">
        <f>基本情報登録!$D$6&amp;'様式Ⅱ(女子4×400mR)'!$I$560</f>
        <v/>
      </c>
      <c r="E95" s="21" t="str">
        <f>'様式Ⅱ(女子4×400mR)'!$E$563</f>
        <v>00000</v>
      </c>
      <c r="F95" s="21" t="str">
        <f>'様式Ⅱ(女子4×400mR)'!$D$569</f>
        <v/>
      </c>
      <c r="G95" s="21" t="str">
        <f>'様式Ⅱ(女子4×400mR)'!$D$571</f>
        <v/>
      </c>
      <c r="H95" s="21" t="str">
        <f>'様式Ⅱ(女子4×400mR)'!$D$573</f>
        <v/>
      </c>
      <c r="I95" s="21" t="str">
        <f>'様式Ⅱ(女子4×400mR)'!$D$575</f>
        <v/>
      </c>
      <c r="J95" s="21" t="str">
        <f>'様式Ⅱ(女子4×400mR)'!$D$577</f>
        <v/>
      </c>
      <c r="K95" s="21" t="str">
        <f>'様式Ⅱ(女子4×400mR)'!$D$579</f>
        <v/>
      </c>
    </row>
  </sheetData>
  <mergeCells count="4">
    <mergeCell ref="A5:K5"/>
    <mergeCell ref="A28:K28"/>
    <mergeCell ref="A51:K51"/>
    <mergeCell ref="A74:K74"/>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208"/>
  <sheetViews>
    <sheetView topLeftCell="B1" zoomScaleNormal="100" workbookViewId="0">
      <selection activeCell="K33" sqref="K33"/>
    </sheetView>
  </sheetViews>
  <sheetFormatPr defaultRowHeight="13.5"/>
  <cols>
    <col min="1" max="1" width="27.25" style="21" bestFit="1" customWidth="1"/>
    <col min="2" max="2" width="35" style="21" bestFit="1" customWidth="1"/>
    <col min="3" max="3" width="11.625" style="21" bestFit="1" customWidth="1"/>
    <col min="4" max="4" width="13.875" style="21" bestFit="1" customWidth="1"/>
    <col min="5" max="6" width="9" style="21"/>
    <col min="7" max="7" width="21.375" style="21" bestFit="1" customWidth="1"/>
    <col min="8" max="8" width="6.25" style="21" bestFit="1" customWidth="1"/>
    <col min="9" max="9" width="6.5" style="21" bestFit="1" customWidth="1"/>
    <col min="10" max="10" width="36.125" style="21" bestFit="1" customWidth="1"/>
    <col min="11" max="17" width="9" style="21"/>
  </cols>
  <sheetData>
    <row r="1" spans="1:17">
      <c r="A1" s="21" t="s">
        <v>1229</v>
      </c>
      <c r="B1" s="21" t="s">
        <v>1230</v>
      </c>
      <c r="C1" s="21" t="s">
        <v>1231</v>
      </c>
      <c r="D1" s="21" t="s">
        <v>1232</v>
      </c>
    </row>
    <row r="2" spans="1:17" ht="14.25" thickBot="1">
      <c r="A2" s="18"/>
      <c r="B2" s="18"/>
      <c r="C2" s="18"/>
      <c r="D2" s="18"/>
    </row>
    <row r="3" spans="1:17">
      <c r="A3" t="s">
        <v>1225</v>
      </c>
      <c r="B3" t="s">
        <v>4822</v>
      </c>
      <c r="C3" s="21">
        <v>490001</v>
      </c>
      <c r="D3" t="s">
        <v>1318</v>
      </c>
      <c r="E3" s="21" t="s">
        <v>1356</v>
      </c>
      <c r="G3" s="626" t="s">
        <v>1187</v>
      </c>
      <c r="H3" s="627"/>
      <c r="I3" s="627"/>
      <c r="J3" s="628"/>
    </row>
    <row r="4" spans="1:17" ht="14.25" thickBot="1">
      <c r="A4" t="s">
        <v>1188</v>
      </c>
      <c r="B4" t="s">
        <v>4823</v>
      </c>
      <c r="C4" s="21">
        <v>490002</v>
      </c>
      <c r="D4" t="s">
        <v>1319</v>
      </c>
      <c r="E4" s="21" t="s">
        <v>1357</v>
      </c>
      <c r="G4" s="24" t="s">
        <v>1168</v>
      </c>
      <c r="H4" s="25" t="s">
        <v>1014</v>
      </c>
      <c r="I4" s="25" t="s">
        <v>1013</v>
      </c>
      <c r="J4" s="26" t="s">
        <v>1015</v>
      </c>
      <c r="N4" s="21" t="s">
        <v>1008</v>
      </c>
      <c r="O4" s="21" t="s">
        <v>1010</v>
      </c>
      <c r="P4" s="21" t="s">
        <v>1016</v>
      </c>
      <c r="Q4" s="21" t="s">
        <v>1011</v>
      </c>
    </row>
    <row r="5" spans="1:17" ht="15" thickTop="1" thickBot="1">
      <c r="A5" t="s">
        <v>1189</v>
      </c>
      <c r="B5" t="s">
        <v>4824</v>
      </c>
      <c r="C5" s="21">
        <v>490003</v>
      </c>
      <c r="D5" t="s">
        <v>1320</v>
      </c>
      <c r="G5" s="27"/>
      <c r="H5" s="28" t="s">
        <v>1010</v>
      </c>
      <c r="I5" s="28" t="s">
        <v>1060</v>
      </c>
      <c r="J5" s="29" t="s">
        <v>6270</v>
      </c>
      <c r="N5" s="21" t="s">
        <v>1009</v>
      </c>
      <c r="O5" s="21">
        <v>2015</v>
      </c>
      <c r="P5" s="21" t="s">
        <v>1017</v>
      </c>
      <c r="Q5" s="21" t="s">
        <v>1186</v>
      </c>
    </row>
    <row r="6" spans="1:17">
      <c r="A6" t="s">
        <v>1190</v>
      </c>
      <c r="B6" t="s">
        <v>4825</v>
      </c>
      <c r="C6" s="21">
        <v>490004</v>
      </c>
      <c r="D6" t="s">
        <v>1321</v>
      </c>
      <c r="N6" s="21" t="s">
        <v>1012</v>
      </c>
      <c r="O6" s="21">
        <v>2016</v>
      </c>
      <c r="P6" s="21" t="s">
        <v>1018</v>
      </c>
      <c r="Q6" s="21" t="s">
        <v>1166</v>
      </c>
    </row>
    <row r="7" spans="1:17">
      <c r="A7" t="s">
        <v>1191</v>
      </c>
      <c r="B7" t="s">
        <v>4826</v>
      </c>
      <c r="C7" s="21">
        <v>490005</v>
      </c>
      <c r="D7" t="s">
        <v>1322</v>
      </c>
      <c r="O7" s="21">
        <v>2017</v>
      </c>
      <c r="P7" s="21" t="s">
        <v>1019</v>
      </c>
      <c r="Q7" s="21" t="s">
        <v>2855</v>
      </c>
    </row>
    <row r="8" spans="1:17">
      <c r="A8" t="s">
        <v>1192</v>
      </c>
      <c r="B8" t="s">
        <v>4827</v>
      </c>
      <c r="C8" s="21">
        <v>490006</v>
      </c>
      <c r="D8" t="s">
        <v>1323</v>
      </c>
      <c r="O8" s="21">
        <v>2018</v>
      </c>
      <c r="P8" s="21" t="s">
        <v>1020</v>
      </c>
      <c r="Q8" s="21" t="s">
        <v>2826</v>
      </c>
    </row>
    <row r="9" spans="1:17">
      <c r="A9" t="s">
        <v>1224</v>
      </c>
      <c r="B9" t="s">
        <v>4828</v>
      </c>
      <c r="C9" s="21">
        <v>490007</v>
      </c>
      <c r="D9" t="s">
        <v>1317</v>
      </c>
      <c r="O9" s="21">
        <v>2019</v>
      </c>
      <c r="P9" s="21" t="s">
        <v>1021</v>
      </c>
      <c r="Q9" s="21" t="s">
        <v>2856</v>
      </c>
    </row>
    <row r="10" spans="1:17">
      <c r="A10" t="s">
        <v>1193</v>
      </c>
      <c r="B10" t="s">
        <v>4829</v>
      </c>
      <c r="C10" s="21">
        <v>490008</v>
      </c>
      <c r="D10" t="s">
        <v>1324</v>
      </c>
      <c r="O10" s="21">
        <v>2020</v>
      </c>
      <c r="P10" s="21" t="s">
        <v>1022</v>
      </c>
      <c r="Q10" s="21" t="s">
        <v>2857</v>
      </c>
    </row>
    <row r="11" spans="1:17">
      <c r="A11" t="s">
        <v>1195</v>
      </c>
      <c r="B11" t="s">
        <v>4830</v>
      </c>
      <c r="C11" s="21">
        <v>490009</v>
      </c>
      <c r="D11" t="s">
        <v>1326</v>
      </c>
      <c r="O11" s="21">
        <v>2021</v>
      </c>
      <c r="P11" s="21" t="s">
        <v>1023</v>
      </c>
      <c r="Q11" s="21" t="s">
        <v>2859</v>
      </c>
    </row>
    <row r="12" spans="1:17">
      <c r="A12" t="s">
        <v>1196</v>
      </c>
      <c r="B12" t="s">
        <v>4831</v>
      </c>
      <c r="C12" s="21">
        <v>490010</v>
      </c>
      <c r="D12" t="s">
        <v>1327</v>
      </c>
      <c r="O12" s="21">
        <v>2022</v>
      </c>
      <c r="P12" s="21" t="s">
        <v>1024</v>
      </c>
      <c r="Q12" s="21" t="s">
        <v>2858</v>
      </c>
    </row>
    <row r="13" spans="1:17">
      <c r="A13" t="s">
        <v>1197</v>
      </c>
      <c r="B13" t="s">
        <v>4832</v>
      </c>
      <c r="C13" s="21">
        <v>490011</v>
      </c>
      <c r="D13" t="s">
        <v>4868</v>
      </c>
      <c r="O13" s="21">
        <v>2023</v>
      </c>
      <c r="P13" s="21" t="s">
        <v>1025</v>
      </c>
      <c r="Q13" s="21" t="s">
        <v>2825</v>
      </c>
    </row>
    <row r="14" spans="1:17">
      <c r="A14" t="s">
        <v>1194</v>
      </c>
      <c r="B14" t="s">
        <v>4833</v>
      </c>
      <c r="C14" s="21">
        <v>490012</v>
      </c>
      <c r="D14" t="s">
        <v>1325</v>
      </c>
      <c r="O14" s="21">
        <v>2024</v>
      </c>
      <c r="P14" s="21" t="s">
        <v>1026</v>
      </c>
      <c r="Q14" s="21" t="s">
        <v>2806</v>
      </c>
    </row>
    <row r="15" spans="1:17">
      <c r="A15" t="s">
        <v>1198</v>
      </c>
      <c r="B15" t="s">
        <v>4834</v>
      </c>
      <c r="C15" s="21">
        <v>490013</v>
      </c>
      <c r="D15" t="s">
        <v>1328</v>
      </c>
      <c r="O15" s="21">
        <v>2025</v>
      </c>
      <c r="P15" s="21" t="s">
        <v>1027</v>
      </c>
      <c r="Q15" s="21" t="s">
        <v>2861</v>
      </c>
    </row>
    <row r="16" spans="1:17">
      <c r="A16" t="s">
        <v>1199</v>
      </c>
      <c r="B16" t="s">
        <v>4835</v>
      </c>
      <c r="C16" s="21">
        <v>490014</v>
      </c>
      <c r="D16" t="s">
        <v>1329</v>
      </c>
      <c r="O16" s="21">
        <v>2026</v>
      </c>
      <c r="P16" s="21" t="s">
        <v>1028</v>
      </c>
      <c r="Q16" s="21" t="s">
        <v>2860</v>
      </c>
    </row>
    <row r="17" spans="1:17">
      <c r="A17" t="s">
        <v>1226</v>
      </c>
      <c r="B17" t="s">
        <v>4836</v>
      </c>
      <c r="C17" s="21">
        <v>490015</v>
      </c>
      <c r="D17" t="s">
        <v>1330</v>
      </c>
      <c r="O17" s="21">
        <v>2027</v>
      </c>
      <c r="P17" s="21" t="s">
        <v>1029</v>
      </c>
      <c r="Q17" s="21" t="s">
        <v>5040</v>
      </c>
    </row>
    <row r="18" spans="1:17">
      <c r="A18" t="s">
        <v>1200</v>
      </c>
      <c r="B18" t="s">
        <v>4837</v>
      </c>
      <c r="C18" s="21">
        <v>490016</v>
      </c>
      <c r="D18" t="s">
        <v>1331</v>
      </c>
      <c r="O18" s="21">
        <v>2028</v>
      </c>
      <c r="P18" s="21" t="s">
        <v>1030</v>
      </c>
    </row>
    <row r="19" spans="1:17">
      <c r="A19" t="s">
        <v>1201</v>
      </c>
      <c r="B19" t="s">
        <v>4838</v>
      </c>
      <c r="C19" s="21">
        <v>490017</v>
      </c>
      <c r="D19" t="s">
        <v>1332</v>
      </c>
      <c r="O19" s="21">
        <v>2029</v>
      </c>
      <c r="P19" s="21" t="s">
        <v>1031</v>
      </c>
    </row>
    <row r="20" spans="1:17">
      <c r="A20" t="s">
        <v>1227</v>
      </c>
      <c r="B20" t="s">
        <v>4839</v>
      </c>
      <c r="C20" s="21">
        <v>490018</v>
      </c>
      <c r="D20" t="s">
        <v>1334</v>
      </c>
      <c r="O20" s="21">
        <v>2030</v>
      </c>
      <c r="P20" s="21" t="s">
        <v>1032</v>
      </c>
    </row>
    <row r="21" spans="1:17">
      <c r="A21" t="s">
        <v>1203</v>
      </c>
      <c r="B21" t="s">
        <v>4840</v>
      </c>
      <c r="C21" s="21">
        <v>490019</v>
      </c>
      <c r="D21" t="s">
        <v>1335</v>
      </c>
      <c r="O21" s="21">
        <v>2031</v>
      </c>
      <c r="P21" s="21" t="s">
        <v>1033</v>
      </c>
    </row>
    <row r="22" spans="1:17">
      <c r="A22" t="s">
        <v>1202</v>
      </c>
      <c r="B22" t="s">
        <v>4841</v>
      </c>
      <c r="C22" s="21">
        <v>490020</v>
      </c>
      <c r="D22" t="s">
        <v>1333</v>
      </c>
      <c r="O22" s="21">
        <v>2032</v>
      </c>
      <c r="P22" s="21" t="s">
        <v>1034</v>
      </c>
    </row>
    <row r="23" spans="1:17">
      <c r="A23" t="s">
        <v>1204</v>
      </c>
      <c r="B23" t="s">
        <v>4842</v>
      </c>
      <c r="C23" s="21">
        <v>490021</v>
      </c>
      <c r="D23" t="s">
        <v>1336</v>
      </c>
      <c r="O23" s="21">
        <v>2033</v>
      </c>
      <c r="P23" s="21" t="s">
        <v>1035</v>
      </c>
    </row>
    <row r="24" spans="1:17">
      <c r="A24" t="s">
        <v>1205</v>
      </c>
      <c r="B24" t="s">
        <v>4843</v>
      </c>
      <c r="C24" s="21">
        <v>490022</v>
      </c>
      <c r="D24" t="s">
        <v>1337</v>
      </c>
      <c r="O24" s="21">
        <v>2034</v>
      </c>
      <c r="P24" s="21" t="s">
        <v>1036</v>
      </c>
    </row>
    <row r="25" spans="1:17">
      <c r="A25" t="s">
        <v>1206</v>
      </c>
      <c r="B25" t="s">
        <v>4844</v>
      </c>
      <c r="C25" s="21">
        <v>490023</v>
      </c>
      <c r="D25" t="s">
        <v>1338</v>
      </c>
      <c r="O25" s="21">
        <v>2035</v>
      </c>
      <c r="P25" s="21" t="s">
        <v>1037</v>
      </c>
    </row>
    <row r="26" spans="1:17">
      <c r="A26" t="s">
        <v>1208</v>
      </c>
      <c r="B26" t="s">
        <v>4845</v>
      </c>
      <c r="C26" s="21">
        <v>490024</v>
      </c>
      <c r="D26" t="s">
        <v>1340</v>
      </c>
      <c r="O26" s="21">
        <v>2036</v>
      </c>
      <c r="P26" s="21" t="s">
        <v>1038</v>
      </c>
    </row>
    <row r="27" spans="1:17">
      <c r="A27" t="s">
        <v>1207</v>
      </c>
      <c r="B27" t="s">
        <v>4846</v>
      </c>
      <c r="C27" s="21">
        <v>490025</v>
      </c>
      <c r="D27" t="s">
        <v>1339</v>
      </c>
      <c r="O27" s="21">
        <v>2037</v>
      </c>
      <c r="P27" s="21" t="s">
        <v>1039</v>
      </c>
    </row>
    <row r="28" spans="1:17">
      <c r="A28" t="s">
        <v>1210</v>
      </c>
      <c r="B28" t="s">
        <v>4847</v>
      </c>
      <c r="C28" s="21">
        <v>490026</v>
      </c>
      <c r="D28" t="s">
        <v>1342</v>
      </c>
      <c r="O28" s="21">
        <v>2038</v>
      </c>
      <c r="P28" s="21" t="s">
        <v>1040</v>
      </c>
    </row>
    <row r="29" spans="1:17">
      <c r="A29" t="s">
        <v>1209</v>
      </c>
      <c r="B29" t="s">
        <v>4848</v>
      </c>
      <c r="C29" s="21">
        <v>490027</v>
      </c>
      <c r="D29" t="s">
        <v>1341</v>
      </c>
      <c r="O29" s="21">
        <v>2039</v>
      </c>
      <c r="P29" s="21" t="s">
        <v>1041</v>
      </c>
    </row>
    <row r="30" spans="1:17">
      <c r="A30" t="s">
        <v>1211</v>
      </c>
      <c r="B30" t="s">
        <v>4849</v>
      </c>
      <c r="C30" s="21">
        <v>490028</v>
      </c>
      <c r="D30" t="s">
        <v>4869</v>
      </c>
      <c r="O30" s="21">
        <v>2040</v>
      </c>
      <c r="P30" s="21" t="s">
        <v>1042</v>
      </c>
    </row>
    <row r="31" spans="1:17">
      <c r="A31" t="s">
        <v>1316</v>
      </c>
      <c r="B31" t="s">
        <v>4850</v>
      </c>
      <c r="C31" s="21">
        <v>490029</v>
      </c>
      <c r="D31" t="s">
        <v>1343</v>
      </c>
      <c r="O31" s="21">
        <v>2041</v>
      </c>
      <c r="P31" s="21" t="s">
        <v>1043</v>
      </c>
    </row>
    <row r="32" spans="1:17">
      <c r="A32" t="s">
        <v>1228</v>
      </c>
      <c r="B32" t="s">
        <v>4851</v>
      </c>
      <c r="C32" s="21">
        <v>490030</v>
      </c>
      <c r="D32" t="s">
        <v>1344</v>
      </c>
      <c r="O32" s="21">
        <v>2042</v>
      </c>
      <c r="P32" s="21" t="s">
        <v>1044</v>
      </c>
    </row>
    <row r="33" spans="1:16">
      <c r="A33" t="s">
        <v>2159</v>
      </c>
      <c r="B33" t="s">
        <v>4852</v>
      </c>
      <c r="C33" s="21">
        <v>490031</v>
      </c>
      <c r="D33" t="s">
        <v>4870</v>
      </c>
      <c r="O33" s="21">
        <v>2043</v>
      </c>
      <c r="P33" s="21" t="s">
        <v>1045</v>
      </c>
    </row>
    <row r="34" spans="1:16">
      <c r="A34" t="s">
        <v>1212</v>
      </c>
      <c r="B34" t="s">
        <v>4853</v>
      </c>
      <c r="C34" s="21">
        <v>490032</v>
      </c>
      <c r="D34" t="s">
        <v>1345</v>
      </c>
      <c r="O34" s="21">
        <v>2044</v>
      </c>
      <c r="P34" s="21" t="s">
        <v>1046</v>
      </c>
    </row>
    <row r="35" spans="1:16">
      <c r="A35" t="s">
        <v>1213</v>
      </c>
      <c r="B35" t="s">
        <v>4854</v>
      </c>
      <c r="C35" s="21">
        <v>490033</v>
      </c>
      <c r="D35" t="s">
        <v>1346</v>
      </c>
      <c r="O35" s="21">
        <v>2045</v>
      </c>
      <c r="P35" s="21" t="s">
        <v>1047</v>
      </c>
    </row>
    <row r="36" spans="1:16">
      <c r="A36" t="s">
        <v>1215</v>
      </c>
      <c r="B36" t="s">
        <v>4855</v>
      </c>
      <c r="C36" s="21">
        <v>490034</v>
      </c>
      <c r="D36" t="s">
        <v>1348</v>
      </c>
      <c r="O36" s="21">
        <v>2046</v>
      </c>
      <c r="P36" s="21" t="s">
        <v>1048</v>
      </c>
    </row>
    <row r="37" spans="1:16">
      <c r="A37" t="s">
        <v>1216</v>
      </c>
      <c r="B37" t="s">
        <v>4856</v>
      </c>
      <c r="C37" s="21">
        <v>490035</v>
      </c>
      <c r="D37" t="s">
        <v>1349</v>
      </c>
      <c r="O37" s="21">
        <v>2047</v>
      </c>
      <c r="P37" s="21" t="s">
        <v>1049</v>
      </c>
    </row>
    <row r="38" spans="1:16">
      <c r="A38" t="s">
        <v>4867</v>
      </c>
      <c r="B38" t="s">
        <v>4857</v>
      </c>
      <c r="C38" s="21">
        <v>490036</v>
      </c>
      <c r="D38" t="s">
        <v>4871</v>
      </c>
      <c r="O38" s="21">
        <v>2048</v>
      </c>
      <c r="P38" s="21" t="s">
        <v>1050</v>
      </c>
    </row>
    <row r="39" spans="1:16">
      <c r="A39" t="s">
        <v>1217</v>
      </c>
      <c r="B39" t="s">
        <v>4858</v>
      </c>
      <c r="C39" s="21">
        <v>490037</v>
      </c>
      <c r="D39" t="s">
        <v>1350</v>
      </c>
      <c r="O39" s="21">
        <v>2049</v>
      </c>
      <c r="P39" s="21" t="s">
        <v>1051</v>
      </c>
    </row>
    <row r="40" spans="1:16">
      <c r="A40" t="s">
        <v>1214</v>
      </c>
      <c r="B40" t="s">
        <v>4859</v>
      </c>
      <c r="C40" s="21">
        <v>490038</v>
      </c>
      <c r="D40" t="s">
        <v>1347</v>
      </c>
      <c r="O40" s="21">
        <v>2050</v>
      </c>
      <c r="P40" s="21" t="s">
        <v>1052</v>
      </c>
    </row>
    <row r="41" spans="1:16">
      <c r="A41" t="s">
        <v>1218</v>
      </c>
      <c r="B41" t="s">
        <v>4860</v>
      </c>
      <c r="C41" s="21">
        <v>490039</v>
      </c>
      <c r="D41" t="s">
        <v>1351</v>
      </c>
      <c r="P41" s="21" t="s">
        <v>1053</v>
      </c>
    </row>
    <row r="42" spans="1:16">
      <c r="A42" t="s">
        <v>1219</v>
      </c>
      <c r="B42" t="s">
        <v>4861</v>
      </c>
      <c r="C42" s="21">
        <v>490040</v>
      </c>
      <c r="D42" t="s">
        <v>1352</v>
      </c>
      <c r="P42" s="21" t="s">
        <v>1054</v>
      </c>
    </row>
    <row r="43" spans="1:16">
      <c r="A43" t="s">
        <v>2865</v>
      </c>
      <c r="B43" t="s">
        <v>4862</v>
      </c>
      <c r="C43" s="21">
        <v>490041</v>
      </c>
      <c r="D43" t="s">
        <v>4872</v>
      </c>
      <c r="P43" s="21" t="s">
        <v>1055</v>
      </c>
    </row>
    <row r="44" spans="1:16">
      <c r="A44" t="s">
        <v>1220</v>
      </c>
      <c r="B44" t="s">
        <v>4863</v>
      </c>
      <c r="C44" s="21">
        <v>490042</v>
      </c>
      <c r="D44" t="s">
        <v>1353</v>
      </c>
      <c r="P44" s="21" t="s">
        <v>1056</v>
      </c>
    </row>
    <row r="45" spans="1:16">
      <c r="A45" t="s">
        <v>1221</v>
      </c>
      <c r="B45" t="s">
        <v>4864</v>
      </c>
      <c r="C45" s="21">
        <v>490043</v>
      </c>
      <c r="D45" t="s">
        <v>4873</v>
      </c>
      <c r="P45" s="21" t="s">
        <v>1057</v>
      </c>
    </row>
    <row r="46" spans="1:16">
      <c r="A46" t="s">
        <v>1222</v>
      </c>
      <c r="B46" t="s">
        <v>4865</v>
      </c>
      <c r="C46" s="21">
        <v>490044</v>
      </c>
      <c r="D46" t="s">
        <v>1354</v>
      </c>
      <c r="P46" s="21" t="s">
        <v>1058</v>
      </c>
    </row>
    <row r="47" spans="1:16">
      <c r="A47" t="s">
        <v>1223</v>
      </c>
      <c r="B47" t="s">
        <v>4866</v>
      </c>
      <c r="C47" s="21">
        <v>490045</v>
      </c>
      <c r="D47" t="s">
        <v>1355</v>
      </c>
      <c r="P47" s="21" t="s">
        <v>1059</v>
      </c>
    </row>
    <row r="48" spans="1:16">
      <c r="B48" s="22"/>
      <c r="P48" s="21" t="s">
        <v>1060</v>
      </c>
    </row>
    <row r="49" spans="1:16">
      <c r="B49" s="22"/>
      <c r="P49" s="21" t="s">
        <v>1061</v>
      </c>
    </row>
    <row r="50" spans="1:16">
      <c r="B50" s="22"/>
      <c r="P50" s="21" t="s">
        <v>1062</v>
      </c>
    </row>
    <row r="51" spans="1:16">
      <c r="B51" s="22"/>
      <c r="P51" s="21" t="s">
        <v>1063</v>
      </c>
    </row>
    <row r="52" spans="1:16">
      <c r="B52" s="22"/>
      <c r="P52" s="21" t="s">
        <v>1064</v>
      </c>
    </row>
    <row r="53" spans="1:16">
      <c r="B53" s="22"/>
      <c r="P53" s="21" t="s">
        <v>1065</v>
      </c>
    </row>
    <row r="54" spans="1:16">
      <c r="B54" s="22"/>
      <c r="P54" s="21" t="s">
        <v>1066</v>
      </c>
    </row>
    <row r="55" spans="1:16">
      <c r="B55" s="22"/>
      <c r="P55" s="21" t="s">
        <v>1067</v>
      </c>
    </row>
    <row r="56" spans="1:16">
      <c r="B56" s="22"/>
      <c r="P56" s="21" t="s">
        <v>1068</v>
      </c>
    </row>
    <row r="57" spans="1:16">
      <c r="B57" s="22"/>
      <c r="P57" s="21" t="s">
        <v>1069</v>
      </c>
    </row>
    <row r="58" spans="1:16">
      <c r="B58" s="22"/>
      <c r="P58" s="21" t="s">
        <v>1070</v>
      </c>
    </row>
    <row r="59" spans="1:16">
      <c r="B59" s="22"/>
      <c r="P59" s="21" t="s">
        <v>1071</v>
      </c>
    </row>
    <row r="60" spans="1:16">
      <c r="A60" s="22"/>
      <c r="B60" s="22"/>
      <c r="C60" s="22"/>
      <c r="D60" s="22"/>
      <c r="P60" s="21" t="s">
        <v>1072</v>
      </c>
    </row>
    <row r="61" spans="1:16">
      <c r="A61" s="22"/>
      <c r="B61" s="22"/>
      <c r="C61" s="22"/>
      <c r="D61" s="22"/>
      <c r="P61" s="21" t="s">
        <v>1073</v>
      </c>
    </row>
    <row r="62" spans="1:16">
      <c r="A62" s="22"/>
      <c r="B62" s="22"/>
      <c r="C62" s="22"/>
      <c r="D62" s="22"/>
      <c r="P62" s="21" t="s">
        <v>1074</v>
      </c>
    </row>
    <row r="63" spans="1:16">
      <c r="A63" s="22"/>
      <c r="B63" s="22"/>
      <c r="C63" s="22"/>
      <c r="D63" s="22"/>
      <c r="P63" s="21" t="s">
        <v>1075</v>
      </c>
    </row>
    <row r="64" spans="1:16">
      <c r="A64" s="22"/>
      <c r="B64" s="22"/>
      <c r="C64" s="22"/>
      <c r="D64" s="22"/>
      <c r="P64" s="21" t="s">
        <v>1076</v>
      </c>
    </row>
    <row r="65" spans="1:16">
      <c r="A65" s="22"/>
      <c r="B65" s="22"/>
      <c r="C65" s="22"/>
      <c r="D65" s="22"/>
      <c r="P65" s="21" t="s">
        <v>1077</v>
      </c>
    </row>
    <row r="66" spans="1:16">
      <c r="A66" s="22"/>
      <c r="B66" s="22"/>
      <c r="C66" s="22"/>
      <c r="D66" s="22"/>
      <c r="P66" s="21" t="s">
        <v>1078</v>
      </c>
    </row>
    <row r="67" spans="1:16">
      <c r="A67" s="22"/>
      <c r="B67" s="22"/>
      <c r="C67" s="22"/>
      <c r="D67" s="22"/>
      <c r="P67" s="21" t="s">
        <v>1079</v>
      </c>
    </row>
    <row r="68" spans="1:16">
      <c r="A68" s="22"/>
      <c r="B68" s="22"/>
      <c r="C68" s="22"/>
      <c r="D68" s="22"/>
      <c r="P68" s="21" t="s">
        <v>1080</v>
      </c>
    </row>
    <row r="69" spans="1:16">
      <c r="A69" s="22"/>
      <c r="B69" s="22"/>
      <c r="C69" s="22"/>
      <c r="D69" s="22"/>
      <c r="P69" s="21" t="s">
        <v>1081</v>
      </c>
    </row>
    <row r="70" spans="1:16">
      <c r="A70" s="22"/>
      <c r="B70" s="22"/>
      <c r="C70" s="22"/>
      <c r="D70" s="22"/>
      <c r="P70" s="21" t="s">
        <v>1082</v>
      </c>
    </row>
    <row r="71" spans="1:16">
      <c r="A71" s="22"/>
      <c r="B71" s="22"/>
      <c r="C71" s="22"/>
      <c r="D71" s="22"/>
      <c r="P71" s="21" t="s">
        <v>1083</v>
      </c>
    </row>
    <row r="72" spans="1:16">
      <c r="A72" s="22"/>
      <c r="B72" s="22"/>
      <c r="C72" s="22"/>
      <c r="D72" s="22"/>
      <c r="P72" s="21" t="s">
        <v>1084</v>
      </c>
    </row>
    <row r="73" spans="1:16">
      <c r="A73" s="22"/>
      <c r="B73" s="22"/>
      <c r="C73" s="22"/>
      <c r="D73" s="22"/>
      <c r="P73" s="21" t="s">
        <v>1085</v>
      </c>
    </row>
    <row r="74" spans="1:16">
      <c r="A74" s="22"/>
      <c r="B74" s="22"/>
      <c r="C74" s="22"/>
      <c r="D74" s="22"/>
      <c r="P74" s="21" t="s">
        <v>1086</v>
      </c>
    </row>
    <row r="75" spans="1:16">
      <c r="A75" s="22"/>
      <c r="B75" s="22"/>
      <c r="C75" s="22"/>
      <c r="D75" s="22"/>
      <c r="P75" s="21" t="s">
        <v>1087</v>
      </c>
    </row>
    <row r="76" spans="1:16">
      <c r="A76" s="22"/>
      <c r="B76" s="22"/>
      <c r="C76" s="22"/>
      <c r="D76" s="22"/>
      <c r="P76" s="21" t="s">
        <v>1088</v>
      </c>
    </row>
    <row r="77" spans="1:16">
      <c r="A77" s="22"/>
      <c r="B77" s="22"/>
      <c r="C77" s="22"/>
      <c r="D77" s="22"/>
      <c r="P77" s="21" t="s">
        <v>1089</v>
      </c>
    </row>
    <row r="78" spans="1:16">
      <c r="A78" s="22"/>
      <c r="B78" s="22"/>
      <c r="C78" s="22"/>
      <c r="D78" s="22"/>
      <c r="P78" s="21" t="s">
        <v>1090</v>
      </c>
    </row>
    <row r="79" spans="1:16">
      <c r="A79" s="22"/>
      <c r="B79" s="22"/>
      <c r="C79" s="22"/>
      <c r="D79" s="22"/>
      <c r="P79" s="21" t="s">
        <v>1091</v>
      </c>
    </row>
    <row r="80" spans="1:16">
      <c r="A80" s="22"/>
      <c r="B80" s="22"/>
      <c r="C80" s="22"/>
      <c r="D80" s="22"/>
      <c r="P80" s="21" t="s">
        <v>1092</v>
      </c>
    </row>
    <row r="81" spans="1:16">
      <c r="A81" s="22"/>
      <c r="B81" s="22"/>
      <c r="C81" s="22"/>
      <c r="D81" s="22"/>
      <c r="P81" s="21" t="s">
        <v>1093</v>
      </c>
    </row>
    <row r="82" spans="1:16">
      <c r="A82" s="22"/>
      <c r="B82" s="22"/>
      <c r="C82" s="22"/>
      <c r="D82" s="22"/>
      <c r="P82" s="21" t="s">
        <v>1094</v>
      </c>
    </row>
    <row r="83" spans="1:16">
      <c r="A83" s="22"/>
      <c r="B83" s="22"/>
      <c r="C83" s="22"/>
      <c r="D83" s="22"/>
      <c r="P83" s="21" t="s">
        <v>1095</v>
      </c>
    </row>
    <row r="84" spans="1:16">
      <c r="A84" s="22"/>
      <c r="B84" s="22"/>
      <c r="C84" s="22"/>
      <c r="D84" s="22"/>
      <c r="P84" s="21" t="s">
        <v>1096</v>
      </c>
    </row>
    <row r="85" spans="1:16">
      <c r="A85" s="22"/>
      <c r="B85" s="22"/>
      <c r="C85" s="22"/>
      <c r="D85" s="22"/>
      <c r="P85" s="21" t="s">
        <v>1097</v>
      </c>
    </row>
    <row r="86" spans="1:16">
      <c r="A86" s="22"/>
      <c r="B86" s="22"/>
      <c r="C86" s="22"/>
      <c r="D86" s="22"/>
      <c r="P86" s="21" t="s">
        <v>1098</v>
      </c>
    </row>
    <row r="87" spans="1:16">
      <c r="A87" s="22"/>
      <c r="B87" s="22"/>
      <c r="C87" s="22"/>
      <c r="D87" s="22"/>
      <c r="P87" s="21" t="s">
        <v>1099</v>
      </c>
    </row>
    <row r="88" spans="1:16">
      <c r="A88" s="22"/>
      <c r="B88" s="22"/>
      <c r="C88" s="22"/>
      <c r="D88" s="22"/>
      <c r="P88" s="21" t="s">
        <v>1100</v>
      </c>
    </row>
    <row r="89" spans="1:16">
      <c r="A89" s="22"/>
      <c r="B89" s="22"/>
      <c r="C89" s="22"/>
      <c r="D89" s="22"/>
      <c r="P89" s="21" t="s">
        <v>1101</v>
      </c>
    </row>
    <row r="90" spans="1:16">
      <c r="A90" s="22"/>
      <c r="B90" s="22"/>
      <c r="C90" s="22"/>
      <c r="D90" s="22"/>
      <c r="P90" s="21" t="s">
        <v>1102</v>
      </c>
    </row>
    <row r="91" spans="1:16">
      <c r="A91" s="22"/>
      <c r="B91" s="22"/>
      <c r="C91" s="22"/>
      <c r="D91" s="22"/>
      <c r="P91" s="21" t="s">
        <v>1103</v>
      </c>
    </row>
    <row r="92" spans="1:16">
      <c r="A92" s="22"/>
      <c r="B92" s="22"/>
      <c r="C92" s="22"/>
      <c r="D92" s="22"/>
      <c r="P92" s="21" t="s">
        <v>1104</v>
      </c>
    </row>
    <row r="93" spans="1:16">
      <c r="A93" s="22"/>
      <c r="B93" s="22"/>
      <c r="C93" s="22"/>
      <c r="D93" s="22"/>
      <c r="P93" s="21" t="s">
        <v>1105</v>
      </c>
    </row>
    <row r="94" spans="1:16">
      <c r="A94" s="22"/>
      <c r="B94" s="22"/>
      <c r="C94" s="22"/>
      <c r="D94" s="22"/>
      <c r="P94" s="21" t="s">
        <v>1106</v>
      </c>
    </row>
    <row r="95" spans="1:16">
      <c r="A95" s="18"/>
      <c r="B95" s="18"/>
      <c r="C95" s="18"/>
      <c r="D95" s="18"/>
      <c r="P95" s="21" t="s">
        <v>1107</v>
      </c>
    </row>
    <row r="96" spans="1:16">
      <c r="A96" s="18"/>
      <c r="B96" s="18"/>
      <c r="C96" s="18"/>
      <c r="D96" s="18"/>
      <c r="P96" s="21" t="s">
        <v>1108</v>
      </c>
    </row>
    <row r="97" spans="1:16">
      <c r="A97" s="18"/>
      <c r="B97" s="18"/>
      <c r="C97" s="18"/>
      <c r="D97" s="18"/>
      <c r="P97" s="21" t="s">
        <v>1109</v>
      </c>
    </row>
    <row r="98" spans="1:16">
      <c r="A98" s="18"/>
      <c r="B98" s="18"/>
      <c r="C98" s="18"/>
      <c r="D98" s="18"/>
      <c r="P98" s="21" t="s">
        <v>1110</v>
      </c>
    </row>
    <row r="99" spans="1:16">
      <c r="A99" s="18"/>
      <c r="B99" s="18"/>
      <c r="C99" s="18"/>
      <c r="D99" s="18"/>
      <c r="P99" s="21" t="s">
        <v>1111</v>
      </c>
    </row>
    <row r="100" spans="1:16">
      <c r="A100" s="18"/>
      <c r="B100" s="18"/>
      <c r="C100" s="18"/>
      <c r="D100" s="18"/>
      <c r="P100" s="21" t="s">
        <v>1112</v>
      </c>
    </row>
    <row r="101" spans="1:16">
      <c r="A101" s="18"/>
      <c r="B101" s="18"/>
      <c r="C101" s="18"/>
      <c r="D101" s="18"/>
      <c r="P101" s="21" t="s">
        <v>1113</v>
      </c>
    </row>
    <row r="102" spans="1:16">
      <c r="A102" s="18"/>
      <c r="B102" s="18"/>
      <c r="C102" s="18"/>
      <c r="D102" s="18"/>
      <c r="P102" s="21" t="s">
        <v>1114</v>
      </c>
    </row>
    <row r="103" spans="1:16">
      <c r="A103" s="18"/>
      <c r="B103" s="18"/>
      <c r="C103" s="18"/>
      <c r="D103" s="18"/>
      <c r="P103" s="21" t="s">
        <v>1115</v>
      </c>
    </row>
    <row r="104" spans="1:16">
      <c r="A104" s="18"/>
      <c r="B104" s="18"/>
      <c r="C104" s="18"/>
      <c r="D104" s="18"/>
      <c r="P104" s="21" t="s">
        <v>1116</v>
      </c>
    </row>
    <row r="105" spans="1:16">
      <c r="A105" s="18"/>
      <c r="B105" s="18"/>
      <c r="C105" s="18"/>
      <c r="D105" s="18"/>
      <c r="P105" s="21" t="s">
        <v>1117</v>
      </c>
    </row>
    <row r="106" spans="1:16">
      <c r="A106" s="18"/>
      <c r="B106" s="18"/>
      <c r="C106" s="18"/>
      <c r="D106" s="18"/>
      <c r="P106" s="21" t="s">
        <v>1118</v>
      </c>
    </row>
    <row r="107" spans="1:16">
      <c r="A107" s="18"/>
      <c r="B107" s="18"/>
      <c r="C107" s="18"/>
      <c r="D107" s="18"/>
      <c r="P107" s="21" t="s">
        <v>1119</v>
      </c>
    </row>
    <row r="108" spans="1:16">
      <c r="A108" s="18"/>
      <c r="B108" s="18"/>
      <c r="C108" s="18"/>
      <c r="D108" s="18"/>
      <c r="P108" s="21" t="s">
        <v>1120</v>
      </c>
    </row>
    <row r="109" spans="1:16">
      <c r="A109" s="18"/>
      <c r="B109" s="18"/>
      <c r="C109" s="18"/>
      <c r="D109" s="18"/>
      <c r="P109" s="21" t="s">
        <v>1121</v>
      </c>
    </row>
    <row r="110" spans="1:16">
      <c r="A110" s="18"/>
      <c r="B110" s="18"/>
      <c r="C110" s="18"/>
      <c r="D110" s="18"/>
      <c r="P110" s="21" t="s">
        <v>1122</v>
      </c>
    </row>
    <row r="111" spans="1:16">
      <c r="A111" s="18"/>
      <c r="B111" s="18"/>
      <c r="C111" s="18"/>
      <c r="D111" s="18"/>
      <c r="P111" s="21" t="s">
        <v>1123</v>
      </c>
    </row>
    <row r="112" spans="1:16">
      <c r="A112" s="18"/>
      <c r="B112" s="18"/>
      <c r="C112" s="18"/>
      <c r="D112" s="18"/>
      <c r="P112" s="21" t="s">
        <v>1124</v>
      </c>
    </row>
    <row r="113" spans="1:16">
      <c r="A113" s="18"/>
      <c r="B113" s="18"/>
      <c r="C113" s="18"/>
      <c r="D113" s="18"/>
      <c r="P113" s="21" t="s">
        <v>1125</v>
      </c>
    </row>
    <row r="114" spans="1:16">
      <c r="A114" s="18"/>
      <c r="B114" s="18"/>
      <c r="C114" s="18"/>
      <c r="D114" s="18"/>
      <c r="P114" s="21" t="s">
        <v>1126</v>
      </c>
    </row>
    <row r="115" spans="1:16">
      <c r="A115" s="18"/>
      <c r="B115" s="18"/>
      <c r="C115" s="18"/>
      <c r="D115" s="18"/>
      <c r="P115" s="21" t="s">
        <v>1127</v>
      </c>
    </row>
    <row r="116" spans="1:16">
      <c r="A116" s="18"/>
      <c r="B116" s="18"/>
      <c r="C116" s="18"/>
      <c r="D116" s="18"/>
      <c r="P116" s="21" t="s">
        <v>1128</v>
      </c>
    </row>
    <row r="117" spans="1:16">
      <c r="A117" s="18"/>
      <c r="B117" s="18"/>
      <c r="C117" s="18"/>
      <c r="D117" s="18"/>
      <c r="P117" s="21" t="s">
        <v>1129</v>
      </c>
    </row>
    <row r="118" spans="1:16">
      <c r="A118" s="18"/>
      <c r="B118" s="18"/>
      <c r="C118" s="18"/>
      <c r="D118" s="18"/>
      <c r="P118" s="21" t="s">
        <v>1130</v>
      </c>
    </row>
    <row r="119" spans="1:16">
      <c r="A119" s="18"/>
      <c r="B119" s="18"/>
      <c r="C119" s="18"/>
      <c r="D119" s="18"/>
      <c r="P119" s="21" t="s">
        <v>1131</v>
      </c>
    </row>
    <row r="120" spans="1:16">
      <c r="A120" s="18"/>
      <c r="B120" s="18"/>
      <c r="C120" s="18"/>
      <c r="D120" s="18"/>
      <c r="P120" s="21" t="s">
        <v>1132</v>
      </c>
    </row>
    <row r="121" spans="1:16">
      <c r="A121" s="18"/>
      <c r="B121" s="18"/>
      <c r="C121" s="18"/>
      <c r="D121" s="18"/>
      <c r="P121" s="21" t="s">
        <v>1133</v>
      </c>
    </row>
    <row r="122" spans="1:16">
      <c r="A122" s="18"/>
      <c r="B122" s="18"/>
      <c r="C122" s="18"/>
      <c r="D122" s="18"/>
      <c r="P122" s="21" t="s">
        <v>1134</v>
      </c>
    </row>
    <row r="123" spans="1:16">
      <c r="A123" s="18"/>
      <c r="B123" s="18"/>
      <c r="C123" s="18"/>
      <c r="D123" s="18"/>
      <c r="P123" s="21" t="s">
        <v>1135</v>
      </c>
    </row>
    <row r="124" spans="1:16">
      <c r="A124" s="18"/>
      <c r="B124" s="18"/>
      <c r="C124" s="18"/>
      <c r="D124" s="18"/>
      <c r="P124" s="21" t="s">
        <v>1136</v>
      </c>
    </row>
    <row r="125" spans="1:16">
      <c r="A125" s="18"/>
      <c r="B125" s="18"/>
      <c r="C125" s="18"/>
      <c r="D125" s="18"/>
      <c r="P125" s="21" t="s">
        <v>1137</v>
      </c>
    </row>
    <row r="126" spans="1:16">
      <c r="A126" s="18"/>
      <c r="B126" s="18"/>
      <c r="C126" s="18"/>
      <c r="D126" s="18"/>
      <c r="P126" s="21" t="s">
        <v>1138</v>
      </c>
    </row>
    <row r="127" spans="1:16">
      <c r="A127" s="18"/>
      <c r="B127" s="18"/>
      <c r="C127" s="18"/>
      <c r="D127" s="18"/>
      <c r="P127" s="21" t="s">
        <v>1139</v>
      </c>
    </row>
    <row r="128" spans="1:16">
      <c r="A128" s="18"/>
      <c r="B128" s="18"/>
      <c r="C128" s="18"/>
      <c r="D128" s="18"/>
      <c r="P128" s="21" t="s">
        <v>1140</v>
      </c>
    </row>
    <row r="129" spans="1:16">
      <c r="A129" s="18"/>
      <c r="B129" s="18"/>
      <c r="C129" s="18"/>
      <c r="D129" s="18"/>
      <c r="P129" s="21" t="s">
        <v>1141</v>
      </c>
    </row>
    <row r="130" spans="1:16">
      <c r="A130" s="18"/>
      <c r="B130" s="18"/>
      <c r="C130" s="18"/>
      <c r="D130" s="18"/>
      <c r="P130" s="21" t="s">
        <v>1142</v>
      </c>
    </row>
    <row r="131" spans="1:16">
      <c r="A131" s="18"/>
      <c r="B131" s="18"/>
      <c r="C131" s="18"/>
      <c r="D131" s="18"/>
      <c r="P131" s="21" t="s">
        <v>1143</v>
      </c>
    </row>
    <row r="132" spans="1:16">
      <c r="A132" s="18"/>
      <c r="B132" s="18"/>
      <c r="C132" s="18"/>
      <c r="D132" s="18"/>
      <c r="P132" s="21" t="s">
        <v>1144</v>
      </c>
    </row>
    <row r="133" spans="1:16">
      <c r="A133" s="18"/>
      <c r="B133" s="18"/>
      <c r="C133" s="18"/>
      <c r="D133" s="18"/>
      <c r="P133" s="21" t="s">
        <v>1145</v>
      </c>
    </row>
    <row r="134" spans="1:16">
      <c r="A134" s="18"/>
      <c r="B134" s="18"/>
      <c r="C134" s="18"/>
      <c r="D134" s="18"/>
      <c r="P134" s="21" t="s">
        <v>1146</v>
      </c>
    </row>
    <row r="135" spans="1:16">
      <c r="A135" s="18"/>
      <c r="B135" s="18"/>
      <c r="C135" s="18"/>
      <c r="D135" s="18"/>
      <c r="P135" s="21" t="s">
        <v>1147</v>
      </c>
    </row>
    <row r="136" spans="1:16">
      <c r="A136" s="18"/>
      <c r="B136" s="18"/>
      <c r="C136" s="18"/>
      <c r="D136" s="18"/>
      <c r="P136" s="21" t="s">
        <v>1148</v>
      </c>
    </row>
    <row r="137" spans="1:16">
      <c r="A137" s="18"/>
      <c r="B137" s="18"/>
      <c r="C137" s="18"/>
      <c r="D137" s="18"/>
      <c r="P137" s="21" t="s">
        <v>1149</v>
      </c>
    </row>
    <row r="138" spans="1:16">
      <c r="A138" s="18"/>
      <c r="B138" s="18"/>
      <c r="C138" s="18"/>
      <c r="D138" s="18"/>
      <c r="P138" s="21" t="s">
        <v>1150</v>
      </c>
    </row>
    <row r="139" spans="1:16">
      <c r="A139" s="18"/>
      <c r="B139" s="18"/>
      <c r="C139" s="18"/>
      <c r="D139" s="18"/>
      <c r="P139" s="21" t="s">
        <v>1151</v>
      </c>
    </row>
    <row r="140" spans="1:16">
      <c r="A140" s="18"/>
      <c r="B140" s="18"/>
      <c r="C140" s="18"/>
      <c r="D140" s="18"/>
      <c r="P140" s="21" t="s">
        <v>1152</v>
      </c>
    </row>
    <row r="141" spans="1:16">
      <c r="A141" s="18"/>
      <c r="B141" s="18"/>
      <c r="C141" s="18"/>
      <c r="D141" s="18"/>
      <c r="P141" s="21" t="s">
        <v>1153</v>
      </c>
    </row>
    <row r="142" spans="1:16">
      <c r="A142" s="18"/>
      <c r="B142" s="18"/>
      <c r="C142" s="18"/>
      <c r="D142" s="18"/>
      <c r="P142" s="21" t="s">
        <v>1154</v>
      </c>
    </row>
    <row r="143" spans="1:16">
      <c r="A143" s="18"/>
      <c r="B143" s="18"/>
      <c r="C143" s="18"/>
      <c r="D143" s="18"/>
      <c r="P143" s="21" t="s">
        <v>1155</v>
      </c>
    </row>
    <row r="144" spans="1:16">
      <c r="A144" s="18"/>
      <c r="B144" s="18"/>
      <c r="C144" s="18"/>
      <c r="D144" s="18"/>
      <c r="P144" s="21" t="s">
        <v>1156</v>
      </c>
    </row>
    <row r="145" spans="1:16">
      <c r="A145" s="18"/>
      <c r="B145" s="18"/>
      <c r="C145" s="18"/>
      <c r="D145" s="18"/>
      <c r="P145" s="21" t="s">
        <v>1157</v>
      </c>
    </row>
    <row r="146" spans="1:16">
      <c r="A146" s="18"/>
      <c r="B146" s="18"/>
      <c r="C146" s="18"/>
      <c r="D146" s="18"/>
      <c r="P146" s="21" t="s">
        <v>1158</v>
      </c>
    </row>
    <row r="147" spans="1:16">
      <c r="A147" s="18"/>
      <c r="B147" s="18"/>
      <c r="C147" s="18"/>
      <c r="D147" s="18"/>
      <c r="P147" s="21" t="s">
        <v>1159</v>
      </c>
    </row>
    <row r="148" spans="1:16">
      <c r="A148" s="18"/>
      <c r="B148" s="18"/>
      <c r="C148" s="18"/>
      <c r="D148" s="18"/>
      <c r="P148" s="21" t="s">
        <v>1160</v>
      </c>
    </row>
    <row r="149" spans="1:16">
      <c r="A149" s="18"/>
      <c r="B149" s="18"/>
      <c r="C149" s="18"/>
      <c r="D149" s="18"/>
      <c r="P149" s="21" t="s">
        <v>1161</v>
      </c>
    </row>
    <row r="150" spans="1:16">
      <c r="A150" s="18"/>
      <c r="B150" s="18"/>
      <c r="C150" s="18"/>
      <c r="D150" s="18"/>
      <c r="P150" s="21" t="s">
        <v>1162</v>
      </c>
    </row>
    <row r="151" spans="1:16">
      <c r="A151" s="18"/>
      <c r="B151" s="18"/>
      <c r="C151" s="18"/>
      <c r="D151" s="18"/>
      <c r="P151" s="21" t="s">
        <v>1163</v>
      </c>
    </row>
    <row r="152" spans="1:16">
      <c r="A152" s="18"/>
      <c r="B152" s="18"/>
      <c r="C152" s="18"/>
      <c r="D152" s="18"/>
      <c r="P152" s="21" t="s">
        <v>1164</v>
      </c>
    </row>
    <row r="153" spans="1:16">
      <c r="A153" s="18"/>
      <c r="B153" s="18"/>
      <c r="C153" s="18"/>
      <c r="D153" s="18"/>
      <c r="P153" s="21" t="s">
        <v>1165</v>
      </c>
    </row>
    <row r="154" spans="1:16">
      <c r="A154" s="18"/>
      <c r="B154" s="18"/>
      <c r="C154" s="18"/>
      <c r="D154" s="18"/>
    </row>
    <row r="155" spans="1:16">
      <c r="A155" s="18"/>
      <c r="B155" s="18"/>
      <c r="C155" s="18"/>
      <c r="D155" s="18"/>
    </row>
    <row r="156" spans="1:16">
      <c r="A156" s="18"/>
      <c r="B156" s="18"/>
      <c r="C156" s="18"/>
      <c r="D156" s="18"/>
    </row>
    <row r="157" spans="1:16">
      <c r="A157" s="18"/>
      <c r="B157" s="18"/>
      <c r="C157" s="18"/>
      <c r="D157" s="18"/>
    </row>
    <row r="158" spans="1:16">
      <c r="A158" s="18"/>
      <c r="B158" s="18"/>
      <c r="C158" s="18"/>
      <c r="D158" s="18"/>
    </row>
    <row r="159" spans="1:16">
      <c r="A159" s="18"/>
      <c r="B159" s="18"/>
      <c r="C159" s="18"/>
      <c r="D159" s="18"/>
    </row>
    <row r="160" spans="1:16">
      <c r="A160" s="18"/>
      <c r="B160" s="18"/>
      <c r="C160" s="18"/>
      <c r="D160" s="18"/>
    </row>
    <row r="161" spans="1:4">
      <c r="A161" s="18"/>
      <c r="B161" s="18"/>
      <c r="C161" s="18"/>
      <c r="D161" s="18"/>
    </row>
    <row r="162" spans="1:4">
      <c r="A162" s="18"/>
      <c r="B162" s="18"/>
      <c r="C162" s="18"/>
      <c r="D162" s="18"/>
    </row>
    <row r="163" spans="1:4">
      <c r="A163" s="18"/>
      <c r="B163" s="18"/>
      <c r="C163" s="18"/>
      <c r="D163" s="18"/>
    </row>
    <row r="164" spans="1:4">
      <c r="A164" s="18"/>
      <c r="B164" s="18"/>
      <c r="C164" s="18"/>
      <c r="D164" s="18"/>
    </row>
    <row r="165" spans="1:4">
      <c r="A165" s="18"/>
      <c r="B165" s="18"/>
      <c r="C165" s="18"/>
      <c r="D165" s="18"/>
    </row>
    <row r="166" spans="1:4">
      <c r="A166" s="18"/>
      <c r="B166" s="18"/>
      <c r="C166" s="18"/>
      <c r="D166" s="18"/>
    </row>
    <row r="167" spans="1:4">
      <c r="A167" s="18"/>
      <c r="B167" s="18"/>
      <c r="C167" s="18"/>
      <c r="D167" s="18"/>
    </row>
    <row r="168" spans="1:4">
      <c r="A168" s="18"/>
      <c r="B168" s="18"/>
      <c r="C168" s="18"/>
      <c r="D168" s="18"/>
    </row>
    <row r="169" spans="1:4">
      <c r="A169" s="18"/>
      <c r="B169" s="18"/>
      <c r="C169" s="18"/>
      <c r="D169" s="18"/>
    </row>
    <row r="170" spans="1:4">
      <c r="A170" s="18"/>
      <c r="B170" s="18"/>
      <c r="C170" s="18"/>
      <c r="D170" s="18"/>
    </row>
    <row r="171" spans="1:4">
      <c r="A171" s="18"/>
      <c r="B171" s="18"/>
      <c r="C171" s="18"/>
      <c r="D171" s="18"/>
    </row>
    <row r="172" spans="1:4">
      <c r="A172" s="18"/>
      <c r="B172" s="18"/>
      <c r="C172" s="18"/>
      <c r="D172" s="18"/>
    </row>
    <row r="173" spans="1:4">
      <c r="A173" s="18"/>
      <c r="B173" s="18"/>
      <c r="C173" s="18"/>
      <c r="D173" s="18"/>
    </row>
    <row r="174" spans="1:4">
      <c r="A174" s="18"/>
      <c r="B174" s="18"/>
      <c r="C174" s="18"/>
      <c r="D174" s="18"/>
    </row>
    <row r="175" spans="1:4">
      <c r="A175" s="18"/>
      <c r="B175" s="18"/>
      <c r="C175" s="18"/>
      <c r="D175" s="18"/>
    </row>
    <row r="176" spans="1:4">
      <c r="A176" s="18"/>
      <c r="B176" s="18"/>
      <c r="C176" s="18"/>
      <c r="D176" s="18"/>
    </row>
    <row r="177" spans="1:4">
      <c r="A177" s="18"/>
      <c r="B177" s="18"/>
      <c r="C177" s="18"/>
      <c r="D177" s="18"/>
    </row>
    <row r="178" spans="1:4">
      <c r="A178" s="18"/>
      <c r="B178" s="18"/>
      <c r="C178" s="18"/>
      <c r="D178" s="18"/>
    </row>
    <row r="179" spans="1:4">
      <c r="A179" s="18"/>
      <c r="B179" s="18"/>
      <c r="C179" s="18"/>
      <c r="D179" s="18"/>
    </row>
    <row r="180" spans="1:4">
      <c r="A180" s="18"/>
      <c r="B180" s="18"/>
      <c r="C180" s="18"/>
      <c r="D180" s="18"/>
    </row>
    <row r="181" spans="1:4">
      <c r="A181" s="18"/>
      <c r="B181" s="18"/>
      <c r="C181" s="18"/>
      <c r="D181" s="18"/>
    </row>
    <row r="182" spans="1:4">
      <c r="A182" s="18"/>
      <c r="B182" s="18"/>
      <c r="C182" s="18"/>
      <c r="D182" s="18"/>
    </row>
    <row r="183" spans="1:4">
      <c r="A183" s="18"/>
      <c r="B183" s="18"/>
      <c r="C183" s="18"/>
      <c r="D183" s="18"/>
    </row>
    <row r="184" spans="1:4">
      <c r="A184" s="18"/>
      <c r="B184" s="18"/>
      <c r="C184" s="18"/>
      <c r="D184" s="18"/>
    </row>
    <row r="185" spans="1:4">
      <c r="A185" s="18"/>
      <c r="B185" s="18"/>
      <c r="C185" s="18"/>
      <c r="D185" s="18"/>
    </row>
    <row r="186" spans="1:4">
      <c r="A186" s="18"/>
      <c r="B186" s="18"/>
      <c r="C186" s="18"/>
      <c r="D186" s="18"/>
    </row>
    <row r="187" spans="1:4">
      <c r="A187" s="18"/>
      <c r="B187" s="18"/>
      <c r="C187" s="18"/>
      <c r="D187" s="18"/>
    </row>
    <row r="188" spans="1:4">
      <c r="A188" s="18"/>
      <c r="B188" s="18"/>
      <c r="C188" s="18"/>
      <c r="D188" s="18"/>
    </row>
    <row r="189" spans="1:4">
      <c r="A189" s="18"/>
      <c r="B189" s="18"/>
      <c r="C189" s="18"/>
      <c r="D189" s="18"/>
    </row>
    <row r="190" spans="1:4">
      <c r="A190" s="18"/>
      <c r="B190" s="18"/>
      <c r="C190" s="18"/>
      <c r="D190" s="18"/>
    </row>
    <row r="191" spans="1:4">
      <c r="A191" s="18"/>
      <c r="B191" s="18"/>
      <c r="C191" s="18"/>
      <c r="D191" s="18"/>
    </row>
    <row r="192" spans="1:4">
      <c r="A192" s="18"/>
      <c r="B192" s="18"/>
      <c r="C192" s="18"/>
      <c r="D192" s="18"/>
    </row>
    <row r="193" spans="1:4">
      <c r="A193" s="18"/>
      <c r="B193" s="18"/>
      <c r="C193" s="18"/>
      <c r="D193" s="18"/>
    </row>
    <row r="194" spans="1:4">
      <c r="A194" s="18"/>
      <c r="B194" s="18"/>
      <c r="C194" s="18"/>
      <c r="D194" s="18"/>
    </row>
    <row r="195" spans="1:4">
      <c r="A195" s="18"/>
      <c r="B195" s="18"/>
      <c r="C195" s="18"/>
      <c r="D195" s="18"/>
    </row>
    <row r="196" spans="1:4">
      <c r="A196" s="18"/>
      <c r="B196" s="18"/>
      <c r="C196" s="18"/>
      <c r="D196" s="18"/>
    </row>
    <row r="197" spans="1:4">
      <c r="A197" s="18"/>
      <c r="B197" s="18"/>
      <c r="C197" s="18"/>
      <c r="D197" s="18"/>
    </row>
    <row r="198" spans="1:4">
      <c r="A198" s="18"/>
      <c r="B198" s="18"/>
      <c r="C198" s="18"/>
      <c r="D198" s="18"/>
    </row>
    <row r="199" spans="1:4">
      <c r="A199" s="18"/>
      <c r="B199" s="18"/>
      <c r="C199" s="18"/>
      <c r="D199" s="18"/>
    </row>
    <row r="200" spans="1:4">
      <c r="A200" s="18"/>
      <c r="B200" s="18"/>
      <c r="C200" s="18"/>
      <c r="D200" s="18"/>
    </row>
    <row r="201" spans="1:4">
      <c r="A201" s="18"/>
      <c r="B201" s="18"/>
      <c r="C201" s="18"/>
      <c r="D201" s="18"/>
    </row>
    <row r="202" spans="1:4">
      <c r="A202" s="18"/>
      <c r="B202" s="18"/>
      <c r="C202" s="18"/>
      <c r="D202" s="18"/>
    </row>
    <row r="203" spans="1:4">
      <c r="A203" s="18"/>
      <c r="B203" s="18"/>
      <c r="C203" s="18"/>
      <c r="D203" s="18"/>
    </row>
    <row r="204" spans="1:4">
      <c r="A204" s="18"/>
      <c r="B204" s="18"/>
      <c r="C204" s="18"/>
      <c r="D204" s="18"/>
    </row>
    <row r="205" spans="1:4">
      <c r="A205" s="18"/>
      <c r="B205" s="18"/>
      <c r="C205" s="18"/>
      <c r="D205" s="18"/>
    </row>
    <row r="206" spans="1:4">
      <c r="A206" s="18"/>
      <c r="B206" s="18"/>
      <c r="C206" s="18"/>
      <c r="D206" s="18"/>
    </row>
    <row r="207" spans="1:4">
      <c r="A207" s="18"/>
      <c r="B207" s="18"/>
      <c r="C207" s="18"/>
      <c r="D207" s="18"/>
    </row>
    <row r="208" spans="1:4">
      <c r="A208" s="18"/>
      <c r="B208" s="18"/>
      <c r="C208" s="18"/>
      <c r="D208" s="18"/>
    </row>
    <row r="209" spans="1:4">
      <c r="A209" s="18"/>
      <c r="B209" s="18"/>
      <c r="C209" s="18"/>
      <c r="D209" s="18"/>
    </row>
    <row r="210" spans="1:4">
      <c r="A210" s="18"/>
      <c r="B210" s="18"/>
      <c r="C210" s="18"/>
      <c r="D210" s="18"/>
    </row>
    <row r="211" spans="1:4">
      <c r="A211" s="18"/>
      <c r="B211" s="18"/>
      <c r="C211" s="18"/>
      <c r="D211" s="18"/>
    </row>
    <row r="212" spans="1:4">
      <c r="A212" s="18"/>
      <c r="B212" s="18"/>
      <c r="C212" s="18"/>
      <c r="D212" s="18"/>
    </row>
    <row r="213" spans="1:4">
      <c r="A213" s="18"/>
      <c r="B213" s="18"/>
      <c r="C213" s="18"/>
      <c r="D213" s="18"/>
    </row>
    <row r="214" spans="1:4">
      <c r="A214" s="18"/>
      <c r="B214" s="18"/>
      <c r="C214" s="18"/>
      <c r="D214" s="18"/>
    </row>
    <row r="215" spans="1:4">
      <c r="A215" s="18"/>
      <c r="B215" s="18"/>
      <c r="C215" s="18"/>
      <c r="D215" s="18"/>
    </row>
    <row r="216" spans="1:4">
      <c r="A216" s="18"/>
      <c r="B216" s="18"/>
      <c r="C216" s="18"/>
      <c r="D216" s="18"/>
    </row>
    <row r="217" spans="1:4">
      <c r="A217" s="18"/>
      <c r="B217" s="18"/>
      <c r="C217" s="18"/>
      <c r="D217" s="18"/>
    </row>
    <row r="218" spans="1:4">
      <c r="A218" s="18"/>
      <c r="B218" s="18"/>
      <c r="C218" s="18"/>
      <c r="D218" s="18"/>
    </row>
    <row r="219" spans="1:4">
      <c r="A219" s="18"/>
      <c r="B219" s="18"/>
      <c r="C219" s="18"/>
      <c r="D219" s="18"/>
    </row>
    <row r="220" spans="1:4">
      <c r="A220" s="18"/>
      <c r="B220" s="18"/>
      <c r="C220" s="18"/>
      <c r="D220" s="18"/>
    </row>
    <row r="221" spans="1:4">
      <c r="A221" s="18"/>
      <c r="B221" s="18"/>
      <c r="C221" s="18"/>
      <c r="D221" s="18"/>
    </row>
    <row r="222" spans="1:4">
      <c r="A222" s="18"/>
      <c r="B222" s="18"/>
      <c r="C222" s="18"/>
      <c r="D222" s="18"/>
    </row>
    <row r="223" spans="1:4">
      <c r="A223" s="18"/>
      <c r="B223" s="18"/>
      <c r="C223" s="18"/>
      <c r="D223" s="18"/>
    </row>
    <row r="224" spans="1:4">
      <c r="A224" s="18"/>
      <c r="B224" s="18"/>
      <c r="C224" s="18"/>
      <c r="D224" s="18"/>
    </row>
    <row r="225" spans="1:4">
      <c r="A225" s="18"/>
      <c r="B225" s="18"/>
      <c r="C225" s="18"/>
      <c r="D225" s="18"/>
    </row>
    <row r="226" spans="1:4">
      <c r="A226" s="18"/>
      <c r="B226" s="18"/>
      <c r="C226" s="18"/>
      <c r="D226" s="18"/>
    </row>
    <row r="227" spans="1:4">
      <c r="A227" s="18"/>
      <c r="B227" s="18"/>
      <c r="C227" s="18"/>
      <c r="D227" s="18"/>
    </row>
    <row r="228" spans="1:4">
      <c r="A228" s="18"/>
      <c r="B228" s="18"/>
      <c r="C228" s="18"/>
      <c r="D228" s="18"/>
    </row>
    <row r="229" spans="1:4">
      <c r="A229" s="18"/>
      <c r="B229" s="18"/>
      <c r="C229" s="18"/>
      <c r="D229" s="18"/>
    </row>
    <row r="230" spans="1:4">
      <c r="A230" s="18"/>
      <c r="B230" s="18"/>
      <c r="C230" s="18"/>
      <c r="D230" s="18"/>
    </row>
    <row r="231" spans="1:4">
      <c r="A231" s="18"/>
      <c r="B231" s="18"/>
      <c r="C231" s="18"/>
      <c r="D231" s="18"/>
    </row>
    <row r="232" spans="1:4">
      <c r="A232" s="18"/>
      <c r="B232" s="18"/>
      <c r="C232" s="18"/>
      <c r="D232" s="18"/>
    </row>
    <row r="233" spans="1:4">
      <c r="A233" s="18"/>
      <c r="B233" s="18"/>
      <c r="C233" s="18"/>
      <c r="D233" s="18"/>
    </row>
    <row r="234" spans="1:4">
      <c r="A234" s="18"/>
      <c r="B234" s="18"/>
      <c r="C234" s="18"/>
      <c r="D234" s="18"/>
    </row>
    <row r="235" spans="1:4">
      <c r="A235" s="18"/>
      <c r="B235" s="18"/>
      <c r="C235" s="18"/>
      <c r="D235" s="18"/>
    </row>
    <row r="236" spans="1:4">
      <c r="A236" s="18"/>
      <c r="B236" s="18"/>
      <c r="C236" s="18"/>
      <c r="D236" s="18"/>
    </row>
    <row r="237" spans="1:4">
      <c r="A237" s="18"/>
      <c r="B237" s="18"/>
      <c r="C237" s="18"/>
      <c r="D237" s="18"/>
    </row>
    <row r="238" spans="1:4">
      <c r="A238" s="18"/>
      <c r="B238" s="18"/>
      <c r="C238" s="18"/>
      <c r="D238" s="18"/>
    </row>
    <row r="239" spans="1:4">
      <c r="A239" s="18"/>
      <c r="B239" s="18"/>
      <c r="C239" s="18"/>
      <c r="D239" s="18"/>
    </row>
    <row r="240" spans="1:4">
      <c r="A240" s="18"/>
      <c r="B240" s="18"/>
      <c r="C240" s="18"/>
      <c r="D240" s="18"/>
    </row>
    <row r="241" spans="1:4">
      <c r="A241" s="18"/>
      <c r="B241" s="18"/>
      <c r="C241" s="18"/>
      <c r="D241" s="18"/>
    </row>
    <row r="242" spans="1:4">
      <c r="A242" s="18"/>
      <c r="B242" s="18"/>
      <c r="C242" s="18"/>
      <c r="D242" s="18"/>
    </row>
    <row r="243" spans="1:4">
      <c r="A243" s="18"/>
      <c r="B243" s="18"/>
      <c r="C243" s="18"/>
      <c r="D243" s="18"/>
    </row>
    <row r="244" spans="1:4">
      <c r="A244" s="18"/>
      <c r="B244" s="18"/>
      <c r="C244" s="18"/>
      <c r="D244" s="18"/>
    </row>
    <row r="245" spans="1:4">
      <c r="A245" s="18"/>
      <c r="B245" s="18"/>
      <c r="C245" s="18"/>
      <c r="D245" s="18"/>
    </row>
    <row r="246" spans="1:4">
      <c r="A246" s="18"/>
      <c r="B246" s="18"/>
      <c r="C246" s="18"/>
      <c r="D246" s="18"/>
    </row>
    <row r="247" spans="1:4">
      <c r="A247" s="18"/>
      <c r="B247" s="18"/>
      <c r="C247" s="18"/>
      <c r="D247" s="18"/>
    </row>
    <row r="248" spans="1:4">
      <c r="A248" s="18"/>
      <c r="B248" s="18"/>
      <c r="C248" s="18"/>
      <c r="D248" s="18"/>
    </row>
    <row r="249" spans="1:4">
      <c r="A249" s="18"/>
      <c r="B249" s="18"/>
      <c r="C249" s="18"/>
      <c r="D249" s="18"/>
    </row>
    <row r="250" spans="1:4">
      <c r="A250" s="18"/>
      <c r="B250" s="18"/>
      <c r="C250" s="18"/>
      <c r="D250" s="18"/>
    </row>
    <row r="251" spans="1:4">
      <c r="A251" s="18"/>
      <c r="B251" s="18"/>
      <c r="C251" s="18"/>
      <c r="D251" s="18"/>
    </row>
    <row r="252" spans="1:4">
      <c r="A252" s="18"/>
      <c r="B252" s="18"/>
      <c r="C252" s="18"/>
      <c r="D252" s="18"/>
    </row>
    <row r="253" spans="1:4">
      <c r="A253" s="18"/>
      <c r="B253" s="18"/>
      <c r="C253" s="18"/>
      <c r="D253" s="18"/>
    </row>
    <row r="254" spans="1:4">
      <c r="A254" s="18"/>
      <c r="B254" s="18"/>
      <c r="C254" s="18"/>
      <c r="D254" s="18"/>
    </row>
    <row r="255" spans="1:4">
      <c r="A255" s="18"/>
      <c r="B255" s="18"/>
      <c r="C255" s="18"/>
      <c r="D255" s="18"/>
    </row>
    <row r="256" spans="1:4">
      <c r="A256" s="18"/>
      <c r="B256" s="18"/>
      <c r="C256" s="18"/>
      <c r="D256" s="18"/>
    </row>
    <row r="257" spans="1:4">
      <c r="A257" s="18"/>
      <c r="B257" s="18"/>
      <c r="C257" s="18"/>
      <c r="D257" s="18"/>
    </row>
    <row r="258" spans="1:4">
      <c r="A258" s="18"/>
      <c r="B258" s="18"/>
      <c r="C258" s="18"/>
      <c r="D258" s="18"/>
    </row>
    <row r="259" spans="1:4">
      <c r="A259" s="18"/>
      <c r="B259" s="18"/>
      <c r="C259" s="18"/>
      <c r="D259" s="18"/>
    </row>
    <row r="260" spans="1:4">
      <c r="A260" s="18"/>
      <c r="B260" s="18"/>
      <c r="C260" s="18"/>
      <c r="D260" s="18"/>
    </row>
    <row r="261" spans="1:4">
      <c r="A261" s="18"/>
      <c r="B261" s="18"/>
      <c r="C261" s="18"/>
      <c r="D261" s="18"/>
    </row>
    <row r="262" spans="1:4">
      <c r="A262" s="18"/>
      <c r="B262" s="18"/>
      <c r="C262" s="18"/>
      <c r="D262" s="18"/>
    </row>
    <row r="263" spans="1:4">
      <c r="A263" s="18"/>
      <c r="B263" s="18"/>
      <c r="C263" s="18"/>
      <c r="D263" s="18"/>
    </row>
    <row r="264" spans="1:4">
      <c r="A264" s="18"/>
      <c r="B264" s="18"/>
      <c r="C264" s="18"/>
      <c r="D264" s="18"/>
    </row>
    <row r="265" spans="1:4">
      <c r="A265" s="18"/>
      <c r="B265" s="18"/>
      <c r="C265" s="18"/>
      <c r="D265" s="18"/>
    </row>
    <row r="266" spans="1:4">
      <c r="A266" s="18"/>
      <c r="B266" s="18"/>
      <c r="C266" s="18"/>
      <c r="D266" s="18"/>
    </row>
    <row r="267" spans="1:4">
      <c r="A267" s="18"/>
      <c r="B267" s="18"/>
      <c r="C267" s="18"/>
      <c r="D267" s="18"/>
    </row>
    <row r="268" spans="1:4">
      <c r="A268" s="18"/>
      <c r="B268" s="18"/>
      <c r="C268" s="18"/>
      <c r="D268" s="18"/>
    </row>
    <row r="269" spans="1:4">
      <c r="A269" s="18"/>
      <c r="B269" s="18"/>
      <c r="C269" s="18"/>
      <c r="D269" s="18"/>
    </row>
    <row r="270" spans="1:4">
      <c r="A270" s="18"/>
      <c r="B270" s="18"/>
      <c r="C270" s="18"/>
      <c r="D270" s="18"/>
    </row>
    <row r="271" spans="1:4">
      <c r="A271" s="18"/>
      <c r="B271" s="18"/>
      <c r="C271" s="18"/>
      <c r="D271" s="18"/>
    </row>
    <row r="272" spans="1:4">
      <c r="A272" s="18"/>
      <c r="B272" s="18"/>
      <c r="C272" s="18"/>
      <c r="D272" s="18"/>
    </row>
    <row r="273" spans="1:4">
      <c r="A273" s="18"/>
      <c r="B273" s="18"/>
      <c r="C273" s="18"/>
      <c r="D273" s="18"/>
    </row>
    <row r="274" spans="1:4">
      <c r="A274" s="18"/>
      <c r="B274" s="18"/>
      <c r="C274" s="18"/>
      <c r="D274" s="18"/>
    </row>
    <row r="275" spans="1:4">
      <c r="A275" s="18"/>
      <c r="B275" s="18"/>
      <c r="C275" s="18"/>
      <c r="D275" s="18"/>
    </row>
    <row r="276" spans="1:4">
      <c r="A276" s="18"/>
      <c r="B276" s="18"/>
      <c r="C276" s="18"/>
      <c r="D276" s="18"/>
    </row>
    <row r="277" spans="1:4">
      <c r="A277" s="18"/>
      <c r="B277" s="18"/>
      <c r="C277" s="18"/>
      <c r="D277" s="18"/>
    </row>
    <row r="278" spans="1:4">
      <c r="A278" s="18"/>
      <c r="B278" s="18"/>
      <c r="C278" s="18"/>
      <c r="D278" s="18"/>
    </row>
    <row r="279" spans="1:4">
      <c r="A279" s="18"/>
      <c r="B279" s="18"/>
      <c r="C279" s="18"/>
      <c r="D279" s="18"/>
    </row>
    <row r="280" spans="1:4">
      <c r="A280" s="18"/>
      <c r="B280" s="18"/>
      <c r="C280" s="18"/>
      <c r="D280" s="18"/>
    </row>
    <row r="281" spans="1:4">
      <c r="A281" s="18"/>
      <c r="B281" s="18"/>
      <c r="C281" s="18"/>
      <c r="D281" s="18"/>
    </row>
    <row r="282" spans="1:4">
      <c r="A282" s="18"/>
      <c r="B282" s="18"/>
      <c r="C282" s="18"/>
      <c r="D282" s="18"/>
    </row>
    <row r="283" spans="1:4">
      <c r="A283" s="18"/>
      <c r="B283" s="18"/>
      <c r="C283" s="18"/>
      <c r="D283" s="18"/>
    </row>
    <row r="284" spans="1:4">
      <c r="A284" s="18"/>
      <c r="B284" s="18"/>
      <c r="C284" s="18"/>
      <c r="D284" s="18"/>
    </row>
    <row r="285" spans="1:4">
      <c r="A285" s="18"/>
      <c r="B285" s="18"/>
      <c r="C285" s="18"/>
      <c r="D285" s="18"/>
    </row>
    <row r="286" spans="1:4">
      <c r="A286" s="18"/>
      <c r="B286" s="18"/>
      <c r="C286" s="18"/>
      <c r="D286" s="18"/>
    </row>
    <row r="287" spans="1:4">
      <c r="A287" s="18"/>
      <c r="B287" s="18"/>
      <c r="C287" s="18"/>
      <c r="D287" s="18"/>
    </row>
    <row r="288" spans="1:4">
      <c r="A288" s="18"/>
      <c r="B288" s="18"/>
      <c r="C288" s="18"/>
      <c r="D288" s="18"/>
    </row>
    <row r="289" spans="1:4">
      <c r="A289" s="18"/>
      <c r="B289" s="18"/>
      <c r="C289" s="18"/>
      <c r="D289" s="18"/>
    </row>
    <row r="290" spans="1:4">
      <c r="A290" s="18"/>
      <c r="B290" s="18"/>
      <c r="C290" s="18"/>
      <c r="D290" s="18"/>
    </row>
    <row r="291" spans="1:4">
      <c r="A291" s="18"/>
      <c r="B291" s="18"/>
      <c r="C291" s="18"/>
      <c r="D291" s="18"/>
    </row>
    <row r="292" spans="1:4">
      <c r="A292" s="18"/>
      <c r="B292" s="18"/>
      <c r="C292" s="18"/>
      <c r="D292" s="18"/>
    </row>
    <row r="293" spans="1:4">
      <c r="A293" s="18"/>
      <c r="B293" s="18"/>
      <c r="C293" s="18"/>
      <c r="D293" s="18"/>
    </row>
    <row r="294" spans="1:4">
      <c r="A294" s="18"/>
      <c r="B294" s="18"/>
      <c r="C294" s="18"/>
      <c r="D294" s="18"/>
    </row>
    <row r="295" spans="1:4">
      <c r="A295" s="18"/>
      <c r="B295" s="18"/>
      <c r="C295" s="18"/>
      <c r="D295" s="18"/>
    </row>
    <row r="296" spans="1:4">
      <c r="A296" s="18"/>
      <c r="B296" s="18"/>
      <c r="C296" s="18"/>
      <c r="D296" s="18"/>
    </row>
    <row r="297" spans="1:4">
      <c r="A297" s="18"/>
      <c r="B297" s="18"/>
      <c r="C297" s="18"/>
      <c r="D297" s="18"/>
    </row>
    <row r="298" spans="1:4">
      <c r="A298" s="18"/>
      <c r="B298" s="18"/>
      <c r="C298" s="18"/>
      <c r="D298" s="18"/>
    </row>
    <row r="299" spans="1:4">
      <c r="A299" s="18"/>
      <c r="B299" s="18"/>
      <c r="C299" s="18"/>
      <c r="D299" s="18"/>
    </row>
    <row r="300" spans="1:4">
      <c r="A300" s="18"/>
      <c r="B300" s="18"/>
      <c r="C300" s="18"/>
      <c r="D300" s="18"/>
    </row>
    <row r="301" spans="1:4">
      <c r="A301" s="18"/>
      <c r="B301" s="18"/>
      <c r="C301" s="18"/>
      <c r="D301" s="18"/>
    </row>
    <row r="302" spans="1:4">
      <c r="A302" s="18"/>
      <c r="B302" s="18"/>
      <c r="C302" s="18"/>
      <c r="D302" s="18"/>
    </row>
    <row r="303" spans="1:4">
      <c r="A303" s="18"/>
      <c r="B303" s="18"/>
      <c r="C303" s="18"/>
      <c r="D303" s="18"/>
    </row>
    <row r="304" spans="1:4">
      <c r="A304" s="18"/>
      <c r="B304" s="18"/>
      <c r="C304" s="18"/>
      <c r="D304" s="18"/>
    </row>
    <row r="305" spans="1:4">
      <c r="A305" s="18"/>
      <c r="B305" s="18"/>
      <c r="C305" s="18"/>
      <c r="D305" s="18"/>
    </row>
    <row r="306" spans="1:4">
      <c r="A306" s="18"/>
      <c r="B306" s="18"/>
      <c r="C306" s="18"/>
      <c r="D306" s="18"/>
    </row>
    <row r="307" spans="1:4">
      <c r="A307" s="18"/>
      <c r="B307" s="18"/>
      <c r="C307" s="18"/>
      <c r="D307" s="18"/>
    </row>
    <row r="308" spans="1:4">
      <c r="A308" s="18"/>
      <c r="B308" s="18"/>
      <c r="C308" s="18"/>
      <c r="D308" s="18"/>
    </row>
    <row r="309" spans="1:4">
      <c r="A309" s="18"/>
      <c r="B309" s="18"/>
      <c r="C309" s="18"/>
      <c r="D309" s="18"/>
    </row>
    <row r="310" spans="1:4">
      <c r="A310" s="18"/>
      <c r="B310" s="18"/>
      <c r="C310" s="18"/>
      <c r="D310" s="18"/>
    </row>
    <row r="311" spans="1:4">
      <c r="A311" s="18"/>
      <c r="B311" s="18"/>
      <c r="C311" s="18"/>
      <c r="D311" s="18"/>
    </row>
    <row r="312" spans="1:4">
      <c r="A312" s="18"/>
      <c r="B312" s="18"/>
      <c r="C312" s="18"/>
      <c r="D312" s="18"/>
    </row>
    <row r="313" spans="1:4">
      <c r="A313" s="18"/>
      <c r="B313" s="18"/>
      <c r="C313" s="18"/>
      <c r="D313" s="18"/>
    </row>
    <row r="314" spans="1:4">
      <c r="A314" s="18"/>
      <c r="B314" s="18"/>
      <c r="C314" s="18"/>
      <c r="D314" s="18"/>
    </row>
    <row r="315" spans="1:4">
      <c r="A315" s="18"/>
      <c r="B315" s="18"/>
      <c r="C315" s="18"/>
      <c r="D315" s="18"/>
    </row>
    <row r="316" spans="1:4">
      <c r="A316" s="18"/>
      <c r="B316" s="18"/>
      <c r="C316" s="18"/>
      <c r="D316" s="18"/>
    </row>
    <row r="317" spans="1:4">
      <c r="A317" s="18"/>
      <c r="B317" s="18"/>
      <c r="C317" s="18"/>
      <c r="D317" s="18"/>
    </row>
    <row r="318" spans="1:4">
      <c r="A318" s="18"/>
      <c r="B318" s="18"/>
      <c r="C318" s="18"/>
      <c r="D318" s="18"/>
    </row>
    <row r="319" spans="1:4">
      <c r="A319" s="18"/>
      <c r="B319" s="18"/>
      <c r="C319" s="18"/>
      <c r="D319" s="18"/>
    </row>
    <row r="320" spans="1:4">
      <c r="A320" s="18"/>
      <c r="B320" s="18"/>
      <c r="C320" s="18"/>
      <c r="D320" s="18"/>
    </row>
    <row r="321" spans="1:4">
      <c r="A321" s="18"/>
      <c r="B321" s="18"/>
      <c r="C321" s="18"/>
      <c r="D321" s="18"/>
    </row>
    <row r="322" spans="1:4">
      <c r="A322" s="18"/>
      <c r="B322" s="18"/>
      <c r="C322" s="18"/>
      <c r="D322" s="18"/>
    </row>
    <row r="323" spans="1:4">
      <c r="A323" s="18"/>
      <c r="B323" s="18"/>
      <c r="C323" s="18"/>
      <c r="D323" s="18"/>
    </row>
    <row r="324" spans="1:4">
      <c r="A324" s="18"/>
      <c r="B324" s="18"/>
      <c r="C324" s="18"/>
      <c r="D324" s="18"/>
    </row>
    <row r="325" spans="1:4">
      <c r="A325" s="18"/>
      <c r="B325" s="18"/>
      <c r="C325" s="18"/>
      <c r="D325" s="18"/>
    </row>
    <row r="326" spans="1:4">
      <c r="A326" s="18"/>
      <c r="B326" s="18"/>
      <c r="C326" s="18"/>
      <c r="D326" s="18"/>
    </row>
    <row r="327" spans="1:4">
      <c r="A327" s="18"/>
      <c r="B327" s="18"/>
      <c r="C327" s="18"/>
      <c r="D327" s="18"/>
    </row>
    <row r="328" spans="1:4">
      <c r="A328" s="18"/>
      <c r="B328" s="18"/>
      <c r="C328" s="18"/>
      <c r="D328" s="18"/>
    </row>
    <row r="329" spans="1:4">
      <c r="A329" s="18"/>
      <c r="B329" s="18"/>
      <c r="C329" s="18"/>
      <c r="D329" s="18"/>
    </row>
    <row r="330" spans="1:4">
      <c r="A330" s="18"/>
      <c r="B330" s="18"/>
      <c r="C330" s="18"/>
      <c r="D330" s="18"/>
    </row>
    <row r="331" spans="1:4">
      <c r="A331" s="18"/>
      <c r="B331" s="18"/>
      <c r="C331" s="18"/>
      <c r="D331" s="18"/>
    </row>
    <row r="332" spans="1:4">
      <c r="A332" s="18"/>
      <c r="B332" s="18"/>
      <c r="C332" s="18"/>
      <c r="D332" s="18"/>
    </row>
    <row r="333" spans="1:4">
      <c r="A333" s="18"/>
      <c r="B333" s="18"/>
      <c r="C333" s="18"/>
      <c r="D333" s="18"/>
    </row>
    <row r="334" spans="1:4">
      <c r="A334" s="18"/>
      <c r="B334" s="18"/>
      <c r="C334" s="18"/>
      <c r="D334" s="18"/>
    </row>
    <row r="335" spans="1:4">
      <c r="A335" s="18"/>
      <c r="B335" s="18"/>
      <c r="C335" s="18"/>
      <c r="D335" s="18"/>
    </row>
    <row r="336" spans="1:4">
      <c r="A336" s="18"/>
      <c r="B336" s="18"/>
      <c r="C336" s="18"/>
      <c r="D336" s="18"/>
    </row>
    <row r="337" spans="1:4">
      <c r="A337" s="18"/>
      <c r="B337" s="18"/>
      <c r="C337" s="18"/>
      <c r="D337" s="18"/>
    </row>
    <row r="338" spans="1:4">
      <c r="A338" s="18"/>
      <c r="B338" s="18"/>
      <c r="C338" s="18"/>
      <c r="D338" s="18"/>
    </row>
    <row r="339" spans="1:4">
      <c r="A339" s="18"/>
      <c r="B339" s="18"/>
      <c r="C339" s="18"/>
      <c r="D339" s="18"/>
    </row>
    <row r="340" spans="1:4">
      <c r="A340" s="18"/>
      <c r="B340" s="18"/>
      <c r="C340" s="18"/>
      <c r="D340" s="18"/>
    </row>
    <row r="341" spans="1:4">
      <c r="A341" s="18"/>
      <c r="B341" s="18"/>
      <c r="C341" s="18"/>
      <c r="D341" s="18"/>
    </row>
    <row r="342" spans="1:4">
      <c r="A342" s="18"/>
      <c r="B342" s="18"/>
      <c r="C342" s="18"/>
      <c r="D342" s="18"/>
    </row>
    <row r="343" spans="1:4">
      <c r="A343" s="18"/>
      <c r="B343" s="18"/>
      <c r="C343" s="18"/>
      <c r="D343" s="18"/>
    </row>
    <row r="344" spans="1:4">
      <c r="A344" s="18"/>
      <c r="B344" s="18"/>
      <c r="C344" s="18"/>
      <c r="D344" s="18"/>
    </row>
    <row r="345" spans="1:4">
      <c r="A345" s="18"/>
      <c r="B345" s="18"/>
      <c r="C345" s="18"/>
      <c r="D345" s="18"/>
    </row>
    <row r="346" spans="1:4">
      <c r="A346" s="18"/>
      <c r="B346" s="18"/>
      <c r="C346" s="18"/>
      <c r="D346" s="18"/>
    </row>
    <row r="347" spans="1:4">
      <c r="A347" s="18"/>
      <c r="B347" s="18"/>
      <c r="C347" s="18"/>
      <c r="D347" s="18"/>
    </row>
    <row r="348" spans="1:4">
      <c r="A348" s="18"/>
      <c r="B348" s="18"/>
      <c r="C348" s="18"/>
      <c r="D348" s="18"/>
    </row>
    <row r="349" spans="1:4">
      <c r="A349" s="18"/>
      <c r="B349" s="18"/>
      <c r="C349" s="18"/>
      <c r="D349" s="18"/>
    </row>
    <row r="350" spans="1:4">
      <c r="A350" s="18"/>
      <c r="B350" s="18"/>
      <c r="C350" s="18"/>
      <c r="D350" s="18"/>
    </row>
    <row r="351" spans="1:4">
      <c r="A351" s="18"/>
      <c r="B351" s="18"/>
      <c r="C351" s="18"/>
      <c r="D351" s="18"/>
    </row>
    <row r="352" spans="1:4">
      <c r="A352" s="18"/>
      <c r="B352" s="18"/>
      <c r="C352" s="18"/>
      <c r="D352" s="18"/>
    </row>
    <row r="353" spans="1:4">
      <c r="A353" s="18"/>
      <c r="B353" s="18"/>
      <c r="C353" s="18"/>
      <c r="D353" s="18"/>
    </row>
    <row r="354" spans="1:4">
      <c r="A354" s="18"/>
      <c r="B354" s="18"/>
      <c r="C354" s="18"/>
      <c r="D354" s="18"/>
    </row>
    <row r="355" spans="1:4">
      <c r="A355" s="18"/>
      <c r="B355" s="18"/>
      <c r="C355" s="18"/>
      <c r="D355" s="18"/>
    </row>
    <row r="356" spans="1:4">
      <c r="A356" s="18"/>
      <c r="B356" s="18"/>
      <c r="C356" s="18"/>
      <c r="D356" s="18"/>
    </row>
    <row r="357" spans="1:4">
      <c r="A357" s="18"/>
      <c r="B357" s="18"/>
      <c r="C357" s="18"/>
      <c r="D357" s="18"/>
    </row>
    <row r="358" spans="1:4">
      <c r="A358" s="18"/>
      <c r="B358" s="18"/>
      <c r="C358" s="18"/>
      <c r="D358" s="18"/>
    </row>
    <row r="359" spans="1:4">
      <c r="A359" s="18"/>
      <c r="B359" s="18"/>
      <c r="C359" s="18"/>
      <c r="D359" s="18"/>
    </row>
    <row r="360" spans="1:4">
      <c r="A360" s="18"/>
      <c r="B360" s="18"/>
      <c r="C360" s="18"/>
      <c r="D360" s="18"/>
    </row>
    <row r="361" spans="1:4">
      <c r="A361" s="18"/>
      <c r="B361" s="18"/>
      <c r="C361" s="18"/>
      <c r="D361" s="18"/>
    </row>
    <row r="362" spans="1:4">
      <c r="A362" s="18"/>
      <c r="B362" s="18"/>
      <c r="C362" s="18"/>
      <c r="D362" s="18"/>
    </row>
    <row r="363" spans="1:4">
      <c r="A363" s="18"/>
      <c r="B363" s="18"/>
      <c r="C363" s="18"/>
      <c r="D363" s="18"/>
    </row>
    <row r="364" spans="1:4">
      <c r="A364" s="18"/>
      <c r="B364" s="18"/>
      <c r="C364" s="18"/>
      <c r="D364" s="18"/>
    </row>
    <row r="365" spans="1:4">
      <c r="A365" s="18"/>
      <c r="B365" s="18"/>
      <c r="C365" s="18"/>
      <c r="D365" s="18"/>
    </row>
    <row r="366" spans="1:4">
      <c r="A366" s="18"/>
      <c r="B366" s="18"/>
      <c r="C366" s="18"/>
      <c r="D366" s="18"/>
    </row>
    <row r="367" spans="1:4">
      <c r="A367" s="18"/>
      <c r="B367" s="18"/>
      <c r="C367" s="18"/>
      <c r="D367" s="18"/>
    </row>
    <row r="368" spans="1:4">
      <c r="A368" s="18"/>
      <c r="B368" s="18"/>
      <c r="C368" s="18"/>
      <c r="D368" s="18"/>
    </row>
    <row r="369" spans="1:4">
      <c r="A369" s="18"/>
      <c r="B369" s="18"/>
      <c r="C369" s="18"/>
      <c r="D369" s="18"/>
    </row>
    <row r="370" spans="1:4">
      <c r="A370" s="18"/>
      <c r="B370" s="18"/>
      <c r="C370" s="18"/>
      <c r="D370" s="18"/>
    </row>
    <row r="371" spans="1:4">
      <c r="A371" s="18"/>
      <c r="B371" s="18"/>
      <c r="C371" s="18"/>
      <c r="D371" s="18"/>
    </row>
    <row r="372" spans="1:4">
      <c r="A372" s="18"/>
      <c r="B372" s="18"/>
      <c r="C372" s="18"/>
      <c r="D372" s="18"/>
    </row>
    <row r="373" spans="1:4">
      <c r="A373" s="18"/>
      <c r="B373" s="18"/>
      <c r="C373" s="18"/>
      <c r="D373" s="18"/>
    </row>
    <row r="374" spans="1:4">
      <c r="A374" s="18"/>
      <c r="B374" s="18"/>
      <c r="C374" s="18"/>
      <c r="D374" s="18"/>
    </row>
    <row r="375" spans="1:4">
      <c r="A375" s="18"/>
      <c r="B375" s="18"/>
      <c r="C375" s="18"/>
      <c r="D375" s="18"/>
    </row>
    <row r="376" spans="1:4">
      <c r="A376" s="18"/>
      <c r="B376" s="18"/>
      <c r="C376" s="18"/>
      <c r="D376" s="18"/>
    </row>
    <row r="377" spans="1:4">
      <c r="A377" s="18"/>
      <c r="B377" s="18"/>
      <c r="C377" s="18"/>
      <c r="D377" s="18"/>
    </row>
    <row r="378" spans="1:4">
      <c r="A378" s="18"/>
      <c r="B378" s="18"/>
      <c r="C378" s="18"/>
      <c r="D378" s="18"/>
    </row>
    <row r="379" spans="1:4">
      <c r="A379" s="18"/>
      <c r="B379" s="18"/>
      <c r="C379" s="18"/>
      <c r="D379" s="18"/>
    </row>
    <row r="380" spans="1:4">
      <c r="A380" s="18"/>
      <c r="B380" s="18"/>
      <c r="C380" s="18"/>
      <c r="D380" s="18"/>
    </row>
    <row r="381" spans="1:4">
      <c r="A381" s="18"/>
      <c r="B381" s="18"/>
      <c r="C381" s="18"/>
      <c r="D381" s="18"/>
    </row>
    <row r="382" spans="1:4">
      <c r="A382" s="18"/>
      <c r="B382" s="18"/>
      <c r="C382" s="18"/>
      <c r="D382" s="18"/>
    </row>
    <row r="383" spans="1:4">
      <c r="A383" s="18"/>
      <c r="B383" s="18"/>
      <c r="C383" s="18"/>
      <c r="D383" s="18"/>
    </row>
    <row r="384" spans="1:4">
      <c r="A384" s="18"/>
      <c r="B384" s="18"/>
      <c r="C384" s="18"/>
      <c r="D384" s="18"/>
    </row>
    <row r="385" spans="1:4">
      <c r="A385" s="18"/>
      <c r="B385" s="18"/>
      <c r="C385" s="18"/>
      <c r="D385" s="18"/>
    </row>
    <row r="386" spans="1:4">
      <c r="A386" s="18"/>
      <c r="B386" s="18"/>
      <c r="C386" s="18"/>
      <c r="D386" s="18"/>
    </row>
    <row r="387" spans="1:4">
      <c r="A387" s="18"/>
      <c r="B387" s="18"/>
      <c r="C387" s="18"/>
      <c r="D387" s="18"/>
    </row>
    <row r="388" spans="1:4">
      <c r="A388" s="18"/>
      <c r="B388" s="18"/>
      <c r="C388" s="18"/>
      <c r="D388" s="18"/>
    </row>
    <row r="389" spans="1:4">
      <c r="A389" s="18"/>
      <c r="B389" s="18"/>
      <c r="C389" s="18"/>
      <c r="D389" s="18"/>
    </row>
    <row r="390" spans="1:4">
      <c r="A390" s="18"/>
      <c r="B390" s="18"/>
      <c r="C390" s="18"/>
      <c r="D390" s="18"/>
    </row>
    <row r="391" spans="1:4">
      <c r="A391" s="18"/>
      <c r="B391" s="18"/>
      <c r="C391" s="18"/>
      <c r="D391" s="18"/>
    </row>
    <row r="392" spans="1:4">
      <c r="A392" s="18"/>
      <c r="B392" s="18"/>
      <c r="C392" s="18"/>
      <c r="D392" s="18"/>
    </row>
    <row r="393" spans="1:4">
      <c r="A393" s="18"/>
      <c r="B393" s="18"/>
      <c r="C393" s="18"/>
      <c r="D393" s="18"/>
    </row>
    <row r="394" spans="1:4">
      <c r="A394" s="18"/>
      <c r="B394" s="18"/>
      <c r="C394" s="18"/>
      <c r="D394" s="18"/>
    </row>
    <row r="395" spans="1:4">
      <c r="A395" s="18"/>
      <c r="B395" s="18"/>
      <c r="C395" s="18"/>
      <c r="D395" s="18"/>
    </row>
    <row r="396" spans="1:4">
      <c r="A396" s="18"/>
      <c r="B396" s="18"/>
      <c r="C396" s="18"/>
      <c r="D396" s="18"/>
    </row>
    <row r="397" spans="1:4">
      <c r="A397" s="18"/>
      <c r="B397" s="18"/>
      <c r="C397" s="18"/>
      <c r="D397" s="18"/>
    </row>
    <row r="398" spans="1:4">
      <c r="A398" s="18"/>
      <c r="B398" s="18"/>
      <c r="C398" s="18"/>
      <c r="D398" s="18"/>
    </row>
    <row r="399" spans="1:4">
      <c r="A399" s="18"/>
      <c r="B399" s="18"/>
      <c r="C399" s="18"/>
      <c r="D399" s="18"/>
    </row>
    <row r="400" spans="1:4">
      <c r="A400" s="18"/>
      <c r="B400" s="18"/>
      <c r="C400" s="18"/>
      <c r="D400" s="18"/>
    </row>
    <row r="401" spans="1:4">
      <c r="A401" s="18"/>
      <c r="B401" s="18"/>
      <c r="C401" s="18"/>
      <c r="D401" s="18"/>
    </row>
    <row r="402" spans="1:4">
      <c r="A402" s="18"/>
      <c r="B402" s="18"/>
      <c r="C402" s="18"/>
      <c r="D402" s="18"/>
    </row>
    <row r="403" spans="1:4">
      <c r="A403" s="18"/>
      <c r="B403" s="18"/>
      <c r="C403" s="18"/>
      <c r="D403" s="18"/>
    </row>
    <row r="404" spans="1:4">
      <c r="A404" s="18"/>
      <c r="B404" s="18"/>
      <c r="C404" s="18"/>
      <c r="D404" s="18"/>
    </row>
    <row r="405" spans="1:4">
      <c r="A405" s="18"/>
      <c r="B405" s="18"/>
      <c r="C405" s="18"/>
      <c r="D405" s="18"/>
    </row>
    <row r="406" spans="1:4">
      <c r="A406" s="18"/>
      <c r="B406" s="18"/>
      <c r="C406" s="18"/>
      <c r="D406" s="18"/>
    </row>
    <row r="407" spans="1:4">
      <c r="A407" s="18"/>
      <c r="B407" s="18"/>
      <c r="C407" s="18"/>
      <c r="D407" s="18"/>
    </row>
    <row r="408" spans="1:4">
      <c r="A408" s="18"/>
      <c r="B408" s="18"/>
      <c r="C408" s="18"/>
      <c r="D408" s="18"/>
    </row>
    <row r="409" spans="1:4">
      <c r="A409" s="18"/>
      <c r="B409" s="18"/>
      <c r="C409" s="18"/>
      <c r="D409" s="18"/>
    </row>
    <row r="410" spans="1:4">
      <c r="A410" s="18"/>
      <c r="B410" s="18"/>
      <c r="C410" s="18"/>
      <c r="D410" s="18"/>
    </row>
    <row r="411" spans="1:4">
      <c r="A411" s="18"/>
      <c r="B411" s="18"/>
      <c r="C411" s="18"/>
      <c r="D411" s="18"/>
    </row>
    <row r="412" spans="1:4">
      <c r="A412" s="18"/>
      <c r="B412" s="18"/>
      <c r="C412" s="18"/>
      <c r="D412" s="18"/>
    </row>
    <row r="413" spans="1:4">
      <c r="A413" s="18"/>
      <c r="B413" s="18"/>
      <c r="C413" s="18"/>
      <c r="D413" s="18"/>
    </row>
    <row r="414" spans="1:4">
      <c r="A414" s="18"/>
      <c r="B414" s="18"/>
      <c r="C414" s="18"/>
      <c r="D414" s="18"/>
    </row>
    <row r="415" spans="1:4">
      <c r="A415" s="18"/>
      <c r="B415" s="18"/>
      <c r="C415" s="18"/>
      <c r="D415" s="18"/>
    </row>
    <row r="416" spans="1:4">
      <c r="A416" s="18"/>
      <c r="B416" s="18"/>
      <c r="C416" s="18"/>
      <c r="D416" s="18"/>
    </row>
    <row r="417" spans="1:4">
      <c r="A417" s="18"/>
      <c r="B417" s="18"/>
      <c r="C417" s="18"/>
      <c r="D417" s="18"/>
    </row>
    <row r="418" spans="1:4">
      <c r="A418" s="18"/>
      <c r="B418" s="18"/>
      <c r="C418" s="18"/>
      <c r="D418" s="18"/>
    </row>
    <row r="419" spans="1:4">
      <c r="A419" s="18"/>
      <c r="B419" s="18"/>
      <c r="C419" s="18"/>
      <c r="D419" s="18"/>
    </row>
    <row r="420" spans="1:4">
      <c r="A420" s="18"/>
      <c r="B420" s="18"/>
      <c r="C420" s="18"/>
      <c r="D420" s="18"/>
    </row>
    <row r="421" spans="1:4">
      <c r="A421" s="18"/>
      <c r="B421" s="18"/>
      <c r="C421" s="18"/>
      <c r="D421" s="18"/>
    </row>
    <row r="422" spans="1:4">
      <c r="A422" s="18"/>
      <c r="B422" s="18"/>
      <c r="C422" s="18"/>
      <c r="D422" s="18"/>
    </row>
    <row r="423" spans="1:4">
      <c r="A423" s="18"/>
      <c r="B423" s="18"/>
      <c r="C423" s="18"/>
      <c r="D423" s="18"/>
    </row>
    <row r="424" spans="1:4">
      <c r="A424" s="18"/>
      <c r="B424" s="18"/>
      <c r="C424" s="18"/>
      <c r="D424" s="18"/>
    </row>
    <row r="425" spans="1:4">
      <c r="A425" s="18"/>
      <c r="B425" s="18"/>
      <c r="C425" s="18"/>
      <c r="D425" s="18"/>
    </row>
    <row r="426" spans="1:4">
      <c r="A426" s="18"/>
      <c r="B426" s="18"/>
      <c r="C426" s="18"/>
      <c r="D426" s="18"/>
    </row>
    <row r="427" spans="1:4">
      <c r="A427" s="18"/>
      <c r="B427" s="18"/>
      <c r="C427" s="18"/>
      <c r="D427" s="18"/>
    </row>
    <row r="428" spans="1:4">
      <c r="A428" s="18"/>
      <c r="B428" s="18"/>
      <c r="C428" s="18"/>
      <c r="D428" s="18"/>
    </row>
    <row r="429" spans="1:4">
      <c r="A429" s="18"/>
      <c r="B429" s="18"/>
      <c r="C429" s="18"/>
      <c r="D429" s="18"/>
    </row>
    <row r="430" spans="1:4">
      <c r="A430" s="18"/>
      <c r="B430" s="18"/>
      <c r="C430" s="18"/>
      <c r="D430" s="18"/>
    </row>
    <row r="431" spans="1:4">
      <c r="A431" s="18"/>
      <c r="B431" s="18"/>
      <c r="C431" s="18"/>
      <c r="D431" s="18"/>
    </row>
    <row r="432" spans="1:4">
      <c r="A432" s="18"/>
      <c r="B432" s="18"/>
      <c r="C432" s="18"/>
      <c r="D432" s="18"/>
    </row>
    <row r="433" spans="1:4">
      <c r="A433" s="18"/>
      <c r="B433" s="18"/>
      <c r="C433" s="18"/>
      <c r="D433" s="18"/>
    </row>
    <row r="434" spans="1:4">
      <c r="A434" s="18"/>
      <c r="B434" s="18"/>
      <c r="C434" s="18"/>
      <c r="D434" s="18"/>
    </row>
    <row r="435" spans="1:4">
      <c r="A435" s="18"/>
      <c r="B435" s="18"/>
      <c r="C435" s="18"/>
      <c r="D435" s="18"/>
    </row>
    <row r="436" spans="1:4">
      <c r="A436" s="18"/>
      <c r="B436" s="18"/>
      <c r="C436" s="18"/>
      <c r="D436" s="18"/>
    </row>
    <row r="437" spans="1:4">
      <c r="A437" s="18"/>
      <c r="B437" s="18"/>
      <c r="C437" s="18"/>
      <c r="D437" s="18"/>
    </row>
    <row r="438" spans="1:4">
      <c r="A438" s="18"/>
      <c r="B438" s="18"/>
      <c r="C438" s="18"/>
      <c r="D438" s="18"/>
    </row>
    <row r="439" spans="1:4">
      <c r="A439" s="18"/>
      <c r="B439" s="18"/>
      <c r="C439" s="18"/>
      <c r="D439" s="18"/>
    </row>
    <row r="440" spans="1:4">
      <c r="A440" s="18"/>
      <c r="B440" s="18"/>
      <c r="C440" s="18"/>
      <c r="D440" s="18"/>
    </row>
    <row r="441" spans="1:4">
      <c r="A441" s="18"/>
      <c r="B441" s="18"/>
      <c r="C441" s="18"/>
      <c r="D441" s="18"/>
    </row>
    <row r="442" spans="1:4">
      <c r="A442" s="18"/>
      <c r="B442" s="18"/>
      <c r="C442" s="18"/>
      <c r="D442" s="18"/>
    </row>
    <row r="443" spans="1:4">
      <c r="A443" s="18"/>
      <c r="B443" s="18"/>
      <c r="C443" s="18"/>
      <c r="D443" s="18"/>
    </row>
    <row r="444" spans="1:4">
      <c r="A444" s="18"/>
      <c r="B444" s="18"/>
      <c r="C444" s="18"/>
      <c r="D444" s="18"/>
    </row>
    <row r="445" spans="1:4">
      <c r="A445" s="18"/>
      <c r="B445" s="18"/>
      <c r="C445" s="18"/>
      <c r="D445" s="18"/>
    </row>
    <row r="446" spans="1:4">
      <c r="A446" s="18"/>
      <c r="B446" s="18"/>
      <c r="C446" s="18"/>
      <c r="D446" s="18"/>
    </row>
    <row r="447" spans="1:4">
      <c r="A447" s="18"/>
      <c r="B447" s="18"/>
      <c r="C447" s="18"/>
      <c r="D447" s="18"/>
    </row>
    <row r="448" spans="1:4">
      <c r="A448" s="18"/>
      <c r="B448" s="18"/>
      <c r="C448" s="18"/>
      <c r="D448" s="18"/>
    </row>
    <row r="449" spans="1:4">
      <c r="A449" s="18"/>
      <c r="B449" s="18"/>
      <c r="C449" s="18"/>
      <c r="D449" s="18"/>
    </row>
    <row r="450" spans="1:4">
      <c r="A450" s="18"/>
      <c r="B450" s="18"/>
      <c r="C450" s="18"/>
      <c r="D450" s="18"/>
    </row>
    <row r="451" spans="1:4">
      <c r="A451" s="18"/>
      <c r="B451" s="18"/>
      <c r="C451" s="18"/>
      <c r="D451" s="18"/>
    </row>
    <row r="452" spans="1:4">
      <c r="A452" s="18"/>
      <c r="B452" s="18"/>
      <c r="C452" s="18"/>
      <c r="D452" s="18"/>
    </row>
    <row r="453" spans="1:4">
      <c r="A453" s="18"/>
      <c r="B453" s="18"/>
      <c r="C453" s="18"/>
      <c r="D453" s="18"/>
    </row>
    <row r="454" spans="1:4">
      <c r="A454" s="18"/>
      <c r="B454" s="18"/>
      <c r="C454" s="18"/>
      <c r="D454" s="18"/>
    </row>
    <row r="455" spans="1:4">
      <c r="A455" s="18"/>
      <c r="B455" s="18"/>
      <c r="C455" s="18"/>
      <c r="D455" s="18"/>
    </row>
    <row r="456" spans="1:4">
      <c r="A456" s="18"/>
      <c r="B456" s="18"/>
      <c r="C456" s="18"/>
      <c r="D456" s="18"/>
    </row>
    <row r="457" spans="1:4">
      <c r="A457" s="18"/>
      <c r="B457" s="18"/>
      <c r="C457" s="18"/>
      <c r="D457" s="18"/>
    </row>
    <row r="458" spans="1:4">
      <c r="A458" s="18"/>
      <c r="B458" s="18"/>
      <c r="C458" s="18"/>
      <c r="D458" s="18"/>
    </row>
    <row r="459" spans="1:4">
      <c r="A459" s="18"/>
      <c r="B459" s="18"/>
      <c r="C459" s="18"/>
      <c r="D459" s="18"/>
    </row>
    <row r="460" spans="1:4">
      <c r="A460" s="18"/>
      <c r="B460" s="18"/>
      <c r="C460" s="18"/>
      <c r="D460" s="18"/>
    </row>
    <row r="461" spans="1:4">
      <c r="A461" s="18"/>
      <c r="B461" s="18"/>
      <c r="C461" s="18"/>
      <c r="D461" s="18"/>
    </row>
    <row r="462" spans="1:4">
      <c r="A462" s="18"/>
      <c r="B462" s="18"/>
      <c r="C462" s="18"/>
      <c r="D462" s="18"/>
    </row>
    <row r="463" spans="1:4">
      <c r="A463" s="18"/>
      <c r="B463" s="18"/>
      <c r="C463" s="18"/>
      <c r="D463" s="18"/>
    </row>
    <row r="464" spans="1:4">
      <c r="A464" s="18"/>
      <c r="B464" s="18"/>
      <c r="C464" s="18"/>
      <c r="D464" s="18"/>
    </row>
    <row r="465" spans="1:4">
      <c r="A465" s="18"/>
      <c r="B465" s="18"/>
      <c r="C465" s="18"/>
      <c r="D465" s="18"/>
    </row>
    <row r="466" spans="1:4">
      <c r="A466" s="18"/>
      <c r="B466" s="18"/>
      <c r="C466" s="18"/>
      <c r="D466" s="18"/>
    </row>
    <row r="467" spans="1:4">
      <c r="A467" s="18"/>
      <c r="B467" s="18"/>
      <c r="C467" s="18"/>
      <c r="D467" s="18"/>
    </row>
    <row r="468" spans="1:4">
      <c r="A468" s="18"/>
      <c r="B468" s="18"/>
      <c r="C468" s="18"/>
      <c r="D468" s="18"/>
    </row>
    <row r="469" spans="1:4">
      <c r="A469" s="18"/>
      <c r="B469" s="18"/>
      <c r="C469" s="18"/>
      <c r="D469" s="18"/>
    </row>
    <row r="470" spans="1:4">
      <c r="A470" s="18"/>
      <c r="B470" s="18"/>
      <c r="C470" s="18"/>
      <c r="D470" s="18"/>
    </row>
    <row r="471" spans="1:4">
      <c r="A471" s="18"/>
      <c r="B471" s="18"/>
      <c r="C471" s="18"/>
      <c r="D471" s="18"/>
    </row>
    <row r="472" spans="1:4">
      <c r="A472" s="18"/>
      <c r="B472" s="18"/>
      <c r="C472" s="18"/>
      <c r="D472" s="18"/>
    </row>
    <row r="473" spans="1:4">
      <c r="A473" s="18"/>
      <c r="B473" s="18"/>
      <c r="C473" s="18"/>
      <c r="D473" s="18"/>
    </row>
    <row r="474" spans="1:4">
      <c r="A474" s="18"/>
      <c r="B474" s="18"/>
      <c r="C474" s="18"/>
      <c r="D474" s="18"/>
    </row>
    <row r="475" spans="1:4">
      <c r="A475" s="18"/>
      <c r="B475" s="18"/>
      <c r="C475" s="18"/>
      <c r="D475" s="18"/>
    </row>
    <row r="476" spans="1:4">
      <c r="A476" s="18"/>
      <c r="B476" s="18"/>
      <c r="C476" s="18"/>
      <c r="D476" s="18"/>
    </row>
    <row r="477" spans="1:4">
      <c r="A477" s="18"/>
      <c r="B477" s="18"/>
      <c r="C477" s="18"/>
      <c r="D477" s="18"/>
    </row>
    <row r="478" spans="1:4">
      <c r="A478" s="18"/>
      <c r="B478" s="18"/>
      <c r="C478" s="18"/>
      <c r="D478" s="18"/>
    </row>
    <row r="479" spans="1:4">
      <c r="A479" s="18"/>
      <c r="B479" s="18"/>
      <c r="C479" s="18"/>
      <c r="D479" s="18"/>
    </row>
    <row r="480" spans="1:4">
      <c r="A480" s="18"/>
      <c r="B480" s="18"/>
      <c r="C480" s="18"/>
      <c r="D480" s="18"/>
    </row>
    <row r="481" spans="1:4">
      <c r="A481" s="18"/>
      <c r="B481" s="18"/>
      <c r="C481" s="18"/>
      <c r="D481" s="18"/>
    </row>
    <row r="482" spans="1:4">
      <c r="A482" s="18"/>
      <c r="B482" s="18"/>
      <c r="C482" s="18"/>
      <c r="D482" s="18"/>
    </row>
    <row r="483" spans="1:4">
      <c r="A483" s="18"/>
      <c r="B483" s="18"/>
      <c r="C483" s="18"/>
      <c r="D483" s="18"/>
    </row>
    <row r="484" spans="1:4">
      <c r="A484" s="18"/>
      <c r="B484" s="18"/>
      <c r="C484" s="18"/>
      <c r="D484" s="18"/>
    </row>
    <row r="485" spans="1:4">
      <c r="A485" s="18"/>
      <c r="B485" s="18"/>
      <c r="C485" s="18"/>
      <c r="D485" s="18"/>
    </row>
    <row r="486" spans="1:4">
      <c r="A486" s="18"/>
      <c r="B486" s="18"/>
      <c r="C486" s="18"/>
      <c r="D486" s="18"/>
    </row>
    <row r="487" spans="1:4">
      <c r="A487" s="18"/>
      <c r="B487" s="18"/>
      <c r="C487" s="18"/>
      <c r="D487" s="18"/>
    </row>
    <row r="488" spans="1:4">
      <c r="A488" s="18"/>
      <c r="B488" s="18"/>
      <c r="C488" s="18"/>
      <c r="D488" s="18"/>
    </row>
    <row r="489" spans="1:4">
      <c r="A489" s="18"/>
      <c r="B489" s="18"/>
      <c r="C489" s="18"/>
      <c r="D489" s="18"/>
    </row>
    <row r="490" spans="1:4">
      <c r="A490" s="18"/>
      <c r="B490" s="18"/>
      <c r="C490" s="18"/>
      <c r="D490" s="18"/>
    </row>
    <row r="491" spans="1:4">
      <c r="A491" s="18"/>
      <c r="B491" s="18"/>
      <c r="C491" s="18"/>
      <c r="D491" s="18"/>
    </row>
    <row r="492" spans="1:4">
      <c r="A492" s="18"/>
      <c r="B492" s="18"/>
      <c r="C492" s="18"/>
      <c r="D492" s="18"/>
    </row>
    <row r="493" spans="1:4">
      <c r="A493" s="18"/>
      <c r="B493" s="18"/>
      <c r="C493" s="18"/>
      <c r="D493" s="18"/>
    </row>
    <row r="494" spans="1:4">
      <c r="A494" s="18"/>
      <c r="B494" s="18"/>
      <c r="C494" s="18"/>
      <c r="D494" s="18"/>
    </row>
    <row r="495" spans="1:4">
      <c r="A495" s="18"/>
      <c r="B495" s="18"/>
      <c r="C495" s="18"/>
      <c r="D495" s="18"/>
    </row>
    <row r="496" spans="1:4">
      <c r="A496" s="18"/>
      <c r="B496" s="18"/>
      <c r="C496" s="18"/>
      <c r="D496" s="18"/>
    </row>
    <row r="497" spans="1:4">
      <c r="A497" s="18"/>
      <c r="B497" s="18"/>
      <c r="C497" s="18"/>
      <c r="D497" s="18"/>
    </row>
    <row r="498" spans="1:4">
      <c r="A498" s="18"/>
      <c r="B498" s="18"/>
      <c r="C498" s="18"/>
      <c r="D498" s="18"/>
    </row>
    <row r="499" spans="1:4">
      <c r="A499" s="18"/>
      <c r="B499" s="18"/>
      <c r="C499" s="18"/>
      <c r="D499" s="18"/>
    </row>
    <row r="500" spans="1:4">
      <c r="A500" s="18"/>
      <c r="B500" s="18"/>
      <c r="C500" s="18"/>
      <c r="D500" s="18"/>
    </row>
    <row r="501" spans="1:4">
      <c r="A501" s="18"/>
      <c r="B501" s="18"/>
      <c r="C501" s="18"/>
      <c r="D501" s="18"/>
    </row>
    <row r="502" spans="1:4">
      <c r="A502" s="18"/>
      <c r="B502" s="18"/>
      <c r="C502" s="18"/>
      <c r="D502" s="18"/>
    </row>
    <row r="503" spans="1:4">
      <c r="A503" s="18"/>
      <c r="B503" s="18"/>
      <c r="C503" s="18"/>
      <c r="D503" s="18"/>
    </row>
    <row r="504" spans="1:4">
      <c r="A504" s="18"/>
      <c r="B504" s="18"/>
      <c r="C504" s="18"/>
      <c r="D504" s="18"/>
    </row>
    <row r="505" spans="1:4">
      <c r="A505" s="18"/>
      <c r="B505" s="18"/>
      <c r="C505" s="18"/>
      <c r="D505" s="18"/>
    </row>
    <row r="506" spans="1:4">
      <c r="A506" s="18"/>
      <c r="B506" s="18"/>
      <c r="C506" s="18"/>
      <c r="D506" s="18"/>
    </row>
    <row r="507" spans="1:4">
      <c r="A507" s="18"/>
      <c r="B507" s="18"/>
      <c r="C507" s="18"/>
      <c r="D507" s="18"/>
    </row>
    <row r="508" spans="1:4">
      <c r="A508" s="18"/>
      <c r="B508" s="18"/>
      <c r="C508" s="18"/>
      <c r="D508" s="18"/>
    </row>
    <row r="509" spans="1:4">
      <c r="A509" s="18"/>
      <c r="B509" s="18"/>
      <c r="C509" s="18"/>
      <c r="D509" s="18"/>
    </row>
    <row r="510" spans="1:4">
      <c r="A510" s="18"/>
      <c r="B510" s="18"/>
      <c r="C510" s="18"/>
      <c r="D510" s="18"/>
    </row>
    <row r="511" spans="1:4">
      <c r="A511" s="18"/>
      <c r="B511" s="18"/>
      <c r="C511" s="18"/>
      <c r="D511" s="18"/>
    </row>
    <row r="512" spans="1:4">
      <c r="A512" s="18"/>
      <c r="B512" s="18"/>
      <c r="C512" s="18"/>
      <c r="D512" s="18"/>
    </row>
    <row r="513" spans="1:4">
      <c r="A513" s="18"/>
      <c r="B513" s="18"/>
      <c r="C513" s="18"/>
      <c r="D513" s="18"/>
    </row>
    <row r="514" spans="1:4">
      <c r="A514" s="18"/>
      <c r="B514" s="18"/>
      <c r="C514" s="18"/>
      <c r="D514" s="18"/>
    </row>
    <row r="515" spans="1:4">
      <c r="A515" s="18"/>
      <c r="B515" s="18"/>
      <c r="C515" s="18"/>
      <c r="D515" s="18"/>
    </row>
    <row r="516" spans="1:4">
      <c r="A516" s="18"/>
      <c r="B516" s="18"/>
      <c r="C516" s="18"/>
      <c r="D516" s="18"/>
    </row>
    <row r="517" spans="1:4">
      <c r="A517" s="18"/>
      <c r="B517" s="18"/>
      <c r="C517" s="18"/>
      <c r="D517" s="18"/>
    </row>
    <row r="518" spans="1:4">
      <c r="A518" s="18"/>
      <c r="B518" s="18"/>
      <c r="C518" s="18"/>
      <c r="D518" s="18"/>
    </row>
    <row r="519" spans="1:4">
      <c r="A519" s="18"/>
      <c r="B519" s="18"/>
      <c r="C519" s="18"/>
      <c r="D519" s="18"/>
    </row>
    <row r="520" spans="1:4">
      <c r="A520" s="18"/>
      <c r="B520" s="18"/>
      <c r="C520" s="18"/>
      <c r="D520" s="18"/>
    </row>
    <row r="521" spans="1:4">
      <c r="A521" s="18"/>
      <c r="B521" s="18"/>
      <c r="C521" s="18"/>
      <c r="D521" s="18"/>
    </row>
    <row r="522" spans="1:4">
      <c r="A522" s="18"/>
      <c r="B522" s="18"/>
      <c r="C522" s="18"/>
      <c r="D522" s="18"/>
    </row>
    <row r="523" spans="1:4">
      <c r="A523" s="18"/>
      <c r="B523" s="18"/>
      <c r="C523" s="18"/>
      <c r="D523" s="18"/>
    </row>
    <row r="524" spans="1:4">
      <c r="A524" s="18"/>
      <c r="B524" s="18"/>
      <c r="C524" s="18"/>
      <c r="D524" s="18"/>
    </row>
    <row r="525" spans="1:4">
      <c r="A525" s="18"/>
      <c r="B525" s="18"/>
      <c r="C525" s="18"/>
      <c r="D525" s="18"/>
    </row>
    <row r="526" spans="1:4">
      <c r="A526" s="18"/>
      <c r="B526" s="18"/>
      <c r="C526" s="18"/>
      <c r="D526" s="18"/>
    </row>
    <row r="527" spans="1:4">
      <c r="A527" s="18"/>
      <c r="B527" s="18"/>
      <c r="C527" s="18"/>
      <c r="D527" s="18"/>
    </row>
    <row r="528" spans="1:4">
      <c r="A528" s="18"/>
      <c r="B528" s="18"/>
      <c r="C528" s="18"/>
      <c r="D528" s="18"/>
    </row>
    <row r="529" spans="1:4">
      <c r="A529" s="18"/>
      <c r="B529" s="18"/>
      <c r="C529" s="18"/>
      <c r="D529" s="18"/>
    </row>
    <row r="530" spans="1:4">
      <c r="A530" s="18"/>
      <c r="B530" s="18"/>
      <c r="C530" s="18"/>
      <c r="D530" s="18"/>
    </row>
    <row r="531" spans="1:4">
      <c r="A531" s="18"/>
      <c r="B531" s="18"/>
      <c r="C531" s="18"/>
      <c r="D531" s="18"/>
    </row>
    <row r="532" spans="1:4">
      <c r="A532" s="18"/>
      <c r="B532" s="18"/>
      <c r="C532" s="18"/>
      <c r="D532" s="18"/>
    </row>
    <row r="533" spans="1:4">
      <c r="A533" s="18"/>
      <c r="B533" s="18"/>
      <c r="C533" s="18"/>
      <c r="D533" s="18"/>
    </row>
    <row r="534" spans="1:4">
      <c r="A534" s="18"/>
      <c r="B534" s="18"/>
      <c r="C534" s="18"/>
      <c r="D534" s="18"/>
    </row>
    <row r="535" spans="1:4">
      <c r="A535" s="18"/>
      <c r="B535" s="18"/>
      <c r="C535" s="18"/>
      <c r="D535" s="18"/>
    </row>
    <row r="536" spans="1:4">
      <c r="A536" s="18"/>
      <c r="B536" s="18"/>
      <c r="C536" s="18"/>
      <c r="D536" s="18"/>
    </row>
    <row r="537" spans="1:4">
      <c r="A537" s="18"/>
      <c r="B537" s="18"/>
      <c r="C537" s="18"/>
      <c r="D537" s="18"/>
    </row>
    <row r="538" spans="1:4">
      <c r="A538" s="18"/>
      <c r="B538" s="18"/>
      <c r="C538" s="18"/>
      <c r="D538" s="18"/>
    </row>
    <row r="539" spans="1:4">
      <c r="A539" s="18"/>
      <c r="B539" s="18"/>
      <c r="C539" s="18"/>
      <c r="D539" s="18"/>
    </row>
    <row r="540" spans="1:4">
      <c r="A540" s="18"/>
      <c r="B540" s="18"/>
      <c r="C540" s="18"/>
      <c r="D540" s="18"/>
    </row>
    <row r="541" spans="1:4">
      <c r="A541" s="18"/>
      <c r="B541" s="18"/>
      <c r="C541" s="18"/>
      <c r="D541" s="18"/>
    </row>
    <row r="542" spans="1:4">
      <c r="A542" s="18"/>
      <c r="B542" s="18"/>
      <c r="C542" s="18"/>
      <c r="D542" s="18"/>
    </row>
    <row r="543" spans="1:4">
      <c r="A543" s="18"/>
      <c r="B543" s="18"/>
      <c r="C543" s="18"/>
      <c r="D543" s="18"/>
    </row>
    <row r="544" spans="1:4">
      <c r="A544" s="18"/>
      <c r="B544" s="18"/>
      <c r="C544" s="18"/>
      <c r="D544" s="18"/>
    </row>
    <row r="545" spans="1:4">
      <c r="A545" s="18"/>
      <c r="B545" s="18"/>
      <c r="C545" s="18"/>
      <c r="D545" s="18"/>
    </row>
    <row r="546" spans="1:4">
      <c r="A546" s="18"/>
      <c r="B546" s="18"/>
      <c r="C546" s="18"/>
      <c r="D546" s="18"/>
    </row>
    <row r="547" spans="1:4">
      <c r="A547" s="18"/>
      <c r="B547" s="18"/>
      <c r="C547" s="18"/>
      <c r="D547" s="18"/>
    </row>
    <row r="548" spans="1:4">
      <c r="A548" s="18"/>
      <c r="B548" s="18"/>
      <c r="C548" s="18"/>
      <c r="D548" s="18"/>
    </row>
    <row r="549" spans="1:4">
      <c r="A549" s="18"/>
      <c r="B549" s="18"/>
      <c r="C549" s="18"/>
      <c r="D549" s="18"/>
    </row>
    <row r="550" spans="1:4">
      <c r="A550" s="18"/>
      <c r="B550" s="18"/>
      <c r="C550" s="18"/>
      <c r="D550" s="18"/>
    </row>
    <row r="551" spans="1:4">
      <c r="A551" s="18"/>
      <c r="B551" s="18"/>
      <c r="C551" s="18"/>
      <c r="D551" s="18"/>
    </row>
    <row r="552" spans="1:4">
      <c r="A552" s="18"/>
      <c r="B552" s="18"/>
      <c r="C552" s="18"/>
      <c r="D552" s="18"/>
    </row>
    <row r="553" spans="1:4">
      <c r="A553" s="18"/>
      <c r="B553" s="18"/>
      <c r="C553" s="18"/>
      <c r="D553" s="18"/>
    </row>
    <row r="554" spans="1:4">
      <c r="A554" s="18"/>
      <c r="B554" s="18"/>
      <c r="C554" s="18"/>
      <c r="D554" s="18"/>
    </row>
    <row r="555" spans="1:4">
      <c r="A555" s="18"/>
      <c r="B555" s="18"/>
      <c r="C555" s="18"/>
      <c r="D555" s="18"/>
    </row>
    <row r="556" spans="1:4">
      <c r="A556" s="18"/>
      <c r="B556" s="18"/>
      <c r="C556" s="18"/>
      <c r="D556" s="18"/>
    </row>
    <row r="557" spans="1:4">
      <c r="A557" s="18"/>
      <c r="B557" s="18"/>
      <c r="C557" s="18"/>
      <c r="D557" s="18"/>
    </row>
    <row r="558" spans="1:4">
      <c r="A558" s="18"/>
      <c r="B558" s="18"/>
      <c r="C558" s="18"/>
      <c r="D558" s="18"/>
    </row>
    <row r="559" spans="1:4">
      <c r="A559" s="18"/>
      <c r="B559" s="18"/>
      <c r="C559" s="18"/>
      <c r="D559" s="18"/>
    </row>
    <row r="560" spans="1:4">
      <c r="A560" s="18"/>
      <c r="B560" s="18"/>
      <c r="C560" s="18"/>
      <c r="D560" s="18"/>
    </row>
    <row r="561" spans="1:4">
      <c r="A561" s="18"/>
      <c r="B561" s="18"/>
      <c r="C561" s="18"/>
      <c r="D561" s="18"/>
    </row>
    <row r="562" spans="1:4">
      <c r="A562" s="18"/>
      <c r="B562" s="18"/>
      <c r="C562" s="18"/>
      <c r="D562" s="18"/>
    </row>
    <row r="563" spans="1:4">
      <c r="A563" s="18"/>
      <c r="B563" s="18"/>
      <c r="C563" s="18"/>
      <c r="D563" s="18"/>
    </row>
    <row r="564" spans="1:4">
      <c r="A564" s="18"/>
      <c r="B564" s="18"/>
      <c r="C564" s="18"/>
      <c r="D564" s="18"/>
    </row>
    <row r="565" spans="1:4">
      <c r="A565" s="18"/>
      <c r="B565" s="18"/>
      <c r="C565" s="18"/>
      <c r="D565" s="18"/>
    </row>
    <row r="566" spans="1:4">
      <c r="A566" s="18"/>
      <c r="B566" s="18"/>
      <c r="C566" s="18"/>
      <c r="D566" s="18"/>
    </row>
    <row r="567" spans="1:4">
      <c r="A567" s="18"/>
      <c r="B567" s="18"/>
      <c r="C567" s="18"/>
      <c r="D567" s="18"/>
    </row>
    <row r="568" spans="1:4">
      <c r="A568" s="18"/>
      <c r="B568" s="18"/>
      <c r="C568" s="18"/>
      <c r="D568" s="18"/>
    </row>
    <row r="569" spans="1:4">
      <c r="A569" s="18"/>
      <c r="B569" s="18"/>
      <c r="C569" s="18"/>
      <c r="D569" s="18"/>
    </row>
    <row r="570" spans="1:4">
      <c r="A570" s="18"/>
      <c r="B570" s="18"/>
      <c r="C570" s="18"/>
      <c r="D570" s="18"/>
    </row>
    <row r="571" spans="1:4">
      <c r="A571" s="18"/>
      <c r="B571" s="18"/>
      <c r="C571" s="18"/>
      <c r="D571" s="18"/>
    </row>
    <row r="572" spans="1:4">
      <c r="A572" s="18"/>
      <c r="B572" s="18"/>
      <c r="C572" s="18"/>
      <c r="D572" s="18"/>
    </row>
    <row r="573" spans="1:4">
      <c r="A573" s="18"/>
      <c r="B573" s="18"/>
      <c r="C573" s="18"/>
      <c r="D573" s="18"/>
    </row>
    <row r="574" spans="1:4">
      <c r="A574" s="18"/>
      <c r="B574" s="18"/>
      <c r="C574" s="18"/>
      <c r="D574" s="18"/>
    </row>
    <row r="575" spans="1:4">
      <c r="A575" s="18"/>
      <c r="B575" s="18"/>
      <c r="C575" s="18"/>
      <c r="D575" s="18"/>
    </row>
    <row r="576" spans="1:4">
      <c r="A576" s="18"/>
      <c r="B576" s="18"/>
      <c r="C576" s="18"/>
      <c r="D576" s="18"/>
    </row>
    <row r="577" spans="1:4">
      <c r="A577" s="18"/>
      <c r="B577" s="18"/>
      <c r="C577" s="18"/>
      <c r="D577" s="18"/>
    </row>
    <row r="578" spans="1:4">
      <c r="A578" s="18"/>
      <c r="B578" s="18"/>
      <c r="C578" s="18"/>
      <c r="D578" s="18"/>
    </row>
    <row r="579" spans="1:4">
      <c r="A579" s="18"/>
      <c r="B579" s="18"/>
      <c r="C579" s="18"/>
      <c r="D579" s="18"/>
    </row>
    <row r="580" spans="1:4">
      <c r="A580" s="18"/>
      <c r="B580" s="18"/>
      <c r="C580" s="18"/>
      <c r="D580" s="18"/>
    </row>
    <row r="581" spans="1:4">
      <c r="A581" s="18"/>
      <c r="B581" s="18"/>
      <c r="C581" s="18"/>
      <c r="D581" s="18"/>
    </row>
    <row r="582" spans="1:4">
      <c r="A582" s="18"/>
      <c r="B582" s="18"/>
      <c r="C582" s="18"/>
      <c r="D582" s="18"/>
    </row>
    <row r="583" spans="1:4">
      <c r="A583" s="18"/>
      <c r="B583" s="18"/>
      <c r="C583" s="18"/>
      <c r="D583" s="18"/>
    </row>
    <row r="584" spans="1:4">
      <c r="A584" s="18"/>
      <c r="B584" s="18"/>
      <c r="C584" s="18"/>
      <c r="D584" s="18"/>
    </row>
    <row r="585" spans="1:4">
      <c r="A585" s="18"/>
      <c r="B585" s="18"/>
      <c r="C585" s="18"/>
      <c r="D585" s="18"/>
    </row>
    <row r="586" spans="1:4">
      <c r="A586" s="18"/>
      <c r="B586" s="18"/>
      <c r="C586" s="18"/>
      <c r="D586" s="18"/>
    </row>
    <row r="587" spans="1:4">
      <c r="A587" s="18"/>
      <c r="B587" s="18"/>
      <c r="C587" s="18"/>
      <c r="D587" s="18"/>
    </row>
    <row r="588" spans="1:4">
      <c r="A588" s="18"/>
      <c r="B588" s="18"/>
      <c r="C588" s="18"/>
      <c r="D588" s="18"/>
    </row>
    <row r="589" spans="1:4">
      <c r="A589" s="18"/>
      <c r="B589" s="18"/>
      <c r="C589" s="18"/>
      <c r="D589" s="18"/>
    </row>
    <row r="590" spans="1:4">
      <c r="A590" s="18"/>
      <c r="B590" s="18"/>
      <c r="C590" s="18"/>
      <c r="D590" s="18"/>
    </row>
    <row r="591" spans="1:4">
      <c r="A591" s="18"/>
      <c r="B591" s="18"/>
      <c r="C591" s="18"/>
      <c r="D591" s="18"/>
    </row>
    <row r="592" spans="1:4">
      <c r="A592" s="18"/>
      <c r="B592" s="18"/>
      <c r="C592" s="18"/>
      <c r="D592" s="18"/>
    </row>
    <row r="593" spans="1:4">
      <c r="A593" s="18"/>
      <c r="B593" s="18"/>
      <c r="C593" s="18"/>
      <c r="D593" s="18"/>
    </row>
    <row r="594" spans="1:4">
      <c r="A594" s="18"/>
      <c r="B594" s="18"/>
      <c r="C594" s="18"/>
      <c r="D594" s="18"/>
    </row>
    <row r="595" spans="1:4">
      <c r="A595" s="18"/>
      <c r="B595" s="18"/>
      <c r="C595" s="18"/>
      <c r="D595" s="18"/>
    </row>
    <row r="596" spans="1:4">
      <c r="A596" s="18"/>
      <c r="B596" s="18"/>
      <c r="C596" s="18"/>
      <c r="D596" s="18"/>
    </row>
    <row r="597" spans="1:4">
      <c r="A597" s="18"/>
      <c r="B597" s="18"/>
      <c r="C597" s="18"/>
      <c r="D597" s="18"/>
    </row>
    <row r="598" spans="1:4">
      <c r="A598" s="18"/>
      <c r="B598" s="18"/>
      <c r="C598" s="18"/>
      <c r="D598" s="18"/>
    </row>
    <row r="599" spans="1:4">
      <c r="A599" s="18"/>
      <c r="B599" s="18"/>
      <c r="C599" s="18"/>
      <c r="D599" s="18"/>
    </row>
    <row r="600" spans="1:4">
      <c r="A600" s="18"/>
      <c r="B600" s="18"/>
      <c r="C600" s="18"/>
      <c r="D600" s="18"/>
    </row>
    <row r="601" spans="1:4">
      <c r="A601" s="18"/>
      <c r="B601" s="18"/>
      <c r="C601" s="18"/>
      <c r="D601" s="18"/>
    </row>
    <row r="602" spans="1:4">
      <c r="A602" s="18"/>
      <c r="B602" s="18"/>
      <c r="C602" s="18"/>
      <c r="D602" s="18"/>
    </row>
    <row r="603" spans="1:4">
      <c r="A603" s="18"/>
      <c r="B603" s="18"/>
      <c r="C603" s="18"/>
      <c r="D603" s="18"/>
    </row>
    <row r="604" spans="1:4">
      <c r="A604" s="18"/>
      <c r="B604" s="18"/>
      <c r="C604" s="18"/>
      <c r="D604" s="18"/>
    </row>
    <row r="605" spans="1:4">
      <c r="A605" s="18"/>
      <c r="B605" s="18"/>
      <c r="C605" s="18"/>
      <c r="D605" s="18"/>
    </row>
    <row r="606" spans="1:4">
      <c r="A606" s="18"/>
      <c r="B606" s="18"/>
      <c r="C606" s="18"/>
      <c r="D606" s="18"/>
    </row>
    <row r="607" spans="1:4">
      <c r="A607" s="18"/>
      <c r="B607" s="18"/>
      <c r="C607" s="18"/>
      <c r="D607" s="18"/>
    </row>
    <row r="608" spans="1:4">
      <c r="A608" s="18"/>
      <c r="B608" s="18"/>
      <c r="C608" s="18"/>
      <c r="D608" s="18"/>
    </row>
    <row r="609" spans="1:4">
      <c r="A609" s="18"/>
      <c r="B609" s="18"/>
      <c r="C609" s="18"/>
      <c r="D609" s="18"/>
    </row>
    <row r="610" spans="1:4">
      <c r="A610" s="18"/>
      <c r="B610" s="18"/>
      <c r="C610" s="18"/>
      <c r="D610" s="18"/>
    </row>
    <row r="611" spans="1:4">
      <c r="A611" s="18"/>
      <c r="B611" s="18"/>
      <c r="C611" s="18"/>
      <c r="D611" s="18"/>
    </row>
    <row r="612" spans="1:4">
      <c r="A612" s="18"/>
      <c r="B612" s="18"/>
      <c r="C612" s="18"/>
      <c r="D612" s="18"/>
    </row>
    <row r="613" spans="1:4">
      <c r="A613" s="18"/>
      <c r="B613" s="18"/>
      <c r="C613" s="18"/>
      <c r="D613" s="18"/>
    </row>
    <row r="614" spans="1:4">
      <c r="A614" s="18"/>
      <c r="B614" s="18"/>
      <c r="C614" s="18"/>
      <c r="D614" s="18"/>
    </row>
    <row r="615" spans="1:4">
      <c r="A615" s="18"/>
      <c r="B615" s="18"/>
      <c r="C615" s="18"/>
      <c r="D615" s="18"/>
    </row>
    <row r="616" spans="1:4">
      <c r="A616" s="18"/>
      <c r="B616" s="18"/>
      <c r="C616" s="18"/>
      <c r="D616" s="18"/>
    </row>
    <row r="617" spans="1:4">
      <c r="A617" s="18"/>
      <c r="B617" s="18"/>
      <c r="C617" s="18"/>
      <c r="D617" s="18"/>
    </row>
    <row r="618" spans="1:4">
      <c r="A618" s="18"/>
      <c r="B618" s="18"/>
      <c r="C618" s="18"/>
      <c r="D618" s="18"/>
    </row>
    <row r="619" spans="1:4">
      <c r="A619" s="18"/>
      <c r="B619" s="18"/>
      <c r="C619" s="18"/>
      <c r="D619" s="18"/>
    </row>
    <row r="620" spans="1:4">
      <c r="A620" s="18"/>
      <c r="B620" s="18"/>
      <c r="C620" s="18"/>
      <c r="D620" s="18"/>
    </row>
    <row r="621" spans="1:4">
      <c r="A621" s="18"/>
      <c r="B621" s="18"/>
      <c r="C621" s="18"/>
      <c r="D621" s="18"/>
    </row>
    <row r="622" spans="1:4">
      <c r="A622" s="18"/>
      <c r="B622" s="18"/>
      <c r="C622" s="18"/>
      <c r="D622" s="18"/>
    </row>
    <row r="623" spans="1:4">
      <c r="A623" s="18"/>
      <c r="B623" s="18"/>
      <c r="C623" s="18"/>
      <c r="D623" s="18"/>
    </row>
    <row r="624" spans="1:4">
      <c r="A624" s="18"/>
      <c r="B624" s="18"/>
      <c r="C624" s="18"/>
      <c r="D624" s="18"/>
    </row>
    <row r="625" spans="1:4">
      <c r="A625" s="18"/>
      <c r="B625" s="18"/>
      <c r="C625" s="18"/>
      <c r="D625" s="18"/>
    </row>
    <row r="626" spans="1:4">
      <c r="A626" s="18"/>
      <c r="B626" s="18"/>
      <c r="C626" s="18"/>
      <c r="D626" s="18"/>
    </row>
    <row r="627" spans="1:4">
      <c r="A627" s="18"/>
      <c r="B627" s="18"/>
      <c r="C627" s="18"/>
      <c r="D627" s="18"/>
    </row>
    <row r="628" spans="1:4">
      <c r="A628" s="18"/>
      <c r="B628" s="18"/>
      <c r="C628" s="18"/>
      <c r="D628" s="18"/>
    </row>
    <row r="629" spans="1:4">
      <c r="A629" s="18"/>
      <c r="B629" s="18"/>
      <c r="C629" s="18"/>
      <c r="D629" s="18"/>
    </row>
    <row r="630" spans="1:4">
      <c r="A630" s="18"/>
      <c r="B630" s="18"/>
      <c r="C630" s="18"/>
      <c r="D630" s="18"/>
    </row>
    <row r="631" spans="1:4">
      <c r="A631" s="18"/>
      <c r="B631" s="18"/>
      <c r="C631" s="18"/>
      <c r="D631" s="18"/>
    </row>
    <row r="632" spans="1:4">
      <c r="A632" s="18"/>
      <c r="B632" s="18"/>
      <c r="C632" s="18"/>
      <c r="D632" s="18"/>
    </row>
    <row r="633" spans="1:4">
      <c r="A633" s="18"/>
      <c r="B633" s="18"/>
      <c r="C633" s="18"/>
      <c r="D633" s="18"/>
    </row>
    <row r="634" spans="1:4">
      <c r="A634" s="18"/>
      <c r="B634" s="18"/>
      <c r="C634" s="18"/>
      <c r="D634" s="18"/>
    </row>
    <row r="635" spans="1:4">
      <c r="A635" s="18"/>
      <c r="B635" s="18"/>
      <c r="C635" s="18"/>
      <c r="D635" s="18"/>
    </row>
    <row r="636" spans="1:4">
      <c r="A636" s="18"/>
      <c r="B636" s="18"/>
      <c r="C636" s="18"/>
      <c r="D636" s="18"/>
    </row>
    <row r="637" spans="1:4">
      <c r="A637" s="18"/>
      <c r="B637" s="18"/>
      <c r="C637" s="18"/>
      <c r="D637" s="18"/>
    </row>
    <row r="638" spans="1:4">
      <c r="A638" s="18"/>
      <c r="B638" s="18"/>
      <c r="C638" s="18"/>
      <c r="D638" s="18"/>
    </row>
    <row r="639" spans="1:4">
      <c r="A639" s="18"/>
      <c r="B639" s="18"/>
      <c r="C639" s="18"/>
      <c r="D639" s="18"/>
    </row>
    <row r="640" spans="1:4">
      <c r="A640" s="18"/>
      <c r="B640" s="18"/>
      <c r="C640" s="18"/>
      <c r="D640" s="18"/>
    </row>
    <row r="641" spans="1:4">
      <c r="A641" s="18"/>
      <c r="B641" s="18"/>
      <c r="C641" s="18"/>
      <c r="D641" s="18"/>
    </row>
    <row r="642" spans="1:4">
      <c r="A642" s="18"/>
      <c r="B642" s="18"/>
      <c r="C642" s="18"/>
      <c r="D642" s="18"/>
    </row>
    <row r="643" spans="1:4">
      <c r="A643" s="18"/>
      <c r="B643" s="18"/>
      <c r="C643" s="18"/>
      <c r="D643" s="18"/>
    </row>
    <row r="644" spans="1:4">
      <c r="A644" s="18"/>
      <c r="B644" s="18"/>
      <c r="C644" s="18"/>
      <c r="D644" s="18"/>
    </row>
    <row r="645" spans="1:4">
      <c r="A645" s="18"/>
      <c r="B645" s="18"/>
      <c r="C645" s="18"/>
      <c r="D645" s="18"/>
    </row>
    <row r="646" spans="1:4">
      <c r="A646" s="18"/>
      <c r="B646" s="18"/>
      <c r="C646" s="18"/>
      <c r="D646" s="18"/>
    </row>
    <row r="647" spans="1:4">
      <c r="A647" s="18"/>
      <c r="B647" s="18"/>
      <c r="C647" s="18"/>
      <c r="D647" s="18"/>
    </row>
    <row r="648" spans="1:4">
      <c r="A648" s="18"/>
      <c r="B648" s="18"/>
      <c r="C648" s="18"/>
      <c r="D648" s="18"/>
    </row>
    <row r="649" spans="1:4">
      <c r="A649" s="18"/>
      <c r="B649" s="18"/>
      <c r="C649" s="18"/>
      <c r="D649" s="18"/>
    </row>
    <row r="650" spans="1:4">
      <c r="A650" s="18"/>
      <c r="B650" s="18"/>
      <c r="C650" s="18"/>
      <c r="D650" s="18"/>
    </row>
    <row r="651" spans="1:4">
      <c r="A651" s="18"/>
      <c r="B651" s="18"/>
      <c r="C651" s="18"/>
      <c r="D651" s="18"/>
    </row>
    <row r="652" spans="1:4">
      <c r="A652" s="18"/>
      <c r="B652" s="18"/>
      <c r="C652" s="18"/>
      <c r="D652" s="18"/>
    </row>
    <row r="653" spans="1:4">
      <c r="A653" s="18"/>
      <c r="B653" s="18"/>
      <c r="C653" s="18"/>
      <c r="D653" s="18"/>
    </row>
    <row r="654" spans="1:4">
      <c r="A654" s="18"/>
      <c r="B654" s="18"/>
      <c r="C654" s="18"/>
      <c r="D654" s="18"/>
    </row>
    <row r="655" spans="1:4">
      <c r="A655" s="18"/>
      <c r="B655" s="18"/>
      <c r="C655" s="18"/>
      <c r="D655" s="18"/>
    </row>
    <row r="656" spans="1:4">
      <c r="A656" s="18"/>
      <c r="B656" s="18"/>
      <c r="C656" s="18"/>
      <c r="D656" s="18"/>
    </row>
    <row r="657" spans="1:4">
      <c r="A657" s="18"/>
      <c r="B657" s="18"/>
      <c r="C657" s="18"/>
      <c r="D657" s="18"/>
    </row>
    <row r="658" spans="1:4">
      <c r="A658" s="18"/>
      <c r="B658" s="18"/>
      <c r="C658" s="18"/>
      <c r="D658" s="18"/>
    </row>
    <row r="659" spans="1:4">
      <c r="A659" s="18"/>
      <c r="B659" s="18"/>
      <c r="C659" s="18"/>
      <c r="D659" s="18"/>
    </row>
    <row r="660" spans="1:4">
      <c r="A660" s="18"/>
      <c r="B660" s="18"/>
      <c r="C660" s="18"/>
      <c r="D660" s="18"/>
    </row>
    <row r="661" spans="1:4">
      <c r="A661" s="18"/>
      <c r="B661" s="18"/>
      <c r="C661" s="18"/>
      <c r="D661" s="18"/>
    </row>
    <row r="662" spans="1:4">
      <c r="A662" s="18"/>
      <c r="B662" s="18"/>
      <c r="C662" s="18"/>
      <c r="D662" s="18"/>
    </row>
    <row r="663" spans="1:4">
      <c r="A663" s="18"/>
      <c r="B663" s="18"/>
      <c r="C663" s="18"/>
      <c r="D663" s="18"/>
    </row>
    <row r="664" spans="1:4">
      <c r="A664" s="18"/>
      <c r="B664" s="18"/>
      <c r="C664" s="18"/>
      <c r="D664" s="18"/>
    </row>
    <row r="665" spans="1:4">
      <c r="A665" s="18"/>
      <c r="B665" s="18"/>
      <c r="C665" s="18"/>
      <c r="D665" s="18"/>
    </row>
    <row r="666" spans="1:4">
      <c r="A666" s="18"/>
      <c r="B666" s="18"/>
      <c r="C666" s="18"/>
      <c r="D666" s="18"/>
    </row>
    <row r="667" spans="1:4">
      <c r="A667" s="18"/>
      <c r="B667" s="18"/>
      <c r="C667" s="18"/>
      <c r="D667" s="18"/>
    </row>
    <row r="668" spans="1:4">
      <c r="A668" s="18"/>
      <c r="B668" s="18"/>
      <c r="C668" s="18"/>
      <c r="D668" s="18"/>
    </row>
    <row r="669" spans="1:4">
      <c r="A669" s="18"/>
      <c r="B669" s="18"/>
      <c r="C669" s="18"/>
      <c r="D669" s="18"/>
    </row>
    <row r="670" spans="1:4">
      <c r="A670" s="18"/>
      <c r="B670" s="18"/>
      <c r="C670" s="18"/>
      <c r="D670" s="18"/>
    </row>
    <row r="671" spans="1:4">
      <c r="A671" s="18"/>
      <c r="B671" s="18"/>
      <c r="C671" s="18"/>
      <c r="D671" s="18"/>
    </row>
    <row r="672" spans="1:4">
      <c r="A672" s="18"/>
      <c r="B672" s="18"/>
      <c r="C672" s="18"/>
      <c r="D672" s="18"/>
    </row>
    <row r="673" spans="1:4">
      <c r="A673" s="18"/>
      <c r="B673" s="18"/>
      <c r="C673" s="18"/>
      <c r="D673" s="18"/>
    </row>
    <row r="674" spans="1:4">
      <c r="A674" s="18"/>
      <c r="B674" s="18"/>
      <c r="C674" s="18"/>
      <c r="D674" s="18"/>
    </row>
    <row r="675" spans="1:4">
      <c r="A675" s="18"/>
      <c r="B675" s="18"/>
      <c r="C675" s="18"/>
      <c r="D675" s="18"/>
    </row>
    <row r="676" spans="1:4">
      <c r="A676" s="18"/>
      <c r="B676" s="18"/>
      <c r="C676" s="18"/>
      <c r="D676" s="18"/>
    </row>
    <row r="677" spans="1:4">
      <c r="A677" s="18"/>
      <c r="B677" s="18"/>
      <c r="C677" s="18"/>
      <c r="D677" s="18"/>
    </row>
    <row r="678" spans="1:4">
      <c r="A678" s="18"/>
      <c r="B678" s="18"/>
      <c r="C678" s="18"/>
      <c r="D678" s="18"/>
    </row>
    <row r="679" spans="1:4">
      <c r="A679" s="18"/>
      <c r="B679" s="18"/>
      <c r="C679" s="18"/>
      <c r="D679" s="18"/>
    </row>
    <row r="680" spans="1:4">
      <c r="A680" s="18"/>
      <c r="B680" s="18"/>
      <c r="C680" s="18"/>
      <c r="D680" s="18"/>
    </row>
    <row r="681" spans="1:4">
      <c r="A681" s="18"/>
      <c r="B681" s="18"/>
      <c r="C681" s="18"/>
      <c r="D681" s="18"/>
    </row>
    <row r="682" spans="1:4">
      <c r="A682" s="18"/>
      <c r="B682" s="18"/>
      <c r="C682" s="18"/>
      <c r="D682" s="18"/>
    </row>
    <row r="683" spans="1:4">
      <c r="A683" s="18"/>
      <c r="B683" s="18"/>
      <c r="C683" s="18"/>
      <c r="D683" s="18"/>
    </row>
    <row r="684" spans="1:4">
      <c r="A684" s="18"/>
      <c r="B684" s="18"/>
      <c r="C684" s="18"/>
      <c r="D684" s="18"/>
    </row>
    <row r="685" spans="1:4">
      <c r="A685" s="18"/>
      <c r="B685" s="18"/>
      <c r="C685" s="18"/>
      <c r="D685" s="18"/>
    </row>
    <row r="686" spans="1:4">
      <c r="A686" s="18"/>
      <c r="B686" s="18"/>
      <c r="C686" s="18"/>
      <c r="D686" s="18"/>
    </row>
    <row r="687" spans="1:4">
      <c r="A687" s="18"/>
      <c r="B687" s="18"/>
      <c r="C687" s="18"/>
      <c r="D687" s="18"/>
    </row>
    <row r="688" spans="1:4">
      <c r="A688" s="18"/>
      <c r="B688" s="18"/>
      <c r="C688" s="18"/>
      <c r="D688" s="18"/>
    </row>
    <row r="689" spans="1:4">
      <c r="A689" s="18"/>
      <c r="B689" s="18"/>
      <c r="C689" s="18"/>
      <c r="D689" s="18"/>
    </row>
    <row r="690" spans="1:4">
      <c r="A690" s="18"/>
      <c r="B690" s="18"/>
      <c r="C690" s="18"/>
      <c r="D690" s="18"/>
    </row>
    <row r="691" spans="1:4">
      <c r="A691" s="18"/>
      <c r="B691" s="18"/>
      <c r="C691" s="18"/>
      <c r="D691" s="18"/>
    </row>
    <row r="692" spans="1:4">
      <c r="A692" s="18"/>
      <c r="B692" s="18"/>
      <c r="C692" s="18"/>
      <c r="D692" s="18"/>
    </row>
    <row r="693" spans="1:4">
      <c r="A693" s="18"/>
      <c r="B693" s="18"/>
      <c r="C693" s="18"/>
      <c r="D693" s="18"/>
    </row>
    <row r="694" spans="1:4">
      <c r="A694" s="18"/>
      <c r="B694" s="18"/>
      <c r="C694" s="18"/>
      <c r="D694" s="18"/>
    </row>
    <row r="695" spans="1:4">
      <c r="A695" s="18"/>
      <c r="B695" s="18"/>
      <c r="C695" s="18"/>
      <c r="D695" s="18"/>
    </row>
    <row r="696" spans="1:4">
      <c r="A696" s="18"/>
      <c r="B696" s="18"/>
      <c r="C696" s="18"/>
      <c r="D696" s="18"/>
    </row>
    <row r="697" spans="1:4">
      <c r="A697" s="18"/>
      <c r="B697" s="18"/>
      <c r="C697" s="18"/>
      <c r="D697" s="18"/>
    </row>
    <row r="698" spans="1:4">
      <c r="A698" s="18"/>
      <c r="B698" s="18"/>
      <c r="C698" s="18"/>
      <c r="D698" s="18"/>
    </row>
    <row r="699" spans="1:4">
      <c r="A699" s="18"/>
      <c r="B699" s="18"/>
      <c r="C699" s="18"/>
      <c r="D699" s="18"/>
    </row>
    <row r="700" spans="1:4">
      <c r="A700" s="18"/>
      <c r="B700" s="18"/>
      <c r="C700" s="18"/>
      <c r="D700" s="18"/>
    </row>
    <row r="701" spans="1:4">
      <c r="A701" s="18"/>
      <c r="B701" s="18"/>
      <c r="C701" s="18"/>
      <c r="D701" s="18"/>
    </row>
    <row r="702" spans="1:4">
      <c r="A702" s="18"/>
      <c r="B702" s="18"/>
      <c r="C702" s="18"/>
      <c r="D702" s="18"/>
    </row>
    <row r="703" spans="1:4">
      <c r="A703" s="18"/>
      <c r="B703" s="18"/>
      <c r="C703" s="18"/>
      <c r="D703" s="18"/>
    </row>
    <row r="704" spans="1:4">
      <c r="A704" s="18"/>
      <c r="B704" s="18"/>
      <c r="C704" s="18"/>
      <c r="D704" s="18"/>
    </row>
    <row r="705" spans="1:4">
      <c r="A705" s="18"/>
      <c r="B705" s="18"/>
      <c r="C705" s="18"/>
      <c r="D705" s="18"/>
    </row>
    <row r="706" spans="1:4">
      <c r="A706" s="18"/>
      <c r="B706" s="18"/>
      <c r="C706" s="18"/>
      <c r="D706" s="18"/>
    </row>
    <row r="707" spans="1:4">
      <c r="A707" s="18"/>
      <c r="B707" s="18"/>
      <c r="C707" s="18"/>
      <c r="D707" s="18"/>
    </row>
    <row r="708" spans="1:4">
      <c r="A708" s="18"/>
      <c r="B708" s="18"/>
      <c r="C708" s="18"/>
      <c r="D708" s="18"/>
    </row>
    <row r="709" spans="1:4">
      <c r="A709" s="18"/>
      <c r="B709" s="18"/>
      <c r="C709" s="18"/>
      <c r="D709" s="18"/>
    </row>
    <row r="710" spans="1:4">
      <c r="A710" s="18"/>
      <c r="B710" s="18"/>
      <c r="C710" s="18"/>
      <c r="D710" s="18"/>
    </row>
    <row r="711" spans="1:4">
      <c r="A711" s="18"/>
      <c r="B711" s="18"/>
      <c r="C711" s="18"/>
      <c r="D711" s="18"/>
    </row>
    <row r="712" spans="1:4">
      <c r="A712" s="18"/>
      <c r="B712" s="18"/>
      <c r="C712" s="18"/>
      <c r="D712" s="18"/>
    </row>
    <row r="713" spans="1:4">
      <c r="A713" s="18"/>
      <c r="B713" s="18"/>
      <c r="C713" s="18"/>
      <c r="D713" s="18"/>
    </row>
    <row r="714" spans="1:4">
      <c r="A714" s="18"/>
      <c r="B714" s="18"/>
      <c r="C714" s="18"/>
      <c r="D714" s="18"/>
    </row>
    <row r="715" spans="1:4">
      <c r="A715" s="18"/>
      <c r="B715" s="18"/>
      <c r="C715" s="18"/>
      <c r="D715" s="18"/>
    </row>
    <row r="716" spans="1:4">
      <c r="A716" s="18"/>
      <c r="B716" s="18"/>
      <c r="C716" s="18"/>
      <c r="D716" s="18"/>
    </row>
    <row r="717" spans="1:4">
      <c r="A717" s="18"/>
      <c r="B717" s="18"/>
      <c r="C717" s="18"/>
      <c r="D717" s="18"/>
    </row>
    <row r="718" spans="1:4">
      <c r="A718" s="18"/>
      <c r="B718" s="18"/>
      <c r="C718" s="18"/>
      <c r="D718" s="18"/>
    </row>
    <row r="719" spans="1:4">
      <c r="A719" s="18"/>
      <c r="B719" s="18"/>
      <c r="C719" s="18"/>
      <c r="D719" s="18"/>
    </row>
    <row r="720" spans="1:4">
      <c r="A720" s="18"/>
      <c r="B720" s="18"/>
      <c r="C720" s="18"/>
      <c r="D720" s="18"/>
    </row>
    <row r="721" spans="1:4">
      <c r="A721" s="18"/>
      <c r="B721" s="18"/>
      <c r="C721" s="18"/>
      <c r="D721" s="18"/>
    </row>
    <row r="722" spans="1:4">
      <c r="A722" s="18"/>
      <c r="B722" s="18"/>
      <c r="C722" s="18"/>
      <c r="D722" s="18"/>
    </row>
    <row r="723" spans="1:4">
      <c r="A723" s="18"/>
      <c r="B723" s="18"/>
      <c r="C723" s="18"/>
      <c r="D723" s="18"/>
    </row>
    <row r="724" spans="1:4">
      <c r="A724" s="18"/>
      <c r="B724" s="18"/>
      <c r="C724" s="18"/>
      <c r="D724" s="18"/>
    </row>
    <row r="725" spans="1:4">
      <c r="A725" s="18"/>
      <c r="B725" s="18"/>
      <c r="C725" s="18"/>
      <c r="D725" s="18"/>
    </row>
    <row r="726" spans="1:4">
      <c r="A726" s="18"/>
      <c r="B726" s="18"/>
      <c r="C726" s="18"/>
      <c r="D726" s="18"/>
    </row>
    <row r="727" spans="1:4">
      <c r="A727" s="18"/>
      <c r="B727" s="18"/>
      <c r="C727" s="18"/>
      <c r="D727" s="18"/>
    </row>
    <row r="728" spans="1:4">
      <c r="A728" s="18"/>
      <c r="B728" s="18"/>
      <c r="C728" s="18"/>
      <c r="D728" s="18"/>
    </row>
    <row r="729" spans="1:4">
      <c r="A729" s="18"/>
      <c r="B729" s="18"/>
      <c r="C729" s="18"/>
      <c r="D729" s="18"/>
    </row>
    <row r="730" spans="1:4">
      <c r="A730" s="18"/>
      <c r="B730" s="18"/>
      <c r="C730" s="18"/>
      <c r="D730" s="18"/>
    </row>
    <row r="731" spans="1:4">
      <c r="A731" s="18"/>
      <c r="B731" s="18"/>
      <c r="C731" s="18"/>
      <c r="D731" s="18"/>
    </row>
    <row r="732" spans="1:4">
      <c r="A732" s="18"/>
      <c r="B732" s="18"/>
      <c r="C732" s="18"/>
      <c r="D732" s="18"/>
    </row>
    <row r="733" spans="1:4">
      <c r="A733" s="18"/>
      <c r="B733" s="18"/>
      <c r="C733" s="18"/>
      <c r="D733" s="18"/>
    </row>
    <row r="734" spans="1:4">
      <c r="A734" s="18"/>
      <c r="B734" s="18"/>
      <c r="C734" s="18"/>
      <c r="D734" s="18"/>
    </row>
    <row r="735" spans="1:4">
      <c r="A735" s="18"/>
      <c r="B735" s="18"/>
      <c r="C735" s="18"/>
      <c r="D735" s="18"/>
    </row>
    <row r="736" spans="1:4">
      <c r="A736" s="18"/>
      <c r="B736" s="18"/>
      <c r="C736" s="18"/>
      <c r="D736" s="18"/>
    </row>
    <row r="737" spans="1:4">
      <c r="A737" s="18"/>
      <c r="B737" s="18"/>
      <c r="C737" s="18"/>
      <c r="D737" s="18"/>
    </row>
    <row r="738" spans="1:4">
      <c r="A738" s="18"/>
      <c r="B738" s="18"/>
      <c r="C738" s="18"/>
      <c r="D738" s="18"/>
    </row>
    <row r="739" spans="1:4">
      <c r="A739" s="18"/>
      <c r="B739" s="18"/>
      <c r="C739" s="18"/>
      <c r="D739" s="18"/>
    </row>
    <row r="740" spans="1:4">
      <c r="A740" s="18"/>
      <c r="B740" s="18"/>
      <c r="C740" s="18"/>
      <c r="D740" s="18"/>
    </row>
    <row r="741" spans="1:4">
      <c r="A741" s="18"/>
      <c r="B741" s="18"/>
      <c r="C741" s="18"/>
      <c r="D741" s="18"/>
    </row>
    <row r="742" spans="1:4">
      <c r="A742" s="18"/>
      <c r="B742" s="18"/>
      <c r="C742" s="18"/>
      <c r="D742" s="18"/>
    </row>
    <row r="743" spans="1:4">
      <c r="A743" s="18"/>
      <c r="B743" s="18"/>
      <c r="C743" s="18"/>
      <c r="D743" s="18"/>
    </row>
    <row r="744" spans="1:4">
      <c r="A744" s="18"/>
      <c r="B744" s="18"/>
      <c r="C744" s="18"/>
      <c r="D744" s="18"/>
    </row>
    <row r="745" spans="1:4">
      <c r="A745" s="18"/>
      <c r="B745" s="18"/>
      <c r="C745" s="18"/>
      <c r="D745" s="18"/>
    </row>
    <row r="746" spans="1:4">
      <c r="A746" s="18"/>
      <c r="B746" s="18"/>
      <c r="C746" s="18"/>
      <c r="D746" s="18"/>
    </row>
    <row r="747" spans="1:4">
      <c r="A747" s="18"/>
      <c r="B747" s="18"/>
      <c r="C747" s="18"/>
      <c r="D747" s="18"/>
    </row>
    <row r="748" spans="1:4">
      <c r="A748" s="18"/>
      <c r="B748" s="18"/>
      <c r="C748" s="18"/>
      <c r="D748" s="18"/>
    </row>
    <row r="749" spans="1:4">
      <c r="A749" s="18"/>
      <c r="B749" s="18"/>
      <c r="C749" s="18"/>
      <c r="D749" s="18"/>
    </row>
    <row r="750" spans="1:4">
      <c r="A750" s="18"/>
      <c r="B750" s="18"/>
      <c r="C750" s="18"/>
      <c r="D750" s="18"/>
    </row>
    <row r="751" spans="1:4">
      <c r="A751" s="18"/>
      <c r="B751" s="18"/>
      <c r="C751" s="18"/>
      <c r="D751" s="18"/>
    </row>
    <row r="752" spans="1:4">
      <c r="A752" s="18"/>
      <c r="B752" s="18"/>
      <c r="C752" s="18"/>
      <c r="D752" s="18"/>
    </row>
    <row r="753" spans="1:4">
      <c r="A753" s="18"/>
      <c r="B753" s="18"/>
      <c r="C753" s="18"/>
      <c r="D753" s="18"/>
    </row>
    <row r="754" spans="1:4">
      <c r="A754" s="18"/>
      <c r="B754" s="18"/>
      <c r="C754" s="18"/>
      <c r="D754" s="18"/>
    </row>
    <row r="755" spans="1:4">
      <c r="A755" s="18"/>
      <c r="B755" s="18"/>
      <c r="C755" s="18"/>
      <c r="D755" s="18"/>
    </row>
    <row r="756" spans="1:4">
      <c r="A756" s="18"/>
      <c r="B756" s="18"/>
      <c r="C756" s="18"/>
      <c r="D756" s="18"/>
    </row>
    <row r="757" spans="1:4">
      <c r="A757" s="18"/>
      <c r="B757" s="18"/>
      <c r="C757" s="18"/>
      <c r="D757" s="18"/>
    </row>
    <row r="758" spans="1:4">
      <c r="A758" s="18"/>
      <c r="B758" s="18"/>
      <c r="C758" s="18"/>
      <c r="D758" s="18"/>
    </row>
    <row r="759" spans="1:4">
      <c r="A759" s="18"/>
      <c r="B759" s="18"/>
      <c r="C759" s="18"/>
      <c r="D759" s="18"/>
    </row>
    <row r="760" spans="1:4">
      <c r="A760" s="18"/>
      <c r="B760" s="18"/>
      <c r="C760" s="18"/>
      <c r="D760" s="18"/>
    </row>
    <row r="761" spans="1:4">
      <c r="A761" s="18"/>
      <c r="B761" s="18"/>
      <c r="C761" s="18"/>
      <c r="D761" s="18"/>
    </row>
    <row r="762" spans="1:4">
      <c r="A762" s="18"/>
      <c r="B762" s="18"/>
      <c r="C762" s="18"/>
      <c r="D762" s="18"/>
    </row>
    <row r="763" spans="1:4">
      <c r="A763" s="18"/>
      <c r="B763" s="18"/>
      <c r="C763" s="18"/>
      <c r="D763" s="18"/>
    </row>
    <row r="764" spans="1:4">
      <c r="A764" s="18"/>
      <c r="B764" s="18"/>
      <c r="C764" s="18"/>
      <c r="D764" s="18"/>
    </row>
    <row r="765" spans="1:4">
      <c r="A765" s="18"/>
      <c r="B765" s="18"/>
      <c r="C765" s="18"/>
      <c r="D765" s="18"/>
    </row>
    <row r="766" spans="1:4">
      <c r="A766" s="18"/>
      <c r="B766" s="18"/>
      <c r="C766" s="18"/>
      <c r="D766" s="18"/>
    </row>
    <row r="767" spans="1:4">
      <c r="A767" s="18"/>
      <c r="B767" s="18"/>
      <c r="C767" s="18"/>
      <c r="D767" s="18"/>
    </row>
    <row r="768" spans="1:4">
      <c r="A768" s="18"/>
      <c r="B768" s="18"/>
      <c r="C768" s="18"/>
      <c r="D768" s="18"/>
    </row>
    <row r="769" spans="1:4">
      <c r="A769" s="18"/>
      <c r="B769" s="18"/>
      <c r="C769" s="18"/>
      <c r="D769" s="18"/>
    </row>
    <row r="770" spans="1:4">
      <c r="A770" s="18"/>
      <c r="B770" s="18"/>
      <c r="C770" s="18"/>
      <c r="D770" s="18"/>
    </row>
    <row r="771" spans="1:4">
      <c r="A771" s="18"/>
      <c r="B771" s="18"/>
      <c r="C771" s="18"/>
      <c r="D771" s="18"/>
    </row>
    <row r="772" spans="1:4">
      <c r="A772" s="18"/>
      <c r="B772" s="18"/>
      <c r="C772" s="18"/>
      <c r="D772" s="18"/>
    </row>
    <row r="773" spans="1:4">
      <c r="A773" s="18"/>
      <c r="B773" s="18"/>
      <c r="C773" s="18"/>
      <c r="D773" s="18"/>
    </row>
    <row r="774" spans="1:4">
      <c r="A774" s="18"/>
      <c r="B774" s="18"/>
      <c r="C774" s="18"/>
      <c r="D774" s="18"/>
    </row>
    <row r="775" spans="1:4">
      <c r="A775" s="18"/>
      <c r="B775" s="18"/>
      <c r="C775" s="18"/>
      <c r="D775" s="18"/>
    </row>
    <row r="776" spans="1:4">
      <c r="A776" s="18"/>
      <c r="B776" s="18"/>
      <c r="C776" s="18"/>
      <c r="D776" s="18"/>
    </row>
    <row r="777" spans="1:4">
      <c r="A777" s="18"/>
      <c r="B777" s="18"/>
      <c r="C777" s="18"/>
      <c r="D777" s="18"/>
    </row>
    <row r="778" spans="1:4">
      <c r="A778" s="18"/>
      <c r="B778" s="18"/>
      <c r="C778" s="18"/>
      <c r="D778" s="18"/>
    </row>
    <row r="779" spans="1:4">
      <c r="A779" s="18"/>
      <c r="B779" s="18"/>
      <c r="C779" s="18"/>
      <c r="D779" s="18"/>
    </row>
    <row r="780" spans="1:4">
      <c r="A780" s="18"/>
      <c r="B780" s="18"/>
      <c r="C780" s="18"/>
      <c r="D780" s="18"/>
    </row>
    <row r="781" spans="1:4">
      <c r="A781" s="18"/>
      <c r="B781" s="18"/>
      <c r="C781" s="18"/>
      <c r="D781" s="18"/>
    </row>
    <row r="782" spans="1:4">
      <c r="A782" s="18"/>
      <c r="B782" s="18"/>
      <c r="C782" s="18"/>
      <c r="D782" s="18"/>
    </row>
    <row r="783" spans="1:4">
      <c r="A783" s="18"/>
      <c r="B783" s="18"/>
      <c r="C783" s="18"/>
      <c r="D783" s="18"/>
    </row>
    <row r="784" spans="1:4">
      <c r="A784" s="18"/>
      <c r="B784" s="18"/>
      <c r="C784" s="18"/>
      <c r="D784" s="18"/>
    </row>
    <row r="785" spans="1:4">
      <c r="A785" s="18"/>
      <c r="B785" s="18"/>
      <c r="C785" s="18"/>
      <c r="D785" s="18"/>
    </row>
    <row r="786" spans="1:4">
      <c r="A786" s="18"/>
      <c r="B786" s="18"/>
      <c r="C786" s="18"/>
      <c r="D786" s="18"/>
    </row>
    <row r="787" spans="1:4">
      <c r="A787" s="18"/>
      <c r="B787" s="18"/>
      <c r="C787" s="18"/>
      <c r="D787" s="18"/>
    </row>
    <row r="788" spans="1:4">
      <c r="A788" s="18"/>
      <c r="B788" s="18"/>
      <c r="C788" s="18"/>
      <c r="D788" s="18"/>
    </row>
    <row r="789" spans="1:4">
      <c r="A789" s="18"/>
      <c r="B789" s="18"/>
      <c r="C789" s="18"/>
      <c r="D789" s="18"/>
    </row>
    <row r="790" spans="1:4">
      <c r="A790" s="18"/>
      <c r="B790" s="18"/>
      <c r="C790" s="18"/>
      <c r="D790" s="18"/>
    </row>
    <row r="791" spans="1:4">
      <c r="A791" s="18"/>
      <c r="B791" s="18"/>
      <c r="C791" s="18"/>
      <c r="D791" s="18"/>
    </row>
    <row r="792" spans="1:4">
      <c r="A792" s="18"/>
      <c r="B792" s="18"/>
      <c r="C792" s="18"/>
      <c r="D792" s="18"/>
    </row>
    <row r="793" spans="1:4">
      <c r="A793" s="18"/>
      <c r="B793" s="18"/>
      <c r="C793" s="18"/>
      <c r="D793" s="18"/>
    </row>
    <row r="794" spans="1:4">
      <c r="A794" s="18"/>
      <c r="B794" s="18"/>
      <c r="C794" s="18"/>
      <c r="D794" s="18"/>
    </row>
    <row r="795" spans="1:4">
      <c r="A795" s="18"/>
      <c r="B795" s="18"/>
      <c r="C795" s="18"/>
      <c r="D795" s="18"/>
    </row>
    <row r="796" spans="1:4">
      <c r="A796" s="18"/>
      <c r="B796" s="18"/>
      <c r="C796" s="18"/>
      <c r="D796" s="18"/>
    </row>
    <row r="797" spans="1:4">
      <c r="A797" s="18"/>
      <c r="B797" s="18"/>
      <c r="C797" s="18"/>
      <c r="D797" s="18"/>
    </row>
    <row r="798" spans="1:4">
      <c r="A798" s="18"/>
      <c r="B798" s="18"/>
      <c r="C798" s="18"/>
      <c r="D798" s="18"/>
    </row>
    <row r="799" spans="1:4">
      <c r="A799" s="18"/>
      <c r="B799" s="18"/>
      <c r="C799" s="18"/>
      <c r="D799" s="18"/>
    </row>
    <row r="800" spans="1:4">
      <c r="A800" s="18"/>
      <c r="B800" s="18"/>
      <c r="C800" s="18"/>
      <c r="D800" s="18"/>
    </row>
    <row r="801" spans="1:4">
      <c r="A801" s="18"/>
      <c r="B801" s="18"/>
      <c r="C801" s="18"/>
      <c r="D801" s="18"/>
    </row>
    <row r="802" spans="1:4">
      <c r="A802" s="18"/>
      <c r="B802" s="18"/>
      <c r="C802" s="18"/>
      <c r="D802" s="18"/>
    </row>
    <row r="803" spans="1:4">
      <c r="A803" s="18"/>
      <c r="B803" s="18"/>
      <c r="C803" s="18"/>
      <c r="D803" s="18"/>
    </row>
    <row r="804" spans="1:4">
      <c r="A804" s="18"/>
      <c r="B804" s="18"/>
      <c r="C804" s="18"/>
      <c r="D804" s="18"/>
    </row>
    <row r="805" spans="1:4">
      <c r="A805" s="18"/>
      <c r="B805" s="18"/>
      <c r="C805" s="18"/>
      <c r="D805" s="18"/>
    </row>
    <row r="806" spans="1:4">
      <c r="A806" s="18"/>
      <c r="B806" s="18"/>
      <c r="C806" s="18"/>
      <c r="D806" s="18"/>
    </row>
    <row r="807" spans="1:4">
      <c r="A807" s="18"/>
      <c r="B807" s="18"/>
      <c r="C807" s="18"/>
      <c r="D807" s="18"/>
    </row>
    <row r="808" spans="1:4">
      <c r="A808" s="18"/>
      <c r="B808" s="18"/>
      <c r="C808" s="18"/>
      <c r="D808" s="18"/>
    </row>
    <row r="809" spans="1:4">
      <c r="A809" s="18"/>
      <c r="B809" s="18"/>
      <c r="C809" s="18"/>
      <c r="D809" s="18"/>
    </row>
    <row r="810" spans="1:4">
      <c r="A810" s="18"/>
      <c r="B810" s="18"/>
      <c r="C810" s="18"/>
      <c r="D810" s="18"/>
    </row>
    <row r="811" spans="1:4">
      <c r="A811" s="18"/>
      <c r="B811" s="18"/>
      <c r="C811" s="18"/>
      <c r="D811" s="18"/>
    </row>
    <row r="812" spans="1:4">
      <c r="A812" s="18"/>
      <c r="B812" s="18"/>
      <c r="C812" s="18"/>
      <c r="D812" s="18"/>
    </row>
    <row r="813" spans="1:4">
      <c r="A813" s="18"/>
      <c r="B813" s="18"/>
      <c r="C813" s="18"/>
      <c r="D813" s="18"/>
    </row>
    <row r="814" spans="1:4">
      <c r="A814" s="18"/>
      <c r="B814" s="18"/>
      <c r="C814" s="18"/>
      <c r="D814" s="18"/>
    </row>
    <row r="815" spans="1:4">
      <c r="A815" s="18"/>
      <c r="B815" s="18"/>
      <c r="C815" s="18"/>
      <c r="D815" s="18"/>
    </row>
    <row r="816" spans="1:4">
      <c r="A816" s="18"/>
      <c r="B816" s="18"/>
      <c r="C816" s="18"/>
      <c r="D816" s="18"/>
    </row>
    <row r="817" spans="1:4">
      <c r="A817" s="18"/>
      <c r="B817" s="18"/>
      <c r="C817" s="18"/>
      <c r="D817" s="18"/>
    </row>
    <row r="818" spans="1:4">
      <c r="A818" s="18"/>
      <c r="B818" s="18"/>
      <c r="C818" s="18"/>
      <c r="D818" s="18"/>
    </row>
    <row r="819" spans="1:4">
      <c r="A819" s="18"/>
      <c r="B819" s="18"/>
      <c r="C819" s="18"/>
      <c r="D819" s="18"/>
    </row>
    <row r="820" spans="1:4">
      <c r="A820" s="18"/>
      <c r="B820" s="18"/>
      <c r="C820" s="18"/>
      <c r="D820" s="18"/>
    </row>
    <row r="821" spans="1:4">
      <c r="A821" s="18"/>
      <c r="B821" s="18"/>
      <c r="C821" s="18"/>
      <c r="D821" s="18"/>
    </row>
    <row r="822" spans="1:4">
      <c r="A822" s="18"/>
      <c r="B822" s="18"/>
      <c r="C822" s="18"/>
      <c r="D822" s="18"/>
    </row>
    <row r="823" spans="1:4">
      <c r="A823" s="18"/>
      <c r="B823" s="18"/>
      <c r="C823" s="18"/>
      <c r="D823" s="18"/>
    </row>
    <row r="824" spans="1:4">
      <c r="A824" s="18"/>
      <c r="B824" s="18"/>
      <c r="C824" s="18"/>
      <c r="D824" s="18"/>
    </row>
    <row r="825" spans="1:4">
      <c r="A825" s="18"/>
      <c r="B825" s="18"/>
      <c r="C825" s="18"/>
      <c r="D825" s="18"/>
    </row>
    <row r="826" spans="1:4">
      <c r="A826" s="18"/>
      <c r="B826" s="18"/>
      <c r="C826" s="18"/>
      <c r="D826" s="18"/>
    </row>
    <row r="827" spans="1:4">
      <c r="A827" s="18"/>
      <c r="B827" s="18"/>
      <c r="C827" s="18"/>
      <c r="D827" s="18"/>
    </row>
    <row r="828" spans="1:4">
      <c r="A828" s="18"/>
      <c r="B828" s="18"/>
      <c r="C828" s="18"/>
      <c r="D828" s="18"/>
    </row>
    <row r="829" spans="1:4">
      <c r="A829" s="18"/>
      <c r="B829" s="18"/>
      <c r="C829" s="18"/>
      <c r="D829" s="18"/>
    </row>
    <row r="830" spans="1:4">
      <c r="A830" s="18"/>
      <c r="B830" s="18"/>
      <c r="C830" s="18"/>
      <c r="D830" s="18"/>
    </row>
    <row r="831" spans="1:4">
      <c r="A831" s="18"/>
      <c r="B831" s="18"/>
      <c r="C831" s="18"/>
      <c r="D831" s="18"/>
    </row>
    <row r="832" spans="1:4">
      <c r="A832" s="18"/>
      <c r="B832" s="18"/>
      <c r="C832" s="18"/>
      <c r="D832" s="18"/>
    </row>
    <row r="833" spans="1:4">
      <c r="A833" s="18"/>
      <c r="B833" s="18"/>
      <c r="C833" s="18"/>
      <c r="D833" s="18"/>
    </row>
    <row r="834" spans="1:4">
      <c r="A834" s="18"/>
      <c r="B834" s="18"/>
      <c r="C834" s="18"/>
      <c r="D834" s="18"/>
    </row>
    <row r="835" spans="1:4">
      <c r="A835" s="18"/>
      <c r="B835" s="18"/>
      <c r="C835" s="18"/>
      <c r="D835" s="18"/>
    </row>
    <row r="836" spans="1:4">
      <c r="A836" s="18"/>
      <c r="B836" s="18"/>
      <c r="C836" s="18"/>
      <c r="D836" s="18"/>
    </row>
    <row r="837" spans="1:4">
      <c r="A837" s="18"/>
      <c r="B837" s="18"/>
      <c r="C837" s="18"/>
      <c r="D837" s="18"/>
    </row>
    <row r="838" spans="1:4">
      <c r="A838" s="18"/>
      <c r="B838" s="18"/>
      <c r="C838" s="18"/>
      <c r="D838" s="18"/>
    </row>
    <row r="839" spans="1:4">
      <c r="A839" s="18"/>
      <c r="B839" s="18"/>
      <c r="C839" s="18"/>
      <c r="D839" s="18"/>
    </row>
    <row r="840" spans="1:4">
      <c r="A840" s="18"/>
      <c r="B840" s="18"/>
      <c r="C840" s="18"/>
      <c r="D840" s="18"/>
    </row>
    <row r="841" spans="1:4">
      <c r="A841" s="18"/>
      <c r="B841" s="18"/>
      <c r="C841" s="18"/>
      <c r="D841" s="18"/>
    </row>
    <row r="842" spans="1:4">
      <c r="A842" s="18"/>
      <c r="B842" s="18"/>
      <c r="C842" s="18"/>
      <c r="D842" s="18"/>
    </row>
    <row r="843" spans="1:4">
      <c r="A843" s="18"/>
      <c r="B843" s="18"/>
      <c r="C843" s="18"/>
      <c r="D843" s="18"/>
    </row>
    <row r="844" spans="1:4">
      <c r="A844" s="18"/>
      <c r="B844" s="18"/>
      <c r="C844" s="18"/>
      <c r="D844" s="18"/>
    </row>
    <row r="845" spans="1:4">
      <c r="A845" s="18"/>
      <c r="B845" s="18"/>
      <c r="C845" s="18"/>
      <c r="D845" s="18"/>
    </row>
    <row r="846" spans="1:4">
      <c r="A846" s="18"/>
      <c r="B846" s="18"/>
      <c r="C846" s="18"/>
      <c r="D846" s="18"/>
    </row>
    <row r="847" spans="1:4">
      <c r="A847" s="18"/>
      <c r="B847" s="18"/>
      <c r="C847" s="18"/>
      <c r="D847" s="18"/>
    </row>
    <row r="848" spans="1:4">
      <c r="A848" s="18"/>
      <c r="B848" s="18"/>
      <c r="C848" s="18"/>
      <c r="D848" s="18"/>
    </row>
    <row r="849" spans="1:4">
      <c r="A849" s="18"/>
      <c r="B849" s="18"/>
      <c r="C849" s="18"/>
      <c r="D849" s="18"/>
    </row>
    <row r="850" spans="1:4">
      <c r="A850" s="18"/>
      <c r="B850" s="18"/>
      <c r="C850" s="18"/>
      <c r="D850" s="18"/>
    </row>
    <row r="851" spans="1:4">
      <c r="A851" s="18"/>
      <c r="B851" s="18"/>
      <c r="C851" s="18"/>
      <c r="D851" s="18"/>
    </row>
    <row r="852" spans="1:4">
      <c r="A852" s="18"/>
      <c r="B852" s="18"/>
      <c r="C852" s="18"/>
      <c r="D852" s="18"/>
    </row>
    <row r="853" spans="1:4">
      <c r="A853" s="18"/>
      <c r="B853" s="18"/>
      <c r="C853" s="18"/>
      <c r="D853" s="18"/>
    </row>
    <row r="854" spans="1:4">
      <c r="A854" s="18"/>
      <c r="B854" s="18"/>
      <c r="C854" s="18"/>
      <c r="D854" s="18"/>
    </row>
    <row r="855" spans="1:4">
      <c r="A855" s="18"/>
      <c r="B855" s="18"/>
      <c r="C855" s="18"/>
      <c r="D855" s="18"/>
    </row>
    <row r="856" spans="1:4">
      <c r="A856" s="18"/>
      <c r="B856" s="18"/>
      <c r="C856" s="18"/>
      <c r="D856" s="18"/>
    </row>
    <row r="857" spans="1:4">
      <c r="A857" s="18"/>
      <c r="B857" s="18"/>
      <c r="C857" s="18"/>
      <c r="D857" s="18"/>
    </row>
    <row r="858" spans="1:4">
      <c r="A858" s="18"/>
      <c r="B858" s="18"/>
      <c r="C858" s="18"/>
      <c r="D858" s="18"/>
    </row>
    <row r="859" spans="1:4">
      <c r="A859" s="18"/>
      <c r="B859" s="18"/>
      <c r="C859" s="18"/>
      <c r="D859" s="18"/>
    </row>
    <row r="860" spans="1:4">
      <c r="A860" s="18"/>
      <c r="B860" s="18"/>
      <c r="C860" s="18"/>
      <c r="D860" s="18"/>
    </row>
    <row r="861" spans="1:4">
      <c r="A861" s="18"/>
      <c r="B861" s="18"/>
      <c r="C861" s="18"/>
      <c r="D861" s="18"/>
    </row>
    <row r="862" spans="1:4">
      <c r="A862" s="18"/>
      <c r="B862" s="18"/>
      <c r="C862" s="18"/>
      <c r="D862" s="18"/>
    </row>
    <row r="863" spans="1:4">
      <c r="A863" s="18"/>
      <c r="B863" s="18"/>
      <c r="C863" s="18"/>
      <c r="D863" s="18"/>
    </row>
    <row r="864" spans="1:4">
      <c r="A864" s="18"/>
      <c r="B864" s="18"/>
      <c r="C864" s="18"/>
      <c r="D864" s="18"/>
    </row>
    <row r="865" spans="1:4">
      <c r="A865" s="18"/>
      <c r="B865" s="18"/>
      <c r="C865" s="18"/>
      <c r="D865" s="18"/>
    </row>
    <row r="866" spans="1:4">
      <c r="A866" s="18"/>
      <c r="B866" s="18"/>
      <c r="C866" s="18"/>
      <c r="D866" s="18"/>
    </row>
    <row r="867" spans="1:4">
      <c r="A867" s="18"/>
      <c r="B867" s="18"/>
      <c r="C867" s="18"/>
      <c r="D867" s="18"/>
    </row>
    <row r="868" spans="1:4">
      <c r="A868" s="18"/>
      <c r="B868" s="18"/>
      <c r="C868" s="18"/>
      <c r="D868" s="18"/>
    </row>
    <row r="869" spans="1:4">
      <c r="A869" s="18"/>
      <c r="B869" s="18"/>
      <c r="C869" s="18"/>
      <c r="D869" s="18"/>
    </row>
    <row r="870" spans="1:4">
      <c r="A870" s="18"/>
      <c r="B870" s="18"/>
      <c r="C870" s="18"/>
      <c r="D870" s="18"/>
    </row>
    <row r="871" spans="1:4">
      <c r="A871" s="18"/>
      <c r="B871" s="18"/>
      <c r="C871" s="18"/>
      <c r="D871" s="18"/>
    </row>
    <row r="872" spans="1:4">
      <c r="A872" s="18"/>
      <c r="B872" s="18"/>
      <c r="C872" s="18"/>
      <c r="D872" s="18"/>
    </row>
    <row r="873" spans="1:4">
      <c r="A873" s="18"/>
      <c r="B873" s="18"/>
      <c r="C873" s="18"/>
      <c r="D873" s="18"/>
    </row>
    <row r="874" spans="1:4">
      <c r="A874" s="18"/>
      <c r="B874" s="18"/>
      <c r="C874" s="18"/>
      <c r="D874" s="18"/>
    </row>
    <row r="875" spans="1:4">
      <c r="A875" s="18"/>
      <c r="B875" s="18"/>
      <c r="C875" s="18"/>
      <c r="D875" s="18"/>
    </row>
    <row r="876" spans="1:4">
      <c r="A876" s="18"/>
      <c r="B876" s="18"/>
      <c r="C876" s="18"/>
      <c r="D876" s="18"/>
    </row>
    <row r="877" spans="1:4">
      <c r="A877" s="18"/>
      <c r="B877" s="18"/>
      <c r="C877" s="18"/>
      <c r="D877" s="18"/>
    </row>
    <row r="878" spans="1:4">
      <c r="A878" s="18"/>
      <c r="B878" s="18"/>
      <c r="C878" s="18"/>
      <c r="D878" s="18"/>
    </row>
    <row r="879" spans="1:4">
      <c r="A879" s="18"/>
      <c r="B879" s="18"/>
      <c r="C879" s="18"/>
      <c r="D879" s="18"/>
    </row>
    <row r="880" spans="1:4">
      <c r="A880" s="18"/>
      <c r="B880" s="18"/>
      <c r="C880" s="18"/>
      <c r="D880" s="18"/>
    </row>
    <row r="881" spans="1:4">
      <c r="A881" s="18"/>
      <c r="B881" s="18"/>
      <c r="C881" s="18"/>
      <c r="D881" s="18"/>
    </row>
    <row r="882" spans="1:4">
      <c r="A882" s="18"/>
      <c r="B882" s="18"/>
      <c r="C882" s="18"/>
      <c r="D882" s="18"/>
    </row>
    <row r="883" spans="1:4">
      <c r="A883" s="18"/>
      <c r="B883" s="18"/>
      <c r="C883" s="18"/>
      <c r="D883" s="18"/>
    </row>
    <row r="884" spans="1:4">
      <c r="A884" s="18"/>
      <c r="B884" s="18"/>
      <c r="C884" s="18"/>
      <c r="D884" s="18"/>
    </row>
    <row r="885" spans="1:4">
      <c r="A885" s="18"/>
      <c r="B885" s="18"/>
      <c r="C885" s="18"/>
      <c r="D885" s="18"/>
    </row>
    <row r="886" spans="1:4">
      <c r="A886" s="18"/>
      <c r="B886" s="18"/>
      <c r="C886" s="18"/>
      <c r="D886" s="18"/>
    </row>
    <row r="887" spans="1:4">
      <c r="A887" s="18"/>
      <c r="B887" s="18"/>
      <c r="C887" s="18"/>
      <c r="D887" s="18"/>
    </row>
    <row r="888" spans="1:4">
      <c r="A888" s="18"/>
      <c r="B888" s="18"/>
      <c r="C888" s="18"/>
      <c r="D888" s="18"/>
    </row>
    <row r="889" spans="1:4">
      <c r="A889" s="18"/>
      <c r="B889" s="18"/>
      <c r="C889" s="18"/>
      <c r="D889" s="18"/>
    </row>
    <row r="890" spans="1:4">
      <c r="A890" s="18"/>
      <c r="B890" s="18"/>
      <c r="C890" s="18"/>
      <c r="D890" s="18"/>
    </row>
    <row r="891" spans="1:4">
      <c r="A891" s="18"/>
      <c r="B891" s="18"/>
      <c r="C891" s="18"/>
      <c r="D891" s="18"/>
    </row>
    <row r="892" spans="1:4">
      <c r="A892" s="18"/>
      <c r="B892" s="18"/>
      <c r="C892" s="18"/>
      <c r="D892" s="18"/>
    </row>
    <row r="893" spans="1:4">
      <c r="A893" s="18"/>
      <c r="B893" s="18"/>
      <c r="C893" s="18"/>
      <c r="D893" s="18"/>
    </row>
    <row r="894" spans="1:4">
      <c r="A894" s="18"/>
      <c r="B894" s="18"/>
      <c r="C894" s="18"/>
      <c r="D894" s="18"/>
    </row>
    <row r="895" spans="1:4">
      <c r="A895" s="18"/>
      <c r="B895" s="18"/>
      <c r="C895" s="18"/>
      <c r="D895" s="18"/>
    </row>
    <row r="896" spans="1:4">
      <c r="A896" s="18"/>
      <c r="B896" s="18"/>
      <c r="C896" s="18"/>
      <c r="D896" s="18"/>
    </row>
    <row r="897" spans="1:4">
      <c r="A897" s="18"/>
      <c r="B897" s="18"/>
      <c r="C897" s="18"/>
      <c r="D897" s="18"/>
    </row>
    <row r="898" spans="1:4">
      <c r="A898" s="18"/>
      <c r="B898" s="18"/>
      <c r="C898" s="18"/>
      <c r="D898" s="18"/>
    </row>
    <row r="899" spans="1:4">
      <c r="A899" s="18"/>
      <c r="B899" s="18"/>
      <c r="C899" s="18"/>
      <c r="D899" s="18"/>
    </row>
    <row r="900" spans="1:4">
      <c r="A900" s="18"/>
      <c r="B900" s="18"/>
      <c r="C900" s="18"/>
      <c r="D900" s="18"/>
    </row>
    <row r="901" spans="1:4">
      <c r="A901" s="18"/>
      <c r="B901" s="18"/>
      <c r="C901" s="18"/>
      <c r="D901" s="18"/>
    </row>
    <row r="902" spans="1:4">
      <c r="A902" s="18"/>
      <c r="B902" s="18"/>
      <c r="C902" s="18"/>
      <c r="D902" s="18"/>
    </row>
    <row r="903" spans="1:4">
      <c r="A903" s="18"/>
      <c r="B903" s="18"/>
      <c r="C903" s="18"/>
      <c r="D903" s="18"/>
    </row>
    <row r="904" spans="1:4">
      <c r="A904" s="18"/>
      <c r="B904" s="18"/>
      <c r="C904" s="18"/>
      <c r="D904" s="18"/>
    </row>
    <row r="905" spans="1:4">
      <c r="A905" s="18"/>
      <c r="B905" s="18"/>
      <c r="C905" s="18"/>
      <c r="D905" s="18"/>
    </row>
    <row r="906" spans="1:4">
      <c r="A906" s="18"/>
      <c r="B906" s="18"/>
      <c r="C906" s="18"/>
      <c r="D906" s="18"/>
    </row>
    <row r="907" spans="1:4">
      <c r="A907" s="18"/>
      <c r="B907" s="18"/>
      <c r="C907" s="18"/>
      <c r="D907" s="18"/>
    </row>
    <row r="908" spans="1:4">
      <c r="A908" s="18"/>
      <c r="B908" s="18"/>
      <c r="C908" s="18"/>
      <c r="D908" s="18"/>
    </row>
    <row r="909" spans="1:4">
      <c r="A909" s="18"/>
      <c r="B909" s="18"/>
      <c r="C909" s="18"/>
      <c r="D909" s="18"/>
    </row>
    <row r="910" spans="1:4">
      <c r="A910" s="18"/>
      <c r="B910" s="18"/>
      <c r="C910" s="18"/>
      <c r="D910" s="18"/>
    </row>
    <row r="911" spans="1:4">
      <c r="A911" s="18"/>
      <c r="B911" s="18"/>
      <c r="C911" s="18"/>
      <c r="D911" s="18"/>
    </row>
    <row r="912" spans="1:4">
      <c r="A912" s="18"/>
      <c r="B912" s="18"/>
      <c r="C912" s="18"/>
      <c r="D912" s="18"/>
    </row>
    <row r="913" spans="1:4">
      <c r="A913" s="18"/>
      <c r="B913" s="18"/>
      <c r="C913" s="18"/>
      <c r="D913" s="18"/>
    </row>
    <row r="914" spans="1:4">
      <c r="A914" s="18"/>
      <c r="B914" s="18"/>
      <c r="C914" s="18"/>
      <c r="D914" s="18"/>
    </row>
    <row r="915" spans="1:4">
      <c r="A915" s="18"/>
      <c r="B915" s="18"/>
      <c r="C915" s="18"/>
      <c r="D915" s="18"/>
    </row>
    <row r="916" spans="1:4">
      <c r="A916" s="18"/>
      <c r="B916" s="18"/>
      <c r="C916" s="18"/>
      <c r="D916" s="18"/>
    </row>
    <row r="917" spans="1:4">
      <c r="A917" s="18"/>
      <c r="B917" s="18"/>
      <c r="C917" s="18"/>
      <c r="D917" s="18"/>
    </row>
    <row r="918" spans="1:4">
      <c r="A918" s="18"/>
      <c r="B918" s="18"/>
      <c r="C918" s="18"/>
      <c r="D918" s="18"/>
    </row>
    <row r="919" spans="1:4">
      <c r="A919" s="18"/>
      <c r="B919" s="18"/>
      <c r="C919" s="18"/>
      <c r="D919" s="18"/>
    </row>
    <row r="920" spans="1:4">
      <c r="A920" s="18"/>
      <c r="B920" s="18"/>
      <c r="C920" s="18"/>
      <c r="D920" s="18"/>
    </row>
    <row r="921" spans="1:4">
      <c r="A921" s="18"/>
      <c r="B921" s="18"/>
      <c r="C921" s="18"/>
      <c r="D921" s="18"/>
    </row>
    <row r="922" spans="1:4">
      <c r="A922" s="18"/>
      <c r="B922" s="18"/>
      <c r="C922" s="18"/>
      <c r="D922" s="18"/>
    </row>
    <row r="923" spans="1:4">
      <c r="A923" s="18"/>
      <c r="B923" s="18"/>
      <c r="C923" s="18"/>
      <c r="D923" s="18"/>
    </row>
    <row r="924" spans="1:4">
      <c r="A924" s="18"/>
      <c r="B924" s="18"/>
      <c r="C924" s="18"/>
      <c r="D924" s="18"/>
    </row>
    <row r="925" spans="1:4">
      <c r="A925" s="18"/>
      <c r="B925" s="18"/>
      <c r="C925" s="18"/>
      <c r="D925" s="18"/>
    </row>
    <row r="926" spans="1:4">
      <c r="A926" s="18"/>
      <c r="B926" s="18"/>
      <c r="C926" s="18"/>
      <c r="D926" s="18"/>
    </row>
    <row r="927" spans="1:4">
      <c r="A927" s="18"/>
      <c r="B927" s="18"/>
      <c r="C927" s="18"/>
      <c r="D927" s="18"/>
    </row>
    <row r="928" spans="1:4">
      <c r="A928" s="18"/>
      <c r="B928" s="18"/>
      <c r="C928" s="18"/>
      <c r="D928" s="18"/>
    </row>
    <row r="929" spans="1:4">
      <c r="A929" s="18"/>
      <c r="B929" s="18"/>
      <c r="C929" s="18"/>
      <c r="D929" s="18"/>
    </row>
    <row r="930" spans="1:4">
      <c r="A930" s="18"/>
      <c r="B930" s="18"/>
      <c r="C930" s="18"/>
      <c r="D930" s="18"/>
    </row>
    <row r="931" spans="1:4">
      <c r="A931" s="18"/>
      <c r="B931" s="18"/>
      <c r="C931" s="18"/>
      <c r="D931" s="18"/>
    </row>
    <row r="932" spans="1:4">
      <c r="A932" s="18"/>
      <c r="B932" s="18"/>
      <c r="C932" s="18"/>
      <c r="D932" s="18"/>
    </row>
    <row r="933" spans="1:4">
      <c r="A933" s="18"/>
      <c r="B933" s="18"/>
      <c r="C933" s="18"/>
      <c r="D933" s="18"/>
    </row>
    <row r="934" spans="1:4">
      <c r="A934" s="18"/>
      <c r="B934" s="18"/>
      <c r="C934" s="18"/>
      <c r="D934" s="18"/>
    </row>
    <row r="935" spans="1:4">
      <c r="A935" s="18"/>
      <c r="B935" s="18"/>
      <c r="C935" s="18"/>
      <c r="D935" s="18"/>
    </row>
    <row r="936" spans="1:4">
      <c r="A936" s="18"/>
      <c r="B936" s="18"/>
      <c r="C936" s="18"/>
      <c r="D936" s="18"/>
    </row>
    <row r="937" spans="1:4">
      <c r="A937" s="18"/>
      <c r="B937" s="18"/>
      <c r="C937" s="18"/>
      <c r="D937" s="18"/>
    </row>
    <row r="938" spans="1:4">
      <c r="A938" s="18"/>
      <c r="B938" s="18"/>
      <c r="C938" s="18"/>
      <c r="D938" s="18"/>
    </row>
    <row r="939" spans="1:4">
      <c r="A939" s="18"/>
      <c r="B939" s="18"/>
      <c r="C939" s="18"/>
      <c r="D939" s="18"/>
    </row>
    <row r="940" spans="1:4">
      <c r="A940" s="18"/>
      <c r="B940" s="18"/>
      <c r="C940" s="18"/>
      <c r="D940" s="18"/>
    </row>
    <row r="941" spans="1:4">
      <c r="A941" s="18"/>
      <c r="B941" s="18"/>
      <c r="C941" s="18"/>
      <c r="D941" s="18"/>
    </row>
    <row r="942" spans="1:4">
      <c r="A942" s="18"/>
      <c r="B942" s="18"/>
      <c r="C942" s="18"/>
      <c r="D942" s="18"/>
    </row>
    <row r="943" spans="1:4">
      <c r="A943" s="18"/>
      <c r="B943" s="18"/>
      <c r="C943" s="18"/>
      <c r="D943" s="18"/>
    </row>
    <row r="944" spans="1:4">
      <c r="A944" s="18"/>
      <c r="B944" s="18"/>
      <c r="C944" s="18"/>
      <c r="D944" s="18"/>
    </row>
    <row r="945" spans="1:4">
      <c r="A945" s="18"/>
      <c r="B945" s="18"/>
      <c r="C945" s="18"/>
      <c r="D945" s="18"/>
    </row>
    <row r="946" spans="1:4">
      <c r="A946" s="18"/>
      <c r="B946" s="18"/>
      <c r="C946" s="18"/>
      <c r="D946" s="18"/>
    </row>
    <row r="947" spans="1:4">
      <c r="A947" s="18"/>
      <c r="B947" s="18"/>
      <c r="C947" s="18"/>
      <c r="D947" s="18"/>
    </row>
    <row r="948" spans="1:4">
      <c r="A948" s="18"/>
      <c r="B948" s="18"/>
      <c r="C948" s="18"/>
      <c r="D948" s="18"/>
    </row>
    <row r="949" spans="1:4">
      <c r="A949" s="18"/>
      <c r="B949" s="18"/>
      <c r="C949" s="18"/>
      <c r="D949" s="18"/>
    </row>
    <row r="950" spans="1:4">
      <c r="A950" s="18"/>
      <c r="B950" s="18"/>
      <c r="C950" s="18"/>
      <c r="D950" s="18"/>
    </row>
    <row r="951" spans="1:4">
      <c r="A951" s="18"/>
      <c r="B951" s="18"/>
      <c r="C951" s="18"/>
      <c r="D951" s="18"/>
    </row>
    <row r="952" spans="1:4">
      <c r="A952" s="18"/>
      <c r="B952" s="18"/>
      <c r="C952" s="18"/>
      <c r="D952" s="18"/>
    </row>
    <row r="953" spans="1:4">
      <c r="A953" s="18"/>
      <c r="B953" s="18"/>
      <c r="C953" s="18"/>
      <c r="D953" s="18"/>
    </row>
    <row r="954" spans="1:4">
      <c r="A954" s="18"/>
      <c r="B954" s="18"/>
      <c r="C954" s="18"/>
      <c r="D954" s="18"/>
    </row>
    <row r="955" spans="1:4">
      <c r="A955" s="18"/>
      <c r="B955" s="18"/>
      <c r="C955" s="18"/>
      <c r="D955" s="18"/>
    </row>
    <row r="956" spans="1:4">
      <c r="A956" s="18"/>
      <c r="B956" s="18"/>
      <c r="C956" s="18"/>
      <c r="D956" s="18"/>
    </row>
    <row r="957" spans="1:4">
      <c r="A957" s="18"/>
      <c r="B957" s="18"/>
      <c r="C957" s="18"/>
      <c r="D957" s="18"/>
    </row>
    <row r="958" spans="1:4">
      <c r="A958" s="18"/>
      <c r="B958" s="18"/>
      <c r="C958" s="18"/>
      <c r="D958" s="18"/>
    </row>
    <row r="959" spans="1:4">
      <c r="A959" s="18"/>
      <c r="B959" s="18"/>
      <c r="C959" s="18"/>
      <c r="D959" s="18"/>
    </row>
    <row r="960" spans="1:4">
      <c r="A960" s="18"/>
      <c r="B960" s="18"/>
      <c r="C960" s="18"/>
      <c r="D960" s="18"/>
    </row>
    <row r="961" spans="1:4">
      <c r="A961" s="18"/>
      <c r="B961" s="18"/>
      <c r="C961" s="18"/>
      <c r="D961" s="18"/>
    </row>
    <row r="962" spans="1:4">
      <c r="A962" s="18"/>
      <c r="B962" s="18"/>
      <c r="C962" s="18"/>
      <c r="D962" s="18"/>
    </row>
    <row r="963" spans="1:4">
      <c r="A963" s="18"/>
      <c r="B963" s="18"/>
      <c r="C963" s="18"/>
      <c r="D963" s="18"/>
    </row>
    <row r="964" spans="1:4">
      <c r="A964" s="18"/>
      <c r="B964" s="18"/>
      <c r="C964" s="18"/>
      <c r="D964" s="18"/>
    </row>
    <row r="965" spans="1:4">
      <c r="A965" s="18"/>
      <c r="B965" s="18"/>
      <c r="C965" s="18"/>
      <c r="D965" s="18"/>
    </row>
    <row r="966" spans="1:4">
      <c r="A966" s="18"/>
      <c r="B966" s="18"/>
      <c r="C966" s="18"/>
      <c r="D966" s="18"/>
    </row>
    <row r="967" spans="1:4">
      <c r="A967" s="18"/>
      <c r="B967" s="18"/>
      <c r="C967" s="18"/>
      <c r="D967" s="18"/>
    </row>
    <row r="968" spans="1:4">
      <c r="A968" s="18"/>
      <c r="B968" s="18"/>
      <c r="C968" s="18"/>
      <c r="D968" s="18"/>
    </row>
    <row r="969" spans="1:4">
      <c r="A969" s="18"/>
      <c r="B969" s="18"/>
      <c r="C969" s="18"/>
      <c r="D969" s="18"/>
    </row>
    <row r="970" spans="1:4">
      <c r="A970" s="18"/>
      <c r="B970" s="18"/>
      <c r="C970" s="18"/>
      <c r="D970" s="18"/>
    </row>
    <row r="971" spans="1:4">
      <c r="A971" s="18"/>
      <c r="B971" s="18"/>
      <c r="C971" s="18"/>
      <c r="D971" s="18"/>
    </row>
    <row r="972" spans="1:4">
      <c r="A972" s="18"/>
      <c r="B972" s="18"/>
      <c r="C972" s="18"/>
      <c r="D972" s="18"/>
    </row>
    <row r="973" spans="1:4">
      <c r="A973" s="18"/>
      <c r="B973" s="18"/>
      <c r="C973" s="18"/>
      <c r="D973" s="18"/>
    </row>
    <row r="974" spans="1:4">
      <c r="A974" s="18"/>
      <c r="B974" s="18"/>
      <c r="C974" s="18"/>
      <c r="D974" s="18"/>
    </row>
    <row r="975" spans="1:4">
      <c r="A975" s="18"/>
      <c r="B975" s="18"/>
      <c r="C975" s="18"/>
      <c r="D975" s="18"/>
    </row>
    <row r="976" spans="1:4">
      <c r="A976" s="18"/>
      <c r="B976" s="18"/>
      <c r="C976" s="18"/>
      <c r="D976" s="18"/>
    </row>
    <row r="977" spans="1:4">
      <c r="A977" s="18"/>
      <c r="B977" s="18"/>
      <c r="C977" s="18"/>
      <c r="D977" s="18"/>
    </row>
    <row r="978" spans="1:4">
      <c r="A978" s="18"/>
      <c r="B978" s="18"/>
      <c r="C978" s="18"/>
      <c r="D978" s="18"/>
    </row>
    <row r="979" spans="1:4">
      <c r="A979" s="18"/>
      <c r="B979" s="18"/>
      <c r="C979" s="18"/>
      <c r="D979" s="18"/>
    </row>
    <row r="980" spans="1:4">
      <c r="A980" s="18"/>
      <c r="B980" s="18"/>
      <c r="C980" s="18"/>
      <c r="D980" s="18"/>
    </row>
    <row r="981" spans="1:4">
      <c r="A981" s="18"/>
      <c r="B981" s="18"/>
      <c r="C981" s="18"/>
      <c r="D981" s="18"/>
    </row>
    <row r="982" spans="1:4">
      <c r="A982" s="18"/>
      <c r="B982" s="18"/>
      <c r="C982" s="18"/>
      <c r="D982" s="18"/>
    </row>
    <row r="983" spans="1:4">
      <c r="A983" s="18"/>
      <c r="B983" s="18"/>
      <c r="C983" s="18"/>
      <c r="D983" s="18"/>
    </row>
    <row r="984" spans="1:4">
      <c r="A984" s="18"/>
      <c r="B984" s="18"/>
      <c r="C984" s="18"/>
      <c r="D984" s="18"/>
    </row>
    <row r="985" spans="1:4">
      <c r="A985" s="18"/>
      <c r="B985" s="18"/>
      <c r="C985" s="18"/>
      <c r="D985" s="18"/>
    </row>
    <row r="986" spans="1:4">
      <c r="A986" s="18"/>
      <c r="B986" s="18"/>
      <c r="C986" s="18"/>
      <c r="D986" s="18"/>
    </row>
    <row r="987" spans="1:4">
      <c r="A987" s="18"/>
      <c r="B987" s="18"/>
      <c r="C987" s="18"/>
      <c r="D987" s="18"/>
    </row>
    <row r="988" spans="1:4">
      <c r="A988" s="18"/>
      <c r="B988" s="18"/>
      <c r="C988" s="18"/>
      <c r="D988" s="18"/>
    </row>
    <row r="989" spans="1:4">
      <c r="A989" s="18"/>
      <c r="B989" s="18"/>
      <c r="C989" s="18"/>
      <c r="D989" s="18"/>
    </row>
    <row r="990" spans="1:4">
      <c r="A990" s="18"/>
      <c r="B990" s="18"/>
      <c r="C990" s="18"/>
      <c r="D990" s="18"/>
    </row>
    <row r="991" spans="1:4">
      <c r="A991" s="18"/>
      <c r="B991" s="18"/>
      <c r="C991" s="18"/>
      <c r="D991" s="18"/>
    </row>
    <row r="992" spans="1:4">
      <c r="A992" s="18"/>
      <c r="B992" s="18"/>
      <c r="C992" s="18"/>
      <c r="D992" s="18"/>
    </row>
    <row r="993" spans="1:4">
      <c r="A993" s="18"/>
      <c r="B993" s="18"/>
      <c r="C993" s="18"/>
      <c r="D993" s="18"/>
    </row>
    <row r="994" spans="1:4">
      <c r="A994" s="18"/>
      <c r="B994" s="18"/>
      <c r="C994" s="18"/>
      <c r="D994" s="18"/>
    </row>
    <row r="995" spans="1:4">
      <c r="A995" s="18"/>
      <c r="B995" s="18"/>
      <c r="C995" s="18"/>
      <c r="D995" s="18"/>
    </row>
    <row r="996" spans="1:4">
      <c r="A996" s="18"/>
      <c r="B996" s="18"/>
      <c r="C996" s="18"/>
      <c r="D996" s="18"/>
    </row>
    <row r="997" spans="1:4">
      <c r="A997" s="18"/>
      <c r="B997" s="18"/>
      <c r="C997" s="18"/>
      <c r="D997" s="18"/>
    </row>
    <row r="998" spans="1:4">
      <c r="A998" s="18"/>
      <c r="B998" s="18"/>
      <c r="C998" s="18"/>
      <c r="D998" s="18"/>
    </row>
    <row r="999" spans="1:4">
      <c r="A999" s="18"/>
      <c r="B999" s="18"/>
      <c r="C999" s="18"/>
      <c r="D999" s="18"/>
    </row>
    <row r="1000" spans="1:4">
      <c r="A1000" s="18"/>
      <c r="B1000" s="18"/>
      <c r="C1000" s="18"/>
      <c r="D1000" s="18"/>
    </row>
    <row r="1001" spans="1:4">
      <c r="A1001" s="18"/>
      <c r="B1001" s="18"/>
      <c r="C1001" s="18"/>
      <c r="D1001" s="18"/>
    </row>
    <row r="1002" spans="1:4">
      <c r="A1002" s="18"/>
      <c r="B1002" s="18"/>
      <c r="C1002" s="18"/>
      <c r="D1002" s="18"/>
    </row>
    <row r="1003" spans="1:4">
      <c r="A1003" s="18"/>
      <c r="B1003" s="18"/>
      <c r="C1003" s="18"/>
      <c r="D1003" s="18"/>
    </row>
    <row r="1004" spans="1:4">
      <c r="A1004" s="18"/>
      <c r="B1004" s="18"/>
      <c r="C1004" s="18"/>
      <c r="D1004" s="18"/>
    </row>
    <row r="1005" spans="1:4">
      <c r="A1005" s="18"/>
      <c r="B1005" s="18"/>
      <c r="C1005" s="18"/>
      <c r="D1005" s="18"/>
    </row>
    <row r="1006" spans="1:4">
      <c r="A1006" s="18"/>
      <c r="B1006" s="18"/>
      <c r="C1006" s="18"/>
      <c r="D1006" s="18"/>
    </row>
    <row r="1007" spans="1:4">
      <c r="A1007" s="18"/>
      <c r="B1007" s="18"/>
      <c r="C1007" s="18"/>
      <c r="D1007" s="18"/>
    </row>
    <row r="1008" spans="1:4">
      <c r="A1008" s="18"/>
      <c r="B1008" s="18"/>
      <c r="C1008" s="18"/>
      <c r="D1008" s="18"/>
    </row>
    <row r="1009" spans="1:4">
      <c r="A1009" s="18"/>
      <c r="B1009" s="18"/>
      <c r="C1009" s="18"/>
      <c r="D1009" s="18"/>
    </row>
    <row r="1010" spans="1:4">
      <c r="A1010" s="18"/>
      <c r="B1010" s="18"/>
      <c r="C1010" s="18"/>
      <c r="D1010" s="18"/>
    </row>
    <row r="1011" spans="1:4">
      <c r="A1011" s="18"/>
      <c r="B1011" s="18"/>
      <c r="C1011" s="18"/>
      <c r="D1011" s="18"/>
    </row>
    <row r="1012" spans="1:4">
      <c r="A1012" s="18"/>
      <c r="B1012" s="18"/>
      <c r="C1012" s="18"/>
      <c r="D1012" s="18"/>
    </row>
    <row r="1013" spans="1:4">
      <c r="A1013" s="18"/>
      <c r="B1013" s="18"/>
      <c r="C1013" s="18"/>
      <c r="D1013" s="18"/>
    </row>
    <row r="1014" spans="1:4">
      <c r="A1014" s="18"/>
      <c r="B1014" s="18"/>
      <c r="C1014" s="18"/>
      <c r="D1014" s="18"/>
    </row>
    <row r="1015" spans="1:4">
      <c r="A1015" s="18"/>
      <c r="B1015" s="18"/>
      <c r="C1015" s="18"/>
      <c r="D1015" s="18"/>
    </row>
    <row r="1016" spans="1:4">
      <c r="A1016" s="18"/>
      <c r="B1016" s="18"/>
      <c r="C1016" s="18"/>
      <c r="D1016" s="18"/>
    </row>
    <row r="1017" spans="1:4">
      <c r="A1017" s="18"/>
      <c r="B1017" s="18"/>
      <c r="C1017" s="18"/>
      <c r="D1017" s="18"/>
    </row>
    <row r="1018" spans="1:4">
      <c r="A1018" s="18"/>
      <c r="B1018" s="18"/>
      <c r="C1018" s="18"/>
      <c r="D1018" s="18"/>
    </row>
    <row r="1019" spans="1:4">
      <c r="A1019" s="18"/>
      <c r="B1019" s="18"/>
      <c r="C1019" s="18"/>
      <c r="D1019" s="18"/>
    </row>
    <row r="1020" spans="1:4">
      <c r="A1020" s="18"/>
      <c r="B1020" s="18"/>
      <c r="C1020" s="18"/>
      <c r="D1020" s="18"/>
    </row>
    <row r="1021" spans="1:4">
      <c r="A1021" s="18"/>
      <c r="B1021" s="18"/>
      <c r="C1021" s="18"/>
      <c r="D1021" s="18"/>
    </row>
    <row r="1022" spans="1:4">
      <c r="A1022" s="18"/>
      <c r="B1022" s="18"/>
      <c r="C1022" s="18"/>
      <c r="D1022" s="18"/>
    </row>
    <row r="1023" spans="1:4">
      <c r="A1023" s="18"/>
      <c r="B1023" s="18"/>
      <c r="C1023" s="18"/>
      <c r="D1023" s="18"/>
    </row>
    <row r="1024" spans="1:4">
      <c r="A1024" s="18"/>
      <c r="B1024" s="18"/>
      <c r="C1024" s="18"/>
      <c r="D1024" s="18"/>
    </row>
    <row r="1025" spans="1:4">
      <c r="A1025" s="18"/>
      <c r="B1025" s="18"/>
      <c r="C1025" s="18"/>
      <c r="D1025" s="18"/>
    </row>
    <row r="1026" spans="1:4">
      <c r="A1026" s="18"/>
      <c r="B1026" s="18"/>
      <c r="C1026" s="18"/>
      <c r="D1026" s="18"/>
    </row>
    <row r="1027" spans="1:4">
      <c r="A1027" s="18"/>
      <c r="B1027" s="18"/>
      <c r="C1027" s="18"/>
      <c r="D1027" s="18"/>
    </row>
    <row r="1028" spans="1:4">
      <c r="A1028" s="18"/>
      <c r="B1028" s="18"/>
      <c r="C1028" s="18"/>
      <c r="D1028" s="18"/>
    </row>
    <row r="1029" spans="1:4">
      <c r="A1029" s="18"/>
      <c r="B1029" s="18"/>
      <c r="C1029" s="18"/>
      <c r="D1029" s="18"/>
    </row>
    <row r="1030" spans="1:4">
      <c r="A1030" s="18"/>
      <c r="B1030" s="18"/>
      <c r="C1030" s="18"/>
      <c r="D1030" s="18"/>
    </row>
    <row r="1031" spans="1:4">
      <c r="A1031" s="18"/>
      <c r="B1031" s="18"/>
      <c r="C1031" s="18"/>
      <c r="D1031" s="18"/>
    </row>
    <row r="1032" spans="1:4">
      <c r="A1032" s="18"/>
      <c r="B1032" s="18"/>
      <c r="C1032" s="18"/>
      <c r="D1032" s="18"/>
    </row>
    <row r="1033" spans="1:4">
      <c r="A1033" s="18"/>
      <c r="B1033" s="18"/>
      <c r="C1033" s="18"/>
      <c r="D1033" s="18"/>
    </row>
    <row r="1034" spans="1:4">
      <c r="A1034" s="18"/>
      <c r="B1034" s="18"/>
      <c r="C1034" s="18"/>
      <c r="D1034" s="18"/>
    </row>
    <row r="1035" spans="1:4">
      <c r="A1035" s="18"/>
      <c r="B1035" s="18"/>
      <c r="C1035" s="18"/>
      <c r="D1035" s="18"/>
    </row>
    <row r="1036" spans="1:4">
      <c r="A1036" s="18"/>
      <c r="B1036" s="18"/>
      <c r="C1036" s="18"/>
      <c r="D1036" s="18"/>
    </row>
    <row r="1037" spans="1:4">
      <c r="A1037" s="18"/>
      <c r="B1037" s="18"/>
      <c r="C1037" s="18"/>
      <c r="D1037" s="18"/>
    </row>
    <row r="1038" spans="1:4">
      <c r="A1038" s="18"/>
      <c r="B1038" s="18"/>
      <c r="C1038" s="18"/>
      <c r="D1038" s="18"/>
    </row>
    <row r="1039" spans="1:4">
      <c r="A1039" s="18"/>
      <c r="B1039" s="18"/>
      <c r="C1039" s="18"/>
      <c r="D1039" s="18"/>
    </row>
    <row r="1040" spans="1:4">
      <c r="A1040" s="18"/>
      <c r="B1040" s="18"/>
      <c r="C1040" s="18"/>
      <c r="D1040" s="18"/>
    </row>
    <row r="1041" spans="1:4">
      <c r="A1041" s="18"/>
      <c r="B1041" s="18"/>
      <c r="C1041" s="18"/>
      <c r="D1041" s="18"/>
    </row>
    <row r="1042" spans="1:4">
      <c r="A1042" s="18"/>
      <c r="B1042" s="18"/>
      <c r="C1042" s="18"/>
      <c r="D1042" s="18"/>
    </row>
    <row r="1043" spans="1:4">
      <c r="A1043" s="18"/>
      <c r="B1043" s="18"/>
      <c r="C1043" s="18"/>
      <c r="D1043" s="18"/>
    </row>
    <row r="1044" spans="1:4">
      <c r="A1044" s="18"/>
      <c r="B1044" s="18"/>
      <c r="C1044" s="18"/>
      <c r="D1044" s="18"/>
    </row>
    <row r="1045" spans="1:4">
      <c r="A1045" s="18"/>
      <c r="B1045" s="18"/>
      <c r="C1045" s="18"/>
      <c r="D1045" s="18"/>
    </row>
    <row r="1046" spans="1:4">
      <c r="A1046" s="18"/>
      <c r="B1046" s="18"/>
      <c r="C1046" s="18"/>
      <c r="D1046" s="18"/>
    </row>
    <row r="1047" spans="1:4">
      <c r="A1047" s="18"/>
      <c r="B1047" s="18"/>
      <c r="C1047" s="18"/>
      <c r="D1047" s="18"/>
    </row>
    <row r="1048" spans="1:4">
      <c r="A1048" s="18"/>
      <c r="B1048" s="18"/>
      <c r="C1048" s="18"/>
      <c r="D1048" s="18"/>
    </row>
    <row r="1049" spans="1:4">
      <c r="A1049" s="18"/>
      <c r="B1049" s="18"/>
      <c r="C1049" s="18"/>
      <c r="D1049" s="18"/>
    </row>
    <row r="1050" spans="1:4">
      <c r="A1050" s="18"/>
      <c r="B1050" s="18"/>
      <c r="C1050" s="18"/>
      <c r="D1050" s="18"/>
    </row>
    <row r="1051" spans="1:4">
      <c r="A1051" s="18"/>
      <c r="B1051" s="18"/>
      <c r="C1051" s="18"/>
      <c r="D1051" s="18"/>
    </row>
    <row r="1052" spans="1:4">
      <c r="A1052" s="18"/>
      <c r="B1052" s="18"/>
      <c r="C1052" s="18"/>
      <c r="D1052" s="18"/>
    </row>
    <row r="1053" spans="1:4">
      <c r="A1053" s="18"/>
      <c r="B1053" s="18"/>
      <c r="C1053" s="18"/>
      <c r="D1053" s="18"/>
    </row>
    <row r="1054" spans="1:4">
      <c r="A1054" s="18"/>
      <c r="B1054" s="18"/>
      <c r="C1054" s="18"/>
      <c r="D1054" s="18"/>
    </row>
    <row r="1055" spans="1:4">
      <c r="A1055" s="18"/>
      <c r="B1055" s="18"/>
      <c r="C1055" s="18"/>
      <c r="D1055" s="18"/>
    </row>
    <row r="1056" spans="1:4">
      <c r="A1056" s="18"/>
      <c r="B1056" s="18"/>
      <c r="C1056" s="18"/>
      <c r="D1056" s="18"/>
    </row>
    <row r="1057" spans="1:4">
      <c r="A1057" s="18"/>
      <c r="B1057" s="18"/>
      <c r="C1057" s="18"/>
      <c r="D1057" s="18"/>
    </row>
    <row r="1058" spans="1:4">
      <c r="A1058" s="18"/>
      <c r="B1058" s="18"/>
      <c r="C1058" s="18"/>
      <c r="D1058" s="18"/>
    </row>
    <row r="1059" spans="1:4">
      <c r="A1059" s="18"/>
      <c r="B1059" s="18"/>
      <c r="C1059" s="18"/>
      <c r="D1059" s="18"/>
    </row>
    <row r="1060" spans="1:4">
      <c r="A1060" s="18"/>
      <c r="B1060" s="18"/>
      <c r="C1060" s="18"/>
      <c r="D1060" s="18"/>
    </row>
    <row r="1061" spans="1:4">
      <c r="A1061" s="18"/>
      <c r="B1061" s="18"/>
      <c r="C1061" s="18"/>
      <c r="D1061" s="18"/>
    </row>
    <row r="1062" spans="1:4">
      <c r="A1062" s="18"/>
      <c r="B1062" s="18"/>
      <c r="C1062" s="18"/>
      <c r="D1062" s="18"/>
    </row>
    <row r="1063" spans="1:4">
      <c r="A1063" s="18"/>
      <c r="B1063" s="18"/>
      <c r="C1063" s="18"/>
      <c r="D1063" s="18"/>
    </row>
    <row r="1064" spans="1:4">
      <c r="A1064" s="18"/>
      <c r="B1064" s="18"/>
      <c r="C1064" s="18"/>
      <c r="D1064" s="18"/>
    </row>
    <row r="1065" spans="1:4">
      <c r="A1065" s="18"/>
      <c r="B1065" s="18"/>
      <c r="C1065" s="18"/>
      <c r="D1065" s="18"/>
    </row>
    <row r="1066" spans="1:4">
      <c r="A1066" s="18"/>
      <c r="B1066" s="18"/>
      <c r="C1066" s="18"/>
      <c r="D1066" s="18"/>
    </row>
    <row r="1067" spans="1:4">
      <c r="A1067" s="18"/>
      <c r="B1067" s="18"/>
      <c r="C1067" s="18"/>
      <c r="D1067" s="18"/>
    </row>
    <row r="1068" spans="1:4">
      <c r="A1068" s="18"/>
      <c r="B1068" s="18"/>
      <c r="C1068" s="18"/>
      <c r="D1068" s="18"/>
    </row>
    <row r="1069" spans="1:4">
      <c r="A1069" s="18"/>
      <c r="B1069" s="18"/>
      <c r="C1069" s="18"/>
      <c r="D1069" s="18"/>
    </row>
    <row r="1070" spans="1:4">
      <c r="A1070" s="18"/>
      <c r="B1070" s="18"/>
      <c r="C1070" s="18"/>
      <c r="D1070" s="18"/>
    </row>
    <row r="1071" spans="1:4">
      <c r="A1071" s="18"/>
      <c r="B1071" s="18"/>
      <c r="C1071" s="18"/>
      <c r="D1071" s="18"/>
    </row>
    <row r="1072" spans="1:4">
      <c r="A1072" s="18"/>
      <c r="B1072" s="18"/>
      <c r="C1072" s="18"/>
      <c r="D1072" s="18"/>
    </row>
    <row r="1073" spans="1:4">
      <c r="A1073" s="18"/>
      <c r="B1073" s="18"/>
      <c r="C1073" s="18"/>
      <c r="D1073" s="18"/>
    </row>
    <row r="1074" spans="1:4">
      <c r="A1074" s="18"/>
      <c r="B1074" s="18"/>
      <c r="C1074" s="18"/>
      <c r="D1074" s="18"/>
    </row>
    <row r="1075" spans="1:4">
      <c r="A1075" s="18"/>
      <c r="B1075" s="18"/>
      <c r="C1075" s="18"/>
      <c r="D1075" s="18"/>
    </row>
    <row r="1076" spans="1:4">
      <c r="A1076" s="18"/>
      <c r="B1076" s="18"/>
      <c r="C1076" s="18"/>
      <c r="D1076" s="18"/>
    </row>
    <row r="1077" spans="1:4">
      <c r="A1077" s="18"/>
      <c r="B1077" s="18"/>
      <c r="C1077" s="18"/>
      <c r="D1077" s="18"/>
    </row>
    <row r="1078" spans="1:4">
      <c r="A1078" s="18"/>
      <c r="B1078" s="18"/>
      <c r="C1078" s="18"/>
      <c r="D1078" s="18"/>
    </row>
    <row r="1079" spans="1:4">
      <c r="A1079" s="18"/>
      <c r="B1079" s="18"/>
      <c r="C1079" s="18"/>
      <c r="D1079" s="18"/>
    </row>
    <row r="1080" spans="1:4">
      <c r="A1080" s="18"/>
      <c r="B1080" s="18"/>
      <c r="C1080" s="18"/>
      <c r="D1080" s="18"/>
    </row>
    <row r="1081" spans="1:4">
      <c r="A1081" s="18"/>
      <c r="B1081" s="18"/>
      <c r="C1081" s="18"/>
      <c r="D1081" s="18"/>
    </row>
    <row r="1082" spans="1:4">
      <c r="A1082" s="18"/>
      <c r="B1082" s="18"/>
      <c r="C1082" s="18"/>
      <c r="D1082" s="18"/>
    </row>
    <row r="1083" spans="1:4">
      <c r="A1083" s="18"/>
      <c r="B1083" s="18"/>
      <c r="C1083" s="18"/>
      <c r="D1083" s="18"/>
    </row>
    <row r="1084" spans="1:4">
      <c r="A1084" s="18"/>
      <c r="B1084" s="18"/>
      <c r="C1084" s="18"/>
      <c r="D1084" s="18"/>
    </row>
    <row r="1085" spans="1:4">
      <c r="A1085" s="18"/>
      <c r="B1085" s="18"/>
      <c r="C1085" s="18"/>
      <c r="D1085" s="18"/>
    </row>
    <row r="1086" spans="1:4">
      <c r="A1086" s="18"/>
      <c r="B1086" s="18"/>
      <c r="C1086" s="18"/>
      <c r="D1086" s="18"/>
    </row>
    <row r="1087" spans="1:4">
      <c r="A1087" s="18"/>
      <c r="B1087" s="18"/>
      <c r="C1087" s="18"/>
      <c r="D1087" s="18"/>
    </row>
    <row r="1088" spans="1:4">
      <c r="A1088" s="18"/>
      <c r="B1088" s="18"/>
      <c r="C1088" s="18"/>
      <c r="D1088" s="18"/>
    </row>
    <row r="1089" spans="1:4">
      <c r="A1089" s="18"/>
      <c r="B1089" s="18"/>
      <c r="C1089" s="18"/>
      <c r="D1089" s="18"/>
    </row>
    <row r="1090" spans="1:4">
      <c r="A1090" s="18"/>
      <c r="B1090" s="18"/>
      <c r="C1090" s="18"/>
      <c r="D1090" s="18"/>
    </row>
    <row r="1091" spans="1:4">
      <c r="A1091" s="18"/>
      <c r="B1091" s="18"/>
      <c r="C1091" s="18"/>
      <c r="D1091" s="18"/>
    </row>
    <row r="1092" spans="1:4">
      <c r="A1092" s="18"/>
      <c r="B1092" s="18"/>
      <c r="C1092" s="18"/>
      <c r="D1092" s="18"/>
    </row>
    <row r="1093" spans="1:4">
      <c r="A1093" s="18"/>
      <c r="B1093" s="18"/>
      <c r="C1093" s="18"/>
      <c r="D1093" s="18"/>
    </row>
    <row r="1094" spans="1:4">
      <c r="A1094" s="18"/>
      <c r="B1094" s="18"/>
      <c r="C1094" s="18"/>
      <c r="D1094" s="18"/>
    </row>
    <row r="1095" spans="1:4">
      <c r="A1095" s="18"/>
      <c r="B1095" s="18"/>
      <c r="C1095" s="18"/>
      <c r="D1095" s="18"/>
    </row>
    <row r="1096" spans="1:4">
      <c r="A1096" s="18"/>
      <c r="B1096" s="18"/>
      <c r="C1096" s="18"/>
      <c r="D1096" s="18"/>
    </row>
    <row r="1097" spans="1:4">
      <c r="A1097" s="18"/>
      <c r="B1097" s="18"/>
      <c r="C1097" s="18"/>
      <c r="D1097" s="18"/>
    </row>
    <row r="1098" spans="1:4">
      <c r="A1098" s="18"/>
      <c r="B1098" s="18"/>
      <c r="C1098" s="18"/>
      <c r="D1098" s="18"/>
    </row>
    <row r="1099" spans="1:4">
      <c r="A1099" s="18"/>
      <c r="B1099" s="18"/>
      <c r="C1099" s="18"/>
      <c r="D1099" s="18"/>
    </row>
    <row r="1100" spans="1:4">
      <c r="A1100" s="18"/>
      <c r="B1100" s="18"/>
      <c r="C1100" s="18"/>
      <c r="D1100" s="18"/>
    </row>
    <row r="1101" spans="1:4">
      <c r="A1101" s="18"/>
      <c r="B1101" s="18"/>
      <c r="C1101" s="18"/>
      <c r="D1101" s="18"/>
    </row>
    <row r="1102" spans="1:4">
      <c r="A1102" s="18"/>
      <c r="B1102" s="18"/>
      <c r="C1102" s="18"/>
      <c r="D1102" s="18"/>
    </row>
    <row r="1103" spans="1:4">
      <c r="A1103" s="18"/>
      <c r="B1103" s="18"/>
      <c r="C1103" s="18"/>
      <c r="D1103" s="18"/>
    </row>
    <row r="1104" spans="1:4">
      <c r="A1104" s="18"/>
      <c r="B1104" s="18"/>
      <c r="C1104" s="18"/>
      <c r="D1104" s="18"/>
    </row>
    <row r="1105" spans="1:4">
      <c r="A1105" s="18"/>
      <c r="B1105" s="18"/>
      <c r="C1105" s="18"/>
      <c r="D1105" s="18"/>
    </row>
    <row r="1106" spans="1:4">
      <c r="A1106" s="18"/>
      <c r="B1106" s="18"/>
      <c r="C1106" s="18"/>
      <c r="D1106" s="18"/>
    </row>
    <row r="1107" spans="1:4">
      <c r="A1107" s="18"/>
      <c r="B1107" s="18"/>
      <c r="C1107" s="18"/>
      <c r="D1107" s="18"/>
    </row>
    <row r="1108" spans="1:4">
      <c r="A1108" s="18"/>
      <c r="B1108" s="18"/>
      <c r="C1108" s="18"/>
      <c r="D1108" s="18"/>
    </row>
    <row r="1109" spans="1:4">
      <c r="A1109" s="18"/>
      <c r="B1109" s="18"/>
      <c r="C1109" s="18"/>
      <c r="D1109" s="18"/>
    </row>
    <row r="1110" spans="1:4">
      <c r="A1110" s="18"/>
      <c r="B1110" s="18"/>
      <c r="C1110" s="18"/>
      <c r="D1110" s="18"/>
    </row>
    <row r="1111" spans="1:4">
      <c r="A1111" s="18"/>
      <c r="B1111" s="18"/>
      <c r="C1111" s="18"/>
      <c r="D1111" s="18"/>
    </row>
    <row r="1112" spans="1:4">
      <c r="A1112" s="18"/>
      <c r="B1112" s="18"/>
      <c r="C1112" s="18"/>
      <c r="D1112" s="18"/>
    </row>
    <row r="1113" spans="1:4">
      <c r="A1113" s="18"/>
      <c r="B1113" s="18"/>
      <c r="C1113" s="18"/>
      <c r="D1113" s="18"/>
    </row>
    <row r="1114" spans="1:4">
      <c r="A1114" s="18"/>
      <c r="B1114" s="18"/>
      <c r="C1114" s="18"/>
      <c r="D1114" s="18"/>
    </row>
    <row r="1115" spans="1:4">
      <c r="A1115" s="18"/>
      <c r="B1115" s="18"/>
      <c r="C1115" s="18"/>
      <c r="D1115" s="18"/>
    </row>
    <row r="1116" spans="1:4">
      <c r="A1116" s="18"/>
      <c r="B1116" s="18"/>
      <c r="C1116" s="18"/>
      <c r="D1116" s="18"/>
    </row>
    <row r="1117" spans="1:4">
      <c r="A1117" s="18"/>
      <c r="B1117" s="18"/>
      <c r="C1117" s="18"/>
      <c r="D1117" s="18"/>
    </row>
    <row r="1118" spans="1:4">
      <c r="A1118" s="18"/>
      <c r="B1118" s="18"/>
      <c r="C1118" s="18"/>
      <c r="D1118" s="18"/>
    </row>
    <row r="1119" spans="1:4">
      <c r="A1119" s="18"/>
      <c r="B1119" s="18"/>
      <c r="C1119" s="18"/>
      <c r="D1119" s="18"/>
    </row>
    <row r="1120" spans="1:4">
      <c r="A1120" s="18"/>
      <c r="B1120" s="18"/>
      <c r="C1120" s="18"/>
      <c r="D1120" s="18"/>
    </row>
    <row r="1121" spans="1:4">
      <c r="A1121" s="18"/>
      <c r="B1121" s="18"/>
      <c r="C1121" s="18"/>
      <c r="D1121" s="18"/>
    </row>
    <row r="1122" spans="1:4">
      <c r="A1122" s="18"/>
      <c r="B1122" s="18"/>
      <c r="C1122" s="18"/>
      <c r="D1122" s="18"/>
    </row>
    <row r="1123" spans="1:4">
      <c r="A1123" s="18"/>
      <c r="B1123" s="18"/>
      <c r="C1123" s="18"/>
      <c r="D1123" s="18"/>
    </row>
    <row r="1124" spans="1:4">
      <c r="A1124" s="18"/>
      <c r="B1124" s="18"/>
      <c r="C1124" s="18"/>
      <c r="D1124" s="18"/>
    </row>
    <row r="1125" spans="1:4">
      <c r="A1125" s="18"/>
      <c r="B1125" s="18"/>
      <c r="C1125" s="18"/>
      <c r="D1125" s="18"/>
    </row>
    <row r="1126" spans="1:4">
      <c r="A1126" s="18"/>
      <c r="B1126" s="18"/>
      <c r="C1126" s="18"/>
      <c r="D1126" s="18"/>
    </row>
    <row r="1127" spans="1:4">
      <c r="A1127" s="18"/>
      <c r="B1127" s="18"/>
      <c r="C1127" s="18"/>
      <c r="D1127" s="18"/>
    </row>
    <row r="1128" spans="1:4">
      <c r="A1128" s="18"/>
      <c r="B1128" s="18"/>
      <c r="C1128" s="18"/>
      <c r="D1128" s="18"/>
    </row>
    <row r="1129" spans="1:4">
      <c r="A1129" s="18"/>
      <c r="B1129" s="18"/>
      <c r="C1129" s="18"/>
      <c r="D1129" s="18"/>
    </row>
    <row r="1130" spans="1:4">
      <c r="A1130" s="18"/>
      <c r="B1130" s="18"/>
      <c r="C1130" s="18"/>
      <c r="D1130" s="18"/>
    </row>
    <row r="1131" spans="1:4">
      <c r="A1131" s="18"/>
      <c r="B1131" s="18"/>
      <c r="C1131" s="18"/>
      <c r="D1131" s="18"/>
    </row>
    <row r="1132" spans="1:4">
      <c r="A1132" s="18"/>
      <c r="B1132" s="18"/>
      <c r="C1132" s="18"/>
      <c r="D1132" s="18"/>
    </row>
    <row r="1133" spans="1:4">
      <c r="A1133" s="18"/>
      <c r="B1133" s="18"/>
      <c r="C1133" s="18"/>
      <c r="D1133" s="18"/>
    </row>
    <row r="1134" spans="1:4">
      <c r="A1134" s="18"/>
      <c r="B1134" s="18"/>
      <c r="C1134" s="18"/>
      <c r="D1134" s="18"/>
    </row>
    <row r="1135" spans="1:4">
      <c r="A1135" s="18"/>
      <c r="B1135" s="18"/>
      <c r="C1135" s="18"/>
      <c r="D1135" s="18"/>
    </row>
    <row r="1136" spans="1:4">
      <c r="A1136" s="18"/>
      <c r="B1136" s="18"/>
      <c r="C1136" s="18"/>
      <c r="D1136" s="18"/>
    </row>
    <row r="1137" spans="1:4">
      <c r="A1137" s="18"/>
      <c r="B1137" s="18"/>
      <c r="C1137" s="18"/>
      <c r="D1137" s="18"/>
    </row>
    <row r="1138" spans="1:4">
      <c r="A1138" s="18"/>
      <c r="B1138" s="18"/>
      <c r="C1138" s="18"/>
      <c r="D1138" s="18"/>
    </row>
    <row r="1139" spans="1:4">
      <c r="A1139" s="18"/>
      <c r="B1139" s="18"/>
      <c r="C1139" s="18"/>
      <c r="D1139" s="18"/>
    </row>
    <row r="1140" spans="1:4">
      <c r="A1140" s="18"/>
      <c r="B1140" s="18"/>
      <c r="C1140" s="18"/>
      <c r="D1140" s="18"/>
    </row>
    <row r="1141" spans="1:4">
      <c r="A1141" s="18"/>
      <c r="B1141" s="18"/>
      <c r="C1141" s="18"/>
      <c r="D1141" s="18"/>
    </row>
    <row r="1142" spans="1:4">
      <c r="A1142" s="18"/>
      <c r="B1142" s="18"/>
      <c r="C1142" s="18"/>
      <c r="D1142" s="18"/>
    </row>
    <row r="1143" spans="1:4">
      <c r="A1143" s="18"/>
      <c r="B1143" s="18"/>
      <c r="C1143" s="18"/>
      <c r="D1143" s="18"/>
    </row>
    <row r="1144" spans="1:4">
      <c r="A1144" s="18"/>
      <c r="B1144" s="18"/>
      <c r="C1144" s="18"/>
      <c r="D1144" s="18"/>
    </row>
    <row r="1145" spans="1:4">
      <c r="A1145" s="18"/>
      <c r="B1145" s="18"/>
      <c r="C1145" s="18"/>
      <c r="D1145" s="18"/>
    </row>
    <row r="1146" spans="1:4">
      <c r="A1146" s="18"/>
      <c r="B1146" s="18"/>
      <c r="C1146" s="18"/>
      <c r="D1146" s="18"/>
    </row>
    <row r="1147" spans="1:4">
      <c r="A1147" s="18"/>
      <c r="B1147" s="18"/>
      <c r="C1147" s="18"/>
      <c r="D1147" s="18"/>
    </row>
    <row r="1148" spans="1:4">
      <c r="A1148" s="18"/>
      <c r="B1148" s="18"/>
      <c r="C1148" s="18"/>
      <c r="D1148" s="18"/>
    </row>
    <row r="1149" spans="1:4">
      <c r="A1149" s="18"/>
      <c r="B1149" s="18"/>
      <c r="C1149" s="18"/>
      <c r="D1149" s="18"/>
    </row>
    <row r="1150" spans="1:4">
      <c r="A1150" s="18"/>
      <c r="B1150" s="18"/>
      <c r="C1150" s="18"/>
      <c r="D1150" s="18"/>
    </row>
    <row r="1151" spans="1:4">
      <c r="A1151" s="18"/>
      <c r="B1151" s="18"/>
      <c r="C1151" s="18"/>
      <c r="D1151" s="18"/>
    </row>
    <row r="1152" spans="1:4">
      <c r="A1152" s="18"/>
      <c r="B1152" s="18"/>
      <c r="C1152" s="18"/>
      <c r="D1152" s="18"/>
    </row>
    <row r="1153" spans="1:4">
      <c r="A1153" s="18"/>
      <c r="B1153" s="18"/>
      <c r="C1153" s="18"/>
      <c r="D1153" s="18"/>
    </row>
    <row r="1154" spans="1:4">
      <c r="A1154" s="18"/>
      <c r="B1154" s="18"/>
      <c r="C1154" s="18"/>
      <c r="D1154" s="18"/>
    </row>
    <row r="1155" spans="1:4">
      <c r="A1155" s="18"/>
      <c r="B1155" s="18"/>
      <c r="C1155" s="18"/>
      <c r="D1155" s="18"/>
    </row>
    <row r="1156" spans="1:4">
      <c r="A1156" s="18"/>
      <c r="B1156" s="18"/>
      <c r="C1156" s="18"/>
      <c r="D1156" s="18"/>
    </row>
    <row r="1157" spans="1:4">
      <c r="A1157" s="18"/>
      <c r="B1157" s="18"/>
      <c r="C1157" s="18"/>
      <c r="D1157" s="18"/>
    </row>
    <row r="1158" spans="1:4">
      <c r="A1158" s="18"/>
      <c r="B1158" s="18"/>
      <c r="C1158" s="18"/>
      <c r="D1158" s="18"/>
    </row>
    <row r="1159" spans="1:4">
      <c r="A1159" s="18"/>
      <c r="B1159" s="18"/>
      <c r="C1159" s="18"/>
      <c r="D1159" s="18"/>
    </row>
    <row r="1160" spans="1:4">
      <c r="A1160" s="18"/>
      <c r="B1160" s="18"/>
      <c r="C1160" s="18"/>
      <c r="D1160" s="18"/>
    </row>
    <row r="1161" spans="1:4">
      <c r="A1161" s="18"/>
      <c r="B1161" s="18"/>
      <c r="C1161" s="18"/>
      <c r="D1161" s="18"/>
    </row>
    <row r="1162" spans="1:4">
      <c r="A1162" s="18"/>
      <c r="B1162" s="18"/>
      <c r="C1162" s="18"/>
      <c r="D1162" s="18"/>
    </row>
    <row r="1163" spans="1:4">
      <c r="A1163" s="18"/>
      <c r="B1163" s="18"/>
      <c r="C1163" s="18"/>
      <c r="D1163" s="18"/>
    </row>
    <row r="1164" spans="1:4">
      <c r="A1164" s="18"/>
      <c r="B1164" s="18"/>
      <c r="C1164" s="18"/>
      <c r="D1164" s="18"/>
    </row>
    <row r="1165" spans="1:4">
      <c r="A1165" s="18"/>
      <c r="B1165" s="18"/>
      <c r="C1165" s="18"/>
      <c r="D1165" s="18"/>
    </row>
    <row r="1166" spans="1:4">
      <c r="A1166" s="18"/>
      <c r="B1166" s="18"/>
      <c r="C1166" s="18"/>
      <c r="D1166" s="18"/>
    </row>
    <row r="1167" spans="1:4">
      <c r="A1167" s="18"/>
      <c r="B1167" s="18"/>
      <c r="C1167" s="18"/>
      <c r="D1167" s="18"/>
    </row>
    <row r="1168" spans="1:4">
      <c r="A1168" s="18"/>
      <c r="B1168" s="18"/>
      <c r="C1168" s="18"/>
      <c r="D1168" s="18"/>
    </row>
    <row r="1169" spans="1:4">
      <c r="A1169" s="18"/>
      <c r="B1169" s="18"/>
      <c r="C1169" s="18"/>
      <c r="D1169" s="18"/>
    </row>
    <row r="1170" spans="1:4">
      <c r="A1170" s="18"/>
      <c r="B1170" s="18"/>
      <c r="C1170" s="18"/>
      <c r="D1170" s="18"/>
    </row>
    <row r="1171" spans="1:4">
      <c r="A1171" s="18"/>
      <c r="B1171" s="18"/>
      <c r="C1171" s="18"/>
      <c r="D1171" s="18"/>
    </row>
    <row r="1172" spans="1:4">
      <c r="A1172" s="18"/>
      <c r="B1172" s="18"/>
      <c r="C1172" s="18"/>
      <c r="D1172" s="18"/>
    </row>
    <row r="1173" spans="1:4">
      <c r="A1173" s="18"/>
      <c r="B1173" s="18"/>
      <c r="C1173" s="18"/>
      <c r="D1173" s="18"/>
    </row>
    <row r="1174" spans="1:4">
      <c r="A1174" s="18"/>
      <c r="B1174" s="18"/>
      <c r="C1174" s="18"/>
      <c r="D1174" s="18"/>
    </row>
    <row r="1175" spans="1:4">
      <c r="A1175" s="18"/>
      <c r="B1175" s="18"/>
      <c r="C1175" s="18"/>
      <c r="D1175" s="18"/>
    </row>
    <row r="1176" spans="1:4">
      <c r="A1176" s="18"/>
      <c r="B1176" s="18"/>
      <c r="C1176" s="18"/>
      <c r="D1176" s="18"/>
    </row>
    <row r="1177" spans="1:4">
      <c r="A1177" s="18"/>
      <c r="B1177" s="18"/>
      <c r="C1177" s="18"/>
      <c r="D1177" s="18"/>
    </row>
    <row r="1178" spans="1:4">
      <c r="A1178" s="18"/>
      <c r="B1178" s="18"/>
      <c r="C1178" s="18"/>
      <c r="D1178" s="18"/>
    </row>
    <row r="1179" spans="1:4">
      <c r="A1179" s="18"/>
      <c r="B1179" s="18"/>
      <c r="C1179" s="18"/>
      <c r="D1179" s="18"/>
    </row>
    <row r="1180" spans="1:4">
      <c r="A1180" s="18"/>
      <c r="B1180" s="18"/>
      <c r="C1180" s="18"/>
      <c r="D1180" s="18"/>
    </row>
    <row r="1181" spans="1:4">
      <c r="A1181" s="18"/>
      <c r="B1181" s="18"/>
      <c r="C1181" s="18"/>
      <c r="D1181" s="18"/>
    </row>
    <row r="1182" spans="1:4">
      <c r="A1182" s="18"/>
      <c r="B1182" s="18"/>
      <c r="C1182" s="18"/>
      <c r="D1182" s="18"/>
    </row>
    <row r="1183" spans="1:4">
      <c r="A1183" s="18"/>
      <c r="B1183" s="18"/>
      <c r="C1183" s="18"/>
      <c r="D1183" s="18"/>
    </row>
    <row r="1184" spans="1:4">
      <c r="A1184" s="18"/>
      <c r="B1184" s="18"/>
      <c r="C1184" s="18"/>
      <c r="D1184" s="18"/>
    </row>
    <row r="1185" spans="1:4">
      <c r="A1185" s="18"/>
      <c r="B1185" s="18"/>
      <c r="C1185" s="18"/>
      <c r="D1185" s="18"/>
    </row>
    <row r="1186" spans="1:4">
      <c r="A1186" s="18"/>
      <c r="B1186" s="18"/>
      <c r="C1186" s="18"/>
      <c r="D1186" s="18"/>
    </row>
    <row r="1187" spans="1:4">
      <c r="A1187" s="18"/>
      <c r="B1187" s="18"/>
      <c r="C1187" s="18"/>
      <c r="D1187" s="18"/>
    </row>
    <row r="1188" spans="1:4">
      <c r="A1188" s="18"/>
      <c r="B1188" s="18"/>
      <c r="C1188" s="18"/>
      <c r="D1188" s="18"/>
    </row>
    <row r="1189" spans="1:4">
      <c r="A1189" s="18"/>
      <c r="B1189" s="18"/>
      <c r="C1189" s="18"/>
      <c r="D1189" s="18"/>
    </row>
    <row r="1190" spans="1:4">
      <c r="A1190" s="18"/>
      <c r="B1190" s="18"/>
      <c r="C1190" s="18"/>
      <c r="D1190" s="18"/>
    </row>
    <row r="1191" spans="1:4">
      <c r="A1191" s="18"/>
      <c r="B1191" s="18"/>
      <c r="C1191" s="18"/>
      <c r="D1191" s="18"/>
    </row>
    <row r="1192" spans="1:4">
      <c r="A1192" s="18"/>
      <c r="B1192" s="18"/>
      <c r="C1192" s="18"/>
      <c r="D1192" s="18"/>
    </row>
    <row r="1193" spans="1:4">
      <c r="A1193" s="18"/>
      <c r="B1193" s="18"/>
      <c r="C1193" s="18"/>
      <c r="D1193" s="18"/>
    </row>
    <row r="1194" spans="1:4">
      <c r="A1194" s="18"/>
      <c r="B1194" s="18"/>
      <c r="C1194" s="18"/>
      <c r="D1194" s="18"/>
    </row>
    <row r="1195" spans="1:4">
      <c r="A1195" s="18"/>
      <c r="B1195" s="18"/>
      <c r="C1195" s="18"/>
      <c r="D1195" s="18"/>
    </row>
    <row r="1196" spans="1:4">
      <c r="A1196" s="18"/>
      <c r="B1196" s="18"/>
      <c r="C1196" s="18"/>
      <c r="D1196" s="18"/>
    </row>
    <row r="1197" spans="1:4">
      <c r="A1197" s="18"/>
      <c r="B1197" s="18"/>
      <c r="C1197" s="18"/>
      <c r="D1197" s="18"/>
    </row>
    <row r="1198" spans="1:4">
      <c r="A1198" s="18"/>
      <c r="B1198" s="18"/>
      <c r="C1198" s="18"/>
      <c r="D1198" s="18"/>
    </row>
    <row r="1199" spans="1:4">
      <c r="A1199" s="18"/>
      <c r="B1199" s="18"/>
      <c r="C1199" s="18"/>
      <c r="D1199" s="18"/>
    </row>
    <row r="1200" spans="1:4">
      <c r="A1200" s="18"/>
      <c r="B1200" s="18"/>
      <c r="C1200" s="18"/>
      <c r="D1200" s="18"/>
    </row>
    <row r="1201" spans="1:4">
      <c r="A1201" s="18"/>
      <c r="B1201" s="18"/>
      <c r="C1201" s="18"/>
      <c r="D1201" s="18"/>
    </row>
    <row r="1202" spans="1:4">
      <c r="A1202" s="18"/>
      <c r="B1202" s="18"/>
      <c r="C1202" s="18"/>
      <c r="D1202" s="18"/>
    </row>
    <row r="1203" spans="1:4">
      <c r="A1203" s="18"/>
      <c r="B1203" s="18"/>
      <c r="C1203" s="18"/>
      <c r="D1203" s="18"/>
    </row>
    <row r="1204" spans="1:4">
      <c r="A1204" s="18"/>
      <c r="B1204" s="18"/>
      <c r="C1204" s="18"/>
      <c r="D1204" s="18"/>
    </row>
    <row r="1205" spans="1:4">
      <c r="A1205" s="18"/>
      <c r="B1205" s="18"/>
      <c r="C1205" s="18"/>
      <c r="D1205" s="18"/>
    </row>
    <row r="1206" spans="1:4">
      <c r="A1206" s="18"/>
      <c r="B1206" s="18"/>
      <c r="C1206" s="18"/>
      <c r="D1206" s="18"/>
    </row>
    <row r="1207" spans="1:4">
      <c r="A1207" s="18"/>
      <c r="B1207" s="18"/>
      <c r="C1207" s="18"/>
      <c r="D1207" s="18"/>
    </row>
    <row r="1208" spans="1:4">
      <c r="A1208" s="23"/>
      <c r="B1208" s="23"/>
      <c r="C1208" s="23"/>
      <c r="D1208" s="23"/>
    </row>
  </sheetData>
  <mergeCells count="1">
    <mergeCell ref="G3:J3"/>
  </mergeCells>
  <phoneticPr fontId="1"/>
  <dataValidations count="4">
    <dataValidation type="list" allowBlank="1" showInputMessage="1" showErrorMessage="1" sqref="I5">
      <formula1>$P$3:$P$153</formula1>
    </dataValidation>
    <dataValidation type="list" allowBlank="1" showInputMessage="1" showErrorMessage="1" sqref="G5">
      <formula1>$N$3:$N$6</formula1>
    </dataValidation>
    <dataValidation type="list" allowBlank="1" showInputMessage="1" showErrorMessage="1" sqref="H5">
      <formula1>$O$3:$O$40</formula1>
    </dataValidation>
    <dataValidation type="list" allowBlank="1" showInputMessage="1" showErrorMessage="1" sqref="J5">
      <formula1>$Q$4:$Q$15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Q1505"/>
  <sheetViews>
    <sheetView topLeftCell="A1497" workbookViewId="0">
      <selection activeCell="B1505" sqref="B1505"/>
    </sheetView>
  </sheetViews>
  <sheetFormatPr defaultRowHeight="13.5"/>
  <cols>
    <col min="1" max="1" width="9.5" style="13" customWidth="1"/>
    <col min="2" max="2" width="10.5" style="13" customWidth="1"/>
    <col min="3" max="3" width="16.125" style="13" bestFit="1" customWidth="1"/>
    <col min="4" max="4" width="15" style="13" bestFit="1" customWidth="1"/>
    <col min="5" max="6" width="9.5" style="13" customWidth="1"/>
    <col min="7" max="7" width="27.25" style="13" bestFit="1" customWidth="1"/>
    <col min="8" max="8" width="5.5" style="13" customWidth="1"/>
    <col min="9" max="13" width="9" customWidth="1"/>
    <col min="14" max="14" width="10.875" customWidth="1"/>
    <col min="15" max="16" width="9" customWidth="1"/>
  </cols>
  <sheetData>
    <row r="1" spans="1:17">
      <c r="A1" s="15" t="s">
        <v>40</v>
      </c>
      <c r="B1" s="15" t="s">
        <v>41</v>
      </c>
      <c r="C1" s="15" t="s">
        <v>42</v>
      </c>
      <c r="D1" s="15" t="s">
        <v>43</v>
      </c>
      <c r="E1" s="15" t="s">
        <v>44</v>
      </c>
      <c r="F1" s="15" t="s">
        <v>45</v>
      </c>
      <c r="G1" s="15" t="s">
        <v>46</v>
      </c>
      <c r="H1" s="16" t="s">
        <v>47</v>
      </c>
      <c r="J1" s="20" t="s">
        <v>2854</v>
      </c>
      <c r="K1" s="18"/>
      <c r="N1" t="s">
        <v>2841</v>
      </c>
      <c r="O1" s="123" t="s">
        <v>2842</v>
      </c>
    </row>
    <row r="2" spans="1:17">
      <c r="A2" s="36">
        <v>1</v>
      </c>
      <c r="B2" s="14" t="s">
        <v>48</v>
      </c>
      <c r="C2" t="s">
        <v>781</v>
      </c>
      <c r="D2" t="s">
        <v>1985</v>
      </c>
      <c r="E2" t="s">
        <v>404</v>
      </c>
      <c r="F2" s="105">
        <f>VLOOKUP(E2,$N$1:$O$48,2,FALSE)</f>
        <v>23</v>
      </c>
      <c r="G2" t="s">
        <v>1189</v>
      </c>
      <c r="H2" s="96">
        <v>4</v>
      </c>
      <c r="J2" s="20" t="s">
        <v>2853</v>
      </c>
      <c r="K2" s="19" t="s">
        <v>920</v>
      </c>
      <c r="L2" t="s">
        <v>953</v>
      </c>
      <c r="M2" t="s">
        <v>1278</v>
      </c>
      <c r="N2" t="s">
        <v>954</v>
      </c>
      <c r="O2">
        <v>47</v>
      </c>
      <c r="Q2" s="36"/>
    </row>
    <row r="3" spans="1:17">
      <c r="A3" s="36">
        <v>2</v>
      </c>
      <c r="B3" s="14" t="s">
        <v>51</v>
      </c>
      <c r="C3" t="s">
        <v>1561</v>
      </c>
      <c r="D3" t="s">
        <v>1562</v>
      </c>
      <c r="E3" t="s">
        <v>404</v>
      </c>
      <c r="F3" s="105">
        <f t="shared" ref="F3:F66" si="0">VLOOKUP(E3,$N$1:$O$48,2,FALSE)</f>
        <v>23</v>
      </c>
      <c r="G3" t="s">
        <v>1189</v>
      </c>
      <c r="H3" s="96" t="s">
        <v>269</v>
      </c>
      <c r="J3" s="20" t="s">
        <v>921</v>
      </c>
      <c r="K3" s="19" t="s">
        <v>922</v>
      </c>
      <c r="M3" t="s">
        <v>1279</v>
      </c>
      <c r="N3" t="s">
        <v>955</v>
      </c>
      <c r="O3">
        <v>46</v>
      </c>
      <c r="Q3" s="36"/>
    </row>
    <row r="4" spans="1:17">
      <c r="A4" s="36">
        <v>3</v>
      </c>
      <c r="B4" s="14" t="s">
        <v>54</v>
      </c>
      <c r="C4" t="s">
        <v>3854</v>
      </c>
      <c r="D4" t="s">
        <v>3855</v>
      </c>
      <c r="E4" t="s">
        <v>404</v>
      </c>
      <c r="F4" s="105">
        <f t="shared" si="0"/>
        <v>23</v>
      </c>
      <c r="G4" t="s">
        <v>1189</v>
      </c>
      <c r="H4" s="96" t="s">
        <v>269</v>
      </c>
      <c r="J4" s="20" t="s">
        <v>30</v>
      </c>
      <c r="K4" s="19" t="s">
        <v>31</v>
      </c>
      <c r="M4" t="s">
        <v>1280</v>
      </c>
      <c r="N4" t="s">
        <v>956</v>
      </c>
      <c r="O4">
        <v>45</v>
      </c>
      <c r="Q4" s="36"/>
    </row>
    <row r="5" spans="1:17">
      <c r="A5" s="36">
        <v>4</v>
      </c>
      <c r="B5" s="14" t="s">
        <v>55</v>
      </c>
      <c r="C5" t="s">
        <v>1563</v>
      </c>
      <c r="D5" t="s">
        <v>1564</v>
      </c>
      <c r="E5" t="s">
        <v>404</v>
      </c>
      <c r="F5" s="105">
        <f t="shared" si="0"/>
        <v>23</v>
      </c>
      <c r="G5" t="s">
        <v>1189</v>
      </c>
      <c r="H5" s="96" t="s">
        <v>269</v>
      </c>
      <c r="J5" s="20" t="s">
        <v>923</v>
      </c>
      <c r="K5" s="19" t="s">
        <v>924</v>
      </c>
      <c r="M5" t="s">
        <v>1281</v>
      </c>
      <c r="N5" t="s">
        <v>957</v>
      </c>
      <c r="O5">
        <v>44</v>
      </c>
      <c r="Q5" s="36"/>
    </row>
    <row r="6" spans="1:17">
      <c r="A6" s="36">
        <v>5</v>
      </c>
      <c r="B6" s="14" t="s">
        <v>56</v>
      </c>
      <c r="C6" t="s">
        <v>1565</v>
      </c>
      <c r="D6" t="s">
        <v>1566</v>
      </c>
      <c r="E6" t="s">
        <v>404</v>
      </c>
      <c r="F6" s="105">
        <f t="shared" si="0"/>
        <v>23</v>
      </c>
      <c r="G6" t="s">
        <v>1189</v>
      </c>
      <c r="H6" s="96" t="s">
        <v>269</v>
      </c>
      <c r="J6" s="20" t="s">
        <v>38</v>
      </c>
      <c r="K6" s="19" t="s">
        <v>39</v>
      </c>
      <c r="M6" t="s">
        <v>1282</v>
      </c>
      <c r="N6" t="s">
        <v>958</v>
      </c>
      <c r="O6">
        <v>43</v>
      </c>
      <c r="Q6" s="36"/>
    </row>
    <row r="7" spans="1:17">
      <c r="A7" s="36">
        <v>6</v>
      </c>
      <c r="B7" s="14" t="s">
        <v>57</v>
      </c>
      <c r="C7" t="s">
        <v>3853</v>
      </c>
      <c r="D7" t="s">
        <v>1997</v>
      </c>
      <c r="E7" t="s">
        <v>404</v>
      </c>
      <c r="F7" s="105">
        <f t="shared" si="0"/>
        <v>23</v>
      </c>
      <c r="G7" t="s">
        <v>1189</v>
      </c>
      <c r="H7" s="96">
        <v>4</v>
      </c>
      <c r="J7" s="20" t="s">
        <v>925</v>
      </c>
      <c r="K7" s="19" t="s">
        <v>926</v>
      </c>
      <c r="M7" t="s">
        <v>1283</v>
      </c>
      <c r="N7" t="s">
        <v>959</v>
      </c>
      <c r="O7">
        <v>42</v>
      </c>
      <c r="Q7" s="36"/>
    </row>
    <row r="8" spans="1:17">
      <c r="A8" s="36">
        <v>7</v>
      </c>
      <c r="B8" s="14" t="s">
        <v>58</v>
      </c>
      <c r="C8" t="s">
        <v>1998</v>
      </c>
      <c r="D8" t="s">
        <v>1999</v>
      </c>
      <c r="E8" t="s">
        <v>404</v>
      </c>
      <c r="F8" s="105">
        <f t="shared" si="0"/>
        <v>23</v>
      </c>
      <c r="G8" t="s">
        <v>1189</v>
      </c>
      <c r="H8" s="96">
        <v>4</v>
      </c>
      <c r="J8" s="20" t="s">
        <v>927</v>
      </c>
      <c r="K8" s="19" t="s">
        <v>928</v>
      </c>
      <c r="M8" t="s">
        <v>1284</v>
      </c>
      <c r="N8" t="s">
        <v>960</v>
      </c>
      <c r="O8">
        <v>41</v>
      </c>
      <c r="Q8" s="36"/>
    </row>
    <row r="9" spans="1:17">
      <c r="A9" s="36">
        <v>8</v>
      </c>
      <c r="B9" s="14" t="s">
        <v>59</v>
      </c>
      <c r="C9" t="s">
        <v>1567</v>
      </c>
      <c r="D9" t="s">
        <v>1568</v>
      </c>
      <c r="E9" t="s">
        <v>5038</v>
      </c>
      <c r="F9" s="105">
        <f t="shared" si="0"/>
        <v>12</v>
      </c>
      <c r="G9" t="s">
        <v>1189</v>
      </c>
      <c r="H9" s="96" t="s">
        <v>275</v>
      </c>
      <c r="J9" s="20" t="s">
        <v>929</v>
      </c>
      <c r="K9" s="19" t="s">
        <v>930</v>
      </c>
      <c r="M9" t="s">
        <v>1285</v>
      </c>
      <c r="N9" t="s">
        <v>961</v>
      </c>
      <c r="O9">
        <v>40</v>
      </c>
      <c r="Q9" s="36"/>
    </row>
    <row r="10" spans="1:17">
      <c r="A10" s="36">
        <v>9</v>
      </c>
      <c r="B10" s="14" t="s">
        <v>60</v>
      </c>
      <c r="C10" t="s">
        <v>1569</v>
      </c>
      <c r="D10" t="s">
        <v>1570</v>
      </c>
      <c r="E10" t="s">
        <v>404</v>
      </c>
      <c r="F10" s="105">
        <f t="shared" si="0"/>
        <v>23</v>
      </c>
      <c r="G10" t="s">
        <v>1189</v>
      </c>
      <c r="H10" s="96" t="s">
        <v>275</v>
      </c>
      <c r="J10" s="20" t="s">
        <v>931</v>
      </c>
      <c r="K10" s="19" t="s">
        <v>932</v>
      </c>
      <c r="M10" t="s">
        <v>1286</v>
      </c>
      <c r="N10" t="s">
        <v>962</v>
      </c>
      <c r="O10">
        <v>39</v>
      </c>
      <c r="Q10" s="36"/>
    </row>
    <row r="11" spans="1:17">
      <c r="A11" s="36">
        <v>10</v>
      </c>
      <c r="B11" s="14" t="s">
        <v>61</v>
      </c>
      <c r="C11" t="s">
        <v>1883</v>
      </c>
      <c r="D11" t="s">
        <v>1884</v>
      </c>
      <c r="E11" t="s">
        <v>404</v>
      </c>
      <c r="F11" s="105">
        <f t="shared" si="0"/>
        <v>23</v>
      </c>
      <c r="G11" t="s">
        <v>1189</v>
      </c>
      <c r="H11" s="96">
        <v>4</v>
      </c>
      <c r="J11" s="20" t="s">
        <v>933</v>
      </c>
      <c r="K11" s="19" t="s">
        <v>934</v>
      </c>
      <c r="M11" t="s">
        <v>1287</v>
      </c>
      <c r="N11" t="s">
        <v>963</v>
      </c>
      <c r="O11">
        <v>38</v>
      </c>
      <c r="Q11" s="36"/>
    </row>
    <row r="12" spans="1:17">
      <c r="A12" s="36">
        <v>11</v>
      </c>
      <c r="B12" s="14" t="s">
        <v>62</v>
      </c>
      <c r="C12" t="s">
        <v>2000</v>
      </c>
      <c r="D12" t="s">
        <v>2001</v>
      </c>
      <c r="E12" t="s">
        <v>404</v>
      </c>
      <c r="F12" s="105">
        <f t="shared" si="0"/>
        <v>23</v>
      </c>
      <c r="G12" t="s">
        <v>1189</v>
      </c>
      <c r="H12" s="96">
        <v>4</v>
      </c>
      <c r="J12" s="20" t="s">
        <v>935</v>
      </c>
      <c r="K12" s="19" t="s">
        <v>936</v>
      </c>
      <c r="M12" t="s">
        <v>1288</v>
      </c>
      <c r="N12" t="s">
        <v>964</v>
      </c>
      <c r="O12">
        <v>37</v>
      </c>
      <c r="Q12" s="36"/>
    </row>
    <row r="13" spans="1:17">
      <c r="A13" s="36">
        <v>12</v>
      </c>
      <c r="B13" s="14" t="s">
        <v>63</v>
      </c>
      <c r="C13" t="s">
        <v>2002</v>
      </c>
      <c r="D13" t="s">
        <v>2003</v>
      </c>
      <c r="E13" t="s">
        <v>404</v>
      </c>
      <c r="F13" s="105">
        <f t="shared" si="0"/>
        <v>23</v>
      </c>
      <c r="G13" t="s">
        <v>1189</v>
      </c>
      <c r="H13" s="96">
        <v>4</v>
      </c>
      <c r="J13" s="20" t="s">
        <v>937</v>
      </c>
      <c r="K13" s="19" t="s">
        <v>938</v>
      </c>
      <c r="M13" t="s">
        <v>1289</v>
      </c>
      <c r="N13" t="s">
        <v>965</v>
      </c>
      <c r="O13">
        <v>36</v>
      </c>
      <c r="Q13" s="36"/>
    </row>
    <row r="14" spans="1:17">
      <c r="A14" s="36">
        <v>13</v>
      </c>
      <c r="B14" s="14" t="s">
        <v>64</v>
      </c>
      <c r="C14" t="s">
        <v>2004</v>
      </c>
      <c r="D14" t="s">
        <v>2005</v>
      </c>
      <c r="E14" t="s">
        <v>404</v>
      </c>
      <c r="F14" s="105">
        <f t="shared" si="0"/>
        <v>23</v>
      </c>
      <c r="G14" t="s">
        <v>1189</v>
      </c>
      <c r="H14" s="96">
        <v>4</v>
      </c>
      <c r="J14" s="20" t="s">
        <v>939</v>
      </c>
      <c r="K14" s="19" t="s">
        <v>940</v>
      </c>
      <c r="M14" t="s">
        <v>1290</v>
      </c>
      <c r="N14" t="s">
        <v>966</v>
      </c>
      <c r="O14">
        <v>35</v>
      </c>
      <c r="Q14" s="36"/>
    </row>
    <row r="15" spans="1:17">
      <c r="A15" s="36">
        <v>14</v>
      </c>
      <c r="B15" s="14" t="s">
        <v>67</v>
      </c>
      <c r="C15" t="s">
        <v>2006</v>
      </c>
      <c r="D15" t="s">
        <v>2007</v>
      </c>
      <c r="E15" t="s">
        <v>404</v>
      </c>
      <c r="F15" s="105">
        <f t="shared" si="0"/>
        <v>23</v>
      </c>
      <c r="G15" t="s">
        <v>1189</v>
      </c>
      <c r="H15" s="96">
        <v>4</v>
      </c>
      <c r="J15" s="20" t="s">
        <v>941</v>
      </c>
      <c r="K15" s="19" t="s">
        <v>942</v>
      </c>
      <c r="M15" t="s">
        <v>1291</v>
      </c>
      <c r="N15" t="s">
        <v>967</v>
      </c>
      <c r="O15">
        <v>34</v>
      </c>
      <c r="Q15" s="36"/>
    </row>
    <row r="16" spans="1:17">
      <c r="A16" s="36">
        <v>15</v>
      </c>
      <c r="B16" s="14" t="s">
        <v>68</v>
      </c>
      <c r="C16" t="s">
        <v>3852</v>
      </c>
      <c r="D16" t="s">
        <v>3856</v>
      </c>
      <c r="E16" t="s">
        <v>404</v>
      </c>
      <c r="F16" s="105">
        <f t="shared" si="0"/>
        <v>23</v>
      </c>
      <c r="G16" t="s">
        <v>1189</v>
      </c>
      <c r="H16" s="96">
        <v>3</v>
      </c>
      <c r="J16" s="20" t="s">
        <v>943</v>
      </c>
      <c r="K16" s="19" t="s">
        <v>944</v>
      </c>
      <c r="M16" t="s">
        <v>1292</v>
      </c>
      <c r="N16" t="s">
        <v>968</v>
      </c>
      <c r="O16">
        <v>33</v>
      </c>
      <c r="Q16" s="36"/>
    </row>
    <row r="17" spans="1:17">
      <c r="A17" s="36">
        <v>16</v>
      </c>
      <c r="B17" s="14" t="s">
        <v>69</v>
      </c>
      <c r="C17" t="s">
        <v>2008</v>
      </c>
      <c r="D17" t="s">
        <v>2009</v>
      </c>
      <c r="E17" t="s">
        <v>404</v>
      </c>
      <c r="F17" s="105">
        <f t="shared" si="0"/>
        <v>23</v>
      </c>
      <c r="G17" t="s">
        <v>1189</v>
      </c>
      <c r="H17" s="96">
        <v>4</v>
      </c>
      <c r="J17" s="20" t="s">
        <v>945</v>
      </c>
      <c r="K17" s="19" t="s">
        <v>946</v>
      </c>
      <c r="M17" t="s">
        <v>1293</v>
      </c>
      <c r="N17" t="s">
        <v>969</v>
      </c>
      <c r="O17">
        <v>32</v>
      </c>
      <c r="Q17" s="36"/>
    </row>
    <row r="18" spans="1:17">
      <c r="A18" s="36">
        <v>17</v>
      </c>
      <c r="B18" s="14" t="s">
        <v>70</v>
      </c>
      <c r="C18" t="s">
        <v>2010</v>
      </c>
      <c r="D18" t="s">
        <v>2011</v>
      </c>
      <c r="E18" t="s">
        <v>404</v>
      </c>
      <c r="F18" s="105">
        <f t="shared" si="0"/>
        <v>23</v>
      </c>
      <c r="G18" t="s">
        <v>1189</v>
      </c>
      <c r="H18" s="96">
        <v>4</v>
      </c>
      <c r="J18" s="20" t="s">
        <v>947</v>
      </c>
      <c r="K18" s="19" t="s">
        <v>948</v>
      </c>
      <c r="M18" t="s">
        <v>1294</v>
      </c>
      <c r="N18" t="s">
        <v>970</v>
      </c>
      <c r="O18">
        <v>31</v>
      </c>
      <c r="Q18" s="36"/>
    </row>
    <row r="19" spans="1:17">
      <c r="A19" s="36">
        <v>18</v>
      </c>
      <c r="B19" s="14" t="s">
        <v>71</v>
      </c>
      <c r="C19" t="s">
        <v>1571</v>
      </c>
      <c r="D19" t="s">
        <v>1572</v>
      </c>
      <c r="E19" t="s">
        <v>404</v>
      </c>
      <c r="F19" s="105">
        <f t="shared" si="0"/>
        <v>23</v>
      </c>
      <c r="G19" t="s">
        <v>1189</v>
      </c>
      <c r="H19" s="96">
        <v>4</v>
      </c>
      <c r="J19" s="20" t="s">
        <v>949</v>
      </c>
      <c r="K19" s="19" t="s">
        <v>950</v>
      </c>
      <c r="M19" t="s">
        <v>1295</v>
      </c>
      <c r="N19" t="s">
        <v>971</v>
      </c>
      <c r="O19">
        <v>30</v>
      </c>
      <c r="Q19" s="36"/>
    </row>
    <row r="20" spans="1:17">
      <c r="A20" s="36">
        <v>19</v>
      </c>
      <c r="B20" s="14" t="s">
        <v>73</v>
      </c>
      <c r="C20" t="s">
        <v>2012</v>
      </c>
      <c r="D20" t="s">
        <v>2013</v>
      </c>
      <c r="E20" t="s">
        <v>404</v>
      </c>
      <c r="F20" s="105">
        <f t="shared" si="0"/>
        <v>23</v>
      </c>
      <c r="G20" t="s">
        <v>1189</v>
      </c>
      <c r="H20" s="96">
        <v>4</v>
      </c>
      <c r="J20" s="20" t="s">
        <v>951</v>
      </c>
      <c r="K20" s="19" t="s">
        <v>952</v>
      </c>
      <c r="M20" t="s">
        <v>1296</v>
      </c>
      <c r="N20" t="s">
        <v>972</v>
      </c>
      <c r="O20">
        <v>29</v>
      </c>
      <c r="Q20" s="36"/>
    </row>
    <row r="21" spans="1:17">
      <c r="A21" s="36">
        <v>20</v>
      </c>
      <c r="B21" s="14" t="s">
        <v>74</v>
      </c>
      <c r="C21" t="s">
        <v>3851</v>
      </c>
      <c r="D21" t="s">
        <v>3857</v>
      </c>
      <c r="E21" t="s">
        <v>404</v>
      </c>
      <c r="F21" s="105">
        <f t="shared" si="0"/>
        <v>23</v>
      </c>
      <c r="G21" t="s">
        <v>1189</v>
      </c>
      <c r="H21" s="96">
        <v>4</v>
      </c>
      <c r="J21" s="20" t="s">
        <v>2839</v>
      </c>
      <c r="K21" s="19" t="s">
        <v>2840</v>
      </c>
      <c r="M21" t="s">
        <v>1297</v>
      </c>
      <c r="N21" t="s">
        <v>973</v>
      </c>
      <c r="O21">
        <v>28</v>
      </c>
      <c r="Q21" s="36"/>
    </row>
    <row r="22" spans="1:17">
      <c r="A22" s="36">
        <v>21</v>
      </c>
      <c r="B22" s="14" t="s">
        <v>75</v>
      </c>
      <c r="C22" t="s">
        <v>2014</v>
      </c>
      <c r="D22" t="s">
        <v>2015</v>
      </c>
      <c r="E22" t="s">
        <v>404</v>
      </c>
      <c r="F22" s="105">
        <f t="shared" si="0"/>
        <v>23</v>
      </c>
      <c r="G22" t="s">
        <v>1189</v>
      </c>
      <c r="H22" s="96">
        <v>4</v>
      </c>
      <c r="N22" t="s">
        <v>974</v>
      </c>
      <c r="O22">
        <v>27</v>
      </c>
      <c r="Q22" s="36"/>
    </row>
    <row r="23" spans="1:17">
      <c r="A23" s="36">
        <v>22</v>
      </c>
      <c r="B23" s="14" t="s">
        <v>76</v>
      </c>
      <c r="C23" t="s">
        <v>2016</v>
      </c>
      <c r="D23" t="s">
        <v>2017</v>
      </c>
      <c r="E23" t="s">
        <v>404</v>
      </c>
      <c r="F23" s="105">
        <f t="shared" si="0"/>
        <v>23</v>
      </c>
      <c r="G23" t="s">
        <v>1189</v>
      </c>
      <c r="H23" s="96">
        <v>4</v>
      </c>
      <c r="J23" s="20" t="s">
        <v>2850</v>
      </c>
      <c r="N23" t="s">
        <v>975</v>
      </c>
      <c r="O23">
        <v>26</v>
      </c>
      <c r="Q23" s="36"/>
    </row>
    <row r="24" spans="1:17">
      <c r="A24" s="36">
        <v>23</v>
      </c>
      <c r="B24" s="14" t="s">
        <v>77</v>
      </c>
      <c r="C24" t="s">
        <v>3850</v>
      </c>
      <c r="D24" t="s">
        <v>3858</v>
      </c>
      <c r="E24" t="s">
        <v>404</v>
      </c>
      <c r="F24" s="105">
        <f t="shared" si="0"/>
        <v>23</v>
      </c>
      <c r="G24" t="s">
        <v>1189</v>
      </c>
      <c r="H24" s="96">
        <v>2</v>
      </c>
      <c r="J24" s="20" t="s">
        <v>919</v>
      </c>
      <c r="K24" s="19" t="s">
        <v>920</v>
      </c>
      <c r="N24" t="s">
        <v>976</v>
      </c>
      <c r="O24">
        <v>25</v>
      </c>
      <c r="Q24" s="36"/>
    </row>
    <row r="25" spans="1:17">
      <c r="A25" s="36">
        <v>24</v>
      </c>
      <c r="B25" s="14" t="s">
        <v>78</v>
      </c>
      <c r="C25" t="s">
        <v>3849</v>
      </c>
      <c r="D25" t="s">
        <v>3859</v>
      </c>
      <c r="E25" t="s">
        <v>404</v>
      </c>
      <c r="F25" s="105">
        <f t="shared" si="0"/>
        <v>23</v>
      </c>
      <c r="G25" t="s">
        <v>1189</v>
      </c>
      <c r="H25" s="96">
        <v>3</v>
      </c>
      <c r="J25" s="20" t="s">
        <v>921</v>
      </c>
      <c r="K25" s="19" t="s">
        <v>922</v>
      </c>
      <c r="N25" t="s">
        <v>977</v>
      </c>
      <c r="O25">
        <v>24</v>
      </c>
      <c r="Q25" s="36"/>
    </row>
    <row r="26" spans="1:17">
      <c r="A26" s="36">
        <v>25</v>
      </c>
      <c r="B26" s="14" t="s">
        <v>79</v>
      </c>
      <c r="C26" t="s">
        <v>3848</v>
      </c>
      <c r="D26" t="s">
        <v>3860</v>
      </c>
      <c r="E26" t="s">
        <v>404</v>
      </c>
      <c r="F26" s="105">
        <f t="shared" si="0"/>
        <v>23</v>
      </c>
      <c r="G26" t="s">
        <v>1189</v>
      </c>
      <c r="H26" s="96">
        <v>3</v>
      </c>
      <c r="J26" s="20" t="s">
        <v>30</v>
      </c>
      <c r="K26" s="19" t="s">
        <v>31</v>
      </c>
      <c r="N26" t="s">
        <v>978</v>
      </c>
      <c r="O26">
        <v>23</v>
      </c>
      <c r="Q26" s="36"/>
    </row>
    <row r="27" spans="1:17">
      <c r="A27" s="36">
        <v>26</v>
      </c>
      <c r="B27" s="14" t="s">
        <v>80</v>
      </c>
      <c r="C27" t="s">
        <v>3847</v>
      </c>
      <c r="D27" t="s">
        <v>3861</v>
      </c>
      <c r="E27" t="s">
        <v>404</v>
      </c>
      <c r="F27" s="105">
        <f t="shared" si="0"/>
        <v>23</v>
      </c>
      <c r="G27" t="s">
        <v>1189</v>
      </c>
      <c r="H27" s="96">
        <v>3</v>
      </c>
      <c r="J27" s="20" t="s">
        <v>923</v>
      </c>
      <c r="K27" s="19" t="s">
        <v>924</v>
      </c>
      <c r="N27" t="s">
        <v>979</v>
      </c>
      <c r="O27">
        <v>22</v>
      </c>
      <c r="Q27" s="36"/>
    </row>
    <row r="28" spans="1:17">
      <c r="A28" s="36">
        <v>27</v>
      </c>
      <c r="B28" s="14" t="s">
        <v>81</v>
      </c>
      <c r="C28" t="s">
        <v>3846</v>
      </c>
      <c r="D28" t="s">
        <v>3862</v>
      </c>
      <c r="E28" t="s">
        <v>404</v>
      </c>
      <c r="F28" s="105">
        <f t="shared" si="0"/>
        <v>23</v>
      </c>
      <c r="G28" t="s">
        <v>1189</v>
      </c>
      <c r="H28" s="96">
        <v>3</v>
      </c>
      <c r="J28" s="20" t="s">
        <v>38</v>
      </c>
      <c r="K28" s="19" t="s">
        <v>39</v>
      </c>
      <c r="N28" t="s">
        <v>980</v>
      </c>
      <c r="O28">
        <v>21</v>
      </c>
      <c r="Q28" s="36"/>
    </row>
    <row r="29" spans="1:17">
      <c r="A29" s="36">
        <v>28</v>
      </c>
      <c r="B29" s="14" t="s">
        <v>82</v>
      </c>
      <c r="C29" t="s">
        <v>3845</v>
      </c>
      <c r="D29" t="s">
        <v>3863</v>
      </c>
      <c r="E29" t="s">
        <v>404</v>
      </c>
      <c r="F29" s="105">
        <f t="shared" si="0"/>
        <v>23</v>
      </c>
      <c r="G29" t="s">
        <v>1189</v>
      </c>
      <c r="H29" s="96">
        <v>2</v>
      </c>
      <c r="J29" s="21" t="s">
        <v>2848</v>
      </c>
      <c r="K29" s="19" t="s">
        <v>2849</v>
      </c>
      <c r="N29" t="s">
        <v>981</v>
      </c>
      <c r="O29">
        <v>20</v>
      </c>
      <c r="Q29" s="36"/>
    </row>
    <row r="30" spans="1:17">
      <c r="A30" s="36">
        <v>29</v>
      </c>
      <c r="B30" s="14" t="s">
        <v>84</v>
      </c>
      <c r="C30" t="s">
        <v>3844</v>
      </c>
      <c r="D30" t="s">
        <v>3864</v>
      </c>
      <c r="E30" t="s">
        <v>404</v>
      </c>
      <c r="F30" s="105">
        <f t="shared" si="0"/>
        <v>23</v>
      </c>
      <c r="G30" t="s">
        <v>1189</v>
      </c>
      <c r="H30" s="96">
        <v>3</v>
      </c>
      <c r="J30" s="20" t="s">
        <v>929</v>
      </c>
      <c r="K30" s="19" t="s">
        <v>930</v>
      </c>
      <c r="N30" t="s">
        <v>2847</v>
      </c>
      <c r="O30">
        <v>19</v>
      </c>
      <c r="Q30" s="36"/>
    </row>
    <row r="31" spans="1:17">
      <c r="A31" s="36">
        <v>30</v>
      </c>
      <c r="B31" s="14" t="s">
        <v>85</v>
      </c>
      <c r="C31" t="s">
        <v>3843</v>
      </c>
      <c r="D31" t="s">
        <v>3865</v>
      </c>
      <c r="E31" t="s">
        <v>404</v>
      </c>
      <c r="F31" s="105">
        <f t="shared" si="0"/>
        <v>23</v>
      </c>
      <c r="G31" t="s">
        <v>1189</v>
      </c>
      <c r="H31" s="96">
        <v>3</v>
      </c>
      <c r="J31" s="20" t="s">
        <v>931</v>
      </c>
      <c r="K31" s="19" t="s">
        <v>932</v>
      </c>
      <c r="N31" t="s">
        <v>982</v>
      </c>
      <c r="O31">
        <v>18</v>
      </c>
      <c r="Q31" s="36"/>
    </row>
    <row r="32" spans="1:17">
      <c r="A32" s="36">
        <v>31</v>
      </c>
      <c r="B32" s="14" t="s">
        <v>86</v>
      </c>
      <c r="C32" t="s">
        <v>3842</v>
      </c>
      <c r="D32" t="s">
        <v>3866</v>
      </c>
      <c r="E32" t="s">
        <v>404</v>
      </c>
      <c r="F32" s="105">
        <f t="shared" si="0"/>
        <v>23</v>
      </c>
      <c r="G32" t="s">
        <v>1189</v>
      </c>
      <c r="H32" s="96">
        <v>2</v>
      </c>
      <c r="J32" s="20" t="s">
        <v>933</v>
      </c>
      <c r="K32" s="19" t="s">
        <v>934</v>
      </c>
      <c r="N32" t="s">
        <v>983</v>
      </c>
      <c r="O32">
        <v>17</v>
      </c>
      <c r="Q32" s="36"/>
    </row>
    <row r="33" spans="1:17">
      <c r="A33" s="36">
        <v>32</v>
      </c>
      <c r="B33" s="14" t="s">
        <v>87</v>
      </c>
      <c r="C33" t="s">
        <v>3841</v>
      </c>
      <c r="D33" t="s">
        <v>3867</v>
      </c>
      <c r="E33" t="s">
        <v>404</v>
      </c>
      <c r="F33" s="105">
        <f t="shared" si="0"/>
        <v>23</v>
      </c>
      <c r="G33" t="s">
        <v>1189</v>
      </c>
      <c r="H33" s="96">
        <v>3</v>
      </c>
      <c r="J33" s="20" t="s">
        <v>935</v>
      </c>
      <c r="K33" s="19" t="s">
        <v>936</v>
      </c>
      <c r="N33" t="s">
        <v>2846</v>
      </c>
      <c r="O33">
        <v>16</v>
      </c>
      <c r="Q33" s="36"/>
    </row>
    <row r="34" spans="1:17">
      <c r="A34" s="36">
        <v>33</v>
      </c>
      <c r="B34" s="14" t="s">
        <v>88</v>
      </c>
      <c r="C34" t="s">
        <v>3840</v>
      </c>
      <c r="D34" t="s">
        <v>3868</v>
      </c>
      <c r="E34" t="s">
        <v>404</v>
      </c>
      <c r="F34" s="105">
        <f t="shared" si="0"/>
        <v>23</v>
      </c>
      <c r="G34" t="s">
        <v>1189</v>
      </c>
      <c r="H34" s="96">
        <v>3</v>
      </c>
      <c r="J34" s="20" t="s">
        <v>937</v>
      </c>
      <c r="K34" s="19" t="s">
        <v>938</v>
      </c>
      <c r="N34" t="s">
        <v>2845</v>
      </c>
      <c r="O34">
        <v>15</v>
      </c>
      <c r="Q34" s="36"/>
    </row>
    <row r="35" spans="1:17">
      <c r="A35" s="36">
        <v>34</v>
      </c>
      <c r="B35" s="14" t="s">
        <v>89</v>
      </c>
      <c r="C35" t="s">
        <v>3839</v>
      </c>
      <c r="D35" t="s">
        <v>3869</v>
      </c>
      <c r="E35" t="s">
        <v>389</v>
      </c>
      <c r="F35" s="105">
        <f t="shared" si="0"/>
        <v>28</v>
      </c>
      <c r="G35" t="s">
        <v>1189</v>
      </c>
      <c r="H35" s="96">
        <v>2</v>
      </c>
      <c r="J35" s="20" t="s">
        <v>939</v>
      </c>
      <c r="K35" s="19" t="s">
        <v>940</v>
      </c>
      <c r="N35" t="s">
        <v>984</v>
      </c>
      <c r="O35">
        <v>14</v>
      </c>
      <c r="Q35" s="36"/>
    </row>
    <row r="36" spans="1:17">
      <c r="A36" s="36">
        <v>35</v>
      </c>
      <c r="B36" s="14" t="s">
        <v>90</v>
      </c>
      <c r="C36" t="s">
        <v>3838</v>
      </c>
      <c r="D36" t="s">
        <v>3870</v>
      </c>
      <c r="E36" t="s">
        <v>404</v>
      </c>
      <c r="F36" s="105">
        <f t="shared" si="0"/>
        <v>23</v>
      </c>
      <c r="G36" t="s">
        <v>1189</v>
      </c>
      <c r="H36" s="96">
        <v>3</v>
      </c>
      <c r="J36" s="20" t="s">
        <v>941</v>
      </c>
      <c r="K36" s="19" t="s">
        <v>942</v>
      </c>
      <c r="N36" t="s">
        <v>985</v>
      </c>
      <c r="O36">
        <v>13</v>
      </c>
      <c r="Q36" s="36"/>
    </row>
    <row r="37" spans="1:17">
      <c r="A37" s="36">
        <v>36</v>
      </c>
      <c r="B37" s="14" t="s">
        <v>91</v>
      </c>
      <c r="C37" t="s">
        <v>3837</v>
      </c>
      <c r="D37" t="s">
        <v>3871</v>
      </c>
      <c r="E37" t="s">
        <v>404</v>
      </c>
      <c r="F37" s="105">
        <f t="shared" si="0"/>
        <v>23</v>
      </c>
      <c r="G37" t="s">
        <v>1189</v>
      </c>
      <c r="H37" s="96">
        <v>3</v>
      </c>
      <c r="J37" s="20" t="s">
        <v>943</v>
      </c>
      <c r="K37" s="19" t="s">
        <v>944</v>
      </c>
      <c r="N37" t="s">
        <v>986</v>
      </c>
      <c r="O37">
        <v>12</v>
      </c>
      <c r="Q37" s="36"/>
    </row>
    <row r="38" spans="1:17">
      <c r="A38" s="36">
        <v>37</v>
      </c>
      <c r="B38" s="14" t="s">
        <v>92</v>
      </c>
      <c r="C38" t="s">
        <v>3836</v>
      </c>
      <c r="D38" t="s">
        <v>3872</v>
      </c>
      <c r="E38" t="s">
        <v>404</v>
      </c>
      <c r="F38" s="105">
        <f t="shared" si="0"/>
        <v>23</v>
      </c>
      <c r="G38" t="s">
        <v>1189</v>
      </c>
      <c r="H38" s="96">
        <v>3</v>
      </c>
      <c r="J38" s="20" t="s">
        <v>945</v>
      </c>
      <c r="K38" s="19" t="s">
        <v>946</v>
      </c>
      <c r="N38" t="s">
        <v>987</v>
      </c>
      <c r="O38">
        <v>11</v>
      </c>
      <c r="Q38" s="36"/>
    </row>
    <row r="39" spans="1:17">
      <c r="A39" s="36">
        <v>38</v>
      </c>
      <c r="B39" s="14" t="s">
        <v>93</v>
      </c>
      <c r="C39" t="s">
        <v>3835</v>
      </c>
      <c r="D39" t="s">
        <v>3873</v>
      </c>
      <c r="E39" t="s">
        <v>4815</v>
      </c>
      <c r="F39" s="105">
        <f t="shared" si="0"/>
        <v>19</v>
      </c>
      <c r="G39" t="s">
        <v>1189</v>
      </c>
      <c r="H39" s="96">
        <v>2</v>
      </c>
      <c r="J39" s="20" t="s">
        <v>947</v>
      </c>
      <c r="K39" s="19" t="s">
        <v>948</v>
      </c>
      <c r="N39" t="s">
        <v>988</v>
      </c>
      <c r="O39">
        <v>10</v>
      </c>
      <c r="Q39" s="36"/>
    </row>
    <row r="40" spans="1:17">
      <c r="A40" s="36">
        <v>39</v>
      </c>
      <c r="B40" s="14" t="s">
        <v>94</v>
      </c>
      <c r="C40" t="s">
        <v>3834</v>
      </c>
      <c r="D40" t="s">
        <v>3874</v>
      </c>
      <c r="E40" t="s">
        <v>404</v>
      </c>
      <c r="F40" s="105">
        <f t="shared" si="0"/>
        <v>23</v>
      </c>
      <c r="G40" t="s">
        <v>1189</v>
      </c>
      <c r="H40" s="96">
        <v>2</v>
      </c>
      <c r="J40" s="20" t="s">
        <v>949</v>
      </c>
      <c r="K40" s="19" t="s">
        <v>950</v>
      </c>
      <c r="N40" t="s">
        <v>989</v>
      </c>
      <c r="O40">
        <v>9</v>
      </c>
      <c r="Q40" s="36"/>
    </row>
    <row r="41" spans="1:17">
      <c r="A41" s="36">
        <v>40</v>
      </c>
      <c r="B41" s="14" t="s">
        <v>95</v>
      </c>
      <c r="C41" t="s">
        <v>3833</v>
      </c>
      <c r="D41" t="s">
        <v>3875</v>
      </c>
      <c r="E41" t="s">
        <v>404</v>
      </c>
      <c r="F41" s="105">
        <f t="shared" si="0"/>
        <v>23</v>
      </c>
      <c r="G41" t="s">
        <v>1189</v>
      </c>
      <c r="H41" s="96">
        <v>2</v>
      </c>
      <c r="J41" s="20" t="s">
        <v>951</v>
      </c>
      <c r="K41" s="19" t="s">
        <v>952</v>
      </c>
      <c r="N41" t="s">
        <v>990</v>
      </c>
      <c r="O41">
        <v>8</v>
      </c>
      <c r="Q41" s="36"/>
    </row>
    <row r="42" spans="1:17">
      <c r="A42" s="36">
        <v>41</v>
      </c>
      <c r="B42" s="14" t="s">
        <v>96</v>
      </c>
      <c r="C42" t="s">
        <v>3832</v>
      </c>
      <c r="D42" t="s">
        <v>3876</v>
      </c>
      <c r="E42" t="s">
        <v>125</v>
      </c>
      <c r="F42" s="105">
        <f t="shared" si="0"/>
        <v>36</v>
      </c>
      <c r="G42" t="s">
        <v>1189</v>
      </c>
      <c r="H42" s="96">
        <v>2</v>
      </c>
      <c r="N42" t="s">
        <v>991</v>
      </c>
      <c r="O42">
        <v>7</v>
      </c>
      <c r="Q42" s="36"/>
    </row>
    <row r="43" spans="1:17">
      <c r="A43" s="36">
        <v>42</v>
      </c>
      <c r="B43" s="14" t="s">
        <v>97</v>
      </c>
      <c r="C43" t="s">
        <v>3831</v>
      </c>
      <c r="D43" t="s">
        <v>3877</v>
      </c>
      <c r="E43" t="s">
        <v>404</v>
      </c>
      <c r="F43" s="105">
        <f t="shared" si="0"/>
        <v>23</v>
      </c>
      <c r="G43" t="s">
        <v>1189</v>
      </c>
      <c r="H43" s="96">
        <v>2</v>
      </c>
      <c r="J43" s="20" t="s">
        <v>2851</v>
      </c>
      <c r="N43" t="s">
        <v>992</v>
      </c>
      <c r="O43">
        <v>6</v>
      </c>
      <c r="Q43" s="36"/>
    </row>
    <row r="44" spans="1:17">
      <c r="A44" s="36">
        <v>43</v>
      </c>
      <c r="B44" s="14" t="s">
        <v>98</v>
      </c>
      <c r="C44" t="s">
        <v>3830</v>
      </c>
      <c r="D44" t="s">
        <v>3878</v>
      </c>
      <c r="E44" t="s">
        <v>404</v>
      </c>
      <c r="F44" s="105">
        <f t="shared" si="0"/>
        <v>23</v>
      </c>
      <c r="G44" t="s">
        <v>1189</v>
      </c>
      <c r="H44" s="96">
        <v>2</v>
      </c>
      <c r="J44" s="33" t="s">
        <v>1170</v>
      </c>
      <c r="K44" s="34" t="s">
        <v>1171</v>
      </c>
      <c r="N44" t="s">
        <v>993</v>
      </c>
      <c r="O44">
        <v>5</v>
      </c>
      <c r="Q44" s="36"/>
    </row>
    <row r="45" spans="1:17">
      <c r="A45" s="36">
        <v>44</v>
      </c>
      <c r="B45" s="14" t="s">
        <v>99</v>
      </c>
      <c r="C45" t="s">
        <v>3829</v>
      </c>
      <c r="D45" t="s">
        <v>3879</v>
      </c>
      <c r="E45" t="s">
        <v>404</v>
      </c>
      <c r="F45" s="105">
        <f t="shared" si="0"/>
        <v>23</v>
      </c>
      <c r="G45" t="s">
        <v>1189</v>
      </c>
      <c r="H45" s="96">
        <v>2</v>
      </c>
      <c r="J45" s="33" t="s">
        <v>1172</v>
      </c>
      <c r="K45" s="34" t="s">
        <v>1173</v>
      </c>
      <c r="N45" t="s">
        <v>994</v>
      </c>
      <c r="O45">
        <v>4</v>
      </c>
      <c r="Q45" s="36"/>
    </row>
    <row r="46" spans="1:17">
      <c r="A46" s="36">
        <v>45</v>
      </c>
      <c r="B46" s="14" t="s">
        <v>100</v>
      </c>
      <c r="C46" t="s">
        <v>3828</v>
      </c>
      <c r="D46" t="s">
        <v>3880</v>
      </c>
      <c r="E46" t="s">
        <v>404</v>
      </c>
      <c r="F46" s="105">
        <f t="shared" si="0"/>
        <v>23</v>
      </c>
      <c r="G46" t="s">
        <v>1189</v>
      </c>
      <c r="H46" s="96">
        <v>2</v>
      </c>
      <c r="J46" s="33" t="s">
        <v>1175</v>
      </c>
      <c r="K46" s="34" t="s">
        <v>1176</v>
      </c>
      <c r="N46" t="s">
        <v>995</v>
      </c>
      <c r="O46">
        <v>3</v>
      </c>
      <c r="Q46" s="36"/>
    </row>
    <row r="47" spans="1:17">
      <c r="A47" s="36">
        <v>46</v>
      </c>
      <c r="B47" s="14" t="s">
        <v>101</v>
      </c>
      <c r="C47" t="s">
        <v>3827</v>
      </c>
      <c r="D47" t="s">
        <v>3881</v>
      </c>
      <c r="E47" t="s">
        <v>404</v>
      </c>
      <c r="F47" s="105">
        <f t="shared" si="0"/>
        <v>23</v>
      </c>
      <c r="G47" t="s">
        <v>1189</v>
      </c>
      <c r="H47" s="96">
        <v>2</v>
      </c>
      <c r="J47" s="33" t="s">
        <v>1177</v>
      </c>
      <c r="K47" s="34" t="s">
        <v>1178</v>
      </c>
      <c r="N47" t="s">
        <v>996</v>
      </c>
      <c r="O47">
        <v>2</v>
      </c>
      <c r="Q47" s="36"/>
    </row>
    <row r="48" spans="1:17">
      <c r="A48" s="36">
        <v>47</v>
      </c>
      <c r="B48" s="14" t="s">
        <v>102</v>
      </c>
      <c r="C48" t="s">
        <v>3826</v>
      </c>
      <c r="D48" t="s">
        <v>3882</v>
      </c>
      <c r="E48" t="s">
        <v>404</v>
      </c>
      <c r="F48" s="105">
        <f t="shared" si="0"/>
        <v>23</v>
      </c>
      <c r="G48" t="s">
        <v>1189</v>
      </c>
      <c r="H48" s="96">
        <v>1</v>
      </c>
      <c r="J48" s="33" t="s">
        <v>1179</v>
      </c>
      <c r="K48" s="34" t="s">
        <v>1180</v>
      </c>
      <c r="N48" t="s">
        <v>313</v>
      </c>
      <c r="O48">
        <v>1</v>
      </c>
      <c r="Q48" s="36"/>
    </row>
    <row r="49" spans="1:17">
      <c r="A49" s="36">
        <v>48</v>
      </c>
      <c r="B49" s="14" t="s">
        <v>103</v>
      </c>
      <c r="C49" t="s">
        <v>2022</v>
      </c>
      <c r="D49" t="s">
        <v>2023</v>
      </c>
      <c r="E49" t="s">
        <v>404</v>
      </c>
      <c r="F49" s="105">
        <f t="shared" si="0"/>
        <v>23</v>
      </c>
      <c r="G49" t="s">
        <v>1224</v>
      </c>
      <c r="H49" s="96">
        <v>4</v>
      </c>
      <c r="J49" s="33" t="s">
        <v>1181</v>
      </c>
      <c r="K49" s="34" t="s">
        <v>1182</v>
      </c>
      <c r="Q49" s="36"/>
    </row>
    <row r="50" spans="1:17">
      <c r="A50" s="36">
        <v>49</v>
      </c>
      <c r="B50" s="14" t="s">
        <v>104</v>
      </c>
      <c r="C50" t="s">
        <v>1885</v>
      </c>
      <c r="D50" t="s">
        <v>1886</v>
      </c>
      <c r="E50" t="s">
        <v>404</v>
      </c>
      <c r="F50" s="105">
        <f t="shared" si="0"/>
        <v>23</v>
      </c>
      <c r="G50" t="s">
        <v>1224</v>
      </c>
      <c r="H50" s="96">
        <v>4</v>
      </c>
      <c r="Q50" s="36"/>
    </row>
    <row r="51" spans="1:17">
      <c r="A51" s="36">
        <v>50</v>
      </c>
      <c r="B51" s="14" t="s">
        <v>105</v>
      </c>
      <c r="C51" t="s">
        <v>3825</v>
      </c>
      <c r="D51" t="s">
        <v>3883</v>
      </c>
      <c r="E51" t="s">
        <v>404</v>
      </c>
      <c r="F51" s="105">
        <f t="shared" si="0"/>
        <v>23</v>
      </c>
      <c r="G51" t="s">
        <v>1224</v>
      </c>
      <c r="H51" s="96">
        <v>3</v>
      </c>
      <c r="J51" s="126" t="s">
        <v>2852</v>
      </c>
      <c r="Q51" s="36"/>
    </row>
    <row r="52" spans="1:17">
      <c r="A52" s="36">
        <v>51</v>
      </c>
      <c r="B52" s="14" t="s">
        <v>106</v>
      </c>
      <c r="C52" t="s">
        <v>3824</v>
      </c>
      <c r="D52" t="s">
        <v>3884</v>
      </c>
      <c r="E52" t="s">
        <v>404</v>
      </c>
      <c r="F52" s="105">
        <f t="shared" si="0"/>
        <v>23</v>
      </c>
      <c r="G52" t="s">
        <v>1224</v>
      </c>
      <c r="H52" s="96">
        <v>3</v>
      </c>
      <c r="J52" s="20" t="s">
        <v>919</v>
      </c>
      <c r="K52" s="19" t="s">
        <v>920</v>
      </c>
      <c r="Q52" s="36"/>
    </row>
    <row r="53" spans="1:17">
      <c r="A53" s="36">
        <v>52</v>
      </c>
      <c r="B53" s="14" t="s">
        <v>107</v>
      </c>
      <c r="C53" t="s">
        <v>3823</v>
      </c>
      <c r="D53" t="s">
        <v>3885</v>
      </c>
      <c r="E53" t="s">
        <v>404</v>
      </c>
      <c r="F53" s="105">
        <f t="shared" si="0"/>
        <v>23</v>
      </c>
      <c r="G53" t="s">
        <v>1224</v>
      </c>
      <c r="H53" s="96">
        <v>3</v>
      </c>
      <c r="J53" s="20" t="s">
        <v>921</v>
      </c>
      <c r="K53" s="19" t="s">
        <v>922</v>
      </c>
      <c r="Q53" s="36"/>
    </row>
    <row r="54" spans="1:17">
      <c r="A54" s="36">
        <v>53</v>
      </c>
      <c r="B54" s="14" t="s">
        <v>108</v>
      </c>
      <c r="C54" t="s">
        <v>3822</v>
      </c>
      <c r="D54" t="s">
        <v>3886</v>
      </c>
      <c r="E54" t="s">
        <v>404</v>
      </c>
      <c r="F54" s="105">
        <f t="shared" si="0"/>
        <v>23</v>
      </c>
      <c r="G54" t="s">
        <v>1224</v>
      </c>
      <c r="H54" s="96">
        <v>3</v>
      </c>
      <c r="J54" s="20" t="s">
        <v>30</v>
      </c>
      <c r="K54" s="19" t="s">
        <v>31</v>
      </c>
      <c r="Q54" s="36"/>
    </row>
    <row r="55" spans="1:17">
      <c r="A55" s="36">
        <v>54</v>
      </c>
      <c r="B55" s="14" t="s">
        <v>109</v>
      </c>
      <c r="C55" t="s">
        <v>3821</v>
      </c>
      <c r="D55" t="s">
        <v>3887</v>
      </c>
      <c r="E55" t="s">
        <v>404</v>
      </c>
      <c r="F55" s="105">
        <f t="shared" si="0"/>
        <v>23</v>
      </c>
      <c r="G55" t="s">
        <v>1224</v>
      </c>
      <c r="H55" s="96">
        <v>3</v>
      </c>
      <c r="J55" s="20" t="s">
        <v>923</v>
      </c>
      <c r="K55" s="19" t="s">
        <v>924</v>
      </c>
      <c r="Q55" s="36"/>
    </row>
    <row r="56" spans="1:17">
      <c r="A56" s="36">
        <v>55</v>
      </c>
      <c r="B56" s="14" t="s">
        <v>110</v>
      </c>
      <c r="C56" t="s">
        <v>3820</v>
      </c>
      <c r="D56" t="s">
        <v>3888</v>
      </c>
      <c r="E56" t="s">
        <v>404</v>
      </c>
      <c r="F56" s="105">
        <f t="shared" si="0"/>
        <v>23</v>
      </c>
      <c r="G56" t="s">
        <v>1224</v>
      </c>
      <c r="H56" s="96">
        <v>3</v>
      </c>
      <c r="J56" s="20" t="s">
        <v>929</v>
      </c>
      <c r="K56" s="19" t="s">
        <v>930</v>
      </c>
      <c r="Q56" s="36"/>
    </row>
    <row r="57" spans="1:17">
      <c r="A57" s="36">
        <v>56</v>
      </c>
      <c r="B57" s="14" t="s">
        <v>112</v>
      </c>
      <c r="C57" t="s">
        <v>3819</v>
      </c>
      <c r="D57" t="s">
        <v>3889</v>
      </c>
      <c r="E57" t="s">
        <v>404</v>
      </c>
      <c r="F57" s="105">
        <f t="shared" si="0"/>
        <v>23</v>
      </c>
      <c r="G57" t="s">
        <v>1224</v>
      </c>
      <c r="H57" s="96">
        <v>3</v>
      </c>
      <c r="J57" s="20" t="s">
        <v>931</v>
      </c>
      <c r="K57" s="19" t="s">
        <v>932</v>
      </c>
      <c r="Q57" s="36"/>
    </row>
    <row r="58" spans="1:17">
      <c r="A58" s="36">
        <v>57</v>
      </c>
      <c r="B58" s="14" t="s">
        <v>113</v>
      </c>
      <c r="C58" t="s">
        <v>3818</v>
      </c>
      <c r="D58" t="s">
        <v>3890</v>
      </c>
      <c r="E58" t="s">
        <v>404</v>
      </c>
      <c r="F58" s="105">
        <f t="shared" si="0"/>
        <v>23</v>
      </c>
      <c r="G58" t="s">
        <v>1224</v>
      </c>
      <c r="H58" s="96">
        <v>3</v>
      </c>
      <c r="J58" s="20" t="s">
        <v>937</v>
      </c>
      <c r="K58" s="19" t="s">
        <v>938</v>
      </c>
      <c r="Q58" s="36"/>
    </row>
    <row r="59" spans="1:17">
      <c r="A59" s="36">
        <v>58</v>
      </c>
      <c r="B59" s="14" t="s">
        <v>114</v>
      </c>
      <c r="C59" t="s">
        <v>3817</v>
      </c>
      <c r="D59" t="s">
        <v>3891</v>
      </c>
      <c r="E59" t="s">
        <v>404</v>
      </c>
      <c r="F59" s="105">
        <f t="shared" si="0"/>
        <v>23</v>
      </c>
      <c r="G59" t="s">
        <v>1224</v>
      </c>
      <c r="H59" s="96">
        <v>3</v>
      </c>
      <c r="J59" s="20" t="s">
        <v>941</v>
      </c>
      <c r="K59" s="19" t="s">
        <v>942</v>
      </c>
      <c r="Q59" s="36"/>
    </row>
    <row r="60" spans="1:17">
      <c r="A60" s="36">
        <v>59</v>
      </c>
      <c r="B60" s="14" t="s">
        <v>115</v>
      </c>
      <c r="C60" t="s">
        <v>3816</v>
      </c>
      <c r="D60" t="s">
        <v>3892</v>
      </c>
      <c r="E60" t="s">
        <v>404</v>
      </c>
      <c r="F60" s="105">
        <f t="shared" si="0"/>
        <v>23</v>
      </c>
      <c r="G60" t="s">
        <v>1224</v>
      </c>
      <c r="H60" s="96">
        <v>3</v>
      </c>
      <c r="J60" s="20" t="s">
        <v>943</v>
      </c>
      <c r="K60" s="19" t="s">
        <v>944</v>
      </c>
      <c r="Q60" s="36"/>
    </row>
    <row r="61" spans="1:17">
      <c r="A61" s="36">
        <v>60</v>
      </c>
      <c r="B61" s="14" t="s">
        <v>116</v>
      </c>
      <c r="C61" t="s">
        <v>3815</v>
      </c>
      <c r="D61" t="s">
        <v>3893</v>
      </c>
      <c r="E61" t="s">
        <v>404</v>
      </c>
      <c r="F61" s="105">
        <f t="shared" si="0"/>
        <v>23</v>
      </c>
      <c r="G61" t="s">
        <v>1224</v>
      </c>
      <c r="H61" s="96">
        <v>3</v>
      </c>
      <c r="J61" s="20" t="s">
        <v>945</v>
      </c>
      <c r="K61" s="19" t="s">
        <v>946</v>
      </c>
      <c r="Q61" s="36"/>
    </row>
    <row r="62" spans="1:17">
      <c r="A62" s="36">
        <v>61</v>
      </c>
      <c r="B62" s="14" t="s">
        <v>117</v>
      </c>
      <c r="C62" t="s">
        <v>3814</v>
      </c>
      <c r="D62" t="s">
        <v>3894</v>
      </c>
      <c r="E62" t="s">
        <v>404</v>
      </c>
      <c r="F62" s="105">
        <f t="shared" si="0"/>
        <v>23</v>
      </c>
      <c r="G62" t="s">
        <v>1224</v>
      </c>
      <c r="H62" s="96">
        <v>3</v>
      </c>
      <c r="J62" s="20" t="s">
        <v>947</v>
      </c>
      <c r="K62" s="19" t="s">
        <v>948</v>
      </c>
      <c r="Q62" s="36"/>
    </row>
    <row r="63" spans="1:17">
      <c r="A63" s="36">
        <v>62</v>
      </c>
      <c r="B63" s="14" t="s">
        <v>118</v>
      </c>
      <c r="C63" t="s">
        <v>3813</v>
      </c>
      <c r="D63" t="s">
        <v>3895</v>
      </c>
      <c r="E63" t="s">
        <v>404</v>
      </c>
      <c r="F63" s="105">
        <f t="shared" si="0"/>
        <v>23</v>
      </c>
      <c r="G63" t="s">
        <v>1224</v>
      </c>
      <c r="H63" s="96">
        <v>2</v>
      </c>
      <c r="J63" s="20" t="s">
        <v>951</v>
      </c>
      <c r="K63" s="19" t="s">
        <v>952</v>
      </c>
      <c r="Q63" s="36"/>
    </row>
    <row r="64" spans="1:17">
      <c r="A64" s="36">
        <v>63</v>
      </c>
      <c r="B64" s="14" t="s">
        <v>120</v>
      </c>
      <c r="C64" t="s">
        <v>3812</v>
      </c>
      <c r="D64" t="s">
        <v>3896</v>
      </c>
      <c r="E64" t="s">
        <v>404</v>
      </c>
      <c r="F64" s="105">
        <f t="shared" si="0"/>
        <v>23</v>
      </c>
      <c r="G64" t="s">
        <v>1224</v>
      </c>
      <c r="H64" s="96">
        <v>2</v>
      </c>
      <c r="Q64" s="36"/>
    </row>
    <row r="65" spans="1:17">
      <c r="A65" s="36">
        <v>64</v>
      </c>
      <c r="B65" s="14" t="s">
        <v>122</v>
      </c>
      <c r="C65" t="s">
        <v>3811</v>
      </c>
      <c r="D65" t="s">
        <v>3897</v>
      </c>
      <c r="E65" t="s">
        <v>404</v>
      </c>
      <c r="F65" s="105">
        <f t="shared" si="0"/>
        <v>23</v>
      </c>
      <c r="G65" t="s">
        <v>1224</v>
      </c>
      <c r="H65" s="96">
        <v>2</v>
      </c>
      <c r="Q65" s="36"/>
    </row>
    <row r="66" spans="1:17">
      <c r="A66" s="36">
        <v>65</v>
      </c>
      <c r="B66" s="14" t="s">
        <v>123</v>
      </c>
      <c r="C66" t="s">
        <v>3810</v>
      </c>
      <c r="D66" t="s">
        <v>3898</v>
      </c>
      <c r="E66" t="s">
        <v>404</v>
      </c>
      <c r="F66" s="105">
        <f t="shared" si="0"/>
        <v>23</v>
      </c>
      <c r="G66" t="s">
        <v>1224</v>
      </c>
      <c r="H66" s="96">
        <v>2</v>
      </c>
      <c r="Q66" s="36"/>
    </row>
    <row r="67" spans="1:17">
      <c r="A67" s="36">
        <v>66</v>
      </c>
      <c r="B67" s="14" t="s">
        <v>124</v>
      </c>
      <c r="C67" t="s">
        <v>3809</v>
      </c>
      <c r="D67" t="s">
        <v>3899</v>
      </c>
      <c r="E67" t="s">
        <v>404</v>
      </c>
      <c r="F67" s="105">
        <f t="shared" ref="F67:F130" si="1">VLOOKUP(E67,$N$1:$O$48,2,FALSE)</f>
        <v>23</v>
      </c>
      <c r="G67" t="s">
        <v>1224</v>
      </c>
      <c r="H67" s="96">
        <v>2</v>
      </c>
      <c r="Q67" s="36"/>
    </row>
    <row r="68" spans="1:17">
      <c r="A68" s="36">
        <v>67</v>
      </c>
      <c r="B68" s="14" t="s">
        <v>126</v>
      </c>
      <c r="C68" t="s">
        <v>3808</v>
      </c>
      <c r="D68" t="s">
        <v>3900</v>
      </c>
      <c r="E68" t="s">
        <v>404</v>
      </c>
      <c r="F68" s="105">
        <f t="shared" si="1"/>
        <v>23</v>
      </c>
      <c r="G68" t="s">
        <v>1224</v>
      </c>
      <c r="H68" s="96">
        <v>2</v>
      </c>
      <c r="Q68" s="36"/>
    </row>
    <row r="69" spans="1:17">
      <c r="A69" s="36">
        <v>68</v>
      </c>
      <c r="B69" s="14" t="s">
        <v>127</v>
      </c>
      <c r="C69" t="s">
        <v>3807</v>
      </c>
      <c r="D69" t="s">
        <v>3901</v>
      </c>
      <c r="E69" t="s">
        <v>404</v>
      </c>
      <c r="F69" s="105">
        <f t="shared" si="1"/>
        <v>23</v>
      </c>
      <c r="G69" t="s">
        <v>1224</v>
      </c>
      <c r="H69" s="96">
        <v>2</v>
      </c>
      <c r="Q69" s="36"/>
    </row>
    <row r="70" spans="1:17">
      <c r="A70" s="36">
        <v>69</v>
      </c>
      <c r="B70" s="14" t="s">
        <v>129</v>
      </c>
      <c r="C70" t="s">
        <v>3806</v>
      </c>
      <c r="D70" t="s">
        <v>3902</v>
      </c>
      <c r="E70" t="s">
        <v>404</v>
      </c>
      <c r="F70" s="105">
        <f t="shared" si="1"/>
        <v>23</v>
      </c>
      <c r="G70" t="s">
        <v>1224</v>
      </c>
      <c r="H70" s="96">
        <v>2</v>
      </c>
      <c r="Q70" s="36"/>
    </row>
    <row r="71" spans="1:17">
      <c r="A71" s="36">
        <v>70</v>
      </c>
      <c r="B71" s="14" t="s">
        <v>130</v>
      </c>
      <c r="C71" t="s">
        <v>3805</v>
      </c>
      <c r="D71" t="s">
        <v>3903</v>
      </c>
      <c r="E71" t="s">
        <v>404</v>
      </c>
      <c r="F71" s="105">
        <f t="shared" si="1"/>
        <v>23</v>
      </c>
      <c r="G71" t="s">
        <v>1224</v>
      </c>
      <c r="H71" s="96">
        <v>2</v>
      </c>
      <c r="Q71" s="36"/>
    </row>
    <row r="72" spans="1:17">
      <c r="A72" s="36">
        <v>71</v>
      </c>
      <c r="B72" s="14" t="s">
        <v>131</v>
      </c>
      <c r="C72" t="s">
        <v>3804</v>
      </c>
      <c r="D72" t="s">
        <v>3904</v>
      </c>
      <c r="E72" t="s">
        <v>404</v>
      </c>
      <c r="F72" s="105">
        <f t="shared" si="1"/>
        <v>23</v>
      </c>
      <c r="G72" t="s">
        <v>1224</v>
      </c>
      <c r="H72" s="96">
        <v>2</v>
      </c>
      <c r="Q72" s="36"/>
    </row>
    <row r="73" spans="1:17">
      <c r="A73" s="36">
        <v>72</v>
      </c>
      <c r="B73" s="14" t="s">
        <v>132</v>
      </c>
      <c r="C73" t="s">
        <v>3803</v>
      </c>
      <c r="D73" t="s">
        <v>3905</v>
      </c>
      <c r="E73" t="s">
        <v>404</v>
      </c>
      <c r="F73" s="105">
        <f t="shared" si="1"/>
        <v>23</v>
      </c>
      <c r="G73" t="s">
        <v>1224</v>
      </c>
      <c r="H73" s="96">
        <v>2</v>
      </c>
      <c r="Q73" s="36"/>
    </row>
    <row r="74" spans="1:17">
      <c r="A74" s="36">
        <v>73</v>
      </c>
      <c r="B74" s="14" t="s">
        <v>134</v>
      </c>
      <c r="C74" t="s">
        <v>3802</v>
      </c>
      <c r="D74" t="s">
        <v>3906</v>
      </c>
      <c r="E74" t="s">
        <v>404</v>
      </c>
      <c r="F74" s="105">
        <f t="shared" si="1"/>
        <v>23</v>
      </c>
      <c r="G74" t="s">
        <v>1224</v>
      </c>
      <c r="H74" s="96">
        <v>2</v>
      </c>
      <c r="Q74" s="36"/>
    </row>
    <row r="75" spans="1:17">
      <c r="A75" s="36">
        <v>74</v>
      </c>
      <c r="B75" s="14" t="s">
        <v>136</v>
      </c>
      <c r="C75" t="s">
        <v>3801</v>
      </c>
      <c r="D75" t="s">
        <v>3907</v>
      </c>
      <c r="E75" t="s">
        <v>404</v>
      </c>
      <c r="F75" s="105">
        <f t="shared" si="1"/>
        <v>23</v>
      </c>
      <c r="G75" t="s">
        <v>1224</v>
      </c>
      <c r="H75" s="96">
        <v>2</v>
      </c>
      <c r="Q75" s="36"/>
    </row>
    <row r="76" spans="1:17">
      <c r="A76" s="36">
        <v>75</v>
      </c>
      <c r="B76" s="14" t="s">
        <v>137</v>
      </c>
      <c r="C76" t="s">
        <v>2020</v>
      </c>
      <c r="D76" t="s">
        <v>2021</v>
      </c>
      <c r="E76" t="s">
        <v>1359</v>
      </c>
      <c r="F76" s="105">
        <f t="shared" si="1"/>
        <v>21</v>
      </c>
      <c r="G76" t="s">
        <v>1224</v>
      </c>
      <c r="H76" s="96">
        <v>4</v>
      </c>
      <c r="Q76" s="36"/>
    </row>
    <row r="77" spans="1:17">
      <c r="A77" s="36">
        <v>76</v>
      </c>
      <c r="B77" s="14" t="s">
        <v>138</v>
      </c>
      <c r="C77" t="s">
        <v>3800</v>
      </c>
      <c r="D77" t="s">
        <v>3908</v>
      </c>
      <c r="E77" t="s">
        <v>1359</v>
      </c>
      <c r="F77" s="105">
        <f t="shared" si="1"/>
        <v>21</v>
      </c>
      <c r="G77" t="s">
        <v>1224</v>
      </c>
      <c r="H77" s="96">
        <v>2</v>
      </c>
      <c r="Q77" s="36"/>
    </row>
    <row r="78" spans="1:17">
      <c r="A78" s="36">
        <v>77</v>
      </c>
      <c r="B78" s="14" t="s">
        <v>139</v>
      </c>
      <c r="C78" t="s">
        <v>3799</v>
      </c>
      <c r="D78" t="s">
        <v>3909</v>
      </c>
      <c r="E78" t="s">
        <v>1359</v>
      </c>
      <c r="F78" s="105">
        <f t="shared" si="1"/>
        <v>21</v>
      </c>
      <c r="G78" t="s">
        <v>1224</v>
      </c>
      <c r="H78" s="96">
        <v>3</v>
      </c>
      <c r="Q78" s="36"/>
    </row>
    <row r="79" spans="1:17">
      <c r="A79" s="36">
        <v>78</v>
      </c>
      <c r="B79" s="14" t="s">
        <v>140</v>
      </c>
      <c r="C79" t="s">
        <v>3798</v>
      </c>
      <c r="D79" t="s">
        <v>3910</v>
      </c>
      <c r="E79" t="s">
        <v>801</v>
      </c>
      <c r="F79" s="105">
        <f t="shared" si="1"/>
        <v>22</v>
      </c>
      <c r="G79" t="s">
        <v>1224</v>
      </c>
      <c r="H79" s="96">
        <v>3</v>
      </c>
      <c r="Q79" s="36"/>
    </row>
    <row r="80" spans="1:17">
      <c r="A80" s="36">
        <v>79</v>
      </c>
      <c r="B80" s="14" t="s">
        <v>142</v>
      </c>
      <c r="C80" t="s">
        <v>3797</v>
      </c>
      <c r="D80" t="s">
        <v>3911</v>
      </c>
      <c r="E80" t="s">
        <v>801</v>
      </c>
      <c r="F80" s="105">
        <f t="shared" si="1"/>
        <v>22</v>
      </c>
      <c r="G80" t="s">
        <v>1224</v>
      </c>
      <c r="H80" s="96">
        <v>3</v>
      </c>
      <c r="Q80" s="36"/>
    </row>
    <row r="81" spans="1:17">
      <c r="A81" s="36">
        <v>80</v>
      </c>
      <c r="B81" s="14" t="s">
        <v>144</v>
      </c>
      <c r="C81" t="s">
        <v>3796</v>
      </c>
      <c r="D81" t="s">
        <v>3912</v>
      </c>
      <c r="E81" t="s">
        <v>1360</v>
      </c>
      <c r="F81" s="105">
        <f t="shared" si="1"/>
        <v>16</v>
      </c>
      <c r="G81" t="s">
        <v>1224</v>
      </c>
      <c r="H81" s="96">
        <v>2</v>
      </c>
      <c r="Q81" s="36"/>
    </row>
    <row r="82" spans="1:17">
      <c r="A82" s="36">
        <v>81</v>
      </c>
      <c r="B82" s="14" t="s">
        <v>145</v>
      </c>
      <c r="C82" t="s">
        <v>1995</v>
      </c>
      <c r="D82" t="s">
        <v>1996</v>
      </c>
      <c r="E82" t="s">
        <v>404</v>
      </c>
      <c r="F82" s="105">
        <f t="shared" si="1"/>
        <v>23</v>
      </c>
      <c r="G82" t="s">
        <v>1225</v>
      </c>
      <c r="H82" s="96">
        <v>4</v>
      </c>
      <c r="Q82" s="36"/>
    </row>
    <row r="83" spans="1:17">
      <c r="A83" s="36">
        <v>82</v>
      </c>
      <c r="B83" s="14" t="s">
        <v>146</v>
      </c>
      <c r="C83" t="s">
        <v>1689</v>
      </c>
      <c r="D83" t="s">
        <v>1690</v>
      </c>
      <c r="E83" t="s">
        <v>404</v>
      </c>
      <c r="F83" s="105">
        <f t="shared" si="1"/>
        <v>23</v>
      </c>
      <c r="G83" t="s">
        <v>1225</v>
      </c>
      <c r="H83" s="96">
        <v>5</v>
      </c>
      <c r="Q83" s="36"/>
    </row>
    <row r="84" spans="1:17">
      <c r="A84" s="36">
        <v>83</v>
      </c>
      <c r="B84" s="14" t="s">
        <v>147</v>
      </c>
      <c r="C84" t="s">
        <v>3795</v>
      </c>
      <c r="D84" t="s">
        <v>3913</v>
      </c>
      <c r="E84" t="s">
        <v>1185</v>
      </c>
      <c r="F84" s="105">
        <f t="shared" si="1"/>
        <v>18</v>
      </c>
      <c r="G84" t="s">
        <v>1225</v>
      </c>
      <c r="H84" s="96">
        <v>2</v>
      </c>
      <c r="Q84" s="36"/>
    </row>
    <row r="85" spans="1:17">
      <c r="A85" s="36">
        <v>84</v>
      </c>
      <c r="B85" s="14" t="s">
        <v>148</v>
      </c>
      <c r="C85" t="s">
        <v>1879</v>
      </c>
      <c r="D85" t="s">
        <v>1880</v>
      </c>
      <c r="E85" t="s">
        <v>404</v>
      </c>
      <c r="F85" s="105">
        <f t="shared" si="1"/>
        <v>23</v>
      </c>
      <c r="G85" t="s">
        <v>1188</v>
      </c>
      <c r="H85" s="96">
        <v>4</v>
      </c>
      <c r="Q85" s="36"/>
    </row>
    <row r="86" spans="1:17">
      <c r="A86" s="36">
        <v>85</v>
      </c>
      <c r="B86" s="14" t="s">
        <v>149</v>
      </c>
      <c r="C86" t="s">
        <v>1881</v>
      </c>
      <c r="D86" t="s">
        <v>1882</v>
      </c>
      <c r="E86" t="s">
        <v>404</v>
      </c>
      <c r="F86" s="105">
        <f t="shared" si="1"/>
        <v>23</v>
      </c>
      <c r="G86" t="s">
        <v>1188</v>
      </c>
      <c r="H86" s="96">
        <v>4</v>
      </c>
      <c r="Q86" s="36"/>
    </row>
    <row r="87" spans="1:17">
      <c r="A87" s="36">
        <v>86</v>
      </c>
      <c r="B87" s="14" t="s">
        <v>150</v>
      </c>
      <c r="C87" t="s">
        <v>1559</v>
      </c>
      <c r="D87" t="s">
        <v>1560</v>
      </c>
      <c r="E87" t="s">
        <v>404</v>
      </c>
      <c r="F87" s="105">
        <f t="shared" si="1"/>
        <v>23</v>
      </c>
      <c r="G87" t="s">
        <v>1188</v>
      </c>
      <c r="H87" s="96">
        <v>4</v>
      </c>
      <c r="Q87" s="36"/>
    </row>
    <row r="88" spans="1:17">
      <c r="A88" s="36">
        <v>87</v>
      </c>
      <c r="B88" s="14" t="s">
        <v>151</v>
      </c>
      <c r="C88" t="s">
        <v>2110</v>
      </c>
      <c r="D88" t="s">
        <v>2111</v>
      </c>
      <c r="E88" t="s">
        <v>404</v>
      </c>
      <c r="F88" s="105">
        <f t="shared" si="1"/>
        <v>23</v>
      </c>
      <c r="G88" t="s">
        <v>1188</v>
      </c>
      <c r="H88" s="96">
        <v>4</v>
      </c>
      <c r="Q88" s="36"/>
    </row>
    <row r="89" spans="1:17">
      <c r="A89" s="36">
        <v>88</v>
      </c>
      <c r="B89" s="14" t="s">
        <v>152</v>
      </c>
      <c r="C89" t="s">
        <v>3794</v>
      </c>
      <c r="D89" t="s">
        <v>3914</v>
      </c>
      <c r="E89" t="s">
        <v>404</v>
      </c>
      <c r="F89" s="105">
        <f t="shared" si="1"/>
        <v>23</v>
      </c>
      <c r="G89" t="s">
        <v>1188</v>
      </c>
      <c r="H89" s="96">
        <v>3</v>
      </c>
      <c r="Q89" s="36"/>
    </row>
    <row r="90" spans="1:17">
      <c r="A90" s="36">
        <v>89</v>
      </c>
      <c r="B90" s="14" t="s">
        <v>153</v>
      </c>
      <c r="C90" t="s">
        <v>3793</v>
      </c>
      <c r="D90" t="s">
        <v>3915</v>
      </c>
      <c r="E90" t="s">
        <v>404</v>
      </c>
      <c r="F90" s="105">
        <f t="shared" si="1"/>
        <v>23</v>
      </c>
      <c r="G90" t="s">
        <v>1188</v>
      </c>
      <c r="H90" s="96">
        <v>3</v>
      </c>
      <c r="Q90" s="36"/>
    </row>
    <row r="91" spans="1:17">
      <c r="A91" s="36">
        <v>90</v>
      </c>
      <c r="B91" s="14" t="s">
        <v>154</v>
      </c>
      <c r="C91" t="s">
        <v>3792</v>
      </c>
      <c r="D91" t="s">
        <v>3916</v>
      </c>
      <c r="E91" t="s">
        <v>404</v>
      </c>
      <c r="F91" s="105">
        <f t="shared" si="1"/>
        <v>23</v>
      </c>
      <c r="G91" t="s">
        <v>1188</v>
      </c>
      <c r="H91" s="96">
        <v>3</v>
      </c>
      <c r="Q91" s="36"/>
    </row>
    <row r="92" spans="1:17">
      <c r="A92" s="36">
        <v>91</v>
      </c>
      <c r="B92" s="14" t="s">
        <v>156</v>
      </c>
      <c r="C92" t="s">
        <v>3791</v>
      </c>
      <c r="D92" t="s">
        <v>3917</v>
      </c>
      <c r="E92" t="s">
        <v>1174</v>
      </c>
      <c r="F92" s="105">
        <f t="shared" si="1"/>
        <v>24</v>
      </c>
      <c r="G92" t="s">
        <v>1188</v>
      </c>
      <c r="H92" s="96">
        <v>3</v>
      </c>
      <c r="Q92" s="36"/>
    </row>
    <row r="93" spans="1:17">
      <c r="A93" s="36">
        <v>92</v>
      </c>
      <c r="B93" s="14" t="s">
        <v>157</v>
      </c>
      <c r="C93" t="s">
        <v>3790</v>
      </c>
      <c r="D93" t="s">
        <v>3918</v>
      </c>
      <c r="E93" t="s">
        <v>404</v>
      </c>
      <c r="F93" s="105">
        <f t="shared" si="1"/>
        <v>23</v>
      </c>
      <c r="G93" t="s">
        <v>1188</v>
      </c>
      <c r="H93" s="96">
        <v>3</v>
      </c>
      <c r="Q93" s="36"/>
    </row>
    <row r="94" spans="1:17">
      <c r="A94" s="36">
        <v>93</v>
      </c>
      <c r="B94" s="14" t="s">
        <v>158</v>
      </c>
      <c r="C94" t="s">
        <v>3789</v>
      </c>
      <c r="D94" t="s">
        <v>3919</v>
      </c>
      <c r="E94" t="s">
        <v>1359</v>
      </c>
      <c r="F94" s="105">
        <f t="shared" si="1"/>
        <v>21</v>
      </c>
      <c r="G94" t="s">
        <v>1188</v>
      </c>
      <c r="H94" s="96">
        <v>3</v>
      </c>
      <c r="Q94" s="36"/>
    </row>
    <row r="95" spans="1:17">
      <c r="A95" s="36">
        <v>94</v>
      </c>
      <c r="B95" s="14" t="s">
        <v>159</v>
      </c>
      <c r="C95" t="s">
        <v>3788</v>
      </c>
      <c r="D95" t="s">
        <v>3920</v>
      </c>
      <c r="E95" t="s">
        <v>404</v>
      </c>
      <c r="F95" s="105">
        <f t="shared" si="1"/>
        <v>23</v>
      </c>
      <c r="G95" t="s">
        <v>1188</v>
      </c>
      <c r="H95" s="96">
        <v>3</v>
      </c>
      <c r="Q95" s="36"/>
    </row>
    <row r="96" spans="1:17">
      <c r="A96" s="36">
        <v>95</v>
      </c>
      <c r="B96" s="14" t="s">
        <v>160</v>
      </c>
      <c r="C96" t="s">
        <v>3787</v>
      </c>
      <c r="D96" t="s">
        <v>3921</v>
      </c>
      <c r="E96" t="s">
        <v>404</v>
      </c>
      <c r="F96" s="105">
        <f t="shared" si="1"/>
        <v>23</v>
      </c>
      <c r="G96" t="s">
        <v>1188</v>
      </c>
      <c r="H96" s="96">
        <v>3</v>
      </c>
      <c r="Q96" s="36"/>
    </row>
    <row r="97" spans="1:17">
      <c r="A97" s="36">
        <v>96</v>
      </c>
      <c r="B97" s="14" t="s">
        <v>162</v>
      </c>
      <c r="C97" t="s">
        <v>3786</v>
      </c>
      <c r="D97" t="s">
        <v>3922</v>
      </c>
      <c r="E97" t="s">
        <v>404</v>
      </c>
      <c r="F97" s="105">
        <f t="shared" si="1"/>
        <v>23</v>
      </c>
      <c r="G97" t="s">
        <v>1188</v>
      </c>
      <c r="H97" s="96">
        <v>3</v>
      </c>
      <c r="Q97" s="36"/>
    </row>
    <row r="98" spans="1:17">
      <c r="A98" s="36">
        <v>97</v>
      </c>
      <c r="B98" s="14" t="s">
        <v>164</v>
      </c>
      <c r="C98" t="s">
        <v>3785</v>
      </c>
      <c r="D98" t="s">
        <v>3923</v>
      </c>
      <c r="E98" t="s">
        <v>404</v>
      </c>
      <c r="F98" s="105">
        <f t="shared" si="1"/>
        <v>23</v>
      </c>
      <c r="G98" t="s">
        <v>1188</v>
      </c>
      <c r="H98" s="96">
        <v>3</v>
      </c>
      <c r="Q98" s="36"/>
    </row>
    <row r="99" spans="1:17">
      <c r="A99" s="36">
        <v>98</v>
      </c>
      <c r="B99" s="14" t="s">
        <v>166</v>
      </c>
      <c r="C99" t="s">
        <v>3784</v>
      </c>
      <c r="D99" t="s">
        <v>3924</v>
      </c>
      <c r="E99" t="s">
        <v>404</v>
      </c>
      <c r="F99" s="105">
        <f t="shared" si="1"/>
        <v>23</v>
      </c>
      <c r="G99" t="s">
        <v>1188</v>
      </c>
      <c r="H99" s="96">
        <v>3</v>
      </c>
      <c r="Q99" s="36"/>
    </row>
    <row r="100" spans="1:17">
      <c r="A100" s="36">
        <v>99</v>
      </c>
      <c r="B100" s="14" t="s">
        <v>167</v>
      </c>
      <c r="C100" t="s">
        <v>3783</v>
      </c>
      <c r="D100" t="s">
        <v>3925</v>
      </c>
      <c r="E100" t="s">
        <v>404</v>
      </c>
      <c r="F100" s="105">
        <f t="shared" si="1"/>
        <v>23</v>
      </c>
      <c r="G100" t="s">
        <v>1188</v>
      </c>
      <c r="H100" s="96">
        <v>3</v>
      </c>
      <c r="Q100" s="36"/>
    </row>
    <row r="101" spans="1:17">
      <c r="A101" s="36">
        <v>100</v>
      </c>
      <c r="B101" s="14" t="s">
        <v>168</v>
      </c>
      <c r="C101" t="s">
        <v>3782</v>
      </c>
      <c r="D101" t="s">
        <v>3926</v>
      </c>
      <c r="E101" t="s">
        <v>404</v>
      </c>
      <c r="F101" s="105">
        <f t="shared" si="1"/>
        <v>23</v>
      </c>
      <c r="G101" t="s">
        <v>1188</v>
      </c>
      <c r="H101" s="96">
        <v>3</v>
      </c>
      <c r="Q101" s="36"/>
    </row>
    <row r="102" spans="1:17">
      <c r="A102" s="36">
        <v>101</v>
      </c>
      <c r="B102" s="14" t="s">
        <v>169</v>
      </c>
      <c r="C102" t="s">
        <v>3781</v>
      </c>
      <c r="D102" t="s">
        <v>3927</v>
      </c>
      <c r="E102" t="s">
        <v>404</v>
      </c>
      <c r="F102" s="105">
        <f t="shared" si="1"/>
        <v>23</v>
      </c>
      <c r="G102" t="s">
        <v>1188</v>
      </c>
      <c r="H102" s="96">
        <v>2</v>
      </c>
      <c r="Q102" s="36"/>
    </row>
    <row r="103" spans="1:17">
      <c r="A103" s="36">
        <v>102</v>
      </c>
      <c r="B103" s="14" t="s">
        <v>170</v>
      </c>
      <c r="C103" t="s">
        <v>3780</v>
      </c>
      <c r="D103" t="s">
        <v>3928</v>
      </c>
      <c r="E103" t="s">
        <v>404</v>
      </c>
      <c r="F103" s="105">
        <f t="shared" si="1"/>
        <v>23</v>
      </c>
      <c r="G103" t="s">
        <v>1188</v>
      </c>
      <c r="H103" s="96">
        <v>2</v>
      </c>
      <c r="Q103" s="36"/>
    </row>
    <row r="104" spans="1:17">
      <c r="A104" s="36">
        <v>103</v>
      </c>
      <c r="B104" s="14" t="s">
        <v>171</v>
      </c>
      <c r="C104" t="s">
        <v>3779</v>
      </c>
      <c r="D104" t="s">
        <v>3929</v>
      </c>
      <c r="E104" t="s">
        <v>1359</v>
      </c>
      <c r="F104" s="105">
        <f t="shared" si="1"/>
        <v>21</v>
      </c>
      <c r="G104" t="s">
        <v>1188</v>
      </c>
      <c r="H104" s="96">
        <v>2</v>
      </c>
      <c r="Q104" s="36"/>
    </row>
    <row r="105" spans="1:17">
      <c r="A105" s="36">
        <v>104</v>
      </c>
      <c r="B105" s="14" t="s">
        <v>172</v>
      </c>
      <c r="C105" t="s">
        <v>3778</v>
      </c>
      <c r="D105" t="s">
        <v>3930</v>
      </c>
      <c r="E105" t="s">
        <v>404</v>
      </c>
      <c r="F105" s="105">
        <f t="shared" si="1"/>
        <v>23</v>
      </c>
      <c r="G105" t="s">
        <v>1188</v>
      </c>
      <c r="H105" s="96">
        <v>2</v>
      </c>
      <c r="Q105" s="36"/>
    </row>
    <row r="106" spans="1:17">
      <c r="A106" s="36">
        <v>105</v>
      </c>
      <c r="B106" s="14" t="s">
        <v>173</v>
      </c>
      <c r="C106" t="s">
        <v>3777</v>
      </c>
      <c r="D106" t="s">
        <v>3931</v>
      </c>
      <c r="E106" t="s">
        <v>1174</v>
      </c>
      <c r="F106" s="105">
        <f t="shared" si="1"/>
        <v>24</v>
      </c>
      <c r="G106" t="s">
        <v>1188</v>
      </c>
      <c r="H106" s="96">
        <v>2</v>
      </c>
      <c r="Q106" s="36"/>
    </row>
    <row r="107" spans="1:17">
      <c r="A107" s="36">
        <v>106</v>
      </c>
      <c r="B107" s="14" t="s">
        <v>174</v>
      </c>
      <c r="C107" t="s">
        <v>3776</v>
      </c>
      <c r="D107" t="s">
        <v>3932</v>
      </c>
      <c r="E107" t="s">
        <v>404</v>
      </c>
      <c r="F107" s="105">
        <f t="shared" si="1"/>
        <v>23</v>
      </c>
      <c r="G107" t="s">
        <v>1188</v>
      </c>
      <c r="H107" s="96">
        <v>2</v>
      </c>
      <c r="Q107" s="36"/>
    </row>
    <row r="108" spans="1:17">
      <c r="A108" s="36">
        <v>107</v>
      </c>
      <c r="B108" s="14" t="s">
        <v>175</v>
      </c>
      <c r="C108" t="s">
        <v>3775</v>
      </c>
      <c r="D108" t="s">
        <v>3933</v>
      </c>
      <c r="E108" t="s">
        <v>1359</v>
      </c>
      <c r="F108" s="105">
        <f t="shared" si="1"/>
        <v>21</v>
      </c>
      <c r="G108" t="s">
        <v>1188</v>
      </c>
      <c r="H108" s="96">
        <v>3</v>
      </c>
      <c r="Q108" s="36"/>
    </row>
    <row r="109" spans="1:17">
      <c r="A109" s="36">
        <v>108</v>
      </c>
      <c r="B109" s="14" t="s">
        <v>177</v>
      </c>
      <c r="C109" t="s">
        <v>3774</v>
      </c>
      <c r="D109" t="s">
        <v>3934</v>
      </c>
      <c r="E109" t="s">
        <v>404</v>
      </c>
      <c r="F109" s="105">
        <f t="shared" si="1"/>
        <v>23</v>
      </c>
      <c r="G109" t="s">
        <v>1188</v>
      </c>
      <c r="H109" s="96">
        <v>2</v>
      </c>
      <c r="Q109" s="36"/>
    </row>
    <row r="110" spans="1:17">
      <c r="A110" s="36">
        <v>109</v>
      </c>
      <c r="B110" s="14" t="s">
        <v>178</v>
      </c>
      <c r="C110" t="s">
        <v>3773</v>
      </c>
      <c r="D110" t="s">
        <v>3935</v>
      </c>
      <c r="E110" t="s">
        <v>404</v>
      </c>
      <c r="F110" s="105">
        <f t="shared" si="1"/>
        <v>23</v>
      </c>
      <c r="G110" t="s">
        <v>1188</v>
      </c>
      <c r="H110" s="96">
        <v>2</v>
      </c>
      <c r="Q110" s="36"/>
    </row>
    <row r="111" spans="1:17">
      <c r="A111" s="36">
        <v>110</v>
      </c>
      <c r="B111" s="14" t="s">
        <v>179</v>
      </c>
      <c r="C111" t="s">
        <v>3772</v>
      </c>
      <c r="D111" t="s">
        <v>3936</v>
      </c>
      <c r="E111" t="s">
        <v>404</v>
      </c>
      <c r="F111" s="105">
        <f t="shared" si="1"/>
        <v>23</v>
      </c>
      <c r="G111" t="s">
        <v>1188</v>
      </c>
      <c r="H111" s="96">
        <v>2</v>
      </c>
      <c r="Q111" s="36"/>
    </row>
    <row r="112" spans="1:17">
      <c r="A112" s="36">
        <v>111</v>
      </c>
      <c r="B112" s="14" t="s">
        <v>180</v>
      </c>
      <c r="C112" t="s">
        <v>3771</v>
      </c>
      <c r="D112" t="s">
        <v>3937</v>
      </c>
      <c r="E112" t="s">
        <v>404</v>
      </c>
      <c r="F112" s="105">
        <f t="shared" si="1"/>
        <v>23</v>
      </c>
      <c r="G112" t="s">
        <v>1188</v>
      </c>
      <c r="H112" s="96">
        <v>2</v>
      </c>
      <c r="Q112" s="36"/>
    </row>
    <row r="113" spans="1:17">
      <c r="A113" s="36">
        <v>112</v>
      </c>
      <c r="B113" s="14" t="s">
        <v>181</v>
      </c>
      <c r="C113" t="s">
        <v>3770</v>
      </c>
      <c r="D113" t="s">
        <v>3938</v>
      </c>
      <c r="E113" t="s">
        <v>404</v>
      </c>
      <c r="F113" s="105">
        <f t="shared" si="1"/>
        <v>23</v>
      </c>
      <c r="G113" t="s">
        <v>1188</v>
      </c>
      <c r="H113" s="96">
        <v>2</v>
      </c>
      <c r="Q113" s="36"/>
    </row>
    <row r="114" spans="1:17">
      <c r="A114" s="36">
        <v>113</v>
      </c>
      <c r="B114" s="14" t="s">
        <v>182</v>
      </c>
      <c r="C114" t="s">
        <v>1547</v>
      </c>
      <c r="D114" t="s">
        <v>3939</v>
      </c>
      <c r="E114" t="s">
        <v>1359</v>
      </c>
      <c r="F114" s="105">
        <f t="shared" si="1"/>
        <v>21</v>
      </c>
      <c r="G114" t="s">
        <v>1188</v>
      </c>
      <c r="H114" s="96">
        <v>2</v>
      </c>
      <c r="Q114" s="36"/>
    </row>
    <row r="115" spans="1:17">
      <c r="A115" s="36">
        <v>114</v>
      </c>
      <c r="B115" s="14" t="s">
        <v>183</v>
      </c>
      <c r="C115" t="s">
        <v>3769</v>
      </c>
      <c r="D115" t="s">
        <v>3940</v>
      </c>
      <c r="E115" t="s">
        <v>1183</v>
      </c>
      <c r="F115" s="105">
        <f t="shared" si="1"/>
        <v>20</v>
      </c>
      <c r="G115" t="s">
        <v>1188</v>
      </c>
      <c r="H115" s="96">
        <v>2</v>
      </c>
      <c r="Q115" s="36"/>
    </row>
    <row r="116" spans="1:17">
      <c r="A116" s="36">
        <v>115</v>
      </c>
      <c r="B116" s="14" t="s">
        <v>184</v>
      </c>
      <c r="C116" t="s">
        <v>3768</v>
      </c>
      <c r="D116" t="s">
        <v>3941</v>
      </c>
      <c r="E116" t="s">
        <v>404</v>
      </c>
      <c r="F116" s="105">
        <f t="shared" si="1"/>
        <v>23</v>
      </c>
      <c r="G116" t="s">
        <v>1188</v>
      </c>
      <c r="H116" s="96">
        <v>2</v>
      </c>
      <c r="Q116" s="36"/>
    </row>
    <row r="117" spans="1:17">
      <c r="A117" s="36">
        <v>116</v>
      </c>
      <c r="B117" s="14" t="s">
        <v>185</v>
      </c>
      <c r="C117" t="s">
        <v>3767</v>
      </c>
      <c r="D117" t="s">
        <v>3942</v>
      </c>
      <c r="E117" t="s">
        <v>404</v>
      </c>
      <c r="F117" s="105">
        <f t="shared" si="1"/>
        <v>23</v>
      </c>
      <c r="G117" t="s">
        <v>1188</v>
      </c>
      <c r="H117" s="96">
        <v>2</v>
      </c>
      <c r="Q117" s="36"/>
    </row>
    <row r="118" spans="1:17">
      <c r="A118" s="36">
        <v>117</v>
      </c>
      <c r="B118" s="14" t="s">
        <v>186</v>
      </c>
      <c r="C118" t="s">
        <v>3766</v>
      </c>
      <c r="D118" t="s">
        <v>3943</v>
      </c>
      <c r="E118" t="s">
        <v>404</v>
      </c>
      <c r="F118" s="105">
        <f t="shared" si="1"/>
        <v>23</v>
      </c>
      <c r="G118" t="s">
        <v>1188</v>
      </c>
      <c r="H118" s="96">
        <v>1</v>
      </c>
      <c r="Q118" s="36"/>
    </row>
    <row r="119" spans="1:17">
      <c r="A119" s="36">
        <v>118</v>
      </c>
      <c r="B119" s="14" t="s">
        <v>187</v>
      </c>
      <c r="C119" t="s">
        <v>3765</v>
      </c>
      <c r="D119" t="s">
        <v>3944</v>
      </c>
      <c r="E119" t="s">
        <v>404</v>
      </c>
      <c r="F119" s="105">
        <f t="shared" si="1"/>
        <v>23</v>
      </c>
      <c r="G119" t="s">
        <v>1188</v>
      </c>
      <c r="H119" s="96">
        <v>1</v>
      </c>
      <c r="Q119" s="36"/>
    </row>
    <row r="120" spans="1:17">
      <c r="A120" s="36">
        <v>119</v>
      </c>
      <c r="B120" s="14" t="s">
        <v>188</v>
      </c>
      <c r="C120" t="s">
        <v>3764</v>
      </c>
      <c r="D120" t="s">
        <v>3945</v>
      </c>
      <c r="E120" t="s">
        <v>1359</v>
      </c>
      <c r="F120" s="105">
        <f t="shared" si="1"/>
        <v>21</v>
      </c>
      <c r="G120" t="s">
        <v>1188</v>
      </c>
      <c r="H120" s="96">
        <v>1</v>
      </c>
      <c r="Q120" s="36"/>
    </row>
    <row r="121" spans="1:17">
      <c r="A121" s="36">
        <v>120</v>
      </c>
      <c r="B121" s="14" t="s">
        <v>189</v>
      </c>
      <c r="C121" t="s">
        <v>1573</v>
      </c>
      <c r="D121" t="s">
        <v>1574</v>
      </c>
      <c r="E121" t="s">
        <v>404</v>
      </c>
      <c r="F121" s="105">
        <f t="shared" si="1"/>
        <v>23</v>
      </c>
      <c r="G121" t="s">
        <v>1191</v>
      </c>
      <c r="H121" s="96">
        <v>4</v>
      </c>
      <c r="Q121" s="36"/>
    </row>
    <row r="122" spans="1:17">
      <c r="A122" s="36">
        <v>121</v>
      </c>
      <c r="B122" s="14" t="s">
        <v>190</v>
      </c>
      <c r="C122" t="s">
        <v>1575</v>
      </c>
      <c r="D122" t="s">
        <v>1576</v>
      </c>
      <c r="E122" t="s">
        <v>404</v>
      </c>
      <c r="F122" s="105">
        <f t="shared" si="1"/>
        <v>23</v>
      </c>
      <c r="G122" t="s">
        <v>1191</v>
      </c>
      <c r="H122" s="96">
        <v>4</v>
      </c>
      <c r="Q122" s="36"/>
    </row>
    <row r="123" spans="1:17">
      <c r="A123" s="36">
        <v>122</v>
      </c>
      <c r="B123" s="14" t="s">
        <v>191</v>
      </c>
      <c r="C123" t="s">
        <v>1577</v>
      </c>
      <c r="D123" t="s">
        <v>1578</v>
      </c>
      <c r="E123" t="s">
        <v>1174</v>
      </c>
      <c r="F123" s="105">
        <f t="shared" si="1"/>
        <v>24</v>
      </c>
      <c r="G123" t="s">
        <v>1191</v>
      </c>
      <c r="H123" s="96">
        <v>4</v>
      </c>
      <c r="Q123" s="36"/>
    </row>
    <row r="124" spans="1:17">
      <c r="A124" s="36">
        <v>123</v>
      </c>
      <c r="B124" s="14" t="s">
        <v>192</v>
      </c>
      <c r="C124" t="s">
        <v>3763</v>
      </c>
      <c r="D124" t="s">
        <v>3946</v>
      </c>
      <c r="E124" t="s">
        <v>404</v>
      </c>
      <c r="F124" s="105">
        <f t="shared" si="1"/>
        <v>23</v>
      </c>
      <c r="G124" t="s">
        <v>1191</v>
      </c>
      <c r="H124" s="96">
        <v>3</v>
      </c>
      <c r="Q124" s="36"/>
    </row>
    <row r="125" spans="1:17">
      <c r="A125" s="36">
        <v>124</v>
      </c>
      <c r="B125" s="14" t="s">
        <v>193</v>
      </c>
      <c r="C125" t="s">
        <v>3762</v>
      </c>
      <c r="D125" t="s">
        <v>3947</v>
      </c>
      <c r="E125" t="s">
        <v>404</v>
      </c>
      <c r="F125" s="105">
        <f t="shared" si="1"/>
        <v>23</v>
      </c>
      <c r="G125" t="s">
        <v>1191</v>
      </c>
      <c r="H125" s="96">
        <v>3</v>
      </c>
      <c r="Q125" s="36"/>
    </row>
    <row r="126" spans="1:17">
      <c r="A126" s="36">
        <v>125</v>
      </c>
      <c r="B126" s="14" t="s">
        <v>194</v>
      </c>
      <c r="C126" t="s">
        <v>3761</v>
      </c>
      <c r="D126" t="s">
        <v>3948</v>
      </c>
      <c r="E126" t="s">
        <v>1174</v>
      </c>
      <c r="F126" s="105">
        <f t="shared" si="1"/>
        <v>24</v>
      </c>
      <c r="G126" t="s">
        <v>1191</v>
      </c>
      <c r="H126" s="96">
        <v>3</v>
      </c>
      <c r="Q126" s="36"/>
    </row>
    <row r="127" spans="1:17">
      <c r="A127" s="36">
        <v>126</v>
      </c>
      <c r="B127" s="14" t="s">
        <v>195</v>
      </c>
      <c r="C127" t="s">
        <v>3760</v>
      </c>
      <c r="D127" t="s">
        <v>3949</v>
      </c>
      <c r="E127" t="s">
        <v>404</v>
      </c>
      <c r="F127" s="105">
        <f t="shared" si="1"/>
        <v>23</v>
      </c>
      <c r="G127" t="s">
        <v>1191</v>
      </c>
      <c r="H127" s="96">
        <v>3</v>
      </c>
      <c r="Q127" s="36"/>
    </row>
    <row r="128" spans="1:17">
      <c r="A128" s="36">
        <v>127</v>
      </c>
      <c r="B128" s="14" t="s">
        <v>196</v>
      </c>
      <c r="C128" t="s">
        <v>3759</v>
      </c>
      <c r="D128" t="s">
        <v>3950</v>
      </c>
      <c r="E128" t="s">
        <v>404</v>
      </c>
      <c r="F128" s="105">
        <f t="shared" si="1"/>
        <v>23</v>
      </c>
      <c r="G128" t="s">
        <v>1191</v>
      </c>
      <c r="H128" s="96">
        <v>3</v>
      </c>
      <c r="Q128" s="36"/>
    </row>
    <row r="129" spans="1:17">
      <c r="A129" s="36">
        <v>128</v>
      </c>
      <c r="B129" s="14" t="s">
        <v>197</v>
      </c>
      <c r="C129" t="s">
        <v>3758</v>
      </c>
      <c r="D129" t="s">
        <v>3951</v>
      </c>
      <c r="E129" t="s">
        <v>404</v>
      </c>
      <c r="F129" s="105">
        <f t="shared" si="1"/>
        <v>23</v>
      </c>
      <c r="G129" t="s">
        <v>1191</v>
      </c>
      <c r="H129" s="96">
        <v>3</v>
      </c>
      <c r="Q129" s="36"/>
    </row>
    <row r="130" spans="1:17">
      <c r="A130" s="36">
        <v>129</v>
      </c>
      <c r="B130" s="14" t="s">
        <v>198</v>
      </c>
      <c r="C130" t="s">
        <v>3757</v>
      </c>
      <c r="D130" t="s">
        <v>3952</v>
      </c>
      <c r="E130" t="s">
        <v>404</v>
      </c>
      <c r="F130" s="105">
        <f t="shared" si="1"/>
        <v>23</v>
      </c>
      <c r="G130" t="s">
        <v>1191</v>
      </c>
      <c r="H130" s="96">
        <v>2</v>
      </c>
      <c r="Q130" s="36"/>
    </row>
    <row r="131" spans="1:17">
      <c r="A131" s="36">
        <v>130</v>
      </c>
      <c r="B131" s="14" t="s">
        <v>199</v>
      </c>
      <c r="C131" t="s">
        <v>3756</v>
      </c>
      <c r="D131" t="s">
        <v>3953</v>
      </c>
      <c r="E131" t="s">
        <v>404</v>
      </c>
      <c r="F131" s="105">
        <f t="shared" ref="F131:F194" si="2">VLOOKUP(E131,$N$1:$O$48,2,FALSE)</f>
        <v>23</v>
      </c>
      <c r="G131" t="s">
        <v>1191</v>
      </c>
      <c r="H131" s="96">
        <v>2</v>
      </c>
      <c r="Q131" s="36"/>
    </row>
    <row r="132" spans="1:17">
      <c r="A132" s="36">
        <v>131</v>
      </c>
      <c r="B132" s="14" t="s">
        <v>200</v>
      </c>
      <c r="C132" t="s">
        <v>3755</v>
      </c>
      <c r="D132" t="s">
        <v>3954</v>
      </c>
      <c r="E132" t="s">
        <v>404</v>
      </c>
      <c r="F132" s="105">
        <f t="shared" si="2"/>
        <v>23</v>
      </c>
      <c r="G132" t="s">
        <v>1191</v>
      </c>
      <c r="H132" s="96">
        <v>2</v>
      </c>
      <c r="Q132" s="36"/>
    </row>
    <row r="133" spans="1:17">
      <c r="A133" s="36">
        <v>132</v>
      </c>
      <c r="B133" s="14" t="s">
        <v>201</v>
      </c>
      <c r="C133" t="s">
        <v>3754</v>
      </c>
      <c r="D133" t="s">
        <v>3955</v>
      </c>
      <c r="E133" t="s">
        <v>404</v>
      </c>
      <c r="F133" s="105">
        <f t="shared" si="2"/>
        <v>23</v>
      </c>
      <c r="G133" t="s">
        <v>1191</v>
      </c>
      <c r="H133" s="96">
        <v>2</v>
      </c>
      <c r="Q133" s="36"/>
    </row>
    <row r="134" spans="1:17">
      <c r="A134" s="36">
        <v>133</v>
      </c>
      <c r="B134" s="14" t="s">
        <v>202</v>
      </c>
      <c r="C134" t="s">
        <v>3753</v>
      </c>
      <c r="D134" t="s">
        <v>3956</v>
      </c>
      <c r="E134" t="s">
        <v>404</v>
      </c>
      <c r="F134" s="105">
        <f t="shared" si="2"/>
        <v>23</v>
      </c>
      <c r="G134" t="s">
        <v>1191</v>
      </c>
      <c r="H134" s="96">
        <v>2</v>
      </c>
      <c r="Q134" s="36"/>
    </row>
    <row r="135" spans="1:17">
      <c r="A135" s="36">
        <v>134</v>
      </c>
      <c r="B135" s="14" t="s">
        <v>203</v>
      </c>
      <c r="C135" t="s">
        <v>3752</v>
      </c>
      <c r="D135" t="s">
        <v>3957</v>
      </c>
      <c r="E135" t="s">
        <v>404</v>
      </c>
      <c r="F135" s="105">
        <f t="shared" si="2"/>
        <v>23</v>
      </c>
      <c r="G135" t="s">
        <v>1191</v>
      </c>
      <c r="H135" s="96">
        <v>2</v>
      </c>
      <c r="Q135" s="36"/>
    </row>
    <row r="136" spans="1:17">
      <c r="A136" s="36">
        <v>135</v>
      </c>
      <c r="B136" s="14" t="s">
        <v>204</v>
      </c>
      <c r="C136" t="s">
        <v>3751</v>
      </c>
      <c r="D136" t="s">
        <v>3958</v>
      </c>
      <c r="E136" t="s">
        <v>404</v>
      </c>
      <c r="F136" s="105">
        <f t="shared" si="2"/>
        <v>23</v>
      </c>
      <c r="G136" t="s">
        <v>1191</v>
      </c>
      <c r="H136" s="96">
        <v>1</v>
      </c>
      <c r="Q136" s="36"/>
    </row>
    <row r="137" spans="1:17">
      <c r="A137" s="36">
        <v>136</v>
      </c>
      <c r="B137" s="14" t="s">
        <v>205</v>
      </c>
      <c r="C137" t="s">
        <v>3750</v>
      </c>
      <c r="D137" t="s">
        <v>2112</v>
      </c>
      <c r="E137" t="s">
        <v>404</v>
      </c>
      <c r="F137" s="105">
        <f t="shared" si="2"/>
        <v>23</v>
      </c>
      <c r="G137" t="s">
        <v>1191</v>
      </c>
      <c r="H137" s="96">
        <v>1</v>
      </c>
      <c r="Q137" s="36"/>
    </row>
    <row r="138" spans="1:17">
      <c r="A138" s="36">
        <v>137</v>
      </c>
      <c r="B138" s="14" t="s">
        <v>206</v>
      </c>
      <c r="C138" t="s">
        <v>3749</v>
      </c>
      <c r="D138" t="s">
        <v>3959</v>
      </c>
      <c r="E138" t="s">
        <v>404</v>
      </c>
      <c r="F138" s="105">
        <f t="shared" si="2"/>
        <v>23</v>
      </c>
      <c r="G138" t="s">
        <v>1191</v>
      </c>
      <c r="H138" s="96">
        <v>2</v>
      </c>
      <c r="Q138" s="36"/>
    </row>
    <row r="139" spans="1:17">
      <c r="A139" s="36">
        <v>138</v>
      </c>
      <c r="B139" s="14" t="s">
        <v>208</v>
      </c>
      <c r="C139" t="s">
        <v>3748</v>
      </c>
      <c r="D139" t="s">
        <v>3960</v>
      </c>
      <c r="E139" t="s">
        <v>404</v>
      </c>
      <c r="F139" s="105">
        <f t="shared" si="2"/>
        <v>23</v>
      </c>
      <c r="G139" t="s">
        <v>1191</v>
      </c>
      <c r="H139" s="96">
        <v>2</v>
      </c>
      <c r="Q139" s="36"/>
    </row>
    <row r="140" spans="1:17">
      <c r="A140" s="36">
        <v>139</v>
      </c>
      <c r="B140" s="14" t="s">
        <v>209</v>
      </c>
      <c r="C140" t="s">
        <v>3747</v>
      </c>
      <c r="D140" t="s">
        <v>3961</v>
      </c>
      <c r="E140" t="s">
        <v>404</v>
      </c>
      <c r="F140" s="105">
        <f t="shared" si="2"/>
        <v>23</v>
      </c>
      <c r="G140" t="s">
        <v>1191</v>
      </c>
      <c r="H140" s="96">
        <v>2</v>
      </c>
      <c r="Q140" s="36"/>
    </row>
    <row r="141" spans="1:17">
      <c r="A141" s="36">
        <v>140</v>
      </c>
      <c r="B141" s="14" t="s">
        <v>210</v>
      </c>
      <c r="C141" t="s">
        <v>3746</v>
      </c>
      <c r="D141" t="s">
        <v>3962</v>
      </c>
      <c r="E141" t="s">
        <v>1174</v>
      </c>
      <c r="F141" s="105">
        <f t="shared" si="2"/>
        <v>24</v>
      </c>
      <c r="G141" t="s">
        <v>1191</v>
      </c>
      <c r="H141" s="96">
        <v>2</v>
      </c>
      <c r="Q141" s="36"/>
    </row>
    <row r="142" spans="1:17">
      <c r="A142" s="36">
        <v>141</v>
      </c>
      <c r="B142" s="14" t="s">
        <v>211</v>
      </c>
      <c r="C142" t="s">
        <v>3745</v>
      </c>
      <c r="D142" t="s">
        <v>3963</v>
      </c>
      <c r="E142" t="s">
        <v>1183</v>
      </c>
      <c r="F142" s="105">
        <f t="shared" si="2"/>
        <v>20</v>
      </c>
      <c r="G142" t="s">
        <v>1191</v>
      </c>
      <c r="H142" s="96">
        <v>2</v>
      </c>
      <c r="Q142" s="36"/>
    </row>
    <row r="143" spans="1:17">
      <c r="A143" s="36">
        <v>142</v>
      </c>
      <c r="B143" s="14" t="s">
        <v>212</v>
      </c>
      <c r="C143" t="s">
        <v>3744</v>
      </c>
      <c r="D143" t="s">
        <v>3964</v>
      </c>
      <c r="E143" t="s">
        <v>404</v>
      </c>
      <c r="F143" s="105">
        <f t="shared" si="2"/>
        <v>23</v>
      </c>
      <c r="G143" t="s">
        <v>1192</v>
      </c>
      <c r="H143" s="96">
        <v>3</v>
      </c>
      <c r="Q143" s="36"/>
    </row>
    <row r="144" spans="1:17">
      <c r="A144" s="36">
        <v>143</v>
      </c>
      <c r="B144" s="14" t="s">
        <v>213</v>
      </c>
      <c r="C144" t="s">
        <v>2018</v>
      </c>
      <c r="D144" t="s">
        <v>2019</v>
      </c>
      <c r="E144" t="s">
        <v>404</v>
      </c>
      <c r="F144" s="105">
        <f t="shared" si="2"/>
        <v>23</v>
      </c>
      <c r="G144" t="s">
        <v>1192</v>
      </c>
      <c r="H144" s="96">
        <v>4</v>
      </c>
      <c r="Q144" s="36"/>
    </row>
    <row r="145" spans="1:17">
      <c r="A145" s="36">
        <v>144</v>
      </c>
      <c r="B145" s="14" t="s">
        <v>214</v>
      </c>
      <c r="C145" t="s">
        <v>3743</v>
      </c>
      <c r="D145" t="s">
        <v>3965</v>
      </c>
      <c r="E145" t="s">
        <v>404</v>
      </c>
      <c r="F145" s="105">
        <f t="shared" si="2"/>
        <v>23</v>
      </c>
      <c r="G145" t="s">
        <v>1192</v>
      </c>
      <c r="H145" s="96">
        <v>3</v>
      </c>
      <c r="Q145" s="36"/>
    </row>
    <row r="146" spans="1:17">
      <c r="A146" s="36">
        <v>145</v>
      </c>
      <c r="B146" s="14" t="s">
        <v>215</v>
      </c>
      <c r="C146" t="s">
        <v>3742</v>
      </c>
      <c r="D146" t="s">
        <v>3966</v>
      </c>
      <c r="E146" t="s">
        <v>404</v>
      </c>
      <c r="F146" s="105">
        <f t="shared" si="2"/>
        <v>23</v>
      </c>
      <c r="G146" t="s">
        <v>1193</v>
      </c>
      <c r="H146" s="96">
        <v>3</v>
      </c>
      <c r="Q146" s="36"/>
    </row>
    <row r="147" spans="1:17">
      <c r="A147" s="36">
        <v>146</v>
      </c>
      <c r="B147" s="14" t="s">
        <v>216</v>
      </c>
      <c r="C147" t="s">
        <v>3741</v>
      </c>
      <c r="D147" t="s">
        <v>3967</v>
      </c>
      <c r="E147" t="s">
        <v>404</v>
      </c>
      <c r="F147" s="105">
        <f t="shared" si="2"/>
        <v>23</v>
      </c>
      <c r="G147" t="s">
        <v>1193</v>
      </c>
      <c r="H147" s="96">
        <v>2</v>
      </c>
      <c r="Q147" s="36"/>
    </row>
    <row r="148" spans="1:17">
      <c r="A148" s="36">
        <v>147</v>
      </c>
      <c r="B148" s="14" t="s">
        <v>217</v>
      </c>
      <c r="C148" t="s">
        <v>3740</v>
      </c>
      <c r="D148" t="s">
        <v>3968</v>
      </c>
      <c r="E148" t="s">
        <v>404</v>
      </c>
      <c r="F148" s="105">
        <f t="shared" si="2"/>
        <v>23</v>
      </c>
      <c r="G148" t="s">
        <v>1193</v>
      </c>
      <c r="H148" s="96">
        <v>2</v>
      </c>
      <c r="Q148" s="36"/>
    </row>
    <row r="149" spans="1:17">
      <c r="A149" s="36">
        <v>148</v>
      </c>
      <c r="B149" s="14" t="s">
        <v>218</v>
      </c>
      <c r="C149" t="s">
        <v>3739</v>
      </c>
      <c r="D149" t="s">
        <v>3969</v>
      </c>
      <c r="E149" t="s">
        <v>404</v>
      </c>
      <c r="F149" s="105">
        <f t="shared" si="2"/>
        <v>23</v>
      </c>
      <c r="G149" t="s">
        <v>1193</v>
      </c>
      <c r="H149" s="96">
        <v>2</v>
      </c>
      <c r="Q149" s="36"/>
    </row>
    <row r="150" spans="1:17">
      <c r="A150" s="36">
        <v>149</v>
      </c>
      <c r="B150" s="14" t="s">
        <v>219</v>
      </c>
      <c r="C150" t="s">
        <v>2151</v>
      </c>
      <c r="D150" t="s">
        <v>2152</v>
      </c>
      <c r="E150" t="s">
        <v>1359</v>
      </c>
      <c r="F150" s="105">
        <f t="shared" si="2"/>
        <v>21</v>
      </c>
      <c r="G150" t="s">
        <v>1197</v>
      </c>
      <c r="H150" s="96">
        <v>4</v>
      </c>
      <c r="Q150" s="36"/>
    </row>
    <row r="151" spans="1:17">
      <c r="A151" s="36">
        <v>150</v>
      </c>
      <c r="B151" s="14" t="s">
        <v>220</v>
      </c>
      <c r="C151" t="s">
        <v>2153</v>
      </c>
      <c r="D151" t="s">
        <v>2154</v>
      </c>
      <c r="E151" t="s">
        <v>1359</v>
      </c>
      <c r="F151" s="105">
        <f t="shared" si="2"/>
        <v>21</v>
      </c>
      <c r="G151" t="s">
        <v>1197</v>
      </c>
      <c r="H151" s="96">
        <v>4</v>
      </c>
      <c r="Q151" s="36"/>
    </row>
    <row r="152" spans="1:17">
      <c r="A152" s="36">
        <v>151</v>
      </c>
      <c r="B152" s="14" t="s">
        <v>221</v>
      </c>
      <c r="C152" t="s">
        <v>3738</v>
      </c>
      <c r="D152" t="s">
        <v>3970</v>
      </c>
      <c r="E152" t="s">
        <v>1359</v>
      </c>
      <c r="F152" s="105">
        <f t="shared" si="2"/>
        <v>21</v>
      </c>
      <c r="G152" t="s">
        <v>1197</v>
      </c>
      <c r="H152" s="96">
        <v>3</v>
      </c>
      <c r="Q152" s="36"/>
    </row>
    <row r="153" spans="1:17">
      <c r="A153" s="36">
        <v>152</v>
      </c>
      <c r="B153" s="14" t="s">
        <v>222</v>
      </c>
      <c r="C153" t="s">
        <v>3737</v>
      </c>
      <c r="D153" t="s">
        <v>3971</v>
      </c>
      <c r="E153" t="s">
        <v>1359</v>
      </c>
      <c r="F153" s="105">
        <f t="shared" si="2"/>
        <v>21</v>
      </c>
      <c r="G153" t="s">
        <v>1197</v>
      </c>
      <c r="H153" s="96">
        <v>3</v>
      </c>
      <c r="Q153" s="36"/>
    </row>
    <row r="154" spans="1:17">
      <c r="A154" s="36">
        <v>153</v>
      </c>
      <c r="B154" s="14" t="s">
        <v>223</v>
      </c>
      <c r="C154" t="s">
        <v>3736</v>
      </c>
      <c r="D154" t="s">
        <v>3972</v>
      </c>
      <c r="E154" t="s">
        <v>1359</v>
      </c>
      <c r="F154" s="105">
        <f t="shared" si="2"/>
        <v>21</v>
      </c>
      <c r="G154" t="s">
        <v>1197</v>
      </c>
      <c r="H154" s="96">
        <v>2</v>
      </c>
      <c r="Q154" s="36"/>
    </row>
    <row r="155" spans="1:17">
      <c r="A155" s="36">
        <v>154</v>
      </c>
      <c r="B155" s="14" t="s">
        <v>225</v>
      </c>
      <c r="C155" t="s">
        <v>3735</v>
      </c>
      <c r="D155" t="s">
        <v>3973</v>
      </c>
      <c r="E155" t="s">
        <v>1359</v>
      </c>
      <c r="F155" s="105">
        <f t="shared" si="2"/>
        <v>21</v>
      </c>
      <c r="G155" t="s">
        <v>1197</v>
      </c>
      <c r="H155" s="96">
        <v>2</v>
      </c>
      <c r="Q155" s="36"/>
    </row>
    <row r="156" spans="1:17">
      <c r="A156" s="36">
        <v>155</v>
      </c>
      <c r="B156" s="14" t="s">
        <v>227</v>
      </c>
      <c r="C156" t="s">
        <v>3734</v>
      </c>
      <c r="D156" t="s">
        <v>3974</v>
      </c>
      <c r="E156" t="s">
        <v>1359</v>
      </c>
      <c r="F156" s="105">
        <f t="shared" si="2"/>
        <v>21</v>
      </c>
      <c r="G156" t="s">
        <v>1197</v>
      </c>
      <c r="H156" s="96">
        <v>2</v>
      </c>
      <c r="Q156" s="36"/>
    </row>
    <row r="157" spans="1:17">
      <c r="A157" s="36">
        <v>156</v>
      </c>
      <c r="B157" s="14" t="s">
        <v>228</v>
      </c>
      <c r="C157" t="s">
        <v>3733</v>
      </c>
      <c r="D157" t="s">
        <v>3975</v>
      </c>
      <c r="E157" t="s">
        <v>1359</v>
      </c>
      <c r="F157" s="105">
        <f t="shared" si="2"/>
        <v>21</v>
      </c>
      <c r="G157" t="s">
        <v>1197</v>
      </c>
      <c r="H157" s="96">
        <v>3</v>
      </c>
      <c r="Q157" s="36"/>
    </row>
    <row r="158" spans="1:17">
      <c r="A158" s="36">
        <v>157</v>
      </c>
      <c r="B158" s="14" t="s">
        <v>229</v>
      </c>
      <c r="C158" t="s">
        <v>3732</v>
      </c>
      <c r="D158" t="s">
        <v>3976</v>
      </c>
      <c r="E158" t="s">
        <v>1359</v>
      </c>
      <c r="F158" s="105">
        <f t="shared" si="2"/>
        <v>21</v>
      </c>
      <c r="G158" t="s">
        <v>1197</v>
      </c>
      <c r="H158" s="96">
        <v>2</v>
      </c>
      <c r="Q158" s="36"/>
    </row>
    <row r="159" spans="1:17">
      <c r="A159" s="36">
        <v>158</v>
      </c>
      <c r="B159" s="14" t="s">
        <v>230</v>
      </c>
      <c r="C159" t="s">
        <v>2149</v>
      </c>
      <c r="D159" t="s">
        <v>2150</v>
      </c>
      <c r="E159" t="s">
        <v>1359</v>
      </c>
      <c r="F159" s="105">
        <f t="shared" si="2"/>
        <v>21</v>
      </c>
      <c r="G159" t="s">
        <v>1197</v>
      </c>
      <c r="H159" s="96">
        <v>4</v>
      </c>
      <c r="Q159" s="36"/>
    </row>
    <row r="160" spans="1:17">
      <c r="A160" s="36">
        <v>159</v>
      </c>
      <c r="B160" s="14" t="s">
        <v>231</v>
      </c>
      <c r="C160" t="s">
        <v>1587</v>
      </c>
      <c r="D160" t="s">
        <v>1588</v>
      </c>
      <c r="E160" t="s">
        <v>1359</v>
      </c>
      <c r="F160" s="105">
        <f t="shared" si="2"/>
        <v>21</v>
      </c>
      <c r="G160" t="s">
        <v>1194</v>
      </c>
      <c r="H160" s="96">
        <v>6</v>
      </c>
      <c r="Q160" s="36"/>
    </row>
    <row r="161" spans="1:17">
      <c r="A161" s="36">
        <v>160</v>
      </c>
      <c r="B161" s="14" t="s">
        <v>232</v>
      </c>
      <c r="C161" t="s">
        <v>1585</v>
      </c>
      <c r="D161" t="s">
        <v>1586</v>
      </c>
      <c r="E161" t="s">
        <v>1359</v>
      </c>
      <c r="F161" s="105">
        <f t="shared" si="2"/>
        <v>21</v>
      </c>
      <c r="G161" t="s">
        <v>1194</v>
      </c>
      <c r="H161" s="96" t="s">
        <v>275</v>
      </c>
      <c r="Q161" s="36"/>
    </row>
    <row r="162" spans="1:17">
      <c r="A162" s="36">
        <v>161</v>
      </c>
      <c r="B162" s="14" t="s">
        <v>233</v>
      </c>
      <c r="C162" t="s">
        <v>1874</v>
      </c>
      <c r="D162" t="s">
        <v>1875</v>
      </c>
      <c r="E162" t="s">
        <v>1359</v>
      </c>
      <c r="F162" s="105">
        <f t="shared" si="2"/>
        <v>21</v>
      </c>
      <c r="G162" t="s">
        <v>1194</v>
      </c>
      <c r="H162" s="96">
        <v>4</v>
      </c>
      <c r="Q162" s="36"/>
    </row>
    <row r="163" spans="1:17">
      <c r="A163" s="36">
        <v>162</v>
      </c>
      <c r="B163" s="14" t="s">
        <v>234</v>
      </c>
      <c r="C163" t="s">
        <v>3731</v>
      </c>
      <c r="D163" t="s">
        <v>1876</v>
      </c>
      <c r="E163" t="s">
        <v>1359</v>
      </c>
      <c r="F163" s="105">
        <f t="shared" si="2"/>
        <v>21</v>
      </c>
      <c r="G163" t="s">
        <v>1194</v>
      </c>
      <c r="H163" s="96">
        <v>4</v>
      </c>
      <c r="Q163" s="36"/>
    </row>
    <row r="164" spans="1:17">
      <c r="A164" s="36">
        <v>163</v>
      </c>
      <c r="B164" s="14" t="s">
        <v>235</v>
      </c>
      <c r="C164" t="s">
        <v>1931</v>
      </c>
      <c r="D164" t="s">
        <v>1932</v>
      </c>
      <c r="E164" t="s">
        <v>1359</v>
      </c>
      <c r="F164" s="105">
        <f t="shared" si="2"/>
        <v>21</v>
      </c>
      <c r="G164" t="s">
        <v>1194</v>
      </c>
      <c r="H164" s="96">
        <v>4</v>
      </c>
      <c r="Q164" s="36"/>
    </row>
    <row r="165" spans="1:17">
      <c r="A165" s="36">
        <v>164</v>
      </c>
      <c r="B165" s="14" t="s">
        <v>236</v>
      </c>
      <c r="C165" t="s">
        <v>3730</v>
      </c>
      <c r="D165" t="s">
        <v>3977</v>
      </c>
      <c r="E165" t="s">
        <v>1359</v>
      </c>
      <c r="F165" s="105">
        <f t="shared" si="2"/>
        <v>21</v>
      </c>
      <c r="G165" t="s">
        <v>1194</v>
      </c>
      <c r="H165" s="96">
        <v>4</v>
      </c>
      <c r="Q165" s="36"/>
    </row>
    <row r="166" spans="1:17">
      <c r="A166" s="36">
        <v>165</v>
      </c>
      <c r="B166" s="14" t="s">
        <v>237</v>
      </c>
      <c r="C166" t="s">
        <v>3729</v>
      </c>
      <c r="D166" t="s">
        <v>3978</v>
      </c>
      <c r="E166" t="s">
        <v>1359</v>
      </c>
      <c r="F166" s="105">
        <f t="shared" si="2"/>
        <v>21</v>
      </c>
      <c r="G166" t="s">
        <v>1194</v>
      </c>
      <c r="H166" s="96">
        <v>3</v>
      </c>
      <c r="Q166" s="36"/>
    </row>
    <row r="167" spans="1:17">
      <c r="A167" s="36">
        <v>166</v>
      </c>
      <c r="B167" s="14" t="s">
        <v>238</v>
      </c>
      <c r="C167" t="s">
        <v>3728</v>
      </c>
      <c r="D167" t="s">
        <v>3979</v>
      </c>
      <c r="E167" t="s">
        <v>1359</v>
      </c>
      <c r="F167" s="105">
        <f t="shared" si="2"/>
        <v>21</v>
      </c>
      <c r="G167" t="s">
        <v>1194</v>
      </c>
      <c r="H167" s="96">
        <v>3</v>
      </c>
      <c r="Q167" s="36"/>
    </row>
    <row r="168" spans="1:17">
      <c r="A168" s="36">
        <v>167</v>
      </c>
      <c r="B168" s="14" t="s">
        <v>239</v>
      </c>
      <c r="C168" t="s">
        <v>3727</v>
      </c>
      <c r="D168" t="s">
        <v>3980</v>
      </c>
      <c r="E168" t="s">
        <v>1359</v>
      </c>
      <c r="F168" s="105">
        <f t="shared" si="2"/>
        <v>21</v>
      </c>
      <c r="G168" t="s">
        <v>1194</v>
      </c>
      <c r="H168" s="96">
        <v>3</v>
      </c>
      <c r="Q168" s="36"/>
    </row>
    <row r="169" spans="1:17">
      <c r="A169" s="36">
        <v>168</v>
      </c>
      <c r="B169" s="14" t="s">
        <v>240</v>
      </c>
      <c r="C169" t="s">
        <v>3726</v>
      </c>
      <c r="D169" t="s">
        <v>3981</v>
      </c>
      <c r="E169" t="s">
        <v>1359</v>
      </c>
      <c r="F169" s="105">
        <f t="shared" si="2"/>
        <v>21</v>
      </c>
      <c r="G169" t="s">
        <v>1194</v>
      </c>
      <c r="H169" s="96">
        <v>3</v>
      </c>
      <c r="Q169" s="36"/>
    </row>
    <row r="170" spans="1:17">
      <c r="A170" s="36">
        <v>169</v>
      </c>
      <c r="B170" s="14" t="s">
        <v>241</v>
      </c>
      <c r="C170" t="s">
        <v>3725</v>
      </c>
      <c r="D170" t="s">
        <v>3982</v>
      </c>
      <c r="E170" t="s">
        <v>1359</v>
      </c>
      <c r="F170" s="105">
        <f t="shared" si="2"/>
        <v>21</v>
      </c>
      <c r="G170" t="s">
        <v>1194</v>
      </c>
      <c r="H170" s="96">
        <v>3</v>
      </c>
      <c r="Q170" s="36"/>
    </row>
    <row r="171" spans="1:17">
      <c r="A171" s="36">
        <v>170</v>
      </c>
      <c r="B171" s="14" t="s">
        <v>242</v>
      </c>
      <c r="C171" t="s">
        <v>3724</v>
      </c>
      <c r="D171" t="s">
        <v>3983</v>
      </c>
      <c r="E171" t="s">
        <v>1359</v>
      </c>
      <c r="F171" s="105">
        <f t="shared" si="2"/>
        <v>21</v>
      </c>
      <c r="G171" t="s">
        <v>1194</v>
      </c>
      <c r="H171" s="96">
        <v>3</v>
      </c>
      <c r="Q171" s="36"/>
    </row>
    <row r="172" spans="1:17">
      <c r="A172" s="36">
        <v>171</v>
      </c>
      <c r="B172" s="14" t="s">
        <v>243</v>
      </c>
      <c r="C172" t="s">
        <v>3723</v>
      </c>
      <c r="D172" t="s">
        <v>3984</v>
      </c>
      <c r="E172" t="s">
        <v>1359</v>
      </c>
      <c r="F172" s="105">
        <f t="shared" si="2"/>
        <v>21</v>
      </c>
      <c r="G172" t="s">
        <v>1194</v>
      </c>
      <c r="H172" s="96">
        <v>2</v>
      </c>
      <c r="Q172" s="36"/>
    </row>
    <row r="173" spans="1:17">
      <c r="A173" s="36">
        <v>172</v>
      </c>
      <c r="B173" s="14" t="s">
        <v>244</v>
      </c>
      <c r="C173" t="s">
        <v>3722</v>
      </c>
      <c r="D173" t="s">
        <v>3985</v>
      </c>
      <c r="E173" t="s">
        <v>1359</v>
      </c>
      <c r="F173" s="105">
        <f t="shared" si="2"/>
        <v>21</v>
      </c>
      <c r="G173" t="s">
        <v>1194</v>
      </c>
      <c r="H173" s="96">
        <v>2</v>
      </c>
      <c r="Q173" s="36"/>
    </row>
    <row r="174" spans="1:17">
      <c r="A174" s="36">
        <v>173</v>
      </c>
      <c r="B174" s="14" t="s">
        <v>245</v>
      </c>
      <c r="C174" t="s">
        <v>3721</v>
      </c>
      <c r="D174" t="s">
        <v>3986</v>
      </c>
      <c r="E174" t="s">
        <v>1359</v>
      </c>
      <c r="F174" s="105">
        <f t="shared" si="2"/>
        <v>21</v>
      </c>
      <c r="G174" t="s">
        <v>1194</v>
      </c>
      <c r="H174" s="96">
        <v>2</v>
      </c>
      <c r="Q174" s="36"/>
    </row>
    <row r="175" spans="1:17">
      <c r="A175" s="36">
        <v>174</v>
      </c>
      <c r="B175" s="14" t="s">
        <v>246</v>
      </c>
      <c r="C175" t="s">
        <v>3720</v>
      </c>
      <c r="D175" t="s">
        <v>3987</v>
      </c>
      <c r="E175" t="s">
        <v>1359</v>
      </c>
      <c r="F175" s="105">
        <f t="shared" si="2"/>
        <v>21</v>
      </c>
      <c r="G175" t="s">
        <v>1194</v>
      </c>
      <c r="H175" s="96">
        <v>2</v>
      </c>
      <c r="Q175" s="36"/>
    </row>
    <row r="176" spans="1:17">
      <c r="A176" s="36">
        <v>175</v>
      </c>
      <c r="B176" s="14" t="s">
        <v>247</v>
      </c>
      <c r="C176" t="s">
        <v>3719</v>
      </c>
      <c r="D176" t="s">
        <v>3988</v>
      </c>
      <c r="E176" t="s">
        <v>1359</v>
      </c>
      <c r="F176" s="105">
        <f t="shared" si="2"/>
        <v>21</v>
      </c>
      <c r="G176" t="s">
        <v>1194</v>
      </c>
      <c r="H176" s="96">
        <v>2</v>
      </c>
      <c r="Q176" s="36"/>
    </row>
    <row r="177" spans="1:17">
      <c r="A177" s="36">
        <v>176</v>
      </c>
      <c r="B177" s="14" t="s">
        <v>248</v>
      </c>
      <c r="C177" t="s">
        <v>3718</v>
      </c>
      <c r="D177" t="s">
        <v>3989</v>
      </c>
      <c r="E177" t="s">
        <v>1359</v>
      </c>
      <c r="F177" s="105">
        <f t="shared" si="2"/>
        <v>21</v>
      </c>
      <c r="G177" t="s">
        <v>1194</v>
      </c>
      <c r="H177" s="96">
        <v>2</v>
      </c>
      <c r="Q177" s="36"/>
    </row>
    <row r="178" spans="1:17">
      <c r="A178" s="36">
        <v>177</v>
      </c>
      <c r="B178" s="14" t="s">
        <v>249</v>
      </c>
      <c r="C178" t="s">
        <v>3717</v>
      </c>
      <c r="D178" t="s">
        <v>3990</v>
      </c>
      <c r="E178" t="s">
        <v>1359</v>
      </c>
      <c r="F178" s="105">
        <f t="shared" si="2"/>
        <v>21</v>
      </c>
      <c r="G178" t="s">
        <v>1194</v>
      </c>
      <c r="H178" s="96">
        <v>2</v>
      </c>
      <c r="Q178" s="36"/>
    </row>
    <row r="179" spans="1:17">
      <c r="A179" s="36">
        <v>178</v>
      </c>
      <c r="B179" s="14" t="s">
        <v>250</v>
      </c>
      <c r="C179" t="s">
        <v>3716</v>
      </c>
      <c r="D179" t="s">
        <v>3991</v>
      </c>
      <c r="E179" t="s">
        <v>119</v>
      </c>
      <c r="F179" s="105">
        <f t="shared" si="2"/>
        <v>42</v>
      </c>
      <c r="G179" t="s">
        <v>1194</v>
      </c>
      <c r="H179" s="96">
        <v>2</v>
      </c>
      <c r="Q179" s="36"/>
    </row>
    <row r="180" spans="1:17">
      <c r="A180" s="36">
        <v>179</v>
      </c>
      <c r="B180" s="14" t="s">
        <v>251</v>
      </c>
      <c r="C180" t="s">
        <v>3715</v>
      </c>
      <c r="D180" t="s">
        <v>3992</v>
      </c>
      <c r="E180" t="s">
        <v>1359</v>
      </c>
      <c r="F180" s="105">
        <f t="shared" si="2"/>
        <v>21</v>
      </c>
      <c r="G180" t="s">
        <v>1194</v>
      </c>
      <c r="H180" s="96">
        <v>2</v>
      </c>
      <c r="Q180" s="36"/>
    </row>
    <row r="181" spans="1:17">
      <c r="A181" s="36">
        <v>180</v>
      </c>
      <c r="B181" s="14" t="s">
        <v>252</v>
      </c>
      <c r="C181" t="s">
        <v>3714</v>
      </c>
      <c r="D181" t="s">
        <v>3993</v>
      </c>
      <c r="E181" t="s">
        <v>1174</v>
      </c>
      <c r="F181" s="105">
        <f t="shared" si="2"/>
        <v>24</v>
      </c>
      <c r="G181" t="s">
        <v>1199</v>
      </c>
      <c r="H181" s="96">
        <v>5</v>
      </c>
      <c r="Q181" s="36"/>
    </row>
    <row r="182" spans="1:17">
      <c r="A182" s="36">
        <v>181</v>
      </c>
      <c r="B182" s="14" t="s">
        <v>253</v>
      </c>
      <c r="C182" t="s">
        <v>3713</v>
      </c>
      <c r="D182" t="s">
        <v>3994</v>
      </c>
      <c r="E182" t="s">
        <v>1174</v>
      </c>
      <c r="F182" s="105">
        <f t="shared" si="2"/>
        <v>24</v>
      </c>
      <c r="G182" t="s">
        <v>1199</v>
      </c>
      <c r="H182" s="96">
        <v>5</v>
      </c>
      <c r="Q182" s="36"/>
    </row>
    <row r="183" spans="1:17">
      <c r="A183" s="36">
        <v>182</v>
      </c>
      <c r="B183" s="14" t="s">
        <v>254</v>
      </c>
      <c r="C183" t="s">
        <v>3712</v>
      </c>
      <c r="D183" t="s">
        <v>3995</v>
      </c>
      <c r="E183" t="s">
        <v>1174</v>
      </c>
      <c r="F183" s="105">
        <f t="shared" si="2"/>
        <v>24</v>
      </c>
      <c r="G183" t="s">
        <v>1199</v>
      </c>
      <c r="H183" s="96">
        <v>4</v>
      </c>
      <c r="Q183" s="36"/>
    </row>
    <row r="184" spans="1:17">
      <c r="A184" s="36">
        <v>183</v>
      </c>
      <c r="B184" s="14" t="s">
        <v>255</v>
      </c>
      <c r="C184" t="s">
        <v>3711</v>
      </c>
      <c r="D184" t="s">
        <v>3996</v>
      </c>
      <c r="E184" t="s">
        <v>1174</v>
      </c>
      <c r="F184" s="105">
        <f t="shared" si="2"/>
        <v>24</v>
      </c>
      <c r="G184" t="s">
        <v>1199</v>
      </c>
      <c r="H184" s="96">
        <v>4</v>
      </c>
      <c r="Q184" s="36"/>
    </row>
    <row r="185" spans="1:17">
      <c r="A185" s="36">
        <v>184</v>
      </c>
      <c r="B185" s="14" t="s">
        <v>256</v>
      </c>
      <c r="C185" t="s">
        <v>3710</v>
      </c>
      <c r="D185" t="s">
        <v>3997</v>
      </c>
      <c r="E185" t="s">
        <v>1174</v>
      </c>
      <c r="F185" s="105">
        <f t="shared" si="2"/>
        <v>24</v>
      </c>
      <c r="G185" t="s">
        <v>1199</v>
      </c>
      <c r="H185" s="96">
        <v>4</v>
      </c>
      <c r="Q185" s="36"/>
    </row>
    <row r="186" spans="1:17">
      <c r="A186" s="36">
        <v>185</v>
      </c>
      <c r="B186" s="14" t="s">
        <v>257</v>
      </c>
      <c r="C186" t="s">
        <v>3709</v>
      </c>
      <c r="D186" t="s">
        <v>3998</v>
      </c>
      <c r="E186" t="s">
        <v>1174</v>
      </c>
      <c r="F186" s="105">
        <f t="shared" si="2"/>
        <v>24</v>
      </c>
      <c r="G186" t="s">
        <v>1199</v>
      </c>
      <c r="H186" s="96">
        <v>5</v>
      </c>
      <c r="Q186" s="36"/>
    </row>
    <row r="187" spans="1:17">
      <c r="A187" s="36">
        <v>186</v>
      </c>
      <c r="B187" s="14" t="s">
        <v>258</v>
      </c>
      <c r="C187" t="s">
        <v>3708</v>
      </c>
      <c r="D187" t="s">
        <v>3999</v>
      </c>
      <c r="E187" t="s">
        <v>1174</v>
      </c>
      <c r="F187" s="105">
        <f t="shared" si="2"/>
        <v>24</v>
      </c>
      <c r="G187" t="s">
        <v>1199</v>
      </c>
      <c r="H187" s="96">
        <v>5</v>
      </c>
      <c r="Q187" s="36"/>
    </row>
    <row r="188" spans="1:17">
      <c r="A188" s="36">
        <v>187</v>
      </c>
      <c r="B188" s="14" t="s">
        <v>259</v>
      </c>
      <c r="C188" t="s">
        <v>3707</v>
      </c>
      <c r="D188" t="s">
        <v>4000</v>
      </c>
      <c r="E188" t="s">
        <v>1174</v>
      </c>
      <c r="F188" s="105">
        <f t="shared" si="2"/>
        <v>24</v>
      </c>
      <c r="G188" t="s">
        <v>1199</v>
      </c>
      <c r="H188" s="96">
        <v>4</v>
      </c>
      <c r="Q188" s="36"/>
    </row>
    <row r="189" spans="1:17">
      <c r="A189" s="36">
        <v>188</v>
      </c>
      <c r="B189" s="14" t="s">
        <v>260</v>
      </c>
      <c r="C189" t="s">
        <v>3706</v>
      </c>
      <c r="D189" t="s">
        <v>4001</v>
      </c>
      <c r="E189" t="s">
        <v>1174</v>
      </c>
      <c r="F189" s="105">
        <f t="shared" si="2"/>
        <v>24</v>
      </c>
      <c r="G189" t="s">
        <v>1199</v>
      </c>
      <c r="H189" s="96">
        <v>4</v>
      </c>
      <c r="Q189" s="36"/>
    </row>
    <row r="190" spans="1:17">
      <c r="A190" s="36">
        <v>189</v>
      </c>
      <c r="B190" s="14" t="s">
        <v>261</v>
      </c>
      <c r="C190" t="s">
        <v>3705</v>
      </c>
      <c r="D190" t="s">
        <v>4002</v>
      </c>
      <c r="E190" t="s">
        <v>1174</v>
      </c>
      <c r="F190" s="105">
        <f t="shared" si="2"/>
        <v>24</v>
      </c>
      <c r="G190" t="s">
        <v>1199</v>
      </c>
      <c r="H190" s="96">
        <v>4</v>
      </c>
      <c r="Q190" s="36"/>
    </row>
    <row r="191" spans="1:17">
      <c r="A191" s="36">
        <v>190</v>
      </c>
      <c r="B191" s="14" t="s">
        <v>262</v>
      </c>
      <c r="C191" t="s">
        <v>3704</v>
      </c>
      <c r="D191" t="s">
        <v>4003</v>
      </c>
      <c r="E191" t="s">
        <v>1174</v>
      </c>
      <c r="F191" s="105">
        <f t="shared" si="2"/>
        <v>24</v>
      </c>
      <c r="G191" t="s">
        <v>1200</v>
      </c>
      <c r="H191" s="96">
        <v>2</v>
      </c>
      <c r="Q191" s="36"/>
    </row>
    <row r="192" spans="1:17">
      <c r="A192" s="36">
        <v>191</v>
      </c>
      <c r="B192" s="14" t="s">
        <v>263</v>
      </c>
      <c r="C192" t="s">
        <v>3703</v>
      </c>
      <c r="D192" t="s">
        <v>4004</v>
      </c>
      <c r="E192" t="s">
        <v>1174</v>
      </c>
      <c r="F192" s="105">
        <f t="shared" si="2"/>
        <v>24</v>
      </c>
      <c r="G192" t="s">
        <v>1200</v>
      </c>
      <c r="H192" s="96">
        <v>2</v>
      </c>
      <c r="Q192" s="36"/>
    </row>
    <row r="193" spans="1:17">
      <c r="A193" s="36">
        <v>192</v>
      </c>
      <c r="B193" s="14" t="s">
        <v>264</v>
      </c>
      <c r="C193" t="s">
        <v>3702</v>
      </c>
      <c r="D193" t="s">
        <v>4005</v>
      </c>
      <c r="E193" t="s">
        <v>1174</v>
      </c>
      <c r="F193" s="105">
        <f t="shared" si="2"/>
        <v>24</v>
      </c>
      <c r="G193" t="s">
        <v>1200</v>
      </c>
      <c r="H193" s="96">
        <v>2</v>
      </c>
      <c r="Q193" s="36"/>
    </row>
    <row r="194" spans="1:17">
      <c r="A194" s="36">
        <v>193</v>
      </c>
      <c r="B194" s="14" t="s">
        <v>265</v>
      </c>
      <c r="C194" t="s">
        <v>3701</v>
      </c>
      <c r="D194" t="s">
        <v>4006</v>
      </c>
      <c r="E194" t="s">
        <v>1174</v>
      </c>
      <c r="F194" s="105">
        <f t="shared" si="2"/>
        <v>24</v>
      </c>
      <c r="G194" t="s">
        <v>1200</v>
      </c>
      <c r="H194" s="96">
        <v>2</v>
      </c>
      <c r="Q194" s="36"/>
    </row>
    <row r="195" spans="1:17">
      <c r="A195" s="36">
        <v>194</v>
      </c>
      <c r="B195" s="14" t="s">
        <v>266</v>
      </c>
      <c r="C195" t="s">
        <v>3700</v>
      </c>
      <c r="D195" t="s">
        <v>4007</v>
      </c>
      <c r="E195" t="s">
        <v>1174</v>
      </c>
      <c r="F195" s="105">
        <f t="shared" ref="F195:F258" si="3">VLOOKUP(E195,$N$1:$O$48,2,FALSE)</f>
        <v>24</v>
      </c>
      <c r="G195" t="s">
        <v>1200</v>
      </c>
      <c r="H195" s="96">
        <v>2</v>
      </c>
      <c r="Q195" s="36"/>
    </row>
    <row r="196" spans="1:17">
      <c r="A196" s="36">
        <v>195</v>
      </c>
      <c r="B196" s="14" t="s">
        <v>267</v>
      </c>
      <c r="C196" t="s">
        <v>3699</v>
      </c>
      <c r="D196" t="s">
        <v>4008</v>
      </c>
      <c r="E196" t="s">
        <v>1174</v>
      </c>
      <c r="F196" s="105">
        <f t="shared" si="3"/>
        <v>24</v>
      </c>
      <c r="G196" t="s">
        <v>1200</v>
      </c>
      <c r="H196" s="96">
        <v>2</v>
      </c>
      <c r="Q196" s="36"/>
    </row>
    <row r="197" spans="1:17">
      <c r="A197" s="36">
        <v>196</v>
      </c>
      <c r="B197" s="14" t="s">
        <v>268</v>
      </c>
      <c r="C197" t="s">
        <v>3698</v>
      </c>
      <c r="D197" t="s">
        <v>4009</v>
      </c>
      <c r="E197" t="s">
        <v>1174</v>
      </c>
      <c r="F197" s="105">
        <f t="shared" si="3"/>
        <v>24</v>
      </c>
      <c r="G197" t="s">
        <v>1200</v>
      </c>
      <c r="H197" s="96">
        <v>2</v>
      </c>
      <c r="Q197" s="36"/>
    </row>
    <row r="198" spans="1:17">
      <c r="A198" s="36">
        <v>197</v>
      </c>
      <c r="B198" s="14" t="s">
        <v>270</v>
      </c>
      <c r="C198" t="s">
        <v>3697</v>
      </c>
      <c r="D198" t="s">
        <v>4010</v>
      </c>
      <c r="E198" t="s">
        <v>1174</v>
      </c>
      <c r="F198" s="105">
        <f t="shared" si="3"/>
        <v>24</v>
      </c>
      <c r="G198" t="s">
        <v>1200</v>
      </c>
      <c r="H198" s="96">
        <v>2</v>
      </c>
      <c r="Q198" s="36"/>
    </row>
    <row r="199" spans="1:17">
      <c r="A199" s="36">
        <v>198</v>
      </c>
      <c r="B199" s="14" t="s">
        <v>271</v>
      </c>
      <c r="C199" t="s">
        <v>3696</v>
      </c>
      <c r="D199" t="s">
        <v>4011</v>
      </c>
      <c r="E199" t="s">
        <v>1174</v>
      </c>
      <c r="F199" s="105">
        <f t="shared" si="3"/>
        <v>24</v>
      </c>
      <c r="G199" t="s">
        <v>1200</v>
      </c>
      <c r="H199" s="96">
        <v>2</v>
      </c>
      <c r="Q199" s="36"/>
    </row>
    <row r="200" spans="1:17">
      <c r="A200" s="36">
        <v>199</v>
      </c>
      <c r="B200" s="14" t="s">
        <v>272</v>
      </c>
      <c r="C200" t="s">
        <v>3695</v>
      </c>
      <c r="D200" t="s">
        <v>4012</v>
      </c>
      <c r="E200" t="s">
        <v>1174</v>
      </c>
      <c r="F200" s="105">
        <f t="shared" si="3"/>
        <v>24</v>
      </c>
      <c r="G200" t="s">
        <v>1200</v>
      </c>
      <c r="H200" s="96">
        <v>2</v>
      </c>
      <c r="Q200" s="36"/>
    </row>
    <row r="201" spans="1:17">
      <c r="A201" s="36">
        <v>200</v>
      </c>
      <c r="B201" s="14" t="s">
        <v>273</v>
      </c>
      <c r="C201" t="s">
        <v>3694</v>
      </c>
      <c r="D201" t="s">
        <v>4013</v>
      </c>
      <c r="E201" t="s">
        <v>1174</v>
      </c>
      <c r="F201" s="105">
        <f t="shared" si="3"/>
        <v>24</v>
      </c>
      <c r="G201" t="s">
        <v>1200</v>
      </c>
      <c r="H201" s="96">
        <v>3</v>
      </c>
      <c r="Q201" s="36"/>
    </row>
    <row r="202" spans="1:17">
      <c r="A202" s="36">
        <v>201</v>
      </c>
      <c r="B202" s="14" t="s">
        <v>274</v>
      </c>
      <c r="C202" t="s">
        <v>3693</v>
      </c>
      <c r="D202" t="s">
        <v>4014</v>
      </c>
      <c r="E202" t="s">
        <v>1174</v>
      </c>
      <c r="F202" s="105">
        <f t="shared" si="3"/>
        <v>24</v>
      </c>
      <c r="G202" t="s">
        <v>1200</v>
      </c>
      <c r="H202" s="96">
        <v>3</v>
      </c>
      <c r="Q202" s="36"/>
    </row>
    <row r="203" spans="1:17">
      <c r="A203" s="36">
        <v>202</v>
      </c>
      <c r="B203" s="14" t="s">
        <v>276</v>
      </c>
      <c r="C203" t="s">
        <v>3692</v>
      </c>
      <c r="D203" t="s">
        <v>4015</v>
      </c>
      <c r="E203" t="s">
        <v>1174</v>
      </c>
      <c r="F203" s="105">
        <f t="shared" si="3"/>
        <v>24</v>
      </c>
      <c r="G203" t="s">
        <v>1200</v>
      </c>
      <c r="H203" s="96">
        <v>3</v>
      </c>
      <c r="Q203" s="36"/>
    </row>
    <row r="204" spans="1:17">
      <c r="A204" s="36">
        <v>203</v>
      </c>
      <c r="B204" s="14" t="s">
        <v>277</v>
      </c>
      <c r="C204" t="s">
        <v>3691</v>
      </c>
      <c r="D204" t="s">
        <v>4016</v>
      </c>
      <c r="E204" t="s">
        <v>1174</v>
      </c>
      <c r="F204" s="105">
        <f t="shared" si="3"/>
        <v>24</v>
      </c>
      <c r="G204" t="s">
        <v>1200</v>
      </c>
      <c r="H204" s="96">
        <v>3</v>
      </c>
      <c r="Q204" s="36"/>
    </row>
    <row r="205" spans="1:17">
      <c r="A205" s="36">
        <v>204</v>
      </c>
      <c r="B205" s="14" t="s">
        <v>278</v>
      </c>
      <c r="C205" t="s">
        <v>1758</v>
      </c>
      <c r="D205" t="s">
        <v>1759</v>
      </c>
      <c r="E205" t="s">
        <v>1174</v>
      </c>
      <c r="F205" s="105">
        <f t="shared" si="3"/>
        <v>24</v>
      </c>
      <c r="G205" t="s">
        <v>1200</v>
      </c>
      <c r="H205" s="96">
        <v>4</v>
      </c>
      <c r="Q205" s="36"/>
    </row>
    <row r="206" spans="1:17">
      <c r="A206" s="36">
        <v>205</v>
      </c>
      <c r="B206" s="14" t="s">
        <v>279</v>
      </c>
      <c r="C206" t="s">
        <v>1756</v>
      </c>
      <c r="D206" t="s">
        <v>1757</v>
      </c>
      <c r="E206" t="s">
        <v>1174</v>
      </c>
      <c r="F206" s="105">
        <f t="shared" si="3"/>
        <v>24</v>
      </c>
      <c r="G206" t="s">
        <v>1200</v>
      </c>
      <c r="H206" s="96">
        <v>4</v>
      </c>
      <c r="Q206" s="36"/>
    </row>
    <row r="207" spans="1:17">
      <c r="A207" s="36">
        <v>206</v>
      </c>
      <c r="B207" s="14" t="s">
        <v>280</v>
      </c>
      <c r="C207" t="s">
        <v>3690</v>
      </c>
      <c r="D207" t="s">
        <v>4017</v>
      </c>
      <c r="E207" t="s">
        <v>1174</v>
      </c>
      <c r="F207" s="105">
        <f t="shared" si="3"/>
        <v>24</v>
      </c>
      <c r="G207" t="s">
        <v>1200</v>
      </c>
      <c r="H207" s="96">
        <v>3</v>
      </c>
      <c r="Q207" s="36"/>
    </row>
    <row r="208" spans="1:17">
      <c r="A208" s="36">
        <v>207</v>
      </c>
      <c r="B208" s="14" t="s">
        <v>281</v>
      </c>
      <c r="C208" t="s">
        <v>3689</v>
      </c>
      <c r="D208" t="s">
        <v>4018</v>
      </c>
      <c r="E208" t="s">
        <v>1174</v>
      </c>
      <c r="F208" s="105">
        <f t="shared" si="3"/>
        <v>24</v>
      </c>
      <c r="G208" t="s">
        <v>1200</v>
      </c>
      <c r="H208" s="96">
        <v>3</v>
      </c>
      <c r="Q208" s="36"/>
    </row>
    <row r="209" spans="1:17">
      <c r="A209" s="36">
        <v>208</v>
      </c>
      <c r="B209" s="14" t="s">
        <v>282</v>
      </c>
      <c r="C209" t="s">
        <v>3688</v>
      </c>
      <c r="D209" t="s">
        <v>4019</v>
      </c>
      <c r="E209" t="s">
        <v>1174</v>
      </c>
      <c r="F209" s="105">
        <f t="shared" si="3"/>
        <v>24</v>
      </c>
      <c r="G209" t="s">
        <v>1200</v>
      </c>
      <c r="H209" s="96">
        <v>3</v>
      </c>
      <c r="Q209" s="36"/>
    </row>
    <row r="210" spans="1:17">
      <c r="A210" s="36">
        <v>209</v>
      </c>
      <c r="B210" s="14" t="s">
        <v>283</v>
      </c>
      <c r="C210" t="s">
        <v>3687</v>
      </c>
      <c r="D210" t="s">
        <v>4020</v>
      </c>
      <c r="E210" t="s">
        <v>1174</v>
      </c>
      <c r="F210" s="105">
        <f t="shared" si="3"/>
        <v>24</v>
      </c>
      <c r="G210" t="s">
        <v>1200</v>
      </c>
      <c r="H210" s="96">
        <v>3</v>
      </c>
      <c r="Q210" s="36"/>
    </row>
    <row r="211" spans="1:17">
      <c r="A211" s="36">
        <v>210</v>
      </c>
      <c r="B211" s="14" t="s">
        <v>284</v>
      </c>
      <c r="C211" t="s">
        <v>3686</v>
      </c>
      <c r="D211" t="s">
        <v>4021</v>
      </c>
      <c r="E211" t="s">
        <v>1174</v>
      </c>
      <c r="F211" s="105">
        <f t="shared" si="3"/>
        <v>24</v>
      </c>
      <c r="G211" t="s">
        <v>1200</v>
      </c>
      <c r="H211" s="96">
        <v>3</v>
      </c>
      <c r="Q211" s="36"/>
    </row>
    <row r="212" spans="1:17">
      <c r="A212" s="36">
        <v>211</v>
      </c>
      <c r="B212" s="14" t="s">
        <v>285</v>
      </c>
      <c r="C212" t="s">
        <v>1750</v>
      </c>
      <c r="D212" t="s">
        <v>1751</v>
      </c>
      <c r="E212" t="s">
        <v>1174</v>
      </c>
      <c r="F212" s="105">
        <f t="shared" si="3"/>
        <v>24</v>
      </c>
      <c r="G212" t="s">
        <v>1200</v>
      </c>
      <c r="H212" s="96">
        <v>4</v>
      </c>
      <c r="Q212" s="36"/>
    </row>
    <row r="213" spans="1:17">
      <c r="A213" s="36">
        <v>212</v>
      </c>
      <c r="B213" s="14" t="s">
        <v>286</v>
      </c>
      <c r="C213" t="s">
        <v>1760</v>
      </c>
      <c r="D213" t="s">
        <v>1761</v>
      </c>
      <c r="E213" t="s">
        <v>1174</v>
      </c>
      <c r="F213" s="105">
        <f t="shared" si="3"/>
        <v>24</v>
      </c>
      <c r="G213" t="s">
        <v>1200</v>
      </c>
      <c r="H213" s="96">
        <v>4</v>
      </c>
      <c r="Q213" s="36"/>
    </row>
    <row r="214" spans="1:17">
      <c r="A214" s="36">
        <v>213</v>
      </c>
      <c r="B214" s="14" t="s">
        <v>287</v>
      </c>
      <c r="C214" t="s">
        <v>1752</v>
      </c>
      <c r="D214" t="s">
        <v>1753</v>
      </c>
      <c r="E214" t="s">
        <v>1174</v>
      </c>
      <c r="F214" s="105">
        <f t="shared" si="3"/>
        <v>24</v>
      </c>
      <c r="G214" t="s">
        <v>1200</v>
      </c>
      <c r="H214" s="96">
        <v>4</v>
      </c>
      <c r="Q214" s="36"/>
    </row>
    <row r="215" spans="1:17">
      <c r="A215" s="36">
        <v>214</v>
      </c>
      <c r="B215" s="14" t="s">
        <v>288</v>
      </c>
      <c r="C215" t="s">
        <v>3685</v>
      </c>
      <c r="D215" t="s">
        <v>4022</v>
      </c>
      <c r="E215" t="s">
        <v>1174</v>
      </c>
      <c r="F215" s="105">
        <f t="shared" si="3"/>
        <v>24</v>
      </c>
      <c r="G215" t="s">
        <v>1200</v>
      </c>
      <c r="H215" s="96">
        <v>4</v>
      </c>
      <c r="Q215" s="36"/>
    </row>
    <row r="216" spans="1:17">
      <c r="A216" s="36">
        <v>215</v>
      </c>
      <c r="B216" s="14" t="s">
        <v>289</v>
      </c>
      <c r="C216" t="s">
        <v>1895</v>
      </c>
      <c r="D216" t="s">
        <v>1896</v>
      </c>
      <c r="E216" t="s">
        <v>1174</v>
      </c>
      <c r="F216" s="105">
        <f t="shared" si="3"/>
        <v>24</v>
      </c>
      <c r="G216" t="s">
        <v>1200</v>
      </c>
      <c r="H216" s="96">
        <v>4</v>
      </c>
      <c r="Q216" s="36"/>
    </row>
    <row r="217" spans="1:17">
      <c r="A217" s="36">
        <v>216</v>
      </c>
      <c r="B217" s="14" t="s">
        <v>290</v>
      </c>
      <c r="C217" t="s">
        <v>1762</v>
      </c>
      <c r="D217" t="s">
        <v>1763</v>
      </c>
      <c r="E217" t="s">
        <v>1174</v>
      </c>
      <c r="F217" s="105">
        <f t="shared" si="3"/>
        <v>24</v>
      </c>
      <c r="G217" t="s">
        <v>1200</v>
      </c>
      <c r="H217" s="96">
        <v>4</v>
      </c>
      <c r="Q217" s="36"/>
    </row>
    <row r="218" spans="1:17">
      <c r="A218" s="36">
        <v>217</v>
      </c>
      <c r="B218" s="14" t="s">
        <v>291</v>
      </c>
      <c r="C218" t="s">
        <v>1748</v>
      </c>
      <c r="D218" t="s">
        <v>1749</v>
      </c>
      <c r="E218" t="s">
        <v>1174</v>
      </c>
      <c r="F218" s="105">
        <f t="shared" si="3"/>
        <v>24</v>
      </c>
      <c r="G218" t="s">
        <v>1200</v>
      </c>
      <c r="H218" s="96">
        <v>4</v>
      </c>
      <c r="Q218" s="36"/>
    </row>
    <row r="219" spans="1:17">
      <c r="A219" s="36">
        <v>218</v>
      </c>
      <c r="B219" s="14" t="s">
        <v>292</v>
      </c>
      <c r="C219" t="s">
        <v>1893</v>
      </c>
      <c r="D219" t="s">
        <v>1894</v>
      </c>
      <c r="E219" t="s">
        <v>1174</v>
      </c>
      <c r="F219" s="105">
        <f t="shared" si="3"/>
        <v>24</v>
      </c>
      <c r="G219" t="s">
        <v>1200</v>
      </c>
      <c r="H219" s="96">
        <v>4</v>
      </c>
      <c r="Q219" s="36"/>
    </row>
    <row r="220" spans="1:17">
      <c r="A220" s="36">
        <v>219</v>
      </c>
      <c r="B220" s="14" t="s">
        <v>293</v>
      </c>
      <c r="C220" t="s">
        <v>1593</v>
      </c>
      <c r="D220" t="s">
        <v>1594</v>
      </c>
      <c r="E220" t="s">
        <v>1174</v>
      </c>
      <c r="F220" s="105">
        <f t="shared" si="3"/>
        <v>24</v>
      </c>
      <c r="G220" t="s">
        <v>1200</v>
      </c>
      <c r="H220" s="96" t="s">
        <v>275</v>
      </c>
      <c r="Q220" s="36"/>
    </row>
    <row r="221" spans="1:17">
      <c r="A221" s="36">
        <v>220</v>
      </c>
      <c r="B221" s="14" t="s">
        <v>294</v>
      </c>
      <c r="C221" t="s">
        <v>1595</v>
      </c>
      <c r="D221" t="s">
        <v>1596</v>
      </c>
      <c r="E221" t="s">
        <v>1174</v>
      </c>
      <c r="F221" s="105">
        <f t="shared" si="3"/>
        <v>24</v>
      </c>
      <c r="G221" t="s">
        <v>1200</v>
      </c>
      <c r="H221" s="96" t="s">
        <v>275</v>
      </c>
      <c r="Q221" s="36"/>
    </row>
    <row r="222" spans="1:17">
      <c r="A222" s="36">
        <v>221</v>
      </c>
      <c r="B222" s="14" t="s">
        <v>295</v>
      </c>
      <c r="C222" t="s">
        <v>1589</v>
      </c>
      <c r="D222" t="s">
        <v>1590</v>
      </c>
      <c r="E222" t="s">
        <v>1174</v>
      </c>
      <c r="F222" s="105">
        <f t="shared" si="3"/>
        <v>24</v>
      </c>
      <c r="G222" t="s">
        <v>1200</v>
      </c>
      <c r="H222" s="96" t="s">
        <v>269</v>
      </c>
      <c r="Q222" s="36"/>
    </row>
    <row r="223" spans="1:17">
      <c r="A223" s="36">
        <v>222</v>
      </c>
      <c r="B223" s="14" t="s">
        <v>296</v>
      </c>
      <c r="C223" t="s">
        <v>1754</v>
      </c>
      <c r="D223" t="s">
        <v>1755</v>
      </c>
      <c r="E223" t="s">
        <v>1174</v>
      </c>
      <c r="F223" s="105">
        <f t="shared" si="3"/>
        <v>24</v>
      </c>
      <c r="G223" t="s">
        <v>1200</v>
      </c>
      <c r="H223" s="96">
        <v>4</v>
      </c>
      <c r="Q223" s="36"/>
    </row>
    <row r="224" spans="1:17">
      <c r="A224" s="36">
        <v>223</v>
      </c>
      <c r="B224" s="14" t="s">
        <v>297</v>
      </c>
      <c r="C224" t="s">
        <v>1764</v>
      </c>
      <c r="D224" t="s">
        <v>1765</v>
      </c>
      <c r="E224" t="s">
        <v>404</v>
      </c>
      <c r="F224" s="105">
        <f t="shared" si="3"/>
        <v>23</v>
      </c>
      <c r="G224" t="s">
        <v>1200</v>
      </c>
      <c r="H224" s="96">
        <v>4</v>
      </c>
      <c r="Q224" s="36"/>
    </row>
    <row r="225" spans="1:17">
      <c r="A225" s="36">
        <v>224</v>
      </c>
      <c r="B225" s="14" t="s">
        <v>298</v>
      </c>
      <c r="C225" t="s">
        <v>3684</v>
      </c>
      <c r="D225" t="s">
        <v>4023</v>
      </c>
      <c r="E225" t="s">
        <v>1174</v>
      </c>
      <c r="F225" s="105">
        <f t="shared" si="3"/>
        <v>24</v>
      </c>
      <c r="G225" t="s">
        <v>1200</v>
      </c>
      <c r="H225" s="96">
        <v>3</v>
      </c>
      <c r="Q225" s="36"/>
    </row>
    <row r="226" spans="1:17">
      <c r="A226" s="36">
        <v>225</v>
      </c>
      <c r="B226" s="14" t="s">
        <v>299</v>
      </c>
      <c r="C226" t="s">
        <v>3683</v>
      </c>
      <c r="D226" t="s">
        <v>4024</v>
      </c>
      <c r="E226" t="s">
        <v>1174</v>
      </c>
      <c r="F226" s="105">
        <f t="shared" si="3"/>
        <v>24</v>
      </c>
      <c r="G226" t="s">
        <v>1200</v>
      </c>
      <c r="H226" s="96">
        <v>3</v>
      </c>
      <c r="Q226" s="36"/>
    </row>
    <row r="227" spans="1:17">
      <c r="A227" s="36">
        <v>226</v>
      </c>
      <c r="B227" s="14" t="s">
        <v>300</v>
      </c>
      <c r="C227" t="s">
        <v>3682</v>
      </c>
      <c r="D227" t="s">
        <v>4025</v>
      </c>
      <c r="E227" t="s">
        <v>404</v>
      </c>
      <c r="F227" s="105">
        <f t="shared" si="3"/>
        <v>23</v>
      </c>
      <c r="G227" t="s">
        <v>1200</v>
      </c>
      <c r="H227" s="96">
        <v>3</v>
      </c>
      <c r="Q227" s="36"/>
    </row>
    <row r="228" spans="1:17">
      <c r="A228" s="36">
        <v>227</v>
      </c>
      <c r="B228" s="14" t="s">
        <v>301</v>
      </c>
      <c r="C228" t="s">
        <v>3681</v>
      </c>
      <c r="D228" t="s">
        <v>4026</v>
      </c>
      <c r="E228" t="s">
        <v>1174</v>
      </c>
      <c r="F228" s="105">
        <f t="shared" si="3"/>
        <v>24</v>
      </c>
      <c r="G228" t="s">
        <v>1200</v>
      </c>
      <c r="H228" s="96">
        <v>3</v>
      </c>
      <c r="Q228" s="36"/>
    </row>
    <row r="229" spans="1:17">
      <c r="A229" s="36">
        <v>228</v>
      </c>
      <c r="B229" s="14" t="s">
        <v>302</v>
      </c>
      <c r="C229" t="s">
        <v>3680</v>
      </c>
      <c r="D229" t="s">
        <v>4027</v>
      </c>
      <c r="E229" t="s">
        <v>165</v>
      </c>
      <c r="F229" s="105">
        <f t="shared" si="3"/>
        <v>29</v>
      </c>
      <c r="G229" t="s">
        <v>1200</v>
      </c>
      <c r="H229" s="96">
        <v>3</v>
      </c>
      <c r="Q229" s="36"/>
    </row>
    <row r="230" spans="1:17">
      <c r="A230" s="36">
        <v>229</v>
      </c>
      <c r="B230" s="14" t="s">
        <v>303</v>
      </c>
      <c r="C230" t="s">
        <v>3679</v>
      </c>
      <c r="D230" t="s">
        <v>4028</v>
      </c>
      <c r="E230" t="s">
        <v>404</v>
      </c>
      <c r="F230" s="105">
        <f t="shared" si="3"/>
        <v>23</v>
      </c>
      <c r="G230" t="s">
        <v>1200</v>
      </c>
      <c r="H230" s="96">
        <v>3</v>
      </c>
      <c r="Q230" s="36"/>
    </row>
    <row r="231" spans="1:17">
      <c r="A231" s="36">
        <v>230</v>
      </c>
      <c r="B231" s="14" t="s">
        <v>304</v>
      </c>
      <c r="C231" t="s">
        <v>3678</v>
      </c>
      <c r="D231" t="s">
        <v>4029</v>
      </c>
      <c r="E231" t="s">
        <v>163</v>
      </c>
      <c r="F231" s="105">
        <f t="shared" si="3"/>
        <v>25</v>
      </c>
      <c r="G231" t="s">
        <v>1200</v>
      </c>
      <c r="H231" s="96">
        <v>2</v>
      </c>
      <c r="Q231" s="36"/>
    </row>
    <row r="232" spans="1:17">
      <c r="A232" s="36">
        <v>231</v>
      </c>
      <c r="B232" s="14" t="s">
        <v>305</v>
      </c>
      <c r="C232" t="s">
        <v>3677</v>
      </c>
      <c r="D232" t="s">
        <v>4030</v>
      </c>
      <c r="E232" t="s">
        <v>1174</v>
      </c>
      <c r="F232" s="105">
        <f t="shared" si="3"/>
        <v>24</v>
      </c>
      <c r="G232" t="s">
        <v>1200</v>
      </c>
      <c r="H232" s="96">
        <v>2</v>
      </c>
      <c r="Q232" s="36"/>
    </row>
    <row r="233" spans="1:17">
      <c r="A233" s="36">
        <v>232</v>
      </c>
      <c r="B233" s="14" t="s">
        <v>306</v>
      </c>
      <c r="C233" t="s">
        <v>3676</v>
      </c>
      <c r="D233" t="s">
        <v>4031</v>
      </c>
      <c r="E233" t="s">
        <v>1174</v>
      </c>
      <c r="F233" s="105">
        <f t="shared" si="3"/>
        <v>24</v>
      </c>
      <c r="G233" t="s">
        <v>1200</v>
      </c>
      <c r="H233" s="96">
        <v>2</v>
      </c>
      <c r="Q233" s="36"/>
    </row>
    <row r="234" spans="1:17">
      <c r="A234" s="36">
        <v>233</v>
      </c>
      <c r="B234" s="14" t="s">
        <v>307</v>
      </c>
      <c r="C234" t="s">
        <v>3675</v>
      </c>
      <c r="D234" t="s">
        <v>4032</v>
      </c>
      <c r="E234" t="s">
        <v>1174</v>
      </c>
      <c r="F234" s="105">
        <f t="shared" si="3"/>
        <v>24</v>
      </c>
      <c r="G234" t="s">
        <v>1200</v>
      </c>
      <c r="H234" s="96">
        <v>2</v>
      </c>
      <c r="Q234" s="36"/>
    </row>
    <row r="235" spans="1:17">
      <c r="A235" s="36">
        <v>234</v>
      </c>
      <c r="B235" s="14" t="s">
        <v>308</v>
      </c>
      <c r="C235" t="s">
        <v>3674</v>
      </c>
      <c r="D235" t="s">
        <v>4033</v>
      </c>
      <c r="E235" t="s">
        <v>404</v>
      </c>
      <c r="F235" s="105">
        <f t="shared" si="3"/>
        <v>23</v>
      </c>
      <c r="G235" t="s">
        <v>1200</v>
      </c>
      <c r="H235" s="96">
        <v>2</v>
      </c>
      <c r="Q235" s="36"/>
    </row>
    <row r="236" spans="1:17">
      <c r="A236" s="36">
        <v>235</v>
      </c>
      <c r="B236" s="14" t="s">
        <v>309</v>
      </c>
      <c r="C236" t="s">
        <v>3673</v>
      </c>
      <c r="D236" t="s">
        <v>4034</v>
      </c>
      <c r="E236" t="s">
        <v>119</v>
      </c>
      <c r="F236" s="105">
        <f t="shared" si="3"/>
        <v>42</v>
      </c>
      <c r="G236" t="s">
        <v>1200</v>
      </c>
      <c r="H236" s="96">
        <v>2</v>
      </c>
      <c r="Q236" s="36"/>
    </row>
    <row r="237" spans="1:17">
      <c r="A237" s="36">
        <v>236</v>
      </c>
      <c r="B237" s="14" t="s">
        <v>310</v>
      </c>
      <c r="C237" t="s">
        <v>3672</v>
      </c>
      <c r="D237" t="s">
        <v>4035</v>
      </c>
      <c r="E237" t="s">
        <v>65</v>
      </c>
      <c r="F237" s="105">
        <f t="shared" si="3"/>
        <v>47</v>
      </c>
      <c r="G237" t="s">
        <v>1200</v>
      </c>
      <c r="H237" s="96">
        <v>2</v>
      </c>
      <c r="Q237" s="36"/>
    </row>
    <row r="238" spans="1:17">
      <c r="A238" s="36">
        <v>237</v>
      </c>
      <c r="B238" s="14" t="s">
        <v>311</v>
      </c>
      <c r="C238" t="s">
        <v>3671</v>
      </c>
      <c r="D238" t="s">
        <v>4036</v>
      </c>
      <c r="E238" t="s">
        <v>378</v>
      </c>
      <c r="F238" s="105">
        <f t="shared" si="3"/>
        <v>39</v>
      </c>
      <c r="G238" t="s">
        <v>1200</v>
      </c>
      <c r="H238" s="96">
        <v>2</v>
      </c>
      <c r="Q238" s="36"/>
    </row>
    <row r="239" spans="1:17">
      <c r="A239" s="36">
        <v>238</v>
      </c>
      <c r="B239" s="14" t="s">
        <v>312</v>
      </c>
      <c r="C239" t="s">
        <v>3670</v>
      </c>
      <c r="D239" t="s">
        <v>4037</v>
      </c>
      <c r="E239" t="s">
        <v>1174</v>
      </c>
      <c r="F239" s="105">
        <f t="shared" si="3"/>
        <v>24</v>
      </c>
      <c r="G239" t="s">
        <v>1222</v>
      </c>
      <c r="H239" s="96">
        <v>2</v>
      </c>
      <c r="Q239" s="36"/>
    </row>
    <row r="240" spans="1:17">
      <c r="A240" s="36">
        <v>239</v>
      </c>
      <c r="B240" s="14" t="s">
        <v>314</v>
      </c>
      <c r="C240" t="s">
        <v>3669</v>
      </c>
      <c r="D240" t="s">
        <v>4038</v>
      </c>
      <c r="E240" t="s">
        <v>1174</v>
      </c>
      <c r="F240" s="105">
        <f t="shared" si="3"/>
        <v>24</v>
      </c>
      <c r="G240" t="s">
        <v>1222</v>
      </c>
      <c r="H240" s="96">
        <v>2</v>
      </c>
      <c r="Q240" s="36"/>
    </row>
    <row r="241" spans="1:17">
      <c r="A241" s="36">
        <v>240</v>
      </c>
      <c r="B241" s="14" t="s">
        <v>315</v>
      </c>
      <c r="C241" t="s">
        <v>3668</v>
      </c>
      <c r="D241" t="s">
        <v>4039</v>
      </c>
      <c r="E241" t="s">
        <v>1174</v>
      </c>
      <c r="F241" s="105">
        <f t="shared" si="3"/>
        <v>24</v>
      </c>
      <c r="G241" t="s">
        <v>1222</v>
      </c>
      <c r="H241" s="96">
        <v>2</v>
      </c>
      <c r="Q241" s="36"/>
    </row>
    <row r="242" spans="1:17">
      <c r="A242" s="36">
        <v>241</v>
      </c>
      <c r="B242" s="14" t="s">
        <v>316</v>
      </c>
      <c r="C242" t="s">
        <v>3667</v>
      </c>
      <c r="D242" t="s">
        <v>4040</v>
      </c>
      <c r="E242" t="s">
        <v>1174</v>
      </c>
      <c r="F242" s="105">
        <f t="shared" si="3"/>
        <v>24</v>
      </c>
      <c r="G242" t="s">
        <v>1222</v>
      </c>
      <c r="H242" s="96">
        <v>2</v>
      </c>
      <c r="Q242" s="36"/>
    </row>
    <row r="243" spans="1:17">
      <c r="A243" s="36">
        <v>242</v>
      </c>
      <c r="B243" s="14" t="s">
        <v>317</v>
      </c>
      <c r="C243" t="s">
        <v>3666</v>
      </c>
      <c r="D243" t="s">
        <v>4041</v>
      </c>
      <c r="E243" t="s">
        <v>1174</v>
      </c>
      <c r="F243" s="105">
        <f t="shared" si="3"/>
        <v>24</v>
      </c>
      <c r="G243" t="s">
        <v>1222</v>
      </c>
      <c r="H243" s="96">
        <v>2</v>
      </c>
      <c r="Q243" s="36"/>
    </row>
    <row r="244" spans="1:17">
      <c r="A244" s="36">
        <v>243</v>
      </c>
      <c r="B244" s="14" t="s">
        <v>318</v>
      </c>
      <c r="C244" t="s">
        <v>3665</v>
      </c>
      <c r="D244" t="s">
        <v>4042</v>
      </c>
      <c r="E244" t="s">
        <v>1174</v>
      </c>
      <c r="F244" s="105">
        <f t="shared" si="3"/>
        <v>24</v>
      </c>
      <c r="G244" t="s">
        <v>1222</v>
      </c>
      <c r="H244" s="96">
        <v>2</v>
      </c>
      <c r="Q244" s="36"/>
    </row>
    <row r="245" spans="1:17">
      <c r="A245" s="36">
        <v>244</v>
      </c>
      <c r="B245" s="14" t="s">
        <v>319</v>
      </c>
      <c r="C245" t="s">
        <v>3664</v>
      </c>
      <c r="D245" t="s">
        <v>4043</v>
      </c>
      <c r="E245" t="s">
        <v>1174</v>
      </c>
      <c r="F245" s="105">
        <f t="shared" si="3"/>
        <v>24</v>
      </c>
      <c r="G245" t="s">
        <v>1222</v>
      </c>
      <c r="H245" s="96">
        <v>2</v>
      </c>
      <c r="Q245" s="36"/>
    </row>
    <row r="246" spans="1:17">
      <c r="A246" s="36">
        <v>245</v>
      </c>
      <c r="B246" s="14" t="s">
        <v>320</v>
      </c>
      <c r="C246" t="s">
        <v>3663</v>
      </c>
      <c r="D246" t="s">
        <v>4044</v>
      </c>
      <c r="E246" t="s">
        <v>1174</v>
      </c>
      <c r="F246" s="105">
        <f t="shared" si="3"/>
        <v>24</v>
      </c>
      <c r="G246" t="s">
        <v>1222</v>
      </c>
      <c r="H246" s="96">
        <v>2</v>
      </c>
      <c r="Q246" s="36"/>
    </row>
    <row r="247" spans="1:17">
      <c r="A247" s="36">
        <v>246</v>
      </c>
      <c r="B247" s="14" t="s">
        <v>321</v>
      </c>
      <c r="C247" t="s">
        <v>3662</v>
      </c>
      <c r="D247" t="s">
        <v>4045</v>
      </c>
      <c r="E247" t="s">
        <v>1174</v>
      </c>
      <c r="F247" s="105">
        <f t="shared" si="3"/>
        <v>24</v>
      </c>
      <c r="G247" t="s">
        <v>1222</v>
      </c>
      <c r="H247" s="96">
        <v>2</v>
      </c>
      <c r="Q247" s="36"/>
    </row>
    <row r="248" spans="1:17">
      <c r="A248" s="36">
        <v>247</v>
      </c>
      <c r="B248" s="14" t="s">
        <v>322</v>
      </c>
      <c r="C248" t="s">
        <v>3661</v>
      </c>
      <c r="D248" t="s">
        <v>4046</v>
      </c>
      <c r="E248" t="s">
        <v>1174</v>
      </c>
      <c r="F248" s="105">
        <f t="shared" si="3"/>
        <v>24</v>
      </c>
      <c r="G248" t="s">
        <v>1222</v>
      </c>
      <c r="H248" s="96">
        <v>2</v>
      </c>
      <c r="Q248" s="36"/>
    </row>
    <row r="249" spans="1:17">
      <c r="A249" s="36">
        <v>248</v>
      </c>
      <c r="B249" s="14" t="s">
        <v>323</v>
      </c>
      <c r="C249" t="s">
        <v>3660</v>
      </c>
      <c r="D249" t="s">
        <v>4047</v>
      </c>
      <c r="E249" t="s">
        <v>1174</v>
      </c>
      <c r="F249" s="105">
        <f t="shared" si="3"/>
        <v>24</v>
      </c>
      <c r="G249" t="s">
        <v>1222</v>
      </c>
      <c r="H249" s="96">
        <v>2</v>
      </c>
      <c r="Q249" s="36"/>
    </row>
    <row r="250" spans="1:17">
      <c r="A250" s="36">
        <v>249</v>
      </c>
      <c r="B250" s="14" t="s">
        <v>324</v>
      </c>
      <c r="C250" t="s">
        <v>3659</v>
      </c>
      <c r="D250" t="s">
        <v>4048</v>
      </c>
      <c r="E250" t="s">
        <v>1174</v>
      </c>
      <c r="F250" s="105">
        <f t="shared" si="3"/>
        <v>24</v>
      </c>
      <c r="G250" t="s">
        <v>1222</v>
      </c>
      <c r="H250" s="96">
        <v>2</v>
      </c>
      <c r="Q250" s="36"/>
    </row>
    <row r="251" spans="1:17">
      <c r="A251" s="36">
        <v>250</v>
      </c>
      <c r="B251" s="14" t="s">
        <v>325</v>
      </c>
      <c r="C251" t="s">
        <v>3658</v>
      </c>
      <c r="D251" t="s">
        <v>4049</v>
      </c>
      <c r="E251" t="s">
        <v>1174</v>
      </c>
      <c r="F251" s="105">
        <f t="shared" si="3"/>
        <v>24</v>
      </c>
      <c r="G251" t="s">
        <v>1222</v>
      </c>
      <c r="H251" s="96">
        <v>3</v>
      </c>
      <c r="Q251" s="36"/>
    </row>
    <row r="252" spans="1:17">
      <c r="A252" s="36">
        <v>251</v>
      </c>
      <c r="B252" s="14" t="s">
        <v>326</v>
      </c>
      <c r="C252" t="s">
        <v>3657</v>
      </c>
      <c r="D252" t="s">
        <v>4050</v>
      </c>
      <c r="E252" t="s">
        <v>1174</v>
      </c>
      <c r="F252" s="105">
        <f t="shared" si="3"/>
        <v>24</v>
      </c>
      <c r="G252" t="s">
        <v>1222</v>
      </c>
      <c r="H252" s="96">
        <v>3</v>
      </c>
      <c r="Q252" s="36"/>
    </row>
    <row r="253" spans="1:17">
      <c r="A253" s="36">
        <v>252</v>
      </c>
      <c r="B253" s="14" t="s">
        <v>327</v>
      </c>
      <c r="C253" t="s">
        <v>3656</v>
      </c>
      <c r="D253" t="s">
        <v>4051</v>
      </c>
      <c r="E253" t="s">
        <v>1174</v>
      </c>
      <c r="F253" s="105">
        <f t="shared" si="3"/>
        <v>24</v>
      </c>
      <c r="G253" t="s">
        <v>1222</v>
      </c>
      <c r="H253" s="96">
        <v>3</v>
      </c>
      <c r="Q253" s="36"/>
    </row>
    <row r="254" spans="1:17">
      <c r="A254" s="36">
        <v>253</v>
      </c>
      <c r="B254" s="14" t="s">
        <v>328</v>
      </c>
      <c r="C254" t="s">
        <v>3655</v>
      </c>
      <c r="D254" t="s">
        <v>4052</v>
      </c>
      <c r="E254" t="s">
        <v>404</v>
      </c>
      <c r="F254" s="105">
        <f t="shared" si="3"/>
        <v>23</v>
      </c>
      <c r="G254" t="s">
        <v>1222</v>
      </c>
      <c r="H254" s="96">
        <v>3</v>
      </c>
      <c r="Q254" s="36"/>
    </row>
    <row r="255" spans="1:17">
      <c r="A255" s="36">
        <v>254</v>
      </c>
      <c r="B255" s="14" t="s">
        <v>329</v>
      </c>
      <c r="C255" t="s">
        <v>3654</v>
      </c>
      <c r="D255" t="s">
        <v>4053</v>
      </c>
      <c r="E255" t="s">
        <v>1174</v>
      </c>
      <c r="F255" s="105">
        <f t="shared" si="3"/>
        <v>24</v>
      </c>
      <c r="G255" t="s">
        <v>1222</v>
      </c>
      <c r="H255" s="96">
        <v>3</v>
      </c>
      <c r="Q255" s="36"/>
    </row>
    <row r="256" spans="1:17">
      <c r="A256" s="36">
        <v>255</v>
      </c>
      <c r="B256" s="14" t="s">
        <v>330</v>
      </c>
      <c r="C256" t="s">
        <v>3653</v>
      </c>
      <c r="D256" t="s">
        <v>4054</v>
      </c>
      <c r="E256" t="s">
        <v>1174</v>
      </c>
      <c r="F256" s="105">
        <f t="shared" si="3"/>
        <v>24</v>
      </c>
      <c r="G256" t="s">
        <v>1222</v>
      </c>
      <c r="H256" s="96">
        <v>3</v>
      </c>
      <c r="Q256" s="36"/>
    </row>
    <row r="257" spans="1:17">
      <c r="A257" s="36">
        <v>256</v>
      </c>
      <c r="B257" s="14" t="s">
        <v>331</v>
      </c>
      <c r="C257" t="s">
        <v>3652</v>
      </c>
      <c r="D257" t="s">
        <v>4055</v>
      </c>
      <c r="E257" t="s">
        <v>1174</v>
      </c>
      <c r="F257" s="105">
        <f t="shared" si="3"/>
        <v>24</v>
      </c>
      <c r="G257" t="s">
        <v>1222</v>
      </c>
      <c r="H257" s="96">
        <v>3</v>
      </c>
      <c r="Q257" s="36"/>
    </row>
    <row r="258" spans="1:17">
      <c r="A258" s="36">
        <v>257</v>
      </c>
      <c r="B258" s="14" t="s">
        <v>332</v>
      </c>
      <c r="C258" t="s">
        <v>3651</v>
      </c>
      <c r="D258" t="s">
        <v>4056</v>
      </c>
      <c r="E258" t="s">
        <v>1174</v>
      </c>
      <c r="F258" s="105">
        <f t="shared" si="3"/>
        <v>24</v>
      </c>
      <c r="G258" t="s">
        <v>1222</v>
      </c>
      <c r="H258" s="96">
        <v>3</v>
      </c>
      <c r="Q258" s="36"/>
    </row>
    <row r="259" spans="1:17">
      <c r="A259" s="36">
        <v>258</v>
      </c>
      <c r="B259" s="14" t="s">
        <v>333</v>
      </c>
      <c r="C259" t="s">
        <v>3650</v>
      </c>
      <c r="D259" t="s">
        <v>4057</v>
      </c>
      <c r="E259" t="s">
        <v>1174</v>
      </c>
      <c r="F259" s="105">
        <f t="shared" ref="F259:F322" si="4">VLOOKUP(E259,$N$1:$O$48,2,FALSE)</f>
        <v>24</v>
      </c>
      <c r="G259" t="s">
        <v>1222</v>
      </c>
      <c r="H259" s="96">
        <v>3</v>
      </c>
      <c r="Q259" s="36"/>
    </row>
    <row r="260" spans="1:17">
      <c r="A260" s="36">
        <v>259</v>
      </c>
      <c r="B260" s="14" t="s">
        <v>334</v>
      </c>
      <c r="C260" t="s">
        <v>2101</v>
      </c>
      <c r="D260" t="s">
        <v>2102</v>
      </c>
      <c r="E260" t="s">
        <v>1174</v>
      </c>
      <c r="F260" s="105">
        <f t="shared" si="4"/>
        <v>24</v>
      </c>
      <c r="G260" t="s">
        <v>1222</v>
      </c>
      <c r="H260" s="96">
        <v>4</v>
      </c>
      <c r="Q260" s="36"/>
    </row>
    <row r="261" spans="1:17">
      <c r="A261" s="36">
        <v>260</v>
      </c>
      <c r="B261" s="14" t="s">
        <v>335</v>
      </c>
      <c r="C261" t="s">
        <v>3649</v>
      </c>
      <c r="D261" t="s">
        <v>2107</v>
      </c>
      <c r="E261" t="s">
        <v>1174</v>
      </c>
      <c r="F261" s="105">
        <f t="shared" si="4"/>
        <v>24</v>
      </c>
      <c r="G261" t="s">
        <v>1222</v>
      </c>
      <c r="H261" s="96">
        <v>4</v>
      </c>
      <c r="Q261" s="36"/>
    </row>
    <row r="262" spans="1:17">
      <c r="A262" s="36">
        <v>261</v>
      </c>
      <c r="B262" s="14" t="s">
        <v>336</v>
      </c>
      <c r="C262" t="s">
        <v>2099</v>
      </c>
      <c r="D262" t="s">
        <v>2100</v>
      </c>
      <c r="E262" t="s">
        <v>1174</v>
      </c>
      <c r="F262" s="105">
        <f t="shared" si="4"/>
        <v>24</v>
      </c>
      <c r="G262" t="s">
        <v>1222</v>
      </c>
      <c r="H262" s="96">
        <v>4</v>
      </c>
      <c r="Q262" s="36"/>
    </row>
    <row r="263" spans="1:17">
      <c r="A263" s="36">
        <v>262</v>
      </c>
      <c r="B263" s="14" t="s">
        <v>337</v>
      </c>
      <c r="C263" t="s">
        <v>2105</v>
      </c>
      <c r="D263" t="s">
        <v>2106</v>
      </c>
      <c r="E263" t="s">
        <v>1174</v>
      </c>
      <c r="F263" s="105">
        <f t="shared" si="4"/>
        <v>24</v>
      </c>
      <c r="G263" t="s">
        <v>1222</v>
      </c>
      <c r="H263" s="96">
        <v>4</v>
      </c>
      <c r="Q263" s="36"/>
    </row>
    <row r="264" spans="1:17">
      <c r="A264" s="36">
        <v>263</v>
      </c>
      <c r="B264" s="14" t="s">
        <v>338</v>
      </c>
      <c r="C264" t="s">
        <v>2103</v>
      </c>
      <c r="D264" t="s">
        <v>2104</v>
      </c>
      <c r="E264" t="s">
        <v>1174</v>
      </c>
      <c r="F264" s="105">
        <f t="shared" si="4"/>
        <v>24</v>
      </c>
      <c r="G264" t="s">
        <v>1222</v>
      </c>
      <c r="H264" s="96">
        <v>4</v>
      </c>
      <c r="Q264" s="36"/>
    </row>
    <row r="265" spans="1:17">
      <c r="A265" s="36">
        <v>264</v>
      </c>
      <c r="B265" s="14" t="s">
        <v>339</v>
      </c>
      <c r="C265" t="s">
        <v>2108</v>
      </c>
      <c r="D265" t="s">
        <v>2109</v>
      </c>
      <c r="E265" t="s">
        <v>1174</v>
      </c>
      <c r="F265" s="105">
        <f t="shared" si="4"/>
        <v>24</v>
      </c>
      <c r="G265" t="s">
        <v>1222</v>
      </c>
      <c r="H265" s="96">
        <v>4</v>
      </c>
      <c r="Q265" s="36"/>
    </row>
    <row r="266" spans="1:17">
      <c r="A266" s="36">
        <v>265</v>
      </c>
      <c r="B266" s="14" t="s">
        <v>340</v>
      </c>
      <c r="C266" t="s">
        <v>1870</v>
      </c>
      <c r="D266" t="s">
        <v>1871</v>
      </c>
      <c r="E266" t="s">
        <v>1174</v>
      </c>
      <c r="F266" s="105">
        <f t="shared" si="4"/>
        <v>24</v>
      </c>
      <c r="G266" t="s">
        <v>1222</v>
      </c>
      <c r="H266" s="96">
        <v>6</v>
      </c>
      <c r="Q266" s="36"/>
    </row>
    <row r="267" spans="1:17">
      <c r="A267" s="36">
        <v>266</v>
      </c>
      <c r="B267" s="14" t="s">
        <v>341</v>
      </c>
      <c r="C267" t="s">
        <v>1866</v>
      </c>
      <c r="D267" t="s">
        <v>1867</v>
      </c>
      <c r="E267" t="s">
        <v>1174</v>
      </c>
      <c r="F267" s="105">
        <f t="shared" si="4"/>
        <v>24</v>
      </c>
      <c r="G267" t="s">
        <v>1222</v>
      </c>
      <c r="H267" s="96" t="s">
        <v>275</v>
      </c>
      <c r="Q267" s="36"/>
    </row>
    <row r="268" spans="1:17">
      <c r="A268" s="36">
        <v>267</v>
      </c>
      <c r="B268" s="14" t="s">
        <v>342</v>
      </c>
      <c r="C268" t="s">
        <v>1868</v>
      </c>
      <c r="D268" t="s">
        <v>1869</v>
      </c>
      <c r="E268" t="s">
        <v>1174</v>
      </c>
      <c r="F268" s="105">
        <f t="shared" si="4"/>
        <v>24</v>
      </c>
      <c r="G268" t="s">
        <v>1222</v>
      </c>
      <c r="H268" s="96" t="s">
        <v>275</v>
      </c>
      <c r="Q268" s="36"/>
    </row>
    <row r="269" spans="1:17">
      <c r="A269" s="36">
        <v>268</v>
      </c>
      <c r="B269" s="14" t="s">
        <v>343</v>
      </c>
      <c r="C269" t="s">
        <v>3648</v>
      </c>
      <c r="D269" t="s">
        <v>4058</v>
      </c>
      <c r="E269" t="s">
        <v>1174</v>
      </c>
      <c r="F269" s="105">
        <f t="shared" si="4"/>
        <v>24</v>
      </c>
      <c r="G269" t="s">
        <v>1201</v>
      </c>
      <c r="H269" s="96">
        <v>2</v>
      </c>
      <c r="Q269" s="36"/>
    </row>
    <row r="270" spans="1:17">
      <c r="A270" s="36">
        <v>269</v>
      </c>
      <c r="B270" s="14" t="s">
        <v>344</v>
      </c>
      <c r="C270" t="s">
        <v>1547</v>
      </c>
      <c r="D270" t="s">
        <v>1548</v>
      </c>
      <c r="E270" t="s">
        <v>404</v>
      </c>
      <c r="F270" s="105">
        <f t="shared" si="4"/>
        <v>23</v>
      </c>
      <c r="G270" t="s">
        <v>1201</v>
      </c>
      <c r="H270" s="96" t="s">
        <v>269</v>
      </c>
      <c r="Q270" s="36"/>
    </row>
    <row r="271" spans="1:17">
      <c r="A271" s="36">
        <v>270</v>
      </c>
      <c r="B271" s="14" t="s">
        <v>345</v>
      </c>
      <c r="C271" t="s">
        <v>1550</v>
      </c>
      <c r="D271" t="s">
        <v>1551</v>
      </c>
      <c r="E271" t="s">
        <v>404</v>
      </c>
      <c r="F271" s="105">
        <f t="shared" si="4"/>
        <v>23</v>
      </c>
      <c r="G271" t="s">
        <v>1201</v>
      </c>
      <c r="H271" s="96" t="s">
        <v>275</v>
      </c>
      <c r="Q271" s="36"/>
    </row>
    <row r="272" spans="1:17">
      <c r="A272" s="36">
        <v>271</v>
      </c>
      <c r="B272" s="14" t="s">
        <v>346</v>
      </c>
      <c r="C272" t="s">
        <v>1554</v>
      </c>
      <c r="D272" t="s">
        <v>1555</v>
      </c>
      <c r="E272" t="s">
        <v>404</v>
      </c>
      <c r="F272" s="105">
        <f t="shared" si="4"/>
        <v>23</v>
      </c>
      <c r="G272" t="s">
        <v>1201</v>
      </c>
      <c r="H272" s="96" t="s">
        <v>275</v>
      </c>
      <c r="Q272" s="36"/>
    </row>
    <row r="273" spans="1:17">
      <c r="A273" s="36">
        <v>272</v>
      </c>
      <c r="B273" s="14" t="s">
        <v>347</v>
      </c>
      <c r="C273" t="s">
        <v>1766</v>
      </c>
      <c r="D273" t="s">
        <v>1767</v>
      </c>
      <c r="E273" t="s">
        <v>404</v>
      </c>
      <c r="F273" s="105">
        <f t="shared" si="4"/>
        <v>23</v>
      </c>
      <c r="G273" t="s">
        <v>1201</v>
      </c>
      <c r="H273" s="96">
        <v>4</v>
      </c>
      <c r="Q273" s="36"/>
    </row>
    <row r="274" spans="1:17">
      <c r="A274" s="36">
        <v>273</v>
      </c>
      <c r="B274" s="14" t="s">
        <v>348</v>
      </c>
      <c r="C274" t="s">
        <v>1768</v>
      </c>
      <c r="D274" t="s">
        <v>1769</v>
      </c>
      <c r="E274" t="s">
        <v>404</v>
      </c>
      <c r="F274" s="105">
        <f t="shared" si="4"/>
        <v>23</v>
      </c>
      <c r="G274" t="s">
        <v>1201</v>
      </c>
      <c r="H274" s="96">
        <v>4</v>
      </c>
      <c r="Q274" s="36"/>
    </row>
    <row r="275" spans="1:17">
      <c r="A275" s="36">
        <v>274</v>
      </c>
      <c r="B275" s="14" t="s">
        <v>349</v>
      </c>
      <c r="C275" t="s">
        <v>1770</v>
      </c>
      <c r="D275" t="s">
        <v>1771</v>
      </c>
      <c r="E275" t="s">
        <v>404</v>
      </c>
      <c r="F275" s="105">
        <f t="shared" si="4"/>
        <v>23</v>
      </c>
      <c r="G275" t="s">
        <v>1201</v>
      </c>
      <c r="H275" s="96">
        <v>4</v>
      </c>
      <c r="Q275" s="36"/>
    </row>
    <row r="276" spans="1:17">
      <c r="A276" s="36">
        <v>275</v>
      </c>
      <c r="B276" s="14" t="s">
        <v>350</v>
      </c>
      <c r="C276" t="s">
        <v>1772</v>
      </c>
      <c r="D276" t="s">
        <v>1773</v>
      </c>
      <c r="E276" t="s">
        <v>404</v>
      </c>
      <c r="F276" s="105">
        <f t="shared" si="4"/>
        <v>23</v>
      </c>
      <c r="G276" t="s">
        <v>1201</v>
      </c>
      <c r="H276" s="96">
        <v>4</v>
      </c>
      <c r="Q276" s="36"/>
    </row>
    <row r="277" spans="1:17">
      <c r="A277" s="36">
        <v>276</v>
      </c>
      <c r="B277" s="14" t="s">
        <v>351</v>
      </c>
      <c r="C277" t="s">
        <v>1774</v>
      </c>
      <c r="D277" t="s">
        <v>1775</v>
      </c>
      <c r="E277" t="s">
        <v>1359</v>
      </c>
      <c r="F277" s="105">
        <f t="shared" si="4"/>
        <v>21</v>
      </c>
      <c r="G277" t="s">
        <v>1201</v>
      </c>
      <c r="H277" s="96">
        <v>4</v>
      </c>
      <c r="Q277" s="36"/>
    </row>
    <row r="278" spans="1:17">
      <c r="A278" s="36">
        <v>277</v>
      </c>
      <c r="B278" s="14" t="s">
        <v>352</v>
      </c>
      <c r="C278" t="s">
        <v>1897</v>
      </c>
      <c r="D278" t="s">
        <v>1898</v>
      </c>
      <c r="E278" t="s">
        <v>404</v>
      </c>
      <c r="F278" s="105">
        <f t="shared" si="4"/>
        <v>23</v>
      </c>
      <c r="G278" t="s">
        <v>1201</v>
      </c>
      <c r="H278" s="96">
        <v>4</v>
      </c>
      <c r="Q278" s="36"/>
    </row>
    <row r="279" spans="1:17">
      <c r="A279" s="36">
        <v>278</v>
      </c>
      <c r="B279" s="14" t="s">
        <v>353</v>
      </c>
      <c r="C279" t="s">
        <v>1899</v>
      </c>
      <c r="D279" t="s">
        <v>1900</v>
      </c>
      <c r="E279" t="s">
        <v>1359</v>
      </c>
      <c r="F279" s="105">
        <f t="shared" si="4"/>
        <v>21</v>
      </c>
      <c r="G279" t="s">
        <v>1201</v>
      </c>
      <c r="H279" s="96">
        <v>4</v>
      </c>
      <c r="Q279" s="36"/>
    </row>
    <row r="280" spans="1:17">
      <c r="A280" s="36">
        <v>279</v>
      </c>
      <c r="B280" s="14" t="s">
        <v>354</v>
      </c>
      <c r="C280" t="s">
        <v>1776</v>
      </c>
      <c r="D280" t="s">
        <v>1777</v>
      </c>
      <c r="E280" t="s">
        <v>1359</v>
      </c>
      <c r="F280" s="105">
        <f t="shared" si="4"/>
        <v>21</v>
      </c>
      <c r="G280" t="s">
        <v>1201</v>
      </c>
      <c r="H280" s="96">
        <v>4</v>
      </c>
      <c r="Q280" s="36"/>
    </row>
    <row r="281" spans="1:17">
      <c r="A281" s="36">
        <v>280</v>
      </c>
      <c r="B281" s="14" t="s">
        <v>355</v>
      </c>
      <c r="C281" t="s">
        <v>2025</v>
      </c>
      <c r="D281" t="s">
        <v>2026</v>
      </c>
      <c r="E281" t="s">
        <v>404</v>
      </c>
      <c r="F281" s="105">
        <f t="shared" si="4"/>
        <v>23</v>
      </c>
      <c r="G281" t="s">
        <v>1201</v>
      </c>
      <c r="H281" s="96">
        <v>4</v>
      </c>
      <c r="Q281" s="95"/>
    </row>
    <row r="282" spans="1:17">
      <c r="A282" s="36">
        <v>281</v>
      </c>
      <c r="B282" s="14" t="s">
        <v>356</v>
      </c>
      <c r="C282" t="s">
        <v>1778</v>
      </c>
      <c r="D282" t="s">
        <v>1779</v>
      </c>
      <c r="E282" t="s">
        <v>1185</v>
      </c>
      <c r="F282" s="105">
        <f t="shared" si="4"/>
        <v>18</v>
      </c>
      <c r="G282" t="s">
        <v>1201</v>
      </c>
      <c r="H282" s="96">
        <v>4</v>
      </c>
      <c r="Q282" s="36"/>
    </row>
    <row r="283" spans="1:17">
      <c r="A283" s="36">
        <v>282</v>
      </c>
      <c r="B283" s="14" t="s">
        <v>357</v>
      </c>
      <c r="C283" t="s">
        <v>1901</v>
      </c>
      <c r="D283" t="s">
        <v>1902</v>
      </c>
      <c r="E283" t="s">
        <v>404</v>
      </c>
      <c r="F283" s="105">
        <f t="shared" si="4"/>
        <v>23</v>
      </c>
      <c r="G283" t="s">
        <v>1201</v>
      </c>
      <c r="H283" s="96">
        <v>4</v>
      </c>
      <c r="Q283" s="36"/>
    </row>
    <row r="284" spans="1:17">
      <c r="A284" s="36">
        <v>283</v>
      </c>
      <c r="B284" s="14" t="s">
        <v>358</v>
      </c>
      <c r="C284" t="s">
        <v>1903</v>
      </c>
      <c r="D284" t="s">
        <v>1904</v>
      </c>
      <c r="E284" t="s">
        <v>404</v>
      </c>
      <c r="F284" s="105">
        <f t="shared" si="4"/>
        <v>23</v>
      </c>
      <c r="G284" t="s">
        <v>1201</v>
      </c>
      <c r="H284" s="96">
        <v>4</v>
      </c>
      <c r="Q284" s="36"/>
    </row>
    <row r="285" spans="1:17">
      <c r="A285" s="36">
        <v>284</v>
      </c>
      <c r="B285" s="14" t="s">
        <v>359</v>
      </c>
      <c r="C285" t="s">
        <v>1780</v>
      </c>
      <c r="D285" t="s">
        <v>1781</v>
      </c>
      <c r="E285" t="s">
        <v>1174</v>
      </c>
      <c r="F285" s="105">
        <f t="shared" si="4"/>
        <v>24</v>
      </c>
      <c r="G285" t="s">
        <v>1201</v>
      </c>
      <c r="H285" s="96">
        <v>4</v>
      </c>
      <c r="Q285" s="36"/>
    </row>
    <row r="286" spans="1:17">
      <c r="A286" s="36">
        <v>285</v>
      </c>
      <c r="B286" s="14" t="s">
        <v>360</v>
      </c>
      <c r="C286" t="s">
        <v>1681</v>
      </c>
      <c r="D286" t="s">
        <v>1682</v>
      </c>
      <c r="E286" t="s">
        <v>65</v>
      </c>
      <c r="F286" s="105">
        <f t="shared" si="4"/>
        <v>47</v>
      </c>
      <c r="G286" t="s">
        <v>1201</v>
      </c>
      <c r="H286" s="96">
        <v>4</v>
      </c>
      <c r="Q286" s="95"/>
    </row>
    <row r="287" spans="1:17">
      <c r="A287" s="36">
        <v>286</v>
      </c>
      <c r="B287" s="14" t="s">
        <v>361</v>
      </c>
      <c r="C287" t="s">
        <v>1907</v>
      </c>
      <c r="D287" t="s">
        <v>1908</v>
      </c>
      <c r="E287" t="s">
        <v>404</v>
      </c>
      <c r="F287" s="105">
        <f t="shared" si="4"/>
        <v>23</v>
      </c>
      <c r="G287" t="s">
        <v>1201</v>
      </c>
      <c r="H287" s="96">
        <v>4</v>
      </c>
      <c r="Q287" s="36"/>
    </row>
    <row r="288" spans="1:17">
      <c r="A288" s="36">
        <v>287</v>
      </c>
      <c r="B288" s="14" t="s">
        <v>362</v>
      </c>
      <c r="C288" t="s">
        <v>1905</v>
      </c>
      <c r="D288" t="s">
        <v>1906</v>
      </c>
      <c r="E288" t="s">
        <v>404</v>
      </c>
      <c r="F288" s="105">
        <f t="shared" si="4"/>
        <v>23</v>
      </c>
      <c r="G288" t="s">
        <v>1201</v>
      </c>
      <c r="H288" s="96">
        <v>4</v>
      </c>
      <c r="Q288" s="36"/>
    </row>
    <row r="289" spans="1:17">
      <c r="A289" s="36">
        <v>288</v>
      </c>
      <c r="B289" s="14" t="s">
        <v>363</v>
      </c>
      <c r="C289" t="s">
        <v>3647</v>
      </c>
      <c r="D289" t="s">
        <v>4059</v>
      </c>
      <c r="E289" t="s">
        <v>404</v>
      </c>
      <c r="F289" s="105">
        <f t="shared" si="4"/>
        <v>23</v>
      </c>
      <c r="G289" t="s">
        <v>1201</v>
      </c>
      <c r="H289" s="96">
        <v>3</v>
      </c>
      <c r="Q289" s="36"/>
    </row>
    <row r="290" spans="1:17">
      <c r="A290" s="36">
        <v>289</v>
      </c>
      <c r="B290" s="14" t="s">
        <v>364</v>
      </c>
      <c r="C290" t="s">
        <v>3646</v>
      </c>
      <c r="D290" t="s">
        <v>4060</v>
      </c>
      <c r="E290" t="s">
        <v>801</v>
      </c>
      <c r="F290" s="105">
        <f t="shared" si="4"/>
        <v>22</v>
      </c>
      <c r="G290" t="s">
        <v>1201</v>
      </c>
      <c r="H290" s="96">
        <v>3</v>
      </c>
      <c r="Q290" s="36"/>
    </row>
    <row r="291" spans="1:17">
      <c r="A291" s="36">
        <v>290</v>
      </c>
      <c r="B291" s="14" t="s">
        <v>365</v>
      </c>
      <c r="C291" t="s">
        <v>3645</v>
      </c>
      <c r="D291" t="s">
        <v>4061</v>
      </c>
      <c r="E291" t="s">
        <v>1359</v>
      </c>
      <c r="F291" s="105">
        <f t="shared" si="4"/>
        <v>21</v>
      </c>
      <c r="G291" t="s">
        <v>1201</v>
      </c>
      <c r="H291" s="96">
        <v>3</v>
      </c>
      <c r="Q291" s="36"/>
    </row>
    <row r="292" spans="1:17">
      <c r="A292" s="36">
        <v>291</v>
      </c>
      <c r="B292" s="14" t="s">
        <v>366</v>
      </c>
      <c r="C292" t="s">
        <v>3644</v>
      </c>
      <c r="D292" t="s">
        <v>4062</v>
      </c>
      <c r="E292" t="s">
        <v>404</v>
      </c>
      <c r="F292" s="105">
        <f t="shared" si="4"/>
        <v>23</v>
      </c>
      <c r="G292" t="s">
        <v>1201</v>
      </c>
      <c r="H292" s="96">
        <v>3</v>
      </c>
      <c r="Q292" s="36"/>
    </row>
    <row r="293" spans="1:17">
      <c r="A293" s="36">
        <v>292</v>
      </c>
      <c r="B293" s="14" t="s">
        <v>367</v>
      </c>
      <c r="C293" t="s">
        <v>3643</v>
      </c>
      <c r="D293" t="s">
        <v>4063</v>
      </c>
      <c r="E293" t="s">
        <v>1361</v>
      </c>
      <c r="F293" s="105">
        <f t="shared" si="4"/>
        <v>6</v>
      </c>
      <c r="G293" t="s">
        <v>1201</v>
      </c>
      <c r="H293" s="96">
        <v>3</v>
      </c>
      <c r="Q293" s="36"/>
    </row>
    <row r="294" spans="1:17">
      <c r="A294" s="36">
        <v>293</v>
      </c>
      <c r="B294" s="14" t="s">
        <v>368</v>
      </c>
      <c r="C294" t="s">
        <v>3642</v>
      </c>
      <c r="D294" t="s">
        <v>4064</v>
      </c>
      <c r="E294" t="s">
        <v>404</v>
      </c>
      <c r="F294" s="105">
        <f t="shared" si="4"/>
        <v>23</v>
      </c>
      <c r="G294" t="s">
        <v>1201</v>
      </c>
      <c r="H294" s="96">
        <v>3</v>
      </c>
      <c r="Q294" s="36"/>
    </row>
    <row r="295" spans="1:17">
      <c r="A295" s="36">
        <v>294</v>
      </c>
      <c r="B295" s="14" t="s">
        <v>369</v>
      </c>
      <c r="C295" t="s">
        <v>3641</v>
      </c>
      <c r="D295" t="s">
        <v>4065</v>
      </c>
      <c r="E295" t="s">
        <v>404</v>
      </c>
      <c r="F295" s="105">
        <f t="shared" si="4"/>
        <v>23</v>
      </c>
      <c r="G295" t="s">
        <v>1201</v>
      </c>
      <c r="H295" s="96">
        <v>3</v>
      </c>
      <c r="Q295" s="36"/>
    </row>
    <row r="296" spans="1:17">
      <c r="A296" s="36">
        <v>295</v>
      </c>
      <c r="B296" s="14" t="s">
        <v>370</v>
      </c>
      <c r="C296" t="s">
        <v>3640</v>
      </c>
      <c r="D296" t="s">
        <v>4066</v>
      </c>
      <c r="E296" t="s">
        <v>404</v>
      </c>
      <c r="F296" s="105">
        <f t="shared" si="4"/>
        <v>23</v>
      </c>
      <c r="G296" t="s">
        <v>1201</v>
      </c>
      <c r="H296" s="96">
        <v>3</v>
      </c>
      <c r="Q296" s="36"/>
    </row>
    <row r="297" spans="1:17">
      <c r="A297" s="36">
        <v>296</v>
      </c>
      <c r="B297" s="14" t="s">
        <v>371</v>
      </c>
      <c r="C297" t="s">
        <v>3639</v>
      </c>
      <c r="D297" t="s">
        <v>4067</v>
      </c>
      <c r="E297" t="s">
        <v>404</v>
      </c>
      <c r="F297" s="105">
        <f t="shared" si="4"/>
        <v>23</v>
      </c>
      <c r="G297" t="s">
        <v>1201</v>
      </c>
      <c r="H297" s="96">
        <v>3</v>
      </c>
      <c r="Q297" s="36"/>
    </row>
    <row r="298" spans="1:17">
      <c r="A298" s="36">
        <v>297</v>
      </c>
      <c r="B298" s="14" t="s">
        <v>372</v>
      </c>
      <c r="C298" t="s">
        <v>3638</v>
      </c>
      <c r="D298" t="s">
        <v>4068</v>
      </c>
      <c r="E298" t="s">
        <v>404</v>
      </c>
      <c r="F298" s="105">
        <f t="shared" si="4"/>
        <v>23</v>
      </c>
      <c r="G298" t="s">
        <v>1201</v>
      </c>
      <c r="H298" s="96">
        <v>3</v>
      </c>
      <c r="Q298" s="36"/>
    </row>
    <row r="299" spans="1:17">
      <c r="A299" s="36">
        <v>298</v>
      </c>
      <c r="B299" s="14" t="s">
        <v>373</v>
      </c>
      <c r="C299" t="s">
        <v>3637</v>
      </c>
      <c r="D299" t="s">
        <v>4069</v>
      </c>
      <c r="E299" t="s">
        <v>404</v>
      </c>
      <c r="F299" s="105">
        <f t="shared" si="4"/>
        <v>23</v>
      </c>
      <c r="G299" t="s">
        <v>1201</v>
      </c>
      <c r="H299" s="96">
        <v>3</v>
      </c>
      <c r="Q299" s="36"/>
    </row>
    <row r="300" spans="1:17">
      <c r="A300" s="36">
        <v>299</v>
      </c>
      <c r="B300" s="14" t="s">
        <v>374</v>
      </c>
      <c r="C300" t="s">
        <v>3636</v>
      </c>
      <c r="D300" t="s">
        <v>4070</v>
      </c>
      <c r="E300" t="s">
        <v>404</v>
      </c>
      <c r="F300" s="105">
        <f t="shared" si="4"/>
        <v>23</v>
      </c>
      <c r="G300" t="s">
        <v>1201</v>
      </c>
      <c r="H300" s="96">
        <v>3</v>
      </c>
      <c r="Q300" s="36"/>
    </row>
    <row r="301" spans="1:17">
      <c r="A301" s="36">
        <v>300</v>
      </c>
      <c r="B301" s="14" t="s">
        <v>375</v>
      </c>
      <c r="C301" t="s">
        <v>3635</v>
      </c>
      <c r="D301" t="s">
        <v>4071</v>
      </c>
      <c r="E301" t="s">
        <v>1174</v>
      </c>
      <c r="F301" s="105">
        <f t="shared" si="4"/>
        <v>24</v>
      </c>
      <c r="G301" t="s">
        <v>1201</v>
      </c>
      <c r="H301" s="96">
        <v>3</v>
      </c>
      <c r="Q301" s="36"/>
    </row>
    <row r="302" spans="1:17">
      <c r="A302" s="36">
        <v>301</v>
      </c>
      <c r="B302" s="14" t="s">
        <v>376</v>
      </c>
      <c r="C302" t="s">
        <v>3634</v>
      </c>
      <c r="D302" t="s">
        <v>4072</v>
      </c>
      <c r="E302" t="s">
        <v>1359</v>
      </c>
      <c r="F302" s="105">
        <f t="shared" si="4"/>
        <v>21</v>
      </c>
      <c r="G302" t="s">
        <v>1201</v>
      </c>
      <c r="H302" s="96">
        <v>3</v>
      </c>
      <c r="Q302" s="36"/>
    </row>
    <row r="303" spans="1:17">
      <c r="A303" s="36">
        <v>302</v>
      </c>
      <c r="B303" s="14" t="s">
        <v>377</v>
      </c>
      <c r="C303" t="s">
        <v>3633</v>
      </c>
      <c r="D303" t="s">
        <v>4073</v>
      </c>
      <c r="E303" t="s">
        <v>1174</v>
      </c>
      <c r="F303" s="105">
        <f t="shared" si="4"/>
        <v>24</v>
      </c>
      <c r="G303" t="s">
        <v>1201</v>
      </c>
      <c r="H303" s="96">
        <v>3</v>
      </c>
      <c r="Q303" s="36"/>
    </row>
    <row r="304" spans="1:17">
      <c r="A304" s="36">
        <v>303</v>
      </c>
      <c r="B304" s="14" t="s">
        <v>379</v>
      </c>
      <c r="C304" t="s">
        <v>3632</v>
      </c>
      <c r="D304" t="s">
        <v>4074</v>
      </c>
      <c r="E304" t="s">
        <v>1174</v>
      </c>
      <c r="F304" s="105">
        <f t="shared" si="4"/>
        <v>24</v>
      </c>
      <c r="G304" t="s">
        <v>1201</v>
      </c>
      <c r="H304" s="96">
        <v>3</v>
      </c>
      <c r="Q304" s="36"/>
    </row>
    <row r="305" spans="1:17">
      <c r="A305" s="36">
        <v>304</v>
      </c>
      <c r="B305" s="14" t="s">
        <v>380</v>
      </c>
      <c r="C305" t="s">
        <v>3631</v>
      </c>
      <c r="D305" t="s">
        <v>4075</v>
      </c>
      <c r="E305" t="s">
        <v>404</v>
      </c>
      <c r="F305" s="105">
        <f t="shared" si="4"/>
        <v>23</v>
      </c>
      <c r="G305" t="s">
        <v>1201</v>
      </c>
      <c r="H305" s="96">
        <v>2</v>
      </c>
      <c r="Q305" s="36"/>
    </row>
    <row r="306" spans="1:17">
      <c r="A306" s="36">
        <v>305</v>
      </c>
      <c r="B306" s="14" t="s">
        <v>381</v>
      </c>
      <c r="C306" t="s">
        <v>3630</v>
      </c>
      <c r="D306" t="s">
        <v>4076</v>
      </c>
      <c r="E306" t="s">
        <v>404</v>
      </c>
      <c r="F306" s="105">
        <f t="shared" si="4"/>
        <v>23</v>
      </c>
      <c r="G306" t="s">
        <v>1201</v>
      </c>
      <c r="H306" s="96">
        <v>2</v>
      </c>
      <c r="Q306" s="36"/>
    </row>
    <row r="307" spans="1:17">
      <c r="A307" s="36">
        <v>306</v>
      </c>
      <c r="B307" s="14" t="s">
        <v>382</v>
      </c>
      <c r="C307" t="s">
        <v>3629</v>
      </c>
      <c r="D307" t="s">
        <v>4077</v>
      </c>
      <c r="E307" t="s">
        <v>404</v>
      </c>
      <c r="F307" s="105">
        <f t="shared" si="4"/>
        <v>23</v>
      </c>
      <c r="G307" t="s">
        <v>1201</v>
      </c>
      <c r="H307" s="96">
        <v>2</v>
      </c>
      <c r="Q307" s="36"/>
    </row>
    <row r="308" spans="1:17">
      <c r="A308" s="36">
        <v>307</v>
      </c>
      <c r="B308" s="14" t="s">
        <v>383</v>
      </c>
      <c r="C308" t="s">
        <v>3628</v>
      </c>
      <c r="D308" t="s">
        <v>4078</v>
      </c>
      <c r="E308" t="s">
        <v>404</v>
      </c>
      <c r="F308" s="105">
        <f t="shared" si="4"/>
        <v>23</v>
      </c>
      <c r="G308" t="s">
        <v>1201</v>
      </c>
      <c r="H308" s="96">
        <v>2</v>
      </c>
      <c r="Q308" s="36"/>
    </row>
    <row r="309" spans="1:17">
      <c r="A309" s="36">
        <v>308</v>
      </c>
      <c r="B309" s="14" t="s">
        <v>384</v>
      </c>
      <c r="C309" t="s">
        <v>3627</v>
      </c>
      <c r="D309" t="s">
        <v>4079</v>
      </c>
      <c r="E309" t="s">
        <v>1359</v>
      </c>
      <c r="F309" s="105">
        <f t="shared" si="4"/>
        <v>21</v>
      </c>
      <c r="G309" t="s">
        <v>1201</v>
      </c>
      <c r="H309" s="96">
        <v>2</v>
      </c>
      <c r="Q309" s="36"/>
    </row>
    <row r="310" spans="1:17">
      <c r="A310" s="36">
        <v>309</v>
      </c>
      <c r="B310" s="14" t="s">
        <v>385</v>
      </c>
      <c r="C310" t="s">
        <v>3626</v>
      </c>
      <c r="D310" t="s">
        <v>4080</v>
      </c>
      <c r="E310" t="s">
        <v>404</v>
      </c>
      <c r="F310" s="105">
        <f t="shared" si="4"/>
        <v>23</v>
      </c>
      <c r="G310" t="s">
        <v>1201</v>
      </c>
      <c r="H310" s="96">
        <v>2</v>
      </c>
      <c r="Q310" s="36"/>
    </row>
    <row r="311" spans="1:17">
      <c r="A311" s="36">
        <v>310</v>
      </c>
      <c r="B311" s="14" t="s">
        <v>386</v>
      </c>
      <c r="C311" t="s">
        <v>3625</v>
      </c>
      <c r="D311" t="s">
        <v>4081</v>
      </c>
      <c r="E311" t="s">
        <v>404</v>
      </c>
      <c r="F311" s="105">
        <f t="shared" si="4"/>
        <v>23</v>
      </c>
      <c r="G311" t="s">
        <v>1201</v>
      </c>
      <c r="H311" s="96">
        <v>2</v>
      </c>
      <c r="Q311" s="36"/>
    </row>
    <row r="312" spans="1:17">
      <c r="A312" s="36">
        <v>311</v>
      </c>
      <c r="B312" s="14" t="s">
        <v>387</v>
      </c>
      <c r="C312" t="s">
        <v>3624</v>
      </c>
      <c r="D312" t="s">
        <v>4082</v>
      </c>
      <c r="E312" t="s">
        <v>404</v>
      </c>
      <c r="F312" s="105">
        <f t="shared" si="4"/>
        <v>23</v>
      </c>
      <c r="G312" t="s">
        <v>1201</v>
      </c>
      <c r="H312" s="96">
        <v>2</v>
      </c>
      <c r="Q312" s="36"/>
    </row>
    <row r="313" spans="1:17">
      <c r="A313" s="36">
        <v>312</v>
      </c>
      <c r="B313" s="14" t="s">
        <v>388</v>
      </c>
      <c r="C313" t="s">
        <v>3623</v>
      </c>
      <c r="D313" t="s">
        <v>4083</v>
      </c>
      <c r="E313" t="s">
        <v>404</v>
      </c>
      <c r="F313" s="105">
        <f t="shared" si="4"/>
        <v>23</v>
      </c>
      <c r="G313" t="s">
        <v>1201</v>
      </c>
      <c r="H313" s="96">
        <v>2</v>
      </c>
      <c r="Q313" s="36"/>
    </row>
    <row r="314" spans="1:17">
      <c r="A314" s="36">
        <v>313</v>
      </c>
      <c r="B314" s="14" t="s">
        <v>390</v>
      </c>
      <c r="C314" t="s">
        <v>3622</v>
      </c>
      <c r="D314" t="s">
        <v>4084</v>
      </c>
      <c r="E314" t="s">
        <v>1359</v>
      </c>
      <c r="F314" s="105">
        <f t="shared" si="4"/>
        <v>21</v>
      </c>
      <c r="G314" t="s">
        <v>1201</v>
      </c>
      <c r="H314" s="96">
        <v>2</v>
      </c>
      <c r="Q314" s="36"/>
    </row>
    <row r="315" spans="1:17">
      <c r="A315" s="36">
        <v>314</v>
      </c>
      <c r="B315" s="14" t="s">
        <v>391</v>
      </c>
      <c r="C315" t="s">
        <v>3621</v>
      </c>
      <c r="D315" t="s">
        <v>4085</v>
      </c>
      <c r="E315" t="s">
        <v>1359</v>
      </c>
      <c r="F315" s="105">
        <f t="shared" si="4"/>
        <v>21</v>
      </c>
      <c r="G315" t="s">
        <v>1201</v>
      </c>
      <c r="H315" s="96">
        <v>2</v>
      </c>
      <c r="Q315" s="36"/>
    </row>
    <row r="316" spans="1:17">
      <c r="A316" s="36">
        <v>315</v>
      </c>
      <c r="B316" s="14" t="s">
        <v>392</v>
      </c>
      <c r="C316" t="s">
        <v>3620</v>
      </c>
      <c r="D316" t="s">
        <v>4086</v>
      </c>
      <c r="E316" t="s">
        <v>1359</v>
      </c>
      <c r="F316" s="105">
        <f t="shared" si="4"/>
        <v>21</v>
      </c>
      <c r="G316" t="s">
        <v>1201</v>
      </c>
      <c r="H316" s="96">
        <v>2</v>
      </c>
      <c r="Q316" s="36"/>
    </row>
    <row r="317" spans="1:17">
      <c r="A317" s="36">
        <v>316</v>
      </c>
      <c r="B317" s="14" t="s">
        <v>393</v>
      </c>
      <c r="C317" t="s">
        <v>3619</v>
      </c>
      <c r="D317" t="s">
        <v>4087</v>
      </c>
      <c r="E317" t="s">
        <v>404</v>
      </c>
      <c r="F317" s="105">
        <f t="shared" si="4"/>
        <v>23</v>
      </c>
      <c r="G317" t="s">
        <v>1201</v>
      </c>
      <c r="H317" s="96">
        <v>2</v>
      </c>
      <c r="Q317" s="36"/>
    </row>
    <row r="318" spans="1:17">
      <c r="A318" s="36">
        <v>317</v>
      </c>
      <c r="B318" s="14" t="s">
        <v>394</v>
      </c>
      <c r="C318" t="s">
        <v>3618</v>
      </c>
      <c r="D318" t="s">
        <v>4088</v>
      </c>
      <c r="E318" t="s">
        <v>389</v>
      </c>
      <c r="F318" s="105">
        <f t="shared" si="4"/>
        <v>28</v>
      </c>
      <c r="G318" t="s">
        <v>1201</v>
      </c>
      <c r="H318" s="96">
        <v>2</v>
      </c>
      <c r="Q318" s="36"/>
    </row>
    <row r="319" spans="1:17">
      <c r="A319" s="36">
        <v>318</v>
      </c>
      <c r="B319" s="14" t="s">
        <v>396</v>
      </c>
      <c r="C319" t="s">
        <v>3617</v>
      </c>
      <c r="D319" t="s">
        <v>4089</v>
      </c>
      <c r="E319" t="s">
        <v>404</v>
      </c>
      <c r="F319" s="105">
        <f t="shared" si="4"/>
        <v>23</v>
      </c>
      <c r="G319" t="s">
        <v>1201</v>
      </c>
      <c r="H319" s="96">
        <v>2</v>
      </c>
      <c r="Q319" s="36"/>
    </row>
    <row r="320" spans="1:17">
      <c r="A320" s="36">
        <v>319</v>
      </c>
      <c r="B320" s="14" t="s">
        <v>397</v>
      </c>
      <c r="C320" t="s">
        <v>3616</v>
      </c>
      <c r="D320" t="s">
        <v>4090</v>
      </c>
      <c r="E320" t="s">
        <v>404</v>
      </c>
      <c r="F320" s="105">
        <f t="shared" si="4"/>
        <v>23</v>
      </c>
      <c r="G320" t="s">
        <v>1201</v>
      </c>
      <c r="H320" s="96">
        <v>2</v>
      </c>
      <c r="Q320" s="36"/>
    </row>
    <row r="321" spans="1:17">
      <c r="A321" s="36">
        <v>320</v>
      </c>
      <c r="B321" s="14" t="s">
        <v>398</v>
      </c>
      <c r="C321" t="s">
        <v>3615</v>
      </c>
      <c r="D321" t="s">
        <v>4091</v>
      </c>
      <c r="E321" t="s">
        <v>404</v>
      </c>
      <c r="F321" s="105">
        <f t="shared" si="4"/>
        <v>23</v>
      </c>
      <c r="G321" t="s">
        <v>1201</v>
      </c>
      <c r="H321" s="96">
        <v>2</v>
      </c>
      <c r="Q321" s="36"/>
    </row>
    <row r="322" spans="1:17">
      <c r="A322" s="36">
        <v>321</v>
      </c>
      <c r="B322" s="14" t="s">
        <v>401</v>
      </c>
      <c r="C322" t="s">
        <v>3614</v>
      </c>
      <c r="D322" t="s">
        <v>4092</v>
      </c>
      <c r="E322" t="s">
        <v>404</v>
      </c>
      <c r="F322" s="105">
        <f t="shared" si="4"/>
        <v>23</v>
      </c>
      <c r="G322" t="s">
        <v>1201</v>
      </c>
      <c r="H322" s="96">
        <v>2</v>
      </c>
      <c r="Q322" s="36"/>
    </row>
    <row r="323" spans="1:17">
      <c r="A323" s="36">
        <v>322</v>
      </c>
      <c r="B323" s="14" t="s">
        <v>403</v>
      </c>
      <c r="C323" t="s">
        <v>3613</v>
      </c>
      <c r="D323" t="s">
        <v>4093</v>
      </c>
      <c r="E323" t="s">
        <v>404</v>
      </c>
      <c r="F323" s="105">
        <f t="shared" ref="F323:F386" si="5">VLOOKUP(E323,$N$1:$O$48,2,FALSE)</f>
        <v>23</v>
      </c>
      <c r="G323" t="s">
        <v>1201</v>
      </c>
      <c r="H323" s="96">
        <v>2</v>
      </c>
      <c r="Q323" s="36"/>
    </row>
    <row r="324" spans="1:17">
      <c r="A324" s="36">
        <v>323</v>
      </c>
      <c r="B324" s="14" t="s">
        <v>405</v>
      </c>
      <c r="C324" t="s">
        <v>1720</v>
      </c>
      <c r="D324" t="s">
        <v>1721</v>
      </c>
      <c r="E324" t="s">
        <v>404</v>
      </c>
      <c r="F324" s="105">
        <f t="shared" si="5"/>
        <v>23</v>
      </c>
      <c r="G324" t="s">
        <v>1201</v>
      </c>
      <c r="H324" s="96">
        <v>2</v>
      </c>
      <c r="Q324" s="36"/>
    </row>
    <row r="325" spans="1:17">
      <c r="A325" s="36">
        <v>324</v>
      </c>
      <c r="B325" s="14" t="s">
        <v>406</v>
      </c>
      <c r="C325" t="s">
        <v>3612</v>
      </c>
      <c r="D325" t="s">
        <v>4094</v>
      </c>
      <c r="E325" t="s">
        <v>404</v>
      </c>
      <c r="F325" s="105">
        <f t="shared" si="5"/>
        <v>23</v>
      </c>
      <c r="G325" t="s">
        <v>1201</v>
      </c>
      <c r="H325" s="96">
        <v>2</v>
      </c>
      <c r="Q325" s="36"/>
    </row>
    <row r="326" spans="1:17">
      <c r="A326" s="36">
        <v>325</v>
      </c>
      <c r="B326" s="14" t="s">
        <v>407</v>
      </c>
      <c r="C326" t="s">
        <v>3611</v>
      </c>
      <c r="D326" t="s">
        <v>4095</v>
      </c>
      <c r="E326" t="s">
        <v>378</v>
      </c>
      <c r="F326" s="105">
        <f t="shared" si="5"/>
        <v>39</v>
      </c>
      <c r="G326" t="s">
        <v>1201</v>
      </c>
      <c r="H326" s="96">
        <v>2</v>
      </c>
      <c r="Q326" s="36"/>
    </row>
    <row r="327" spans="1:17">
      <c r="A327" s="36">
        <v>326</v>
      </c>
      <c r="B327" s="14" t="s">
        <v>408</v>
      </c>
      <c r="C327" t="s">
        <v>3610</v>
      </c>
      <c r="D327" t="s">
        <v>4096</v>
      </c>
      <c r="E327" t="s">
        <v>404</v>
      </c>
      <c r="F327" s="105">
        <f t="shared" si="5"/>
        <v>23</v>
      </c>
      <c r="G327" t="s">
        <v>1201</v>
      </c>
      <c r="H327" s="96">
        <v>2</v>
      </c>
      <c r="Q327" s="36"/>
    </row>
    <row r="328" spans="1:17">
      <c r="A328" s="36">
        <v>327</v>
      </c>
      <c r="B328" s="14" t="s">
        <v>409</v>
      </c>
      <c r="C328" t="s">
        <v>3609</v>
      </c>
      <c r="D328" t="s">
        <v>4097</v>
      </c>
      <c r="E328" t="s">
        <v>404</v>
      </c>
      <c r="F328" s="105">
        <f t="shared" si="5"/>
        <v>23</v>
      </c>
      <c r="G328" t="s">
        <v>1201</v>
      </c>
      <c r="H328" s="96">
        <v>2</v>
      </c>
      <c r="Q328" s="36"/>
    </row>
    <row r="329" spans="1:17">
      <c r="A329" s="36">
        <v>328</v>
      </c>
      <c r="B329" s="14" t="s">
        <v>410</v>
      </c>
      <c r="C329" t="s">
        <v>3608</v>
      </c>
      <c r="D329" t="s">
        <v>4098</v>
      </c>
      <c r="E329" t="s">
        <v>404</v>
      </c>
      <c r="F329" s="105">
        <f t="shared" si="5"/>
        <v>23</v>
      </c>
      <c r="G329" t="s">
        <v>1201</v>
      </c>
      <c r="H329" s="96">
        <v>2</v>
      </c>
      <c r="Q329" s="36"/>
    </row>
    <row r="330" spans="1:17">
      <c r="A330" s="36">
        <v>329</v>
      </c>
      <c r="B330" s="14" t="s">
        <v>411</v>
      </c>
      <c r="C330" t="s">
        <v>3607</v>
      </c>
      <c r="D330" t="s">
        <v>4099</v>
      </c>
      <c r="E330" t="s">
        <v>404</v>
      </c>
      <c r="F330" s="105">
        <f t="shared" si="5"/>
        <v>23</v>
      </c>
      <c r="G330" t="s">
        <v>1201</v>
      </c>
      <c r="H330" s="96">
        <v>2</v>
      </c>
      <c r="Q330" s="36"/>
    </row>
    <row r="331" spans="1:17">
      <c r="A331" s="36">
        <v>330</v>
      </c>
      <c r="B331" s="14" t="s">
        <v>412</v>
      </c>
      <c r="C331" t="s">
        <v>3606</v>
      </c>
      <c r="D331" t="s">
        <v>4100</v>
      </c>
      <c r="E331" t="s">
        <v>128</v>
      </c>
      <c r="F331" s="105">
        <f t="shared" si="5"/>
        <v>34</v>
      </c>
      <c r="G331" t="s">
        <v>1201</v>
      </c>
      <c r="H331" s="96">
        <v>2</v>
      </c>
      <c r="Q331" s="36"/>
    </row>
    <row r="332" spans="1:17">
      <c r="A332" s="36">
        <v>331</v>
      </c>
      <c r="B332" s="14" t="s">
        <v>413</v>
      </c>
      <c r="C332" t="s">
        <v>3605</v>
      </c>
      <c r="D332" t="s">
        <v>4101</v>
      </c>
      <c r="E332" t="s">
        <v>404</v>
      </c>
      <c r="F332" s="105">
        <f t="shared" si="5"/>
        <v>23</v>
      </c>
      <c r="G332" t="s">
        <v>1201</v>
      </c>
      <c r="H332" s="96">
        <v>2</v>
      </c>
      <c r="Q332" s="36"/>
    </row>
    <row r="333" spans="1:17">
      <c r="A333" s="36">
        <v>332</v>
      </c>
      <c r="B333" s="14" t="s">
        <v>414</v>
      </c>
      <c r="C333" t="s">
        <v>3604</v>
      </c>
      <c r="D333" t="s">
        <v>4102</v>
      </c>
      <c r="E333" t="s">
        <v>404</v>
      </c>
      <c r="F333" s="105">
        <f t="shared" si="5"/>
        <v>23</v>
      </c>
      <c r="G333" t="s">
        <v>1201</v>
      </c>
      <c r="H333" s="96">
        <v>2</v>
      </c>
      <c r="Q333" s="36"/>
    </row>
    <row r="334" spans="1:17">
      <c r="A334" s="36">
        <v>333</v>
      </c>
      <c r="B334" s="14" t="s">
        <v>415</v>
      </c>
      <c r="C334" t="s">
        <v>3603</v>
      </c>
      <c r="D334" t="s">
        <v>4103</v>
      </c>
      <c r="E334" t="s">
        <v>378</v>
      </c>
      <c r="F334" s="105">
        <f t="shared" si="5"/>
        <v>39</v>
      </c>
      <c r="G334" t="s">
        <v>1201</v>
      </c>
      <c r="H334" s="96">
        <v>2</v>
      </c>
      <c r="Q334" s="36"/>
    </row>
    <row r="335" spans="1:17">
      <c r="A335" s="36">
        <v>334</v>
      </c>
      <c r="B335" s="14" t="s">
        <v>416</v>
      </c>
      <c r="C335" t="s">
        <v>3602</v>
      </c>
      <c r="D335" t="s">
        <v>4104</v>
      </c>
      <c r="E335" t="s">
        <v>801</v>
      </c>
      <c r="F335" s="105">
        <f t="shared" si="5"/>
        <v>22</v>
      </c>
      <c r="G335" t="s">
        <v>1201</v>
      </c>
      <c r="H335" s="96">
        <v>2</v>
      </c>
      <c r="Q335" s="36"/>
    </row>
    <row r="336" spans="1:17">
      <c r="A336" s="36">
        <v>335</v>
      </c>
      <c r="B336" s="14" t="s">
        <v>418</v>
      </c>
      <c r="C336" t="s">
        <v>3601</v>
      </c>
      <c r="D336" t="s">
        <v>4105</v>
      </c>
      <c r="E336" t="s">
        <v>128</v>
      </c>
      <c r="F336" s="105">
        <f t="shared" si="5"/>
        <v>34</v>
      </c>
      <c r="G336" t="s">
        <v>1201</v>
      </c>
      <c r="H336" s="96">
        <v>2</v>
      </c>
      <c r="Q336" s="36"/>
    </row>
    <row r="337" spans="1:17">
      <c r="A337" s="36">
        <v>336</v>
      </c>
      <c r="B337" s="14" t="s">
        <v>419</v>
      </c>
      <c r="C337" t="s">
        <v>3600</v>
      </c>
      <c r="D337" t="s">
        <v>4106</v>
      </c>
      <c r="E337" t="s">
        <v>404</v>
      </c>
      <c r="F337" s="105">
        <f t="shared" si="5"/>
        <v>23</v>
      </c>
      <c r="G337" t="s">
        <v>1201</v>
      </c>
      <c r="H337" s="96">
        <v>2</v>
      </c>
      <c r="Q337" s="36"/>
    </row>
    <row r="338" spans="1:17">
      <c r="A338" s="36">
        <v>337</v>
      </c>
      <c r="B338" s="14" t="s">
        <v>420</v>
      </c>
      <c r="C338" t="s">
        <v>3599</v>
      </c>
      <c r="D338" t="s">
        <v>4107</v>
      </c>
      <c r="E338" t="s">
        <v>404</v>
      </c>
      <c r="F338" s="105">
        <f t="shared" si="5"/>
        <v>23</v>
      </c>
      <c r="G338" t="s">
        <v>1201</v>
      </c>
      <c r="H338" s="96">
        <v>1</v>
      </c>
      <c r="Q338" s="36"/>
    </row>
    <row r="339" spans="1:17">
      <c r="A339" s="36">
        <v>338</v>
      </c>
      <c r="B339" s="14" t="s">
        <v>421</v>
      </c>
      <c r="C339" t="s">
        <v>3598</v>
      </c>
      <c r="D339" t="s">
        <v>4108</v>
      </c>
      <c r="E339" t="s">
        <v>404</v>
      </c>
      <c r="F339" s="105">
        <f t="shared" si="5"/>
        <v>23</v>
      </c>
      <c r="G339" t="s">
        <v>1201</v>
      </c>
      <c r="H339" s="96">
        <v>1</v>
      </c>
      <c r="Q339" s="36"/>
    </row>
    <row r="340" spans="1:17">
      <c r="A340" s="36">
        <v>339</v>
      </c>
      <c r="B340" s="14" t="s">
        <v>422</v>
      </c>
      <c r="C340" t="s">
        <v>3597</v>
      </c>
      <c r="D340" t="s">
        <v>4109</v>
      </c>
      <c r="E340" t="s">
        <v>404</v>
      </c>
      <c r="F340" s="105">
        <f t="shared" si="5"/>
        <v>23</v>
      </c>
      <c r="G340" t="s">
        <v>1201</v>
      </c>
      <c r="H340" s="96">
        <v>1</v>
      </c>
      <c r="Q340" s="36"/>
    </row>
    <row r="341" spans="1:17">
      <c r="A341" s="36">
        <v>340</v>
      </c>
      <c r="B341" s="14" t="s">
        <v>423</v>
      </c>
      <c r="C341" t="s">
        <v>3596</v>
      </c>
      <c r="D341" t="s">
        <v>4110</v>
      </c>
      <c r="E341" t="s">
        <v>801</v>
      </c>
      <c r="F341" s="105">
        <f t="shared" si="5"/>
        <v>22</v>
      </c>
      <c r="G341" t="s">
        <v>1201</v>
      </c>
      <c r="H341" s="96">
        <v>1</v>
      </c>
      <c r="Q341" s="36"/>
    </row>
    <row r="342" spans="1:17">
      <c r="A342" s="36">
        <v>341</v>
      </c>
      <c r="B342" s="14" t="s">
        <v>424</v>
      </c>
      <c r="C342" t="s">
        <v>1782</v>
      </c>
      <c r="D342" t="s">
        <v>1783</v>
      </c>
      <c r="E342" t="s">
        <v>801</v>
      </c>
      <c r="F342" s="105">
        <f t="shared" si="5"/>
        <v>22</v>
      </c>
      <c r="G342" t="s">
        <v>1227</v>
      </c>
      <c r="H342" s="96">
        <v>5</v>
      </c>
      <c r="Q342" s="36"/>
    </row>
    <row r="343" spans="1:17">
      <c r="A343" s="36">
        <v>342</v>
      </c>
      <c r="B343" s="14" t="s">
        <v>425</v>
      </c>
      <c r="C343" t="s">
        <v>3005</v>
      </c>
      <c r="D343" t="s">
        <v>1584</v>
      </c>
      <c r="E343" t="s">
        <v>801</v>
      </c>
      <c r="F343" s="105">
        <f t="shared" si="5"/>
        <v>22</v>
      </c>
      <c r="G343" t="s">
        <v>1227</v>
      </c>
      <c r="H343" s="96">
        <v>2</v>
      </c>
      <c r="Q343" s="36"/>
    </row>
    <row r="344" spans="1:17">
      <c r="A344" s="36">
        <v>343</v>
      </c>
      <c r="B344" s="14" t="s">
        <v>426</v>
      </c>
      <c r="C344" t="s">
        <v>3595</v>
      </c>
      <c r="D344" t="s">
        <v>4111</v>
      </c>
      <c r="E344" t="s">
        <v>801</v>
      </c>
      <c r="F344" s="105">
        <f t="shared" si="5"/>
        <v>22</v>
      </c>
      <c r="G344" t="s">
        <v>1227</v>
      </c>
      <c r="H344" s="96">
        <v>2</v>
      </c>
      <c r="Q344" s="36"/>
    </row>
    <row r="345" spans="1:17">
      <c r="A345" s="36">
        <v>344</v>
      </c>
      <c r="B345" s="14" t="s">
        <v>427</v>
      </c>
      <c r="C345" t="s">
        <v>3594</v>
      </c>
      <c r="D345" t="s">
        <v>4112</v>
      </c>
      <c r="E345" t="s">
        <v>801</v>
      </c>
      <c r="F345" s="105">
        <f t="shared" si="5"/>
        <v>22</v>
      </c>
      <c r="G345" t="s">
        <v>1227</v>
      </c>
      <c r="H345" s="96">
        <v>2</v>
      </c>
      <c r="Q345" s="36"/>
    </row>
    <row r="346" spans="1:17">
      <c r="A346" s="36">
        <v>345</v>
      </c>
      <c r="B346" s="14" t="s">
        <v>428</v>
      </c>
      <c r="C346" t="s">
        <v>3593</v>
      </c>
      <c r="D346" t="s">
        <v>4113</v>
      </c>
      <c r="E346" t="s">
        <v>801</v>
      </c>
      <c r="F346" s="105">
        <f t="shared" si="5"/>
        <v>22</v>
      </c>
      <c r="G346" t="s">
        <v>1227</v>
      </c>
      <c r="H346" s="96">
        <v>2</v>
      </c>
      <c r="Q346" s="36"/>
    </row>
    <row r="347" spans="1:17">
      <c r="A347" s="36">
        <v>346</v>
      </c>
      <c r="B347" s="14" t="s">
        <v>429</v>
      </c>
      <c r="C347" t="s">
        <v>3592</v>
      </c>
      <c r="D347" t="s">
        <v>4114</v>
      </c>
      <c r="E347" t="s">
        <v>801</v>
      </c>
      <c r="F347" s="105">
        <f t="shared" si="5"/>
        <v>22</v>
      </c>
      <c r="G347" t="s">
        <v>1227</v>
      </c>
      <c r="H347" s="96">
        <v>2</v>
      </c>
      <c r="Q347" s="36"/>
    </row>
    <row r="348" spans="1:17">
      <c r="A348" s="36">
        <v>347</v>
      </c>
      <c r="B348" s="14" t="s">
        <v>430</v>
      </c>
      <c r="C348" t="s">
        <v>3591</v>
      </c>
      <c r="D348" t="s">
        <v>4115</v>
      </c>
      <c r="E348" t="s">
        <v>801</v>
      </c>
      <c r="F348" s="105">
        <f t="shared" si="5"/>
        <v>22</v>
      </c>
      <c r="G348" t="s">
        <v>1203</v>
      </c>
      <c r="H348" s="96">
        <v>2</v>
      </c>
      <c r="Q348" s="36"/>
    </row>
    <row r="349" spans="1:17">
      <c r="A349" s="36">
        <v>348</v>
      </c>
      <c r="B349" s="14" t="s">
        <v>431</v>
      </c>
      <c r="C349" t="s">
        <v>1597</v>
      </c>
      <c r="D349" t="s">
        <v>1598</v>
      </c>
      <c r="E349" t="s">
        <v>801</v>
      </c>
      <c r="F349" s="105">
        <f t="shared" si="5"/>
        <v>22</v>
      </c>
      <c r="G349" t="s">
        <v>1203</v>
      </c>
      <c r="H349" s="96">
        <v>4</v>
      </c>
      <c r="Q349" s="36"/>
    </row>
    <row r="350" spans="1:17">
      <c r="A350" s="36">
        <v>349</v>
      </c>
      <c r="B350" s="14" t="s">
        <v>432</v>
      </c>
      <c r="C350" t="s">
        <v>2119</v>
      </c>
      <c r="D350" t="s">
        <v>2120</v>
      </c>
      <c r="E350" t="s">
        <v>801</v>
      </c>
      <c r="F350" s="105">
        <f t="shared" si="5"/>
        <v>22</v>
      </c>
      <c r="G350" t="s">
        <v>1203</v>
      </c>
      <c r="H350" s="96">
        <v>4</v>
      </c>
      <c r="Q350" s="36"/>
    </row>
    <row r="351" spans="1:17">
      <c r="A351" s="36">
        <v>350</v>
      </c>
      <c r="B351" s="14" t="s">
        <v>433</v>
      </c>
      <c r="C351" t="s">
        <v>2147</v>
      </c>
      <c r="D351" t="s">
        <v>2148</v>
      </c>
      <c r="E351" t="s">
        <v>801</v>
      </c>
      <c r="F351" s="105">
        <f t="shared" si="5"/>
        <v>22</v>
      </c>
      <c r="G351" t="s">
        <v>1203</v>
      </c>
      <c r="H351" s="96">
        <v>4</v>
      </c>
      <c r="Q351" s="36"/>
    </row>
    <row r="352" spans="1:17">
      <c r="A352" s="36">
        <v>351</v>
      </c>
      <c r="B352" s="14" t="s">
        <v>434</v>
      </c>
      <c r="C352" t="s">
        <v>2117</v>
      </c>
      <c r="D352" t="s">
        <v>2118</v>
      </c>
      <c r="E352" t="s">
        <v>801</v>
      </c>
      <c r="F352" s="105">
        <f t="shared" si="5"/>
        <v>22</v>
      </c>
      <c r="G352" t="s">
        <v>1203</v>
      </c>
      <c r="H352" s="96">
        <v>4</v>
      </c>
      <c r="Q352" s="36"/>
    </row>
    <row r="353" spans="1:17">
      <c r="A353" s="36">
        <v>352</v>
      </c>
      <c r="B353" s="14" t="s">
        <v>435</v>
      </c>
      <c r="C353" t="s">
        <v>2121</v>
      </c>
      <c r="D353" t="s">
        <v>2122</v>
      </c>
      <c r="E353" t="s">
        <v>801</v>
      </c>
      <c r="F353" s="105">
        <f t="shared" si="5"/>
        <v>22</v>
      </c>
      <c r="G353" t="s">
        <v>1203</v>
      </c>
      <c r="H353" s="96">
        <v>4</v>
      </c>
      <c r="Q353" s="36"/>
    </row>
    <row r="354" spans="1:17">
      <c r="A354" s="36">
        <v>353</v>
      </c>
      <c r="B354" s="14" t="s">
        <v>436</v>
      </c>
      <c r="C354" t="s">
        <v>3590</v>
      </c>
      <c r="D354" t="s">
        <v>4116</v>
      </c>
      <c r="E354" t="s">
        <v>801</v>
      </c>
      <c r="F354" s="105">
        <f t="shared" si="5"/>
        <v>22</v>
      </c>
      <c r="G354" t="s">
        <v>1203</v>
      </c>
      <c r="H354" s="96">
        <v>2</v>
      </c>
      <c r="Q354" s="36"/>
    </row>
    <row r="355" spans="1:17">
      <c r="A355" s="36">
        <v>354</v>
      </c>
      <c r="B355" s="14" t="s">
        <v>437</v>
      </c>
      <c r="C355" t="s">
        <v>3589</v>
      </c>
      <c r="D355" t="s">
        <v>4117</v>
      </c>
      <c r="E355" t="s">
        <v>801</v>
      </c>
      <c r="F355" s="105">
        <f t="shared" si="5"/>
        <v>22</v>
      </c>
      <c r="G355" t="s">
        <v>1203</v>
      </c>
      <c r="H355" s="96">
        <v>2</v>
      </c>
      <c r="Q355" s="36"/>
    </row>
    <row r="356" spans="1:17">
      <c r="A356" s="36">
        <v>355</v>
      </c>
      <c r="B356" s="14" t="s">
        <v>438</v>
      </c>
      <c r="C356" t="s">
        <v>3588</v>
      </c>
      <c r="D356" t="s">
        <v>4118</v>
      </c>
      <c r="E356" t="s">
        <v>801</v>
      </c>
      <c r="F356" s="105">
        <f t="shared" si="5"/>
        <v>22</v>
      </c>
      <c r="G356" t="s">
        <v>1203</v>
      </c>
      <c r="H356" s="96">
        <v>2</v>
      </c>
      <c r="Q356" s="36"/>
    </row>
    <row r="357" spans="1:17">
      <c r="A357" s="36">
        <v>356</v>
      </c>
      <c r="B357" s="14" t="s">
        <v>439</v>
      </c>
      <c r="C357" t="s">
        <v>3587</v>
      </c>
      <c r="D357" t="s">
        <v>4119</v>
      </c>
      <c r="E357" t="s">
        <v>801</v>
      </c>
      <c r="F357" s="105">
        <f t="shared" si="5"/>
        <v>22</v>
      </c>
      <c r="G357" t="s">
        <v>1202</v>
      </c>
      <c r="H357" s="96">
        <v>2</v>
      </c>
      <c r="Q357" s="36"/>
    </row>
    <row r="358" spans="1:17">
      <c r="A358" s="36">
        <v>357</v>
      </c>
      <c r="B358" s="14" t="s">
        <v>440</v>
      </c>
      <c r="C358" t="s">
        <v>3586</v>
      </c>
      <c r="D358" t="s">
        <v>4120</v>
      </c>
      <c r="E358" t="s">
        <v>801</v>
      </c>
      <c r="F358" s="105">
        <f t="shared" si="5"/>
        <v>22</v>
      </c>
      <c r="G358" t="s">
        <v>1202</v>
      </c>
      <c r="H358" s="96">
        <v>2</v>
      </c>
      <c r="Q358" s="36"/>
    </row>
    <row r="359" spans="1:17">
      <c r="A359" s="36">
        <v>358</v>
      </c>
      <c r="B359" s="14" t="s">
        <v>441</v>
      </c>
      <c r="C359" t="s">
        <v>3585</v>
      </c>
      <c r="D359" t="s">
        <v>4121</v>
      </c>
      <c r="E359" t="s">
        <v>801</v>
      </c>
      <c r="F359" s="105">
        <f t="shared" si="5"/>
        <v>22</v>
      </c>
      <c r="G359" t="s">
        <v>1202</v>
      </c>
      <c r="H359" s="96">
        <v>2</v>
      </c>
      <c r="Q359" s="36"/>
    </row>
    <row r="360" spans="1:17">
      <c r="A360" s="36">
        <v>359</v>
      </c>
      <c r="B360" s="14" t="s">
        <v>442</v>
      </c>
      <c r="C360" t="s">
        <v>3584</v>
      </c>
      <c r="D360" t="s">
        <v>4122</v>
      </c>
      <c r="E360" t="s">
        <v>801</v>
      </c>
      <c r="F360" s="105">
        <f t="shared" si="5"/>
        <v>22</v>
      </c>
      <c r="G360" t="s">
        <v>1202</v>
      </c>
      <c r="H360" s="96">
        <v>2</v>
      </c>
      <c r="Q360" s="36"/>
    </row>
    <row r="361" spans="1:17">
      <c r="A361" s="36">
        <v>360</v>
      </c>
      <c r="B361" s="14" t="s">
        <v>443</v>
      </c>
      <c r="C361" t="s">
        <v>3583</v>
      </c>
      <c r="D361" t="s">
        <v>4123</v>
      </c>
      <c r="E361" t="s">
        <v>801</v>
      </c>
      <c r="F361" s="105">
        <f t="shared" si="5"/>
        <v>22</v>
      </c>
      <c r="G361" t="s">
        <v>1202</v>
      </c>
      <c r="H361" s="96">
        <v>2</v>
      </c>
      <c r="Q361" s="36"/>
    </row>
    <row r="362" spans="1:17">
      <c r="A362" s="36">
        <v>361</v>
      </c>
      <c r="B362" s="14" t="s">
        <v>444</v>
      </c>
      <c r="C362" t="s">
        <v>3582</v>
      </c>
      <c r="D362" t="s">
        <v>4124</v>
      </c>
      <c r="E362" t="s">
        <v>801</v>
      </c>
      <c r="F362" s="105">
        <f t="shared" si="5"/>
        <v>22</v>
      </c>
      <c r="G362" t="s">
        <v>1202</v>
      </c>
      <c r="H362" s="96">
        <v>2</v>
      </c>
      <c r="Q362" s="36"/>
    </row>
    <row r="363" spans="1:17">
      <c r="A363" s="36">
        <v>362</v>
      </c>
      <c r="B363" s="14" t="s">
        <v>445</v>
      </c>
      <c r="C363" t="s">
        <v>3581</v>
      </c>
      <c r="D363" t="s">
        <v>4125</v>
      </c>
      <c r="E363" t="s">
        <v>801</v>
      </c>
      <c r="F363" s="105">
        <f t="shared" si="5"/>
        <v>22</v>
      </c>
      <c r="G363" t="s">
        <v>1202</v>
      </c>
      <c r="H363" s="96">
        <v>2</v>
      </c>
      <c r="Q363" s="36"/>
    </row>
    <row r="364" spans="1:17">
      <c r="A364" s="36">
        <v>363</v>
      </c>
      <c r="B364" s="14" t="s">
        <v>446</v>
      </c>
      <c r="C364" t="s">
        <v>3580</v>
      </c>
      <c r="D364" t="s">
        <v>4126</v>
      </c>
      <c r="E364" t="s">
        <v>801</v>
      </c>
      <c r="F364" s="105">
        <f t="shared" si="5"/>
        <v>22</v>
      </c>
      <c r="G364" t="s">
        <v>1202</v>
      </c>
      <c r="H364" s="96">
        <v>2</v>
      </c>
      <c r="Q364" s="36"/>
    </row>
    <row r="365" spans="1:17">
      <c r="A365" s="36">
        <v>364</v>
      </c>
      <c r="B365" s="14" t="s">
        <v>447</v>
      </c>
      <c r="C365" t="s">
        <v>3579</v>
      </c>
      <c r="D365" t="s">
        <v>4127</v>
      </c>
      <c r="E365" t="s">
        <v>801</v>
      </c>
      <c r="F365" s="105">
        <f t="shared" si="5"/>
        <v>22</v>
      </c>
      <c r="G365" t="s">
        <v>1202</v>
      </c>
      <c r="H365" s="96">
        <v>2</v>
      </c>
      <c r="Q365" s="36"/>
    </row>
    <row r="366" spans="1:17">
      <c r="A366" s="36">
        <v>365</v>
      </c>
      <c r="B366" s="14" t="s">
        <v>448</v>
      </c>
      <c r="C366" t="s">
        <v>3578</v>
      </c>
      <c r="D366" t="s">
        <v>4128</v>
      </c>
      <c r="E366" t="s">
        <v>801</v>
      </c>
      <c r="F366" s="105">
        <f t="shared" si="5"/>
        <v>22</v>
      </c>
      <c r="G366" t="s">
        <v>1202</v>
      </c>
      <c r="H366" s="96">
        <v>2</v>
      </c>
      <c r="Q366" s="36"/>
    </row>
    <row r="367" spans="1:17">
      <c r="A367" s="36">
        <v>366</v>
      </c>
      <c r="B367" s="14" t="s">
        <v>449</v>
      </c>
      <c r="C367" t="s">
        <v>3577</v>
      </c>
      <c r="D367" t="s">
        <v>4129</v>
      </c>
      <c r="E367" t="s">
        <v>801</v>
      </c>
      <c r="F367" s="105">
        <f t="shared" si="5"/>
        <v>22</v>
      </c>
      <c r="G367" t="s">
        <v>1202</v>
      </c>
      <c r="H367" s="96">
        <v>3</v>
      </c>
      <c r="Q367" s="36"/>
    </row>
    <row r="368" spans="1:17">
      <c r="A368" s="36">
        <v>367</v>
      </c>
      <c r="B368" s="14" t="s">
        <v>450</v>
      </c>
      <c r="C368" t="s">
        <v>3576</v>
      </c>
      <c r="D368" t="s">
        <v>4130</v>
      </c>
      <c r="E368" t="s">
        <v>801</v>
      </c>
      <c r="F368" s="105">
        <f t="shared" si="5"/>
        <v>22</v>
      </c>
      <c r="G368" t="s">
        <v>1202</v>
      </c>
      <c r="H368" s="96">
        <v>3</v>
      </c>
      <c r="Q368" s="36"/>
    </row>
    <row r="369" spans="1:17">
      <c r="A369" s="36">
        <v>368</v>
      </c>
      <c r="B369" s="14" t="s">
        <v>451</v>
      </c>
      <c r="C369" t="s">
        <v>3575</v>
      </c>
      <c r="D369" t="s">
        <v>4131</v>
      </c>
      <c r="E369" t="s">
        <v>801</v>
      </c>
      <c r="F369" s="105">
        <f t="shared" si="5"/>
        <v>22</v>
      </c>
      <c r="G369" t="s">
        <v>1202</v>
      </c>
      <c r="H369" s="96">
        <v>3</v>
      </c>
      <c r="Q369" s="36"/>
    </row>
    <row r="370" spans="1:17">
      <c r="A370" s="36">
        <v>369</v>
      </c>
      <c r="B370" s="14" t="s">
        <v>452</v>
      </c>
      <c r="C370" t="s">
        <v>3574</v>
      </c>
      <c r="D370" t="s">
        <v>4132</v>
      </c>
      <c r="E370" t="s">
        <v>801</v>
      </c>
      <c r="F370" s="105">
        <f t="shared" si="5"/>
        <v>22</v>
      </c>
      <c r="G370" t="s">
        <v>1202</v>
      </c>
      <c r="H370" s="96">
        <v>3</v>
      </c>
      <c r="Q370" s="36"/>
    </row>
    <row r="371" spans="1:17">
      <c r="A371" s="36">
        <v>370</v>
      </c>
      <c r="B371" s="14" t="s">
        <v>453</v>
      </c>
      <c r="C371" t="s">
        <v>3573</v>
      </c>
      <c r="D371" t="s">
        <v>4054</v>
      </c>
      <c r="E371" t="s">
        <v>801</v>
      </c>
      <c r="F371" s="105">
        <f t="shared" si="5"/>
        <v>22</v>
      </c>
      <c r="G371" t="s">
        <v>1202</v>
      </c>
      <c r="H371" s="96">
        <v>3</v>
      </c>
      <c r="Q371" s="36"/>
    </row>
    <row r="372" spans="1:17">
      <c r="A372" s="36">
        <v>371</v>
      </c>
      <c r="B372" s="14" t="s">
        <v>454</v>
      </c>
      <c r="C372" t="s">
        <v>3572</v>
      </c>
      <c r="D372" t="s">
        <v>4133</v>
      </c>
      <c r="E372" t="s">
        <v>801</v>
      </c>
      <c r="F372" s="105">
        <f t="shared" si="5"/>
        <v>22</v>
      </c>
      <c r="G372" t="s">
        <v>1202</v>
      </c>
      <c r="H372" s="96">
        <v>3</v>
      </c>
      <c r="Q372" s="36"/>
    </row>
    <row r="373" spans="1:17">
      <c r="A373" s="36">
        <v>372</v>
      </c>
      <c r="B373" s="14" t="s">
        <v>455</v>
      </c>
      <c r="C373" t="s">
        <v>3571</v>
      </c>
      <c r="D373" t="s">
        <v>4134</v>
      </c>
      <c r="E373" t="s">
        <v>801</v>
      </c>
      <c r="F373" s="105">
        <f t="shared" si="5"/>
        <v>22</v>
      </c>
      <c r="G373" t="s">
        <v>1202</v>
      </c>
      <c r="H373" s="96">
        <v>3</v>
      </c>
      <c r="Q373" s="36"/>
    </row>
    <row r="374" spans="1:17">
      <c r="A374" s="36">
        <v>373</v>
      </c>
      <c r="B374" s="14" t="s">
        <v>456</v>
      </c>
      <c r="C374" t="s">
        <v>3570</v>
      </c>
      <c r="D374" t="s">
        <v>4135</v>
      </c>
      <c r="E374" t="s">
        <v>801</v>
      </c>
      <c r="F374" s="105">
        <f t="shared" si="5"/>
        <v>22</v>
      </c>
      <c r="G374" t="s">
        <v>1202</v>
      </c>
      <c r="H374" s="96">
        <v>3</v>
      </c>
      <c r="Q374" s="36"/>
    </row>
    <row r="375" spans="1:17">
      <c r="A375" s="36">
        <v>374</v>
      </c>
      <c r="B375" s="14" t="s">
        <v>457</v>
      </c>
      <c r="C375" t="s">
        <v>3569</v>
      </c>
      <c r="D375" t="s">
        <v>4136</v>
      </c>
      <c r="E375" t="s">
        <v>801</v>
      </c>
      <c r="F375" s="105">
        <f t="shared" si="5"/>
        <v>22</v>
      </c>
      <c r="G375" t="s">
        <v>1202</v>
      </c>
      <c r="H375" s="96">
        <v>3</v>
      </c>
      <c r="Q375" s="36"/>
    </row>
    <row r="376" spans="1:17">
      <c r="A376" s="36">
        <v>375</v>
      </c>
      <c r="B376" s="14" t="s">
        <v>458</v>
      </c>
      <c r="C376" t="s">
        <v>3568</v>
      </c>
      <c r="D376" t="s">
        <v>4137</v>
      </c>
      <c r="E376" t="s">
        <v>801</v>
      </c>
      <c r="F376" s="105">
        <f t="shared" si="5"/>
        <v>22</v>
      </c>
      <c r="G376" t="s">
        <v>1202</v>
      </c>
      <c r="H376" s="96">
        <v>3</v>
      </c>
      <c r="Q376" s="36"/>
    </row>
    <row r="377" spans="1:17">
      <c r="A377" s="36">
        <v>376</v>
      </c>
      <c r="B377" s="14" t="s">
        <v>459</v>
      </c>
      <c r="C377" t="s">
        <v>3567</v>
      </c>
      <c r="D377" t="s">
        <v>4138</v>
      </c>
      <c r="E377" t="s">
        <v>801</v>
      </c>
      <c r="F377" s="105">
        <f t="shared" si="5"/>
        <v>22</v>
      </c>
      <c r="G377" t="s">
        <v>1202</v>
      </c>
      <c r="H377" s="96">
        <v>3</v>
      </c>
      <c r="Q377" s="36"/>
    </row>
    <row r="378" spans="1:17">
      <c r="A378" s="36">
        <v>377</v>
      </c>
      <c r="B378" s="14" t="s">
        <v>460</v>
      </c>
      <c r="C378" t="s">
        <v>3566</v>
      </c>
      <c r="D378" t="s">
        <v>4139</v>
      </c>
      <c r="E378" t="s">
        <v>801</v>
      </c>
      <c r="F378" s="105">
        <f t="shared" si="5"/>
        <v>22</v>
      </c>
      <c r="G378" t="s">
        <v>1202</v>
      </c>
      <c r="H378" s="96">
        <v>3</v>
      </c>
      <c r="Q378" s="36"/>
    </row>
    <row r="379" spans="1:17">
      <c r="A379" s="36">
        <v>378</v>
      </c>
      <c r="B379" s="14" t="s">
        <v>461</v>
      </c>
      <c r="C379" t="s">
        <v>3565</v>
      </c>
      <c r="D379" t="s">
        <v>4140</v>
      </c>
      <c r="E379" t="s">
        <v>801</v>
      </c>
      <c r="F379" s="105">
        <f t="shared" si="5"/>
        <v>22</v>
      </c>
      <c r="G379" t="s">
        <v>1202</v>
      </c>
      <c r="H379" s="96">
        <v>3</v>
      </c>
      <c r="Q379" s="36"/>
    </row>
    <row r="380" spans="1:17">
      <c r="A380" s="36">
        <v>379</v>
      </c>
      <c r="B380" s="14" t="s">
        <v>462</v>
      </c>
      <c r="C380" t="s">
        <v>3564</v>
      </c>
      <c r="D380" t="s">
        <v>4141</v>
      </c>
      <c r="E380" t="s">
        <v>801</v>
      </c>
      <c r="F380" s="105">
        <f t="shared" si="5"/>
        <v>22</v>
      </c>
      <c r="G380" t="s">
        <v>1202</v>
      </c>
      <c r="H380" s="96">
        <v>3</v>
      </c>
      <c r="Q380" s="36"/>
    </row>
    <row r="381" spans="1:17">
      <c r="A381" s="36">
        <v>380</v>
      </c>
      <c r="B381" s="14" t="s">
        <v>463</v>
      </c>
      <c r="C381" t="s">
        <v>3563</v>
      </c>
      <c r="D381" t="s">
        <v>4142</v>
      </c>
      <c r="E381" t="s">
        <v>801</v>
      </c>
      <c r="F381" s="105">
        <f t="shared" si="5"/>
        <v>22</v>
      </c>
      <c r="G381" t="s">
        <v>1202</v>
      </c>
      <c r="H381" s="96">
        <v>3</v>
      </c>
      <c r="Q381" s="36"/>
    </row>
    <row r="382" spans="1:17">
      <c r="A382" s="36">
        <v>381</v>
      </c>
      <c r="B382" s="14" t="s">
        <v>464</v>
      </c>
      <c r="C382" t="s">
        <v>2034</v>
      </c>
      <c r="D382" t="s">
        <v>2035</v>
      </c>
      <c r="E382" t="s">
        <v>801</v>
      </c>
      <c r="F382" s="105">
        <f t="shared" si="5"/>
        <v>22</v>
      </c>
      <c r="G382" t="s">
        <v>1202</v>
      </c>
      <c r="H382" s="96">
        <v>4</v>
      </c>
      <c r="Q382" s="36"/>
    </row>
    <row r="383" spans="1:17">
      <c r="A383" s="36">
        <v>382</v>
      </c>
      <c r="B383" s="14" t="s">
        <v>465</v>
      </c>
      <c r="C383" t="s">
        <v>2036</v>
      </c>
      <c r="D383" t="s">
        <v>2037</v>
      </c>
      <c r="E383" t="s">
        <v>801</v>
      </c>
      <c r="F383" s="105">
        <f t="shared" si="5"/>
        <v>22</v>
      </c>
      <c r="G383" t="s">
        <v>1202</v>
      </c>
      <c r="H383" s="96">
        <v>4</v>
      </c>
      <c r="Q383" s="36"/>
    </row>
    <row r="384" spans="1:17">
      <c r="A384" s="36">
        <v>383</v>
      </c>
      <c r="B384" s="14" t="s">
        <v>466</v>
      </c>
      <c r="C384" t="s">
        <v>3562</v>
      </c>
      <c r="D384" t="s">
        <v>2031</v>
      </c>
      <c r="E384" t="s">
        <v>801</v>
      </c>
      <c r="F384" s="105">
        <f t="shared" si="5"/>
        <v>22</v>
      </c>
      <c r="G384" t="s">
        <v>1202</v>
      </c>
      <c r="H384" s="96">
        <v>4</v>
      </c>
      <c r="Q384" s="36"/>
    </row>
    <row r="385" spans="1:17">
      <c r="A385" s="36">
        <v>384</v>
      </c>
      <c r="B385" s="14" t="s">
        <v>467</v>
      </c>
      <c r="C385" t="s">
        <v>1909</v>
      </c>
      <c r="D385" t="s">
        <v>1910</v>
      </c>
      <c r="E385" t="s">
        <v>801</v>
      </c>
      <c r="F385" s="105">
        <f t="shared" si="5"/>
        <v>22</v>
      </c>
      <c r="G385" t="s">
        <v>1202</v>
      </c>
      <c r="H385" s="96">
        <v>4</v>
      </c>
      <c r="Q385" s="36"/>
    </row>
    <row r="386" spans="1:17">
      <c r="A386" s="36">
        <v>385</v>
      </c>
      <c r="B386" s="14" t="s">
        <v>468</v>
      </c>
      <c r="C386" t="s">
        <v>3561</v>
      </c>
      <c r="D386" t="s">
        <v>4143</v>
      </c>
      <c r="E386" t="s">
        <v>801</v>
      </c>
      <c r="F386" s="105">
        <f t="shared" si="5"/>
        <v>22</v>
      </c>
      <c r="G386" t="s">
        <v>1202</v>
      </c>
      <c r="H386" s="96">
        <v>4</v>
      </c>
      <c r="Q386" s="36"/>
    </row>
    <row r="387" spans="1:17">
      <c r="A387" s="36">
        <v>386</v>
      </c>
      <c r="B387" s="14" t="s">
        <v>469</v>
      </c>
      <c r="C387" t="s">
        <v>2029</v>
      </c>
      <c r="D387" t="s">
        <v>2030</v>
      </c>
      <c r="E387" t="s">
        <v>801</v>
      </c>
      <c r="F387" s="105">
        <f t="shared" ref="F387:F450" si="6">VLOOKUP(E387,$N$1:$O$48,2,FALSE)</f>
        <v>22</v>
      </c>
      <c r="G387" t="s">
        <v>1202</v>
      </c>
      <c r="H387" s="96">
        <v>4</v>
      </c>
      <c r="Q387" s="36"/>
    </row>
    <row r="388" spans="1:17">
      <c r="A388" s="36">
        <v>387</v>
      </c>
      <c r="B388" s="14" t="s">
        <v>470</v>
      </c>
      <c r="C388" t="s">
        <v>2032</v>
      </c>
      <c r="D388" t="s">
        <v>2033</v>
      </c>
      <c r="E388" t="s">
        <v>801</v>
      </c>
      <c r="F388" s="105">
        <f t="shared" si="6"/>
        <v>22</v>
      </c>
      <c r="G388" t="s">
        <v>1202</v>
      </c>
      <c r="H388" s="96">
        <v>4</v>
      </c>
      <c r="Q388" s="36"/>
    </row>
    <row r="389" spans="1:17">
      <c r="A389" s="36">
        <v>388</v>
      </c>
      <c r="B389" s="14" t="s">
        <v>471</v>
      </c>
      <c r="C389" t="s">
        <v>1601</v>
      </c>
      <c r="D389" t="s">
        <v>1602</v>
      </c>
      <c r="E389" t="s">
        <v>801</v>
      </c>
      <c r="F389" s="105">
        <f t="shared" si="6"/>
        <v>22</v>
      </c>
      <c r="G389" t="s">
        <v>1202</v>
      </c>
      <c r="H389" s="96" t="s">
        <v>275</v>
      </c>
      <c r="Q389" s="36"/>
    </row>
    <row r="390" spans="1:17">
      <c r="A390" s="36">
        <v>389</v>
      </c>
      <c r="B390" s="14" t="s">
        <v>472</v>
      </c>
      <c r="C390" t="s">
        <v>1607</v>
      </c>
      <c r="D390" t="s">
        <v>1608</v>
      </c>
      <c r="E390" t="s">
        <v>801</v>
      </c>
      <c r="F390" s="105">
        <f t="shared" si="6"/>
        <v>22</v>
      </c>
      <c r="G390" t="s">
        <v>1202</v>
      </c>
      <c r="H390" s="96" t="s">
        <v>275</v>
      </c>
      <c r="Q390" s="36"/>
    </row>
    <row r="391" spans="1:17">
      <c r="A391" s="36">
        <v>390</v>
      </c>
      <c r="B391" s="14" t="s">
        <v>473</v>
      </c>
      <c r="C391" t="s">
        <v>1611</v>
      </c>
      <c r="D391" t="s">
        <v>1612</v>
      </c>
      <c r="E391" t="s">
        <v>801</v>
      </c>
      <c r="F391" s="105">
        <f t="shared" si="6"/>
        <v>22</v>
      </c>
      <c r="G391" t="s">
        <v>1202</v>
      </c>
      <c r="H391" s="96" t="s">
        <v>275</v>
      </c>
      <c r="Q391" s="36"/>
    </row>
    <row r="392" spans="1:17">
      <c r="A392" s="36">
        <v>391</v>
      </c>
      <c r="B392" s="14" t="s">
        <v>474</v>
      </c>
      <c r="C392" t="s">
        <v>1609</v>
      </c>
      <c r="D392" t="s">
        <v>1610</v>
      </c>
      <c r="E392" t="s">
        <v>801</v>
      </c>
      <c r="F392" s="105">
        <f t="shared" si="6"/>
        <v>22</v>
      </c>
      <c r="G392" t="s">
        <v>1202</v>
      </c>
      <c r="H392" s="96" t="s">
        <v>275</v>
      </c>
      <c r="Q392" s="36"/>
    </row>
    <row r="393" spans="1:17">
      <c r="A393" s="36">
        <v>392</v>
      </c>
      <c r="B393" s="14" t="s">
        <v>475</v>
      </c>
      <c r="C393" t="s">
        <v>1605</v>
      </c>
      <c r="D393" t="s">
        <v>1606</v>
      </c>
      <c r="E393" t="s">
        <v>801</v>
      </c>
      <c r="F393" s="105">
        <f t="shared" si="6"/>
        <v>22</v>
      </c>
      <c r="G393" t="s">
        <v>1202</v>
      </c>
      <c r="H393" s="96" t="s">
        <v>275</v>
      </c>
      <c r="Q393" s="36"/>
    </row>
    <row r="394" spans="1:17">
      <c r="A394" s="36">
        <v>393</v>
      </c>
      <c r="B394" s="14" t="s">
        <v>476</v>
      </c>
      <c r="C394" t="s">
        <v>1613</v>
      </c>
      <c r="D394" t="s">
        <v>1614</v>
      </c>
      <c r="E394" t="s">
        <v>801</v>
      </c>
      <c r="F394" s="105">
        <f t="shared" si="6"/>
        <v>22</v>
      </c>
      <c r="G394" t="s">
        <v>1202</v>
      </c>
      <c r="H394" s="96" t="s">
        <v>275</v>
      </c>
      <c r="Q394" s="36"/>
    </row>
    <row r="395" spans="1:17">
      <c r="A395" s="36">
        <v>394</v>
      </c>
      <c r="B395" s="14" t="s">
        <v>477</v>
      </c>
      <c r="C395" t="s">
        <v>3560</v>
      </c>
      <c r="D395" t="s">
        <v>4144</v>
      </c>
      <c r="E395" t="s">
        <v>801</v>
      </c>
      <c r="F395" s="105">
        <f t="shared" si="6"/>
        <v>22</v>
      </c>
      <c r="G395" t="s">
        <v>1202</v>
      </c>
      <c r="H395" s="96">
        <v>2</v>
      </c>
      <c r="Q395" s="36"/>
    </row>
    <row r="396" spans="1:17">
      <c r="A396" s="36">
        <v>395</v>
      </c>
      <c r="B396" s="14" t="s">
        <v>478</v>
      </c>
      <c r="C396" t="s">
        <v>3559</v>
      </c>
      <c r="D396" t="s">
        <v>4145</v>
      </c>
      <c r="E396" t="s">
        <v>801</v>
      </c>
      <c r="F396" s="105">
        <f t="shared" si="6"/>
        <v>22</v>
      </c>
      <c r="G396" t="s">
        <v>1202</v>
      </c>
      <c r="H396" s="96">
        <v>2</v>
      </c>
      <c r="Q396" s="36"/>
    </row>
    <row r="397" spans="1:17">
      <c r="A397" s="36">
        <v>396</v>
      </c>
      <c r="B397" s="14" t="s">
        <v>479</v>
      </c>
      <c r="C397" t="s">
        <v>2115</v>
      </c>
      <c r="D397" t="s">
        <v>2116</v>
      </c>
      <c r="E397" t="s">
        <v>801</v>
      </c>
      <c r="F397" s="105">
        <f t="shared" si="6"/>
        <v>22</v>
      </c>
      <c r="G397" t="s">
        <v>1202</v>
      </c>
      <c r="H397" s="96">
        <v>4</v>
      </c>
      <c r="Q397" s="36"/>
    </row>
    <row r="398" spans="1:17">
      <c r="A398" s="36">
        <v>397</v>
      </c>
      <c r="B398" s="14" t="s">
        <v>480</v>
      </c>
      <c r="C398" t="s">
        <v>3558</v>
      </c>
      <c r="D398" t="s">
        <v>4146</v>
      </c>
      <c r="E398" t="s">
        <v>404</v>
      </c>
      <c r="F398" s="105">
        <f t="shared" si="6"/>
        <v>23</v>
      </c>
      <c r="G398" t="s">
        <v>1206</v>
      </c>
      <c r="H398" s="96">
        <v>3</v>
      </c>
      <c r="Q398" s="36"/>
    </row>
    <row r="399" spans="1:17">
      <c r="A399" s="36">
        <v>398</v>
      </c>
      <c r="B399" s="14" t="s">
        <v>481</v>
      </c>
      <c r="C399" t="s">
        <v>3557</v>
      </c>
      <c r="D399" t="s">
        <v>4147</v>
      </c>
      <c r="E399" t="s">
        <v>404</v>
      </c>
      <c r="F399" s="105">
        <f t="shared" si="6"/>
        <v>23</v>
      </c>
      <c r="G399" t="s">
        <v>1206</v>
      </c>
      <c r="H399" s="96">
        <v>2</v>
      </c>
      <c r="Q399" s="36"/>
    </row>
    <row r="400" spans="1:17">
      <c r="A400" s="36">
        <v>399</v>
      </c>
      <c r="B400" s="14" t="s">
        <v>482</v>
      </c>
      <c r="C400" t="s">
        <v>1630</v>
      </c>
      <c r="D400" t="s">
        <v>1631</v>
      </c>
      <c r="E400" t="s">
        <v>404</v>
      </c>
      <c r="F400" s="105">
        <f t="shared" si="6"/>
        <v>23</v>
      </c>
      <c r="G400" t="s">
        <v>1206</v>
      </c>
      <c r="H400" s="96">
        <v>2</v>
      </c>
      <c r="Q400" s="36"/>
    </row>
    <row r="401" spans="1:17">
      <c r="A401" s="36">
        <v>400</v>
      </c>
      <c r="B401" s="14" t="s">
        <v>483</v>
      </c>
      <c r="C401" t="s">
        <v>3556</v>
      </c>
      <c r="D401" t="s">
        <v>4148</v>
      </c>
      <c r="E401" t="s">
        <v>404</v>
      </c>
      <c r="F401" s="105">
        <f t="shared" si="6"/>
        <v>23</v>
      </c>
      <c r="G401" t="s">
        <v>1206</v>
      </c>
      <c r="H401" s="96">
        <v>2</v>
      </c>
      <c r="Q401" s="36"/>
    </row>
    <row r="402" spans="1:17">
      <c r="A402" s="36">
        <v>401</v>
      </c>
      <c r="B402" s="14" t="s">
        <v>484</v>
      </c>
      <c r="C402" t="s">
        <v>3555</v>
      </c>
      <c r="D402" t="s">
        <v>4149</v>
      </c>
      <c r="E402" t="s">
        <v>404</v>
      </c>
      <c r="F402" s="105">
        <f t="shared" si="6"/>
        <v>23</v>
      </c>
      <c r="G402" t="s">
        <v>1206</v>
      </c>
      <c r="H402" s="96">
        <v>2</v>
      </c>
      <c r="Q402" s="36"/>
    </row>
    <row r="403" spans="1:17">
      <c r="A403" s="36">
        <v>402</v>
      </c>
      <c r="B403" s="14" t="s">
        <v>485</v>
      </c>
      <c r="C403" t="s">
        <v>3554</v>
      </c>
      <c r="D403" t="s">
        <v>4150</v>
      </c>
      <c r="E403" t="s">
        <v>404</v>
      </c>
      <c r="F403" s="105">
        <f t="shared" si="6"/>
        <v>23</v>
      </c>
      <c r="G403" t="s">
        <v>1206</v>
      </c>
      <c r="H403" s="96">
        <v>2</v>
      </c>
      <c r="Q403" s="36"/>
    </row>
    <row r="404" spans="1:17">
      <c r="A404" s="36">
        <v>403</v>
      </c>
      <c r="B404" s="14" t="s">
        <v>486</v>
      </c>
      <c r="C404" t="s">
        <v>3553</v>
      </c>
      <c r="D404" t="s">
        <v>4151</v>
      </c>
      <c r="E404" t="s">
        <v>404</v>
      </c>
      <c r="F404" s="105">
        <f t="shared" si="6"/>
        <v>23</v>
      </c>
      <c r="G404" t="s">
        <v>1206</v>
      </c>
      <c r="H404" s="96">
        <v>4</v>
      </c>
      <c r="Q404" s="36"/>
    </row>
    <row r="405" spans="1:17">
      <c r="A405" s="36">
        <v>404</v>
      </c>
      <c r="B405" s="14" t="s">
        <v>487</v>
      </c>
      <c r="C405" t="s">
        <v>3552</v>
      </c>
      <c r="D405" t="s">
        <v>4152</v>
      </c>
      <c r="E405" t="s">
        <v>404</v>
      </c>
      <c r="F405" s="105">
        <f t="shared" si="6"/>
        <v>23</v>
      </c>
      <c r="G405" t="s">
        <v>1206</v>
      </c>
      <c r="H405" s="96">
        <v>4</v>
      </c>
      <c r="Q405" s="36"/>
    </row>
    <row r="406" spans="1:17">
      <c r="A406" s="36">
        <v>405</v>
      </c>
      <c r="B406" s="14" t="s">
        <v>488</v>
      </c>
      <c r="C406" t="s">
        <v>3551</v>
      </c>
      <c r="D406" t="s">
        <v>4153</v>
      </c>
      <c r="E406" t="s">
        <v>404</v>
      </c>
      <c r="F406" s="105">
        <f t="shared" si="6"/>
        <v>23</v>
      </c>
      <c r="G406" t="s">
        <v>1206</v>
      </c>
      <c r="H406" s="96">
        <v>4</v>
      </c>
      <c r="Q406" s="36"/>
    </row>
    <row r="407" spans="1:17">
      <c r="A407" s="36">
        <v>406</v>
      </c>
      <c r="B407" s="14" t="s">
        <v>489</v>
      </c>
      <c r="C407" t="s">
        <v>3550</v>
      </c>
      <c r="D407" t="s">
        <v>4154</v>
      </c>
      <c r="E407" t="s">
        <v>404</v>
      </c>
      <c r="F407" s="105">
        <f t="shared" si="6"/>
        <v>23</v>
      </c>
      <c r="G407" t="s">
        <v>1207</v>
      </c>
      <c r="H407" s="96">
        <v>3</v>
      </c>
      <c r="Q407" s="36"/>
    </row>
    <row r="408" spans="1:17">
      <c r="A408" s="36">
        <v>407</v>
      </c>
      <c r="B408" s="14" t="s">
        <v>490</v>
      </c>
      <c r="C408" t="s">
        <v>3549</v>
      </c>
      <c r="D408" t="s">
        <v>4155</v>
      </c>
      <c r="E408" t="s">
        <v>404</v>
      </c>
      <c r="F408" s="105">
        <f t="shared" si="6"/>
        <v>23</v>
      </c>
      <c r="G408" t="s">
        <v>1207</v>
      </c>
      <c r="H408" s="96">
        <v>2</v>
      </c>
      <c r="Q408" s="36"/>
    </row>
    <row r="409" spans="1:17">
      <c r="A409" s="36">
        <v>408</v>
      </c>
      <c r="B409" s="14" t="s">
        <v>491</v>
      </c>
      <c r="C409" t="s">
        <v>399</v>
      </c>
      <c r="D409" t="s">
        <v>400</v>
      </c>
      <c r="E409" t="s">
        <v>404</v>
      </c>
      <c r="F409" s="105">
        <f t="shared" si="6"/>
        <v>23</v>
      </c>
      <c r="G409" t="s">
        <v>1207</v>
      </c>
      <c r="H409" s="96" t="s">
        <v>275</v>
      </c>
      <c r="Q409" s="36"/>
    </row>
    <row r="410" spans="1:17">
      <c r="A410" s="36">
        <v>409</v>
      </c>
      <c r="B410" s="14" t="s">
        <v>492</v>
      </c>
      <c r="C410" t="s">
        <v>1624</v>
      </c>
      <c r="D410" t="s">
        <v>1625</v>
      </c>
      <c r="E410" t="s">
        <v>404</v>
      </c>
      <c r="F410" s="105">
        <f t="shared" si="6"/>
        <v>23</v>
      </c>
      <c r="G410" t="s">
        <v>1207</v>
      </c>
      <c r="H410" s="96" t="s">
        <v>275</v>
      </c>
      <c r="Q410" s="36"/>
    </row>
    <row r="411" spans="1:17">
      <c r="A411" s="36">
        <v>410</v>
      </c>
      <c r="B411" s="14" t="s">
        <v>493</v>
      </c>
      <c r="C411" t="s">
        <v>1812</v>
      </c>
      <c r="D411" t="s">
        <v>1813</v>
      </c>
      <c r="E411" t="s">
        <v>404</v>
      </c>
      <c r="F411" s="105">
        <f t="shared" si="6"/>
        <v>23</v>
      </c>
      <c r="G411" t="s">
        <v>1207</v>
      </c>
      <c r="H411" s="96">
        <v>4</v>
      </c>
      <c r="Q411" s="36"/>
    </row>
    <row r="412" spans="1:17">
      <c r="A412" s="36">
        <v>411</v>
      </c>
      <c r="B412" s="14" t="s">
        <v>494</v>
      </c>
      <c r="C412" t="s">
        <v>1788</v>
      </c>
      <c r="D412" t="s">
        <v>1789</v>
      </c>
      <c r="E412" t="s">
        <v>143</v>
      </c>
      <c r="F412" s="105">
        <f t="shared" si="6"/>
        <v>45</v>
      </c>
      <c r="G412" t="s">
        <v>1207</v>
      </c>
      <c r="H412" s="96">
        <v>4</v>
      </c>
      <c r="Q412" s="36"/>
    </row>
    <row r="413" spans="1:17">
      <c r="A413" s="36">
        <v>412</v>
      </c>
      <c r="B413" s="14" t="s">
        <v>495</v>
      </c>
      <c r="C413" t="s">
        <v>3548</v>
      </c>
      <c r="D413" t="s">
        <v>1790</v>
      </c>
      <c r="E413" t="s">
        <v>1174</v>
      </c>
      <c r="F413" s="105">
        <f t="shared" si="6"/>
        <v>24</v>
      </c>
      <c r="G413" t="s">
        <v>1207</v>
      </c>
      <c r="H413" s="96">
        <v>4</v>
      </c>
      <c r="Q413" s="36"/>
    </row>
    <row r="414" spans="1:17">
      <c r="A414" s="36">
        <v>413</v>
      </c>
      <c r="B414" s="14" t="s">
        <v>496</v>
      </c>
      <c r="C414" t="s">
        <v>1814</v>
      </c>
      <c r="D414" t="s">
        <v>1815</v>
      </c>
      <c r="E414" t="s">
        <v>404</v>
      </c>
      <c r="F414" s="105">
        <f t="shared" si="6"/>
        <v>23</v>
      </c>
      <c r="G414" t="s">
        <v>1207</v>
      </c>
      <c r="H414" s="96">
        <v>4</v>
      </c>
      <c r="Q414" s="36"/>
    </row>
    <row r="415" spans="1:17">
      <c r="A415" s="36">
        <v>414</v>
      </c>
      <c r="B415" s="14" t="s">
        <v>497</v>
      </c>
      <c r="C415" t="s">
        <v>1913</v>
      </c>
      <c r="D415" t="s">
        <v>1914</v>
      </c>
      <c r="E415" t="s">
        <v>161</v>
      </c>
      <c r="F415" s="105">
        <f t="shared" si="6"/>
        <v>33</v>
      </c>
      <c r="G415" t="s">
        <v>1207</v>
      </c>
      <c r="H415" s="96">
        <v>4</v>
      </c>
      <c r="Q415" s="36"/>
    </row>
    <row r="416" spans="1:17">
      <c r="A416" s="36">
        <v>415</v>
      </c>
      <c r="B416" s="14" t="s">
        <v>498</v>
      </c>
      <c r="C416" t="s">
        <v>1846</v>
      </c>
      <c r="D416" t="s">
        <v>1847</v>
      </c>
      <c r="E416" t="s">
        <v>404</v>
      </c>
      <c r="F416" s="105">
        <f t="shared" si="6"/>
        <v>23</v>
      </c>
      <c r="G416" t="s">
        <v>1207</v>
      </c>
      <c r="H416" s="96">
        <v>4</v>
      </c>
      <c r="Q416" s="36"/>
    </row>
    <row r="417" spans="1:17">
      <c r="A417" s="36">
        <v>416</v>
      </c>
      <c r="B417" s="14" t="s">
        <v>499</v>
      </c>
      <c r="C417" t="s">
        <v>1842</v>
      </c>
      <c r="D417" t="s">
        <v>1843</v>
      </c>
      <c r="E417" t="s">
        <v>378</v>
      </c>
      <c r="F417" s="105">
        <f t="shared" si="6"/>
        <v>39</v>
      </c>
      <c r="G417" t="s">
        <v>1207</v>
      </c>
      <c r="H417" s="96">
        <v>4</v>
      </c>
      <c r="Q417" s="36"/>
    </row>
    <row r="418" spans="1:17">
      <c r="A418" s="36">
        <v>417</v>
      </c>
      <c r="B418" s="14" t="s">
        <v>500</v>
      </c>
      <c r="C418" t="s">
        <v>1840</v>
      </c>
      <c r="D418" t="s">
        <v>1841</v>
      </c>
      <c r="E418" t="s">
        <v>143</v>
      </c>
      <c r="F418" s="105">
        <f t="shared" si="6"/>
        <v>45</v>
      </c>
      <c r="G418" t="s">
        <v>1207</v>
      </c>
      <c r="H418" s="96">
        <v>4</v>
      </c>
      <c r="Q418" s="36"/>
    </row>
    <row r="419" spans="1:17">
      <c r="A419" s="36">
        <v>418</v>
      </c>
      <c r="B419" s="14" t="s">
        <v>501</v>
      </c>
      <c r="C419" t="s">
        <v>1915</v>
      </c>
      <c r="D419" t="s">
        <v>1916</v>
      </c>
      <c r="E419" t="s">
        <v>404</v>
      </c>
      <c r="F419" s="105">
        <f t="shared" si="6"/>
        <v>23</v>
      </c>
      <c r="G419" t="s">
        <v>1207</v>
      </c>
      <c r="H419" s="96">
        <v>4</v>
      </c>
      <c r="Q419" s="36"/>
    </row>
    <row r="420" spans="1:17">
      <c r="A420" s="36">
        <v>419</v>
      </c>
      <c r="B420" s="14" t="s">
        <v>502</v>
      </c>
      <c r="C420" t="s">
        <v>1818</v>
      </c>
      <c r="D420" t="s">
        <v>1819</v>
      </c>
      <c r="E420" t="s">
        <v>378</v>
      </c>
      <c r="F420" s="105">
        <f t="shared" si="6"/>
        <v>39</v>
      </c>
      <c r="G420" t="s">
        <v>1207</v>
      </c>
      <c r="H420" s="96">
        <v>4</v>
      </c>
      <c r="Q420" s="36"/>
    </row>
    <row r="421" spans="1:17">
      <c r="A421" s="36">
        <v>420</v>
      </c>
      <c r="B421" s="14" t="s">
        <v>503</v>
      </c>
      <c r="C421" t="s">
        <v>1844</v>
      </c>
      <c r="D421" t="s">
        <v>1845</v>
      </c>
      <c r="E421" t="s">
        <v>1360</v>
      </c>
      <c r="F421" s="105">
        <f t="shared" si="6"/>
        <v>16</v>
      </c>
      <c r="G421" t="s">
        <v>1207</v>
      </c>
      <c r="H421" s="96">
        <v>4</v>
      </c>
      <c r="Q421" s="36"/>
    </row>
    <row r="422" spans="1:17">
      <c r="A422" s="36">
        <v>421</v>
      </c>
      <c r="B422" s="14" t="s">
        <v>504</v>
      </c>
      <c r="C422" t="s">
        <v>1820</v>
      </c>
      <c r="D422" t="s">
        <v>1821</v>
      </c>
      <c r="E422" t="s">
        <v>404</v>
      </c>
      <c r="F422" s="105">
        <f t="shared" si="6"/>
        <v>23</v>
      </c>
      <c r="G422" t="s">
        <v>1207</v>
      </c>
      <c r="H422" s="96">
        <v>4</v>
      </c>
      <c r="Q422" s="36"/>
    </row>
    <row r="423" spans="1:17">
      <c r="A423" s="36">
        <v>422</v>
      </c>
      <c r="B423" s="14" t="s">
        <v>505</v>
      </c>
      <c r="C423" t="s">
        <v>1929</v>
      </c>
      <c r="D423" t="s">
        <v>1930</v>
      </c>
      <c r="E423" t="s">
        <v>801</v>
      </c>
      <c r="F423" s="105">
        <f t="shared" si="6"/>
        <v>22</v>
      </c>
      <c r="G423" t="s">
        <v>1207</v>
      </c>
      <c r="H423" s="96">
        <v>4</v>
      </c>
      <c r="Q423" s="36"/>
    </row>
    <row r="424" spans="1:17">
      <c r="A424" s="36">
        <v>423</v>
      </c>
      <c r="B424" s="14" t="s">
        <v>506</v>
      </c>
      <c r="C424" t="s">
        <v>1925</v>
      </c>
      <c r="D424" t="s">
        <v>1926</v>
      </c>
      <c r="E424" t="s">
        <v>389</v>
      </c>
      <c r="F424" s="105">
        <f t="shared" si="6"/>
        <v>28</v>
      </c>
      <c r="G424" t="s">
        <v>1207</v>
      </c>
      <c r="H424" s="96">
        <v>4</v>
      </c>
      <c r="Q424" s="36"/>
    </row>
    <row r="425" spans="1:17">
      <c r="A425" s="36">
        <v>424</v>
      </c>
      <c r="B425" s="14" t="s">
        <v>507</v>
      </c>
      <c r="C425" t="s">
        <v>1822</v>
      </c>
      <c r="D425" t="s">
        <v>1823</v>
      </c>
      <c r="E425" t="s">
        <v>417</v>
      </c>
      <c r="F425" s="105">
        <f t="shared" si="6"/>
        <v>30</v>
      </c>
      <c r="G425" t="s">
        <v>1207</v>
      </c>
      <c r="H425" s="96">
        <v>4</v>
      </c>
      <c r="Q425" s="36"/>
    </row>
    <row r="426" spans="1:17">
      <c r="A426" s="36">
        <v>425</v>
      </c>
      <c r="B426" s="14" t="s">
        <v>508</v>
      </c>
      <c r="C426" t="s">
        <v>1919</v>
      </c>
      <c r="D426" t="s">
        <v>1920</v>
      </c>
      <c r="E426" t="s">
        <v>801</v>
      </c>
      <c r="F426" s="105">
        <f t="shared" si="6"/>
        <v>22</v>
      </c>
      <c r="G426" t="s">
        <v>1207</v>
      </c>
      <c r="H426" s="96">
        <v>4</v>
      </c>
      <c r="Q426" s="36"/>
    </row>
    <row r="427" spans="1:17">
      <c r="A427" s="36">
        <v>426</v>
      </c>
      <c r="B427" s="14" t="s">
        <v>509</v>
      </c>
      <c r="C427" t="s">
        <v>1796</v>
      </c>
      <c r="D427" t="s">
        <v>1797</v>
      </c>
      <c r="E427" t="s">
        <v>835</v>
      </c>
      <c r="F427" s="105">
        <f t="shared" si="6"/>
        <v>17</v>
      </c>
      <c r="G427" t="s">
        <v>1207</v>
      </c>
      <c r="H427" s="96">
        <v>4</v>
      </c>
      <c r="Q427" s="36"/>
    </row>
    <row r="428" spans="1:17">
      <c r="A428" s="36">
        <v>427</v>
      </c>
      <c r="B428" s="14" t="s">
        <v>510</v>
      </c>
      <c r="C428" t="s">
        <v>1798</v>
      </c>
      <c r="D428" t="s">
        <v>1799</v>
      </c>
      <c r="E428" t="s">
        <v>404</v>
      </c>
      <c r="F428" s="105">
        <f t="shared" si="6"/>
        <v>23</v>
      </c>
      <c r="G428" t="s">
        <v>1207</v>
      </c>
      <c r="H428" s="96">
        <v>4</v>
      </c>
      <c r="Q428" s="36"/>
    </row>
    <row r="429" spans="1:17">
      <c r="A429" s="36">
        <v>428</v>
      </c>
      <c r="B429" s="14" t="s">
        <v>511</v>
      </c>
      <c r="C429" t="s">
        <v>1830</v>
      </c>
      <c r="D429" t="s">
        <v>1831</v>
      </c>
      <c r="E429" t="s">
        <v>404</v>
      </c>
      <c r="F429" s="105">
        <f t="shared" si="6"/>
        <v>23</v>
      </c>
      <c r="G429" t="s">
        <v>1207</v>
      </c>
      <c r="H429" s="96">
        <v>4</v>
      </c>
      <c r="Q429" s="36"/>
    </row>
    <row r="430" spans="1:17">
      <c r="A430" s="36">
        <v>429</v>
      </c>
      <c r="B430" s="14" t="s">
        <v>512</v>
      </c>
      <c r="C430" t="s">
        <v>1834</v>
      </c>
      <c r="D430" t="s">
        <v>1835</v>
      </c>
      <c r="E430" t="s">
        <v>1359</v>
      </c>
      <c r="F430" s="105">
        <f t="shared" si="6"/>
        <v>21</v>
      </c>
      <c r="G430" t="s">
        <v>1207</v>
      </c>
      <c r="H430" s="96">
        <v>4</v>
      </c>
      <c r="Q430" s="36"/>
    </row>
    <row r="431" spans="1:17">
      <c r="A431" s="36">
        <v>430</v>
      </c>
      <c r="B431" s="14" t="s">
        <v>513</v>
      </c>
      <c r="C431" t="s">
        <v>1836</v>
      </c>
      <c r="D431" t="s">
        <v>1837</v>
      </c>
      <c r="E431" t="s">
        <v>417</v>
      </c>
      <c r="F431" s="105">
        <f t="shared" si="6"/>
        <v>30</v>
      </c>
      <c r="G431" t="s">
        <v>1207</v>
      </c>
      <c r="H431" s="96">
        <v>4</v>
      </c>
      <c r="Q431" s="36"/>
    </row>
    <row r="432" spans="1:17">
      <c r="A432" s="36">
        <v>431</v>
      </c>
      <c r="B432" s="14" t="s">
        <v>514</v>
      </c>
      <c r="C432" t="s">
        <v>1838</v>
      </c>
      <c r="D432" t="s">
        <v>1839</v>
      </c>
      <c r="E432" t="s">
        <v>52</v>
      </c>
      <c r="F432" s="105">
        <f t="shared" si="6"/>
        <v>43</v>
      </c>
      <c r="G432" t="s">
        <v>1207</v>
      </c>
      <c r="H432" s="96">
        <v>4</v>
      </c>
      <c r="Q432" s="36"/>
    </row>
    <row r="433" spans="1:17">
      <c r="A433" s="36">
        <v>432</v>
      </c>
      <c r="B433" s="14" t="s">
        <v>515</v>
      </c>
      <c r="C433" t="s">
        <v>1808</v>
      </c>
      <c r="D433" t="s">
        <v>1809</v>
      </c>
      <c r="E433" t="s">
        <v>404</v>
      </c>
      <c r="F433" s="105">
        <f t="shared" si="6"/>
        <v>23</v>
      </c>
      <c r="G433" t="s">
        <v>1207</v>
      </c>
      <c r="H433" s="96">
        <v>4</v>
      </c>
      <c r="Q433" s="36"/>
    </row>
    <row r="434" spans="1:17">
      <c r="A434" s="36">
        <v>433</v>
      </c>
      <c r="B434" s="14" t="s">
        <v>516</v>
      </c>
      <c r="C434" t="s">
        <v>1923</v>
      </c>
      <c r="D434" t="s">
        <v>1924</v>
      </c>
      <c r="E434" t="s">
        <v>692</v>
      </c>
      <c r="F434" s="105">
        <f t="shared" si="6"/>
        <v>15</v>
      </c>
      <c r="G434" t="s">
        <v>1207</v>
      </c>
      <c r="H434" s="96">
        <v>4</v>
      </c>
      <c r="Q434" s="36"/>
    </row>
    <row r="435" spans="1:17">
      <c r="A435" s="36">
        <v>434</v>
      </c>
      <c r="B435" s="14" t="s">
        <v>517</v>
      </c>
      <c r="C435" t="s">
        <v>1927</v>
      </c>
      <c r="D435" t="s">
        <v>1928</v>
      </c>
      <c r="E435" t="s">
        <v>801</v>
      </c>
      <c r="F435" s="105">
        <f t="shared" si="6"/>
        <v>22</v>
      </c>
      <c r="G435" t="s">
        <v>1207</v>
      </c>
      <c r="H435" s="96">
        <v>4</v>
      </c>
      <c r="Q435" s="36"/>
    </row>
    <row r="436" spans="1:17">
      <c r="A436" s="36">
        <v>435</v>
      </c>
      <c r="B436" s="14" t="s">
        <v>518</v>
      </c>
      <c r="C436" t="s">
        <v>1800</v>
      </c>
      <c r="D436" t="s">
        <v>1801</v>
      </c>
      <c r="E436" t="s">
        <v>1183</v>
      </c>
      <c r="F436" s="105">
        <f t="shared" si="6"/>
        <v>20</v>
      </c>
      <c r="G436" t="s">
        <v>1207</v>
      </c>
      <c r="H436" s="96">
        <v>4</v>
      </c>
      <c r="Q436" s="36"/>
    </row>
    <row r="437" spans="1:17">
      <c r="A437" s="36">
        <v>436</v>
      </c>
      <c r="B437" s="14" t="s">
        <v>519</v>
      </c>
      <c r="C437" t="s">
        <v>1617</v>
      </c>
      <c r="D437" t="s">
        <v>1618</v>
      </c>
      <c r="E437" t="s">
        <v>404</v>
      </c>
      <c r="F437" s="105">
        <f t="shared" si="6"/>
        <v>23</v>
      </c>
      <c r="G437" t="s">
        <v>1207</v>
      </c>
      <c r="H437" s="96" t="s">
        <v>2160</v>
      </c>
      <c r="Q437" s="36"/>
    </row>
    <row r="438" spans="1:17">
      <c r="A438" s="36">
        <v>437</v>
      </c>
      <c r="B438" s="14" t="s">
        <v>520</v>
      </c>
      <c r="C438" t="s">
        <v>1620</v>
      </c>
      <c r="D438" t="s">
        <v>1621</v>
      </c>
      <c r="E438" t="s">
        <v>1183</v>
      </c>
      <c r="F438" s="105">
        <f t="shared" si="6"/>
        <v>20</v>
      </c>
      <c r="G438" t="s">
        <v>1207</v>
      </c>
      <c r="H438" s="96" t="s">
        <v>269</v>
      </c>
      <c r="Q438" s="36"/>
    </row>
    <row r="439" spans="1:17">
      <c r="A439" s="36">
        <v>438</v>
      </c>
      <c r="B439" s="14" t="s">
        <v>521</v>
      </c>
      <c r="C439" t="s">
        <v>1622</v>
      </c>
      <c r="D439" t="s">
        <v>1623</v>
      </c>
      <c r="E439" t="s">
        <v>121</v>
      </c>
      <c r="F439" s="105">
        <f t="shared" si="6"/>
        <v>41</v>
      </c>
      <c r="G439" t="s">
        <v>1207</v>
      </c>
      <c r="H439" s="96" t="s">
        <v>269</v>
      </c>
      <c r="Q439" s="36"/>
    </row>
    <row r="440" spans="1:17">
      <c r="A440" s="36">
        <v>439</v>
      </c>
      <c r="B440" s="14" t="s">
        <v>522</v>
      </c>
      <c r="C440" t="s">
        <v>1786</v>
      </c>
      <c r="D440" t="s">
        <v>1787</v>
      </c>
      <c r="E440" t="s">
        <v>692</v>
      </c>
      <c r="F440" s="105">
        <f t="shared" si="6"/>
        <v>15</v>
      </c>
      <c r="G440" t="s">
        <v>1207</v>
      </c>
      <c r="H440" s="96">
        <v>4</v>
      </c>
      <c r="Q440" s="36"/>
    </row>
    <row r="441" spans="1:17">
      <c r="A441" s="36">
        <v>440</v>
      </c>
      <c r="B441" s="14" t="s">
        <v>523</v>
      </c>
      <c r="C441" t="s">
        <v>1848</v>
      </c>
      <c r="D441" t="s">
        <v>1849</v>
      </c>
      <c r="E441" t="s">
        <v>49</v>
      </c>
      <c r="F441" s="105">
        <f t="shared" si="6"/>
        <v>40</v>
      </c>
      <c r="G441" t="s">
        <v>1207</v>
      </c>
      <c r="H441" s="96">
        <v>4</v>
      </c>
      <c r="Q441" s="36"/>
    </row>
    <row r="442" spans="1:17">
      <c r="A442" s="36">
        <v>441</v>
      </c>
      <c r="B442" s="14" t="s">
        <v>524</v>
      </c>
      <c r="C442" t="s">
        <v>1791</v>
      </c>
      <c r="D442" t="s">
        <v>1792</v>
      </c>
      <c r="E442" t="s">
        <v>395</v>
      </c>
      <c r="F442" s="105">
        <f t="shared" si="6"/>
        <v>26</v>
      </c>
      <c r="G442" t="s">
        <v>1207</v>
      </c>
      <c r="H442" s="96">
        <v>4</v>
      </c>
      <c r="Q442" s="36"/>
    </row>
    <row r="443" spans="1:17">
      <c r="A443" s="36">
        <v>442</v>
      </c>
      <c r="B443" s="14" t="s">
        <v>525</v>
      </c>
      <c r="C443" t="s">
        <v>1816</v>
      </c>
      <c r="D443" t="s">
        <v>1817</v>
      </c>
      <c r="E443" t="s">
        <v>133</v>
      </c>
      <c r="F443" s="105">
        <f t="shared" si="6"/>
        <v>27</v>
      </c>
      <c r="G443" t="s">
        <v>1207</v>
      </c>
      <c r="H443" s="96">
        <v>4</v>
      </c>
      <c r="Q443" s="36"/>
    </row>
    <row r="444" spans="1:17">
      <c r="A444" s="36">
        <v>443</v>
      </c>
      <c r="B444" s="14" t="s">
        <v>526</v>
      </c>
      <c r="C444" t="s">
        <v>3547</v>
      </c>
      <c r="D444" t="s">
        <v>1795</v>
      </c>
      <c r="E444" t="s">
        <v>404</v>
      </c>
      <c r="F444" s="105">
        <f t="shared" si="6"/>
        <v>23</v>
      </c>
      <c r="G444" t="s">
        <v>1207</v>
      </c>
      <c r="H444" s="96">
        <v>4</v>
      </c>
      <c r="Q444" s="36"/>
    </row>
    <row r="445" spans="1:17">
      <c r="A445" s="36">
        <v>444</v>
      </c>
      <c r="B445" s="14" t="s">
        <v>527</v>
      </c>
      <c r="C445" t="s">
        <v>1804</v>
      </c>
      <c r="D445" t="s">
        <v>1805</v>
      </c>
      <c r="E445" t="s">
        <v>1184</v>
      </c>
      <c r="F445" s="105">
        <f t="shared" si="6"/>
        <v>2</v>
      </c>
      <c r="G445" t="s">
        <v>1207</v>
      </c>
      <c r="H445" s="96">
        <v>4</v>
      </c>
      <c r="Q445" s="36"/>
    </row>
    <row r="446" spans="1:17">
      <c r="A446" s="36">
        <v>445</v>
      </c>
      <c r="B446" s="14" t="s">
        <v>528</v>
      </c>
      <c r="C446" t="s">
        <v>1806</v>
      </c>
      <c r="D446" t="s">
        <v>1807</v>
      </c>
      <c r="E446" t="s">
        <v>404</v>
      </c>
      <c r="F446" s="105">
        <f t="shared" si="6"/>
        <v>23</v>
      </c>
      <c r="G446" t="s">
        <v>1207</v>
      </c>
      <c r="H446" s="96">
        <v>4</v>
      </c>
      <c r="Q446" s="36"/>
    </row>
    <row r="447" spans="1:17">
      <c r="A447" s="36">
        <v>446</v>
      </c>
      <c r="B447" s="14" t="s">
        <v>529</v>
      </c>
      <c r="C447" t="s">
        <v>1832</v>
      </c>
      <c r="D447" t="s">
        <v>1833</v>
      </c>
      <c r="E447" t="s">
        <v>207</v>
      </c>
      <c r="F447" s="105">
        <f t="shared" si="6"/>
        <v>31</v>
      </c>
      <c r="G447" t="s">
        <v>1207</v>
      </c>
      <c r="H447" s="96">
        <v>4</v>
      </c>
      <c r="Q447" s="36"/>
    </row>
    <row r="448" spans="1:17">
      <c r="A448" s="36">
        <v>447</v>
      </c>
      <c r="B448" s="14" t="s">
        <v>530</v>
      </c>
      <c r="C448" t="s">
        <v>1921</v>
      </c>
      <c r="D448" t="s">
        <v>1922</v>
      </c>
      <c r="E448" t="s">
        <v>404</v>
      </c>
      <c r="F448" s="105">
        <f t="shared" si="6"/>
        <v>23</v>
      </c>
      <c r="G448" t="s">
        <v>1207</v>
      </c>
      <c r="H448" s="96">
        <v>4</v>
      </c>
      <c r="Q448" s="36"/>
    </row>
    <row r="449" spans="1:17">
      <c r="A449" s="36">
        <v>448</v>
      </c>
      <c r="B449" s="14" t="s">
        <v>531</v>
      </c>
      <c r="C449" t="s">
        <v>1784</v>
      </c>
      <c r="D449" t="s">
        <v>1785</v>
      </c>
      <c r="E449" t="s">
        <v>395</v>
      </c>
      <c r="F449" s="105">
        <f t="shared" si="6"/>
        <v>26</v>
      </c>
      <c r="G449" t="s">
        <v>1207</v>
      </c>
      <c r="H449" s="96">
        <v>4</v>
      </c>
      <c r="Q449" s="36"/>
    </row>
    <row r="450" spans="1:17">
      <c r="A450" s="36">
        <v>449</v>
      </c>
      <c r="B450" s="14" t="s">
        <v>532</v>
      </c>
      <c r="C450" t="s">
        <v>1793</v>
      </c>
      <c r="D450" t="s">
        <v>1794</v>
      </c>
      <c r="E450" t="s">
        <v>404</v>
      </c>
      <c r="F450" s="105">
        <f t="shared" si="6"/>
        <v>23</v>
      </c>
      <c r="G450" t="s">
        <v>1207</v>
      </c>
      <c r="H450" s="96">
        <v>4</v>
      </c>
      <c r="Q450" s="36"/>
    </row>
    <row r="451" spans="1:17">
      <c r="A451" s="36">
        <v>450</v>
      </c>
      <c r="B451" s="14" t="s">
        <v>533</v>
      </c>
      <c r="C451" t="s">
        <v>1917</v>
      </c>
      <c r="D451" t="s">
        <v>1918</v>
      </c>
      <c r="E451" t="s">
        <v>801</v>
      </c>
      <c r="F451" s="105">
        <f t="shared" ref="F451:F514" si="7">VLOOKUP(E451,$N$1:$O$48,2,FALSE)</f>
        <v>22</v>
      </c>
      <c r="G451" t="s">
        <v>1207</v>
      </c>
      <c r="H451" s="96">
        <v>4</v>
      </c>
      <c r="Q451" s="36"/>
    </row>
    <row r="452" spans="1:17">
      <c r="A452" s="36">
        <v>451</v>
      </c>
      <c r="B452" s="14" t="s">
        <v>534</v>
      </c>
      <c r="C452" t="s">
        <v>1826</v>
      </c>
      <c r="D452" t="s">
        <v>1827</v>
      </c>
      <c r="E452" t="s">
        <v>1359</v>
      </c>
      <c r="F452" s="105">
        <f t="shared" si="7"/>
        <v>21</v>
      </c>
      <c r="G452" t="s">
        <v>1207</v>
      </c>
      <c r="H452" s="96">
        <v>4</v>
      </c>
      <c r="Q452" s="36"/>
    </row>
    <row r="453" spans="1:17">
      <c r="A453" s="36">
        <v>452</v>
      </c>
      <c r="B453" s="14" t="s">
        <v>535</v>
      </c>
      <c r="C453" t="s">
        <v>1828</v>
      </c>
      <c r="D453" t="s">
        <v>1829</v>
      </c>
      <c r="E453" t="s">
        <v>1174</v>
      </c>
      <c r="F453" s="105">
        <f t="shared" si="7"/>
        <v>24</v>
      </c>
      <c r="G453" t="s">
        <v>1207</v>
      </c>
      <c r="H453" s="96">
        <v>4</v>
      </c>
      <c r="Q453" s="36"/>
    </row>
    <row r="454" spans="1:17">
      <c r="A454" s="36">
        <v>453</v>
      </c>
      <c r="B454" s="14" t="s">
        <v>536</v>
      </c>
      <c r="C454" t="s">
        <v>1802</v>
      </c>
      <c r="D454" t="s">
        <v>1803</v>
      </c>
      <c r="E454" t="s">
        <v>404</v>
      </c>
      <c r="F454" s="105">
        <f t="shared" si="7"/>
        <v>23</v>
      </c>
      <c r="G454" t="s">
        <v>1207</v>
      </c>
      <c r="H454" s="96">
        <v>4</v>
      </c>
      <c r="Q454" s="36"/>
    </row>
    <row r="455" spans="1:17">
      <c r="A455" s="36">
        <v>454</v>
      </c>
      <c r="B455" s="14" t="s">
        <v>537</v>
      </c>
      <c r="C455" t="s">
        <v>1810</v>
      </c>
      <c r="D455" t="s">
        <v>1811</v>
      </c>
      <c r="E455" t="s">
        <v>404</v>
      </c>
      <c r="F455" s="105">
        <f t="shared" si="7"/>
        <v>23</v>
      </c>
      <c r="G455" t="s">
        <v>1207</v>
      </c>
      <c r="H455" s="96">
        <v>4</v>
      </c>
      <c r="Q455" s="36"/>
    </row>
    <row r="456" spans="1:17">
      <c r="A456" s="36">
        <v>455</v>
      </c>
      <c r="B456" s="14" t="s">
        <v>538</v>
      </c>
      <c r="C456" t="s">
        <v>1824</v>
      </c>
      <c r="D456" t="s">
        <v>1825</v>
      </c>
      <c r="E456" t="s">
        <v>402</v>
      </c>
      <c r="F456" s="105">
        <f t="shared" si="7"/>
        <v>14</v>
      </c>
      <c r="G456" t="s">
        <v>1207</v>
      </c>
      <c r="H456" s="96">
        <v>4</v>
      </c>
      <c r="Q456" s="36"/>
    </row>
    <row r="457" spans="1:17">
      <c r="A457" s="36">
        <v>456</v>
      </c>
      <c r="B457" s="14" t="s">
        <v>539</v>
      </c>
      <c r="C457" t="s">
        <v>1911</v>
      </c>
      <c r="D457" t="s">
        <v>1912</v>
      </c>
      <c r="E457" t="s">
        <v>1174</v>
      </c>
      <c r="F457" s="105">
        <f t="shared" si="7"/>
        <v>24</v>
      </c>
      <c r="G457" t="s">
        <v>1207</v>
      </c>
      <c r="H457" s="96">
        <v>4</v>
      </c>
      <c r="Q457" s="36"/>
    </row>
    <row r="458" spans="1:17">
      <c r="A458" s="36">
        <v>457</v>
      </c>
      <c r="B458" s="14" t="s">
        <v>540</v>
      </c>
      <c r="C458" t="s">
        <v>3546</v>
      </c>
      <c r="D458" t="s">
        <v>4156</v>
      </c>
      <c r="E458" t="s">
        <v>404</v>
      </c>
      <c r="F458" s="105">
        <f t="shared" si="7"/>
        <v>23</v>
      </c>
      <c r="G458" t="s">
        <v>1207</v>
      </c>
      <c r="H458" s="96">
        <v>3</v>
      </c>
      <c r="Q458" s="36"/>
    </row>
    <row r="459" spans="1:17">
      <c r="A459" s="36">
        <v>458</v>
      </c>
      <c r="B459" s="14" t="s">
        <v>541</v>
      </c>
      <c r="C459" t="s">
        <v>3545</v>
      </c>
      <c r="D459" t="s">
        <v>4157</v>
      </c>
      <c r="E459" t="s">
        <v>4816</v>
      </c>
      <c r="F459" s="105">
        <f t="shared" si="7"/>
        <v>7</v>
      </c>
      <c r="G459" t="s">
        <v>1207</v>
      </c>
      <c r="H459" s="96">
        <v>3</v>
      </c>
      <c r="Q459" s="36"/>
    </row>
    <row r="460" spans="1:17">
      <c r="A460" s="36">
        <v>459</v>
      </c>
      <c r="B460" s="14" t="s">
        <v>542</v>
      </c>
      <c r="C460" t="s">
        <v>3544</v>
      </c>
      <c r="D460" t="s">
        <v>4158</v>
      </c>
      <c r="E460" t="s">
        <v>404</v>
      </c>
      <c r="F460" s="105">
        <f t="shared" si="7"/>
        <v>23</v>
      </c>
      <c r="G460" t="s">
        <v>1207</v>
      </c>
      <c r="H460" s="96">
        <v>3</v>
      </c>
      <c r="Q460" s="36"/>
    </row>
    <row r="461" spans="1:17">
      <c r="A461" s="36">
        <v>460</v>
      </c>
      <c r="B461" s="14" t="s">
        <v>543</v>
      </c>
      <c r="C461" t="s">
        <v>3543</v>
      </c>
      <c r="D461" t="s">
        <v>4159</v>
      </c>
      <c r="E461" t="s">
        <v>404</v>
      </c>
      <c r="F461" s="105">
        <f t="shared" si="7"/>
        <v>23</v>
      </c>
      <c r="G461" t="s">
        <v>1207</v>
      </c>
      <c r="H461" s="96">
        <v>3</v>
      </c>
      <c r="Q461" s="36"/>
    </row>
    <row r="462" spans="1:17">
      <c r="A462" s="36">
        <v>461</v>
      </c>
      <c r="B462" s="14" t="s">
        <v>544</v>
      </c>
      <c r="C462" t="s">
        <v>3542</v>
      </c>
      <c r="D462" t="s">
        <v>4160</v>
      </c>
      <c r="E462" t="s">
        <v>165</v>
      </c>
      <c r="F462" s="105">
        <f t="shared" si="7"/>
        <v>29</v>
      </c>
      <c r="G462" t="s">
        <v>1207</v>
      </c>
      <c r="H462" s="96">
        <v>3</v>
      </c>
      <c r="Q462" s="36"/>
    </row>
    <row r="463" spans="1:17">
      <c r="A463" s="36">
        <v>462</v>
      </c>
      <c r="B463" s="14" t="s">
        <v>545</v>
      </c>
      <c r="C463" t="s">
        <v>3541</v>
      </c>
      <c r="D463" t="s">
        <v>4161</v>
      </c>
      <c r="E463" t="s">
        <v>1174</v>
      </c>
      <c r="F463" s="105">
        <f t="shared" si="7"/>
        <v>24</v>
      </c>
      <c r="G463" t="s">
        <v>1207</v>
      </c>
      <c r="H463" s="96">
        <v>3</v>
      </c>
      <c r="Q463" s="36"/>
    </row>
    <row r="464" spans="1:17">
      <c r="A464" s="36">
        <v>463</v>
      </c>
      <c r="B464" s="14" t="s">
        <v>546</v>
      </c>
      <c r="C464" t="s">
        <v>3540</v>
      </c>
      <c r="D464" t="s">
        <v>4162</v>
      </c>
      <c r="E464" t="s">
        <v>404</v>
      </c>
      <c r="F464" s="105">
        <f t="shared" si="7"/>
        <v>23</v>
      </c>
      <c r="G464" t="s">
        <v>1207</v>
      </c>
      <c r="H464" s="96">
        <v>3</v>
      </c>
      <c r="Q464" s="36"/>
    </row>
    <row r="465" spans="1:17">
      <c r="A465" s="36">
        <v>464</v>
      </c>
      <c r="B465" s="14" t="s">
        <v>547</v>
      </c>
      <c r="C465" t="s">
        <v>3539</v>
      </c>
      <c r="D465" t="s">
        <v>4163</v>
      </c>
      <c r="E465" t="s">
        <v>404</v>
      </c>
      <c r="F465" s="105">
        <f t="shared" si="7"/>
        <v>23</v>
      </c>
      <c r="G465" t="s">
        <v>1207</v>
      </c>
      <c r="H465" s="96">
        <v>3</v>
      </c>
      <c r="Q465" s="36"/>
    </row>
    <row r="466" spans="1:17">
      <c r="A466" s="36">
        <v>465</v>
      </c>
      <c r="B466" s="14" t="s">
        <v>548</v>
      </c>
      <c r="C466" t="s">
        <v>3538</v>
      </c>
      <c r="D466" t="s">
        <v>4164</v>
      </c>
      <c r="E466" t="s">
        <v>404</v>
      </c>
      <c r="F466" s="105">
        <f t="shared" si="7"/>
        <v>23</v>
      </c>
      <c r="G466" t="s">
        <v>1207</v>
      </c>
      <c r="H466" s="96">
        <v>3</v>
      </c>
      <c r="Q466" s="36"/>
    </row>
    <row r="467" spans="1:17">
      <c r="A467" s="36">
        <v>466</v>
      </c>
      <c r="B467" s="14" t="s">
        <v>549</v>
      </c>
      <c r="C467" t="s">
        <v>3537</v>
      </c>
      <c r="D467" t="s">
        <v>4165</v>
      </c>
      <c r="E467" t="s">
        <v>1360</v>
      </c>
      <c r="F467" s="105">
        <f t="shared" si="7"/>
        <v>16</v>
      </c>
      <c r="G467" t="s">
        <v>1207</v>
      </c>
      <c r="H467" s="96">
        <v>3</v>
      </c>
      <c r="Q467" s="36"/>
    </row>
    <row r="468" spans="1:17">
      <c r="A468" s="36">
        <v>467</v>
      </c>
      <c r="B468" s="14" t="s">
        <v>550</v>
      </c>
      <c r="C468" t="s">
        <v>3536</v>
      </c>
      <c r="D468" t="s">
        <v>4166</v>
      </c>
      <c r="E468" t="s">
        <v>417</v>
      </c>
      <c r="F468" s="105">
        <f t="shared" si="7"/>
        <v>30</v>
      </c>
      <c r="G468" t="s">
        <v>1207</v>
      </c>
      <c r="H468" s="96">
        <v>3</v>
      </c>
      <c r="Q468" s="36"/>
    </row>
    <row r="469" spans="1:17">
      <c r="A469" s="36">
        <v>468</v>
      </c>
      <c r="B469" s="14" t="s">
        <v>551</v>
      </c>
      <c r="C469" t="s">
        <v>3535</v>
      </c>
      <c r="D469" t="s">
        <v>4167</v>
      </c>
      <c r="E469" t="s">
        <v>801</v>
      </c>
      <c r="F469" s="105">
        <f t="shared" si="7"/>
        <v>22</v>
      </c>
      <c r="G469" t="s">
        <v>1207</v>
      </c>
      <c r="H469" s="96">
        <v>3</v>
      </c>
      <c r="Q469" s="36"/>
    </row>
    <row r="470" spans="1:17">
      <c r="A470" s="36">
        <v>469</v>
      </c>
      <c r="B470" s="14" t="s">
        <v>552</v>
      </c>
      <c r="C470" t="s">
        <v>3534</v>
      </c>
      <c r="D470" t="s">
        <v>4168</v>
      </c>
      <c r="E470" t="s">
        <v>404</v>
      </c>
      <c r="F470" s="105">
        <f t="shared" si="7"/>
        <v>23</v>
      </c>
      <c r="G470" t="s">
        <v>1207</v>
      </c>
      <c r="H470" s="96">
        <v>3</v>
      </c>
      <c r="Q470" s="36"/>
    </row>
    <row r="471" spans="1:17">
      <c r="A471" s="36">
        <v>470</v>
      </c>
      <c r="B471" s="14" t="s">
        <v>553</v>
      </c>
      <c r="C471" t="s">
        <v>3533</v>
      </c>
      <c r="D471" t="s">
        <v>4169</v>
      </c>
      <c r="E471" t="s">
        <v>404</v>
      </c>
      <c r="F471" s="105">
        <f t="shared" si="7"/>
        <v>23</v>
      </c>
      <c r="G471" t="s">
        <v>1207</v>
      </c>
      <c r="H471" s="96">
        <v>3</v>
      </c>
      <c r="Q471" s="36"/>
    </row>
    <row r="472" spans="1:17">
      <c r="A472" s="36">
        <v>471</v>
      </c>
      <c r="B472" s="14" t="s">
        <v>554</v>
      </c>
      <c r="C472" t="s">
        <v>3532</v>
      </c>
      <c r="D472" t="s">
        <v>4170</v>
      </c>
      <c r="E472" t="s">
        <v>417</v>
      </c>
      <c r="F472" s="105">
        <f t="shared" si="7"/>
        <v>30</v>
      </c>
      <c r="G472" t="s">
        <v>1207</v>
      </c>
      <c r="H472" s="96">
        <v>3</v>
      </c>
      <c r="Q472" s="36"/>
    </row>
    <row r="473" spans="1:17">
      <c r="A473" s="36">
        <v>472</v>
      </c>
      <c r="B473" s="14" t="s">
        <v>555</v>
      </c>
      <c r="C473" t="s">
        <v>3531</v>
      </c>
      <c r="D473" t="s">
        <v>4171</v>
      </c>
      <c r="E473" t="s">
        <v>404</v>
      </c>
      <c r="F473" s="105">
        <f t="shared" si="7"/>
        <v>23</v>
      </c>
      <c r="G473" t="s">
        <v>1207</v>
      </c>
      <c r="H473" s="96">
        <v>3</v>
      </c>
      <c r="Q473" s="36"/>
    </row>
    <row r="474" spans="1:17">
      <c r="A474" s="36">
        <v>473</v>
      </c>
      <c r="B474" s="14" t="s">
        <v>556</v>
      </c>
      <c r="C474" t="s">
        <v>3530</v>
      </c>
      <c r="D474" t="s">
        <v>4172</v>
      </c>
      <c r="E474" t="s">
        <v>404</v>
      </c>
      <c r="F474" s="105">
        <f t="shared" si="7"/>
        <v>23</v>
      </c>
      <c r="G474" t="s">
        <v>1207</v>
      </c>
      <c r="H474" s="96">
        <v>3</v>
      </c>
      <c r="Q474" s="36"/>
    </row>
    <row r="475" spans="1:17">
      <c r="A475" s="36">
        <v>474</v>
      </c>
      <c r="B475" s="14" t="s">
        <v>557</v>
      </c>
      <c r="C475" t="s">
        <v>3529</v>
      </c>
      <c r="D475" t="s">
        <v>4173</v>
      </c>
      <c r="E475" t="s">
        <v>692</v>
      </c>
      <c r="F475" s="105">
        <f t="shared" si="7"/>
        <v>15</v>
      </c>
      <c r="G475" t="s">
        <v>1207</v>
      </c>
      <c r="H475" s="96">
        <v>3</v>
      </c>
      <c r="Q475" s="36"/>
    </row>
    <row r="476" spans="1:17">
      <c r="A476" s="36">
        <v>475</v>
      </c>
      <c r="B476" s="14" t="s">
        <v>558</v>
      </c>
      <c r="C476" t="s">
        <v>3528</v>
      </c>
      <c r="D476" t="s">
        <v>4174</v>
      </c>
      <c r="E476" t="s">
        <v>161</v>
      </c>
      <c r="F476" s="105">
        <f t="shared" si="7"/>
        <v>33</v>
      </c>
      <c r="G476" t="s">
        <v>1207</v>
      </c>
      <c r="H476" s="96">
        <v>3</v>
      </c>
      <c r="Q476" s="36"/>
    </row>
    <row r="477" spans="1:17">
      <c r="A477" s="36">
        <v>476</v>
      </c>
      <c r="B477" s="14" t="s">
        <v>559</v>
      </c>
      <c r="C477" t="s">
        <v>3527</v>
      </c>
      <c r="D477" t="s">
        <v>4175</v>
      </c>
      <c r="E477" t="s">
        <v>404</v>
      </c>
      <c r="F477" s="105">
        <f t="shared" si="7"/>
        <v>23</v>
      </c>
      <c r="G477" t="s">
        <v>1207</v>
      </c>
      <c r="H477" s="96">
        <v>3</v>
      </c>
      <c r="Q477" s="36"/>
    </row>
    <row r="478" spans="1:17">
      <c r="A478" s="36">
        <v>477</v>
      </c>
      <c r="B478" s="14" t="s">
        <v>560</v>
      </c>
      <c r="C478" t="s">
        <v>3526</v>
      </c>
      <c r="D478" t="s">
        <v>4176</v>
      </c>
      <c r="E478" t="s">
        <v>404</v>
      </c>
      <c r="F478" s="105">
        <f t="shared" si="7"/>
        <v>23</v>
      </c>
      <c r="G478" t="s">
        <v>1207</v>
      </c>
      <c r="H478" s="96">
        <v>3</v>
      </c>
      <c r="Q478" s="36"/>
    </row>
    <row r="479" spans="1:17">
      <c r="A479" s="36">
        <v>478</v>
      </c>
      <c r="B479" s="14" t="s">
        <v>561</v>
      </c>
      <c r="C479" t="s">
        <v>3525</v>
      </c>
      <c r="D479" t="s">
        <v>4177</v>
      </c>
      <c r="E479" t="s">
        <v>1174</v>
      </c>
      <c r="F479" s="105">
        <f t="shared" si="7"/>
        <v>24</v>
      </c>
      <c r="G479" t="s">
        <v>1207</v>
      </c>
      <c r="H479" s="96">
        <v>3</v>
      </c>
      <c r="Q479" s="36"/>
    </row>
    <row r="480" spans="1:17">
      <c r="A480" s="36">
        <v>479</v>
      </c>
      <c r="B480" s="14" t="s">
        <v>562</v>
      </c>
      <c r="C480" t="s">
        <v>3524</v>
      </c>
      <c r="D480" t="s">
        <v>4178</v>
      </c>
      <c r="E480" t="s">
        <v>1359</v>
      </c>
      <c r="F480" s="105">
        <f t="shared" si="7"/>
        <v>21</v>
      </c>
      <c r="G480" t="s">
        <v>1207</v>
      </c>
      <c r="H480" s="96">
        <v>3</v>
      </c>
      <c r="Q480" s="36"/>
    </row>
    <row r="481" spans="1:17">
      <c r="A481" s="36">
        <v>480</v>
      </c>
      <c r="B481" s="14" t="s">
        <v>563</v>
      </c>
      <c r="C481" t="s">
        <v>3523</v>
      </c>
      <c r="D481" t="s">
        <v>4179</v>
      </c>
      <c r="E481" t="s">
        <v>161</v>
      </c>
      <c r="F481" s="105">
        <f t="shared" si="7"/>
        <v>33</v>
      </c>
      <c r="G481" t="s">
        <v>1207</v>
      </c>
      <c r="H481" s="96">
        <v>3</v>
      </c>
      <c r="Q481" s="36"/>
    </row>
    <row r="482" spans="1:17">
      <c r="A482" s="36">
        <v>481</v>
      </c>
      <c r="B482" s="14" t="s">
        <v>564</v>
      </c>
      <c r="C482" t="s">
        <v>3522</v>
      </c>
      <c r="D482" t="s">
        <v>4180</v>
      </c>
      <c r="E482" t="s">
        <v>404</v>
      </c>
      <c r="F482" s="105">
        <f t="shared" si="7"/>
        <v>23</v>
      </c>
      <c r="G482" t="s">
        <v>1207</v>
      </c>
      <c r="H482" s="96">
        <v>3</v>
      </c>
      <c r="Q482" s="36"/>
    </row>
    <row r="483" spans="1:17">
      <c r="A483" s="36">
        <v>482</v>
      </c>
      <c r="B483" s="14" t="s">
        <v>565</v>
      </c>
      <c r="C483" t="s">
        <v>3521</v>
      </c>
      <c r="D483" t="s">
        <v>4181</v>
      </c>
      <c r="E483" t="s">
        <v>1359</v>
      </c>
      <c r="F483" s="105">
        <f t="shared" si="7"/>
        <v>21</v>
      </c>
      <c r="G483" t="s">
        <v>1207</v>
      </c>
      <c r="H483" s="96">
        <v>3</v>
      </c>
      <c r="Q483" s="36"/>
    </row>
    <row r="484" spans="1:17">
      <c r="A484" s="36">
        <v>483</v>
      </c>
      <c r="B484" s="14" t="s">
        <v>566</v>
      </c>
      <c r="C484" t="s">
        <v>3520</v>
      </c>
      <c r="D484" t="s">
        <v>4182</v>
      </c>
      <c r="E484" t="s">
        <v>404</v>
      </c>
      <c r="F484" s="105">
        <f t="shared" si="7"/>
        <v>23</v>
      </c>
      <c r="G484" t="s">
        <v>1207</v>
      </c>
      <c r="H484" s="96">
        <v>3</v>
      </c>
      <c r="Q484" s="36"/>
    </row>
    <row r="485" spans="1:17">
      <c r="A485" s="36">
        <v>484</v>
      </c>
      <c r="B485" s="14" t="s">
        <v>567</v>
      </c>
      <c r="C485" t="s">
        <v>3519</v>
      </c>
      <c r="D485" t="s">
        <v>4183</v>
      </c>
      <c r="E485" t="s">
        <v>163</v>
      </c>
      <c r="F485" s="105">
        <f t="shared" si="7"/>
        <v>25</v>
      </c>
      <c r="G485" t="s">
        <v>1207</v>
      </c>
      <c r="H485" s="96">
        <v>3</v>
      </c>
      <c r="Q485" s="36"/>
    </row>
    <row r="486" spans="1:17">
      <c r="A486" s="36">
        <v>485</v>
      </c>
      <c r="B486" s="14" t="s">
        <v>568</v>
      </c>
      <c r="C486" t="s">
        <v>3518</v>
      </c>
      <c r="D486" t="s">
        <v>4184</v>
      </c>
      <c r="E486" t="s">
        <v>133</v>
      </c>
      <c r="F486" s="105">
        <f t="shared" si="7"/>
        <v>27</v>
      </c>
      <c r="G486" t="s">
        <v>1207</v>
      </c>
      <c r="H486" s="96">
        <v>3</v>
      </c>
      <c r="Q486" s="36"/>
    </row>
    <row r="487" spans="1:17">
      <c r="A487" s="36">
        <v>486</v>
      </c>
      <c r="B487" s="14" t="s">
        <v>569</v>
      </c>
      <c r="C487" t="s">
        <v>3517</v>
      </c>
      <c r="D487" t="s">
        <v>4185</v>
      </c>
      <c r="E487" t="s">
        <v>1359</v>
      </c>
      <c r="F487" s="105">
        <f t="shared" si="7"/>
        <v>21</v>
      </c>
      <c r="G487" t="s">
        <v>1207</v>
      </c>
      <c r="H487" s="96">
        <v>3</v>
      </c>
      <c r="Q487" s="36"/>
    </row>
    <row r="488" spans="1:17">
      <c r="A488" s="36">
        <v>487</v>
      </c>
      <c r="B488" s="14" t="s">
        <v>570</v>
      </c>
      <c r="C488" t="s">
        <v>3516</v>
      </c>
      <c r="D488" t="s">
        <v>4186</v>
      </c>
      <c r="E488" t="s">
        <v>163</v>
      </c>
      <c r="F488" s="105">
        <f t="shared" si="7"/>
        <v>25</v>
      </c>
      <c r="G488" t="s">
        <v>1207</v>
      </c>
      <c r="H488" s="96">
        <v>3</v>
      </c>
      <c r="Q488" s="36"/>
    </row>
    <row r="489" spans="1:17">
      <c r="A489" s="36">
        <v>488</v>
      </c>
      <c r="B489" s="14" t="s">
        <v>571</v>
      </c>
      <c r="C489" t="s">
        <v>3515</v>
      </c>
      <c r="D489" t="s">
        <v>4187</v>
      </c>
      <c r="E489" t="s">
        <v>404</v>
      </c>
      <c r="F489" s="105">
        <f t="shared" si="7"/>
        <v>23</v>
      </c>
      <c r="G489" t="s">
        <v>1207</v>
      </c>
      <c r="H489" s="96">
        <v>3</v>
      </c>
      <c r="Q489" s="36"/>
    </row>
    <row r="490" spans="1:17">
      <c r="A490" s="36">
        <v>489</v>
      </c>
      <c r="B490" s="14" t="s">
        <v>572</v>
      </c>
      <c r="C490" t="s">
        <v>3514</v>
      </c>
      <c r="D490" t="s">
        <v>4188</v>
      </c>
      <c r="E490" t="s">
        <v>404</v>
      </c>
      <c r="F490" s="105">
        <f t="shared" si="7"/>
        <v>23</v>
      </c>
      <c r="G490" t="s">
        <v>1207</v>
      </c>
      <c r="H490" s="96">
        <v>3</v>
      </c>
      <c r="Q490" s="36"/>
    </row>
    <row r="491" spans="1:17">
      <c r="A491" s="36">
        <v>490</v>
      </c>
      <c r="B491" s="14" t="s">
        <v>573</v>
      </c>
      <c r="C491" t="s">
        <v>3513</v>
      </c>
      <c r="D491" t="s">
        <v>4189</v>
      </c>
      <c r="E491" t="s">
        <v>801</v>
      </c>
      <c r="F491" s="105">
        <f t="shared" si="7"/>
        <v>22</v>
      </c>
      <c r="G491" t="s">
        <v>1207</v>
      </c>
      <c r="H491" s="96">
        <v>3</v>
      </c>
      <c r="Q491" s="36"/>
    </row>
    <row r="492" spans="1:17">
      <c r="A492" s="36">
        <v>491</v>
      </c>
      <c r="B492" s="14" t="s">
        <v>574</v>
      </c>
      <c r="C492" t="s">
        <v>3512</v>
      </c>
      <c r="D492" t="s">
        <v>4190</v>
      </c>
      <c r="E492" t="s">
        <v>801</v>
      </c>
      <c r="F492" s="105">
        <f t="shared" si="7"/>
        <v>22</v>
      </c>
      <c r="G492" t="s">
        <v>1207</v>
      </c>
      <c r="H492" s="96">
        <v>3</v>
      </c>
      <c r="Q492" s="36"/>
    </row>
    <row r="493" spans="1:17">
      <c r="A493" s="36">
        <v>492</v>
      </c>
      <c r="B493" s="14" t="s">
        <v>575</v>
      </c>
      <c r="C493" t="s">
        <v>3511</v>
      </c>
      <c r="D493" t="s">
        <v>4191</v>
      </c>
      <c r="E493" t="s">
        <v>1359</v>
      </c>
      <c r="F493" s="105">
        <f t="shared" si="7"/>
        <v>21</v>
      </c>
      <c r="G493" t="s">
        <v>1207</v>
      </c>
      <c r="H493" s="96">
        <v>3</v>
      </c>
      <c r="Q493" s="36"/>
    </row>
    <row r="494" spans="1:17">
      <c r="A494" s="36">
        <v>493</v>
      </c>
      <c r="B494" s="14" t="s">
        <v>576</v>
      </c>
      <c r="C494" t="s">
        <v>3510</v>
      </c>
      <c r="D494" t="s">
        <v>4192</v>
      </c>
      <c r="E494" t="s">
        <v>1360</v>
      </c>
      <c r="F494" s="105">
        <f t="shared" si="7"/>
        <v>16</v>
      </c>
      <c r="G494" t="s">
        <v>1207</v>
      </c>
      <c r="H494" s="96">
        <v>3</v>
      </c>
      <c r="Q494" s="36"/>
    </row>
    <row r="495" spans="1:17">
      <c r="A495" s="36">
        <v>494</v>
      </c>
      <c r="B495" s="14" t="s">
        <v>577</v>
      </c>
      <c r="C495" t="s">
        <v>3509</v>
      </c>
      <c r="D495" t="s">
        <v>4193</v>
      </c>
      <c r="E495" t="s">
        <v>404</v>
      </c>
      <c r="F495" s="105">
        <f t="shared" si="7"/>
        <v>23</v>
      </c>
      <c r="G495" t="s">
        <v>1207</v>
      </c>
      <c r="H495" s="96">
        <v>3</v>
      </c>
      <c r="Q495" s="36"/>
    </row>
    <row r="496" spans="1:17">
      <c r="A496" s="36">
        <v>495</v>
      </c>
      <c r="B496" s="14" t="s">
        <v>578</v>
      </c>
      <c r="C496" t="s">
        <v>3508</v>
      </c>
      <c r="D496" t="s">
        <v>4194</v>
      </c>
      <c r="E496" t="s">
        <v>404</v>
      </c>
      <c r="F496" s="105">
        <f t="shared" si="7"/>
        <v>23</v>
      </c>
      <c r="G496" t="s">
        <v>1207</v>
      </c>
      <c r="H496" s="96">
        <v>2</v>
      </c>
      <c r="Q496" s="36"/>
    </row>
    <row r="497" spans="1:17">
      <c r="A497" s="36">
        <v>496</v>
      </c>
      <c r="B497" s="14" t="s">
        <v>579</v>
      </c>
      <c r="C497" t="s">
        <v>3507</v>
      </c>
      <c r="D497" t="s">
        <v>4195</v>
      </c>
      <c r="E497" t="s">
        <v>404</v>
      </c>
      <c r="F497" s="105">
        <f t="shared" si="7"/>
        <v>23</v>
      </c>
      <c r="G497" t="s">
        <v>1207</v>
      </c>
      <c r="H497" s="96">
        <v>3</v>
      </c>
      <c r="Q497" s="36"/>
    </row>
    <row r="498" spans="1:17">
      <c r="A498" s="36">
        <v>497</v>
      </c>
      <c r="B498" s="14" t="s">
        <v>580</v>
      </c>
      <c r="C498" t="s">
        <v>3506</v>
      </c>
      <c r="D498" t="s">
        <v>4196</v>
      </c>
      <c r="E498" t="s">
        <v>1359</v>
      </c>
      <c r="F498" s="105">
        <f t="shared" si="7"/>
        <v>21</v>
      </c>
      <c r="G498" t="s">
        <v>1207</v>
      </c>
      <c r="H498" s="96">
        <v>3</v>
      </c>
      <c r="Q498" s="36"/>
    </row>
    <row r="499" spans="1:17">
      <c r="A499" s="36">
        <v>498</v>
      </c>
      <c r="B499" s="14" t="s">
        <v>581</v>
      </c>
      <c r="C499" t="s">
        <v>3505</v>
      </c>
      <c r="D499" t="s">
        <v>4197</v>
      </c>
      <c r="E499" t="s">
        <v>404</v>
      </c>
      <c r="F499" s="105">
        <f t="shared" si="7"/>
        <v>23</v>
      </c>
      <c r="G499" t="s">
        <v>1207</v>
      </c>
      <c r="H499" s="96">
        <v>3</v>
      </c>
      <c r="Q499" s="36"/>
    </row>
    <row r="500" spans="1:17">
      <c r="A500" s="36">
        <v>499</v>
      </c>
      <c r="B500" s="14" t="s">
        <v>582</v>
      </c>
      <c r="C500" t="s">
        <v>3504</v>
      </c>
      <c r="D500" t="s">
        <v>4198</v>
      </c>
      <c r="E500" t="s">
        <v>404</v>
      </c>
      <c r="F500" s="105">
        <f t="shared" si="7"/>
        <v>23</v>
      </c>
      <c r="G500" t="s">
        <v>1207</v>
      </c>
      <c r="H500" s="96">
        <v>2</v>
      </c>
      <c r="Q500" s="36"/>
    </row>
    <row r="501" spans="1:17">
      <c r="A501" s="36">
        <v>500</v>
      </c>
      <c r="B501" s="14" t="s">
        <v>583</v>
      </c>
      <c r="C501" t="s">
        <v>3503</v>
      </c>
      <c r="D501" t="s">
        <v>4199</v>
      </c>
      <c r="E501" t="s">
        <v>404</v>
      </c>
      <c r="F501" s="105">
        <f t="shared" si="7"/>
        <v>23</v>
      </c>
      <c r="G501" t="s">
        <v>1207</v>
      </c>
      <c r="H501" s="96">
        <v>2</v>
      </c>
      <c r="Q501" s="36"/>
    </row>
    <row r="502" spans="1:17">
      <c r="A502" s="36">
        <v>501</v>
      </c>
      <c r="B502" s="14" t="s">
        <v>584</v>
      </c>
      <c r="C502" t="s">
        <v>3502</v>
      </c>
      <c r="D502" t="s">
        <v>4200</v>
      </c>
      <c r="E502" t="s">
        <v>801</v>
      </c>
      <c r="F502" s="105">
        <f t="shared" si="7"/>
        <v>22</v>
      </c>
      <c r="G502" t="s">
        <v>1207</v>
      </c>
      <c r="H502" s="96">
        <v>2</v>
      </c>
      <c r="Q502" s="36"/>
    </row>
    <row r="503" spans="1:17">
      <c r="A503" s="36">
        <v>502</v>
      </c>
      <c r="B503" s="14" t="s">
        <v>585</v>
      </c>
      <c r="C503" t="s">
        <v>3501</v>
      </c>
      <c r="D503" t="s">
        <v>4201</v>
      </c>
      <c r="E503" t="s">
        <v>1360</v>
      </c>
      <c r="F503" s="105">
        <f t="shared" si="7"/>
        <v>16</v>
      </c>
      <c r="G503" t="s">
        <v>1207</v>
      </c>
      <c r="H503" s="96">
        <v>2</v>
      </c>
      <c r="Q503" s="36"/>
    </row>
    <row r="504" spans="1:17">
      <c r="A504" s="36">
        <v>503</v>
      </c>
      <c r="B504" s="14" t="s">
        <v>586</v>
      </c>
      <c r="C504" t="s">
        <v>3500</v>
      </c>
      <c r="D504" t="s">
        <v>4202</v>
      </c>
      <c r="E504" t="s">
        <v>404</v>
      </c>
      <c r="F504" s="105">
        <f t="shared" si="7"/>
        <v>23</v>
      </c>
      <c r="G504" t="s">
        <v>1207</v>
      </c>
      <c r="H504" s="96">
        <v>2</v>
      </c>
      <c r="Q504" s="36"/>
    </row>
    <row r="505" spans="1:17">
      <c r="A505" s="36">
        <v>504</v>
      </c>
      <c r="B505" s="14" t="s">
        <v>587</v>
      </c>
      <c r="C505" t="s">
        <v>3499</v>
      </c>
      <c r="D505" t="s">
        <v>4203</v>
      </c>
      <c r="E505" t="s">
        <v>1174</v>
      </c>
      <c r="F505" s="105">
        <f t="shared" si="7"/>
        <v>24</v>
      </c>
      <c r="G505" t="s">
        <v>1207</v>
      </c>
      <c r="H505" s="96">
        <v>2</v>
      </c>
      <c r="Q505" s="36"/>
    </row>
    <row r="506" spans="1:17">
      <c r="A506" s="36">
        <v>505</v>
      </c>
      <c r="B506" s="14" t="s">
        <v>588</v>
      </c>
      <c r="C506" t="s">
        <v>3498</v>
      </c>
      <c r="D506" t="s">
        <v>4204</v>
      </c>
      <c r="E506" t="s">
        <v>125</v>
      </c>
      <c r="F506" s="105">
        <f t="shared" si="7"/>
        <v>36</v>
      </c>
      <c r="G506" t="s">
        <v>1207</v>
      </c>
      <c r="H506" s="96">
        <v>2</v>
      </c>
      <c r="Q506" s="36"/>
    </row>
    <row r="507" spans="1:17">
      <c r="A507" s="36">
        <v>506</v>
      </c>
      <c r="B507" s="14" t="s">
        <v>589</v>
      </c>
      <c r="C507" t="s">
        <v>3497</v>
      </c>
      <c r="D507" t="s">
        <v>4205</v>
      </c>
      <c r="E507" t="s">
        <v>72</v>
      </c>
      <c r="F507" s="105">
        <f t="shared" si="7"/>
        <v>46</v>
      </c>
      <c r="G507" t="s">
        <v>1207</v>
      </c>
      <c r="H507" s="96">
        <v>2</v>
      </c>
      <c r="Q507" s="36"/>
    </row>
    <row r="508" spans="1:17">
      <c r="A508" s="36">
        <v>507</v>
      </c>
      <c r="B508" s="14" t="s">
        <v>590</v>
      </c>
      <c r="C508" t="s">
        <v>3496</v>
      </c>
      <c r="D508" t="s">
        <v>3925</v>
      </c>
      <c r="E508" t="s">
        <v>404</v>
      </c>
      <c r="F508" s="105">
        <f t="shared" si="7"/>
        <v>23</v>
      </c>
      <c r="G508" t="s">
        <v>1207</v>
      </c>
      <c r="H508" s="96">
        <v>2</v>
      </c>
      <c r="Q508" s="36"/>
    </row>
    <row r="509" spans="1:17">
      <c r="A509" s="36">
        <v>508</v>
      </c>
      <c r="B509" s="14" t="s">
        <v>591</v>
      </c>
      <c r="C509" t="s">
        <v>3495</v>
      </c>
      <c r="D509" t="s">
        <v>4206</v>
      </c>
      <c r="E509" t="s">
        <v>143</v>
      </c>
      <c r="F509" s="105">
        <f t="shared" si="7"/>
        <v>45</v>
      </c>
      <c r="G509" t="s">
        <v>1207</v>
      </c>
      <c r="H509" s="96">
        <v>2</v>
      </c>
      <c r="Q509" s="36"/>
    </row>
    <row r="510" spans="1:17">
      <c r="A510" s="36">
        <v>509</v>
      </c>
      <c r="B510" s="14" t="s">
        <v>592</v>
      </c>
      <c r="C510" t="s">
        <v>3494</v>
      </c>
      <c r="D510" t="s">
        <v>4207</v>
      </c>
      <c r="E510" t="s">
        <v>404</v>
      </c>
      <c r="F510" s="105">
        <f t="shared" si="7"/>
        <v>23</v>
      </c>
      <c r="G510" t="s">
        <v>1207</v>
      </c>
      <c r="H510" s="96">
        <v>2</v>
      </c>
      <c r="Q510" s="36"/>
    </row>
    <row r="511" spans="1:17">
      <c r="A511" s="36">
        <v>510</v>
      </c>
      <c r="B511" s="14" t="s">
        <v>593</v>
      </c>
      <c r="C511" t="s">
        <v>3493</v>
      </c>
      <c r="D511" t="s">
        <v>4208</v>
      </c>
      <c r="E511" t="s">
        <v>161</v>
      </c>
      <c r="F511" s="105">
        <f t="shared" si="7"/>
        <v>33</v>
      </c>
      <c r="G511" t="s">
        <v>1207</v>
      </c>
      <c r="H511" s="96">
        <v>2</v>
      </c>
      <c r="Q511" s="36"/>
    </row>
    <row r="512" spans="1:17">
      <c r="A512" s="36">
        <v>511</v>
      </c>
      <c r="B512" s="14" t="s">
        <v>594</v>
      </c>
      <c r="C512" t="s">
        <v>3492</v>
      </c>
      <c r="D512" t="s">
        <v>1632</v>
      </c>
      <c r="E512" t="s">
        <v>404</v>
      </c>
      <c r="F512" s="105">
        <f t="shared" si="7"/>
        <v>23</v>
      </c>
      <c r="G512" t="s">
        <v>1207</v>
      </c>
      <c r="H512" s="96">
        <v>2</v>
      </c>
      <c r="Q512" s="36"/>
    </row>
    <row r="513" spans="1:17">
      <c r="A513" s="36">
        <v>512</v>
      </c>
      <c r="B513" s="14" t="s">
        <v>595</v>
      </c>
      <c r="C513" t="s">
        <v>3491</v>
      </c>
      <c r="D513" t="s">
        <v>4209</v>
      </c>
      <c r="E513" t="s">
        <v>1183</v>
      </c>
      <c r="F513" s="105">
        <f t="shared" si="7"/>
        <v>20</v>
      </c>
      <c r="G513" t="s">
        <v>1207</v>
      </c>
      <c r="H513" s="96">
        <v>2</v>
      </c>
      <c r="Q513" s="36"/>
    </row>
    <row r="514" spans="1:17">
      <c r="A514" s="36">
        <v>513</v>
      </c>
      <c r="B514" s="14" t="s">
        <v>596</v>
      </c>
      <c r="C514" t="s">
        <v>3490</v>
      </c>
      <c r="D514" t="s">
        <v>4210</v>
      </c>
      <c r="E514" t="s">
        <v>404</v>
      </c>
      <c r="F514" s="105">
        <f t="shared" si="7"/>
        <v>23</v>
      </c>
      <c r="G514" t="s">
        <v>1207</v>
      </c>
      <c r="H514" s="96">
        <v>2</v>
      </c>
      <c r="Q514" s="36"/>
    </row>
    <row r="515" spans="1:17">
      <c r="A515" s="36">
        <v>514</v>
      </c>
      <c r="B515" s="14" t="s">
        <v>597</v>
      </c>
      <c r="C515" t="s">
        <v>3489</v>
      </c>
      <c r="D515" t="s">
        <v>4211</v>
      </c>
      <c r="E515" t="s">
        <v>1185</v>
      </c>
      <c r="F515" s="105">
        <f t="shared" ref="F515:F578" si="8">VLOOKUP(E515,$N$1:$O$48,2,FALSE)</f>
        <v>18</v>
      </c>
      <c r="G515" t="s">
        <v>1207</v>
      </c>
      <c r="H515" s="96">
        <v>2</v>
      </c>
      <c r="Q515" s="36"/>
    </row>
    <row r="516" spans="1:17">
      <c r="A516" s="36">
        <v>515</v>
      </c>
      <c r="B516" s="14" t="s">
        <v>598</v>
      </c>
      <c r="C516" t="s">
        <v>3488</v>
      </c>
      <c r="D516" t="s">
        <v>4212</v>
      </c>
      <c r="E516" t="s">
        <v>163</v>
      </c>
      <c r="F516" s="105">
        <f t="shared" si="8"/>
        <v>25</v>
      </c>
      <c r="G516" t="s">
        <v>1207</v>
      </c>
      <c r="H516" s="96">
        <v>2</v>
      </c>
      <c r="Q516" s="36"/>
    </row>
    <row r="517" spans="1:17">
      <c r="A517" s="36">
        <v>516</v>
      </c>
      <c r="B517" s="14" t="s">
        <v>599</v>
      </c>
      <c r="C517" t="s">
        <v>3487</v>
      </c>
      <c r="D517" t="s">
        <v>4213</v>
      </c>
      <c r="E517" t="s">
        <v>404</v>
      </c>
      <c r="F517" s="105">
        <f t="shared" si="8"/>
        <v>23</v>
      </c>
      <c r="G517" t="s">
        <v>1207</v>
      </c>
      <c r="H517" s="96">
        <v>2</v>
      </c>
      <c r="Q517" s="36"/>
    </row>
    <row r="518" spans="1:17">
      <c r="A518" s="36">
        <v>517</v>
      </c>
      <c r="B518" s="14" t="s">
        <v>600</v>
      </c>
      <c r="C518" t="s">
        <v>3486</v>
      </c>
      <c r="D518" t="s">
        <v>4214</v>
      </c>
      <c r="E518" t="s">
        <v>395</v>
      </c>
      <c r="F518" s="105">
        <f t="shared" si="8"/>
        <v>26</v>
      </c>
      <c r="G518" t="s">
        <v>1207</v>
      </c>
      <c r="H518" s="96">
        <v>2</v>
      </c>
      <c r="Q518" s="36"/>
    </row>
    <row r="519" spans="1:17">
      <c r="A519" s="36">
        <v>518</v>
      </c>
      <c r="B519" s="14" t="s">
        <v>601</v>
      </c>
      <c r="C519" t="s">
        <v>3485</v>
      </c>
      <c r="D519" t="s">
        <v>4215</v>
      </c>
      <c r="E519" t="s">
        <v>692</v>
      </c>
      <c r="F519" s="105">
        <f t="shared" si="8"/>
        <v>15</v>
      </c>
      <c r="G519" t="s">
        <v>1207</v>
      </c>
      <c r="H519" s="96">
        <v>2</v>
      </c>
      <c r="Q519" s="36"/>
    </row>
    <row r="520" spans="1:17">
      <c r="A520" s="13">
        <v>519</v>
      </c>
      <c r="B520" s="14" t="s">
        <v>602</v>
      </c>
      <c r="C520" t="s">
        <v>3484</v>
      </c>
      <c r="D520" t="s">
        <v>4216</v>
      </c>
      <c r="E520" t="s">
        <v>404</v>
      </c>
      <c r="F520" s="105">
        <f t="shared" si="8"/>
        <v>23</v>
      </c>
      <c r="G520" t="s">
        <v>1207</v>
      </c>
      <c r="H520" s="96">
        <v>2</v>
      </c>
    </row>
    <row r="521" spans="1:17">
      <c r="A521" s="13">
        <v>520</v>
      </c>
      <c r="B521" s="14" t="s">
        <v>603</v>
      </c>
      <c r="C521" t="s">
        <v>3483</v>
      </c>
      <c r="D521" t="s">
        <v>4217</v>
      </c>
      <c r="E521" t="s">
        <v>4817</v>
      </c>
      <c r="F521" s="105">
        <f t="shared" si="8"/>
        <v>13</v>
      </c>
      <c r="G521" t="s">
        <v>1207</v>
      </c>
      <c r="H521" s="96">
        <v>2</v>
      </c>
    </row>
    <row r="522" spans="1:17">
      <c r="A522" s="13">
        <v>521</v>
      </c>
      <c r="B522" s="14" t="s">
        <v>604</v>
      </c>
      <c r="C522" t="s">
        <v>3482</v>
      </c>
      <c r="D522" t="s">
        <v>4218</v>
      </c>
      <c r="E522" t="s">
        <v>163</v>
      </c>
      <c r="F522" s="105">
        <f t="shared" si="8"/>
        <v>25</v>
      </c>
      <c r="G522" t="s">
        <v>1207</v>
      </c>
      <c r="H522" s="96">
        <v>2</v>
      </c>
    </row>
    <row r="523" spans="1:17">
      <c r="A523" s="13">
        <v>522</v>
      </c>
      <c r="B523" s="14" t="s">
        <v>605</v>
      </c>
      <c r="C523" t="s">
        <v>3481</v>
      </c>
      <c r="D523" t="s">
        <v>4219</v>
      </c>
      <c r="E523" t="s">
        <v>1174</v>
      </c>
      <c r="F523" s="105">
        <f t="shared" si="8"/>
        <v>24</v>
      </c>
      <c r="G523" t="s">
        <v>1207</v>
      </c>
      <c r="H523" s="96">
        <v>2</v>
      </c>
    </row>
    <row r="524" spans="1:17">
      <c r="A524" s="13">
        <v>523</v>
      </c>
      <c r="B524" s="14" t="s">
        <v>606</v>
      </c>
      <c r="C524" t="s">
        <v>3480</v>
      </c>
      <c r="D524" t="s">
        <v>4220</v>
      </c>
      <c r="E524" t="s">
        <v>404</v>
      </c>
      <c r="F524" s="105">
        <f t="shared" si="8"/>
        <v>23</v>
      </c>
      <c r="G524" t="s">
        <v>1207</v>
      </c>
      <c r="H524" s="96">
        <v>2</v>
      </c>
    </row>
    <row r="525" spans="1:17">
      <c r="A525" s="13">
        <v>524</v>
      </c>
      <c r="B525" s="14" t="s">
        <v>607</v>
      </c>
      <c r="C525" t="s">
        <v>3479</v>
      </c>
      <c r="D525" t="s">
        <v>4221</v>
      </c>
      <c r="E525" t="s">
        <v>1183</v>
      </c>
      <c r="F525" s="105">
        <f t="shared" si="8"/>
        <v>20</v>
      </c>
      <c r="G525" t="s">
        <v>1207</v>
      </c>
      <c r="H525" s="96">
        <v>2</v>
      </c>
    </row>
    <row r="526" spans="1:17">
      <c r="A526" s="13">
        <v>525</v>
      </c>
      <c r="B526" s="14" t="s">
        <v>608</v>
      </c>
      <c r="C526" t="s">
        <v>3478</v>
      </c>
      <c r="D526" t="s">
        <v>4222</v>
      </c>
      <c r="E526" t="s">
        <v>395</v>
      </c>
      <c r="F526" s="105">
        <f t="shared" si="8"/>
        <v>26</v>
      </c>
      <c r="G526" t="s">
        <v>1207</v>
      </c>
      <c r="H526" s="96">
        <v>2</v>
      </c>
    </row>
    <row r="527" spans="1:17">
      <c r="A527" s="13">
        <v>526</v>
      </c>
      <c r="B527" s="14" t="s">
        <v>609</v>
      </c>
      <c r="C527" t="s">
        <v>3477</v>
      </c>
      <c r="D527" t="s">
        <v>4223</v>
      </c>
      <c r="E527" t="s">
        <v>4818</v>
      </c>
      <c r="F527" s="105">
        <f t="shared" si="8"/>
        <v>11</v>
      </c>
      <c r="G527" t="s">
        <v>1207</v>
      </c>
      <c r="H527" s="96">
        <v>2</v>
      </c>
    </row>
    <row r="528" spans="1:17">
      <c r="A528" s="13">
        <v>527</v>
      </c>
      <c r="B528" s="14" t="s">
        <v>610</v>
      </c>
      <c r="C528" t="s">
        <v>3476</v>
      </c>
      <c r="D528" t="s">
        <v>4224</v>
      </c>
      <c r="E528" t="s">
        <v>404</v>
      </c>
      <c r="F528" s="105">
        <f t="shared" si="8"/>
        <v>23</v>
      </c>
      <c r="G528" t="s">
        <v>1207</v>
      </c>
      <c r="H528" s="96">
        <v>2</v>
      </c>
    </row>
    <row r="529" spans="1:8">
      <c r="A529" s="13">
        <v>528</v>
      </c>
      <c r="B529" s="14" t="s">
        <v>611</v>
      </c>
      <c r="C529" t="s">
        <v>3475</v>
      </c>
      <c r="D529" t="s">
        <v>4225</v>
      </c>
      <c r="E529" t="s">
        <v>119</v>
      </c>
      <c r="F529" s="105">
        <f t="shared" si="8"/>
        <v>42</v>
      </c>
      <c r="G529" t="s">
        <v>1207</v>
      </c>
      <c r="H529" s="96">
        <v>2</v>
      </c>
    </row>
    <row r="530" spans="1:8">
      <c r="A530" s="13">
        <v>529</v>
      </c>
      <c r="B530" s="14" t="s">
        <v>612</v>
      </c>
      <c r="C530" t="s">
        <v>3474</v>
      </c>
      <c r="D530" t="s">
        <v>4226</v>
      </c>
      <c r="E530" t="s">
        <v>404</v>
      </c>
      <c r="F530" s="105">
        <f t="shared" si="8"/>
        <v>23</v>
      </c>
      <c r="G530" t="s">
        <v>1207</v>
      </c>
      <c r="H530" s="96">
        <v>2</v>
      </c>
    </row>
    <row r="531" spans="1:8">
      <c r="A531" s="13">
        <v>530</v>
      </c>
      <c r="B531" s="14" t="s">
        <v>613</v>
      </c>
      <c r="C531" t="s">
        <v>3473</v>
      </c>
      <c r="D531" t="s">
        <v>4227</v>
      </c>
      <c r="E531" t="s">
        <v>389</v>
      </c>
      <c r="F531" s="105">
        <f t="shared" si="8"/>
        <v>28</v>
      </c>
      <c r="G531" t="s">
        <v>1207</v>
      </c>
      <c r="H531" s="96">
        <v>2</v>
      </c>
    </row>
    <row r="532" spans="1:8">
      <c r="A532" s="13">
        <v>531</v>
      </c>
      <c r="B532" s="14" t="s">
        <v>614</v>
      </c>
      <c r="C532" t="s">
        <v>3472</v>
      </c>
      <c r="D532" t="s">
        <v>4228</v>
      </c>
      <c r="E532" t="s">
        <v>4819</v>
      </c>
      <c r="F532" s="105">
        <f t="shared" si="8"/>
        <v>3</v>
      </c>
      <c r="G532" t="s">
        <v>1207</v>
      </c>
      <c r="H532" s="96">
        <v>2</v>
      </c>
    </row>
    <row r="533" spans="1:8">
      <c r="A533" s="13">
        <v>532</v>
      </c>
      <c r="B533" s="14" t="s">
        <v>615</v>
      </c>
      <c r="C533" t="s">
        <v>3471</v>
      </c>
      <c r="D533" t="s">
        <v>4229</v>
      </c>
      <c r="E533" t="s">
        <v>1183</v>
      </c>
      <c r="F533" s="105">
        <f t="shared" si="8"/>
        <v>20</v>
      </c>
      <c r="G533" t="s">
        <v>1207</v>
      </c>
      <c r="H533" s="96">
        <v>2</v>
      </c>
    </row>
    <row r="534" spans="1:8">
      <c r="A534" s="13">
        <v>533</v>
      </c>
      <c r="B534" s="14" t="s">
        <v>616</v>
      </c>
      <c r="C534" t="s">
        <v>3470</v>
      </c>
      <c r="D534" t="s">
        <v>4230</v>
      </c>
      <c r="E534" t="s">
        <v>163</v>
      </c>
      <c r="F534" s="105">
        <f t="shared" si="8"/>
        <v>25</v>
      </c>
      <c r="G534" t="s">
        <v>1207</v>
      </c>
      <c r="H534" s="96">
        <v>2</v>
      </c>
    </row>
    <row r="535" spans="1:8">
      <c r="A535" s="13">
        <v>534</v>
      </c>
      <c r="B535" s="14" t="s">
        <v>617</v>
      </c>
      <c r="C535" t="s">
        <v>3469</v>
      </c>
      <c r="D535" t="s">
        <v>4231</v>
      </c>
      <c r="E535" t="s">
        <v>141</v>
      </c>
      <c r="F535" s="105">
        <f t="shared" si="8"/>
        <v>38</v>
      </c>
      <c r="G535" t="s">
        <v>1207</v>
      </c>
      <c r="H535" s="96">
        <v>2</v>
      </c>
    </row>
    <row r="536" spans="1:8">
      <c r="A536" s="13">
        <v>535</v>
      </c>
      <c r="B536" s="14" t="s">
        <v>618</v>
      </c>
      <c r="C536" t="s">
        <v>3468</v>
      </c>
      <c r="D536" t="s">
        <v>4232</v>
      </c>
      <c r="E536" t="s">
        <v>404</v>
      </c>
      <c r="F536" s="105">
        <f t="shared" si="8"/>
        <v>23</v>
      </c>
      <c r="G536" t="s">
        <v>1207</v>
      </c>
      <c r="H536" s="96">
        <v>2</v>
      </c>
    </row>
    <row r="537" spans="1:8">
      <c r="A537" s="13">
        <v>536</v>
      </c>
      <c r="B537" s="14" t="s">
        <v>619</v>
      </c>
      <c r="C537" t="s">
        <v>3467</v>
      </c>
      <c r="D537" t="s">
        <v>4233</v>
      </c>
      <c r="E537" t="s">
        <v>404</v>
      </c>
      <c r="F537" s="105">
        <f t="shared" si="8"/>
        <v>23</v>
      </c>
      <c r="G537" t="s">
        <v>1207</v>
      </c>
      <c r="H537" s="96">
        <v>2</v>
      </c>
    </row>
    <row r="538" spans="1:8">
      <c r="A538" s="13">
        <v>537</v>
      </c>
      <c r="B538" s="14" t="s">
        <v>620</v>
      </c>
      <c r="C538" t="s">
        <v>3466</v>
      </c>
      <c r="D538" t="s">
        <v>4234</v>
      </c>
      <c r="E538" t="s">
        <v>404</v>
      </c>
      <c r="F538" s="105">
        <f t="shared" si="8"/>
        <v>23</v>
      </c>
      <c r="G538" t="s">
        <v>1207</v>
      </c>
      <c r="H538" s="96">
        <v>1</v>
      </c>
    </row>
    <row r="539" spans="1:8">
      <c r="A539" s="13">
        <v>538</v>
      </c>
      <c r="B539" s="14" t="s">
        <v>621</v>
      </c>
      <c r="C539" t="s">
        <v>3465</v>
      </c>
      <c r="D539" t="s">
        <v>4235</v>
      </c>
      <c r="E539" t="s">
        <v>404</v>
      </c>
      <c r="F539" s="105">
        <f t="shared" si="8"/>
        <v>23</v>
      </c>
      <c r="G539" t="s">
        <v>1207</v>
      </c>
      <c r="H539" s="96">
        <v>1</v>
      </c>
    </row>
    <row r="540" spans="1:8">
      <c r="A540" s="13">
        <v>539</v>
      </c>
      <c r="B540" s="14" t="s">
        <v>622</v>
      </c>
      <c r="C540" t="s">
        <v>3464</v>
      </c>
      <c r="D540" t="s">
        <v>1855</v>
      </c>
      <c r="E540" t="s">
        <v>404</v>
      </c>
      <c r="F540" s="105">
        <f t="shared" si="8"/>
        <v>23</v>
      </c>
      <c r="G540" t="s">
        <v>1207</v>
      </c>
      <c r="H540" s="96">
        <v>1</v>
      </c>
    </row>
    <row r="541" spans="1:8">
      <c r="A541" s="13">
        <v>540</v>
      </c>
      <c r="B541" s="14" t="s">
        <v>623</v>
      </c>
      <c r="C541" t="s">
        <v>3463</v>
      </c>
      <c r="D541" t="s">
        <v>4236</v>
      </c>
      <c r="E541" t="s">
        <v>1174</v>
      </c>
      <c r="F541" s="105">
        <f t="shared" si="8"/>
        <v>24</v>
      </c>
      <c r="G541" t="s">
        <v>1207</v>
      </c>
      <c r="H541" s="96">
        <v>1</v>
      </c>
    </row>
    <row r="542" spans="1:8">
      <c r="A542" s="13">
        <v>541</v>
      </c>
      <c r="B542" s="14" t="s">
        <v>624</v>
      </c>
      <c r="C542" t="s">
        <v>3462</v>
      </c>
      <c r="D542" t="s">
        <v>4237</v>
      </c>
      <c r="E542" t="s">
        <v>404</v>
      </c>
      <c r="F542" s="105">
        <f t="shared" si="8"/>
        <v>23</v>
      </c>
      <c r="G542" t="s">
        <v>1207</v>
      </c>
      <c r="H542" s="96">
        <v>1</v>
      </c>
    </row>
    <row r="543" spans="1:8">
      <c r="A543" s="13">
        <v>542</v>
      </c>
      <c r="B543" s="14" t="s">
        <v>625</v>
      </c>
      <c r="C543" t="s">
        <v>3461</v>
      </c>
      <c r="D543" t="s">
        <v>4238</v>
      </c>
      <c r="E543" t="s">
        <v>4816</v>
      </c>
      <c r="F543" s="105">
        <f t="shared" si="8"/>
        <v>7</v>
      </c>
      <c r="G543" t="s">
        <v>1207</v>
      </c>
      <c r="H543" s="96">
        <v>1</v>
      </c>
    </row>
    <row r="544" spans="1:8">
      <c r="A544" s="13">
        <v>543</v>
      </c>
      <c r="B544" s="14" t="s">
        <v>626</v>
      </c>
      <c r="C544" t="s">
        <v>3460</v>
      </c>
      <c r="D544" t="s">
        <v>4239</v>
      </c>
      <c r="E544" t="s">
        <v>1359</v>
      </c>
      <c r="F544" s="105">
        <f t="shared" si="8"/>
        <v>21</v>
      </c>
      <c r="G544" t="s">
        <v>1207</v>
      </c>
      <c r="H544" s="96">
        <v>1</v>
      </c>
    </row>
    <row r="545" spans="1:8">
      <c r="A545" s="13">
        <v>544</v>
      </c>
      <c r="B545" s="14" t="s">
        <v>627</v>
      </c>
      <c r="C545" t="s">
        <v>3459</v>
      </c>
      <c r="D545" t="s">
        <v>4240</v>
      </c>
      <c r="E545" t="s">
        <v>404</v>
      </c>
      <c r="F545" s="105">
        <f t="shared" si="8"/>
        <v>23</v>
      </c>
      <c r="G545" t="s">
        <v>1207</v>
      </c>
      <c r="H545" s="96">
        <v>1</v>
      </c>
    </row>
    <row r="546" spans="1:8">
      <c r="A546" s="13">
        <v>545</v>
      </c>
      <c r="B546" s="14" t="s">
        <v>628</v>
      </c>
      <c r="C546" t="s">
        <v>3458</v>
      </c>
      <c r="D546" t="s">
        <v>4241</v>
      </c>
      <c r="E546" t="s">
        <v>404</v>
      </c>
      <c r="F546" s="105">
        <f t="shared" si="8"/>
        <v>23</v>
      </c>
      <c r="G546" t="s">
        <v>1207</v>
      </c>
      <c r="H546" s="96">
        <v>1</v>
      </c>
    </row>
    <row r="547" spans="1:8">
      <c r="A547" s="13">
        <v>546</v>
      </c>
      <c r="B547" s="14" t="s">
        <v>629</v>
      </c>
      <c r="C547" t="s">
        <v>3457</v>
      </c>
      <c r="D547" t="s">
        <v>4242</v>
      </c>
      <c r="E547" t="s">
        <v>1183</v>
      </c>
      <c r="F547" s="105">
        <f t="shared" si="8"/>
        <v>20</v>
      </c>
      <c r="G547" t="s">
        <v>1207</v>
      </c>
      <c r="H547" s="96">
        <v>1</v>
      </c>
    </row>
    <row r="548" spans="1:8">
      <c r="A548" s="13">
        <v>547</v>
      </c>
      <c r="B548" s="14" t="s">
        <v>630</v>
      </c>
      <c r="C548" t="s">
        <v>3456</v>
      </c>
      <c r="D548" t="s">
        <v>4243</v>
      </c>
      <c r="E548" t="s">
        <v>404</v>
      </c>
      <c r="F548" s="105">
        <f t="shared" si="8"/>
        <v>23</v>
      </c>
      <c r="G548" t="s">
        <v>1207</v>
      </c>
      <c r="H548" s="96">
        <v>1</v>
      </c>
    </row>
    <row r="549" spans="1:8">
      <c r="A549" s="13">
        <v>548</v>
      </c>
      <c r="B549" s="14" t="s">
        <v>631</v>
      </c>
      <c r="C549" t="s">
        <v>3455</v>
      </c>
      <c r="D549" t="s">
        <v>4244</v>
      </c>
      <c r="E549" t="s">
        <v>1174</v>
      </c>
      <c r="F549" s="105">
        <f t="shared" si="8"/>
        <v>24</v>
      </c>
      <c r="G549" t="s">
        <v>1207</v>
      </c>
      <c r="H549" s="96">
        <v>1</v>
      </c>
    </row>
    <row r="550" spans="1:8">
      <c r="A550" s="13">
        <v>549</v>
      </c>
      <c r="B550" s="14" t="s">
        <v>632</v>
      </c>
      <c r="C550" t="s">
        <v>3454</v>
      </c>
      <c r="D550" t="s">
        <v>4245</v>
      </c>
      <c r="E550" t="s">
        <v>404</v>
      </c>
      <c r="F550" s="105">
        <f t="shared" si="8"/>
        <v>23</v>
      </c>
      <c r="G550" t="s">
        <v>1207</v>
      </c>
      <c r="H550" s="96">
        <v>1</v>
      </c>
    </row>
    <row r="551" spans="1:8">
      <c r="A551" s="13">
        <v>550</v>
      </c>
      <c r="B551" s="14" t="s">
        <v>633</v>
      </c>
      <c r="C551" t="s">
        <v>3453</v>
      </c>
      <c r="D551" t="s">
        <v>4246</v>
      </c>
      <c r="E551" t="s">
        <v>4818</v>
      </c>
      <c r="F551" s="105">
        <f t="shared" si="8"/>
        <v>11</v>
      </c>
      <c r="G551" t="s">
        <v>1207</v>
      </c>
      <c r="H551" s="96">
        <v>1</v>
      </c>
    </row>
    <row r="552" spans="1:8">
      <c r="A552" s="13">
        <v>551</v>
      </c>
      <c r="B552" s="14" t="s">
        <v>634</v>
      </c>
      <c r="C552" t="s">
        <v>3452</v>
      </c>
      <c r="D552" t="s">
        <v>4247</v>
      </c>
      <c r="E552" t="s">
        <v>404</v>
      </c>
      <c r="F552" s="105">
        <f t="shared" si="8"/>
        <v>23</v>
      </c>
      <c r="G552" t="s">
        <v>1207</v>
      </c>
      <c r="H552" s="96">
        <v>1</v>
      </c>
    </row>
    <row r="553" spans="1:8">
      <c r="A553" s="13">
        <v>552</v>
      </c>
      <c r="B553" s="14" t="s">
        <v>635</v>
      </c>
      <c r="C553" t="s">
        <v>3451</v>
      </c>
      <c r="D553" t="s">
        <v>4248</v>
      </c>
      <c r="E553" t="s">
        <v>404</v>
      </c>
      <c r="F553" s="105">
        <f t="shared" si="8"/>
        <v>23</v>
      </c>
      <c r="G553" t="s">
        <v>1207</v>
      </c>
      <c r="H553" s="96">
        <v>1</v>
      </c>
    </row>
    <row r="554" spans="1:8">
      <c r="A554" s="13">
        <v>553</v>
      </c>
      <c r="B554" s="14" t="s">
        <v>636</v>
      </c>
      <c r="C554" t="s">
        <v>3450</v>
      </c>
      <c r="D554" t="s">
        <v>4249</v>
      </c>
      <c r="E554" t="s">
        <v>404</v>
      </c>
      <c r="F554" s="105">
        <f t="shared" si="8"/>
        <v>23</v>
      </c>
      <c r="G554" t="s">
        <v>1207</v>
      </c>
      <c r="H554" s="96">
        <v>1</v>
      </c>
    </row>
    <row r="555" spans="1:8">
      <c r="A555" s="13">
        <v>554</v>
      </c>
      <c r="B555" s="14" t="s">
        <v>637</v>
      </c>
      <c r="C555" t="s">
        <v>3449</v>
      </c>
      <c r="D555" t="s">
        <v>4250</v>
      </c>
      <c r="E555" t="s">
        <v>4817</v>
      </c>
      <c r="F555" s="105">
        <f t="shared" si="8"/>
        <v>13</v>
      </c>
      <c r="G555" t="s">
        <v>1207</v>
      </c>
      <c r="H555" s="96">
        <v>1</v>
      </c>
    </row>
    <row r="556" spans="1:8">
      <c r="A556" s="13">
        <v>555</v>
      </c>
      <c r="B556" s="14" t="s">
        <v>638</v>
      </c>
      <c r="C556" t="s">
        <v>3448</v>
      </c>
      <c r="D556" t="s">
        <v>4251</v>
      </c>
      <c r="E556" t="s">
        <v>404</v>
      </c>
      <c r="F556" s="105">
        <f t="shared" si="8"/>
        <v>23</v>
      </c>
      <c r="G556" t="s">
        <v>1207</v>
      </c>
      <c r="H556" s="96">
        <v>1</v>
      </c>
    </row>
    <row r="557" spans="1:8">
      <c r="A557" s="13">
        <v>556</v>
      </c>
      <c r="B557" s="14" t="s">
        <v>639</v>
      </c>
      <c r="C557" t="s">
        <v>3447</v>
      </c>
      <c r="D557" t="s">
        <v>4252</v>
      </c>
      <c r="E557" t="s">
        <v>389</v>
      </c>
      <c r="F557" s="105">
        <f t="shared" si="8"/>
        <v>28</v>
      </c>
      <c r="G557" t="s">
        <v>1207</v>
      </c>
      <c r="H557" s="96">
        <v>1</v>
      </c>
    </row>
    <row r="558" spans="1:8">
      <c r="A558" s="13">
        <v>557</v>
      </c>
      <c r="B558" s="14" t="s">
        <v>640</v>
      </c>
      <c r="C558" t="s">
        <v>3446</v>
      </c>
      <c r="D558" t="s">
        <v>4253</v>
      </c>
      <c r="E558" t="s">
        <v>801</v>
      </c>
      <c r="F558" s="105">
        <f t="shared" si="8"/>
        <v>22</v>
      </c>
      <c r="G558" t="s">
        <v>1207</v>
      </c>
      <c r="H558" s="96">
        <v>1</v>
      </c>
    </row>
    <row r="559" spans="1:8">
      <c r="A559" s="13">
        <v>558</v>
      </c>
      <c r="B559" s="14" t="s">
        <v>641</v>
      </c>
      <c r="C559" t="s">
        <v>3445</v>
      </c>
      <c r="D559" t="s">
        <v>4254</v>
      </c>
      <c r="E559" t="s">
        <v>389</v>
      </c>
      <c r="F559" s="105">
        <f t="shared" si="8"/>
        <v>28</v>
      </c>
      <c r="G559" t="s">
        <v>1207</v>
      </c>
      <c r="H559" s="96">
        <v>1</v>
      </c>
    </row>
    <row r="560" spans="1:8">
      <c r="A560" s="13">
        <v>559</v>
      </c>
      <c r="B560" s="14" t="s">
        <v>642</v>
      </c>
      <c r="C560" t="s">
        <v>3444</v>
      </c>
      <c r="D560" t="s">
        <v>4255</v>
      </c>
      <c r="E560" t="s">
        <v>143</v>
      </c>
      <c r="F560" s="105">
        <f t="shared" si="8"/>
        <v>45</v>
      </c>
      <c r="G560" t="s">
        <v>1207</v>
      </c>
      <c r="H560" s="96">
        <v>1</v>
      </c>
    </row>
    <row r="561" spans="1:8">
      <c r="A561" s="13">
        <v>560</v>
      </c>
      <c r="B561" s="14" t="s">
        <v>643</v>
      </c>
      <c r="C561" t="s">
        <v>3443</v>
      </c>
      <c r="D561" t="s">
        <v>4256</v>
      </c>
      <c r="E561" t="s">
        <v>1359</v>
      </c>
      <c r="F561" s="105">
        <f t="shared" si="8"/>
        <v>21</v>
      </c>
      <c r="G561" t="s">
        <v>1207</v>
      </c>
      <c r="H561" s="96">
        <v>1</v>
      </c>
    </row>
    <row r="562" spans="1:8">
      <c r="A562" s="13">
        <v>561</v>
      </c>
      <c r="B562" s="14" t="s">
        <v>644</v>
      </c>
      <c r="C562" t="s">
        <v>3442</v>
      </c>
      <c r="D562" t="s">
        <v>4257</v>
      </c>
      <c r="E562" t="s">
        <v>1360</v>
      </c>
      <c r="F562" s="105">
        <f t="shared" si="8"/>
        <v>16</v>
      </c>
      <c r="G562" t="s">
        <v>1207</v>
      </c>
      <c r="H562" s="96">
        <v>1</v>
      </c>
    </row>
    <row r="563" spans="1:8">
      <c r="A563" s="13">
        <v>562</v>
      </c>
      <c r="B563" s="14" t="s">
        <v>645</v>
      </c>
      <c r="C563" t="s">
        <v>3441</v>
      </c>
      <c r="D563" t="s">
        <v>4258</v>
      </c>
      <c r="E563" t="s">
        <v>1359</v>
      </c>
      <c r="F563" s="105">
        <f t="shared" si="8"/>
        <v>21</v>
      </c>
      <c r="G563" t="s">
        <v>1207</v>
      </c>
      <c r="H563" s="96">
        <v>1</v>
      </c>
    </row>
    <row r="564" spans="1:8">
      <c r="A564" s="13">
        <v>563</v>
      </c>
      <c r="B564" s="14" t="s">
        <v>646</v>
      </c>
      <c r="C564" t="s">
        <v>3440</v>
      </c>
      <c r="D564" t="s">
        <v>4259</v>
      </c>
      <c r="E564" t="s">
        <v>801</v>
      </c>
      <c r="F564" s="105">
        <f t="shared" si="8"/>
        <v>22</v>
      </c>
      <c r="G564" t="s">
        <v>1207</v>
      </c>
      <c r="H564" s="96">
        <v>1</v>
      </c>
    </row>
    <row r="565" spans="1:8">
      <c r="A565" s="13">
        <v>564</v>
      </c>
      <c r="B565" s="14" t="s">
        <v>647</v>
      </c>
      <c r="C565" t="s">
        <v>3439</v>
      </c>
      <c r="D565" t="s">
        <v>4260</v>
      </c>
      <c r="E565" t="s">
        <v>801</v>
      </c>
      <c r="F565" s="105">
        <f t="shared" si="8"/>
        <v>22</v>
      </c>
      <c r="G565" t="s">
        <v>1207</v>
      </c>
      <c r="H565" s="96">
        <v>1</v>
      </c>
    </row>
    <row r="566" spans="1:8">
      <c r="A566" s="13">
        <v>565</v>
      </c>
      <c r="B566" s="14" t="s">
        <v>648</v>
      </c>
      <c r="C566" t="s">
        <v>1626</v>
      </c>
      <c r="D566" t="s">
        <v>1627</v>
      </c>
      <c r="E566" t="s">
        <v>404</v>
      </c>
      <c r="F566" s="105">
        <f t="shared" si="8"/>
        <v>23</v>
      </c>
      <c r="G566" t="s">
        <v>1209</v>
      </c>
      <c r="H566" s="96" t="s">
        <v>269</v>
      </c>
    </row>
    <row r="567" spans="1:8">
      <c r="A567" s="13">
        <v>566</v>
      </c>
      <c r="B567" s="14" t="s">
        <v>649</v>
      </c>
      <c r="C567" t="s">
        <v>2040</v>
      </c>
      <c r="D567" t="s">
        <v>2041</v>
      </c>
      <c r="E567" t="s">
        <v>404</v>
      </c>
      <c r="F567" s="105">
        <f t="shared" si="8"/>
        <v>23</v>
      </c>
      <c r="G567" t="s">
        <v>1209</v>
      </c>
      <c r="H567" s="96">
        <v>4</v>
      </c>
    </row>
    <row r="568" spans="1:8">
      <c r="A568" s="13">
        <v>567</v>
      </c>
      <c r="B568" s="14" t="s">
        <v>650</v>
      </c>
      <c r="C568" t="s">
        <v>1931</v>
      </c>
      <c r="D568" t="s">
        <v>1932</v>
      </c>
      <c r="E568" t="s">
        <v>404</v>
      </c>
      <c r="F568" s="105">
        <f t="shared" si="8"/>
        <v>23</v>
      </c>
      <c r="G568" t="s">
        <v>1209</v>
      </c>
      <c r="H568" s="96">
        <v>4</v>
      </c>
    </row>
    <row r="569" spans="1:8">
      <c r="A569" s="13">
        <v>568</v>
      </c>
      <c r="B569" s="14" t="s">
        <v>651</v>
      </c>
      <c r="C569" t="s">
        <v>1933</v>
      </c>
      <c r="D569" t="s">
        <v>1934</v>
      </c>
      <c r="E569" t="s">
        <v>404</v>
      </c>
      <c r="F569" s="105">
        <f t="shared" si="8"/>
        <v>23</v>
      </c>
      <c r="G569" t="s">
        <v>1209</v>
      </c>
      <c r="H569" s="96">
        <v>4</v>
      </c>
    </row>
    <row r="570" spans="1:8">
      <c r="A570" s="13">
        <v>569</v>
      </c>
      <c r="B570" s="14" t="s">
        <v>652</v>
      </c>
      <c r="C570" t="s">
        <v>2123</v>
      </c>
      <c r="D570" t="s">
        <v>2124</v>
      </c>
      <c r="E570" t="s">
        <v>404</v>
      </c>
      <c r="F570" s="105">
        <f t="shared" si="8"/>
        <v>23</v>
      </c>
      <c r="G570" t="s">
        <v>1209</v>
      </c>
      <c r="H570" s="96">
        <v>4</v>
      </c>
    </row>
    <row r="571" spans="1:8">
      <c r="A571" s="13">
        <v>570</v>
      </c>
      <c r="B571" s="14" t="s">
        <v>653</v>
      </c>
      <c r="C571" t="s">
        <v>2042</v>
      </c>
      <c r="D571" t="s">
        <v>2043</v>
      </c>
      <c r="E571" t="s">
        <v>404</v>
      </c>
      <c r="F571" s="105">
        <f t="shared" si="8"/>
        <v>23</v>
      </c>
      <c r="G571" t="s">
        <v>1209</v>
      </c>
      <c r="H571" s="96">
        <v>4</v>
      </c>
    </row>
    <row r="572" spans="1:8">
      <c r="A572" s="13">
        <v>571</v>
      </c>
      <c r="B572" s="14" t="s">
        <v>654</v>
      </c>
      <c r="C572" t="s">
        <v>3438</v>
      </c>
      <c r="D572" t="s">
        <v>4261</v>
      </c>
      <c r="E572" t="s">
        <v>404</v>
      </c>
      <c r="F572" s="105">
        <f t="shared" si="8"/>
        <v>23</v>
      </c>
      <c r="G572" t="s">
        <v>1209</v>
      </c>
      <c r="H572" s="96">
        <v>3</v>
      </c>
    </row>
    <row r="573" spans="1:8">
      <c r="A573" s="13">
        <v>572</v>
      </c>
      <c r="B573" s="14" t="s">
        <v>655</v>
      </c>
      <c r="C573" t="s">
        <v>3437</v>
      </c>
      <c r="D573" t="s">
        <v>4262</v>
      </c>
      <c r="E573" t="s">
        <v>404</v>
      </c>
      <c r="F573" s="105">
        <f t="shared" si="8"/>
        <v>23</v>
      </c>
      <c r="G573" t="s">
        <v>1209</v>
      </c>
      <c r="H573" s="96">
        <v>3</v>
      </c>
    </row>
    <row r="574" spans="1:8">
      <c r="A574" s="13">
        <v>573</v>
      </c>
      <c r="B574" s="14" t="s">
        <v>656</v>
      </c>
      <c r="C574" t="s">
        <v>3436</v>
      </c>
      <c r="D574" t="s">
        <v>4263</v>
      </c>
      <c r="E574" t="s">
        <v>1359</v>
      </c>
      <c r="F574" s="105">
        <f t="shared" si="8"/>
        <v>21</v>
      </c>
      <c r="G574" t="s">
        <v>1209</v>
      </c>
      <c r="H574" s="96">
        <v>3</v>
      </c>
    </row>
    <row r="575" spans="1:8">
      <c r="A575" s="13">
        <v>574</v>
      </c>
      <c r="B575" s="14" t="s">
        <v>657</v>
      </c>
      <c r="C575" t="s">
        <v>3435</v>
      </c>
      <c r="D575" t="s">
        <v>4264</v>
      </c>
      <c r="E575" t="s">
        <v>404</v>
      </c>
      <c r="F575" s="105">
        <f t="shared" si="8"/>
        <v>23</v>
      </c>
      <c r="G575" t="s">
        <v>1209</v>
      </c>
      <c r="H575" s="96">
        <v>3</v>
      </c>
    </row>
    <row r="576" spans="1:8">
      <c r="A576" s="13">
        <v>575</v>
      </c>
      <c r="B576" s="14" t="s">
        <v>658</v>
      </c>
      <c r="C576" t="s">
        <v>3434</v>
      </c>
      <c r="D576" t="s">
        <v>4265</v>
      </c>
      <c r="E576" t="s">
        <v>404</v>
      </c>
      <c r="F576" s="105">
        <f t="shared" si="8"/>
        <v>23</v>
      </c>
      <c r="G576" t="s">
        <v>1209</v>
      </c>
      <c r="H576" s="96">
        <v>2</v>
      </c>
    </row>
    <row r="577" spans="1:8">
      <c r="A577" s="13">
        <v>576</v>
      </c>
      <c r="B577" s="14" t="s">
        <v>659</v>
      </c>
      <c r="C577" t="s">
        <v>3433</v>
      </c>
      <c r="D577" t="s">
        <v>4266</v>
      </c>
      <c r="E577" t="s">
        <v>1359</v>
      </c>
      <c r="F577" s="105">
        <f t="shared" si="8"/>
        <v>21</v>
      </c>
      <c r="G577" t="s">
        <v>1209</v>
      </c>
      <c r="H577" s="96">
        <v>2</v>
      </c>
    </row>
    <row r="578" spans="1:8">
      <c r="A578" s="13">
        <v>577</v>
      </c>
      <c r="B578" s="14" t="s">
        <v>660</v>
      </c>
      <c r="C578" t="s">
        <v>3432</v>
      </c>
      <c r="D578" t="s">
        <v>4267</v>
      </c>
      <c r="E578" t="s">
        <v>1174</v>
      </c>
      <c r="F578" s="105">
        <f t="shared" si="8"/>
        <v>24</v>
      </c>
      <c r="G578" t="s">
        <v>1209</v>
      </c>
      <c r="H578" s="96">
        <v>2</v>
      </c>
    </row>
    <row r="579" spans="1:8">
      <c r="A579" s="13">
        <v>578</v>
      </c>
      <c r="B579" s="14" t="s">
        <v>661</v>
      </c>
      <c r="C579" t="s">
        <v>3431</v>
      </c>
      <c r="D579" t="s">
        <v>4268</v>
      </c>
      <c r="E579" t="s">
        <v>404</v>
      </c>
      <c r="F579" s="105">
        <f t="shared" ref="F579:F642" si="9">VLOOKUP(E579,$N$1:$O$48,2,FALSE)</f>
        <v>23</v>
      </c>
      <c r="G579" t="s">
        <v>1209</v>
      </c>
      <c r="H579" s="96">
        <v>2</v>
      </c>
    </row>
    <row r="580" spans="1:8">
      <c r="A580" s="13">
        <v>579</v>
      </c>
      <c r="B580" s="14" t="s">
        <v>662</v>
      </c>
      <c r="C580" t="s">
        <v>3430</v>
      </c>
      <c r="D580" t="s">
        <v>4269</v>
      </c>
      <c r="E580" t="s">
        <v>404</v>
      </c>
      <c r="F580" s="105">
        <f t="shared" si="9"/>
        <v>23</v>
      </c>
      <c r="G580" t="s">
        <v>1209</v>
      </c>
      <c r="H580" s="96">
        <v>2</v>
      </c>
    </row>
    <row r="581" spans="1:8">
      <c r="A581" s="13">
        <v>580</v>
      </c>
      <c r="B581" s="14" t="s">
        <v>663</v>
      </c>
      <c r="C581" t="s">
        <v>3429</v>
      </c>
      <c r="D581" t="s">
        <v>4270</v>
      </c>
      <c r="E581" t="s">
        <v>404</v>
      </c>
      <c r="F581" s="105">
        <f t="shared" si="9"/>
        <v>23</v>
      </c>
      <c r="G581" t="s">
        <v>1209</v>
      </c>
      <c r="H581" s="96">
        <v>2</v>
      </c>
    </row>
    <row r="582" spans="1:8">
      <c r="A582" s="13">
        <v>581</v>
      </c>
      <c r="B582" s="14" t="s">
        <v>664</v>
      </c>
      <c r="C582" t="s">
        <v>3428</v>
      </c>
      <c r="D582" t="s">
        <v>4271</v>
      </c>
      <c r="E582" t="s">
        <v>404</v>
      </c>
      <c r="F582" s="105">
        <f t="shared" si="9"/>
        <v>23</v>
      </c>
      <c r="G582" t="s">
        <v>1209</v>
      </c>
      <c r="H582" s="96">
        <v>1</v>
      </c>
    </row>
    <row r="583" spans="1:8">
      <c r="A583" s="13">
        <v>582</v>
      </c>
      <c r="B583" s="14" t="s">
        <v>665</v>
      </c>
      <c r="C583" t="s">
        <v>3427</v>
      </c>
      <c r="D583" t="s">
        <v>4272</v>
      </c>
      <c r="E583" t="s">
        <v>404</v>
      </c>
      <c r="F583" s="105">
        <f t="shared" si="9"/>
        <v>23</v>
      </c>
      <c r="G583" t="s">
        <v>1209</v>
      </c>
      <c r="H583" s="96">
        <v>1</v>
      </c>
    </row>
    <row r="584" spans="1:8">
      <c r="A584" s="13">
        <v>583</v>
      </c>
      <c r="B584" s="14" t="s">
        <v>666</v>
      </c>
      <c r="C584" t="s">
        <v>3426</v>
      </c>
      <c r="D584" t="s">
        <v>4273</v>
      </c>
      <c r="E584" t="s">
        <v>1174</v>
      </c>
      <c r="F584" s="105">
        <f t="shared" si="9"/>
        <v>24</v>
      </c>
      <c r="G584" t="s">
        <v>2159</v>
      </c>
      <c r="H584" s="96">
        <v>4</v>
      </c>
    </row>
    <row r="585" spans="1:8">
      <c r="A585" s="13">
        <v>584</v>
      </c>
      <c r="B585" s="14" t="s">
        <v>667</v>
      </c>
      <c r="C585" t="s">
        <v>1937</v>
      </c>
      <c r="D585" t="s">
        <v>1938</v>
      </c>
      <c r="E585" t="s">
        <v>801</v>
      </c>
      <c r="F585" s="105">
        <f t="shared" si="9"/>
        <v>22</v>
      </c>
      <c r="G585" t="s">
        <v>1211</v>
      </c>
      <c r="H585" s="96">
        <v>4</v>
      </c>
    </row>
    <row r="586" spans="1:8">
      <c r="A586" s="13">
        <v>585</v>
      </c>
      <c r="B586" s="14" t="s">
        <v>668</v>
      </c>
      <c r="C586" t="s">
        <v>1948</v>
      </c>
      <c r="D586" t="s">
        <v>1949</v>
      </c>
      <c r="E586" t="s">
        <v>404</v>
      </c>
      <c r="F586" s="105">
        <f t="shared" si="9"/>
        <v>23</v>
      </c>
      <c r="G586" t="s">
        <v>1211</v>
      </c>
      <c r="H586" s="96">
        <v>4</v>
      </c>
    </row>
    <row r="587" spans="1:8">
      <c r="A587" s="13">
        <v>586</v>
      </c>
      <c r="B587" s="14" t="s">
        <v>669</v>
      </c>
      <c r="C587" t="s">
        <v>1950</v>
      </c>
      <c r="D587" t="s">
        <v>1951</v>
      </c>
      <c r="E587" t="s">
        <v>404</v>
      </c>
      <c r="F587" s="105">
        <f t="shared" si="9"/>
        <v>23</v>
      </c>
      <c r="G587" t="s">
        <v>1211</v>
      </c>
      <c r="H587" s="96">
        <v>4</v>
      </c>
    </row>
    <row r="588" spans="1:8">
      <c r="A588" s="13">
        <v>587</v>
      </c>
      <c r="B588" s="14" t="s">
        <v>670</v>
      </c>
      <c r="C588" t="s">
        <v>1939</v>
      </c>
      <c r="D588" t="s">
        <v>1940</v>
      </c>
      <c r="E588" t="s">
        <v>404</v>
      </c>
      <c r="F588" s="105">
        <f t="shared" si="9"/>
        <v>23</v>
      </c>
      <c r="G588" t="s">
        <v>1211</v>
      </c>
      <c r="H588" s="96">
        <v>4</v>
      </c>
    </row>
    <row r="589" spans="1:8">
      <c r="A589" s="13">
        <v>588</v>
      </c>
      <c r="B589" s="14" t="s">
        <v>671</v>
      </c>
      <c r="C589" t="s">
        <v>1935</v>
      </c>
      <c r="D589" t="s">
        <v>1936</v>
      </c>
      <c r="E589" t="s">
        <v>404</v>
      </c>
      <c r="F589" s="105">
        <f t="shared" si="9"/>
        <v>23</v>
      </c>
      <c r="G589" t="s">
        <v>1211</v>
      </c>
      <c r="H589" s="96">
        <v>4</v>
      </c>
    </row>
    <row r="590" spans="1:8">
      <c r="A590" s="13">
        <v>589</v>
      </c>
      <c r="B590" s="14" t="s">
        <v>672</v>
      </c>
      <c r="C590" t="s">
        <v>1944</v>
      </c>
      <c r="D590" t="s">
        <v>1945</v>
      </c>
      <c r="E590" t="s">
        <v>404</v>
      </c>
      <c r="F590" s="105">
        <f t="shared" si="9"/>
        <v>23</v>
      </c>
      <c r="G590" t="s">
        <v>1211</v>
      </c>
      <c r="H590" s="96">
        <v>4</v>
      </c>
    </row>
    <row r="591" spans="1:8">
      <c r="A591" s="13">
        <v>590</v>
      </c>
      <c r="B591" s="14" t="s">
        <v>673</v>
      </c>
      <c r="C591" t="s">
        <v>1946</v>
      </c>
      <c r="D591" t="s">
        <v>1947</v>
      </c>
      <c r="E591" t="s">
        <v>404</v>
      </c>
      <c r="F591" s="105">
        <f t="shared" si="9"/>
        <v>23</v>
      </c>
      <c r="G591" t="s">
        <v>1211</v>
      </c>
      <c r="H591" s="96">
        <v>4</v>
      </c>
    </row>
    <row r="592" spans="1:8">
      <c r="A592" s="13">
        <v>591</v>
      </c>
      <c r="B592" s="14" t="s">
        <v>674</v>
      </c>
      <c r="C592" t="s">
        <v>3425</v>
      </c>
      <c r="D592" t="s">
        <v>4274</v>
      </c>
      <c r="E592" t="s">
        <v>801</v>
      </c>
      <c r="F592" s="105">
        <f t="shared" si="9"/>
        <v>22</v>
      </c>
      <c r="G592" t="s">
        <v>1211</v>
      </c>
      <c r="H592" s="96">
        <v>4</v>
      </c>
    </row>
    <row r="593" spans="1:8">
      <c r="A593" s="13">
        <v>592</v>
      </c>
      <c r="B593" s="14" t="s">
        <v>675</v>
      </c>
      <c r="C593" t="s">
        <v>3424</v>
      </c>
      <c r="D593" t="s">
        <v>1941</v>
      </c>
      <c r="E593" t="s">
        <v>404</v>
      </c>
      <c r="F593" s="105">
        <f t="shared" si="9"/>
        <v>23</v>
      </c>
      <c r="G593" t="s">
        <v>1211</v>
      </c>
      <c r="H593" s="96">
        <v>4</v>
      </c>
    </row>
    <row r="594" spans="1:8">
      <c r="A594" s="13">
        <v>593</v>
      </c>
      <c r="B594" s="14" t="s">
        <v>676</v>
      </c>
      <c r="C594" t="s">
        <v>1952</v>
      </c>
      <c r="D594" t="s">
        <v>1953</v>
      </c>
      <c r="E594" t="s">
        <v>404</v>
      </c>
      <c r="F594" s="105">
        <f t="shared" si="9"/>
        <v>23</v>
      </c>
      <c r="G594" t="s">
        <v>1211</v>
      </c>
      <c r="H594" s="96">
        <v>4</v>
      </c>
    </row>
    <row r="595" spans="1:8">
      <c r="A595" s="13">
        <v>594</v>
      </c>
      <c r="B595" s="14" t="s">
        <v>677</v>
      </c>
      <c r="C595" t="s">
        <v>2044</v>
      </c>
      <c r="D595" t="s">
        <v>2045</v>
      </c>
      <c r="E595" t="s">
        <v>1174</v>
      </c>
      <c r="F595" s="105">
        <f t="shared" si="9"/>
        <v>24</v>
      </c>
      <c r="G595" t="s">
        <v>1211</v>
      </c>
      <c r="H595" s="96">
        <v>4</v>
      </c>
    </row>
    <row r="596" spans="1:8">
      <c r="A596" s="13">
        <v>595</v>
      </c>
      <c r="B596" s="14" t="s">
        <v>678</v>
      </c>
      <c r="C596" t="s">
        <v>1942</v>
      </c>
      <c r="D596" t="s">
        <v>1943</v>
      </c>
      <c r="E596" t="s">
        <v>404</v>
      </c>
      <c r="F596" s="105">
        <f t="shared" si="9"/>
        <v>23</v>
      </c>
      <c r="G596" t="s">
        <v>1211</v>
      </c>
      <c r="H596" s="96">
        <v>4</v>
      </c>
    </row>
    <row r="597" spans="1:8">
      <c r="A597" s="13">
        <v>596</v>
      </c>
      <c r="B597" s="14" t="s">
        <v>679</v>
      </c>
      <c r="C597" t="s">
        <v>2046</v>
      </c>
      <c r="D597" t="s">
        <v>2047</v>
      </c>
      <c r="E597" t="s">
        <v>404</v>
      </c>
      <c r="F597" s="105">
        <f t="shared" si="9"/>
        <v>23</v>
      </c>
      <c r="G597" t="s">
        <v>1211</v>
      </c>
      <c r="H597" s="96">
        <v>4</v>
      </c>
    </row>
    <row r="598" spans="1:8">
      <c r="A598" s="13">
        <v>597</v>
      </c>
      <c r="B598" s="14" t="s">
        <v>680</v>
      </c>
      <c r="C598" t="s">
        <v>1579</v>
      </c>
      <c r="D598" t="s">
        <v>1580</v>
      </c>
      <c r="E598" t="s">
        <v>404</v>
      </c>
      <c r="F598" s="105">
        <f t="shared" si="9"/>
        <v>23</v>
      </c>
      <c r="G598" t="s">
        <v>1211</v>
      </c>
      <c r="H598" s="96">
        <v>3</v>
      </c>
    </row>
    <row r="599" spans="1:8">
      <c r="A599" s="13">
        <v>598</v>
      </c>
      <c r="B599" s="14" t="s">
        <v>681</v>
      </c>
      <c r="C599" t="s">
        <v>3423</v>
      </c>
      <c r="D599" t="s">
        <v>4275</v>
      </c>
      <c r="E599" t="s">
        <v>404</v>
      </c>
      <c r="F599" s="105">
        <f t="shared" si="9"/>
        <v>23</v>
      </c>
      <c r="G599" t="s">
        <v>1211</v>
      </c>
      <c r="H599" s="96">
        <v>3</v>
      </c>
    </row>
    <row r="600" spans="1:8">
      <c r="A600" s="13">
        <v>599</v>
      </c>
      <c r="B600" s="14" t="s">
        <v>682</v>
      </c>
      <c r="C600" t="s">
        <v>3422</v>
      </c>
      <c r="D600" t="s">
        <v>4276</v>
      </c>
      <c r="E600" t="s">
        <v>404</v>
      </c>
      <c r="F600" s="105">
        <f t="shared" si="9"/>
        <v>23</v>
      </c>
      <c r="G600" t="s">
        <v>1211</v>
      </c>
      <c r="H600" s="96">
        <v>3</v>
      </c>
    </row>
    <row r="601" spans="1:8">
      <c r="A601" s="13">
        <v>600</v>
      </c>
      <c r="B601" s="14" t="s">
        <v>683</v>
      </c>
      <c r="C601" t="s">
        <v>3421</v>
      </c>
      <c r="D601" t="s">
        <v>4277</v>
      </c>
      <c r="E601" t="s">
        <v>404</v>
      </c>
      <c r="F601" s="105">
        <f t="shared" si="9"/>
        <v>23</v>
      </c>
      <c r="G601" t="s">
        <v>1211</v>
      </c>
      <c r="H601" s="96">
        <v>3</v>
      </c>
    </row>
    <row r="602" spans="1:8">
      <c r="A602" s="13">
        <v>601</v>
      </c>
      <c r="B602" s="14" t="s">
        <v>684</v>
      </c>
      <c r="C602" t="s">
        <v>5036</v>
      </c>
      <c r="D602" t="s">
        <v>4278</v>
      </c>
      <c r="E602" t="s">
        <v>404</v>
      </c>
      <c r="F602" s="105">
        <f t="shared" si="9"/>
        <v>23</v>
      </c>
      <c r="G602" t="s">
        <v>1211</v>
      </c>
      <c r="H602" s="96">
        <v>3</v>
      </c>
    </row>
    <row r="603" spans="1:8">
      <c r="A603" s="13">
        <v>602</v>
      </c>
      <c r="B603" s="14" t="s">
        <v>685</v>
      </c>
      <c r="C603" t="s">
        <v>3420</v>
      </c>
      <c r="D603" t="s">
        <v>4279</v>
      </c>
      <c r="E603" t="s">
        <v>404</v>
      </c>
      <c r="F603" s="105">
        <f t="shared" si="9"/>
        <v>23</v>
      </c>
      <c r="G603" t="s">
        <v>1211</v>
      </c>
      <c r="H603" s="96">
        <v>3</v>
      </c>
    </row>
    <row r="604" spans="1:8">
      <c r="A604" s="13">
        <v>603</v>
      </c>
      <c r="B604" s="14" t="s">
        <v>686</v>
      </c>
      <c r="C604" t="s">
        <v>3419</v>
      </c>
      <c r="D604" t="s">
        <v>4280</v>
      </c>
      <c r="E604" t="s">
        <v>404</v>
      </c>
      <c r="F604" s="105">
        <f t="shared" si="9"/>
        <v>23</v>
      </c>
      <c r="G604" t="s">
        <v>1211</v>
      </c>
      <c r="H604" s="96">
        <v>3</v>
      </c>
    </row>
    <row r="605" spans="1:8">
      <c r="A605" s="13">
        <v>604</v>
      </c>
      <c r="B605" s="14" t="s">
        <v>687</v>
      </c>
      <c r="C605" t="s">
        <v>3418</v>
      </c>
      <c r="D605" t="s">
        <v>4281</v>
      </c>
      <c r="E605" t="s">
        <v>1174</v>
      </c>
      <c r="F605" s="105">
        <f t="shared" si="9"/>
        <v>24</v>
      </c>
      <c r="G605" t="s">
        <v>1211</v>
      </c>
      <c r="H605" s="96">
        <v>3</v>
      </c>
    </row>
    <row r="606" spans="1:8">
      <c r="A606" s="13">
        <v>605</v>
      </c>
      <c r="B606" s="14" t="s">
        <v>688</v>
      </c>
      <c r="C606" t="s">
        <v>3417</v>
      </c>
      <c r="D606" t="s">
        <v>4282</v>
      </c>
      <c r="E606" t="s">
        <v>1174</v>
      </c>
      <c r="F606" s="105">
        <f t="shared" si="9"/>
        <v>24</v>
      </c>
      <c r="G606" t="s">
        <v>1211</v>
      </c>
      <c r="H606" s="96">
        <v>3</v>
      </c>
    </row>
    <row r="607" spans="1:8">
      <c r="A607" s="13">
        <v>606</v>
      </c>
      <c r="B607" s="14" t="s">
        <v>689</v>
      </c>
      <c r="C607" t="s">
        <v>3416</v>
      </c>
      <c r="D607" t="s">
        <v>4283</v>
      </c>
      <c r="E607" t="s">
        <v>404</v>
      </c>
      <c r="F607" s="105">
        <f t="shared" si="9"/>
        <v>23</v>
      </c>
      <c r="G607" t="s">
        <v>1211</v>
      </c>
      <c r="H607" s="96">
        <v>3</v>
      </c>
    </row>
    <row r="608" spans="1:8">
      <c r="A608" s="13">
        <v>607</v>
      </c>
      <c r="B608" s="14" t="s">
        <v>690</v>
      </c>
      <c r="C608" t="s">
        <v>3415</v>
      </c>
      <c r="D608" t="s">
        <v>4284</v>
      </c>
      <c r="E608" t="s">
        <v>404</v>
      </c>
      <c r="F608" s="105">
        <f t="shared" si="9"/>
        <v>23</v>
      </c>
      <c r="G608" t="s">
        <v>1211</v>
      </c>
      <c r="H608" s="96">
        <v>3</v>
      </c>
    </row>
    <row r="609" spans="1:8">
      <c r="A609" s="13">
        <v>608</v>
      </c>
      <c r="B609" s="14" t="s">
        <v>691</v>
      </c>
      <c r="C609" t="s">
        <v>1591</v>
      </c>
      <c r="D609" t="s">
        <v>1592</v>
      </c>
      <c r="E609" t="s">
        <v>404</v>
      </c>
      <c r="F609" s="105">
        <f t="shared" si="9"/>
        <v>23</v>
      </c>
      <c r="G609" t="s">
        <v>1211</v>
      </c>
      <c r="H609" s="96">
        <v>3</v>
      </c>
    </row>
    <row r="610" spans="1:8">
      <c r="A610" s="13">
        <v>609</v>
      </c>
      <c r="B610" s="14" t="s">
        <v>693</v>
      </c>
      <c r="C610" t="s">
        <v>3414</v>
      </c>
      <c r="D610" t="s">
        <v>4285</v>
      </c>
      <c r="E610" t="s">
        <v>404</v>
      </c>
      <c r="F610" s="105">
        <f t="shared" si="9"/>
        <v>23</v>
      </c>
      <c r="G610" t="s">
        <v>1211</v>
      </c>
      <c r="H610" s="96">
        <v>3</v>
      </c>
    </row>
    <row r="611" spans="1:8">
      <c r="A611" s="13">
        <v>610</v>
      </c>
      <c r="B611" s="14" t="s">
        <v>694</v>
      </c>
      <c r="C611" t="s">
        <v>3413</v>
      </c>
      <c r="D611" t="s">
        <v>4286</v>
      </c>
      <c r="E611" t="s">
        <v>404</v>
      </c>
      <c r="F611" s="105">
        <f t="shared" si="9"/>
        <v>23</v>
      </c>
      <c r="G611" t="s">
        <v>1211</v>
      </c>
      <c r="H611" s="96">
        <v>3</v>
      </c>
    </row>
    <row r="612" spans="1:8">
      <c r="A612" s="13">
        <v>611</v>
      </c>
      <c r="B612" s="14" t="s">
        <v>695</v>
      </c>
      <c r="C612" t="s">
        <v>3412</v>
      </c>
      <c r="D612" t="s">
        <v>4287</v>
      </c>
      <c r="E612" t="s">
        <v>404</v>
      </c>
      <c r="F612" s="105">
        <f t="shared" si="9"/>
        <v>23</v>
      </c>
      <c r="G612" t="s">
        <v>1211</v>
      </c>
      <c r="H612" s="96">
        <v>3</v>
      </c>
    </row>
    <row r="613" spans="1:8">
      <c r="A613" s="13">
        <v>612</v>
      </c>
      <c r="B613" s="14" t="s">
        <v>696</v>
      </c>
      <c r="C613" t="s">
        <v>3411</v>
      </c>
      <c r="D613" t="s">
        <v>1619</v>
      </c>
      <c r="E613" t="s">
        <v>404</v>
      </c>
      <c r="F613" s="105">
        <f t="shared" si="9"/>
        <v>23</v>
      </c>
      <c r="G613" t="s">
        <v>1211</v>
      </c>
      <c r="H613" s="96">
        <v>3</v>
      </c>
    </row>
    <row r="614" spans="1:8">
      <c r="A614" s="13">
        <v>613</v>
      </c>
      <c r="B614" s="14" t="s">
        <v>697</v>
      </c>
      <c r="C614" t="s">
        <v>3410</v>
      </c>
      <c r="D614" t="s">
        <v>4288</v>
      </c>
      <c r="E614" t="s">
        <v>404</v>
      </c>
      <c r="F614" s="105">
        <f t="shared" si="9"/>
        <v>23</v>
      </c>
      <c r="G614" t="s">
        <v>1211</v>
      </c>
      <c r="H614" s="96">
        <v>3</v>
      </c>
    </row>
    <row r="615" spans="1:8">
      <c r="A615" s="13">
        <v>614</v>
      </c>
      <c r="B615" s="14" t="s">
        <v>698</v>
      </c>
      <c r="C615" t="s">
        <v>3409</v>
      </c>
      <c r="D615" t="s">
        <v>4289</v>
      </c>
      <c r="E615" t="s">
        <v>404</v>
      </c>
      <c r="F615" s="105">
        <f t="shared" si="9"/>
        <v>23</v>
      </c>
      <c r="G615" t="s">
        <v>1211</v>
      </c>
      <c r="H615" s="96">
        <v>2</v>
      </c>
    </row>
    <row r="616" spans="1:8">
      <c r="A616" s="13">
        <v>615</v>
      </c>
      <c r="B616" s="14" t="s">
        <v>699</v>
      </c>
      <c r="C616" t="s">
        <v>3408</v>
      </c>
      <c r="D616" t="s">
        <v>4290</v>
      </c>
      <c r="E616" t="s">
        <v>1174</v>
      </c>
      <c r="F616" s="105">
        <f t="shared" si="9"/>
        <v>24</v>
      </c>
      <c r="G616" t="s">
        <v>1211</v>
      </c>
      <c r="H616" s="96">
        <v>2</v>
      </c>
    </row>
    <row r="617" spans="1:8">
      <c r="A617" s="13">
        <v>616</v>
      </c>
      <c r="B617" s="14" t="s">
        <v>700</v>
      </c>
      <c r="C617" t="s">
        <v>3407</v>
      </c>
      <c r="D617" t="s">
        <v>4291</v>
      </c>
      <c r="E617" t="s">
        <v>404</v>
      </c>
      <c r="F617" s="105">
        <f t="shared" si="9"/>
        <v>23</v>
      </c>
      <c r="G617" t="s">
        <v>1211</v>
      </c>
      <c r="H617" s="96">
        <v>2</v>
      </c>
    </row>
    <row r="618" spans="1:8">
      <c r="A618" s="13">
        <v>617</v>
      </c>
      <c r="B618" s="14" t="s">
        <v>701</v>
      </c>
      <c r="C618" t="s">
        <v>3406</v>
      </c>
      <c r="D618" t="s">
        <v>4292</v>
      </c>
      <c r="E618" t="s">
        <v>404</v>
      </c>
      <c r="F618" s="105">
        <f t="shared" si="9"/>
        <v>23</v>
      </c>
      <c r="G618" t="s">
        <v>1211</v>
      </c>
      <c r="H618" s="96">
        <v>2</v>
      </c>
    </row>
    <row r="619" spans="1:8">
      <c r="A619" s="13">
        <v>618</v>
      </c>
      <c r="B619" s="14" t="s">
        <v>702</v>
      </c>
      <c r="C619" t="s">
        <v>3405</v>
      </c>
      <c r="D619" t="s">
        <v>4293</v>
      </c>
      <c r="E619" t="s">
        <v>404</v>
      </c>
      <c r="F619" s="105">
        <f t="shared" si="9"/>
        <v>23</v>
      </c>
      <c r="G619" t="s">
        <v>1211</v>
      </c>
      <c r="H619" s="96">
        <v>2</v>
      </c>
    </row>
    <row r="620" spans="1:8">
      <c r="A620" s="13">
        <v>619</v>
      </c>
      <c r="B620" s="14" t="s">
        <v>703</v>
      </c>
      <c r="C620" t="s">
        <v>3404</v>
      </c>
      <c r="D620" t="s">
        <v>4294</v>
      </c>
      <c r="E620" t="s">
        <v>404</v>
      </c>
      <c r="F620" s="105">
        <f t="shared" si="9"/>
        <v>23</v>
      </c>
      <c r="G620" t="s">
        <v>1211</v>
      </c>
      <c r="H620" s="96">
        <v>2</v>
      </c>
    </row>
    <row r="621" spans="1:8">
      <c r="A621" s="13">
        <v>620</v>
      </c>
      <c r="B621" s="14" t="s">
        <v>704</v>
      </c>
      <c r="C621" t="s">
        <v>3403</v>
      </c>
      <c r="D621" t="s">
        <v>4295</v>
      </c>
      <c r="E621" t="s">
        <v>404</v>
      </c>
      <c r="F621" s="105">
        <f t="shared" si="9"/>
        <v>23</v>
      </c>
      <c r="G621" t="s">
        <v>1211</v>
      </c>
      <c r="H621" s="96">
        <v>2</v>
      </c>
    </row>
    <row r="622" spans="1:8">
      <c r="A622" s="13">
        <v>621</v>
      </c>
      <c r="B622" s="14" t="s">
        <v>705</v>
      </c>
      <c r="C622" t="s">
        <v>3402</v>
      </c>
      <c r="D622" t="s">
        <v>4296</v>
      </c>
      <c r="E622" t="s">
        <v>404</v>
      </c>
      <c r="F622" s="105">
        <f t="shared" si="9"/>
        <v>23</v>
      </c>
      <c r="G622" t="s">
        <v>1211</v>
      </c>
      <c r="H622" s="96">
        <v>2</v>
      </c>
    </row>
    <row r="623" spans="1:8">
      <c r="A623" s="13">
        <v>622</v>
      </c>
      <c r="B623" s="14" t="s">
        <v>706</v>
      </c>
      <c r="C623" t="s">
        <v>3401</v>
      </c>
      <c r="D623" t="s">
        <v>4297</v>
      </c>
      <c r="E623" t="s">
        <v>404</v>
      </c>
      <c r="F623" s="105">
        <f t="shared" si="9"/>
        <v>23</v>
      </c>
      <c r="G623" t="s">
        <v>1211</v>
      </c>
      <c r="H623" s="96">
        <v>2</v>
      </c>
    </row>
    <row r="624" spans="1:8">
      <c r="A624" s="13">
        <v>623</v>
      </c>
      <c r="B624" s="14" t="s">
        <v>707</v>
      </c>
      <c r="C624" t="s">
        <v>3400</v>
      </c>
      <c r="D624" t="s">
        <v>3880</v>
      </c>
      <c r="E624" t="s">
        <v>404</v>
      </c>
      <c r="F624" s="105">
        <f t="shared" si="9"/>
        <v>23</v>
      </c>
      <c r="G624" t="s">
        <v>1211</v>
      </c>
      <c r="H624" s="96">
        <v>2</v>
      </c>
    </row>
    <row r="625" spans="1:8">
      <c r="A625" s="13">
        <v>624</v>
      </c>
      <c r="B625" s="14" t="s">
        <v>708</v>
      </c>
      <c r="C625" t="s">
        <v>3399</v>
      </c>
      <c r="D625" t="s">
        <v>4298</v>
      </c>
      <c r="E625" t="s">
        <v>1359</v>
      </c>
      <c r="F625" s="105">
        <f t="shared" si="9"/>
        <v>21</v>
      </c>
      <c r="G625" t="s">
        <v>1211</v>
      </c>
      <c r="H625" s="96">
        <v>2</v>
      </c>
    </row>
    <row r="626" spans="1:8">
      <c r="A626" s="13">
        <v>625</v>
      </c>
      <c r="B626" s="14" t="s">
        <v>709</v>
      </c>
      <c r="C626" t="s">
        <v>3398</v>
      </c>
      <c r="D626" t="s">
        <v>4299</v>
      </c>
      <c r="E626" t="s">
        <v>404</v>
      </c>
      <c r="F626" s="105">
        <f t="shared" si="9"/>
        <v>23</v>
      </c>
      <c r="G626" t="s">
        <v>1211</v>
      </c>
      <c r="H626" s="96">
        <v>2</v>
      </c>
    </row>
    <row r="627" spans="1:8">
      <c r="A627" s="13">
        <v>626</v>
      </c>
      <c r="B627" s="14" t="s">
        <v>710</v>
      </c>
      <c r="C627" t="s">
        <v>3397</v>
      </c>
      <c r="D627" t="s">
        <v>4300</v>
      </c>
      <c r="E627" t="s">
        <v>404</v>
      </c>
      <c r="F627" s="105">
        <f t="shared" si="9"/>
        <v>23</v>
      </c>
      <c r="G627" t="s">
        <v>1211</v>
      </c>
      <c r="H627" s="96">
        <v>2</v>
      </c>
    </row>
    <row r="628" spans="1:8">
      <c r="A628" s="13">
        <v>627</v>
      </c>
      <c r="B628" s="14" t="s">
        <v>711</v>
      </c>
      <c r="C628" t="s">
        <v>3396</v>
      </c>
      <c r="D628" t="s">
        <v>4301</v>
      </c>
      <c r="E628" t="s">
        <v>404</v>
      </c>
      <c r="F628" s="105">
        <f t="shared" si="9"/>
        <v>23</v>
      </c>
      <c r="G628" t="s">
        <v>1211</v>
      </c>
      <c r="H628" s="96">
        <v>2</v>
      </c>
    </row>
    <row r="629" spans="1:8">
      <c r="A629" s="13">
        <v>628</v>
      </c>
      <c r="B629" s="14" t="s">
        <v>712</v>
      </c>
      <c r="C629" t="s">
        <v>2060</v>
      </c>
      <c r="D629" t="s">
        <v>2061</v>
      </c>
      <c r="E629" t="s">
        <v>404</v>
      </c>
      <c r="F629" s="105">
        <f t="shared" si="9"/>
        <v>23</v>
      </c>
      <c r="G629" t="s">
        <v>1218</v>
      </c>
      <c r="H629" s="96">
        <v>4</v>
      </c>
    </row>
    <row r="630" spans="1:8">
      <c r="A630" s="13">
        <v>629</v>
      </c>
      <c r="B630" s="14" t="s">
        <v>713</v>
      </c>
      <c r="C630" t="s">
        <v>3395</v>
      </c>
      <c r="D630" t="s">
        <v>2062</v>
      </c>
      <c r="E630" t="s">
        <v>404</v>
      </c>
      <c r="F630" s="105">
        <f t="shared" si="9"/>
        <v>23</v>
      </c>
      <c r="G630" t="s">
        <v>1218</v>
      </c>
      <c r="H630" s="96">
        <v>4</v>
      </c>
    </row>
    <row r="631" spans="1:8">
      <c r="A631" s="13">
        <v>630</v>
      </c>
      <c r="B631" s="14" t="s">
        <v>714</v>
      </c>
      <c r="C631" t="s">
        <v>2048</v>
      </c>
      <c r="D631" t="s">
        <v>2049</v>
      </c>
      <c r="E631" t="s">
        <v>404</v>
      </c>
      <c r="F631" s="105">
        <f t="shared" si="9"/>
        <v>23</v>
      </c>
      <c r="G631" t="s">
        <v>1218</v>
      </c>
      <c r="H631" s="96">
        <v>4</v>
      </c>
    </row>
    <row r="632" spans="1:8">
      <c r="A632" s="13">
        <v>631</v>
      </c>
      <c r="B632" s="14" t="s">
        <v>715</v>
      </c>
      <c r="C632" t="s">
        <v>2056</v>
      </c>
      <c r="D632" t="s">
        <v>2057</v>
      </c>
      <c r="E632" t="s">
        <v>404</v>
      </c>
      <c r="F632" s="105">
        <f t="shared" si="9"/>
        <v>23</v>
      </c>
      <c r="G632" t="s">
        <v>1218</v>
      </c>
      <c r="H632" s="96">
        <v>4</v>
      </c>
    </row>
    <row r="633" spans="1:8">
      <c r="A633" s="13">
        <v>632</v>
      </c>
      <c r="B633" s="14" t="s">
        <v>716</v>
      </c>
      <c r="C633" t="s">
        <v>3394</v>
      </c>
      <c r="D633" t="s">
        <v>4302</v>
      </c>
      <c r="E633" t="s">
        <v>404</v>
      </c>
      <c r="F633" s="105">
        <f t="shared" si="9"/>
        <v>23</v>
      </c>
      <c r="G633" t="s">
        <v>1218</v>
      </c>
      <c r="H633" s="96">
        <v>3</v>
      </c>
    </row>
    <row r="634" spans="1:8">
      <c r="A634" s="13">
        <v>633</v>
      </c>
      <c r="B634" s="14" t="s">
        <v>717</v>
      </c>
      <c r="C634" t="s">
        <v>3393</v>
      </c>
      <c r="D634" t="s">
        <v>4303</v>
      </c>
      <c r="E634" t="s">
        <v>404</v>
      </c>
      <c r="F634" s="105">
        <f t="shared" si="9"/>
        <v>23</v>
      </c>
      <c r="G634" t="s">
        <v>1218</v>
      </c>
      <c r="H634" s="96">
        <v>3</v>
      </c>
    </row>
    <row r="635" spans="1:8">
      <c r="A635" s="13">
        <v>634</v>
      </c>
      <c r="B635" s="14" t="s">
        <v>718</v>
      </c>
      <c r="C635" t="s">
        <v>3392</v>
      </c>
      <c r="D635" t="s">
        <v>1583</v>
      </c>
      <c r="E635" t="s">
        <v>404</v>
      </c>
      <c r="F635" s="105">
        <f t="shared" si="9"/>
        <v>23</v>
      </c>
      <c r="G635" t="s">
        <v>1218</v>
      </c>
      <c r="H635" s="96">
        <v>3</v>
      </c>
    </row>
    <row r="636" spans="1:8">
      <c r="A636" s="13">
        <v>635</v>
      </c>
      <c r="B636" s="14" t="s">
        <v>719</v>
      </c>
      <c r="C636" t="s">
        <v>3391</v>
      </c>
      <c r="D636" t="s">
        <v>4304</v>
      </c>
      <c r="E636" t="s">
        <v>404</v>
      </c>
      <c r="F636" s="105">
        <f t="shared" si="9"/>
        <v>23</v>
      </c>
      <c r="G636" t="s">
        <v>1218</v>
      </c>
      <c r="H636" s="96">
        <v>3</v>
      </c>
    </row>
    <row r="637" spans="1:8">
      <c r="A637" s="13">
        <v>636</v>
      </c>
      <c r="B637" s="14" t="s">
        <v>720</v>
      </c>
      <c r="C637" t="s">
        <v>3390</v>
      </c>
      <c r="D637" t="s">
        <v>4305</v>
      </c>
      <c r="E637" t="s">
        <v>404</v>
      </c>
      <c r="F637" s="105">
        <f t="shared" si="9"/>
        <v>23</v>
      </c>
      <c r="G637" t="s">
        <v>1218</v>
      </c>
      <c r="H637" s="96">
        <v>3</v>
      </c>
    </row>
    <row r="638" spans="1:8">
      <c r="A638" s="13">
        <v>637</v>
      </c>
      <c r="B638" s="14" t="s">
        <v>721</v>
      </c>
      <c r="C638" t="s">
        <v>3389</v>
      </c>
      <c r="D638" t="s">
        <v>4306</v>
      </c>
      <c r="E638" t="s">
        <v>404</v>
      </c>
      <c r="F638" s="105">
        <f t="shared" si="9"/>
        <v>23</v>
      </c>
      <c r="G638" t="s">
        <v>1218</v>
      </c>
      <c r="H638" s="96">
        <v>3</v>
      </c>
    </row>
    <row r="639" spans="1:8">
      <c r="A639" s="13">
        <v>638</v>
      </c>
      <c r="B639" s="14" t="s">
        <v>722</v>
      </c>
      <c r="C639" t="s">
        <v>3388</v>
      </c>
      <c r="D639" t="s">
        <v>4307</v>
      </c>
      <c r="E639" t="s">
        <v>404</v>
      </c>
      <c r="F639" s="105">
        <f t="shared" si="9"/>
        <v>23</v>
      </c>
      <c r="G639" t="s">
        <v>1218</v>
      </c>
      <c r="H639" s="96">
        <v>3</v>
      </c>
    </row>
    <row r="640" spans="1:8">
      <c r="A640" s="13">
        <v>639</v>
      </c>
      <c r="B640" s="14" t="s">
        <v>723</v>
      </c>
      <c r="C640" t="s">
        <v>2054</v>
      </c>
      <c r="D640" t="s">
        <v>2055</v>
      </c>
      <c r="E640" t="s">
        <v>404</v>
      </c>
      <c r="F640" s="105">
        <f t="shared" si="9"/>
        <v>23</v>
      </c>
      <c r="G640" t="s">
        <v>1218</v>
      </c>
      <c r="H640" s="96">
        <v>4</v>
      </c>
    </row>
    <row r="641" spans="1:8">
      <c r="A641" s="13">
        <v>640</v>
      </c>
      <c r="B641" s="14" t="s">
        <v>724</v>
      </c>
      <c r="C641" t="s">
        <v>2052</v>
      </c>
      <c r="D641" t="s">
        <v>2053</v>
      </c>
      <c r="E641" t="s">
        <v>404</v>
      </c>
      <c r="F641" s="105">
        <f t="shared" si="9"/>
        <v>23</v>
      </c>
      <c r="G641" t="s">
        <v>1218</v>
      </c>
      <c r="H641" s="96">
        <v>4</v>
      </c>
    </row>
    <row r="642" spans="1:8">
      <c r="A642" s="13">
        <v>641</v>
      </c>
      <c r="B642" s="14" t="s">
        <v>725</v>
      </c>
      <c r="C642" t="s">
        <v>2050</v>
      </c>
      <c r="D642" t="s">
        <v>2051</v>
      </c>
      <c r="E642" t="s">
        <v>404</v>
      </c>
      <c r="F642" s="105">
        <f t="shared" si="9"/>
        <v>23</v>
      </c>
      <c r="G642" t="s">
        <v>1218</v>
      </c>
      <c r="H642" s="96">
        <v>4</v>
      </c>
    </row>
    <row r="643" spans="1:8">
      <c r="A643" s="13">
        <v>642</v>
      </c>
      <c r="B643" s="14" t="s">
        <v>726</v>
      </c>
      <c r="C643" t="s">
        <v>2058</v>
      </c>
      <c r="D643" t="s">
        <v>2059</v>
      </c>
      <c r="E643" t="s">
        <v>404</v>
      </c>
      <c r="F643" s="105">
        <f t="shared" ref="F643:F706" si="10">VLOOKUP(E643,$N$1:$O$48,2,FALSE)</f>
        <v>23</v>
      </c>
      <c r="G643" t="s">
        <v>1218</v>
      </c>
      <c r="H643" s="96">
        <v>4</v>
      </c>
    </row>
    <row r="644" spans="1:8">
      <c r="A644" s="13">
        <v>643</v>
      </c>
      <c r="B644" s="14" t="s">
        <v>727</v>
      </c>
      <c r="C644" t="s">
        <v>3387</v>
      </c>
      <c r="D644" t="s">
        <v>4308</v>
      </c>
      <c r="E644" t="s">
        <v>404</v>
      </c>
      <c r="F644" s="105">
        <f t="shared" si="10"/>
        <v>23</v>
      </c>
      <c r="G644" t="s">
        <v>1218</v>
      </c>
      <c r="H644" s="96">
        <v>4</v>
      </c>
    </row>
    <row r="645" spans="1:8">
      <c r="A645" s="13">
        <v>644</v>
      </c>
      <c r="B645" s="14" t="s">
        <v>728</v>
      </c>
      <c r="C645" t="s">
        <v>2137</v>
      </c>
      <c r="D645" t="s">
        <v>2138</v>
      </c>
      <c r="E645" t="s">
        <v>404</v>
      </c>
      <c r="F645" s="105">
        <f t="shared" si="10"/>
        <v>23</v>
      </c>
      <c r="G645" t="s">
        <v>1218</v>
      </c>
      <c r="H645" s="96">
        <v>4</v>
      </c>
    </row>
    <row r="646" spans="1:8">
      <c r="A646" s="13">
        <v>645</v>
      </c>
      <c r="B646" s="14" t="s">
        <v>729</v>
      </c>
      <c r="C646" t="s">
        <v>3386</v>
      </c>
      <c r="D646" t="s">
        <v>4309</v>
      </c>
      <c r="E646" t="s">
        <v>404</v>
      </c>
      <c r="F646" s="105">
        <f t="shared" si="10"/>
        <v>23</v>
      </c>
      <c r="G646" t="s">
        <v>1218</v>
      </c>
      <c r="H646" s="96">
        <v>3</v>
      </c>
    </row>
    <row r="647" spans="1:8">
      <c r="A647" s="13">
        <v>646</v>
      </c>
      <c r="B647" s="14" t="s">
        <v>730</v>
      </c>
      <c r="C647" t="s">
        <v>3385</v>
      </c>
      <c r="D647" t="s">
        <v>4310</v>
      </c>
      <c r="E647" t="s">
        <v>1360</v>
      </c>
      <c r="F647" s="105">
        <f t="shared" si="10"/>
        <v>16</v>
      </c>
      <c r="G647" t="s">
        <v>1218</v>
      </c>
      <c r="H647" s="96">
        <v>2</v>
      </c>
    </row>
    <row r="648" spans="1:8">
      <c r="A648" s="13">
        <v>647</v>
      </c>
      <c r="B648" s="14" t="s">
        <v>731</v>
      </c>
      <c r="C648" t="s">
        <v>3384</v>
      </c>
      <c r="D648" t="s">
        <v>4311</v>
      </c>
      <c r="E648" t="s">
        <v>404</v>
      </c>
      <c r="F648" s="105">
        <f t="shared" si="10"/>
        <v>23</v>
      </c>
      <c r="G648" t="s">
        <v>1218</v>
      </c>
      <c r="H648" s="96">
        <v>2</v>
      </c>
    </row>
    <row r="649" spans="1:8">
      <c r="A649" s="13">
        <v>648</v>
      </c>
      <c r="B649" s="14" t="s">
        <v>732</v>
      </c>
      <c r="C649" t="s">
        <v>3383</v>
      </c>
      <c r="D649" t="s">
        <v>4312</v>
      </c>
      <c r="E649" t="s">
        <v>404</v>
      </c>
      <c r="F649" s="105">
        <f t="shared" si="10"/>
        <v>23</v>
      </c>
      <c r="G649" t="s">
        <v>1218</v>
      </c>
      <c r="H649" s="96">
        <v>2</v>
      </c>
    </row>
    <row r="650" spans="1:8">
      <c r="A650" s="13">
        <v>649</v>
      </c>
      <c r="B650" s="14" t="s">
        <v>733</v>
      </c>
      <c r="C650" t="s">
        <v>3382</v>
      </c>
      <c r="D650" t="s">
        <v>4313</v>
      </c>
      <c r="E650" t="s">
        <v>404</v>
      </c>
      <c r="F650" s="105">
        <f t="shared" si="10"/>
        <v>23</v>
      </c>
      <c r="G650" t="s">
        <v>1218</v>
      </c>
      <c r="H650" s="96">
        <v>3</v>
      </c>
    </row>
    <row r="651" spans="1:8">
      <c r="A651" s="13">
        <v>650</v>
      </c>
      <c r="B651" s="14" t="s">
        <v>734</v>
      </c>
      <c r="C651" t="s">
        <v>3381</v>
      </c>
      <c r="D651" t="s">
        <v>4314</v>
      </c>
      <c r="E651" t="s">
        <v>404</v>
      </c>
      <c r="F651" s="105">
        <f t="shared" si="10"/>
        <v>23</v>
      </c>
      <c r="G651" t="s">
        <v>1218</v>
      </c>
      <c r="H651" s="96">
        <v>2</v>
      </c>
    </row>
    <row r="652" spans="1:8">
      <c r="A652" s="13">
        <v>651</v>
      </c>
      <c r="B652" s="14" t="s">
        <v>735</v>
      </c>
      <c r="C652" t="s">
        <v>3380</v>
      </c>
      <c r="D652" t="s">
        <v>4315</v>
      </c>
      <c r="E652" t="s">
        <v>1359</v>
      </c>
      <c r="F652" s="105">
        <f t="shared" si="10"/>
        <v>21</v>
      </c>
      <c r="G652" t="s">
        <v>1218</v>
      </c>
      <c r="H652" s="96">
        <v>2</v>
      </c>
    </row>
    <row r="653" spans="1:8">
      <c r="A653" s="13">
        <v>652</v>
      </c>
      <c r="B653" s="14" t="s">
        <v>736</v>
      </c>
      <c r="C653" t="s">
        <v>3379</v>
      </c>
      <c r="D653" t="s">
        <v>4316</v>
      </c>
      <c r="E653" t="s">
        <v>1174</v>
      </c>
      <c r="F653" s="105">
        <f t="shared" si="10"/>
        <v>24</v>
      </c>
      <c r="G653" t="s">
        <v>1218</v>
      </c>
      <c r="H653" s="96">
        <v>2</v>
      </c>
    </row>
    <row r="654" spans="1:8">
      <c r="A654" s="13">
        <v>653</v>
      </c>
      <c r="B654" s="14" t="s">
        <v>737</v>
      </c>
      <c r="C654" t="s">
        <v>3378</v>
      </c>
      <c r="D654" t="s">
        <v>4317</v>
      </c>
      <c r="E654" t="s">
        <v>404</v>
      </c>
      <c r="F654" s="105">
        <f t="shared" si="10"/>
        <v>23</v>
      </c>
      <c r="G654" t="s">
        <v>1218</v>
      </c>
      <c r="H654" s="96">
        <v>2</v>
      </c>
    </row>
    <row r="655" spans="1:8">
      <c r="A655" s="13">
        <v>654</v>
      </c>
      <c r="B655" s="14" t="s">
        <v>738</v>
      </c>
      <c r="C655" t="s">
        <v>3377</v>
      </c>
      <c r="D655" t="s">
        <v>4318</v>
      </c>
      <c r="E655" t="s">
        <v>404</v>
      </c>
      <c r="F655" s="105">
        <f t="shared" si="10"/>
        <v>23</v>
      </c>
      <c r="G655" t="s">
        <v>1218</v>
      </c>
      <c r="H655" s="96">
        <v>2</v>
      </c>
    </row>
    <row r="656" spans="1:8">
      <c r="A656" s="13">
        <v>655</v>
      </c>
      <c r="B656" s="14" t="s">
        <v>739</v>
      </c>
      <c r="C656" t="s">
        <v>3376</v>
      </c>
      <c r="D656" t="s">
        <v>4319</v>
      </c>
      <c r="E656" t="s">
        <v>404</v>
      </c>
      <c r="F656" s="105">
        <f t="shared" si="10"/>
        <v>23</v>
      </c>
      <c r="G656" t="s">
        <v>1218</v>
      </c>
      <c r="H656" s="96">
        <v>3</v>
      </c>
    </row>
    <row r="657" spans="1:8">
      <c r="A657" s="13">
        <v>656</v>
      </c>
      <c r="B657" s="14" t="s">
        <v>740</v>
      </c>
      <c r="C657" t="s">
        <v>3375</v>
      </c>
      <c r="D657" t="s">
        <v>4320</v>
      </c>
      <c r="E657" t="s">
        <v>404</v>
      </c>
      <c r="F657" s="105">
        <f t="shared" si="10"/>
        <v>23</v>
      </c>
      <c r="G657" t="s">
        <v>1218</v>
      </c>
      <c r="H657" s="96">
        <v>3</v>
      </c>
    </row>
    <row r="658" spans="1:8">
      <c r="A658" s="13">
        <v>657</v>
      </c>
      <c r="B658" s="14" t="s">
        <v>741</v>
      </c>
      <c r="C658" t="s">
        <v>1864</v>
      </c>
      <c r="D658" t="s">
        <v>1865</v>
      </c>
      <c r="E658" t="s">
        <v>801</v>
      </c>
      <c r="F658" s="105">
        <f t="shared" si="10"/>
        <v>22</v>
      </c>
      <c r="G658" t="s">
        <v>1220</v>
      </c>
      <c r="H658" s="96">
        <v>6</v>
      </c>
    </row>
    <row r="659" spans="1:8">
      <c r="A659" s="13">
        <v>658</v>
      </c>
      <c r="B659" s="14" t="s">
        <v>742</v>
      </c>
      <c r="C659" t="s">
        <v>3374</v>
      </c>
      <c r="D659" t="s">
        <v>4321</v>
      </c>
      <c r="E659" t="s">
        <v>801</v>
      </c>
      <c r="F659" s="105">
        <f t="shared" si="10"/>
        <v>22</v>
      </c>
      <c r="G659" t="s">
        <v>1220</v>
      </c>
      <c r="H659" s="96">
        <v>3</v>
      </c>
    </row>
    <row r="660" spans="1:8">
      <c r="A660" s="13">
        <v>659</v>
      </c>
      <c r="B660" s="14" t="s">
        <v>743</v>
      </c>
      <c r="C660" t="s">
        <v>3373</v>
      </c>
      <c r="D660" t="s">
        <v>4322</v>
      </c>
      <c r="E660" t="s">
        <v>801</v>
      </c>
      <c r="F660" s="105">
        <f t="shared" si="10"/>
        <v>22</v>
      </c>
      <c r="G660" t="s">
        <v>1220</v>
      </c>
      <c r="H660" s="96">
        <v>3</v>
      </c>
    </row>
    <row r="661" spans="1:8">
      <c r="A661" s="13">
        <v>660</v>
      </c>
      <c r="B661" s="14" t="s">
        <v>744</v>
      </c>
      <c r="C661" t="s">
        <v>3372</v>
      </c>
      <c r="D661" t="s">
        <v>4323</v>
      </c>
      <c r="E661" t="s">
        <v>404</v>
      </c>
      <c r="F661" s="105">
        <f t="shared" si="10"/>
        <v>23</v>
      </c>
      <c r="G661" t="s">
        <v>1213</v>
      </c>
      <c r="H661" s="96">
        <v>4</v>
      </c>
    </row>
    <row r="662" spans="1:8">
      <c r="A662" s="13">
        <v>661</v>
      </c>
      <c r="B662" s="14" t="s">
        <v>745</v>
      </c>
      <c r="C662" t="s">
        <v>3371</v>
      </c>
      <c r="D662" t="s">
        <v>4324</v>
      </c>
      <c r="E662" t="s">
        <v>404</v>
      </c>
      <c r="F662" s="105">
        <f t="shared" si="10"/>
        <v>23</v>
      </c>
      <c r="G662" t="s">
        <v>1213</v>
      </c>
      <c r="H662" s="96" t="s">
        <v>275</v>
      </c>
    </row>
    <row r="663" spans="1:8">
      <c r="A663" s="13">
        <v>662</v>
      </c>
      <c r="B663" s="14" t="s">
        <v>746</v>
      </c>
      <c r="C663" t="s">
        <v>3370</v>
      </c>
      <c r="D663" t="s">
        <v>4325</v>
      </c>
      <c r="E663" t="s">
        <v>404</v>
      </c>
      <c r="F663" s="105">
        <f t="shared" si="10"/>
        <v>23</v>
      </c>
      <c r="G663" t="s">
        <v>1212</v>
      </c>
      <c r="H663" s="96">
        <v>5</v>
      </c>
    </row>
    <row r="664" spans="1:8">
      <c r="A664" s="13">
        <v>663</v>
      </c>
      <c r="B664" s="14" t="s">
        <v>747</v>
      </c>
      <c r="C664" t="s">
        <v>3369</v>
      </c>
      <c r="D664" t="s">
        <v>4326</v>
      </c>
      <c r="E664" t="s">
        <v>404</v>
      </c>
      <c r="F664" s="105">
        <f t="shared" si="10"/>
        <v>23</v>
      </c>
      <c r="G664" t="s">
        <v>1212</v>
      </c>
      <c r="H664" s="96">
        <v>5</v>
      </c>
    </row>
    <row r="665" spans="1:8">
      <c r="A665" s="13">
        <v>664</v>
      </c>
      <c r="B665" s="14" t="s">
        <v>748</v>
      </c>
      <c r="C665" t="s">
        <v>3368</v>
      </c>
      <c r="D665" t="s">
        <v>4327</v>
      </c>
      <c r="E665" t="s">
        <v>404</v>
      </c>
      <c r="F665" s="105">
        <f t="shared" si="10"/>
        <v>23</v>
      </c>
      <c r="G665" t="s">
        <v>1212</v>
      </c>
      <c r="H665" s="96">
        <v>5</v>
      </c>
    </row>
    <row r="666" spans="1:8">
      <c r="A666" s="13">
        <v>665</v>
      </c>
      <c r="B666" s="14" t="s">
        <v>749</v>
      </c>
      <c r="C666" t="s">
        <v>3367</v>
      </c>
      <c r="D666" t="s">
        <v>4328</v>
      </c>
      <c r="E666" t="s">
        <v>404</v>
      </c>
      <c r="F666" s="105">
        <f t="shared" si="10"/>
        <v>23</v>
      </c>
      <c r="G666" t="s">
        <v>1212</v>
      </c>
      <c r="H666" s="96">
        <v>5</v>
      </c>
    </row>
    <row r="667" spans="1:8">
      <c r="A667" s="13">
        <v>666</v>
      </c>
      <c r="B667" s="14" t="s">
        <v>750</v>
      </c>
      <c r="C667" t="s">
        <v>3366</v>
      </c>
      <c r="D667" t="s">
        <v>4329</v>
      </c>
      <c r="E667" t="s">
        <v>404</v>
      </c>
      <c r="F667" s="105">
        <f t="shared" si="10"/>
        <v>23</v>
      </c>
      <c r="G667" t="s">
        <v>1212</v>
      </c>
      <c r="H667" s="96">
        <v>5</v>
      </c>
    </row>
    <row r="668" spans="1:8">
      <c r="A668" s="13">
        <v>667</v>
      </c>
      <c r="B668" s="14" t="s">
        <v>751</v>
      </c>
      <c r="C668" t="s">
        <v>3365</v>
      </c>
      <c r="D668" t="s">
        <v>4330</v>
      </c>
      <c r="E668" t="s">
        <v>404</v>
      </c>
      <c r="F668" s="105">
        <f t="shared" si="10"/>
        <v>23</v>
      </c>
      <c r="G668" t="s">
        <v>1212</v>
      </c>
      <c r="H668" s="96">
        <v>4</v>
      </c>
    </row>
    <row r="669" spans="1:8">
      <c r="A669" s="13">
        <v>668</v>
      </c>
      <c r="B669" s="14" t="s">
        <v>752</v>
      </c>
      <c r="C669" t="s">
        <v>3364</v>
      </c>
      <c r="D669" t="s">
        <v>4331</v>
      </c>
      <c r="E669" t="s">
        <v>404</v>
      </c>
      <c r="F669" s="105">
        <f t="shared" si="10"/>
        <v>23</v>
      </c>
      <c r="G669" t="s">
        <v>1212</v>
      </c>
      <c r="H669" s="96">
        <v>4</v>
      </c>
    </row>
    <row r="670" spans="1:8">
      <c r="A670" s="13">
        <v>669</v>
      </c>
      <c r="B670" s="14" t="s">
        <v>753</v>
      </c>
      <c r="C670" t="s">
        <v>3363</v>
      </c>
      <c r="D670" t="s">
        <v>1747</v>
      </c>
      <c r="E670" t="s">
        <v>404</v>
      </c>
      <c r="F670" s="105">
        <f t="shared" si="10"/>
        <v>23</v>
      </c>
      <c r="G670" t="s">
        <v>1212</v>
      </c>
      <c r="H670" s="96">
        <v>4</v>
      </c>
    </row>
    <row r="671" spans="1:8">
      <c r="A671" s="13">
        <v>670</v>
      </c>
      <c r="B671" s="14" t="s">
        <v>754</v>
      </c>
      <c r="C671" t="s">
        <v>3362</v>
      </c>
      <c r="D671" t="s">
        <v>4332</v>
      </c>
      <c r="E671" t="s">
        <v>404</v>
      </c>
      <c r="F671" s="105">
        <f t="shared" si="10"/>
        <v>23</v>
      </c>
      <c r="G671" t="s">
        <v>1212</v>
      </c>
      <c r="H671" s="96">
        <v>4</v>
      </c>
    </row>
    <row r="672" spans="1:8">
      <c r="A672" s="13">
        <v>671</v>
      </c>
      <c r="B672" s="14" t="s">
        <v>755</v>
      </c>
      <c r="C672" t="s">
        <v>3361</v>
      </c>
      <c r="D672" t="s">
        <v>4333</v>
      </c>
      <c r="E672" t="s">
        <v>404</v>
      </c>
      <c r="F672" s="105">
        <f t="shared" si="10"/>
        <v>23</v>
      </c>
      <c r="G672" t="s">
        <v>1212</v>
      </c>
      <c r="H672" s="96">
        <v>4</v>
      </c>
    </row>
    <row r="673" spans="1:8">
      <c r="A673" s="13">
        <v>672</v>
      </c>
      <c r="B673" s="14" t="s">
        <v>756</v>
      </c>
      <c r="C673" t="s">
        <v>3360</v>
      </c>
      <c r="D673" t="s">
        <v>4334</v>
      </c>
      <c r="E673" t="s">
        <v>404</v>
      </c>
      <c r="F673" s="105">
        <f t="shared" si="10"/>
        <v>23</v>
      </c>
      <c r="G673" t="s">
        <v>1212</v>
      </c>
      <c r="H673" s="96">
        <v>4</v>
      </c>
    </row>
    <row r="674" spans="1:8">
      <c r="A674" s="13">
        <v>673</v>
      </c>
      <c r="B674" s="14" t="s">
        <v>757</v>
      </c>
      <c r="C674" t="s">
        <v>3359</v>
      </c>
      <c r="D674" t="s">
        <v>4335</v>
      </c>
      <c r="E674" t="s">
        <v>404</v>
      </c>
      <c r="F674" s="105">
        <f t="shared" si="10"/>
        <v>23</v>
      </c>
      <c r="G674" t="s">
        <v>1212</v>
      </c>
      <c r="H674" s="96">
        <v>4</v>
      </c>
    </row>
    <row r="675" spans="1:8">
      <c r="A675" s="13">
        <v>674</v>
      </c>
      <c r="B675" s="14" t="s">
        <v>758</v>
      </c>
      <c r="C675" t="s">
        <v>3358</v>
      </c>
      <c r="D675" t="s">
        <v>1954</v>
      </c>
      <c r="E675" t="s">
        <v>801</v>
      </c>
      <c r="F675" s="105">
        <f t="shared" si="10"/>
        <v>22</v>
      </c>
      <c r="G675" t="s">
        <v>1215</v>
      </c>
      <c r="H675" s="96">
        <v>4</v>
      </c>
    </row>
    <row r="676" spans="1:8">
      <c r="A676" s="13">
        <v>675</v>
      </c>
      <c r="B676" s="14" t="s">
        <v>759</v>
      </c>
      <c r="C676" t="s">
        <v>1987</v>
      </c>
      <c r="D676" t="s">
        <v>1988</v>
      </c>
      <c r="E676" t="s">
        <v>404</v>
      </c>
      <c r="F676" s="105">
        <f t="shared" si="10"/>
        <v>23</v>
      </c>
      <c r="G676" t="s">
        <v>1215</v>
      </c>
      <c r="H676" s="96">
        <v>4</v>
      </c>
    </row>
    <row r="677" spans="1:8">
      <c r="A677" s="13">
        <v>676</v>
      </c>
      <c r="B677" s="14" t="s">
        <v>760</v>
      </c>
      <c r="C677" t="s">
        <v>3357</v>
      </c>
      <c r="D677" t="s">
        <v>4336</v>
      </c>
      <c r="E677" t="s">
        <v>801</v>
      </c>
      <c r="F677" s="105">
        <f t="shared" si="10"/>
        <v>22</v>
      </c>
      <c r="G677" t="s">
        <v>1215</v>
      </c>
      <c r="H677" s="96">
        <v>3</v>
      </c>
    </row>
    <row r="678" spans="1:8">
      <c r="A678" s="13">
        <v>677</v>
      </c>
      <c r="B678" s="14" t="s">
        <v>761</v>
      </c>
      <c r="C678" t="s">
        <v>3356</v>
      </c>
      <c r="D678" t="s">
        <v>4337</v>
      </c>
      <c r="E678" t="s">
        <v>404</v>
      </c>
      <c r="F678" s="105">
        <f t="shared" si="10"/>
        <v>23</v>
      </c>
      <c r="G678" t="s">
        <v>1215</v>
      </c>
      <c r="H678" s="96">
        <v>3</v>
      </c>
    </row>
    <row r="679" spans="1:8">
      <c r="A679" s="13">
        <v>678</v>
      </c>
      <c r="B679" s="14" t="s">
        <v>762</v>
      </c>
      <c r="C679" t="s">
        <v>3355</v>
      </c>
      <c r="D679" t="s">
        <v>4338</v>
      </c>
      <c r="E679" t="s">
        <v>1174</v>
      </c>
      <c r="F679" s="105">
        <f t="shared" si="10"/>
        <v>24</v>
      </c>
      <c r="G679" t="s">
        <v>1215</v>
      </c>
      <c r="H679" s="96">
        <v>3</v>
      </c>
    </row>
    <row r="680" spans="1:8">
      <c r="A680" s="13">
        <v>679</v>
      </c>
      <c r="B680" s="14" t="s">
        <v>763</v>
      </c>
      <c r="C680" t="s">
        <v>1552</v>
      </c>
      <c r="D680" t="s">
        <v>1553</v>
      </c>
      <c r="E680" t="s">
        <v>404</v>
      </c>
      <c r="F680" s="105">
        <f t="shared" si="10"/>
        <v>23</v>
      </c>
      <c r="G680" t="s">
        <v>1215</v>
      </c>
      <c r="H680" s="96">
        <v>3</v>
      </c>
    </row>
    <row r="681" spans="1:8">
      <c r="A681" s="13">
        <v>680</v>
      </c>
      <c r="B681" s="14" t="s">
        <v>764</v>
      </c>
      <c r="C681" t="s">
        <v>3354</v>
      </c>
      <c r="D681" t="s">
        <v>4339</v>
      </c>
      <c r="E681" t="s">
        <v>1174</v>
      </c>
      <c r="F681" s="105">
        <f t="shared" si="10"/>
        <v>24</v>
      </c>
      <c r="G681" t="s">
        <v>1215</v>
      </c>
      <c r="H681" s="96">
        <v>3</v>
      </c>
    </row>
    <row r="682" spans="1:8">
      <c r="A682" s="13">
        <v>681</v>
      </c>
      <c r="B682" s="14" t="s">
        <v>765</v>
      </c>
      <c r="C682" t="s">
        <v>3353</v>
      </c>
      <c r="D682" t="s">
        <v>4340</v>
      </c>
      <c r="E682" t="s">
        <v>404</v>
      </c>
      <c r="F682" s="105">
        <f t="shared" si="10"/>
        <v>23</v>
      </c>
      <c r="G682" t="s">
        <v>1215</v>
      </c>
      <c r="H682" s="96">
        <v>2</v>
      </c>
    </row>
    <row r="683" spans="1:8">
      <c r="A683" s="13">
        <v>682</v>
      </c>
      <c r="B683" s="14" t="s">
        <v>766</v>
      </c>
      <c r="C683" t="s">
        <v>3352</v>
      </c>
      <c r="D683" t="s">
        <v>4341</v>
      </c>
      <c r="E683" t="s">
        <v>1359</v>
      </c>
      <c r="F683" s="105">
        <f t="shared" si="10"/>
        <v>21</v>
      </c>
      <c r="G683" t="s">
        <v>1215</v>
      </c>
      <c r="H683" s="96">
        <v>2</v>
      </c>
    </row>
    <row r="684" spans="1:8">
      <c r="A684" s="13">
        <v>683</v>
      </c>
      <c r="B684" s="14" t="s">
        <v>767</v>
      </c>
      <c r="C684" t="s">
        <v>3351</v>
      </c>
      <c r="D684" t="s">
        <v>4342</v>
      </c>
      <c r="E684" t="s">
        <v>207</v>
      </c>
      <c r="F684" s="105">
        <f t="shared" si="10"/>
        <v>31</v>
      </c>
      <c r="G684" t="s">
        <v>1215</v>
      </c>
      <c r="H684" s="96">
        <v>2</v>
      </c>
    </row>
    <row r="685" spans="1:8">
      <c r="A685" s="13">
        <v>684</v>
      </c>
      <c r="B685" s="14" t="s">
        <v>768</v>
      </c>
      <c r="C685" t="s">
        <v>3350</v>
      </c>
      <c r="D685" t="s">
        <v>4343</v>
      </c>
      <c r="E685" t="s">
        <v>404</v>
      </c>
      <c r="F685" s="105">
        <f t="shared" si="10"/>
        <v>23</v>
      </c>
      <c r="G685" t="s">
        <v>1215</v>
      </c>
      <c r="H685" s="96">
        <v>2</v>
      </c>
    </row>
    <row r="686" spans="1:8">
      <c r="A686" s="13">
        <v>685</v>
      </c>
      <c r="B686" s="14" t="s">
        <v>769</v>
      </c>
      <c r="C686" t="s">
        <v>3349</v>
      </c>
      <c r="D686" t="s">
        <v>4344</v>
      </c>
      <c r="E686" t="s">
        <v>404</v>
      </c>
      <c r="F686" s="105">
        <f t="shared" si="10"/>
        <v>23</v>
      </c>
      <c r="G686" t="s">
        <v>1215</v>
      </c>
      <c r="H686" s="96">
        <v>2</v>
      </c>
    </row>
    <row r="687" spans="1:8">
      <c r="A687" s="13">
        <v>686</v>
      </c>
      <c r="B687" s="14" t="s">
        <v>770</v>
      </c>
      <c r="C687" t="s">
        <v>3348</v>
      </c>
      <c r="D687" t="s">
        <v>4345</v>
      </c>
      <c r="E687" t="s">
        <v>1174</v>
      </c>
      <c r="F687" s="105">
        <f t="shared" si="10"/>
        <v>24</v>
      </c>
      <c r="G687" t="s">
        <v>1215</v>
      </c>
      <c r="H687" s="96">
        <v>2</v>
      </c>
    </row>
    <row r="688" spans="1:8">
      <c r="A688" s="13">
        <v>687</v>
      </c>
      <c r="B688" s="14" t="s">
        <v>771</v>
      </c>
      <c r="C688" t="s">
        <v>3347</v>
      </c>
      <c r="D688" t="s">
        <v>4346</v>
      </c>
      <c r="E688" t="s">
        <v>1174</v>
      </c>
      <c r="F688" s="105">
        <f t="shared" si="10"/>
        <v>24</v>
      </c>
      <c r="G688" t="s">
        <v>1215</v>
      </c>
      <c r="H688" s="96">
        <v>2</v>
      </c>
    </row>
    <row r="689" spans="1:8">
      <c r="A689" s="13">
        <v>688</v>
      </c>
      <c r="B689" s="14" t="s">
        <v>772</v>
      </c>
      <c r="C689" t="s">
        <v>1637</v>
      </c>
      <c r="D689" t="s">
        <v>1638</v>
      </c>
      <c r="E689" t="s">
        <v>404</v>
      </c>
      <c r="F689" s="105">
        <f t="shared" si="10"/>
        <v>23</v>
      </c>
      <c r="G689" t="s">
        <v>1216</v>
      </c>
      <c r="H689" s="96" t="s">
        <v>269</v>
      </c>
    </row>
    <row r="690" spans="1:8">
      <c r="A690" s="13">
        <v>689</v>
      </c>
      <c r="B690" s="14" t="s">
        <v>773</v>
      </c>
      <c r="C690" t="s">
        <v>1635</v>
      </c>
      <c r="D690" t="s">
        <v>1636</v>
      </c>
      <c r="E690" t="s">
        <v>404</v>
      </c>
      <c r="F690" s="105">
        <f t="shared" si="10"/>
        <v>23</v>
      </c>
      <c r="G690" t="s">
        <v>1216</v>
      </c>
      <c r="H690" s="96" t="s">
        <v>269</v>
      </c>
    </row>
    <row r="691" spans="1:8">
      <c r="A691" s="13">
        <v>690</v>
      </c>
      <c r="B691" s="14" t="s">
        <v>774</v>
      </c>
      <c r="C691" t="s">
        <v>1639</v>
      </c>
      <c r="D691" t="s">
        <v>1640</v>
      </c>
      <c r="E691" t="s">
        <v>404</v>
      </c>
      <c r="F691" s="105">
        <f t="shared" si="10"/>
        <v>23</v>
      </c>
      <c r="G691" t="s">
        <v>1216</v>
      </c>
      <c r="H691" s="96" t="s">
        <v>275</v>
      </c>
    </row>
    <row r="692" spans="1:8">
      <c r="A692" s="13">
        <v>691</v>
      </c>
      <c r="B692" s="14" t="s">
        <v>775</v>
      </c>
      <c r="C692" t="s">
        <v>1955</v>
      </c>
      <c r="D692" t="s">
        <v>1956</v>
      </c>
      <c r="E692" t="s">
        <v>404</v>
      </c>
      <c r="F692" s="105">
        <f t="shared" si="10"/>
        <v>23</v>
      </c>
      <c r="G692" t="s">
        <v>1216</v>
      </c>
      <c r="H692" s="96">
        <v>4</v>
      </c>
    </row>
    <row r="693" spans="1:8">
      <c r="A693" s="13">
        <v>692</v>
      </c>
      <c r="B693" s="14" t="s">
        <v>776</v>
      </c>
      <c r="C693" t="s">
        <v>2135</v>
      </c>
      <c r="D693" t="s">
        <v>2136</v>
      </c>
      <c r="E693" t="s">
        <v>404</v>
      </c>
      <c r="F693" s="105">
        <f t="shared" si="10"/>
        <v>23</v>
      </c>
      <c r="G693" t="s">
        <v>1216</v>
      </c>
      <c r="H693" s="96">
        <v>4</v>
      </c>
    </row>
    <row r="694" spans="1:8">
      <c r="A694" s="13">
        <v>693</v>
      </c>
      <c r="B694" s="14" t="s">
        <v>777</v>
      </c>
      <c r="C694" t="s">
        <v>3346</v>
      </c>
      <c r="D694" t="s">
        <v>4347</v>
      </c>
      <c r="E694" t="s">
        <v>404</v>
      </c>
      <c r="F694" s="105">
        <f t="shared" si="10"/>
        <v>23</v>
      </c>
      <c r="G694" t="s">
        <v>1216</v>
      </c>
      <c r="H694" s="96">
        <v>4</v>
      </c>
    </row>
    <row r="695" spans="1:8">
      <c r="A695" s="13">
        <v>694</v>
      </c>
      <c r="B695" s="14" t="s">
        <v>778</v>
      </c>
      <c r="C695" t="s">
        <v>1957</v>
      </c>
      <c r="D695" t="s">
        <v>1958</v>
      </c>
      <c r="E695" t="s">
        <v>404</v>
      </c>
      <c r="F695" s="105">
        <f t="shared" si="10"/>
        <v>23</v>
      </c>
      <c r="G695" t="s">
        <v>1216</v>
      </c>
      <c r="H695" s="96">
        <v>4</v>
      </c>
    </row>
    <row r="696" spans="1:8">
      <c r="A696" s="13">
        <v>695</v>
      </c>
      <c r="B696" s="14" t="s">
        <v>779</v>
      </c>
      <c r="C696" t="s">
        <v>3345</v>
      </c>
      <c r="D696" t="s">
        <v>4348</v>
      </c>
      <c r="E696" t="s">
        <v>404</v>
      </c>
      <c r="F696" s="105">
        <f t="shared" si="10"/>
        <v>23</v>
      </c>
      <c r="G696" t="s">
        <v>1216</v>
      </c>
      <c r="H696" s="96">
        <v>3</v>
      </c>
    </row>
    <row r="697" spans="1:8">
      <c r="A697" s="13">
        <v>696</v>
      </c>
      <c r="B697" s="14" t="s">
        <v>780</v>
      </c>
      <c r="C697" t="s">
        <v>3344</v>
      </c>
      <c r="D697" t="s">
        <v>4349</v>
      </c>
      <c r="E697" t="s">
        <v>404</v>
      </c>
      <c r="F697" s="105">
        <f t="shared" si="10"/>
        <v>23</v>
      </c>
      <c r="G697" t="s">
        <v>1216</v>
      </c>
      <c r="H697" s="96">
        <v>3</v>
      </c>
    </row>
    <row r="698" spans="1:8">
      <c r="A698" s="13">
        <v>697</v>
      </c>
      <c r="B698" s="14" t="s">
        <v>782</v>
      </c>
      <c r="C698" t="s">
        <v>3343</v>
      </c>
      <c r="D698" t="s">
        <v>4350</v>
      </c>
      <c r="E698" t="s">
        <v>404</v>
      </c>
      <c r="F698" s="105">
        <f t="shared" si="10"/>
        <v>23</v>
      </c>
      <c r="G698" t="s">
        <v>1216</v>
      </c>
      <c r="H698" s="96">
        <v>3</v>
      </c>
    </row>
    <row r="699" spans="1:8">
      <c r="A699" s="13">
        <v>698</v>
      </c>
      <c r="B699" s="14" t="s">
        <v>783</v>
      </c>
      <c r="C699" t="s">
        <v>3342</v>
      </c>
      <c r="D699" t="s">
        <v>4351</v>
      </c>
      <c r="E699" t="s">
        <v>404</v>
      </c>
      <c r="F699" s="105">
        <f t="shared" si="10"/>
        <v>23</v>
      </c>
      <c r="G699" t="s">
        <v>1216</v>
      </c>
      <c r="H699" s="96">
        <v>3</v>
      </c>
    </row>
    <row r="700" spans="1:8">
      <c r="A700" s="13">
        <v>699</v>
      </c>
      <c r="B700" s="14" t="s">
        <v>784</v>
      </c>
      <c r="C700" t="s">
        <v>3341</v>
      </c>
      <c r="D700" t="s">
        <v>4352</v>
      </c>
      <c r="E700" t="s">
        <v>404</v>
      </c>
      <c r="F700" s="105">
        <f t="shared" si="10"/>
        <v>23</v>
      </c>
      <c r="G700" t="s">
        <v>1216</v>
      </c>
      <c r="H700" s="96">
        <v>3</v>
      </c>
    </row>
    <row r="701" spans="1:8">
      <c r="A701" s="13">
        <v>700</v>
      </c>
      <c r="B701" s="14" t="s">
        <v>785</v>
      </c>
      <c r="C701" t="s">
        <v>3340</v>
      </c>
      <c r="D701" t="s">
        <v>4353</v>
      </c>
      <c r="E701" t="s">
        <v>404</v>
      </c>
      <c r="F701" s="105">
        <f t="shared" si="10"/>
        <v>23</v>
      </c>
      <c r="G701" t="s">
        <v>1216</v>
      </c>
      <c r="H701" s="96">
        <v>3</v>
      </c>
    </row>
    <row r="702" spans="1:8">
      <c r="A702" s="13">
        <v>701</v>
      </c>
      <c r="B702" s="14" t="s">
        <v>786</v>
      </c>
      <c r="C702" t="s">
        <v>3339</v>
      </c>
      <c r="D702" t="s">
        <v>4354</v>
      </c>
      <c r="E702" t="s">
        <v>404</v>
      </c>
      <c r="F702" s="105">
        <f t="shared" si="10"/>
        <v>23</v>
      </c>
      <c r="G702" t="s">
        <v>1216</v>
      </c>
      <c r="H702" s="96">
        <v>3</v>
      </c>
    </row>
    <row r="703" spans="1:8">
      <c r="A703" s="13">
        <v>702</v>
      </c>
      <c r="B703" s="14" t="s">
        <v>787</v>
      </c>
      <c r="C703" t="s">
        <v>3338</v>
      </c>
      <c r="D703" t="s">
        <v>4355</v>
      </c>
      <c r="E703" t="s">
        <v>404</v>
      </c>
      <c r="F703" s="105">
        <f t="shared" si="10"/>
        <v>23</v>
      </c>
      <c r="G703" t="s">
        <v>1216</v>
      </c>
      <c r="H703" s="96">
        <v>3</v>
      </c>
    </row>
    <row r="704" spans="1:8">
      <c r="A704" s="13">
        <v>703</v>
      </c>
      <c r="B704" s="14" t="s">
        <v>788</v>
      </c>
      <c r="C704" t="s">
        <v>3337</v>
      </c>
      <c r="D704" t="s">
        <v>4356</v>
      </c>
      <c r="E704" t="s">
        <v>404</v>
      </c>
      <c r="F704" s="105">
        <f t="shared" si="10"/>
        <v>23</v>
      </c>
      <c r="G704" t="s">
        <v>1216</v>
      </c>
      <c r="H704" s="96">
        <v>3</v>
      </c>
    </row>
    <row r="705" spans="1:8">
      <c r="A705" s="13">
        <v>704</v>
      </c>
      <c r="B705" s="14" t="s">
        <v>789</v>
      </c>
      <c r="C705" t="s">
        <v>3336</v>
      </c>
      <c r="D705" t="s">
        <v>4357</v>
      </c>
      <c r="E705" t="s">
        <v>404</v>
      </c>
      <c r="F705" s="105">
        <f t="shared" si="10"/>
        <v>23</v>
      </c>
      <c r="G705" t="s">
        <v>1216</v>
      </c>
      <c r="H705" s="96">
        <v>3</v>
      </c>
    </row>
    <row r="706" spans="1:8">
      <c r="A706" s="13">
        <v>705</v>
      </c>
      <c r="B706" s="14" t="s">
        <v>790</v>
      </c>
      <c r="C706" t="s">
        <v>3335</v>
      </c>
      <c r="D706" t="s">
        <v>4358</v>
      </c>
      <c r="E706" t="s">
        <v>404</v>
      </c>
      <c r="F706" s="105">
        <f t="shared" si="10"/>
        <v>23</v>
      </c>
      <c r="G706" t="s">
        <v>1216</v>
      </c>
      <c r="H706" s="96">
        <v>3</v>
      </c>
    </row>
    <row r="707" spans="1:8">
      <c r="A707" s="13">
        <v>706</v>
      </c>
      <c r="B707" s="14" t="s">
        <v>791</v>
      </c>
      <c r="C707" t="s">
        <v>3334</v>
      </c>
      <c r="D707" t="s">
        <v>4359</v>
      </c>
      <c r="E707" t="s">
        <v>404</v>
      </c>
      <c r="F707" s="105">
        <f t="shared" ref="F707:F770" si="11">VLOOKUP(E707,$N$1:$O$48,2,FALSE)</f>
        <v>23</v>
      </c>
      <c r="G707" t="s">
        <v>1216</v>
      </c>
      <c r="H707" s="96">
        <v>3</v>
      </c>
    </row>
    <row r="708" spans="1:8">
      <c r="A708" s="13">
        <v>707</v>
      </c>
      <c r="B708" s="14" t="s">
        <v>792</v>
      </c>
      <c r="C708" t="s">
        <v>3333</v>
      </c>
      <c r="D708" t="s">
        <v>4360</v>
      </c>
      <c r="E708" t="s">
        <v>404</v>
      </c>
      <c r="F708" s="105">
        <f t="shared" si="11"/>
        <v>23</v>
      </c>
      <c r="G708" t="s">
        <v>1216</v>
      </c>
      <c r="H708" s="96">
        <v>2</v>
      </c>
    </row>
    <row r="709" spans="1:8">
      <c r="A709" s="13">
        <v>708</v>
      </c>
      <c r="B709" s="14" t="s">
        <v>793</v>
      </c>
      <c r="C709" t="s">
        <v>3332</v>
      </c>
      <c r="D709" t="s">
        <v>4361</v>
      </c>
      <c r="E709" t="s">
        <v>404</v>
      </c>
      <c r="F709" s="105">
        <f t="shared" si="11"/>
        <v>23</v>
      </c>
      <c r="G709" t="s">
        <v>1216</v>
      </c>
      <c r="H709" s="96">
        <v>2</v>
      </c>
    </row>
    <row r="710" spans="1:8">
      <c r="A710" s="13">
        <v>709</v>
      </c>
      <c r="B710" s="14" t="s">
        <v>794</v>
      </c>
      <c r="C710" t="s">
        <v>3331</v>
      </c>
      <c r="D710" t="s">
        <v>4362</v>
      </c>
      <c r="E710" t="s">
        <v>404</v>
      </c>
      <c r="F710" s="105">
        <f t="shared" si="11"/>
        <v>23</v>
      </c>
      <c r="G710" t="s">
        <v>1216</v>
      </c>
      <c r="H710" s="96">
        <v>2</v>
      </c>
    </row>
    <row r="711" spans="1:8">
      <c r="A711" s="13">
        <v>710</v>
      </c>
      <c r="B711" s="14" t="s">
        <v>795</v>
      </c>
      <c r="C711" t="s">
        <v>3330</v>
      </c>
      <c r="D711" t="s">
        <v>4018</v>
      </c>
      <c r="E711" t="s">
        <v>404</v>
      </c>
      <c r="F711" s="105">
        <f t="shared" si="11"/>
        <v>23</v>
      </c>
      <c r="G711" t="s">
        <v>1216</v>
      </c>
      <c r="H711" s="96">
        <v>2</v>
      </c>
    </row>
    <row r="712" spans="1:8">
      <c r="A712" s="13">
        <v>711</v>
      </c>
      <c r="B712" s="14" t="s">
        <v>796</v>
      </c>
      <c r="C712" t="s">
        <v>3329</v>
      </c>
      <c r="D712" t="s">
        <v>4363</v>
      </c>
      <c r="E712" t="s">
        <v>404</v>
      </c>
      <c r="F712" s="105">
        <f t="shared" si="11"/>
        <v>23</v>
      </c>
      <c r="G712" t="s">
        <v>1216</v>
      </c>
      <c r="H712" s="96">
        <v>2</v>
      </c>
    </row>
    <row r="713" spans="1:8">
      <c r="A713" s="13">
        <v>712</v>
      </c>
      <c r="B713" s="14" t="s">
        <v>797</v>
      </c>
      <c r="C713" t="s">
        <v>3328</v>
      </c>
      <c r="D713" t="s">
        <v>4364</v>
      </c>
      <c r="E713" t="s">
        <v>404</v>
      </c>
      <c r="F713" s="105">
        <f t="shared" si="11"/>
        <v>23</v>
      </c>
      <c r="G713" t="s">
        <v>1216</v>
      </c>
      <c r="H713" s="96">
        <v>2</v>
      </c>
    </row>
    <row r="714" spans="1:8">
      <c r="A714" s="13">
        <v>713</v>
      </c>
      <c r="B714" s="14" t="s">
        <v>798</v>
      </c>
      <c r="C714" t="s">
        <v>3327</v>
      </c>
      <c r="D714" t="s">
        <v>4365</v>
      </c>
      <c r="E714" t="s">
        <v>404</v>
      </c>
      <c r="F714" s="105">
        <f t="shared" si="11"/>
        <v>23</v>
      </c>
      <c r="G714" t="s">
        <v>1216</v>
      </c>
      <c r="H714" s="96">
        <v>2</v>
      </c>
    </row>
    <row r="715" spans="1:8">
      <c r="A715" s="13">
        <v>714</v>
      </c>
      <c r="B715" s="14" t="s">
        <v>799</v>
      </c>
      <c r="C715" t="s">
        <v>3326</v>
      </c>
      <c r="D715" t="s">
        <v>4366</v>
      </c>
      <c r="E715" t="s">
        <v>404</v>
      </c>
      <c r="F715" s="105">
        <f t="shared" si="11"/>
        <v>23</v>
      </c>
      <c r="G715" t="s">
        <v>1216</v>
      </c>
      <c r="H715" s="96">
        <v>2</v>
      </c>
    </row>
    <row r="716" spans="1:8">
      <c r="A716" s="13">
        <v>715</v>
      </c>
      <c r="B716" s="14" t="s">
        <v>800</v>
      </c>
      <c r="C716" t="s">
        <v>3325</v>
      </c>
      <c r="D716" t="s">
        <v>4367</v>
      </c>
      <c r="E716" t="s">
        <v>404</v>
      </c>
      <c r="F716" s="105">
        <f t="shared" si="11"/>
        <v>23</v>
      </c>
      <c r="G716" t="s">
        <v>1216</v>
      </c>
      <c r="H716" s="96">
        <v>2</v>
      </c>
    </row>
    <row r="717" spans="1:8">
      <c r="A717" s="13">
        <v>716</v>
      </c>
      <c r="B717" s="14" t="s">
        <v>802</v>
      </c>
      <c r="C717" t="s">
        <v>3324</v>
      </c>
      <c r="D717" t="s">
        <v>4368</v>
      </c>
      <c r="E717" t="s">
        <v>404</v>
      </c>
      <c r="F717" s="105">
        <f t="shared" si="11"/>
        <v>23</v>
      </c>
      <c r="G717" t="s">
        <v>1216</v>
      </c>
      <c r="H717" s="96">
        <v>2</v>
      </c>
    </row>
    <row r="718" spans="1:8">
      <c r="A718" s="13">
        <v>717</v>
      </c>
      <c r="B718" s="14" t="s">
        <v>803</v>
      </c>
      <c r="C718" t="s">
        <v>3323</v>
      </c>
      <c r="D718" t="s">
        <v>4369</v>
      </c>
      <c r="E718" t="s">
        <v>404</v>
      </c>
      <c r="F718" s="105">
        <f t="shared" si="11"/>
        <v>23</v>
      </c>
      <c r="G718" t="s">
        <v>1216</v>
      </c>
      <c r="H718" s="96">
        <v>2</v>
      </c>
    </row>
    <row r="719" spans="1:8">
      <c r="A719" s="13">
        <v>718</v>
      </c>
      <c r="B719" s="14" t="s">
        <v>804</v>
      </c>
      <c r="C719" t="s">
        <v>3322</v>
      </c>
      <c r="D719" t="s">
        <v>4370</v>
      </c>
      <c r="E719" t="s">
        <v>404</v>
      </c>
      <c r="F719" s="105">
        <f t="shared" si="11"/>
        <v>23</v>
      </c>
      <c r="G719" t="s">
        <v>1216</v>
      </c>
      <c r="H719" s="96">
        <v>2</v>
      </c>
    </row>
    <row r="720" spans="1:8">
      <c r="A720" s="13">
        <v>719</v>
      </c>
      <c r="B720" s="14" t="s">
        <v>805</v>
      </c>
      <c r="C720" t="s">
        <v>1860</v>
      </c>
      <c r="D720" t="s">
        <v>1861</v>
      </c>
      <c r="E720" t="s">
        <v>404</v>
      </c>
      <c r="F720" s="105">
        <f t="shared" si="11"/>
        <v>23</v>
      </c>
      <c r="G720" t="s">
        <v>1217</v>
      </c>
      <c r="H720" s="96">
        <v>4</v>
      </c>
    </row>
    <row r="721" spans="1:8">
      <c r="A721" s="13">
        <v>720</v>
      </c>
      <c r="B721" s="14" t="s">
        <v>806</v>
      </c>
      <c r="C721" t="s">
        <v>3321</v>
      </c>
      <c r="D721" t="s">
        <v>4371</v>
      </c>
      <c r="E721" t="s">
        <v>404</v>
      </c>
      <c r="F721" s="105">
        <f t="shared" si="11"/>
        <v>23</v>
      </c>
      <c r="G721" t="s">
        <v>1217</v>
      </c>
      <c r="H721" s="96">
        <v>3</v>
      </c>
    </row>
    <row r="722" spans="1:8">
      <c r="A722" s="13">
        <v>721</v>
      </c>
      <c r="B722" s="14" t="s">
        <v>807</v>
      </c>
      <c r="C722" t="s">
        <v>3320</v>
      </c>
      <c r="D722" t="s">
        <v>4372</v>
      </c>
      <c r="E722" t="s">
        <v>404</v>
      </c>
      <c r="F722" s="105">
        <f t="shared" si="11"/>
        <v>23</v>
      </c>
      <c r="G722" t="s">
        <v>1217</v>
      </c>
      <c r="H722" s="96">
        <v>3</v>
      </c>
    </row>
    <row r="723" spans="1:8">
      <c r="A723" s="13">
        <v>722</v>
      </c>
      <c r="B723" s="14" t="s">
        <v>808</v>
      </c>
      <c r="C723" t="s">
        <v>3319</v>
      </c>
      <c r="D723" t="s">
        <v>4373</v>
      </c>
      <c r="E723" t="s">
        <v>404</v>
      </c>
      <c r="F723" s="105">
        <f t="shared" si="11"/>
        <v>23</v>
      </c>
      <c r="G723" t="s">
        <v>1217</v>
      </c>
      <c r="H723" s="96">
        <v>3</v>
      </c>
    </row>
    <row r="724" spans="1:8">
      <c r="A724" s="13">
        <v>723</v>
      </c>
      <c r="B724" s="14" t="s">
        <v>809</v>
      </c>
      <c r="C724" t="s">
        <v>3318</v>
      </c>
      <c r="D724" t="s">
        <v>4374</v>
      </c>
      <c r="E724" t="s">
        <v>404</v>
      </c>
      <c r="F724" s="105">
        <f t="shared" si="11"/>
        <v>23</v>
      </c>
      <c r="G724" t="s">
        <v>1217</v>
      </c>
      <c r="H724" s="96">
        <v>2</v>
      </c>
    </row>
    <row r="725" spans="1:8">
      <c r="A725" s="13">
        <v>724</v>
      </c>
      <c r="B725" s="14" t="s">
        <v>810</v>
      </c>
      <c r="C725" t="s">
        <v>3317</v>
      </c>
      <c r="D725" t="s">
        <v>4375</v>
      </c>
      <c r="E725" t="s">
        <v>404</v>
      </c>
      <c r="F725" s="105">
        <f t="shared" si="11"/>
        <v>23</v>
      </c>
      <c r="G725" t="s">
        <v>1217</v>
      </c>
      <c r="H725" s="96">
        <v>2</v>
      </c>
    </row>
    <row r="726" spans="1:8">
      <c r="A726" s="13">
        <v>725</v>
      </c>
      <c r="B726" s="14" t="s">
        <v>812</v>
      </c>
      <c r="C726" t="s">
        <v>3316</v>
      </c>
      <c r="D726" t="s">
        <v>4376</v>
      </c>
      <c r="E726" t="s">
        <v>404</v>
      </c>
      <c r="F726" s="105">
        <f t="shared" si="11"/>
        <v>23</v>
      </c>
      <c r="G726" t="s">
        <v>1217</v>
      </c>
      <c r="H726" s="96">
        <v>2</v>
      </c>
    </row>
    <row r="727" spans="1:8">
      <c r="A727" s="13">
        <v>726</v>
      </c>
      <c r="B727" s="14" t="s">
        <v>813</v>
      </c>
      <c r="C727" t="s">
        <v>3315</v>
      </c>
      <c r="D727" t="s">
        <v>4377</v>
      </c>
      <c r="E727" t="s">
        <v>404</v>
      </c>
      <c r="F727" s="105">
        <f t="shared" si="11"/>
        <v>23</v>
      </c>
      <c r="G727" t="s">
        <v>1217</v>
      </c>
      <c r="H727" s="96">
        <v>2</v>
      </c>
    </row>
    <row r="728" spans="1:8">
      <c r="A728" s="13">
        <v>727</v>
      </c>
      <c r="B728" s="14" t="s">
        <v>814</v>
      </c>
      <c r="C728" t="s">
        <v>3314</v>
      </c>
      <c r="D728" t="s">
        <v>4378</v>
      </c>
      <c r="E728" t="s">
        <v>404</v>
      </c>
      <c r="F728" s="105">
        <f t="shared" si="11"/>
        <v>23</v>
      </c>
      <c r="G728" t="s">
        <v>1217</v>
      </c>
      <c r="H728" s="96">
        <v>2</v>
      </c>
    </row>
    <row r="729" spans="1:8">
      <c r="A729" s="13">
        <v>728</v>
      </c>
      <c r="B729" s="14" t="s">
        <v>815</v>
      </c>
      <c r="C729" t="s">
        <v>3313</v>
      </c>
      <c r="D729" t="s">
        <v>4379</v>
      </c>
      <c r="E729" t="s">
        <v>404</v>
      </c>
      <c r="F729" s="105">
        <f t="shared" si="11"/>
        <v>23</v>
      </c>
      <c r="G729" t="s">
        <v>1217</v>
      </c>
      <c r="H729" s="96">
        <v>3</v>
      </c>
    </row>
    <row r="730" spans="1:8">
      <c r="A730" s="13">
        <v>729</v>
      </c>
      <c r="B730" s="14" t="s">
        <v>816</v>
      </c>
      <c r="C730" t="s">
        <v>1676</v>
      </c>
      <c r="D730" t="s">
        <v>1677</v>
      </c>
      <c r="E730" t="s">
        <v>404</v>
      </c>
      <c r="F730" s="105">
        <f t="shared" si="11"/>
        <v>23</v>
      </c>
      <c r="G730" t="s">
        <v>1214</v>
      </c>
      <c r="H730" s="96">
        <v>4</v>
      </c>
    </row>
    <row r="731" spans="1:8">
      <c r="A731" s="13">
        <v>730</v>
      </c>
      <c r="B731" s="14" t="s">
        <v>817</v>
      </c>
      <c r="C731" t="s">
        <v>2079</v>
      </c>
      <c r="D731" t="s">
        <v>2080</v>
      </c>
      <c r="E731" t="s">
        <v>404</v>
      </c>
      <c r="F731" s="105">
        <f t="shared" si="11"/>
        <v>23</v>
      </c>
      <c r="G731" t="s">
        <v>1214</v>
      </c>
      <c r="H731" s="96">
        <v>4</v>
      </c>
    </row>
    <row r="732" spans="1:8">
      <c r="A732" s="13">
        <v>731</v>
      </c>
      <c r="B732" s="14" t="s">
        <v>818</v>
      </c>
      <c r="C732" t="s">
        <v>3312</v>
      </c>
      <c r="D732" t="s">
        <v>4380</v>
      </c>
      <c r="E732" t="s">
        <v>404</v>
      </c>
      <c r="F732" s="105">
        <f t="shared" si="11"/>
        <v>23</v>
      </c>
      <c r="G732" t="s">
        <v>1214</v>
      </c>
      <c r="H732" s="96">
        <v>3</v>
      </c>
    </row>
    <row r="733" spans="1:8">
      <c r="A733" s="13">
        <v>732</v>
      </c>
      <c r="B733" s="14" t="s">
        <v>819</v>
      </c>
      <c r="C733" t="s">
        <v>1641</v>
      </c>
      <c r="D733" t="s">
        <v>1642</v>
      </c>
      <c r="E733" t="s">
        <v>404</v>
      </c>
      <c r="F733" s="105">
        <f t="shared" si="11"/>
        <v>23</v>
      </c>
      <c r="G733" t="s">
        <v>1214</v>
      </c>
      <c r="H733" s="96" t="s">
        <v>269</v>
      </c>
    </row>
    <row r="734" spans="1:8">
      <c r="A734" s="13">
        <v>733</v>
      </c>
      <c r="B734" s="14" t="s">
        <v>820</v>
      </c>
      <c r="C734" t="s">
        <v>1643</v>
      </c>
      <c r="D734" t="s">
        <v>1644</v>
      </c>
      <c r="E734" t="s">
        <v>163</v>
      </c>
      <c r="F734" s="105">
        <f t="shared" si="11"/>
        <v>25</v>
      </c>
      <c r="G734" t="s">
        <v>1214</v>
      </c>
      <c r="H734" s="96" t="s">
        <v>275</v>
      </c>
    </row>
    <row r="735" spans="1:8">
      <c r="A735" s="13">
        <v>734</v>
      </c>
      <c r="B735" s="14" t="s">
        <v>821</v>
      </c>
      <c r="C735" t="s">
        <v>3311</v>
      </c>
      <c r="D735" t="s">
        <v>4381</v>
      </c>
      <c r="E735" t="s">
        <v>4820</v>
      </c>
      <c r="F735" s="105">
        <f t="shared" si="11"/>
        <v>10</v>
      </c>
      <c r="G735" t="s">
        <v>1214</v>
      </c>
      <c r="H735" s="96">
        <v>2</v>
      </c>
    </row>
    <row r="736" spans="1:8">
      <c r="A736" s="13">
        <v>735</v>
      </c>
      <c r="B736" s="14" t="s">
        <v>822</v>
      </c>
      <c r="C736" t="s">
        <v>3310</v>
      </c>
      <c r="D736" t="s">
        <v>4382</v>
      </c>
      <c r="E736" t="s">
        <v>313</v>
      </c>
      <c r="F736" s="105">
        <f t="shared" si="11"/>
        <v>1</v>
      </c>
      <c r="G736" t="s">
        <v>1214</v>
      </c>
      <c r="H736" s="96">
        <v>2</v>
      </c>
    </row>
    <row r="737" spans="1:8">
      <c r="A737" s="13">
        <v>736</v>
      </c>
      <c r="B737" s="14" t="s">
        <v>823</v>
      </c>
      <c r="C737" t="s">
        <v>1645</v>
      </c>
      <c r="D737" t="s">
        <v>1646</v>
      </c>
      <c r="E737" t="s">
        <v>404</v>
      </c>
      <c r="F737" s="105">
        <f t="shared" si="11"/>
        <v>23</v>
      </c>
      <c r="G737" t="s">
        <v>1214</v>
      </c>
      <c r="H737" s="96" t="s">
        <v>4814</v>
      </c>
    </row>
    <row r="738" spans="1:8">
      <c r="A738" s="13">
        <v>737</v>
      </c>
      <c r="B738" s="14" t="s">
        <v>824</v>
      </c>
      <c r="C738" t="s">
        <v>1647</v>
      </c>
      <c r="D738" t="s">
        <v>1648</v>
      </c>
      <c r="E738" t="s">
        <v>404</v>
      </c>
      <c r="F738" s="105">
        <f t="shared" si="11"/>
        <v>23</v>
      </c>
      <c r="G738" t="s">
        <v>1214</v>
      </c>
      <c r="H738" s="96" t="s">
        <v>2160</v>
      </c>
    </row>
    <row r="739" spans="1:8">
      <c r="A739" s="13">
        <v>738</v>
      </c>
      <c r="B739" s="14" t="s">
        <v>825</v>
      </c>
      <c r="C739" t="s">
        <v>1653</v>
      </c>
      <c r="D739" t="s">
        <v>1654</v>
      </c>
      <c r="E739" t="s">
        <v>1359</v>
      </c>
      <c r="F739" s="105">
        <f t="shared" si="11"/>
        <v>21</v>
      </c>
      <c r="G739" t="s">
        <v>1214</v>
      </c>
      <c r="H739" s="96" t="s">
        <v>269</v>
      </c>
    </row>
    <row r="740" spans="1:8">
      <c r="A740" s="13">
        <v>739</v>
      </c>
      <c r="B740" s="14" t="s">
        <v>826</v>
      </c>
      <c r="C740" t="s">
        <v>1649</v>
      </c>
      <c r="D740" t="s">
        <v>1650</v>
      </c>
      <c r="E740" t="s">
        <v>404</v>
      </c>
      <c r="F740" s="105">
        <f t="shared" si="11"/>
        <v>23</v>
      </c>
      <c r="G740" t="s">
        <v>1214</v>
      </c>
      <c r="H740" s="96" t="s">
        <v>269</v>
      </c>
    </row>
    <row r="741" spans="1:8">
      <c r="A741" s="13">
        <v>740</v>
      </c>
      <c r="B741" s="14" t="s">
        <v>827</v>
      </c>
      <c r="C741" t="s">
        <v>1655</v>
      </c>
      <c r="D741" t="s">
        <v>1656</v>
      </c>
      <c r="E741" t="s">
        <v>404</v>
      </c>
      <c r="F741" s="105">
        <f t="shared" si="11"/>
        <v>23</v>
      </c>
      <c r="G741" t="s">
        <v>1214</v>
      </c>
      <c r="H741" s="96" t="s">
        <v>269</v>
      </c>
    </row>
    <row r="742" spans="1:8">
      <c r="A742" s="13">
        <v>741</v>
      </c>
      <c r="B742" s="14" t="s">
        <v>828</v>
      </c>
      <c r="C742" t="s">
        <v>1662</v>
      </c>
      <c r="D742" t="s">
        <v>1663</v>
      </c>
      <c r="E742" t="s">
        <v>404</v>
      </c>
      <c r="F742" s="105">
        <f t="shared" si="11"/>
        <v>23</v>
      </c>
      <c r="G742" t="s">
        <v>1214</v>
      </c>
      <c r="H742" s="96" t="s">
        <v>275</v>
      </c>
    </row>
    <row r="743" spans="1:8">
      <c r="A743" s="13">
        <v>742</v>
      </c>
      <c r="B743" s="14" t="s">
        <v>829</v>
      </c>
      <c r="C743" t="s">
        <v>1651</v>
      </c>
      <c r="D743" t="s">
        <v>1652</v>
      </c>
      <c r="E743" t="s">
        <v>1174</v>
      </c>
      <c r="F743" s="105">
        <f t="shared" si="11"/>
        <v>24</v>
      </c>
      <c r="G743" t="s">
        <v>1214</v>
      </c>
      <c r="H743" s="96" t="s">
        <v>269</v>
      </c>
    </row>
    <row r="744" spans="1:8">
      <c r="A744" s="13">
        <v>743</v>
      </c>
      <c r="B744" s="14" t="s">
        <v>830</v>
      </c>
      <c r="C744" t="s">
        <v>1666</v>
      </c>
      <c r="D744" t="s">
        <v>1667</v>
      </c>
      <c r="E744" t="s">
        <v>404</v>
      </c>
      <c r="F744" s="105">
        <f t="shared" si="11"/>
        <v>23</v>
      </c>
      <c r="G744" t="s">
        <v>1214</v>
      </c>
      <c r="H744" s="96" t="s">
        <v>275</v>
      </c>
    </row>
    <row r="745" spans="1:8">
      <c r="A745" s="13">
        <v>744</v>
      </c>
      <c r="B745" s="14" t="s">
        <v>831</v>
      </c>
      <c r="C745" t="s">
        <v>1668</v>
      </c>
      <c r="D745" t="s">
        <v>1669</v>
      </c>
      <c r="E745" t="s">
        <v>404</v>
      </c>
      <c r="F745" s="105">
        <f t="shared" si="11"/>
        <v>23</v>
      </c>
      <c r="G745" t="s">
        <v>1214</v>
      </c>
      <c r="H745" s="96" t="s">
        <v>275</v>
      </c>
    </row>
    <row r="746" spans="1:8">
      <c r="A746" s="13">
        <v>745</v>
      </c>
      <c r="B746" s="14" t="s">
        <v>832</v>
      </c>
      <c r="C746" t="s">
        <v>1670</v>
      </c>
      <c r="D746" t="s">
        <v>1671</v>
      </c>
      <c r="E746" t="s">
        <v>404</v>
      </c>
      <c r="F746" s="105">
        <f t="shared" si="11"/>
        <v>23</v>
      </c>
      <c r="G746" t="s">
        <v>1214</v>
      </c>
      <c r="H746" s="96" t="s">
        <v>275</v>
      </c>
    </row>
    <row r="747" spans="1:8">
      <c r="A747" s="13">
        <v>746</v>
      </c>
      <c r="B747" s="14" t="s">
        <v>833</v>
      </c>
      <c r="C747" t="s">
        <v>1657</v>
      </c>
      <c r="D747" t="s">
        <v>1658</v>
      </c>
      <c r="E747" t="s">
        <v>1183</v>
      </c>
      <c r="F747" s="105">
        <f t="shared" si="11"/>
        <v>20</v>
      </c>
      <c r="G747" t="s">
        <v>1214</v>
      </c>
      <c r="H747" s="96" t="s">
        <v>275</v>
      </c>
    </row>
    <row r="748" spans="1:8">
      <c r="A748" s="13">
        <v>747</v>
      </c>
      <c r="B748" s="14" t="s">
        <v>834</v>
      </c>
      <c r="C748" t="s">
        <v>1672</v>
      </c>
      <c r="D748" t="s">
        <v>1673</v>
      </c>
      <c r="E748" t="s">
        <v>404</v>
      </c>
      <c r="F748" s="105">
        <f t="shared" si="11"/>
        <v>23</v>
      </c>
      <c r="G748" t="s">
        <v>1214</v>
      </c>
      <c r="H748" s="96" t="s">
        <v>275</v>
      </c>
    </row>
    <row r="749" spans="1:8">
      <c r="A749" s="13">
        <v>748</v>
      </c>
      <c r="B749" s="14" t="s">
        <v>836</v>
      </c>
      <c r="C749" t="s">
        <v>2069</v>
      </c>
      <c r="D749" t="s">
        <v>2070</v>
      </c>
      <c r="E749" t="s">
        <v>1174</v>
      </c>
      <c r="F749" s="105">
        <f t="shared" si="11"/>
        <v>24</v>
      </c>
      <c r="G749" t="s">
        <v>1214</v>
      </c>
      <c r="H749" s="96">
        <v>4</v>
      </c>
    </row>
    <row r="750" spans="1:8">
      <c r="A750" s="13">
        <v>749</v>
      </c>
      <c r="B750" s="14" t="s">
        <v>837</v>
      </c>
      <c r="C750" t="s">
        <v>2071</v>
      </c>
      <c r="D750" t="s">
        <v>2072</v>
      </c>
      <c r="E750" t="s">
        <v>404</v>
      </c>
      <c r="F750" s="105">
        <f t="shared" si="11"/>
        <v>23</v>
      </c>
      <c r="G750" t="s">
        <v>1214</v>
      </c>
      <c r="H750" s="96">
        <v>4</v>
      </c>
    </row>
    <row r="751" spans="1:8">
      <c r="A751" s="13">
        <v>750</v>
      </c>
      <c r="B751" s="14" t="s">
        <v>838</v>
      </c>
      <c r="C751" t="s">
        <v>1961</v>
      </c>
      <c r="D751" t="s">
        <v>1962</v>
      </c>
      <c r="E751" t="s">
        <v>404</v>
      </c>
      <c r="F751" s="105">
        <f t="shared" si="11"/>
        <v>23</v>
      </c>
      <c r="G751" t="s">
        <v>1214</v>
      </c>
      <c r="H751" s="96">
        <v>4</v>
      </c>
    </row>
    <row r="752" spans="1:8">
      <c r="A752" s="13">
        <v>751</v>
      </c>
      <c r="B752" s="14" t="s">
        <v>839</v>
      </c>
      <c r="C752" t="s">
        <v>2073</v>
      </c>
      <c r="D752" t="s">
        <v>2074</v>
      </c>
      <c r="E752" t="s">
        <v>404</v>
      </c>
      <c r="F752" s="105">
        <f t="shared" si="11"/>
        <v>23</v>
      </c>
      <c r="G752" t="s">
        <v>1214</v>
      </c>
      <c r="H752" s="96">
        <v>4</v>
      </c>
    </row>
    <row r="753" spans="1:8">
      <c r="A753" s="13">
        <v>752</v>
      </c>
      <c r="B753" s="14" t="s">
        <v>840</v>
      </c>
      <c r="C753" t="s">
        <v>2075</v>
      </c>
      <c r="D753" t="s">
        <v>2076</v>
      </c>
      <c r="E753" t="s">
        <v>404</v>
      </c>
      <c r="F753" s="105">
        <f t="shared" si="11"/>
        <v>23</v>
      </c>
      <c r="G753" t="s">
        <v>1214</v>
      </c>
      <c r="H753" s="96">
        <v>4</v>
      </c>
    </row>
    <row r="754" spans="1:8">
      <c r="A754" s="13">
        <v>753</v>
      </c>
      <c r="B754" s="14" t="s">
        <v>841</v>
      </c>
      <c r="C754" t="s">
        <v>2077</v>
      </c>
      <c r="D754" t="s">
        <v>2078</v>
      </c>
      <c r="E754" t="s">
        <v>1359</v>
      </c>
      <c r="F754" s="105">
        <f t="shared" si="11"/>
        <v>21</v>
      </c>
      <c r="G754" t="s">
        <v>1214</v>
      </c>
      <c r="H754" s="96">
        <v>4</v>
      </c>
    </row>
    <row r="755" spans="1:8">
      <c r="A755" s="13">
        <v>754</v>
      </c>
      <c r="B755" s="14" t="s">
        <v>842</v>
      </c>
      <c r="C755" t="s">
        <v>2081</v>
      </c>
      <c r="D755" t="s">
        <v>2082</v>
      </c>
      <c r="E755" t="s">
        <v>404</v>
      </c>
      <c r="F755" s="105">
        <f t="shared" si="11"/>
        <v>23</v>
      </c>
      <c r="G755" t="s">
        <v>1214</v>
      </c>
      <c r="H755" s="96">
        <v>4</v>
      </c>
    </row>
    <row r="756" spans="1:8">
      <c r="A756" s="13">
        <v>755</v>
      </c>
      <c r="B756" s="14" t="s">
        <v>843</v>
      </c>
      <c r="C756" t="s">
        <v>2083</v>
      </c>
      <c r="D756" t="s">
        <v>2084</v>
      </c>
      <c r="E756" t="s">
        <v>1183</v>
      </c>
      <c r="F756" s="105">
        <f t="shared" si="11"/>
        <v>20</v>
      </c>
      <c r="G756" t="s">
        <v>1214</v>
      </c>
      <c r="H756" s="96">
        <v>4</v>
      </c>
    </row>
    <row r="757" spans="1:8">
      <c r="A757" s="13">
        <v>756</v>
      </c>
      <c r="B757" s="14" t="s">
        <v>844</v>
      </c>
      <c r="C757" t="s">
        <v>2085</v>
      </c>
      <c r="D757" t="s">
        <v>2086</v>
      </c>
      <c r="E757" t="s">
        <v>404</v>
      </c>
      <c r="F757" s="105">
        <f t="shared" si="11"/>
        <v>23</v>
      </c>
      <c r="G757" t="s">
        <v>1214</v>
      </c>
      <c r="H757" s="96">
        <v>4</v>
      </c>
    </row>
    <row r="758" spans="1:8">
      <c r="A758" s="13">
        <v>757</v>
      </c>
      <c r="B758" s="14" t="s">
        <v>845</v>
      </c>
      <c r="C758" t="s">
        <v>1963</v>
      </c>
      <c r="D758" t="s">
        <v>1964</v>
      </c>
      <c r="E758" t="s">
        <v>404</v>
      </c>
      <c r="F758" s="105">
        <f t="shared" si="11"/>
        <v>23</v>
      </c>
      <c r="G758" t="s">
        <v>1214</v>
      </c>
      <c r="H758" s="96">
        <v>4</v>
      </c>
    </row>
    <row r="759" spans="1:8">
      <c r="A759" s="13">
        <v>758</v>
      </c>
      <c r="B759" s="14" t="s">
        <v>846</v>
      </c>
      <c r="C759" t="s">
        <v>2087</v>
      </c>
      <c r="D759" t="s">
        <v>2088</v>
      </c>
      <c r="E759" t="s">
        <v>404</v>
      </c>
      <c r="F759" s="105">
        <f t="shared" si="11"/>
        <v>23</v>
      </c>
      <c r="G759" t="s">
        <v>1214</v>
      </c>
      <c r="H759" s="96">
        <v>4</v>
      </c>
    </row>
    <row r="760" spans="1:8">
      <c r="A760" s="13">
        <v>759</v>
      </c>
      <c r="B760" s="14" t="s">
        <v>847</v>
      </c>
      <c r="C760" t="s">
        <v>2129</v>
      </c>
      <c r="D760" t="s">
        <v>2130</v>
      </c>
      <c r="E760" t="s">
        <v>161</v>
      </c>
      <c r="F760" s="105">
        <f t="shared" si="11"/>
        <v>33</v>
      </c>
      <c r="G760" t="s">
        <v>1214</v>
      </c>
      <c r="H760" s="96">
        <v>4</v>
      </c>
    </row>
    <row r="761" spans="1:8">
      <c r="A761" s="13">
        <v>760</v>
      </c>
      <c r="B761" s="14" t="s">
        <v>848</v>
      </c>
      <c r="C761" t="s">
        <v>2089</v>
      </c>
      <c r="D761" t="s">
        <v>2090</v>
      </c>
      <c r="E761" t="s">
        <v>404</v>
      </c>
      <c r="F761" s="105">
        <f t="shared" si="11"/>
        <v>23</v>
      </c>
      <c r="G761" t="s">
        <v>1214</v>
      </c>
      <c r="H761" s="96">
        <v>4</v>
      </c>
    </row>
    <row r="762" spans="1:8">
      <c r="A762" s="13">
        <v>761</v>
      </c>
      <c r="B762" s="14" t="s">
        <v>849</v>
      </c>
      <c r="C762" t="s">
        <v>1965</v>
      </c>
      <c r="D762" t="s">
        <v>1966</v>
      </c>
      <c r="E762" t="s">
        <v>801</v>
      </c>
      <c r="F762" s="105">
        <f t="shared" si="11"/>
        <v>22</v>
      </c>
      <c r="G762" t="s">
        <v>1214</v>
      </c>
      <c r="H762" s="96">
        <v>4</v>
      </c>
    </row>
    <row r="763" spans="1:8">
      <c r="A763" s="13">
        <v>762</v>
      </c>
      <c r="B763" s="14" t="s">
        <v>850</v>
      </c>
      <c r="C763" t="s">
        <v>2091</v>
      </c>
      <c r="D763" t="s">
        <v>2092</v>
      </c>
      <c r="E763" t="s">
        <v>4820</v>
      </c>
      <c r="F763" s="105">
        <f t="shared" si="11"/>
        <v>10</v>
      </c>
      <c r="G763" t="s">
        <v>1214</v>
      </c>
      <c r="H763" s="96">
        <v>4</v>
      </c>
    </row>
    <row r="764" spans="1:8">
      <c r="A764" s="13">
        <v>763</v>
      </c>
      <c r="B764" s="14" t="s">
        <v>851</v>
      </c>
      <c r="C764" t="s">
        <v>2131</v>
      </c>
      <c r="D764" t="s">
        <v>2132</v>
      </c>
      <c r="E764" t="s">
        <v>404</v>
      </c>
      <c r="F764" s="105">
        <f t="shared" si="11"/>
        <v>23</v>
      </c>
      <c r="G764" t="s">
        <v>1214</v>
      </c>
      <c r="H764" s="96">
        <v>4</v>
      </c>
    </row>
    <row r="765" spans="1:8">
      <c r="A765" s="13">
        <v>764</v>
      </c>
      <c r="B765" s="14" t="s">
        <v>852</v>
      </c>
      <c r="C765" t="s">
        <v>1877</v>
      </c>
      <c r="D765" t="s">
        <v>1878</v>
      </c>
      <c r="E765" t="s">
        <v>404</v>
      </c>
      <c r="F765" s="105">
        <f t="shared" si="11"/>
        <v>23</v>
      </c>
      <c r="G765" t="s">
        <v>1214</v>
      </c>
      <c r="H765" s="96">
        <v>4</v>
      </c>
    </row>
    <row r="766" spans="1:8">
      <c r="A766" s="13">
        <v>765</v>
      </c>
      <c r="B766" s="14" t="s">
        <v>853</v>
      </c>
      <c r="C766" t="s">
        <v>2133</v>
      </c>
      <c r="D766" t="s">
        <v>2134</v>
      </c>
      <c r="E766" t="s">
        <v>404</v>
      </c>
      <c r="F766" s="105">
        <f t="shared" si="11"/>
        <v>23</v>
      </c>
      <c r="G766" t="s">
        <v>1214</v>
      </c>
      <c r="H766" s="96">
        <v>4</v>
      </c>
    </row>
    <row r="767" spans="1:8">
      <c r="A767" s="13">
        <v>766</v>
      </c>
      <c r="B767" s="14" t="s">
        <v>854</v>
      </c>
      <c r="C767" t="s">
        <v>1967</v>
      </c>
      <c r="D767" t="s">
        <v>1968</v>
      </c>
      <c r="E767" t="s">
        <v>404</v>
      </c>
      <c r="F767" s="105">
        <f t="shared" si="11"/>
        <v>23</v>
      </c>
      <c r="G767" t="s">
        <v>1214</v>
      </c>
      <c r="H767" s="96">
        <v>4</v>
      </c>
    </row>
    <row r="768" spans="1:8">
      <c r="A768" s="13">
        <v>767</v>
      </c>
      <c r="B768" s="14" t="s">
        <v>855</v>
      </c>
      <c r="C768" t="s">
        <v>2095</v>
      </c>
      <c r="D768" t="s">
        <v>2096</v>
      </c>
      <c r="E768" t="s">
        <v>1183</v>
      </c>
      <c r="F768" s="105">
        <f t="shared" si="11"/>
        <v>20</v>
      </c>
      <c r="G768" t="s">
        <v>1214</v>
      </c>
      <c r="H768" s="96">
        <v>4</v>
      </c>
    </row>
    <row r="769" spans="1:8">
      <c r="A769" s="13">
        <v>768</v>
      </c>
      <c r="B769" s="14" t="s">
        <v>856</v>
      </c>
      <c r="C769" t="s">
        <v>3309</v>
      </c>
      <c r="D769" t="s">
        <v>4383</v>
      </c>
      <c r="E769" t="s">
        <v>1185</v>
      </c>
      <c r="F769" s="105">
        <f t="shared" si="11"/>
        <v>18</v>
      </c>
      <c r="G769" t="s">
        <v>1214</v>
      </c>
      <c r="H769" s="96">
        <v>3</v>
      </c>
    </row>
    <row r="770" spans="1:8">
      <c r="A770" s="13">
        <v>769</v>
      </c>
      <c r="B770" s="14" t="s">
        <v>857</v>
      </c>
      <c r="C770" t="s">
        <v>3308</v>
      </c>
      <c r="D770" t="s">
        <v>4384</v>
      </c>
      <c r="E770" t="s">
        <v>404</v>
      </c>
      <c r="F770" s="105">
        <f t="shared" si="11"/>
        <v>23</v>
      </c>
      <c r="G770" t="s">
        <v>1214</v>
      </c>
      <c r="H770" s="96">
        <v>3</v>
      </c>
    </row>
    <row r="771" spans="1:8">
      <c r="A771" s="13">
        <v>770</v>
      </c>
      <c r="B771" s="14" t="s">
        <v>858</v>
      </c>
      <c r="C771" t="s">
        <v>3307</v>
      </c>
      <c r="D771" t="s">
        <v>4385</v>
      </c>
      <c r="E771" t="s">
        <v>404</v>
      </c>
      <c r="F771" s="105">
        <f t="shared" ref="F771:F834" si="12">VLOOKUP(E771,$N$1:$O$48,2,FALSE)</f>
        <v>23</v>
      </c>
      <c r="G771" t="s">
        <v>1214</v>
      </c>
      <c r="H771" s="96">
        <v>3</v>
      </c>
    </row>
    <row r="772" spans="1:8">
      <c r="A772" s="13">
        <v>771</v>
      </c>
      <c r="B772" s="14" t="s">
        <v>859</v>
      </c>
      <c r="C772" t="s">
        <v>3306</v>
      </c>
      <c r="D772" t="s">
        <v>4386</v>
      </c>
      <c r="E772" t="s">
        <v>404</v>
      </c>
      <c r="F772" s="105">
        <f t="shared" si="12"/>
        <v>23</v>
      </c>
      <c r="G772" t="s">
        <v>1214</v>
      </c>
      <c r="H772" s="96">
        <v>3</v>
      </c>
    </row>
    <row r="773" spans="1:8">
      <c r="A773" s="13">
        <v>772</v>
      </c>
      <c r="B773" s="14" t="s">
        <v>860</v>
      </c>
      <c r="C773" t="s">
        <v>3305</v>
      </c>
      <c r="D773" t="s">
        <v>4387</v>
      </c>
      <c r="E773" t="s">
        <v>404</v>
      </c>
      <c r="F773" s="105">
        <f t="shared" si="12"/>
        <v>23</v>
      </c>
      <c r="G773" t="s">
        <v>1214</v>
      </c>
      <c r="H773" s="96">
        <v>3</v>
      </c>
    </row>
    <row r="774" spans="1:8">
      <c r="A774" s="13">
        <v>773</v>
      </c>
      <c r="B774" s="14" t="s">
        <v>861</v>
      </c>
      <c r="C774" t="s">
        <v>3304</v>
      </c>
      <c r="D774" t="s">
        <v>4388</v>
      </c>
      <c r="E774" t="s">
        <v>404</v>
      </c>
      <c r="F774" s="105">
        <f t="shared" si="12"/>
        <v>23</v>
      </c>
      <c r="G774" t="s">
        <v>1214</v>
      </c>
      <c r="H774" s="96">
        <v>3</v>
      </c>
    </row>
    <row r="775" spans="1:8">
      <c r="A775" s="13">
        <v>774</v>
      </c>
      <c r="B775" s="14" t="s">
        <v>862</v>
      </c>
      <c r="C775" t="s">
        <v>3303</v>
      </c>
      <c r="D775" t="s">
        <v>4389</v>
      </c>
      <c r="E775" t="s">
        <v>404</v>
      </c>
      <c r="F775" s="105">
        <f t="shared" si="12"/>
        <v>23</v>
      </c>
      <c r="G775" t="s">
        <v>1214</v>
      </c>
      <c r="H775" s="96">
        <v>3</v>
      </c>
    </row>
    <row r="776" spans="1:8">
      <c r="A776" s="13">
        <v>775</v>
      </c>
      <c r="B776" s="14" t="s">
        <v>863</v>
      </c>
      <c r="C776" t="s">
        <v>3302</v>
      </c>
      <c r="D776" t="s">
        <v>4390</v>
      </c>
      <c r="E776" t="s">
        <v>404</v>
      </c>
      <c r="F776" s="105">
        <f t="shared" si="12"/>
        <v>23</v>
      </c>
      <c r="G776" t="s">
        <v>1214</v>
      </c>
      <c r="H776" s="96">
        <v>3</v>
      </c>
    </row>
    <row r="777" spans="1:8">
      <c r="A777" s="13">
        <v>776</v>
      </c>
      <c r="B777" s="14" t="s">
        <v>864</v>
      </c>
      <c r="C777" t="s">
        <v>3301</v>
      </c>
      <c r="D777" t="s">
        <v>4391</v>
      </c>
      <c r="E777" t="s">
        <v>404</v>
      </c>
      <c r="F777" s="105">
        <f t="shared" si="12"/>
        <v>23</v>
      </c>
      <c r="G777" t="s">
        <v>1214</v>
      </c>
      <c r="H777" s="96">
        <v>3</v>
      </c>
    </row>
    <row r="778" spans="1:8">
      <c r="A778" s="13">
        <v>777</v>
      </c>
      <c r="B778" s="14" t="s">
        <v>865</v>
      </c>
      <c r="C778" t="s">
        <v>3300</v>
      </c>
      <c r="D778" t="s">
        <v>4392</v>
      </c>
      <c r="E778" t="s">
        <v>404</v>
      </c>
      <c r="F778" s="105">
        <f t="shared" si="12"/>
        <v>23</v>
      </c>
      <c r="G778" t="s">
        <v>1214</v>
      </c>
      <c r="H778" s="96">
        <v>3</v>
      </c>
    </row>
    <row r="779" spans="1:8">
      <c r="A779" s="13">
        <v>778</v>
      </c>
      <c r="B779" s="14" t="s">
        <v>866</v>
      </c>
      <c r="C779" t="s">
        <v>3299</v>
      </c>
      <c r="D779" t="s">
        <v>4393</v>
      </c>
      <c r="E779" t="s">
        <v>404</v>
      </c>
      <c r="F779" s="105">
        <f t="shared" si="12"/>
        <v>23</v>
      </c>
      <c r="G779" t="s">
        <v>1214</v>
      </c>
      <c r="H779" s="96">
        <v>3</v>
      </c>
    </row>
    <row r="780" spans="1:8">
      <c r="A780" s="13">
        <v>779</v>
      </c>
      <c r="B780" s="14" t="s">
        <v>867</v>
      </c>
      <c r="C780" t="s">
        <v>3298</v>
      </c>
      <c r="D780" t="s">
        <v>4394</v>
      </c>
      <c r="E780" t="s">
        <v>404</v>
      </c>
      <c r="F780" s="105">
        <f t="shared" si="12"/>
        <v>23</v>
      </c>
      <c r="G780" t="s">
        <v>1214</v>
      </c>
      <c r="H780" s="96">
        <v>3</v>
      </c>
    </row>
    <row r="781" spans="1:8">
      <c r="A781" s="13">
        <v>780</v>
      </c>
      <c r="B781" s="14" t="s">
        <v>868</v>
      </c>
      <c r="C781" t="s">
        <v>3297</v>
      </c>
      <c r="D781" t="s">
        <v>4395</v>
      </c>
      <c r="E781" t="s">
        <v>404</v>
      </c>
      <c r="F781" s="105">
        <f t="shared" si="12"/>
        <v>23</v>
      </c>
      <c r="G781" t="s">
        <v>1214</v>
      </c>
      <c r="H781" s="96">
        <v>3</v>
      </c>
    </row>
    <row r="782" spans="1:8">
      <c r="A782" s="13">
        <v>781</v>
      </c>
      <c r="B782" s="14" t="s">
        <v>869</v>
      </c>
      <c r="C782" t="s">
        <v>3296</v>
      </c>
      <c r="D782" t="s">
        <v>4396</v>
      </c>
      <c r="E782" t="s">
        <v>404</v>
      </c>
      <c r="F782" s="105">
        <f t="shared" si="12"/>
        <v>23</v>
      </c>
      <c r="G782" t="s">
        <v>1214</v>
      </c>
      <c r="H782" s="96">
        <v>3</v>
      </c>
    </row>
    <row r="783" spans="1:8">
      <c r="A783" s="13">
        <v>782</v>
      </c>
      <c r="B783" s="14" t="s">
        <v>870</v>
      </c>
      <c r="C783" t="s">
        <v>3295</v>
      </c>
      <c r="D783" t="s">
        <v>4397</v>
      </c>
      <c r="E783" t="s">
        <v>404</v>
      </c>
      <c r="F783" s="105">
        <f t="shared" si="12"/>
        <v>23</v>
      </c>
      <c r="G783" t="s">
        <v>1214</v>
      </c>
      <c r="H783" s="96">
        <v>3</v>
      </c>
    </row>
    <row r="784" spans="1:8">
      <c r="A784" s="13">
        <v>783</v>
      </c>
      <c r="B784" s="14" t="s">
        <v>871</v>
      </c>
      <c r="C784" t="s">
        <v>3294</v>
      </c>
      <c r="D784" t="s">
        <v>4398</v>
      </c>
      <c r="E784" t="s">
        <v>404</v>
      </c>
      <c r="F784" s="105">
        <f t="shared" si="12"/>
        <v>23</v>
      </c>
      <c r="G784" t="s">
        <v>1214</v>
      </c>
      <c r="H784" s="96">
        <v>3</v>
      </c>
    </row>
    <row r="785" spans="1:8">
      <c r="A785" s="13">
        <v>784</v>
      </c>
      <c r="B785" s="14" t="s">
        <v>872</v>
      </c>
      <c r="C785" t="s">
        <v>3293</v>
      </c>
      <c r="D785" t="s">
        <v>4399</v>
      </c>
      <c r="E785" t="s">
        <v>404</v>
      </c>
      <c r="F785" s="105">
        <f t="shared" si="12"/>
        <v>23</v>
      </c>
      <c r="G785" t="s">
        <v>1214</v>
      </c>
      <c r="H785" s="96">
        <v>3</v>
      </c>
    </row>
    <row r="786" spans="1:8">
      <c r="A786" s="13">
        <v>785</v>
      </c>
      <c r="B786" s="14" t="s">
        <v>873</v>
      </c>
      <c r="C786" t="s">
        <v>3292</v>
      </c>
      <c r="D786" t="s">
        <v>4400</v>
      </c>
      <c r="E786" t="s">
        <v>1359</v>
      </c>
      <c r="F786" s="105">
        <f t="shared" si="12"/>
        <v>21</v>
      </c>
      <c r="G786" t="s">
        <v>1214</v>
      </c>
      <c r="H786" s="96">
        <v>3</v>
      </c>
    </row>
    <row r="787" spans="1:8">
      <c r="A787" s="13">
        <v>786</v>
      </c>
      <c r="B787" s="14" t="s">
        <v>874</v>
      </c>
      <c r="C787" t="s">
        <v>3291</v>
      </c>
      <c r="D787" t="s">
        <v>4401</v>
      </c>
      <c r="E787" t="s">
        <v>1359</v>
      </c>
      <c r="F787" s="105">
        <f t="shared" si="12"/>
        <v>21</v>
      </c>
      <c r="G787" t="s">
        <v>1214</v>
      </c>
      <c r="H787" s="96">
        <v>2</v>
      </c>
    </row>
    <row r="788" spans="1:8">
      <c r="A788" s="13">
        <v>787</v>
      </c>
      <c r="B788" s="14" t="s">
        <v>875</v>
      </c>
      <c r="C788" t="s">
        <v>3290</v>
      </c>
      <c r="D788" t="s">
        <v>4402</v>
      </c>
      <c r="E788" t="s">
        <v>404</v>
      </c>
      <c r="F788" s="105">
        <f t="shared" si="12"/>
        <v>23</v>
      </c>
      <c r="G788" t="s">
        <v>1214</v>
      </c>
      <c r="H788" s="96">
        <v>2</v>
      </c>
    </row>
    <row r="789" spans="1:8">
      <c r="A789" s="13">
        <v>788</v>
      </c>
      <c r="B789" s="14" t="s">
        <v>876</v>
      </c>
      <c r="C789" t="s">
        <v>3289</v>
      </c>
      <c r="D789" t="s">
        <v>4403</v>
      </c>
      <c r="E789" t="s">
        <v>404</v>
      </c>
      <c r="F789" s="105">
        <f t="shared" si="12"/>
        <v>23</v>
      </c>
      <c r="G789" t="s">
        <v>1214</v>
      </c>
      <c r="H789" s="96">
        <v>2</v>
      </c>
    </row>
    <row r="790" spans="1:8">
      <c r="A790" s="13">
        <v>789</v>
      </c>
      <c r="B790" s="14" t="s">
        <v>877</v>
      </c>
      <c r="C790" t="s">
        <v>3288</v>
      </c>
      <c r="D790" t="s">
        <v>4404</v>
      </c>
      <c r="E790" t="s">
        <v>404</v>
      </c>
      <c r="F790" s="105">
        <f t="shared" si="12"/>
        <v>23</v>
      </c>
      <c r="G790" t="s">
        <v>1214</v>
      </c>
      <c r="H790" s="96">
        <v>2</v>
      </c>
    </row>
    <row r="791" spans="1:8">
      <c r="A791" s="13">
        <v>790</v>
      </c>
      <c r="B791" s="14" t="s">
        <v>878</v>
      </c>
      <c r="C791" t="s">
        <v>3287</v>
      </c>
      <c r="D791" t="s">
        <v>4405</v>
      </c>
      <c r="E791" t="s">
        <v>128</v>
      </c>
      <c r="F791" s="105">
        <f t="shared" si="12"/>
        <v>34</v>
      </c>
      <c r="G791" t="s">
        <v>1214</v>
      </c>
      <c r="H791" s="96">
        <v>2</v>
      </c>
    </row>
    <row r="792" spans="1:8">
      <c r="A792" s="13">
        <v>791</v>
      </c>
      <c r="B792" s="14" t="s">
        <v>879</v>
      </c>
      <c r="C792" t="s">
        <v>3286</v>
      </c>
      <c r="D792" t="s">
        <v>4406</v>
      </c>
      <c r="E792" t="s">
        <v>404</v>
      </c>
      <c r="F792" s="105">
        <f t="shared" si="12"/>
        <v>23</v>
      </c>
      <c r="G792" t="s">
        <v>1214</v>
      </c>
      <c r="H792" s="96">
        <v>2</v>
      </c>
    </row>
    <row r="793" spans="1:8">
      <c r="A793" s="13">
        <v>792</v>
      </c>
      <c r="B793" s="14" t="s">
        <v>880</v>
      </c>
      <c r="C793" t="s">
        <v>3285</v>
      </c>
      <c r="D793" t="s">
        <v>4407</v>
      </c>
      <c r="E793" t="s">
        <v>404</v>
      </c>
      <c r="F793" s="105">
        <f t="shared" si="12"/>
        <v>23</v>
      </c>
      <c r="G793" t="s">
        <v>1214</v>
      </c>
      <c r="H793" s="96">
        <v>2</v>
      </c>
    </row>
    <row r="794" spans="1:8">
      <c r="A794" s="13">
        <v>793</v>
      </c>
      <c r="B794" s="14" t="s">
        <v>881</v>
      </c>
      <c r="C794" t="s">
        <v>3284</v>
      </c>
      <c r="D794" t="s">
        <v>4408</v>
      </c>
      <c r="E794" t="s">
        <v>1185</v>
      </c>
      <c r="F794" s="105">
        <f t="shared" si="12"/>
        <v>18</v>
      </c>
      <c r="G794" t="s">
        <v>1214</v>
      </c>
      <c r="H794" s="96">
        <v>2</v>
      </c>
    </row>
    <row r="795" spans="1:8">
      <c r="A795" s="13">
        <v>794</v>
      </c>
      <c r="B795" s="14" t="s">
        <v>882</v>
      </c>
      <c r="C795" t="s">
        <v>3283</v>
      </c>
      <c r="D795" t="s">
        <v>4409</v>
      </c>
      <c r="E795" t="s">
        <v>404</v>
      </c>
      <c r="F795" s="105">
        <f t="shared" si="12"/>
        <v>23</v>
      </c>
      <c r="G795" t="s">
        <v>1214</v>
      </c>
      <c r="H795" s="96">
        <v>2</v>
      </c>
    </row>
    <row r="796" spans="1:8">
      <c r="A796" s="13">
        <v>795</v>
      </c>
      <c r="B796" s="14" t="s">
        <v>883</v>
      </c>
      <c r="C796" t="s">
        <v>3282</v>
      </c>
      <c r="D796" t="s">
        <v>4410</v>
      </c>
      <c r="E796" t="s">
        <v>1174</v>
      </c>
      <c r="F796" s="105">
        <f t="shared" si="12"/>
        <v>24</v>
      </c>
      <c r="G796" t="s">
        <v>1214</v>
      </c>
      <c r="H796" s="96">
        <v>2</v>
      </c>
    </row>
    <row r="797" spans="1:8">
      <c r="A797" s="13">
        <v>796</v>
      </c>
      <c r="B797" s="14" t="s">
        <v>884</v>
      </c>
      <c r="C797" t="s">
        <v>3281</v>
      </c>
      <c r="D797" t="s">
        <v>4411</v>
      </c>
      <c r="E797" t="s">
        <v>404</v>
      </c>
      <c r="F797" s="105">
        <f t="shared" si="12"/>
        <v>23</v>
      </c>
      <c r="G797" t="s">
        <v>1214</v>
      </c>
      <c r="H797" s="96">
        <v>2</v>
      </c>
    </row>
    <row r="798" spans="1:8">
      <c r="A798" s="13">
        <v>797</v>
      </c>
      <c r="B798" s="14" t="s">
        <v>885</v>
      </c>
      <c r="C798" t="s">
        <v>3280</v>
      </c>
      <c r="D798" t="s">
        <v>4412</v>
      </c>
      <c r="E798" t="s">
        <v>404</v>
      </c>
      <c r="F798" s="105">
        <f t="shared" si="12"/>
        <v>23</v>
      </c>
      <c r="G798" t="s">
        <v>1214</v>
      </c>
      <c r="H798" s="96">
        <v>2</v>
      </c>
    </row>
    <row r="799" spans="1:8">
      <c r="A799" s="13">
        <v>798</v>
      </c>
      <c r="B799" s="14" t="s">
        <v>886</v>
      </c>
      <c r="C799" t="s">
        <v>3279</v>
      </c>
      <c r="D799" t="s">
        <v>4413</v>
      </c>
      <c r="E799" t="s">
        <v>1174</v>
      </c>
      <c r="F799" s="105">
        <f t="shared" si="12"/>
        <v>24</v>
      </c>
      <c r="G799" t="s">
        <v>1214</v>
      </c>
      <c r="H799" s="96">
        <v>2</v>
      </c>
    </row>
    <row r="800" spans="1:8">
      <c r="A800" s="13">
        <v>799</v>
      </c>
      <c r="B800" s="14" t="s">
        <v>887</v>
      </c>
      <c r="C800" t="s">
        <v>3278</v>
      </c>
      <c r="D800" t="s">
        <v>4414</v>
      </c>
      <c r="E800" t="s">
        <v>1362</v>
      </c>
      <c r="F800" s="105">
        <f t="shared" si="12"/>
        <v>12</v>
      </c>
      <c r="G800" t="s">
        <v>1214</v>
      </c>
      <c r="H800" s="96">
        <v>2</v>
      </c>
    </row>
    <row r="801" spans="1:8">
      <c r="A801" s="13">
        <v>800</v>
      </c>
      <c r="B801" s="14" t="s">
        <v>888</v>
      </c>
      <c r="C801" t="s">
        <v>3277</v>
      </c>
      <c r="D801" t="s">
        <v>4415</v>
      </c>
      <c r="E801" t="s">
        <v>1174</v>
      </c>
      <c r="F801" s="105">
        <f t="shared" si="12"/>
        <v>24</v>
      </c>
      <c r="G801" t="s">
        <v>1214</v>
      </c>
      <c r="H801" s="96">
        <v>2</v>
      </c>
    </row>
    <row r="802" spans="1:8">
      <c r="A802" s="13">
        <v>801</v>
      </c>
      <c r="B802" s="14" t="s">
        <v>889</v>
      </c>
      <c r="C802" t="s">
        <v>3276</v>
      </c>
      <c r="D802" t="s">
        <v>4416</v>
      </c>
      <c r="E802" t="s">
        <v>404</v>
      </c>
      <c r="F802" s="105">
        <f t="shared" si="12"/>
        <v>23</v>
      </c>
      <c r="G802" t="s">
        <v>1214</v>
      </c>
      <c r="H802" s="96">
        <v>1</v>
      </c>
    </row>
    <row r="803" spans="1:8">
      <c r="A803" s="13">
        <v>802</v>
      </c>
      <c r="B803" s="14" t="s">
        <v>890</v>
      </c>
      <c r="C803" t="s">
        <v>3275</v>
      </c>
      <c r="D803" t="s">
        <v>4417</v>
      </c>
      <c r="E803" t="s">
        <v>404</v>
      </c>
      <c r="F803" s="105">
        <f t="shared" si="12"/>
        <v>23</v>
      </c>
      <c r="G803" t="s">
        <v>1214</v>
      </c>
      <c r="H803" s="96">
        <v>2</v>
      </c>
    </row>
    <row r="804" spans="1:8">
      <c r="A804" s="13">
        <v>803</v>
      </c>
      <c r="B804" s="14" t="s">
        <v>891</v>
      </c>
      <c r="C804" t="s">
        <v>1973</v>
      </c>
      <c r="D804" t="s">
        <v>1974</v>
      </c>
      <c r="E804" t="s">
        <v>404</v>
      </c>
      <c r="F804" s="105">
        <f t="shared" si="12"/>
        <v>23</v>
      </c>
      <c r="G804" t="s">
        <v>1223</v>
      </c>
      <c r="H804" s="96">
        <v>4</v>
      </c>
    </row>
    <row r="805" spans="1:8">
      <c r="A805" s="13">
        <v>804</v>
      </c>
      <c r="B805" s="14" t="s">
        <v>892</v>
      </c>
      <c r="C805" t="s">
        <v>3274</v>
      </c>
      <c r="D805" t="s">
        <v>4418</v>
      </c>
      <c r="E805" t="s">
        <v>404</v>
      </c>
      <c r="F805" s="105">
        <f t="shared" si="12"/>
        <v>23</v>
      </c>
      <c r="G805" t="s">
        <v>1223</v>
      </c>
      <c r="H805" s="96">
        <v>4</v>
      </c>
    </row>
    <row r="806" spans="1:8">
      <c r="A806" s="13">
        <v>805</v>
      </c>
      <c r="B806" s="14" t="s">
        <v>893</v>
      </c>
      <c r="C806" t="s">
        <v>1971</v>
      </c>
      <c r="D806" t="s">
        <v>1972</v>
      </c>
      <c r="E806" t="s">
        <v>1174</v>
      </c>
      <c r="F806" s="105">
        <f t="shared" si="12"/>
        <v>24</v>
      </c>
      <c r="G806" t="s">
        <v>1223</v>
      </c>
      <c r="H806" s="96">
        <v>4</v>
      </c>
    </row>
    <row r="807" spans="1:8">
      <c r="A807" s="13">
        <v>806</v>
      </c>
      <c r="B807" s="14" t="s">
        <v>894</v>
      </c>
      <c r="C807" t="s">
        <v>1459</v>
      </c>
      <c r="D807" t="s">
        <v>1460</v>
      </c>
      <c r="E807" t="s">
        <v>404</v>
      </c>
      <c r="F807" s="105">
        <f t="shared" si="12"/>
        <v>23</v>
      </c>
      <c r="G807" t="s">
        <v>1223</v>
      </c>
      <c r="H807" s="96">
        <v>4</v>
      </c>
    </row>
    <row r="808" spans="1:8">
      <c r="A808" s="13">
        <v>807</v>
      </c>
      <c r="B808" s="14" t="s">
        <v>895</v>
      </c>
      <c r="C808" t="s">
        <v>1872</v>
      </c>
      <c r="D808" t="s">
        <v>1873</v>
      </c>
      <c r="E808" t="s">
        <v>404</v>
      </c>
      <c r="F808" s="105">
        <f t="shared" si="12"/>
        <v>23</v>
      </c>
      <c r="G808" t="s">
        <v>1223</v>
      </c>
      <c r="H808" s="96">
        <v>4</v>
      </c>
    </row>
    <row r="809" spans="1:8">
      <c r="A809" s="13">
        <v>808</v>
      </c>
      <c r="B809" s="14" t="s">
        <v>896</v>
      </c>
      <c r="C809" t="s">
        <v>1979</v>
      </c>
      <c r="D809" t="s">
        <v>1980</v>
      </c>
      <c r="E809" t="s">
        <v>404</v>
      </c>
      <c r="F809" s="105">
        <f t="shared" si="12"/>
        <v>23</v>
      </c>
      <c r="G809" t="s">
        <v>1223</v>
      </c>
      <c r="H809" s="96">
        <v>4</v>
      </c>
    </row>
    <row r="810" spans="1:8">
      <c r="A810" s="13">
        <v>809</v>
      </c>
      <c r="B810" s="14" t="s">
        <v>897</v>
      </c>
      <c r="C810" t="s">
        <v>2065</v>
      </c>
      <c r="D810" t="s">
        <v>2066</v>
      </c>
      <c r="E810" t="s">
        <v>1183</v>
      </c>
      <c r="F810" s="105">
        <f t="shared" si="12"/>
        <v>20</v>
      </c>
      <c r="G810" t="s">
        <v>1223</v>
      </c>
      <c r="H810" s="96">
        <v>4</v>
      </c>
    </row>
    <row r="811" spans="1:8">
      <c r="A811" s="13">
        <v>810</v>
      </c>
      <c r="B811" s="14" t="s">
        <v>898</v>
      </c>
      <c r="C811" t="s">
        <v>1981</v>
      </c>
      <c r="D811" t="s">
        <v>1982</v>
      </c>
      <c r="E811" t="s">
        <v>404</v>
      </c>
      <c r="F811" s="105">
        <f t="shared" si="12"/>
        <v>23</v>
      </c>
      <c r="G811" t="s">
        <v>1223</v>
      </c>
      <c r="H811" s="96">
        <v>4</v>
      </c>
    </row>
    <row r="812" spans="1:8">
      <c r="A812" s="13">
        <v>811</v>
      </c>
      <c r="B812" s="14" t="s">
        <v>899</v>
      </c>
      <c r="C812" t="s">
        <v>2139</v>
      </c>
      <c r="D812" t="s">
        <v>2140</v>
      </c>
      <c r="E812" t="s">
        <v>1359</v>
      </c>
      <c r="F812" s="105">
        <f t="shared" si="12"/>
        <v>21</v>
      </c>
      <c r="G812" t="s">
        <v>1223</v>
      </c>
      <c r="H812" s="96">
        <v>4</v>
      </c>
    </row>
    <row r="813" spans="1:8">
      <c r="A813" s="13">
        <v>812</v>
      </c>
      <c r="B813" s="14" t="s">
        <v>900</v>
      </c>
      <c r="C813" t="s">
        <v>2141</v>
      </c>
      <c r="D813" t="s">
        <v>2142</v>
      </c>
      <c r="E813" t="s">
        <v>404</v>
      </c>
      <c r="F813" s="105">
        <f t="shared" si="12"/>
        <v>23</v>
      </c>
      <c r="G813" t="s">
        <v>1223</v>
      </c>
      <c r="H813" s="96">
        <v>4</v>
      </c>
    </row>
    <row r="814" spans="1:8">
      <c r="A814" s="13">
        <v>813</v>
      </c>
      <c r="B814" s="14" t="s">
        <v>901</v>
      </c>
      <c r="C814" t="s">
        <v>1977</v>
      </c>
      <c r="D814" t="s">
        <v>1978</v>
      </c>
      <c r="E814" t="s">
        <v>404</v>
      </c>
      <c r="F814" s="105">
        <f t="shared" si="12"/>
        <v>23</v>
      </c>
      <c r="G814" t="s">
        <v>1223</v>
      </c>
      <c r="H814" s="96">
        <v>4</v>
      </c>
    </row>
    <row r="815" spans="1:8">
      <c r="A815" s="13">
        <v>814</v>
      </c>
      <c r="B815" s="14" t="s">
        <v>902</v>
      </c>
      <c r="C815" t="s">
        <v>3273</v>
      </c>
      <c r="D815" t="s">
        <v>4419</v>
      </c>
      <c r="E815" t="s">
        <v>404</v>
      </c>
      <c r="F815" s="105">
        <f t="shared" si="12"/>
        <v>23</v>
      </c>
      <c r="G815" t="s">
        <v>1223</v>
      </c>
      <c r="H815" s="96">
        <v>4</v>
      </c>
    </row>
    <row r="816" spans="1:8">
      <c r="A816" s="13">
        <v>815</v>
      </c>
      <c r="B816" s="14" t="s">
        <v>903</v>
      </c>
      <c r="C816" t="s">
        <v>2067</v>
      </c>
      <c r="D816" t="s">
        <v>2068</v>
      </c>
      <c r="E816" t="s">
        <v>404</v>
      </c>
      <c r="F816" s="105">
        <f t="shared" si="12"/>
        <v>23</v>
      </c>
      <c r="G816" t="s">
        <v>1223</v>
      </c>
      <c r="H816" s="96">
        <v>4</v>
      </c>
    </row>
    <row r="817" spans="1:8">
      <c r="A817" s="13">
        <v>816</v>
      </c>
      <c r="B817" s="14" t="s">
        <v>904</v>
      </c>
      <c r="C817" t="s">
        <v>1975</v>
      </c>
      <c r="D817" t="s">
        <v>1976</v>
      </c>
      <c r="E817" t="s">
        <v>404</v>
      </c>
      <c r="F817" s="105">
        <f t="shared" si="12"/>
        <v>23</v>
      </c>
      <c r="G817" t="s">
        <v>1223</v>
      </c>
      <c r="H817" s="96">
        <v>4</v>
      </c>
    </row>
    <row r="818" spans="1:8">
      <c r="A818" s="13">
        <v>817</v>
      </c>
      <c r="B818" s="14" t="s">
        <v>905</v>
      </c>
      <c r="C818" t="s">
        <v>3272</v>
      </c>
      <c r="D818" t="s">
        <v>4420</v>
      </c>
      <c r="E818" t="s">
        <v>404</v>
      </c>
      <c r="F818" s="105">
        <f t="shared" si="12"/>
        <v>23</v>
      </c>
      <c r="G818" t="s">
        <v>1223</v>
      </c>
      <c r="H818" s="96">
        <v>4</v>
      </c>
    </row>
    <row r="819" spans="1:8">
      <c r="A819" s="13">
        <v>818</v>
      </c>
      <c r="B819" s="14" t="s">
        <v>906</v>
      </c>
      <c r="C819" t="s">
        <v>2143</v>
      </c>
      <c r="D819" t="s">
        <v>2144</v>
      </c>
      <c r="E819" t="s">
        <v>404</v>
      </c>
      <c r="F819" s="105">
        <f t="shared" si="12"/>
        <v>23</v>
      </c>
      <c r="G819" t="s">
        <v>1223</v>
      </c>
      <c r="H819" s="96">
        <v>4</v>
      </c>
    </row>
    <row r="820" spans="1:8">
      <c r="A820" s="13">
        <v>819</v>
      </c>
      <c r="B820" s="14" t="s">
        <v>907</v>
      </c>
      <c r="C820" t="s">
        <v>1969</v>
      </c>
      <c r="D820" t="s">
        <v>1970</v>
      </c>
      <c r="E820" t="s">
        <v>1359</v>
      </c>
      <c r="F820" s="105">
        <f t="shared" si="12"/>
        <v>21</v>
      </c>
      <c r="G820" t="s">
        <v>1223</v>
      </c>
      <c r="H820" s="96">
        <v>4</v>
      </c>
    </row>
    <row r="821" spans="1:8">
      <c r="A821" s="13">
        <v>820</v>
      </c>
      <c r="B821" s="14" t="s">
        <v>908</v>
      </c>
      <c r="C821" t="s">
        <v>3271</v>
      </c>
      <c r="D821" t="s">
        <v>4421</v>
      </c>
      <c r="E821" t="s">
        <v>404</v>
      </c>
      <c r="F821" s="105">
        <f t="shared" si="12"/>
        <v>23</v>
      </c>
      <c r="G821" t="s">
        <v>1223</v>
      </c>
      <c r="H821" s="96">
        <v>3</v>
      </c>
    </row>
    <row r="822" spans="1:8">
      <c r="A822" s="13">
        <v>821</v>
      </c>
      <c r="B822" s="14" t="s">
        <v>909</v>
      </c>
      <c r="C822" t="s">
        <v>3270</v>
      </c>
      <c r="D822" t="s">
        <v>4422</v>
      </c>
      <c r="E822" t="s">
        <v>404</v>
      </c>
      <c r="F822" s="105">
        <f t="shared" si="12"/>
        <v>23</v>
      </c>
      <c r="G822" t="s">
        <v>1223</v>
      </c>
      <c r="H822" s="96">
        <v>3</v>
      </c>
    </row>
    <row r="823" spans="1:8">
      <c r="A823" s="13">
        <v>822</v>
      </c>
      <c r="B823" s="14" t="s">
        <v>910</v>
      </c>
      <c r="C823" t="s">
        <v>3269</v>
      </c>
      <c r="D823" t="s">
        <v>4423</v>
      </c>
      <c r="E823" t="s">
        <v>404</v>
      </c>
      <c r="F823" s="105">
        <f t="shared" si="12"/>
        <v>23</v>
      </c>
      <c r="G823" t="s">
        <v>1223</v>
      </c>
      <c r="H823" s="96">
        <v>3</v>
      </c>
    </row>
    <row r="824" spans="1:8">
      <c r="A824" s="13">
        <v>823</v>
      </c>
      <c r="B824" s="14" t="s">
        <v>911</v>
      </c>
      <c r="C824" t="s">
        <v>3268</v>
      </c>
      <c r="D824" t="s">
        <v>4424</v>
      </c>
      <c r="E824" t="s">
        <v>404</v>
      </c>
      <c r="F824" s="105">
        <f t="shared" si="12"/>
        <v>23</v>
      </c>
      <c r="G824" t="s">
        <v>1223</v>
      </c>
      <c r="H824" s="96">
        <v>3</v>
      </c>
    </row>
    <row r="825" spans="1:8">
      <c r="A825" s="13">
        <v>824</v>
      </c>
      <c r="B825" s="14" t="s">
        <v>912</v>
      </c>
      <c r="C825" t="s">
        <v>3267</v>
      </c>
      <c r="D825" t="s">
        <v>4425</v>
      </c>
      <c r="E825" t="s">
        <v>404</v>
      </c>
      <c r="F825" s="105">
        <f t="shared" si="12"/>
        <v>23</v>
      </c>
      <c r="G825" t="s">
        <v>1223</v>
      </c>
      <c r="H825" s="96">
        <v>3</v>
      </c>
    </row>
    <row r="826" spans="1:8">
      <c r="A826" s="13">
        <v>825</v>
      </c>
      <c r="B826" s="14" t="s">
        <v>913</v>
      </c>
      <c r="C826" t="s">
        <v>3266</v>
      </c>
      <c r="D826" t="s">
        <v>4426</v>
      </c>
      <c r="E826" t="s">
        <v>404</v>
      </c>
      <c r="F826" s="105">
        <f t="shared" si="12"/>
        <v>23</v>
      </c>
      <c r="G826" t="s">
        <v>1223</v>
      </c>
      <c r="H826" s="96">
        <v>3</v>
      </c>
    </row>
    <row r="827" spans="1:8">
      <c r="A827" s="13">
        <v>826</v>
      </c>
      <c r="B827" s="14" t="s">
        <v>914</v>
      </c>
      <c r="C827" t="s">
        <v>3265</v>
      </c>
      <c r="D827" t="s">
        <v>4427</v>
      </c>
      <c r="E827" t="s">
        <v>404</v>
      </c>
      <c r="F827" s="105">
        <f t="shared" si="12"/>
        <v>23</v>
      </c>
      <c r="G827" t="s">
        <v>1223</v>
      </c>
      <c r="H827" s="96">
        <v>3</v>
      </c>
    </row>
    <row r="828" spans="1:8">
      <c r="A828" s="13">
        <v>827</v>
      </c>
      <c r="B828" s="14" t="s">
        <v>915</v>
      </c>
      <c r="C828" t="s">
        <v>3264</v>
      </c>
      <c r="D828" t="s">
        <v>4428</v>
      </c>
      <c r="E828" t="s">
        <v>404</v>
      </c>
      <c r="F828" s="105">
        <f t="shared" si="12"/>
        <v>23</v>
      </c>
      <c r="G828" t="s">
        <v>1223</v>
      </c>
      <c r="H828" s="96">
        <v>3</v>
      </c>
    </row>
    <row r="829" spans="1:8">
      <c r="A829" s="13">
        <v>828</v>
      </c>
      <c r="B829" s="14" t="s">
        <v>916</v>
      </c>
      <c r="C829" t="s">
        <v>3263</v>
      </c>
      <c r="D829" t="s">
        <v>4429</v>
      </c>
      <c r="E829" t="s">
        <v>404</v>
      </c>
      <c r="F829" s="105">
        <f t="shared" si="12"/>
        <v>23</v>
      </c>
      <c r="G829" t="s">
        <v>1223</v>
      </c>
      <c r="H829" s="96">
        <v>3</v>
      </c>
    </row>
    <row r="830" spans="1:8">
      <c r="A830" s="13">
        <v>829</v>
      </c>
      <c r="B830" s="14" t="s">
        <v>917</v>
      </c>
      <c r="C830" t="s">
        <v>3262</v>
      </c>
      <c r="D830" t="s">
        <v>4430</v>
      </c>
      <c r="E830" t="s">
        <v>404</v>
      </c>
      <c r="F830" s="105">
        <f t="shared" si="12"/>
        <v>23</v>
      </c>
      <c r="G830" t="s">
        <v>1223</v>
      </c>
      <c r="H830" s="96">
        <v>3</v>
      </c>
    </row>
    <row r="831" spans="1:8">
      <c r="A831" s="13">
        <v>830</v>
      </c>
      <c r="B831" s="14" t="s">
        <v>918</v>
      </c>
      <c r="C831" t="s">
        <v>3261</v>
      </c>
      <c r="D831" t="s">
        <v>4431</v>
      </c>
      <c r="E831" t="s">
        <v>404</v>
      </c>
      <c r="F831" s="105">
        <f t="shared" si="12"/>
        <v>23</v>
      </c>
      <c r="G831" t="s">
        <v>1223</v>
      </c>
      <c r="H831" s="96">
        <v>2</v>
      </c>
    </row>
    <row r="832" spans="1:8">
      <c r="A832" s="13">
        <v>831</v>
      </c>
      <c r="B832" s="14" t="s">
        <v>2161</v>
      </c>
      <c r="C832" t="s">
        <v>3260</v>
      </c>
      <c r="D832" t="s">
        <v>4432</v>
      </c>
      <c r="E832" t="s">
        <v>1359</v>
      </c>
      <c r="F832" s="105">
        <f t="shared" si="12"/>
        <v>21</v>
      </c>
      <c r="G832" t="s">
        <v>1223</v>
      </c>
      <c r="H832" s="96">
        <v>2</v>
      </c>
    </row>
    <row r="833" spans="1:8">
      <c r="A833" s="13">
        <v>832</v>
      </c>
      <c r="B833" s="14" t="s">
        <v>2162</v>
      </c>
      <c r="C833" t="s">
        <v>3259</v>
      </c>
      <c r="D833" t="s">
        <v>4433</v>
      </c>
      <c r="E833" t="s">
        <v>1174</v>
      </c>
      <c r="F833" s="105">
        <f t="shared" si="12"/>
        <v>24</v>
      </c>
      <c r="G833" t="s">
        <v>1223</v>
      </c>
      <c r="H833" s="96">
        <v>2</v>
      </c>
    </row>
    <row r="834" spans="1:8">
      <c r="A834" s="13">
        <v>833</v>
      </c>
      <c r="B834" s="14" t="s">
        <v>2163</v>
      </c>
      <c r="C834" t="s">
        <v>3258</v>
      </c>
      <c r="D834" t="s">
        <v>4434</v>
      </c>
      <c r="E834" t="s">
        <v>1359</v>
      </c>
      <c r="F834" s="105">
        <f t="shared" si="12"/>
        <v>21</v>
      </c>
      <c r="G834" t="s">
        <v>1223</v>
      </c>
      <c r="H834" s="96">
        <v>2</v>
      </c>
    </row>
    <row r="835" spans="1:8">
      <c r="A835" s="13">
        <v>834</v>
      </c>
      <c r="B835" s="14" t="s">
        <v>2164</v>
      </c>
      <c r="C835" t="s">
        <v>3257</v>
      </c>
      <c r="D835" t="s">
        <v>4435</v>
      </c>
      <c r="E835" t="s">
        <v>404</v>
      </c>
      <c r="F835" s="105">
        <f t="shared" ref="F835:F898" si="13">VLOOKUP(E835,$N$1:$O$48,2,FALSE)</f>
        <v>23</v>
      </c>
      <c r="G835" t="s">
        <v>1223</v>
      </c>
      <c r="H835" s="96">
        <v>2</v>
      </c>
    </row>
    <row r="836" spans="1:8">
      <c r="A836" s="13">
        <v>835</v>
      </c>
      <c r="B836" s="14" t="s">
        <v>2165</v>
      </c>
      <c r="C836" t="s">
        <v>3256</v>
      </c>
      <c r="D836" t="s">
        <v>4436</v>
      </c>
      <c r="E836" t="s">
        <v>404</v>
      </c>
      <c r="F836" s="105">
        <f t="shared" si="13"/>
        <v>23</v>
      </c>
      <c r="G836" t="s">
        <v>1223</v>
      </c>
      <c r="H836" s="96">
        <v>2</v>
      </c>
    </row>
    <row r="837" spans="1:8">
      <c r="A837" s="13">
        <v>836</v>
      </c>
      <c r="B837" s="14" t="s">
        <v>2166</v>
      </c>
      <c r="C837" t="s">
        <v>3255</v>
      </c>
      <c r="D837" t="s">
        <v>4437</v>
      </c>
      <c r="E837" t="s">
        <v>404</v>
      </c>
      <c r="F837" s="105">
        <f t="shared" si="13"/>
        <v>23</v>
      </c>
      <c r="G837" t="s">
        <v>1223</v>
      </c>
      <c r="H837" s="96">
        <v>2</v>
      </c>
    </row>
    <row r="838" spans="1:8">
      <c r="A838" s="13">
        <v>837</v>
      </c>
      <c r="B838" s="14" t="s">
        <v>2167</v>
      </c>
      <c r="C838" t="s">
        <v>3254</v>
      </c>
      <c r="D838" t="s">
        <v>4438</v>
      </c>
      <c r="E838" t="s">
        <v>1359</v>
      </c>
      <c r="F838" s="105">
        <f t="shared" si="13"/>
        <v>21</v>
      </c>
      <c r="G838" t="s">
        <v>1223</v>
      </c>
      <c r="H838" s="96">
        <v>1</v>
      </c>
    </row>
    <row r="839" spans="1:8">
      <c r="A839" s="13">
        <v>838</v>
      </c>
      <c r="B839" s="14" t="s">
        <v>2168</v>
      </c>
      <c r="C839" t="s">
        <v>1679</v>
      </c>
      <c r="D839" t="s">
        <v>1680</v>
      </c>
      <c r="E839" t="s">
        <v>1174</v>
      </c>
      <c r="F839" s="105">
        <f t="shared" si="13"/>
        <v>24</v>
      </c>
      <c r="G839" t="s">
        <v>1205</v>
      </c>
      <c r="H839" s="96" t="s">
        <v>1006</v>
      </c>
    </row>
    <row r="840" spans="1:8">
      <c r="A840" s="13">
        <v>839</v>
      </c>
      <c r="B840" s="14" t="s">
        <v>2169</v>
      </c>
      <c r="C840" t="s">
        <v>1557</v>
      </c>
      <c r="D840" t="s">
        <v>1558</v>
      </c>
      <c r="E840" t="s">
        <v>1174</v>
      </c>
      <c r="F840" s="105">
        <f t="shared" si="13"/>
        <v>24</v>
      </c>
      <c r="G840" t="s">
        <v>1205</v>
      </c>
      <c r="H840" s="96" t="s">
        <v>1004</v>
      </c>
    </row>
    <row r="841" spans="1:8">
      <c r="A841" s="13">
        <v>840</v>
      </c>
      <c r="B841" s="14" t="s">
        <v>2170</v>
      </c>
      <c r="C841" t="s">
        <v>3253</v>
      </c>
      <c r="D841" t="s">
        <v>4439</v>
      </c>
      <c r="E841" t="s">
        <v>1174</v>
      </c>
      <c r="F841" s="105">
        <f t="shared" si="13"/>
        <v>24</v>
      </c>
      <c r="G841" t="s">
        <v>1205</v>
      </c>
      <c r="H841" s="96">
        <v>5</v>
      </c>
    </row>
    <row r="842" spans="1:8">
      <c r="A842" s="13">
        <v>841</v>
      </c>
      <c r="B842" s="14" t="s">
        <v>2171</v>
      </c>
      <c r="C842" t="s">
        <v>3252</v>
      </c>
      <c r="D842" t="s">
        <v>4440</v>
      </c>
      <c r="E842" t="s">
        <v>1174</v>
      </c>
      <c r="F842" s="105">
        <f t="shared" si="13"/>
        <v>24</v>
      </c>
      <c r="G842" t="s">
        <v>1205</v>
      </c>
      <c r="H842" s="96">
        <v>5</v>
      </c>
    </row>
    <row r="843" spans="1:8">
      <c r="A843" s="13">
        <v>842</v>
      </c>
      <c r="B843" s="14" t="s">
        <v>2172</v>
      </c>
      <c r="C843" t="s">
        <v>3251</v>
      </c>
      <c r="D843" t="s">
        <v>4441</v>
      </c>
      <c r="E843" t="s">
        <v>1174</v>
      </c>
      <c r="F843" s="105">
        <f t="shared" si="13"/>
        <v>24</v>
      </c>
      <c r="G843" t="s">
        <v>1205</v>
      </c>
      <c r="H843" s="96">
        <v>5</v>
      </c>
    </row>
    <row r="844" spans="1:8">
      <c r="A844" s="13">
        <v>843</v>
      </c>
      <c r="B844" s="14" t="s">
        <v>2173</v>
      </c>
      <c r="C844" t="s">
        <v>3250</v>
      </c>
      <c r="D844" t="s">
        <v>4442</v>
      </c>
      <c r="E844" t="s">
        <v>1174</v>
      </c>
      <c r="F844" s="105">
        <f t="shared" si="13"/>
        <v>24</v>
      </c>
      <c r="G844" t="s">
        <v>1205</v>
      </c>
      <c r="H844" s="96">
        <v>4</v>
      </c>
    </row>
    <row r="845" spans="1:8">
      <c r="A845" s="13">
        <v>844</v>
      </c>
      <c r="B845" s="14" t="s">
        <v>2174</v>
      </c>
      <c r="C845" t="s">
        <v>3249</v>
      </c>
      <c r="D845" t="s">
        <v>4443</v>
      </c>
      <c r="E845" t="s">
        <v>1174</v>
      </c>
      <c r="F845" s="105">
        <f t="shared" si="13"/>
        <v>24</v>
      </c>
      <c r="G845" t="s">
        <v>1205</v>
      </c>
      <c r="H845" s="96">
        <v>4</v>
      </c>
    </row>
    <row r="846" spans="1:8">
      <c r="A846" s="13">
        <v>845</v>
      </c>
      <c r="B846" s="14" t="s">
        <v>2175</v>
      </c>
      <c r="C846" t="s">
        <v>1628</v>
      </c>
      <c r="D846" t="s">
        <v>1629</v>
      </c>
      <c r="E846" t="s">
        <v>404</v>
      </c>
      <c r="F846" s="105">
        <f t="shared" si="13"/>
        <v>23</v>
      </c>
      <c r="G846" t="s">
        <v>1219</v>
      </c>
      <c r="H846" s="96">
        <v>4</v>
      </c>
    </row>
    <row r="847" spans="1:8">
      <c r="A847" s="13">
        <v>846</v>
      </c>
      <c r="B847" s="14" t="s">
        <v>2176</v>
      </c>
      <c r="C847" t="s">
        <v>2063</v>
      </c>
      <c r="D847" t="s">
        <v>2064</v>
      </c>
      <c r="E847" t="s">
        <v>404</v>
      </c>
      <c r="F847" s="105">
        <f t="shared" si="13"/>
        <v>23</v>
      </c>
      <c r="G847" t="s">
        <v>1219</v>
      </c>
      <c r="H847" s="96">
        <v>4</v>
      </c>
    </row>
    <row r="848" spans="1:8">
      <c r="A848" s="13">
        <v>847</v>
      </c>
      <c r="B848" s="14" t="s">
        <v>2177</v>
      </c>
      <c r="C848" t="s">
        <v>3248</v>
      </c>
      <c r="D848" t="s">
        <v>4444</v>
      </c>
      <c r="E848" t="s">
        <v>404</v>
      </c>
      <c r="F848" s="105">
        <f t="shared" si="13"/>
        <v>23</v>
      </c>
      <c r="G848" t="s">
        <v>1219</v>
      </c>
      <c r="H848" s="96">
        <v>3</v>
      </c>
    </row>
    <row r="849" spans="1:8">
      <c r="A849" s="13">
        <v>848</v>
      </c>
      <c r="B849" s="14" t="s">
        <v>2178</v>
      </c>
      <c r="C849" t="s">
        <v>3247</v>
      </c>
      <c r="D849" t="s">
        <v>4445</v>
      </c>
      <c r="E849" t="s">
        <v>404</v>
      </c>
      <c r="F849" s="105">
        <f t="shared" si="13"/>
        <v>23</v>
      </c>
      <c r="G849" t="s">
        <v>1219</v>
      </c>
      <c r="H849" s="96">
        <v>2</v>
      </c>
    </row>
    <row r="850" spans="1:8">
      <c r="A850" s="13">
        <v>849</v>
      </c>
      <c r="B850" s="14" t="s">
        <v>2179</v>
      </c>
      <c r="C850" t="s">
        <v>3246</v>
      </c>
      <c r="D850" t="s">
        <v>4446</v>
      </c>
      <c r="E850" t="s">
        <v>404</v>
      </c>
      <c r="F850" s="105">
        <f t="shared" si="13"/>
        <v>23</v>
      </c>
      <c r="G850" t="s">
        <v>1219</v>
      </c>
      <c r="H850" s="96">
        <v>2</v>
      </c>
    </row>
    <row r="851" spans="1:8">
      <c r="A851" s="13">
        <v>850</v>
      </c>
      <c r="B851" s="14" t="s">
        <v>2180</v>
      </c>
      <c r="C851" t="s">
        <v>3245</v>
      </c>
      <c r="D851" t="s">
        <v>4447</v>
      </c>
      <c r="E851" t="s">
        <v>404</v>
      </c>
      <c r="F851" s="105">
        <f t="shared" si="13"/>
        <v>23</v>
      </c>
      <c r="G851" t="s">
        <v>1219</v>
      </c>
      <c r="H851" s="96">
        <v>2</v>
      </c>
    </row>
    <row r="852" spans="1:8">
      <c r="A852" s="13">
        <v>851</v>
      </c>
      <c r="B852" s="14" t="s">
        <v>2181</v>
      </c>
      <c r="C852" t="s">
        <v>3244</v>
      </c>
      <c r="D852" t="s">
        <v>4448</v>
      </c>
      <c r="E852" t="s">
        <v>404</v>
      </c>
      <c r="F852" s="105">
        <f t="shared" si="13"/>
        <v>23</v>
      </c>
      <c r="G852" t="s">
        <v>1219</v>
      </c>
      <c r="H852" s="96">
        <v>2</v>
      </c>
    </row>
    <row r="853" spans="1:8">
      <c r="A853" s="13">
        <v>852</v>
      </c>
      <c r="B853" s="14" t="s">
        <v>2182</v>
      </c>
      <c r="C853" t="s">
        <v>3243</v>
      </c>
      <c r="D853" t="s">
        <v>4449</v>
      </c>
      <c r="E853" t="s">
        <v>404</v>
      </c>
      <c r="F853" s="105">
        <f t="shared" si="13"/>
        <v>23</v>
      </c>
      <c r="G853" t="s">
        <v>1219</v>
      </c>
      <c r="H853" s="96">
        <v>2</v>
      </c>
    </row>
    <row r="854" spans="1:8">
      <c r="A854" s="13">
        <v>853</v>
      </c>
      <c r="B854" s="14" t="s">
        <v>2183</v>
      </c>
      <c r="C854" t="s">
        <v>3242</v>
      </c>
      <c r="D854" t="s">
        <v>4450</v>
      </c>
      <c r="E854" t="s">
        <v>207</v>
      </c>
      <c r="F854" s="105">
        <f t="shared" si="13"/>
        <v>31</v>
      </c>
      <c r="G854" t="s">
        <v>1219</v>
      </c>
      <c r="H854" s="96">
        <v>2</v>
      </c>
    </row>
    <row r="855" spans="1:8">
      <c r="A855" s="13">
        <v>854</v>
      </c>
      <c r="B855" s="14" t="s">
        <v>2184</v>
      </c>
      <c r="C855" t="s">
        <v>3241</v>
      </c>
      <c r="D855" t="s">
        <v>4451</v>
      </c>
      <c r="E855" t="s">
        <v>404</v>
      </c>
      <c r="F855" s="105">
        <f t="shared" si="13"/>
        <v>23</v>
      </c>
      <c r="G855" t="s">
        <v>1219</v>
      </c>
      <c r="H855" s="96">
        <v>2</v>
      </c>
    </row>
    <row r="856" spans="1:8">
      <c r="A856" s="13">
        <v>855</v>
      </c>
      <c r="B856" s="14" t="s">
        <v>2185</v>
      </c>
      <c r="C856" t="s">
        <v>3240</v>
      </c>
      <c r="D856" t="s">
        <v>4452</v>
      </c>
      <c r="E856" t="s">
        <v>404</v>
      </c>
      <c r="F856" s="105">
        <f t="shared" si="13"/>
        <v>23</v>
      </c>
      <c r="G856" t="s">
        <v>1219</v>
      </c>
      <c r="H856" s="96">
        <v>1</v>
      </c>
    </row>
    <row r="857" spans="1:8">
      <c r="A857" s="13">
        <v>856</v>
      </c>
      <c r="B857" s="14" t="s">
        <v>2186</v>
      </c>
      <c r="C857" t="s">
        <v>1581</v>
      </c>
      <c r="D857" t="s">
        <v>1582</v>
      </c>
      <c r="E857" t="s">
        <v>1359</v>
      </c>
      <c r="F857" s="105">
        <f t="shared" si="13"/>
        <v>21</v>
      </c>
      <c r="G857" t="s">
        <v>1195</v>
      </c>
      <c r="H857" s="96" t="s">
        <v>269</v>
      </c>
    </row>
    <row r="858" spans="1:8">
      <c r="A858" s="13">
        <v>857</v>
      </c>
      <c r="B858" s="14" t="s">
        <v>2187</v>
      </c>
      <c r="C858" t="s">
        <v>1693</v>
      </c>
      <c r="D858" t="s">
        <v>1694</v>
      </c>
      <c r="E858" t="s">
        <v>692</v>
      </c>
      <c r="F858" s="105">
        <f t="shared" si="13"/>
        <v>15</v>
      </c>
      <c r="G858" t="s">
        <v>1195</v>
      </c>
      <c r="H858" s="96">
        <v>4</v>
      </c>
    </row>
    <row r="859" spans="1:8">
      <c r="A859" s="13">
        <v>858</v>
      </c>
      <c r="B859" s="14" t="s">
        <v>2188</v>
      </c>
      <c r="C859" t="s">
        <v>1695</v>
      </c>
      <c r="D859" t="s">
        <v>1696</v>
      </c>
      <c r="E859" t="s">
        <v>404</v>
      </c>
      <c r="F859" s="105">
        <f t="shared" si="13"/>
        <v>23</v>
      </c>
      <c r="G859" t="s">
        <v>1195</v>
      </c>
      <c r="H859" s="96">
        <v>4</v>
      </c>
    </row>
    <row r="860" spans="1:8">
      <c r="A860" s="13">
        <v>859</v>
      </c>
      <c r="B860" s="14" t="s">
        <v>2189</v>
      </c>
      <c r="C860" t="s">
        <v>3239</v>
      </c>
      <c r="D860" t="s">
        <v>1697</v>
      </c>
      <c r="E860" t="s">
        <v>1174</v>
      </c>
      <c r="F860" s="105">
        <f t="shared" si="13"/>
        <v>24</v>
      </c>
      <c r="G860" t="s">
        <v>1195</v>
      </c>
      <c r="H860" s="96">
        <v>4</v>
      </c>
    </row>
    <row r="861" spans="1:8">
      <c r="A861" s="13">
        <v>860</v>
      </c>
      <c r="B861" s="14" t="s">
        <v>2190</v>
      </c>
      <c r="C861" t="s">
        <v>1700</v>
      </c>
      <c r="D861" t="s">
        <v>1701</v>
      </c>
      <c r="E861" t="s">
        <v>1359</v>
      </c>
      <c r="F861" s="105">
        <f t="shared" si="13"/>
        <v>21</v>
      </c>
      <c r="G861" t="s">
        <v>1195</v>
      </c>
      <c r="H861" s="96">
        <v>4</v>
      </c>
    </row>
    <row r="862" spans="1:8">
      <c r="A862" s="13">
        <v>861</v>
      </c>
      <c r="B862" s="14" t="s">
        <v>2191</v>
      </c>
      <c r="C862" t="s">
        <v>1704</v>
      </c>
      <c r="D862" t="s">
        <v>1705</v>
      </c>
      <c r="E862" t="s">
        <v>404</v>
      </c>
      <c r="F862" s="105">
        <f t="shared" si="13"/>
        <v>23</v>
      </c>
      <c r="G862" t="s">
        <v>1195</v>
      </c>
      <c r="H862" s="96">
        <v>4</v>
      </c>
    </row>
    <row r="863" spans="1:8">
      <c r="A863" s="13">
        <v>862</v>
      </c>
      <c r="B863" s="14" t="s">
        <v>2192</v>
      </c>
      <c r="C863" t="s">
        <v>1706</v>
      </c>
      <c r="D863" t="s">
        <v>1707</v>
      </c>
      <c r="E863" t="s">
        <v>1359</v>
      </c>
      <c r="F863" s="105">
        <f t="shared" si="13"/>
        <v>21</v>
      </c>
      <c r="G863" t="s">
        <v>1195</v>
      </c>
      <c r="H863" s="96">
        <v>4</v>
      </c>
    </row>
    <row r="864" spans="1:8">
      <c r="A864" s="13">
        <v>863</v>
      </c>
      <c r="B864" s="14" t="s">
        <v>2193</v>
      </c>
      <c r="C864" t="s">
        <v>1887</v>
      </c>
      <c r="D864" t="s">
        <v>1888</v>
      </c>
      <c r="E864" t="s">
        <v>1360</v>
      </c>
      <c r="F864" s="105">
        <f t="shared" si="13"/>
        <v>16</v>
      </c>
      <c r="G864" t="s">
        <v>1195</v>
      </c>
      <c r="H864" s="96">
        <v>4</v>
      </c>
    </row>
    <row r="865" spans="1:8">
      <c r="A865" s="13">
        <v>864</v>
      </c>
      <c r="B865" s="14" t="s">
        <v>2194</v>
      </c>
      <c r="C865" t="s">
        <v>1708</v>
      </c>
      <c r="D865" t="s">
        <v>1709</v>
      </c>
      <c r="E865" t="s">
        <v>378</v>
      </c>
      <c r="F865" s="105">
        <f t="shared" si="13"/>
        <v>39</v>
      </c>
      <c r="G865" t="s">
        <v>1195</v>
      </c>
      <c r="H865" s="96">
        <v>4</v>
      </c>
    </row>
    <row r="866" spans="1:8">
      <c r="A866" s="13">
        <v>865</v>
      </c>
      <c r="B866" s="14" t="s">
        <v>2195</v>
      </c>
      <c r="C866" t="s">
        <v>1710</v>
      </c>
      <c r="D866" t="s">
        <v>1711</v>
      </c>
      <c r="E866" t="s">
        <v>65</v>
      </c>
      <c r="F866" s="105">
        <f t="shared" si="13"/>
        <v>47</v>
      </c>
      <c r="G866" t="s">
        <v>1195</v>
      </c>
      <c r="H866" s="96">
        <v>4</v>
      </c>
    </row>
    <row r="867" spans="1:8">
      <c r="A867" s="13">
        <v>866</v>
      </c>
      <c r="B867" s="14" t="s">
        <v>2196</v>
      </c>
      <c r="C867" t="s">
        <v>1712</v>
      </c>
      <c r="D867" t="s">
        <v>1713</v>
      </c>
      <c r="E867" t="s">
        <v>65</v>
      </c>
      <c r="F867" s="105">
        <f t="shared" si="13"/>
        <v>47</v>
      </c>
      <c r="G867" t="s">
        <v>1195</v>
      </c>
      <c r="H867" s="96">
        <v>4</v>
      </c>
    </row>
    <row r="868" spans="1:8">
      <c r="A868" s="13">
        <v>867</v>
      </c>
      <c r="B868" s="14" t="s">
        <v>2197</v>
      </c>
      <c r="C868" t="s">
        <v>1714</v>
      </c>
      <c r="D868" t="s">
        <v>1715</v>
      </c>
      <c r="E868" t="s">
        <v>65</v>
      </c>
      <c r="F868" s="105">
        <f t="shared" si="13"/>
        <v>47</v>
      </c>
      <c r="G868" t="s">
        <v>1195</v>
      </c>
      <c r="H868" s="96">
        <v>4</v>
      </c>
    </row>
    <row r="869" spans="1:8">
      <c r="A869" s="13">
        <v>868</v>
      </c>
      <c r="B869" s="14" t="s">
        <v>2198</v>
      </c>
      <c r="C869" t="s">
        <v>1730</v>
      </c>
      <c r="D869" t="s">
        <v>1731</v>
      </c>
      <c r="E869" t="s">
        <v>65</v>
      </c>
      <c r="F869" s="105">
        <f t="shared" si="13"/>
        <v>47</v>
      </c>
      <c r="G869" t="s">
        <v>1195</v>
      </c>
      <c r="H869" s="96">
        <v>4</v>
      </c>
    </row>
    <row r="870" spans="1:8">
      <c r="A870" s="13">
        <v>869</v>
      </c>
      <c r="B870" s="14" t="s">
        <v>2199</v>
      </c>
      <c r="C870" t="s">
        <v>1732</v>
      </c>
      <c r="D870" t="s">
        <v>1733</v>
      </c>
      <c r="E870" t="s">
        <v>404</v>
      </c>
      <c r="F870" s="105">
        <f t="shared" si="13"/>
        <v>23</v>
      </c>
      <c r="G870" t="s">
        <v>1195</v>
      </c>
      <c r="H870" s="96">
        <v>4</v>
      </c>
    </row>
    <row r="871" spans="1:8">
      <c r="A871" s="13">
        <v>870</v>
      </c>
      <c r="B871" s="14" t="s">
        <v>2200</v>
      </c>
      <c r="C871" t="s">
        <v>1738</v>
      </c>
      <c r="D871" t="s">
        <v>1739</v>
      </c>
      <c r="E871" t="s">
        <v>163</v>
      </c>
      <c r="F871" s="105">
        <f t="shared" si="13"/>
        <v>25</v>
      </c>
      <c r="G871" t="s">
        <v>1195</v>
      </c>
      <c r="H871" s="96">
        <v>4</v>
      </c>
    </row>
    <row r="872" spans="1:8">
      <c r="A872" s="13">
        <v>871</v>
      </c>
      <c r="B872" s="14" t="s">
        <v>2201</v>
      </c>
      <c r="C872" t="s">
        <v>1740</v>
      </c>
      <c r="D872" t="s">
        <v>1741</v>
      </c>
      <c r="E872" t="s">
        <v>404</v>
      </c>
      <c r="F872" s="105">
        <f t="shared" si="13"/>
        <v>23</v>
      </c>
      <c r="G872" t="s">
        <v>1195</v>
      </c>
      <c r="H872" s="96">
        <v>4</v>
      </c>
    </row>
    <row r="873" spans="1:8">
      <c r="A873" s="13">
        <v>872</v>
      </c>
      <c r="B873" s="14" t="s">
        <v>2202</v>
      </c>
      <c r="C873" t="s">
        <v>1742</v>
      </c>
      <c r="D873" t="s">
        <v>1743</v>
      </c>
      <c r="E873" t="s">
        <v>1359</v>
      </c>
      <c r="F873" s="105">
        <f t="shared" si="13"/>
        <v>21</v>
      </c>
      <c r="G873" t="s">
        <v>1195</v>
      </c>
      <c r="H873" s="96">
        <v>4</v>
      </c>
    </row>
    <row r="874" spans="1:8">
      <c r="A874" s="13">
        <v>873</v>
      </c>
      <c r="B874" s="14" t="s">
        <v>2203</v>
      </c>
      <c r="C874" t="s">
        <v>1746</v>
      </c>
      <c r="D874" t="s">
        <v>1747</v>
      </c>
      <c r="E874" t="s">
        <v>417</v>
      </c>
      <c r="F874" s="105">
        <f t="shared" si="13"/>
        <v>30</v>
      </c>
      <c r="G874" t="s">
        <v>1195</v>
      </c>
      <c r="H874" s="96">
        <v>4</v>
      </c>
    </row>
    <row r="875" spans="1:8">
      <c r="A875" s="13">
        <v>874</v>
      </c>
      <c r="B875" s="14" t="s">
        <v>2204</v>
      </c>
      <c r="C875" t="s">
        <v>3238</v>
      </c>
      <c r="D875" t="s">
        <v>4453</v>
      </c>
      <c r="E875" t="s">
        <v>1185</v>
      </c>
      <c r="F875" s="105">
        <f t="shared" si="13"/>
        <v>18</v>
      </c>
      <c r="G875" t="s">
        <v>1195</v>
      </c>
      <c r="H875" s="96">
        <v>3</v>
      </c>
    </row>
    <row r="876" spans="1:8">
      <c r="A876" s="13">
        <v>875</v>
      </c>
      <c r="B876" s="14" t="s">
        <v>2205</v>
      </c>
      <c r="C876" t="s">
        <v>3237</v>
      </c>
      <c r="D876" t="s">
        <v>4454</v>
      </c>
      <c r="E876" t="s">
        <v>65</v>
      </c>
      <c r="F876" s="105">
        <f t="shared" si="13"/>
        <v>47</v>
      </c>
      <c r="G876" t="s">
        <v>1195</v>
      </c>
      <c r="H876" s="96">
        <v>3</v>
      </c>
    </row>
    <row r="877" spans="1:8">
      <c r="A877" s="13">
        <v>876</v>
      </c>
      <c r="B877" s="14" t="s">
        <v>2206</v>
      </c>
      <c r="C877" t="s">
        <v>3236</v>
      </c>
      <c r="D877" t="s">
        <v>4455</v>
      </c>
      <c r="E877" t="s">
        <v>1359</v>
      </c>
      <c r="F877" s="105">
        <f t="shared" si="13"/>
        <v>21</v>
      </c>
      <c r="G877" t="s">
        <v>1195</v>
      </c>
      <c r="H877" s="96">
        <v>3</v>
      </c>
    </row>
    <row r="878" spans="1:8">
      <c r="A878" s="13">
        <v>877</v>
      </c>
      <c r="B878" s="14" t="s">
        <v>2207</v>
      </c>
      <c r="C878" t="s">
        <v>3235</v>
      </c>
      <c r="D878" t="s">
        <v>4456</v>
      </c>
      <c r="E878" t="s">
        <v>404</v>
      </c>
      <c r="F878" s="105">
        <f t="shared" si="13"/>
        <v>23</v>
      </c>
      <c r="G878" t="s">
        <v>1195</v>
      </c>
      <c r="H878" s="96">
        <v>3</v>
      </c>
    </row>
    <row r="879" spans="1:8">
      <c r="A879" s="13">
        <v>878</v>
      </c>
      <c r="B879" s="14" t="s">
        <v>2208</v>
      </c>
      <c r="C879" t="s">
        <v>3234</v>
      </c>
      <c r="D879" t="s">
        <v>4457</v>
      </c>
      <c r="E879" t="s">
        <v>133</v>
      </c>
      <c r="F879" s="105">
        <f t="shared" si="13"/>
        <v>27</v>
      </c>
      <c r="G879" t="s">
        <v>1195</v>
      </c>
      <c r="H879" s="96">
        <v>3</v>
      </c>
    </row>
    <row r="880" spans="1:8">
      <c r="A880" s="13">
        <v>879</v>
      </c>
      <c r="B880" s="14" t="s">
        <v>2209</v>
      </c>
      <c r="C880" t="s">
        <v>3233</v>
      </c>
      <c r="D880" t="s">
        <v>4458</v>
      </c>
      <c r="E880" t="s">
        <v>1359</v>
      </c>
      <c r="F880" s="105">
        <f t="shared" si="13"/>
        <v>21</v>
      </c>
      <c r="G880" t="s">
        <v>1195</v>
      </c>
      <c r="H880" s="96">
        <v>3</v>
      </c>
    </row>
    <row r="881" spans="1:8">
      <c r="A881" s="13">
        <v>880</v>
      </c>
      <c r="B881" s="14" t="s">
        <v>2210</v>
      </c>
      <c r="C881" t="s">
        <v>3232</v>
      </c>
      <c r="D881" t="s">
        <v>4459</v>
      </c>
      <c r="E881" t="s">
        <v>378</v>
      </c>
      <c r="F881" s="105">
        <f t="shared" si="13"/>
        <v>39</v>
      </c>
      <c r="G881" t="s">
        <v>1195</v>
      </c>
      <c r="H881" s="96">
        <v>3</v>
      </c>
    </row>
    <row r="882" spans="1:8">
      <c r="A882" s="13">
        <v>881</v>
      </c>
      <c r="B882" s="14" t="s">
        <v>2211</v>
      </c>
      <c r="C882" t="s">
        <v>3231</v>
      </c>
      <c r="D882" t="s">
        <v>4460</v>
      </c>
      <c r="E882" t="s">
        <v>1359</v>
      </c>
      <c r="F882" s="105">
        <f t="shared" si="13"/>
        <v>21</v>
      </c>
      <c r="G882" t="s">
        <v>1195</v>
      </c>
      <c r="H882" s="96">
        <v>3</v>
      </c>
    </row>
    <row r="883" spans="1:8">
      <c r="A883" s="13">
        <v>882</v>
      </c>
      <c r="B883" s="14" t="s">
        <v>2212</v>
      </c>
      <c r="C883" t="s">
        <v>3230</v>
      </c>
      <c r="D883" t="s">
        <v>4461</v>
      </c>
      <c r="E883" t="s">
        <v>1185</v>
      </c>
      <c r="F883" s="105">
        <f t="shared" si="13"/>
        <v>18</v>
      </c>
      <c r="G883" t="s">
        <v>1195</v>
      </c>
      <c r="H883" s="96">
        <v>3</v>
      </c>
    </row>
    <row r="884" spans="1:8">
      <c r="A884" s="13">
        <v>883</v>
      </c>
      <c r="B884" s="14" t="s">
        <v>2213</v>
      </c>
      <c r="C884" t="s">
        <v>3229</v>
      </c>
      <c r="D884" t="s">
        <v>4462</v>
      </c>
      <c r="E884" t="s">
        <v>692</v>
      </c>
      <c r="F884" s="105">
        <f t="shared" si="13"/>
        <v>15</v>
      </c>
      <c r="G884" t="s">
        <v>1195</v>
      </c>
      <c r="H884" s="96">
        <v>3</v>
      </c>
    </row>
    <row r="885" spans="1:8">
      <c r="A885" s="13">
        <v>884</v>
      </c>
      <c r="B885" s="14" t="s">
        <v>2214</v>
      </c>
      <c r="C885" t="s">
        <v>3228</v>
      </c>
      <c r="D885" t="s">
        <v>4463</v>
      </c>
      <c r="E885" t="s">
        <v>1359</v>
      </c>
      <c r="F885" s="105">
        <f t="shared" si="13"/>
        <v>21</v>
      </c>
      <c r="G885" t="s">
        <v>1195</v>
      </c>
      <c r="H885" s="96">
        <v>3</v>
      </c>
    </row>
    <row r="886" spans="1:8">
      <c r="A886" s="13">
        <v>885</v>
      </c>
      <c r="B886" s="14" t="s">
        <v>2215</v>
      </c>
      <c r="C886" t="s">
        <v>3227</v>
      </c>
      <c r="D886" t="s">
        <v>4464</v>
      </c>
      <c r="E886" t="s">
        <v>65</v>
      </c>
      <c r="F886" s="105">
        <f t="shared" si="13"/>
        <v>47</v>
      </c>
      <c r="G886" t="s">
        <v>1195</v>
      </c>
      <c r="H886" s="96">
        <v>3</v>
      </c>
    </row>
    <row r="887" spans="1:8">
      <c r="A887" s="13">
        <v>886</v>
      </c>
      <c r="B887" s="14" t="s">
        <v>2216</v>
      </c>
      <c r="C887" t="s">
        <v>3226</v>
      </c>
      <c r="D887" t="s">
        <v>4465</v>
      </c>
      <c r="E887" t="s">
        <v>1359</v>
      </c>
      <c r="F887" s="105">
        <f t="shared" si="13"/>
        <v>21</v>
      </c>
      <c r="G887" t="s">
        <v>1195</v>
      </c>
      <c r="H887" s="96">
        <v>3</v>
      </c>
    </row>
    <row r="888" spans="1:8">
      <c r="A888" s="13">
        <v>887</v>
      </c>
      <c r="B888" s="14" t="s">
        <v>2217</v>
      </c>
      <c r="C888" t="s">
        <v>3225</v>
      </c>
      <c r="D888" t="s">
        <v>4466</v>
      </c>
      <c r="E888" t="s">
        <v>1359</v>
      </c>
      <c r="F888" s="105">
        <f t="shared" si="13"/>
        <v>21</v>
      </c>
      <c r="G888" t="s">
        <v>1195</v>
      </c>
      <c r="H888" s="96">
        <v>3</v>
      </c>
    </row>
    <row r="889" spans="1:8">
      <c r="A889" s="13">
        <v>888</v>
      </c>
      <c r="B889" s="14" t="s">
        <v>2218</v>
      </c>
      <c r="C889" t="s">
        <v>3224</v>
      </c>
      <c r="D889" t="s">
        <v>4467</v>
      </c>
      <c r="E889" t="s">
        <v>1359</v>
      </c>
      <c r="F889" s="105">
        <f t="shared" si="13"/>
        <v>21</v>
      </c>
      <c r="G889" t="s">
        <v>1195</v>
      </c>
      <c r="H889" s="96">
        <v>3</v>
      </c>
    </row>
    <row r="890" spans="1:8">
      <c r="A890" s="13">
        <v>889</v>
      </c>
      <c r="B890" s="14" t="s">
        <v>2219</v>
      </c>
      <c r="C890" t="s">
        <v>3223</v>
      </c>
      <c r="D890" t="s">
        <v>4468</v>
      </c>
      <c r="E890" t="s">
        <v>1359</v>
      </c>
      <c r="F890" s="105">
        <f t="shared" si="13"/>
        <v>21</v>
      </c>
      <c r="G890" t="s">
        <v>1195</v>
      </c>
      <c r="H890" s="96">
        <v>3</v>
      </c>
    </row>
    <row r="891" spans="1:8">
      <c r="A891" s="13">
        <v>890</v>
      </c>
      <c r="B891" s="14" t="s">
        <v>2220</v>
      </c>
      <c r="C891" t="s">
        <v>3222</v>
      </c>
      <c r="D891" t="s">
        <v>4469</v>
      </c>
      <c r="E891" t="s">
        <v>1359</v>
      </c>
      <c r="F891" s="105">
        <f t="shared" si="13"/>
        <v>21</v>
      </c>
      <c r="G891" t="s">
        <v>1195</v>
      </c>
      <c r="H891" s="96">
        <v>3</v>
      </c>
    </row>
    <row r="892" spans="1:8">
      <c r="A892" s="13">
        <v>891</v>
      </c>
      <c r="B892" s="14" t="s">
        <v>2221</v>
      </c>
      <c r="C892" t="s">
        <v>3221</v>
      </c>
      <c r="D892" t="s">
        <v>4470</v>
      </c>
      <c r="E892" t="s">
        <v>1359</v>
      </c>
      <c r="F892" s="105">
        <f t="shared" si="13"/>
        <v>21</v>
      </c>
      <c r="G892" t="s">
        <v>1195</v>
      </c>
      <c r="H892" s="96">
        <v>3</v>
      </c>
    </row>
    <row r="893" spans="1:8">
      <c r="A893" s="13">
        <v>892</v>
      </c>
      <c r="B893" s="14" t="s">
        <v>2222</v>
      </c>
      <c r="C893" t="s">
        <v>3220</v>
      </c>
      <c r="D893" t="s">
        <v>4471</v>
      </c>
      <c r="E893" t="s">
        <v>404</v>
      </c>
      <c r="F893" s="105">
        <f t="shared" si="13"/>
        <v>23</v>
      </c>
      <c r="G893" t="s">
        <v>1195</v>
      </c>
      <c r="H893" s="96">
        <v>3</v>
      </c>
    </row>
    <row r="894" spans="1:8">
      <c r="A894" s="13">
        <v>893</v>
      </c>
      <c r="B894" s="14" t="s">
        <v>2223</v>
      </c>
      <c r="C894" t="s">
        <v>3219</v>
      </c>
      <c r="D894" t="s">
        <v>4472</v>
      </c>
      <c r="E894" t="s">
        <v>65</v>
      </c>
      <c r="F894" s="105">
        <f t="shared" si="13"/>
        <v>47</v>
      </c>
      <c r="G894" t="s">
        <v>1195</v>
      </c>
      <c r="H894" s="96">
        <v>3</v>
      </c>
    </row>
    <row r="895" spans="1:8">
      <c r="A895" s="13">
        <v>894</v>
      </c>
      <c r="B895" s="14" t="s">
        <v>2224</v>
      </c>
      <c r="C895" t="s">
        <v>3218</v>
      </c>
      <c r="D895" t="s">
        <v>4473</v>
      </c>
      <c r="E895" t="s">
        <v>404</v>
      </c>
      <c r="F895" s="105">
        <f t="shared" si="13"/>
        <v>23</v>
      </c>
      <c r="G895" t="s">
        <v>1195</v>
      </c>
      <c r="H895" s="96">
        <v>3</v>
      </c>
    </row>
    <row r="896" spans="1:8">
      <c r="A896" s="13">
        <v>895</v>
      </c>
      <c r="B896" s="14" t="s">
        <v>2225</v>
      </c>
      <c r="C896" t="s">
        <v>3217</v>
      </c>
      <c r="D896" t="s">
        <v>4474</v>
      </c>
      <c r="E896" t="s">
        <v>163</v>
      </c>
      <c r="F896" s="105">
        <f t="shared" si="13"/>
        <v>25</v>
      </c>
      <c r="G896" t="s">
        <v>1195</v>
      </c>
      <c r="H896" s="96">
        <v>3</v>
      </c>
    </row>
    <row r="897" spans="1:8">
      <c r="A897" s="13">
        <v>896</v>
      </c>
      <c r="B897" s="14" t="s">
        <v>2226</v>
      </c>
      <c r="C897" t="s">
        <v>3216</v>
      </c>
      <c r="D897" t="s">
        <v>4475</v>
      </c>
      <c r="E897" t="s">
        <v>1359</v>
      </c>
      <c r="F897" s="105">
        <f t="shared" si="13"/>
        <v>21</v>
      </c>
      <c r="G897" t="s">
        <v>1195</v>
      </c>
      <c r="H897" s="96">
        <v>3</v>
      </c>
    </row>
    <row r="898" spans="1:8">
      <c r="A898" s="13">
        <v>897</v>
      </c>
      <c r="B898" s="14" t="s">
        <v>2227</v>
      </c>
      <c r="C898" t="s">
        <v>3215</v>
      </c>
      <c r="D898" t="s">
        <v>4476</v>
      </c>
      <c r="E898" t="s">
        <v>417</v>
      </c>
      <c r="F898" s="105">
        <f t="shared" si="13"/>
        <v>30</v>
      </c>
      <c r="G898" t="s">
        <v>1195</v>
      </c>
      <c r="H898" s="96">
        <v>3</v>
      </c>
    </row>
    <row r="899" spans="1:8">
      <c r="A899" s="13">
        <v>898</v>
      </c>
      <c r="B899" s="14" t="s">
        <v>2228</v>
      </c>
      <c r="C899" t="s">
        <v>3214</v>
      </c>
      <c r="D899" t="s">
        <v>4477</v>
      </c>
      <c r="E899" t="s">
        <v>692</v>
      </c>
      <c r="F899" s="105">
        <f t="shared" ref="F899:F962" si="14">VLOOKUP(E899,$N$1:$O$48,2,FALSE)</f>
        <v>15</v>
      </c>
      <c r="G899" t="s">
        <v>1195</v>
      </c>
      <c r="H899" s="96">
        <v>3</v>
      </c>
    </row>
    <row r="900" spans="1:8">
      <c r="A900" s="13">
        <v>899</v>
      </c>
      <c r="B900" s="14" t="s">
        <v>2229</v>
      </c>
      <c r="C900" t="s">
        <v>3213</v>
      </c>
      <c r="D900" t="s">
        <v>4478</v>
      </c>
      <c r="E900" t="s">
        <v>1359</v>
      </c>
      <c r="F900" s="105">
        <f t="shared" si="14"/>
        <v>21</v>
      </c>
      <c r="G900" t="s">
        <v>1195</v>
      </c>
      <c r="H900" s="96">
        <v>3</v>
      </c>
    </row>
    <row r="901" spans="1:8">
      <c r="A901" s="13">
        <v>900</v>
      </c>
      <c r="B901" s="14" t="s">
        <v>2230</v>
      </c>
      <c r="C901" t="s">
        <v>3212</v>
      </c>
      <c r="D901" t="s">
        <v>4479</v>
      </c>
      <c r="E901" t="s">
        <v>1174</v>
      </c>
      <c r="F901" s="105">
        <f t="shared" si="14"/>
        <v>24</v>
      </c>
      <c r="G901" t="s">
        <v>1195</v>
      </c>
      <c r="H901" s="96">
        <v>3</v>
      </c>
    </row>
    <row r="902" spans="1:8">
      <c r="A902" s="13">
        <v>901</v>
      </c>
      <c r="B902" s="14" t="s">
        <v>2231</v>
      </c>
      <c r="C902" t="s">
        <v>3211</v>
      </c>
      <c r="D902" t="s">
        <v>4480</v>
      </c>
      <c r="E902" t="s">
        <v>141</v>
      </c>
      <c r="F902" s="105">
        <f t="shared" si="14"/>
        <v>38</v>
      </c>
      <c r="G902" t="s">
        <v>1195</v>
      </c>
      <c r="H902" s="96">
        <v>3</v>
      </c>
    </row>
    <row r="903" spans="1:8">
      <c r="A903" s="13">
        <v>902</v>
      </c>
      <c r="B903" s="14" t="s">
        <v>2232</v>
      </c>
      <c r="C903" t="s">
        <v>3210</v>
      </c>
      <c r="D903" t="s">
        <v>1556</v>
      </c>
      <c r="E903" t="s">
        <v>1359</v>
      </c>
      <c r="F903" s="105">
        <f t="shared" si="14"/>
        <v>21</v>
      </c>
      <c r="G903" t="s">
        <v>1195</v>
      </c>
      <c r="H903" s="96">
        <v>3</v>
      </c>
    </row>
    <row r="904" spans="1:8">
      <c r="A904" s="13">
        <v>903</v>
      </c>
      <c r="B904" s="14" t="s">
        <v>2233</v>
      </c>
      <c r="C904" t="s">
        <v>3209</v>
      </c>
      <c r="D904" t="s">
        <v>4481</v>
      </c>
      <c r="E904" t="s">
        <v>1174</v>
      </c>
      <c r="F904" s="105">
        <f t="shared" si="14"/>
        <v>24</v>
      </c>
      <c r="G904" t="s">
        <v>1195</v>
      </c>
      <c r="H904" s="96">
        <v>3</v>
      </c>
    </row>
    <row r="905" spans="1:8">
      <c r="A905" s="13">
        <v>904</v>
      </c>
      <c r="B905" s="14" t="s">
        <v>2234</v>
      </c>
      <c r="C905" t="s">
        <v>3208</v>
      </c>
      <c r="D905" t="s">
        <v>4482</v>
      </c>
      <c r="E905" t="s">
        <v>133</v>
      </c>
      <c r="F905" s="105">
        <f t="shared" si="14"/>
        <v>27</v>
      </c>
      <c r="G905" t="s">
        <v>1195</v>
      </c>
      <c r="H905" s="96">
        <v>3</v>
      </c>
    </row>
    <row r="906" spans="1:8">
      <c r="A906" s="13">
        <v>905</v>
      </c>
      <c r="B906" s="14" t="s">
        <v>2235</v>
      </c>
      <c r="C906" t="s">
        <v>3207</v>
      </c>
      <c r="D906" t="s">
        <v>4483</v>
      </c>
      <c r="E906" t="s">
        <v>1360</v>
      </c>
      <c r="F906" s="105">
        <f t="shared" si="14"/>
        <v>16</v>
      </c>
      <c r="G906" t="s">
        <v>1195</v>
      </c>
      <c r="H906" s="96">
        <v>3</v>
      </c>
    </row>
    <row r="907" spans="1:8">
      <c r="A907" s="13">
        <v>906</v>
      </c>
      <c r="B907" s="14" t="s">
        <v>2236</v>
      </c>
      <c r="C907" t="s">
        <v>3206</v>
      </c>
      <c r="D907" t="s">
        <v>4484</v>
      </c>
      <c r="E907" t="s">
        <v>1359</v>
      </c>
      <c r="F907" s="105">
        <f t="shared" si="14"/>
        <v>21</v>
      </c>
      <c r="G907" t="s">
        <v>1195</v>
      </c>
      <c r="H907" s="96">
        <v>3</v>
      </c>
    </row>
    <row r="908" spans="1:8">
      <c r="A908" s="13">
        <v>907</v>
      </c>
      <c r="B908" s="14" t="s">
        <v>2237</v>
      </c>
      <c r="C908" t="s">
        <v>3205</v>
      </c>
      <c r="D908" t="s">
        <v>4485</v>
      </c>
      <c r="E908" t="s">
        <v>1359</v>
      </c>
      <c r="F908" s="105">
        <f t="shared" si="14"/>
        <v>21</v>
      </c>
      <c r="G908" t="s">
        <v>1195</v>
      </c>
      <c r="H908" s="96">
        <v>3</v>
      </c>
    </row>
    <row r="909" spans="1:8">
      <c r="A909" s="13">
        <v>908</v>
      </c>
      <c r="B909" s="14" t="s">
        <v>2238</v>
      </c>
      <c r="C909" t="s">
        <v>3204</v>
      </c>
      <c r="D909" t="s">
        <v>4486</v>
      </c>
      <c r="E909" t="s">
        <v>417</v>
      </c>
      <c r="F909" s="105">
        <f t="shared" si="14"/>
        <v>30</v>
      </c>
      <c r="G909" t="s">
        <v>1195</v>
      </c>
      <c r="H909" s="96">
        <v>3</v>
      </c>
    </row>
    <row r="910" spans="1:8">
      <c r="A910" s="13">
        <v>909</v>
      </c>
      <c r="B910" s="14" t="s">
        <v>2239</v>
      </c>
      <c r="C910" t="s">
        <v>3203</v>
      </c>
      <c r="D910" t="s">
        <v>4487</v>
      </c>
      <c r="E910" t="s">
        <v>1359</v>
      </c>
      <c r="F910" s="105">
        <f t="shared" si="14"/>
        <v>21</v>
      </c>
      <c r="G910" t="s">
        <v>1195</v>
      </c>
      <c r="H910" s="96">
        <v>3</v>
      </c>
    </row>
    <row r="911" spans="1:8">
      <c r="A911" s="13">
        <v>910</v>
      </c>
      <c r="B911" s="14" t="s">
        <v>2240</v>
      </c>
      <c r="C911" t="s">
        <v>3202</v>
      </c>
      <c r="D911" t="s">
        <v>4488</v>
      </c>
      <c r="E911" t="s">
        <v>1174</v>
      </c>
      <c r="F911" s="105">
        <f t="shared" si="14"/>
        <v>24</v>
      </c>
      <c r="G911" t="s">
        <v>1195</v>
      </c>
      <c r="H911" s="96">
        <v>3</v>
      </c>
    </row>
    <row r="912" spans="1:8">
      <c r="A912" s="13">
        <v>911</v>
      </c>
      <c r="B912" s="14" t="s">
        <v>2241</v>
      </c>
      <c r="C912" t="s">
        <v>3201</v>
      </c>
      <c r="D912" t="s">
        <v>4489</v>
      </c>
      <c r="E912" t="s">
        <v>1359</v>
      </c>
      <c r="F912" s="105">
        <f t="shared" si="14"/>
        <v>21</v>
      </c>
      <c r="G912" t="s">
        <v>1195</v>
      </c>
      <c r="H912" s="96">
        <v>3</v>
      </c>
    </row>
    <row r="913" spans="1:8">
      <c r="A913" s="13">
        <v>912</v>
      </c>
      <c r="B913" s="14" t="s">
        <v>2242</v>
      </c>
      <c r="C913" t="s">
        <v>3200</v>
      </c>
      <c r="D913" t="s">
        <v>4490</v>
      </c>
      <c r="E913" t="s">
        <v>133</v>
      </c>
      <c r="F913" s="105">
        <f t="shared" si="14"/>
        <v>27</v>
      </c>
      <c r="G913" t="s">
        <v>1195</v>
      </c>
      <c r="H913" s="96">
        <v>3</v>
      </c>
    </row>
    <row r="914" spans="1:8">
      <c r="A914" s="13">
        <v>913</v>
      </c>
      <c r="B914" s="14" t="s">
        <v>2243</v>
      </c>
      <c r="C914" t="s">
        <v>3199</v>
      </c>
      <c r="D914" t="s">
        <v>4491</v>
      </c>
      <c r="E914" t="s">
        <v>1360</v>
      </c>
      <c r="F914" s="105">
        <f t="shared" si="14"/>
        <v>16</v>
      </c>
      <c r="G914" t="s">
        <v>1195</v>
      </c>
      <c r="H914" s="96">
        <v>2</v>
      </c>
    </row>
    <row r="915" spans="1:8">
      <c r="A915" s="13">
        <v>914</v>
      </c>
      <c r="B915" s="14" t="s">
        <v>2244</v>
      </c>
      <c r="C915" t="s">
        <v>3198</v>
      </c>
      <c r="D915" t="s">
        <v>4492</v>
      </c>
      <c r="E915" t="s">
        <v>404</v>
      </c>
      <c r="F915" s="105">
        <f t="shared" si="14"/>
        <v>23</v>
      </c>
      <c r="G915" t="s">
        <v>1195</v>
      </c>
      <c r="H915" s="96">
        <v>2</v>
      </c>
    </row>
    <row r="916" spans="1:8">
      <c r="A916" s="13">
        <v>915</v>
      </c>
      <c r="B916" s="14" t="s">
        <v>2245</v>
      </c>
      <c r="C916" t="s">
        <v>3197</v>
      </c>
      <c r="D916" t="s">
        <v>4493</v>
      </c>
      <c r="E916" t="s">
        <v>1360</v>
      </c>
      <c r="F916" s="105">
        <f t="shared" si="14"/>
        <v>16</v>
      </c>
      <c r="G916" t="s">
        <v>1195</v>
      </c>
      <c r="H916" s="96">
        <v>2</v>
      </c>
    </row>
    <row r="917" spans="1:8">
      <c r="A917" s="13">
        <v>916</v>
      </c>
      <c r="B917" s="14" t="s">
        <v>2246</v>
      </c>
      <c r="C917" t="s">
        <v>3196</v>
      </c>
      <c r="D917" t="s">
        <v>4494</v>
      </c>
      <c r="E917" t="s">
        <v>135</v>
      </c>
      <c r="F917" s="105">
        <f t="shared" si="14"/>
        <v>32</v>
      </c>
      <c r="G917" t="s">
        <v>1195</v>
      </c>
      <c r="H917" s="96">
        <v>2</v>
      </c>
    </row>
    <row r="918" spans="1:8">
      <c r="A918" s="13">
        <v>917</v>
      </c>
      <c r="B918" s="14" t="s">
        <v>2247</v>
      </c>
      <c r="C918" t="s">
        <v>3195</v>
      </c>
      <c r="D918" t="s">
        <v>4495</v>
      </c>
      <c r="E918" t="s">
        <v>1174</v>
      </c>
      <c r="F918" s="105">
        <f t="shared" si="14"/>
        <v>24</v>
      </c>
      <c r="G918" t="s">
        <v>1195</v>
      </c>
      <c r="H918" s="96">
        <v>2</v>
      </c>
    </row>
    <row r="919" spans="1:8">
      <c r="A919" s="13">
        <v>918</v>
      </c>
      <c r="B919" s="14" t="s">
        <v>2248</v>
      </c>
      <c r="C919" t="s">
        <v>3194</v>
      </c>
      <c r="D919" t="s">
        <v>4496</v>
      </c>
      <c r="E919" t="s">
        <v>4821</v>
      </c>
      <c r="F919" s="105">
        <f t="shared" si="14"/>
        <v>5</v>
      </c>
      <c r="G919" t="s">
        <v>1195</v>
      </c>
      <c r="H919" s="96">
        <v>2</v>
      </c>
    </row>
    <row r="920" spans="1:8">
      <c r="A920" s="13">
        <v>919</v>
      </c>
      <c r="B920" s="14" t="s">
        <v>2249</v>
      </c>
      <c r="C920" t="s">
        <v>3193</v>
      </c>
      <c r="D920" t="s">
        <v>4497</v>
      </c>
      <c r="E920" t="s">
        <v>1359</v>
      </c>
      <c r="F920" s="105">
        <f t="shared" si="14"/>
        <v>21</v>
      </c>
      <c r="G920" t="s">
        <v>1195</v>
      </c>
      <c r="H920" s="96">
        <v>2</v>
      </c>
    </row>
    <row r="921" spans="1:8">
      <c r="A921" s="13">
        <v>920</v>
      </c>
      <c r="B921" s="14" t="s">
        <v>2250</v>
      </c>
      <c r="C921" t="s">
        <v>3192</v>
      </c>
      <c r="D921" t="s">
        <v>4498</v>
      </c>
      <c r="E921" t="s">
        <v>1359</v>
      </c>
      <c r="F921" s="105">
        <f t="shared" si="14"/>
        <v>21</v>
      </c>
      <c r="G921" t="s">
        <v>1195</v>
      </c>
      <c r="H921" s="96">
        <v>2</v>
      </c>
    </row>
    <row r="922" spans="1:8">
      <c r="A922" s="13">
        <v>921</v>
      </c>
      <c r="B922" s="14" t="s">
        <v>2251</v>
      </c>
      <c r="C922" t="s">
        <v>3191</v>
      </c>
      <c r="D922" t="s">
        <v>4499</v>
      </c>
      <c r="E922" t="s">
        <v>1359</v>
      </c>
      <c r="F922" s="105">
        <f t="shared" si="14"/>
        <v>21</v>
      </c>
      <c r="G922" t="s">
        <v>1195</v>
      </c>
      <c r="H922" s="96">
        <v>2</v>
      </c>
    </row>
    <row r="923" spans="1:8">
      <c r="A923" s="13">
        <v>922</v>
      </c>
      <c r="B923" s="14" t="s">
        <v>2252</v>
      </c>
      <c r="C923" t="s">
        <v>3190</v>
      </c>
      <c r="D923" t="s">
        <v>4500</v>
      </c>
      <c r="E923" t="s">
        <v>404</v>
      </c>
      <c r="F923" s="105">
        <f t="shared" si="14"/>
        <v>23</v>
      </c>
      <c r="G923" t="s">
        <v>1195</v>
      </c>
      <c r="H923" s="96">
        <v>2</v>
      </c>
    </row>
    <row r="924" spans="1:8">
      <c r="A924" s="13">
        <v>923</v>
      </c>
      <c r="B924" s="14" t="s">
        <v>2253</v>
      </c>
      <c r="C924" t="s">
        <v>3189</v>
      </c>
      <c r="D924" t="s">
        <v>4501</v>
      </c>
      <c r="E924" t="s">
        <v>1359</v>
      </c>
      <c r="F924" s="105">
        <f t="shared" si="14"/>
        <v>21</v>
      </c>
      <c r="G924" t="s">
        <v>1195</v>
      </c>
      <c r="H924" s="96">
        <v>2</v>
      </c>
    </row>
    <row r="925" spans="1:8">
      <c r="A925" s="13">
        <v>924</v>
      </c>
      <c r="B925" s="14" t="s">
        <v>2254</v>
      </c>
      <c r="C925" t="s">
        <v>3188</v>
      </c>
      <c r="D925" t="s">
        <v>4502</v>
      </c>
      <c r="E925" t="s">
        <v>135</v>
      </c>
      <c r="F925" s="105">
        <f t="shared" si="14"/>
        <v>32</v>
      </c>
      <c r="G925" t="s">
        <v>1195</v>
      </c>
      <c r="H925" s="96">
        <v>2</v>
      </c>
    </row>
    <row r="926" spans="1:8">
      <c r="A926" s="13">
        <v>925</v>
      </c>
      <c r="B926" s="14" t="s">
        <v>2255</v>
      </c>
      <c r="C926" t="s">
        <v>3187</v>
      </c>
      <c r="D926" t="s">
        <v>4503</v>
      </c>
      <c r="E926" t="s">
        <v>1359</v>
      </c>
      <c r="F926" s="105">
        <f t="shared" si="14"/>
        <v>21</v>
      </c>
      <c r="G926" t="s">
        <v>1195</v>
      </c>
      <c r="H926" s="96">
        <v>2</v>
      </c>
    </row>
    <row r="927" spans="1:8">
      <c r="A927" s="13">
        <v>926</v>
      </c>
      <c r="B927" s="14" t="s">
        <v>2256</v>
      </c>
      <c r="C927" t="s">
        <v>3186</v>
      </c>
      <c r="D927" t="s">
        <v>4504</v>
      </c>
      <c r="E927" t="s">
        <v>1359</v>
      </c>
      <c r="F927" s="105">
        <f t="shared" si="14"/>
        <v>21</v>
      </c>
      <c r="G927" t="s">
        <v>1195</v>
      </c>
      <c r="H927" s="96">
        <v>2</v>
      </c>
    </row>
    <row r="928" spans="1:8">
      <c r="A928" s="13">
        <v>927</v>
      </c>
      <c r="B928" s="14" t="s">
        <v>2257</v>
      </c>
      <c r="C928" t="s">
        <v>3185</v>
      </c>
      <c r="D928" t="s">
        <v>4505</v>
      </c>
      <c r="E928" t="s">
        <v>143</v>
      </c>
      <c r="F928" s="105">
        <f t="shared" si="14"/>
        <v>45</v>
      </c>
      <c r="G928" t="s">
        <v>1195</v>
      </c>
      <c r="H928" s="96">
        <v>2</v>
      </c>
    </row>
    <row r="929" spans="1:8">
      <c r="A929" s="13">
        <v>928</v>
      </c>
      <c r="B929" s="14" t="s">
        <v>2258</v>
      </c>
      <c r="C929" t="s">
        <v>3184</v>
      </c>
      <c r="D929" t="s">
        <v>4506</v>
      </c>
      <c r="E929" t="s">
        <v>1359</v>
      </c>
      <c r="F929" s="105">
        <f t="shared" si="14"/>
        <v>21</v>
      </c>
      <c r="G929" t="s">
        <v>1195</v>
      </c>
      <c r="H929" s="96">
        <v>2</v>
      </c>
    </row>
    <row r="930" spans="1:8">
      <c r="A930" s="13">
        <v>929</v>
      </c>
      <c r="B930" s="14" t="s">
        <v>2259</v>
      </c>
      <c r="C930" t="s">
        <v>3183</v>
      </c>
      <c r="D930" t="s">
        <v>4507</v>
      </c>
      <c r="E930" t="s">
        <v>1359</v>
      </c>
      <c r="F930" s="105">
        <f t="shared" si="14"/>
        <v>21</v>
      </c>
      <c r="G930" t="s">
        <v>1195</v>
      </c>
      <c r="H930" s="96">
        <v>2</v>
      </c>
    </row>
    <row r="931" spans="1:8">
      <c r="A931" s="13">
        <v>930</v>
      </c>
      <c r="B931" s="14" t="s">
        <v>2260</v>
      </c>
      <c r="C931" t="s">
        <v>3182</v>
      </c>
      <c r="D931" t="s">
        <v>4508</v>
      </c>
      <c r="E931" t="s">
        <v>1359</v>
      </c>
      <c r="F931" s="105">
        <f t="shared" si="14"/>
        <v>21</v>
      </c>
      <c r="G931" t="s">
        <v>1195</v>
      </c>
      <c r="H931" s="96">
        <v>2</v>
      </c>
    </row>
    <row r="932" spans="1:8">
      <c r="A932" s="13">
        <v>931</v>
      </c>
      <c r="B932" s="14" t="s">
        <v>2261</v>
      </c>
      <c r="C932" t="s">
        <v>3181</v>
      </c>
      <c r="D932" t="s">
        <v>4509</v>
      </c>
      <c r="E932" t="s">
        <v>404</v>
      </c>
      <c r="F932" s="105">
        <f t="shared" si="14"/>
        <v>23</v>
      </c>
      <c r="G932" t="s">
        <v>1195</v>
      </c>
      <c r="H932" s="96">
        <v>2</v>
      </c>
    </row>
    <row r="933" spans="1:8">
      <c r="A933" s="13">
        <v>932</v>
      </c>
      <c r="B933" s="14" t="s">
        <v>2262</v>
      </c>
      <c r="C933" t="s">
        <v>3180</v>
      </c>
      <c r="D933" t="s">
        <v>4510</v>
      </c>
      <c r="E933" t="s">
        <v>1185</v>
      </c>
      <c r="F933" s="105">
        <f t="shared" si="14"/>
        <v>18</v>
      </c>
      <c r="G933" t="s">
        <v>1195</v>
      </c>
      <c r="H933" s="96">
        <v>2</v>
      </c>
    </row>
    <row r="934" spans="1:8">
      <c r="A934" s="13">
        <v>933</v>
      </c>
      <c r="B934" s="14" t="s">
        <v>2263</v>
      </c>
      <c r="C934" t="s">
        <v>3179</v>
      </c>
      <c r="D934" t="s">
        <v>4511</v>
      </c>
      <c r="E934" t="s">
        <v>1359</v>
      </c>
      <c r="F934" s="105">
        <f t="shared" si="14"/>
        <v>21</v>
      </c>
      <c r="G934" t="s">
        <v>1195</v>
      </c>
      <c r="H934" s="96">
        <v>2</v>
      </c>
    </row>
    <row r="935" spans="1:8">
      <c r="A935" s="13">
        <v>934</v>
      </c>
      <c r="B935" s="14" t="s">
        <v>2264</v>
      </c>
      <c r="C935" t="s">
        <v>3178</v>
      </c>
      <c r="D935" t="s">
        <v>4512</v>
      </c>
      <c r="E935" t="s">
        <v>801</v>
      </c>
      <c r="F935" s="105">
        <f t="shared" si="14"/>
        <v>22</v>
      </c>
      <c r="G935" t="s">
        <v>1195</v>
      </c>
      <c r="H935" s="96">
        <v>2</v>
      </c>
    </row>
    <row r="936" spans="1:8">
      <c r="A936" s="13">
        <v>935</v>
      </c>
      <c r="B936" s="14" t="s">
        <v>2265</v>
      </c>
      <c r="C936" t="s">
        <v>3177</v>
      </c>
      <c r="D936" t="s">
        <v>4513</v>
      </c>
      <c r="E936" t="s">
        <v>1359</v>
      </c>
      <c r="F936" s="105">
        <f t="shared" si="14"/>
        <v>21</v>
      </c>
      <c r="G936" t="s">
        <v>1195</v>
      </c>
      <c r="H936" s="96">
        <v>2</v>
      </c>
    </row>
    <row r="937" spans="1:8">
      <c r="A937" s="13">
        <v>936</v>
      </c>
      <c r="B937" s="14" t="s">
        <v>2266</v>
      </c>
      <c r="C937" t="s">
        <v>3176</v>
      </c>
      <c r="D937" t="s">
        <v>4514</v>
      </c>
      <c r="E937" t="s">
        <v>1359</v>
      </c>
      <c r="F937" s="105">
        <f t="shared" si="14"/>
        <v>21</v>
      </c>
      <c r="G937" t="s">
        <v>1195</v>
      </c>
      <c r="H937" s="96">
        <v>2</v>
      </c>
    </row>
    <row r="938" spans="1:8">
      <c r="A938" s="13">
        <v>937</v>
      </c>
      <c r="B938" s="14" t="s">
        <v>2267</v>
      </c>
      <c r="C938" t="s">
        <v>3175</v>
      </c>
      <c r="D938" t="s">
        <v>4515</v>
      </c>
      <c r="E938" t="s">
        <v>404</v>
      </c>
      <c r="F938" s="105">
        <f t="shared" si="14"/>
        <v>23</v>
      </c>
      <c r="G938" t="s">
        <v>1195</v>
      </c>
      <c r="H938" s="96">
        <v>2</v>
      </c>
    </row>
    <row r="939" spans="1:8">
      <c r="A939" s="13">
        <v>938</v>
      </c>
      <c r="B939" s="14" t="s">
        <v>2268</v>
      </c>
      <c r="C939" t="s">
        <v>3174</v>
      </c>
      <c r="D939" t="s">
        <v>4516</v>
      </c>
      <c r="E939" t="s">
        <v>801</v>
      </c>
      <c r="F939" s="105">
        <f t="shared" si="14"/>
        <v>22</v>
      </c>
      <c r="G939" t="s">
        <v>1195</v>
      </c>
      <c r="H939" s="96">
        <v>2</v>
      </c>
    </row>
    <row r="940" spans="1:8">
      <c r="A940" s="13">
        <v>939</v>
      </c>
      <c r="B940" s="14" t="s">
        <v>2269</v>
      </c>
      <c r="C940" t="s">
        <v>3173</v>
      </c>
      <c r="D940" t="s">
        <v>4517</v>
      </c>
      <c r="E940" t="s">
        <v>65</v>
      </c>
      <c r="F940" s="105">
        <f t="shared" si="14"/>
        <v>47</v>
      </c>
      <c r="G940" t="s">
        <v>1195</v>
      </c>
      <c r="H940" s="96">
        <v>2</v>
      </c>
    </row>
    <row r="941" spans="1:8">
      <c r="A941" s="13">
        <v>940</v>
      </c>
      <c r="B941" s="14" t="s">
        <v>2270</v>
      </c>
      <c r="C941" t="s">
        <v>3172</v>
      </c>
      <c r="D941" t="s">
        <v>4518</v>
      </c>
      <c r="E941" t="s">
        <v>1359</v>
      </c>
      <c r="F941" s="105">
        <f t="shared" si="14"/>
        <v>21</v>
      </c>
      <c r="G941" t="s">
        <v>1195</v>
      </c>
      <c r="H941" s="96">
        <v>2</v>
      </c>
    </row>
    <row r="942" spans="1:8">
      <c r="A942" s="13">
        <v>941</v>
      </c>
      <c r="B942" s="14" t="s">
        <v>2271</v>
      </c>
      <c r="C942" t="s">
        <v>3171</v>
      </c>
      <c r="D942" t="s">
        <v>4519</v>
      </c>
      <c r="E942" t="s">
        <v>1174</v>
      </c>
      <c r="F942" s="105">
        <f t="shared" si="14"/>
        <v>24</v>
      </c>
      <c r="G942" t="s">
        <v>1195</v>
      </c>
      <c r="H942" s="96">
        <v>2</v>
      </c>
    </row>
    <row r="943" spans="1:8">
      <c r="A943" s="13">
        <v>942</v>
      </c>
      <c r="B943" s="14" t="s">
        <v>2272</v>
      </c>
      <c r="C943" t="s">
        <v>3170</v>
      </c>
      <c r="D943" t="s">
        <v>4520</v>
      </c>
      <c r="E943" t="s">
        <v>1359</v>
      </c>
      <c r="F943" s="105">
        <f t="shared" si="14"/>
        <v>21</v>
      </c>
      <c r="G943" t="s">
        <v>1195</v>
      </c>
      <c r="H943" s="96">
        <v>2</v>
      </c>
    </row>
    <row r="944" spans="1:8">
      <c r="A944" s="13">
        <v>943</v>
      </c>
      <c r="B944" s="14" t="s">
        <v>2273</v>
      </c>
      <c r="C944" t="s">
        <v>3169</v>
      </c>
      <c r="D944" t="s">
        <v>4521</v>
      </c>
      <c r="E944" t="s">
        <v>1174</v>
      </c>
      <c r="F944" s="105">
        <f t="shared" si="14"/>
        <v>24</v>
      </c>
      <c r="G944" t="s">
        <v>1195</v>
      </c>
      <c r="H944" s="96">
        <v>2</v>
      </c>
    </row>
    <row r="945" spans="1:8">
      <c r="A945" s="13">
        <v>944</v>
      </c>
      <c r="B945" s="14" t="s">
        <v>2274</v>
      </c>
      <c r="C945" t="s">
        <v>3168</v>
      </c>
      <c r="D945" t="s">
        <v>4522</v>
      </c>
      <c r="E945" t="s">
        <v>1185</v>
      </c>
      <c r="F945" s="105">
        <f t="shared" si="14"/>
        <v>18</v>
      </c>
      <c r="G945" t="s">
        <v>1195</v>
      </c>
      <c r="H945" s="96">
        <v>1</v>
      </c>
    </row>
    <row r="946" spans="1:8">
      <c r="A946" s="13">
        <v>945</v>
      </c>
      <c r="B946" s="14" t="s">
        <v>2275</v>
      </c>
      <c r="C946" t="s">
        <v>3167</v>
      </c>
      <c r="D946" t="s">
        <v>4523</v>
      </c>
      <c r="E946" t="s">
        <v>1359</v>
      </c>
      <c r="F946" s="105">
        <f t="shared" si="14"/>
        <v>21</v>
      </c>
      <c r="G946" t="s">
        <v>1195</v>
      </c>
      <c r="H946" s="96">
        <v>1</v>
      </c>
    </row>
    <row r="947" spans="1:8">
      <c r="A947" s="13">
        <v>946</v>
      </c>
      <c r="B947" s="14" t="s">
        <v>2276</v>
      </c>
      <c r="C947" t="s">
        <v>3166</v>
      </c>
      <c r="D947" t="s">
        <v>4524</v>
      </c>
      <c r="E947" t="s">
        <v>65</v>
      </c>
      <c r="F947" s="105">
        <f t="shared" si="14"/>
        <v>47</v>
      </c>
      <c r="G947" t="s">
        <v>1195</v>
      </c>
      <c r="H947" s="96">
        <v>1</v>
      </c>
    </row>
    <row r="948" spans="1:8">
      <c r="A948" s="13">
        <v>947</v>
      </c>
      <c r="B948" s="14" t="s">
        <v>2277</v>
      </c>
      <c r="C948" t="s">
        <v>3165</v>
      </c>
      <c r="D948" t="s">
        <v>4525</v>
      </c>
      <c r="E948" t="s">
        <v>1359</v>
      </c>
      <c r="F948" s="105">
        <f t="shared" si="14"/>
        <v>21</v>
      </c>
      <c r="G948" t="s">
        <v>1195</v>
      </c>
      <c r="H948" s="96">
        <v>1</v>
      </c>
    </row>
    <row r="949" spans="1:8">
      <c r="A949" s="13">
        <v>948</v>
      </c>
      <c r="B949" s="14" t="s">
        <v>2278</v>
      </c>
      <c r="C949" t="s">
        <v>3164</v>
      </c>
      <c r="D949" t="s">
        <v>4526</v>
      </c>
      <c r="E949" t="s">
        <v>1360</v>
      </c>
      <c r="F949" s="105">
        <f t="shared" si="14"/>
        <v>16</v>
      </c>
      <c r="G949" t="s">
        <v>1195</v>
      </c>
      <c r="H949" s="96">
        <v>1</v>
      </c>
    </row>
    <row r="950" spans="1:8">
      <c r="A950" s="13">
        <v>949</v>
      </c>
      <c r="B950" s="14" t="s">
        <v>2279</v>
      </c>
      <c r="C950" t="s">
        <v>3163</v>
      </c>
      <c r="D950" t="s">
        <v>4527</v>
      </c>
      <c r="E950" t="s">
        <v>1174</v>
      </c>
      <c r="F950" s="105">
        <f t="shared" si="14"/>
        <v>24</v>
      </c>
      <c r="G950" t="s">
        <v>1195</v>
      </c>
      <c r="H950" s="96">
        <v>1</v>
      </c>
    </row>
    <row r="951" spans="1:8">
      <c r="A951" s="13">
        <v>950</v>
      </c>
      <c r="B951" s="14" t="s">
        <v>2280</v>
      </c>
      <c r="C951" t="s">
        <v>3162</v>
      </c>
      <c r="D951" t="s">
        <v>4528</v>
      </c>
      <c r="E951" t="s">
        <v>163</v>
      </c>
      <c r="F951" s="105">
        <f t="shared" si="14"/>
        <v>25</v>
      </c>
      <c r="G951" t="s">
        <v>1195</v>
      </c>
      <c r="H951" s="96">
        <v>1</v>
      </c>
    </row>
    <row r="952" spans="1:8">
      <c r="A952" s="13">
        <v>951</v>
      </c>
      <c r="B952" s="14" t="s">
        <v>2281</v>
      </c>
      <c r="C952" t="s">
        <v>3161</v>
      </c>
      <c r="D952" t="s">
        <v>4529</v>
      </c>
      <c r="E952" t="s">
        <v>417</v>
      </c>
      <c r="F952" s="105">
        <f t="shared" si="14"/>
        <v>30</v>
      </c>
      <c r="G952" t="s">
        <v>1195</v>
      </c>
      <c r="H952" s="96">
        <v>1</v>
      </c>
    </row>
    <row r="953" spans="1:8">
      <c r="A953" s="13">
        <v>952</v>
      </c>
      <c r="B953" s="14" t="s">
        <v>2282</v>
      </c>
      <c r="C953" t="s">
        <v>3160</v>
      </c>
      <c r="D953" t="s">
        <v>4530</v>
      </c>
      <c r="E953" t="s">
        <v>404</v>
      </c>
      <c r="F953" s="105">
        <f t="shared" si="14"/>
        <v>23</v>
      </c>
      <c r="G953" t="s">
        <v>1195</v>
      </c>
      <c r="H953" s="96">
        <v>1</v>
      </c>
    </row>
    <row r="954" spans="1:8">
      <c r="A954" s="13">
        <v>953</v>
      </c>
      <c r="B954" s="14" t="s">
        <v>2283</v>
      </c>
      <c r="C954" t="s">
        <v>3159</v>
      </c>
      <c r="D954" t="s">
        <v>4531</v>
      </c>
      <c r="E954" t="s">
        <v>1174</v>
      </c>
      <c r="F954" s="105">
        <f t="shared" si="14"/>
        <v>24</v>
      </c>
      <c r="G954" t="s">
        <v>1195</v>
      </c>
      <c r="H954" s="96">
        <v>1</v>
      </c>
    </row>
    <row r="955" spans="1:8">
      <c r="A955" s="13">
        <v>954</v>
      </c>
      <c r="B955" s="14" t="s">
        <v>2284</v>
      </c>
      <c r="C955" t="s">
        <v>3158</v>
      </c>
      <c r="D955" t="s">
        <v>4532</v>
      </c>
      <c r="E955" t="s">
        <v>1359</v>
      </c>
      <c r="F955" s="105">
        <f t="shared" si="14"/>
        <v>21</v>
      </c>
      <c r="G955" t="s">
        <v>1195</v>
      </c>
      <c r="H955" s="96">
        <v>1</v>
      </c>
    </row>
    <row r="956" spans="1:8">
      <c r="A956" s="13">
        <v>955</v>
      </c>
      <c r="B956" s="14" t="s">
        <v>2285</v>
      </c>
      <c r="C956" t="s">
        <v>3157</v>
      </c>
      <c r="D956" t="s">
        <v>4533</v>
      </c>
      <c r="E956" t="s">
        <v>417</v>
      </c>
      <c r="F956" s="105">
        <f t="shared" si="14"/>
        <v>30</v>
      </c>
      <c r="G956" t="s">
        <v>1195</v>
      </c>
      <c r="H956" s="96">
        <v>1</v>
      </c>
    </row>
    <row r="957" spans="1:8">
      <c r="A957" s="13">
        <v>956</v>
      </c>
      <c r="B957" s="14" t="s">
        <v>2286</v>
      </c>
      <c r="C957" t="s">
        <v>3156</v>
      </c>
      <c r="D957" t="s">
        <v>4534</v>
      </c>
      <c r="E957" t="s">
        <v>163</v>
      </c>
      <c r="F957" s="105">
        <f t="shared" si="14"/>
        <v>25</v>
      </c>
      <c r="G957" t="s">
        <v>1195</v>
      </c>
      <c r="H957" s="96">
        <v>1</v>
      </c>
    </row>
    <row r="958" spans="1:8">
      <c r="A958" s="13">
        <v>957</v>
      </c>
      <c r="B958" s="14" t="s">
        <v>2287</v>
      </c>
      <c r="C958" t="s">
        <v>3155</v>
      </c>
      <c r="D958" t="s">
        <v>4535</v>
      </c>
      <c r="E958" t="s">
        <v>1359</v>
      </c>
      <c r="F958" s="105">
        <f t="shared" si="14"/>
        <v>21</v>
      </c>
      <c r="G958" t="s">
        <v>1195</v>
      </c>
      <c r="H958" s="96">
        <v>1</v>
      </c>
    </row>
    <row r="959" spans="1:8">
      <c r="A959" s="13">
        <v>958</v>
      </c>
      <c r="B959" s="14" t="s">
        <v>2288</v>
      </c>
      <c r="C959" t="s">
        <v>3154</v>
      </c>
      <c r="D959" t="s">
        <v>4536</v>
      </c>
      <c r="E959" t="s">
        <v>1359</v>
      </c>
      <c r="F959" s="105">
        <f t="shared" si="14"/>
        <v>21</v>
      </c>
      <c r="G959" t="s">
        <v>1195</v>
      </c>
      <c r="H959" s="96">
        <v>1</v>
      </c>
    </row>
    <row r="960" spans="1:8">
      <c r="A960" s="13">
        <v>959</v>
      </c>
      <c r="B960" s="14" t="s">
        <v>2289</v>
      </c>
      <c r="C960" t="s">
        <v>3153</v>
      </c>
      <c r="D960" t="s">
        <v>4537</v>
      </c>
      <c r="E960" t="s">
        <v>1359</v>
      </c>
      <c r="F960" s="105">
        <f t="shared" si="14"/>
        <v>21</v>
      </c>
      <c r="G960" t="s">
        <v>1195</v>
      </c>
      <c r="H960" s="96">
        <v>1</v>
      </c>
    </row>
    <row r="961" spans="1:8">
      <c r="A961" s="13">
        <v>960</v>
      </c>
      <c r="B961" s="14" t="s">
        <v>2290</v>
      </c>
      <c r="C961" t="s">
        <v>3152</v>
      </c>
      <c r="D961" t="s">
        <v>4538</v>
      </c>
      <c r="E961" t="s">
        <v>1359</v>
      </c>
      <c r="F961" s="105">
        <f t="shared" si="14"/>
        <v>21</v>
      </c>
      <c r="G961" t="s">
        <v>1195</v>
      </c>
      <c r="H961" s="96">
        <v>1</v>
      </c>
    </row>
    <row r="962" spans="1:8">
      <c r="A962" s="13">
        <v>961</v>
      </c>
      <c r="B962" s="14" t="s">
        <v>2291</v>
      </c>
      <c r="C962" t="s">
        <v>3151</v>
      </c>
      <c r="D962" t="s">
        <v>4539</v>
      </c>
      <c r="E962" t="s">
        <v>313</v>
      </c>
      <c r="F962" s="105">
        <f t="shared" si="14"/>
        <v>1</v>
      </c>
      <c r="G962" t="s">
        <v>1195</v>
      </c>
      <c r="H962" s="96">
        <v>1</v>
      </c>
    </row>
    <row r="963" spans="1:8">
      <c r="A963" s="13">
        <v>962</v>
      </c>
      <c r="B963" s="14" t="s">
        <v>2292</v>
      </c>
      <c r="C963" t="s">
        <v>3150</v>
      </c>
      <c r="D963" t="s">
        <v>4540</v>
      </c>
      <c r="E963" t="s">
        <v>52</v>
      </c>
      <c r="F963" s="105">
        <f t="shared" ref="F963:F1026" si="15">VLOOKUP(E963,$N$1:$O$48,2,FALSE)</f>
        <v>43</v>
      </c>
      <c r="G963" t="s">
        <v>1195</v>
      </c>
      <c r="H963" s="96">
        <v>1</v>
      </c>
    </row>
    <row r="964" spans="1:8">
      <c r="A964" s="13">
        <v>963</v>
      </c>
      <c r="B964" s="14" t="s">
        <v>2293</v>
      </c>
      <c r="C964" t="s">
        <v>3149</v>
      </c>
      <c r="D964" t="s">
        <v>4541</v>
      </c>
      <c r="E964" t="s">
        <v>313</v>
      </c>
      <c r="F964" s="105">
        <f t="shared" si="15"/>
        <v>1</v>
      </c>
      <c r="G964" t="s">
        <v>1195</v>
      </c>
      <c r="H964" s="96">
        <v>1</v>
      </c>
    </row>
    <row r="965" spans="1:8">
      <c r="A965" s="13">
        <v>964</v>
      </c>
      <c r="B965" s="14" t="s">
        <v>2294</v>
      </c>
      <c r="C965" t="s">
        <v>3148</v>
      </c>
      <c r="D965" t="s">
        <v>4542</v>
      </c>
      <c r="E965" t="s">
        <v>1359</v>
      </c>
      <c r="F965" s="105">
        <f t="shared" si="15"/>
        <v>21</v>
      </c>
      <c r="G965" t="s">
        <v>1195</v>
      </c>
      <c r="H965" s="96">
        <v>1</v>
      </c>
    </row>
    <row r="966" spans="1:8">
      <c r="A966" s="13">
        <v>965</v>
      </c>
      <c r="B966" s="14" t="s">
        <v>2295</v>
      </c>
      <c r="C966" t="s">
        <v>1698</v>
      </c>
      <c r="D966" t="s">
        <v>1699</v>
      </c>
      <c r="E966" t="s">
        <v>1359</v>
      </c>
      <c r="F966" s="105">
        <f t="shared" si="15"/>
        <v>21</v>
      </c>
      <c r="G966" t="s">
        <v>1195</v>
      </c>
      <c r="H966" s="96">
        <v>4</v>
      </c>
    </row>
    <row r="967" spans="1:8">
      <c r="A967" s="13">
        <v>966</v>
      </c>
      <c r="B967" s="14" t="s">
        <v>2296</v>
      </c>
      <c r="C967" t="s">
        <v>1702</v>
      </c>
      <c r="D967" t="s">
        <v>1703</v>
      </c>
      <c r="E967" t="s">
        <v>1359</v>
      </c>
      <c r="F967" s="105">
        <f t="shared" si="15"/>
        <v>21</v>
      </c>
      <c r="G967" t="s">
        <v>1195</v>
      </c>
      <c r="H967" s="96">
        <v>4</v>
      </c>
    </row>
    <row r="968" spans="1:8">
      <c r="A968" s="13">
        <v>967</v>
      </c>
      <c r="B968" s="14" t="s">
        <v>2297</v>
      </c>
      <c r="C968" t="s">
        <v>1716</v>
      </c>
      <c r="D968" t="s">
        <v>1717</v>
      </c>
      <c r="E968" t="s">
        <v>1359</v>
      </c>
      <c r="F968" s="105">
        <f t="shared" si="15"/>
        <v>21</v>
      </c>
      <c r="G968" t="s">
        <v>1195</v>
      </c>
      <c r="H968" s="96">
        <v>4</v>
      </c>
    </row>
    <row r="969" spans="1:8">
      <c r="A969" s="13">
        <v>968</v>
      </c>
      <c r="B969" s="14" t="s">
        <v>2298</v>
      </c>
      <c r="C969" t="s">
        <v>1718</v>
      </c>
      <c r="D969" t="s">
        <v>1719</v>
      </c>
      <c r="E969" t="s">
        <v>1359</v>
      </c>
      <c r="F969" s="105">
        <f t="shared" si="15"/>
        <v>21</v>
      </c>
      <c r="G969" t="s">
        <v>1195</v>
      </c>
      <c r="H969" s="96">
        <v>4</v>
      </c>
    </row>
    <row r="970" spans="1:8">
      <c r="A970" s="13">
        <v>969</v>
      </c>
      <c r="B970" s="14" t="s">
        <v>2299</v>
      </c>
      <c r="C970" t="s">
        <v>1722</v>
      </c>
      <c r="D970" t="s">
        <v>1723</v>
      </c>
      <c r="E970" t="s">
        <v>1359</v>
      </c>
      <c r="F970" s="105">
        <f t="shared" si="15"/>
        <v>21</v>
      </c>
      <c r="G970" t="s">
        <v>1195</v>
      </c>
      <c r="H970" s="96">
        <v>4</v>
      </c>
    </row>
    <row r="971" spans="1:8">
      <c r="A971" s="13">
        <v>970</v>
      </c>
      <c r="B971" s="14" t="s">
        <v>2300</v>
      </c>
      <c r="C971" t="s">
        <v>1724</v>
      </c>
      <c r="D971" t="s">
        <v>1725</v>
      </c>
      <c r="E971" t="s">
        <v>1359</v>
      </c>
      <c r="F971" s="105">
        <f t="shared" si="15"/>
        <v>21</v>
      </c>
      <c r="G971" t="s">
        <v>1195</v>
      </c>
      <c r="H971" s="96">
        <v>4</v>
      </c>
    </row>
    <row r="972" spans="1:8">
      <c r="A972" s="13">
        <v>971</v>
      </c>
      <c r="B972" s="14" t="s">
        <v>2301</v>
      </c>
      <c r="C972" t="s">
        <v>1726</v>
      </c>
      <c r="D972" t="s">
        <v>1727</v>
      </c>
      <c r="E972" t="s">
        <v>1359</v>
      </c>
      <c r="F972" s="105">
        <f t="shared" si="15"/>
        <v>21</v>
      </c>
      <c r="G972" t="s">
        <v>1195</v>
      </c>
      <c r="H972" s="96">
        <v>4</v>
      </c>
    </row>
    <row r="973" spans="1:8">
      <c r="A973" s="13">
        <v>972</v>
      </c>
      <c r="B973" s="14" t="s">
        <v>2302</v>
      </c>
      <c r="C973" t="s">
        <v>1728</v>
      </c>
      <c r="D973" t="s">
        <v>1729</v>
      </c>
      <c r="E973" t="s">
        <v>1359</v>
      </c>
      <c r="F973" s="105">
        <f t="shared" si="15"/>
        <v>21</v>
      </c>
      <c r="G973" t="s">
        <v>1195</v>
      </c>
      <c r="H973" s="96">
        <v>4</v>
      </c>
    </row>
    <row r="974" spans="1:8">
      <c r="A974" s="13">
        <v>973</v>
      </c>
      <c r="B974" s="14" t="s">
        <v>2303</v>
      </c>
      <c r="C974" t="s">
        <v>1734</v>
      </c>
      <c r="D974" t="s">
        <v>1735</v>
      </c>
      <c r="E974" t="s">
        <v>1359</v>
      </c>
      <c r="F974" s="105">
        <f t="shared" si="15"/>
        <v>21</v>
      </c>
      <c r="G974" t="s">
        <v>1195</v>
      </c>
      <c r="H974" s="96">
        <v>4</v>
      </c>
    </row>
    <row r="975" spans="1:8">
      <c r="A975" s="13">
        <v>974</v>
      </c>
      <c r="B975" s="14" t="s">
        <v>2304</v>
      </c>
      <c r="C975" t="s">
        <v>1736</v>
      </c>
      <c r="D975" t="s">
        <v>1737</v>
      </c>
      <c r="E975" t="s">
        <v>1359</v>
      </c>
      <c r="F975" s="105">
        <f t="shared" si="15"/>
        <v>21</v>
      </c>
      <c r="G975" t="s">
        <v>1195</v>
      </c>
      <c r="H975" s="96">
        <v>4</v>
      </c>
    </row>
    <row r="976" spans="1:8">
      <c r="A976" s="13">
        <v>975</v>
      </c>
      <c r="B976" s="14" t="s">
        <v>2305</v>
      </c>
      <c r="C976" t="s">
        <v>1744</v>
      </c>
      <c r="D976" t="s">
        <v>1745</v>
      </c>
      <c r="E976" t="s">
        <v>1359</v>
      </c>
      <c r="F976" s="105">
        <f t="shared" si="15"/>
        <v>21</v>
      </c>
      <c r="G976" t="s">
        <v>1195</v>
      </c>
      <c r="H976" s="96">
        <v>4</v>
      </c>
    </row>
    <row r="977" spans="1:8">
      <c r="A977" s="13">
        <v>976</v>
      </c>
      <c r="B977" s="14" t="s">
        <v>2306</v>
      </c>
      <c r="C977" t="s">
        <v>3147</v>
      </c>
      <c r="D977" t="s">
        <v>4543</v>
      </c>
      <c r="E977" t="s">
        <v>1359</v>
      </c>
      <c r="F977" s="105">
        <f t="shared" si="15"/>
        <v>21</v>
      </c>
      <c r="G977" t="s">
        <v>1195</v>
      </c>
      <c r="H977" s="96">
        <v>3</v>
      </c>
    </row>
    <row r="978" spans="1:8">
      <c r="A978" s="13">
        <v>977</v>
      </c>
      <c r="B978" s="14" t="s">
        <v>2307</v>
      </c>
      <c r="C978" t="s">
        <v>3146</v>
      </c>
      <c r="D978" t="s">
        <v>4308</v>
      </c>
      <c r="E978" t="s">
        <v>1359</v>
      </c>
      <c r="F978" s="105">
        <f t="shared" si="15"/>
        <v>21</v>
      </c>
      <c r="G978" t="s">
        <v>1195</v>
      </c>
      <c r="H978" s="96">
        <v>3</v>
      </c>
    </row>
    <row r="979" spans="1:8">
      <c r="A979" s="13">
        <v>978</v>
      </c>
      <c r="B979" s="14" t="s">
        <v>2308</v>
      </c>
      <c r="C979" t="s">
        <v>3145</v>
      </c>
      <c r="D979" t="s">
        <v>1460</v>
      </c>
      <c r="E979" t="s">
        <v>1359</v>
      </c>
      <c r="F979" s="105">
        <f t="shared" si="15"/>
        <v>21</v>
      </c>
      <c r="G979" t="s">
        <v>1195</v>
      </c>
      <c r="H979" s="96">
        <v>3</v>
      </c>
    </row>
    <row r="980" spans="1:8">
      <c r="A980" s="13">
        <v>979</v>
      </c>
      <c r="B980" s="14" t="s">
        <v>2309</v>
      </c>
      <c r="C980" t="s">
        <v>3144</v>
      </c>
      <c r="D980" t="s">
        <v>4544</v>
      </c>
      <c r="E980" t="s">
        <v>1359</v>
      </c>
      <c r="F980" s="105">
        <f t="shared" si="15"/>
        <v>21</v>
      </c>
      <c r="G980" t="s">
        <v>1195</v>
      </c>
      <c r="H980" s="96">
        <v>3</v>
      </c>
    </row>
    <row r="981" spans="1:8">
      <c r="A981" s="13">
        <v>980</v>
      </c>
      <c r="B981" s="14" t="s">
        <v>2310</v>
      </c>
      <c r="C981" t="s">
        <v>3143</v>
      </c>
      <c r="D981" t="s">
        <v>4545</v>
      </c>
      <c r="E981" t="s">
        <v>1359</v>
      </c>
      <c r="F981" s="105">
        <f t="shared" si="15"/>
        <v>21</v>
      </c>
      <c r="G981" t="s">
        <v>1195</v>
      </c>
      <c r="H981" s="96">
        <v>3</v>
      </c>
    </row>
    <row r="982" spans="1:8">
      <c r="A982" s="13">
        <v>981</v>
      </c>
      <c r="B982" s="14" t="s">
        <v>2311</v>
      </c>
      <c r="C982" t="s">
        <v>3142</v>
      </c>
      <c r="D982" t="s">
        <v>4546</v>
      </c>
      <c r="E982" t="s">
        <v>1359</v>
      </c>
      <c r="F982" s="105">
        <f t="shared" si="15"/>
        <v>21</v>
      </c>
      <c r="G982" t="s">
        <v>1195</v>
      </c>
      <c r="H982" s="96">
        <v>3</v>
      </c>
    </row>
    <row r="983" spans="1:8">
      <c r="A983" s="13">
        <v>982</v>
      </c>
      <c r="B983" s="14" t="s">
        <v>2312</v>
      </c>
      <c r="C983" t="s">
        <v>3141</v>
      </c>
      <c r="D983" t="s">
        <v>4547</v>
      </c>
      <c r="E983" t="s">
        <v>1359</v>
      </c>
      <c r="F983" s="105">
        <f t="shared" si="15"/>
        <v>21</v>
      </c>
      <c r="G983" t="s">
        <v>1195</v>
      </c>
      <c r="H983" s="96">
        <v>3</v>
      </c>
    </row>
    <row r="984" spans="1:8">
      <c r="A984" s="13">
        <v>983</v>
      </c>
      <c r="B984" s="14" t="s">
        <v>2313</v>
      </c>
      <c r="C984" t="s">
        <v>3140</v>
      </c>
      <c r="D984" t="s">
        <v>4548</v>
      </c>
      <c r="E984" t="s">
        <v>1359</v>
      </c>
      <c r="F984" s="105">
        <f t="shared" si="15"/>
        <v>21</v>
      </c>
      <c r="G984" t="s">
        <v>1195</v>
      </c>
      <c r="H984" s="96">
        <v>3</v>
      </c>
    </row>
    <row r="985" spans="1:8">
      <c r="A985" s="13">
        <v>984</v>
      </c>
      <c r="B985" s="14" t="s">
        <v>2314</v>
      </c>
      <c r="C985" t="s">
        <v>3139</v>
      </c>
      <c r="D985" t="s">
        <v>4549</v>
      </c>
      <c r="E985" t="s">
        <v>1359</v>
      </c>
      <c r="F985" s="105">
        <f t="shared" si="15"/>
        <v>21</v>
      </c>
      <c r="G985" t="s">
        <v>1195</v>
      </c>
      <c r="H985" s="96">
        <v>2</v>
      </c>
    </row>
    <row r="986" spans="1:8">
      <c r="A986" s="13">
        <v>985</v>
      </c>
      <c r="B986" s="14" t="s">
        <v>2315</v>
      </c>
      <c r="C986" t="s">
        <v>3138</v>
      </c>
      <c r="D986" t="s">
        <v>4550</v>
      </c>
      <c r="E986" t="s">
        <v>1359</v>
      </c>
      <c r="F986" s="105">
        <f t="shared" si="15"/>
        <v>21</v>
      </c>
      <c r="G986" t="s">
        <v>1195</v>
      </c>
      <c r="H986" s="96">
        <v>2</v>
      </c>
    </row>
    <row r="987" spans="1:8">
      <c r="A987" s="13">
        <v>986</v>
      </c>
      <c r="B987" s="14" t="s">
        <v>2316</v>
      </c>
      <c r="C987" t="s">
        <v>3137</v>
      </c>
      <c r="D987" t="s">
        <v>4551</v>
      </c>
      <c r="E987" t="s">
        <v>1359</v>
      </c>
      <c r="F987" s="105">
        <f t="shared" si="15"/>
        <v>21</v>
      </c>
      <c r="G987" t="s">
        <v>1195</v>
      </c>
      <c r="H987" s="96">
        <v>2</v>
      </c>
    </row>
    <row r="988" spans="1:8">
      <c r="A988" s="13">
        <v>987</v>
      </c>
      <c r="B988" s="14" t="s">
        <v>2317</v>
      </c>
      <c r="C988" t="s">
        <v>3136</v>
      </c>
      <c r="D988" t="s">
        <v>4552</v>
      </c>
      <c r="E988" t="s">
        <v>1359</v>
      </c>
      <c r="F988" s="105">
        <f t="shared" si="15"/>
        <v>21</v>
      </c>
      <c r="G988" t="s">
        <v>1195</v>
      </c>
      <c r="H988" s="96">
        <v>2</v>
      </c>
    </row>
    <row r="989" spans="1:8">
      <c r="A989" s="13">
        <v>988</v>
      </c>
      <c r="B989" s="14" t="s">
        <v>2318</v>
      </c>
      <c r="C989" t="s">
        <v>3135</v>
      </c>
      <c r="D989" t="s">
        <v>4553</v>
      </c>
      <c r="E989" t="s">
        <v>1359</v>
      </c>
      <c r="F989" s="105">
        <f t="shared" si="15"/>
        <v>21</v>
      </c>
      <c r="G989" t="s">
        <v>1195</v>
      </c>
      <c r="H989" s="96">
        <v>2</v>
      </c>
    </row>
    <row r="990" spans="1:8">
      <c r="A990" s="13">
        <v>989</v>
      </c>
      <c r="B990" s="14" t="s">
        <v>2319</v>
      </c>
      <c r="C990" t="s">
        <v>3134</v>
      </c>
      <c r="D990" t="s">
        <v>4554</v>
      </c>
      <c r="E990" t="s">
        <v>1359</v>
      </c>
      <c r="F990" s="105">
        <f t="shared" si="15"/>
        <v>21</v>
      </c>
      <c r="G990" t="s">
        <v>1195</v>
      </c>
      <c r="H990" s="96">
        <v>2</v>
      </c>
    </row>
    <row r="991" spans="1:8">
      <c r="A991" s="13">
        <v>990</v>
      </c>
      <c r="B991" s="14" t="s">
        <v>2320</v>
      </c>
      <c r="C991" t="s">
        <v>3133</v>
      </c>
      <c r="D991" t="s">
        <v>4555</v>
      </c>
      <c r="E991" t="s">
        <v>1359</v>
      </c>
      <c r="F991" s="105">
        <f t="shared" si="15"/>
        <v>21</v>
      </c>
      <c r="G991" t="s">
        <v>1195</v>
      </c>
      <c r="H991" s="96">
        <v>2</v>
      </c>
    </row>
    <row r="992" spans="1:8">
      <c r="A992" s="13">
        <v>991</v>
      </c>
      <c r="B992" s="14" t="s">
        <v>2321</v>
      </c>
      <c r="C992" t="s">
        <v>3132</v>
      </c>
      <c r="D992" t="s">
        <v>4556</v>
      </c>
      <c r="E992" t="s">
        <v>1359</v>
      </c>
      <c r="F992" s="105">
        <f t="shared" si="15"/>
        <v>21</v>
      </c>
      <c r="G992" t="s">
        <v>1195</v>
      </c>
      <c r="H992" s="96">
        <v>2</v>
      </c>
    </row>
    <row r="993" spans="1:8">
      <c r="A993" s="13">
        <v>992</v>
      </c>
      <c r="B993" s="14" t="s">
        <v>2322</v>
      </c>
      <c r="C993" t="s">
        <v>3131</v>
      </c>
      <c r="D993" t="s">
        <v>4557</v>
      </c>
      <c r="E993" t="s">
        <v>1359</v>
      </c>
      <c r="F993" s="105">
        <f t="shared" si="15"/>
        <v>21</v>
      </c>
      <c r="G993" t="s">
        <v>1195</v>
      </c>
      <c r="H993" s="96">
        <v>2</v>
      </c>
    </row>
    <row r="994" spans="1:8">
      <c r="A994" s="13">
        <v>993</v>
      </c>
      <c r="B994" s="14" t="s">
        <v>2323</v>
      </c>
      <c r="C994" t="s">
        <v>3130</v>
      </c>
      <c r="D994" t="s">
        <v>4558</v>
      </c>
      <c r="E994" t="s">
        <v>1359</v>
      </c>
      <c r="F994" s="105">
        <f t="shared" si="15"/>
        <v>21</v>
      </c>
      <c r="G994" t="s">
        <v>1195</v>
      </c>
      <c r="H994" s="96">
        <v>2</v>
      </c>
    </row>
    <row r="995" spans="1:8">
      <c r="A995" s="13">
        <v>994</v>
      </c>
      <c r="B995" s="14" t="s">
        <v>2324</v>
      </c>
      <c r="C995" t="s">
        <v>3129</v>
      </c>
      <c r="D995" t="s">
        <v>4559</v>
      </c>
      <c r="E995" t="s">
        <v>1359</v>
      </c>
      <c r="F995" s="105">
        <f t="shared" si="15"/>
        <v>21</v>
      </c>
      <c r="G995" t="s">
        <v>1195</v>
      </c>
      <c r="H995" s="96">
        <v>2</v>
      </c>
    </row>
    <row r="996" spans="1:8">
      <c r="A996" s="13">
        <v>995</v>
      </c>
      <c r="B996" s="14" t="s">
        <v>2325</v>
      </c>
      <c r="C996" t="s">
        <v>3128</v>
      </c>
      <c r="D996" t="s">
        <v>2096</v>
      </c>
      <c r="E996" t="s">
        <v>1359</v>
      </c>
      <c r="F996" s="105">
        <f t="shared" si="15"/>
        <v>21</v>
      </c>
      <c r="G996" t="s">
        <v>1195</v>
      </c>
      <c r="H996" s="96">
        <v>2</v>
      </c>
    </row>
    <row r="997" spans="1:8">
      <c r="A997" s="13">
        <v>996</v>
      </c>
      <c r="B997" s="14" t="s">
        <v>2326</v>
      </c>
      <c r="C997" t="s">
        <v>3127</v>
      </c>
      <c r="D997" t="s">
        <v>4560</v>
      </c>
      <c r="E997" t="s">
        <v>1359</v>
      </c>
      <c r="F997" s="105">
        <f t="shared" si="15"/>
        <v>21</v>
      </c>
      <c r="G997" t="s">
        <v>1195</v>
      </c>
      <c r="H997" s="96">
        <v>2</v>
      </c>
    </row>
    <row r="998" spans="1:8">
      <c r="A998" s="13">
        <v>997</v>
      </c>
      <c r="B998" s="14" t="s">
        <v>2327</v>
      </c>
      <c r="C998" t="s">
        <v>3126</v>
      </c>
      <c r="D998" t="s">
        <v>4561</v>
      </c>
      <c r="E998" t="s">
        <v>1359</v>
      </c>
      <c r="F998" s="105">
        <f t="shared" si="15"/>
        <v>21</v>
      </c>
      <c r="G998" t="s">
        <v>1195</v>
      </c>
      <c r="H998" s="96">
        <v>1</v>
      </c>
    </row>
    <row r="999" spans="1:8">
      <c r="A999" s="13">
        <v>998</v>
      </c>
      <c r="B999" s="14" t="s">
        <v>2328</v>
      </c>
      <c r="C999" t="s">
        <v>3125</v>
      </c>
      <c r="D999" t="s">
        <v>4562</v>
      </c>
      <c r="E999" t="s">
        <v>1359</v>
      </c>
      <c r="F999" s="105">
        <f t="shared" si="15"/>
        <v>21</v>
      </c>
      <c r="G999" t="s">
        <v>1195</v>
      </c>
      <c r="H999" s="96">
        <v>1</v>
      </c>
    </row>
    <row r="1000" spans="1:8">
      <c r="A1000" s="13">
        <v>999</v>
      </c>
      <c r="B1000" s="14" t="s">
        <v>2329</v>
      </c>
      <c r="C1000" t="s">
        <v>3124</v>
      </c>
      <c r="D1000" t="s">
        <v>4563</v>
      </c>
      <c r="E1000" t="s">
        <v>1359</v>
      </c>
      <c r="F1000" s="105">
        <f t="shared" si="15"/>
        <v>21</v>
      </c>
      <c r="G1000" t="s">
        <v>1195</v>
      </c>
      <c r="H1000" s="96">
        <v>1</v>
      </c>
    </row>
    <row r="1001" spans="1:8">
      <c r="A1001" s="13">
        <v>1000</v>
      </c>
      <c r="B1001" s="14" t="s">
        <v>2330</v>
      </c>
      <c r="C1001" t="s">
        <v>3123</v>
      </c>
      <c r="D1001" t="s">
        <v>4564</v>
      </c>
      <c r="E1001" t="s">
        <v>1359</v>
      </c>
      <c r="F1001" s="105">
        <f t="shared" si="15"/>
        <v>21</v>
      </c>
      <c r="G1001" t="s">
        <v>1195</v>
      </c>
      <c r="H1001" s="96">
        <v>1</v>
      </c>
    </row>
    <row r="1002" spans="1:8">
      <c r="A1002" s="13">
        <v>1001</v>
      </c>
      <c r="B1002" s="14" t="s">
        <v>2331</v>
      </c>
      <c r="C1002" t="s">
        <v>3122</v>
      </c>
      <c r="D1002" t="s">
        <v>4565</v>
      </c>
      <c r="E1002" t="s">
        <v>1359</v>
      </c>
      <c r="F1002" s="105">
        <f t="shared" si="15"/>
        <v>21</v>
      </c>
      <c r="G1002" t="s">
        <v>1195</v>
      </c>
      <c r="H1002" s="96">
        <v>1</v>
      </c>
    </row>
    <row r="1003" spans="1:8">
      <c r="A1003" s="13">
        <v>1002</v>
      </c>
      <c r="B1003" s="14" t="s">
        <v>2332</v>
      </c>
      <c r="C1003" t="s">
        <v>3121</v>
      </c>
      <c r="D1003" t="s">
        <v>4566</v>
      </c>
      <c r="E1003" t="s">
        <v>1359</v>
      </c>
      <c r="F1003" s="105">
        <f t="shared" si="15"/>
        <v>21</v>
      </c>
      <c r="G1003" t="s">
        <v>1195</v>
      </c>
      <c r="H1003" s="96">
        <v>1</v>
      </c>
    </row>
    <row r="1004" spans="1:8">
      <c r="A1004" s="13">
        <v>1003</v>
      </c>
      <c r="B1004" s="14" t="s">
        <v>2333</v>
      </c>
      <c r="C1004" t="s">
        <v>3120</v>
      </c>
      <c r="D1004" t="s">
        <v>4286</v>
      </c>
      <c r="E1004" t="s">
        <v>1359</v>
      </c>
      <c r="F1004" s="105">
        <f t="shared" si="15"/>
        <v>21</v>
      </c>
      <c r="G1004" t="s">
        <v>1195</v>
      </c>
      <c r="H1004" s="96">
        <v>1</v>
      </c>
    </row>
    <row r="1005" spans="1:8">
      <c r="A1005" s="13">
        <v>1004</v>
      </c>
      <c r="B1005" s="14" t="s">
        <v>2334</v>
      </c>
      <c r="C1005" t="s">
        <v>3119</v>
      </c>
      <c r="D1005" t="s">
        <v>4567</v>
      </c>
      <c r="E1005" t="s">
        <v>1359</v>
      </c>
      <c r="F1005" s="105">
        <f t="shared" si="15"/>
        <v>21</v>
      </c>
      <c r="G1005" t="s">
        <v>1195</v>
      </c>
      <c r="H1005" s="96">
        <v>1</v>
      </c>
    </row>
    <row r="1006" spans="1:8">
      <c r="A1006" s="13">
        <v>1005</v>
      </c>
      <c r="B1006" s="14" t="s">
        <v>2335</v>
      </c>
      <c r="C1006" t="s">
        <v>3118</v>
      </c>
      <c r="D1006" t="s">
        <v>4568</v>
      </c>
      <c r="E1006" t="s">
        <v>1359</v>
      </c>
      <c r="F1006" s="105">
        <f t="shared" si="15"/>
        <v>21</v>
      </c>
      <c r="G1006" t="s">
        <v>1195</v>
      </c>
      <c r="H1006" s="96">
        <v>1</v>
      </c>
    </row>
    <row r="1007" spans="1:8">
      <c r="A1007" s="13">
        <v>1006</v>
      </c>
      <c r="B1007" s="14" t="s">
        <v>2336</v>
      </c>
      <c r="C1007" t="s">
        <v>3117</v>
      </c>
      <c r="D1007" t="s">
        <v>4569</v>
      </c>
      <c r="E1007" t="s">
        <v>1359</v>
      </c>
      <c r="F1007" s="105">
        <f t="shared" si="15"/>
        <v>21</v>
      </c>
      <c r="G1007" t="s">
        <v>1195</v>
      </c>
      <c r="H1007" s="96">
        <v>1</v>
      </c>
    </row>
    <row r="1008" spans="1:8">
      <c r="A1008" s="13">
        <v>1007</v>
      </c>
      <c r="B1008" s="14" t="s">
        <v>2337</v>
      </c>
      <c r="C1008" t="s">
        <v>1685</v>
      </c>
      <c r="D1008" t="s">
        <v>1686</v>
      </c>
      <c r="E1008" t="s">
        <v>404</v>
      </c>
      <c r="F1008" s="105">
        <f t="shared" si="15"/>
        <v>23</v>
      </c>
      <c r="G1008" t="s">
        <v>1225</v>
      </c>
      <c r="H1008" s="96">
        <v>6</v>
      </c>
    </row>
    <row r="1009" spans="1:8">
      <c r="A1009" s="13">
        <v>1008</v>
      </c>
      <c r="B1009" s="14" t="s">
        <v>2338</v>
      </c>
      <c r="C1009" t="s">
        <v>1683</v>
      </c>
      <c r="D1009" t="s">
        <v>1684</v>
      </c>
      <c r="E1009" t="s">
        <v>404</v>
      </c>
      <c r="F1009" s="105">
        <f t="shared" si="15"/>
        <v>23</v>
      </c>
      <c r="G1009" t="s">
        <v>1225</v>
      </c>
      <c r="H1009" s="96">
        <v>6</v>
      </c>
    </row>
    <row r="1010" spans="1:8">
      <c r="A1010" s="13">
        <v>1009</v>
      </c>
      <c r="B1010" s="14" t="s">
        <v>2339</v>
      </c>
      <c r="C1010" t="s">
        <v>3116</v>
      </c>
      <c r="D1010" t="s">
        <v>4570</v>
      </c>
      <c r="E1010" t="s">
        <v>404</v>
      </c>
      <c r="F1010" s="105">
        <f t="shared" si="15"/>
        <v>23</v>
      </c>
      <c r="G1010" t="s">
        <v>1225</v>
      </c>
      <c r="H1010" s="96">
        <v>2</v>
      </c>
    </row>
    <row r="1011" spans="1:8">
      <c r="A1011" s="13">
        <v>1010</v>
      </c>
      <c r="B1011" s="14" t="s">
        <v>2340</v>
      </c>
      <c r="C1011" t="s">
        <v>1691</v>
      </c>
      <c r="D1011" t="s">
        <v>1692</v>
      </c>
      <c r="E1011" t="s">
        <v>404</v>
      </c>
      <c r="F1011" s="105">
        <f t="shared" si="15"/>
        <v>23</v>
      </c>
      <c r="G1011" t="s">
        <v>1225</v>
      </c>
      <c r="H1011" s="96">
        <v>5</v>
      </c>
    </row>
    <row r="1012" spans="1:8">
      <c r="A1012" s="13">
        <v>1011</v>
      </c>
      <c r="B1012" s="14" t="s">
        <v>2341</v>
      </c>
      <c r="C1012" t="s">
        <v>1993</v>
      </c>
      <c r="D1012" t="s">
        <v>1994</v>
      </c>
      <c r="E1012" t="s">
        <v>404</v>
      </c>
      <c r="F1012" s="105">
        <f t="shared" si="15"/>
        <v>23</v>
      </c>
      <c r="G1012" t="s">
        <v>1225</v>
      </c>
      <c r="H1012" s="96">
        <v>4</v>
      </c>
    </row>
    <row r="1013" spans="1:8">
      <c r="A1013" s="13">
        <v>1012</v>
      </c>
      <c r="B1013" s="14" t="s">
        <v>2342</v>
      </c>
      <c r="C1013" t="s">
        <v>1687</v>
      </c>
      <c r="D1013" t="s">
        <v>1688</v>
      </c>
      <c r="E1013" t="s">
        <v>404</v>
      </c>
      <c r="F1013" s="105">
        <f t="shared" si="15"/>
        <v>23</v>
      </c>
      <c r="G1013" t="s">
        <v>1225</v>
      </c>
      <c r="H1013" s="96">
        <v>5</v>
      </c>
    </row>
    <row r="1014" spans="1:8">
      <c r="A1014" s="13">
        <v>1013</v>
      </c>
      <c r="B1014" s="14" t="s">
        <v>2343</v>
      </c>
      <c r="C1014" t="s">
        <v>1989</v>
      </c>
      <c r="D1014" t="s">
        <v>1990</v>
      </c>
      <c r="E1014" t="s">
        <v>404</v>
      </c>
      <c r="F1014" s="105">
        <f t="shared" si="15"/>
        <v>23</v>
      </c>
      <c r="G1014" t="s">
        <v>1225</v>
      </c>
      <c r="H1014" s="96">
        <v>4</v>
      </c>
    </row>
    <row r="1015" spans="1:8">
      <c r="A1015" s="13">
        <v>1014</v>
      </c>
      <c r="B1015" s="14" t="s">
        <v>2344</v>
      </c>
      <c r="C1015" t="s">
        <v>1991</v>
      </c>
      <c r="D1015" t="s">
        <v>1992</v>
      </c>
      <c r="E1015" t="s">
        <v>404</v>
      </c>
      <c r="F1015" s="105">
        <f t="shared" si="15"/>
        <v>23</v>
      </c>
      <c r="G1015" t="s">
        <v>1225</v>
      </c>
      <c r="H1015" s="96">
        <v>3</v>
      </c>
    </row>
    <row r="1016" spans="1:8">
      <c r="A1016" s="13">
        <v>1015</v>
      </c>
      <c r="B1016" s="14" t="s">
        <v>2345</v>
      </c>
      <c r="C1016" t="s">
        <v>3115</v>
      </c>
      <c r="D1016" t="s">
        <v>4571</v>
      </c>
      <c r="E1016" t="s">
        <v>404</v>
      </c>
      <c r="F1016" s="105">
        <f t="shared" si="15"/>
        <v>23</v>
      </c>
      <c r="G1016" t="s">
        <v>1192</v>
      </c>
      <c r="H1016" s="96">
        <v>2</v>
      </c>
    </row>
    <row r="1017" spans="1:8">
      <c r="A1017" s="13">
        <v>1016</v>
      </c>
      <c r="B1017" s="14" t="s">
        <v>2346</v>
      </c>
      <c r="C1017" t="s">
        <v>3114</v>
      </c>
      <c r="D1017" t="s">
        <v>4572</v>
      </c>
      <c r="E1017" t="s">
        <v>404</v>
      </c>
      <c r="F1017" s="105">
        <f t="shared" si="15"/>
        <v>23</v>
      </c>
      <c r="G1017" t="s">
        <v>1192</v>
      </c>
      <c r="H1017" s="96">
        <v>3</v>
      </c>
    </row>
    <row r="1018" spans="1:8">
      <c r="A1018" s="13">
        <v>1017</v>
      </c>
      <c r="B1018" s="14" t="s">
        <v>2347</v>
      </c>
      <c r="C1018" t="s">
        <v>3113</v>
      </c>
      <c r="D1018" t="s">
        <v>4573</v>
      </c>
      <c r="E1018" t="s">
        <v>404</v>
      </c>
      <c r="F1018" s="105">
        <f t="shared" si="15"/>
        <v>23</v>
      </c>
      <c r="G1018" t="s">
        <v>1192</v>
      </c>
      <c r="H1018" s="96">
        <v>3</v>
      </c>
    </row>
    <row r="1019" spans="1:8">
      <c r="A1019" s="13">
        <v>1018</v>
      </c>
      <c r="B1019" s="14" t="s">
        <v>2348</v>
      </c>
      <c r="C1019" t="s">
        <v>3112</v>
      </c>
      <c r="D1019" t="s">
        <v>4574</v>
      </c>
      <c r="E1019" t="s">
        <v>404</v>
      </c>
      <c r="F1019" s="105">
        <f t="shared" si="15"/>
        <v>23</v>
      </c>
      <c r="G1019" t="s">
        <v>1192</v>
      </c>
      <c r="H1019" s="96">
        <v>2</v>
      </c>
    </row>
    <row r="1020" spans="1:8">
      <c r="A1020" s="13">
        <v>1019</v>
      </c>
      <c r="B1020" s="14" t="s">
        <v>2349</v>
      </c>
      <c r="C1020" t="s">
        <v>3111</v>
      </c>
      <c r="D1020" t="s">
        <v>4575</v>
      </c>
      <c r="E1020" t="s">
        <v>404</v>
      </c>
      <c r="F1020" s="105">
        <f t="shared" si="15"/>
        <v>23</v>
      </c>
      <c r="G1020" t="s">
        <v>1192</v>
      </c>
      <c r="H1020" s="96">
        <v>3</v>
      </c>
    </row>
    <row r="1021" spans="1:8">
      <c r="A1021" s="13">
        <v>1020</v>
      </c>
      <c r="B1021" s="14" t="s">
        <v>2350</v>
      </c>
      <c r="C1021" t="s">
        <v>3110</v>
      </c>
      <c r="D1021" t="s">
        <v>4576</v>
      </c>
      <c r="E1021" t="s">
        <v>404</v>
      </c>
      <c r="F1021" s="105">
        <f t="shared" si="15"/>
        <v>23</v>
      </c>
      <c r="G1021" t="s">
        <v>1192</v>
      </c>
      <c r="H1021" s="96">
        <v>2</v>
      </c>
    </row>
    <row r="1022" spans="1:8">
      <c r="A1022" s="13">
        <v>1021</v>
      </c>
      <c r="B1022" s="14" t="s">
        <v>2351</v>
      </c>
      <c r="C1022" t="s">
        <v>3109</v>
      </c>
      <c r="D1022" t="s">
        <v>4577</v>
      </c>
      <c r="E1022" t="s">
        <v>1359</v>
      </c>
      <c r="F1022" s="105">
        <f t="shared" si="15"/>
        <v>21</v>
      </c>
      <c r="G1022" t="s">
        <v>1194</v>
      </c>
      <c r="H1022" s="96">
        <v>3</v>
      </c>
    </row>
    <row r="1023" spans="1:8">
      <c r="A1023" s="13">
        <v>1022</v>
      </c>
      <c r="B1023" s="14" t="s">
        <v>2352</v>
      </c>
      <c r="C1023" t="s">
        <v>3108</v>
      </c>
      <c r="D1023" t="s">
        <v>4578</v>
      </c>
      <c r="E1023" t="s">
        <v>1359</v>
      </c>
      <c r="F1023" s="105">
        <f t="shared" si="15"/>
        <v>21</v>
      </c>
      <c r="G1023" t="s">
        <v>1194</v>
      </c>
      <c r="H1023" s="96">
        <v>2</v>
      </c>
    </row>
    <row r="1024" spans="1:8">
      <c r="A1024" s="13">
        <v>1023</v>
      </c>
      <c r="B1024" s="14" t="s">
        <v>2353</v>
      </c>
      <c r="C1024" t="s">
        <v>3107</v>
      </c>
      <c r="D1024" t="s">
        <v>4579</v>
      </c>
      <c r="E1024" t="s">
        <v>1359</v>
      </c>
      <c r="F1024" s="105">
        <f t="shared" si="15"/>
        <v>21</v>
      </c>
      <c r="G1024" t="s">
        <v>1194</v>
      </c>
      <c r="H1024" s="96">
        <v>2</v>
      </c>
    </row>
    <row r="1025" spans="1:8">
      <c r="A1025" s="13">
        <v>1024</v>
      </c>
      <c r="B1025" s="14" t="s">
        <v>2354</v>
      </c>
      <c r="C1025" t="s">
        <v>3106</v>
      </c>
      <c r="D1025" t="s">
        <v>4580</v>
      </c>
      <c r="E1025" t="s">
        <v>1359</v>
      </c>
      <c r="F1025" s="105">
        <f t="shared" si="15"/>
        <v>21</v>
      </c>
      <c r="G1025" t="s">
        <v>1194</v>
      </c>
      <c r="H1025" s="96">
        <v>2</v>
      </c>
    </row>
    <row r="1026" spans="1:8">
      <c r="A1026" s="13">
        <v>1025</v>
      </c>
      <c r="B1026" s="14" t="s">
        <v>2355</v>
      </c>
      <c r="C1026" t="s">
        <v>1889</v>
      </c>
      <c r="D1026" t="s">
        <v>1890</v>
      </c>
      <c r="E1026" t="s">
        <v>1359</v>
      </c>
      <c r="F1026" s="105">
        <f t="shared" si="15"/>
        <v>21</v>
      </c>
      <c r="G1026" t="s">
        <v>1194</v>
      </c>
      <c r="H1026" s="96">
        <v>5</v>
      </c>
    </row>
    <row r="1027" spans="1:8">
      <c r="A1027" s="13">
        <v>1026</v>
      </c>
      <c r="B1027" s="14" t="s">
        <v>2356</v>
      </c>
      <c r="C1027" t="s">
        <v>1891</v>
      </c>
      <c r="D1027" t="s">
        <v>1892</v>
      </c>
      <c r="E1027" t="s">
        <v>1359</v>
      </c>
      <c r="F1027" s="105">
        <f t="shared" ref="F1027:F1090" si="16">VLOOKUP(E1027,$N$1:$O$48,2,FALSE)</f>
        <v>21</v>
      </c>
      <c r="G1027" t="s">
        <v>1194</v>
      </c>
      <c r="H1027" s="96">
        <v>5</v>
      </c>
    </row>
    <row r="1028" spans="1:8">
      <c r="A1028" s="13">
        <v>1027</v>
      </c>
      <c r="B1028" s="14" t="s">
        <v>2357</v>
      </c>
      <c r="C1028" t="s">
        <v>3105</v>
      </c>
      <c r="D1028" t="s">
        <v>4581</v>
      </c>
      <c r="E1028" t="s">
        <v>1359</v>
      </c>
      <c r="F1028" s="105">
        <f t="shared" si="16"/>
        <v>21</v>
      </c>
      <c r="G1028" t="s">
        <v>1194</v>
      </c>
      <c r="H1028" s="96">
        <v>3</v>
      </c>
    </row>
    <row r="1029" spans="1:8">
      <c r="A1029" s="13">
        <v>1028</v>
      </c>
      <c r="B1029" s="14" t="s">
        <v>2358</v>
      </c>
      <c r="C1029" t="s">
        <v>3104</v>
      </c>
      <c r="D1029" t="s">
        <v>4582</v>
      </c>
      <c r="E1029" t="s">
        <v>1359</v>
      </c>
      <c r="F1029" s="105">
        <f t="shared" si="16"/>
        <v>21</v>
      </c>
      <c r="G1029" t="s">
        <v>1194</v>
      </c>
      <c r="H1029" s="96">
        <v>3</v>
      </c>
    </row>
    <row r="1030" spans="1:8">
      <c r="A1030" s="13">
        <v>1029</v>
      </c>
      <c r="B1030" s="14" t="s">
        <v>2359</v>
      </c>
      <c r="C1030" t="s">
        <v>3103</v>
      </c>
      <c r="D1030" t="s">
        <v>4583</v>
      </c>
      <c r="E1030" t="s">
        <v>1359</v>
      </c>
      <c r="F1030" s="105">
        <f t="shared" si="16"/>
        <v>21</v>
      </c>
      <c r="G1030" t="s">
        <v>1194</v>
      </c>
      <c r="H1030" s="96">
        <v>2</v>
      </c>
    </row>
    <row r="1031" spans="1:8">
      <c r="A1031" s="13">
        <v>1030</v>
      </c>
      <c r="B1031" s="14" t="s">
        <v>2360</v>
      </c>
      <c r="C1031" t="s">
        <v>3102</v>
      </c>
      <c r="D1031" t="s">
        <v>4584</v>
      </c>
      <c r="E1031" t="s">
        <v>1359</v>
      </c>
      <c r="F1031" s="105">
        <f t="shared" si="16"/>
        <v>21</v>
      </c>
      <c r="G1031" t="s">
        <v>1194</v>
      </c>
      <c r="H1031" s="96">
        <v>2</v>
      </c>
    </row>
    <row r="1032" spans="1:8">
      <c r="A1032" s="13">
        <v>1031</v>
      </c>
      <c r="B1032" s="14" t="s">
        <v>2361</v>
      </c>
      <c r="C1032" t="s">
        <v>3101</v>
      </c>
      <c r="D1032" t="s">
        <v>4585</v>
      </c>
      <c r="E1032" t="s">
        <v>1359</v>
      </c>
      <c r="F1032" s="105">
        <f t="shared" si="16"/>
        <v>21</v>
      </c>
      <c r="G1032" t="s">
        <v>1194</v>
      </c>
      <c r="H1032" s="96">
        <v>2</v>
      </c>
    </row>
    <row r="1033" spans="1:8">
      <c r="A1033" s="13">
        <v>1032</v>
      </c>
      <c r="B1033" s="14" t="s">
        <v>2362</v>
      </c>
      <c r="C1033" t="s">
        <v>3100</v>
      </c>
      <c r="D1033" t="s">
        <v>4586</v>
      </c>
      <c r="E1033" t="s">
        <v>1359</v>
      </c>
      <c r="F1033" s="105">
        <f t="shared" si="16"/>
        <v>21</v>
      </c>
      <c r="G1033" t="s">
        <v>1194</v>
      </c>
      <c r="H1033" s="96">
        <v>2</v>
      </c>
    </row>
    <row r="1034" spans="1:8">
      <c r="A1034" s="13">
        <v>1033</v>
      </c>
      <c r="B1034" s="14" t="s">
        <v>2363</v>
      </c>
      <c r="C1034" t="s">
        <v>3099</v>
      </c>
      <c r="D1034" t="s">
        <v>4587</v>
      </c>
      <c r="E1034" t="s">
        <v>1359</v>
      </c>
      <c r="F1034" s="105">
        <f t="shared" si="16"/>
        <v>21</v>
      </c>
      <c r="G1034" t="s">
        <v>1198</v>
      </c>
      <c r="H1034" s="96">
        <v>3</v>
      </c>
    </row>
    <row r="1035" spans="1:8">
      <c r="A1035" s="13">
        <v>1034</v>
      </c>
      <c r="B1035" s="14" t="s">
        <v>2364</v>
      </c>
      <c r="C1035" t="s">
        <v>3098</v>
      </c>
      <c r="D1035" t="s">
        <v>4588</v>
      </c>
      <c r="E1035" t="s">
        <v>1359</v>
      </c>
      <c r="F1035" s="105">
        <f t="shared" si="16"/>
        <v>21</v>
      </c>
      <c r="G1035" t="s">
        <v>1198</v>
      </c>
      <c r="H1035" s="96">
        <v>2</v>
      </c>
    </row>
    <row r="1036" spans="1:8">
      <c r="A1036" s="13">
        <v>1035</v>
      </c>
      <c r="B1036" s="14" t="s">
        <v>2365</v>
      </c>
      <c r="C1036" t="s">
        <v>1983</v>
      </c>
      <c r="D1036" t="s">
        <v>1984</v>
      </c>
      <c r="E1036" t="s">
        <v>1359</v>
      </c>
      <c r="F1036" s="105">
        <f t="shared" si="16"/>
        <v>21</v>
      </c>
      <c r="G1036" t="s">
        <v>1198</v>
      </c>
      <c r="H1036" s="96">
        <v>5</v>
      </c>
    </row>
    <row r="1037" spans="1:8">
      <c r="A1037" s="13">
        <v>1036</v>
      </c>
      <c r="B1037" s="14" t="s">
        <v>2366</v>
      </c>
      <c r="C1037" t="s">
        <v>2157</v>
      </c>
      <c r="D1037" t="s">
        <v>2158</v>
      </c>
      <c r="E1037" t="s">
        <v>1359</v>
      </c>
      <c r="F1037" s="105">
        <f t="shared" si="16"/>
        <v>21</v>
      </c>
      <c r="G1037" t="s">
        <v>1198</v>
      </c>
      <c r="H1037" s="96">
        <v>3</v>
      </c>
    </row>
    <row r="1038" spans="1:8">
      <c r="A1038" s="13">
        <v>1037</v>
      </c>
      <c r="B1038" s="14" t="s">
        <v>2367</v>
      </c>
      <c r="C1038" t="s">
        <v>3097</v>
      </c>
      <c r="D1038" t="s">
        <v>4589</v>
      </c>
      <c r="E1038" t="s">
        <v>1359</v>
      </c>
      <c r="F1038" s="105">
        <f t="shared" si="16"/>
        <v>21</v>
      </c>
      <c r="G1038" t="s">
        <v>1198</v>
      </c>
      <c r="H1038" s="96">
        <v>3</v>
      </c>
    </row>
    <row r="1039" spans="1:8">
      <c r="A1039" s="13">
        <v>1038</v>
      </c>
      <c r="B1039" s="14" t="s">
        <v>2368</v>
      </c>
      <c r="C1039" t="s">
        <v>3096</v>
      </c>
      <c r="D1039" t="s">
        <v>4590</v>
      </c>
      <c r="E1039" t="s">
        <v>1359</v>
      </c>
      <c r="F1039" s="105">
        <f t="shared" si="16"/>
        <v>21</v>
      </c>
      <c r="G1039" t="s">
        <v>1198</v>
      </c>
      <c r="H1039" s="96">
        <v>2</v>
      </c>
    </row>
    <row r="1040" spans="1:8">
      <c r="A1040" s="13">
        <v>1039</v>
      </c>
      <c r="B1040" s="14" t="s">
        <v>2369</v>
      </c>
      <c r="C1040" t="s">
        <v>3095</v>
      </c>
      <c r="D1040" t="s">
        <v>4591</v>
      </c>
      <c r="E1040" t="s">
        <v>1359</v>
      </c>
      <c r="F1040" s="105">
        <f t="shared" si="16"/>
        <v>21</v>
      </c>
      <c r="G1040" t="s">
        <v>1198</v>
      </c>
      <c r="H1040" s="96">
        <v>2</v>
      </c>
    </row>
    <row r="1041" spans="1:8">
      <c r="A1041" s="13">
        <v>1040</v>
      </c>
      <c r="B1041" s="14" t="s">
        <v>2370</v>
      </c>
      <c r="C1041" t="s">
        <v>3094</v>
      </c>
      <c r="D1041" t="s">
        <v>4592</v>
      </c>
      <c r="E1041" t="s">
        <v>1174</v>
      </c>
      <c r="F1041" s="105">
        <f t="shared" si="16"/>
        <v>24</v>
      </c>
      <c r="G1041" t="s">
        <v>1200</v>
      </c>
      <c r="H1041" s="96">
        <v>1</v>
      </c>
    </row>
    <row r="1042" spans="1:8">
      <c r="A1042" s="13">
        <v>1041</v>
      </c>
      <c r="B1042" s="14" t="s">
        <v>2371</v>
      </c>
      <c r="C1042" t="s">
        <v>3093</v>
      </c>
      <c r="D1042" t="s">
        <v>4593</v>
      </c>
      <c r="E1042" t="s">
        <v>1174</v>
      </c>
      <c r="F1042" s="105">
        <f t="shared" si="16"/>
        <v>24</v>
      </c>
      <c r="G1042" t="s">
        <v>1200</v>
      </c>
      <c r="H1042" s="96">
        <v>1</v>
      </c>
    </row>
    <row r="1043" spans="1:8">
      <c r="A1043" s="13">
        <v>1042</v>
      </c>
      <c r="B1043" s="14" t="s">
        <v>2372</v>
      </c>
      <c r="C1043" t="s">
        <v>3092</v>
      </c>
      <c r="D1043" t="s">
        <v>4594</v>
      </c>
      <c r="E1043" t="s">
        <v>1174</v>
      </c>
      <c r="F1043" s="105">
        <f t="shared" si="16"/>
        <v>24</v>
      </c>
      <c r="G1043" t="s">
        <v>1200</v>
      </c>
      <c r="H1043" s="96">
        <v>1</v>
      </c>
    </row>
    <row r="1044" spans="1:8">
      <c r="A1044" s="13">
        <v>1043</v>
      </c>
      <c r="B1044" s="14" t="s">
        <v>2373</v>
      </c>
      <c r="C1044" t="s">
        <v>3091</v>
      </c>
      <c r="D1044" t="s">
        <v>4595</v>
      </c>
      <c r="E1044" t="s">
        <v>801</v>
      </c>
      <c r="F1044" s="105">
        <f t="shared" si="16"/>
        <v>22</v>
      </c>
      <c r="G1044" t="s">
        <v>1200</v>
      </c>
      <c r="H1044" s="96">
        <v>1</v>
      </c>
    </row>
    <row r="1045" spans="1:8">
      <c r="A1045" s="13">
        <v>1044</v>
      </c>
      <c r="B1045" s="14" t="s">
        <v>2374</v>
      </c>
      <c r="C1045" t="s">
        <v>3090</v>
      </c>
      <c r="D1045" t="s">
        <v>4596</v>
      </c>
      <c r="E1045" t="s">
        <v>1174</v>
      </c>
      <c r="F1045" s="105">
        <f t="shared" si="16"/>
        <v>24</v>
      </c>
      <c r="G1045" t="s">
        <v>1200</v>
      </c>
      <c r="H1045" s="96">
        <v>1</v>
      </c>
    </row>
    <row r="1046" spans="1:8">
      <c r="A1046" s="13">
        <v>1045</v>
      </c>
      <c r="B1046" s="14" t="s">
        <v>2375</v>
      </c>
      <c r="C1046" t="s">
        <v>3089</v>
      </c>
      <c r="D1046" t="s">
        <v>4597</v>
      </c>
      <c r="E1046" t="s">
        <v>404</v>
      </c>
      <c r="F1046" s="105">
        <f t="shared" si="16"/>
        <v>23</v>
      </c>
      <c r="G1046" t="s">
        <v>1200</v>
      </c>
      <c r="H1046" s="96">
        <v>1</v>
      </c>
    </row>
    <row r="1047" spans="1:8">
      <c r="A1047" s="13">
        <v>1046</v>
      </c>
      <c r="B1047" s="14" t="s">
        <v>2376</v>
      </c>
      <c r="C1047" t="s">
        <v>3088</v>
      </c>
      <c r="D1047" t="s">
        <v>4598</v>
      </c>
      <c r="E1047" t="s">
        <v>1174</v>
      </c>
      <c r="F1047" s="105">
        <f t="shared" si="16"/>
        <v>24</v>
      </c>
      <c r="G1047" t="s">
        <v>1200</v>
      </c>
      <c r="H1047" s="96">
        <v>1</v>
      </c>
    </row>
    <row r="1048" spans="1:8">
      <c r="A1048" s="13">
        <v>1047</v>
      </c>
      <c r="B1048" s="14" t="s">
        <v>2377</v>
      </c>
      <c r="C1048" t="s">
        <v>3087</v>
      </c>
      <c r="D1048" t="s">
        <v>4599</v>
      </c>
      <c r="E1048" t="s">
        <v>404</v>
      </c>
      <c r="F1048" s="105">
        <f t="shared" si="16"/>
        <v>23</v>
      </c>
      <c r="G1048" t="s">
        <v>1201</v>
      </c>
      <c r="H1048" s="96">
        <v>3</v>
      </c>
    </row>
    <row r="1049" spans="1:8">
      <c r="A1049" s="13">
        <v>1048</v>
      </c>
      <c r="B1049" s="14" t="s">
        <v>2378</v>
      </c>
      <c r="C1049" t="s">
        <v>3086</v>
      </c>
      <c r="D1049" t="s">
        <v>4600</v>
      </c>
      <c r="E1049" t="s">
        <v>404</v>
      </c>
      <c r="F1049" s="105">
        <f t="shared" si="16"/>
        <v>23</v>
      </c>
      <c r="G1049" t="s">
        <v>1201</v>
      </c>
      <c r="H1049" s="96">
        <v>2</v>
      </c>
    </row>
    <row r="1050" spans="1:8">
      <c r="A1050" s="13">
        <v>1049</v>
      </c>
      <c r="B1050" s="14" t="s">
        <v>2379</v>
      </c>
      <c r="C1050" t="s">
        <v>3085</v>
      </c>
      <c r="D1050" t="s">
        <v>4601</v>
      </c>
      <c r="E1050" t="s">
        <v>404</v>
      </c>
      <c r="F1050" s="105">
        <f t="shared" si="16"/>
        <v>23</v>
      </c>
      <c r="G1050" t="s">
        <v>1201</v>
      </c>
      <c r="H1050" s="96">
        <v>1</v>
      </c>
    </row>
    <row r="1051" spans="1:8">
      <c r="A1051" s="13">
        <v>1050</v>
      </c>
      <c r="B1051" s="14" t="s">
        <v>2380</v>
      </c>
      <c r="C1051" t="s">
        <v>1850</v>
      </c>
      <c r="D1051" t="s">
        <v>1851</v>
      </c>
      <c r="E1051" t="s">
        <v>801</v>
      </c>
      <c r="F1051" s="105">
        <f t="shared" si="16"/>
        <v>22</v>
      </c>
      <c r="G1051" t="s">
        <v>1228</v>
      </c>
      <c r="H1051" s="96">
        <v>4</v>
      </c>
    </row>
    <row r="1052" spans="1:8">
      <c r="A1052" s="13">
        <v>1051</v>
      </c>
      <c r="B1052" s="14" t="s">
        <v>2381</v>
      </c>
      <c r="C1052" t="s">
        <v>2027</v>
      </c>
      <c r="D1052" t="s">
        <v>2028</v>
      </c>
      <c r="E1052" t="s">
        <v>801</v>
      </c>
      <c r="F1052" s="105">
        <f t="shared" si="16"/>
        <v>22</v>
      </c>
      <c r="G1052" t="s">
        <v>1228</v>
      </c>
      <c r="H1052" s="96">
        <v>4</v>
      </c>
    </row>
    <row r="1053" spans="1:8">
      <c r="A1053" s="13">
        <v>1052</v>
      </c>
      <c r="B1053" s="14" t="s">
        <v>2382</v>
      </c>
      <c r="C1053" t="s">
        <v>1852</v>
      </c>
      <c r="D1053" t="s">
        <v>1549</v>
      </c>
      <c r="E1053" t="s">
        <v>801</v>
      </c>
      <c r="F1053" s="105">
        <f t="shared" si="16"/>
        <v>22</v>
      </c>
      <c r="G1053" t="s">
        <v>1228</v>
      </c>
      <c r="H1053" s="96">
        <v>4</v>
      </c>
    </row>
    <row r="1054" spans="1:8">
      <c r="A1054" s="13">
        <v>1053</v>
      </c>
      <c r="B1054" s="14" t="s">
        <v>2383</v>
      </c>
      <c r="C1054" t="s">
        <v>1853</v>
      </c>
      <c r="D1054" t="s">
        <v>1854</v>
      </c>
      <c r="E1054" t="s">
        <v>801</v>
      </c>
      <c r="F1054" s="105">
        <f t="shared" si="16"/>
        <v>22</v>
      </c>
      <c r="G1054" t="s">
        <v>1228</v>
      </c>
      <c r="H1054" s="96">
        <v>4</v>
      </c>
    </row>
    <row r="1055" spans="1:8">
      <c r="A1055" s="13">
        <v>1054</v>
      </c>
      <c r="B1055" s="14" t="s">
        <v>2384</v>
      </c>
      <c r="C1055" t="s">
        <v>1856</v>
      </c>
      <c r="D1055" t="s">
        <v>1857</v>
      </c>
      <c r="E1055" t="s">
        <v>801</v>
      </c>
      <c r="F1055" s="105">
        <f t="shared" si="16"/>
        <v>22</v>
      </c>
      <c r="G1055" t="s">
        <v>1228</v>
      </c>
      <c r="H1055" s="96">
        <v>4</v>
      </c>
    </row>
    <row r="1056" spans="1:8">
      <c r="A1056" s="13">
        <v>1055</v>
      </c>
      <c r="B1056" s="14" t="s">
        <v>2385</v>
      </c>
      <c r="C1056" t="s">
        <v>1986</v>
      </c>
      <c r="D1056" t="s">
        <v>1721</v>
      </c>
      <c r="E1056" t="s">
        <v>801</v>
      </c>
      <c r="F1056" s="105">
        <f t="shared" si="16"/>
        <v>22</v>
      </c>
      <c r="G1056" t="s">
        <v>1228</v>
      </c>
      <c r="H1056" s="96">
        <v>4</v>
      </c>
    </row>
    <row r="1057" spans="1:8">
      <c r="A1057" s="13">
        <v>1056</v>
      </c>
      <c r="B1057" s="14" t="s">
        <v>2386</v>
      </c>
      <c r="C1057" t="s">
        <v>1858</v>
      </c>
      <c r="D1057" t="s">
        <v>1859</v>
      </c>
      <c r="E1057" t="s">
        <v>801</v>
      </c>
      <c r="F1057" s="105">
        <f t="shared" si="16"/>
        <v>22</v>
      </c>
      <c r="G1057" t="s">
        <v>1228</v>
      </c>
      <c r="H1057" s="96">
        <v>4</v>
      </c>
    </row>
    <row r="1058" spans="1:8">
      <c r="A1058" s="13">
        <v>1057</v>
      </c>
      <c r="B1058" s="14" t="s">
        <v>2387</v>
      </c>
      <c r="C1058" t="s">
        <v>3084</v>
      </c>
      <c r="D1058" t="s">
        <v>4602</v>
      </c>
      <c r="E1058" t="s">
        <v>801</v>
      </c>
      <c r="F1058" s="105">
        <f t="shared" si="16"/>
        <v>22</v>
      </c>
      <c r="G1058" t="s">
        <v>1228</v>
      </c>
      <c r="H1058" s="96">
        <v>3</v>
      </c>
    </row>
    <row r="1059" spans="1:8">
      <c r="A1059" s="13">
        <v>1058</v>
      </c>
      <c r="B1059" s="14" t="s">
        <v>2388</v>
      </c>
      <c r="C1059" t="s">
        <v>3083</v>
      </c>
      <c r="D1059" t="s">
        <v>4603</v>
      </c>
      <c r="E1059" t="s">
        <v>801</v>
      </c>
      <c r="F1059" s="105">
        <f t="shared" si="16"/>
        <v>22</v>
      </c>
      <c r="G1059" t="s">
        <v>1228</v>
      </c>
      <c r="H1059" s="96">
        <v>3</v>
      </c>
    </row>
    <row r="1060" spans="1:8">
      <c r="A1060" s="13">
        <v>1059</v>
      </c>
      <c r="B1060" s="14" t="s">
        <v>2389</v>
      </c>
      <c r="C1060" t="s">
        <v>3082</v>
      </c>
      <c r="D1060" t="s">
        <v>4604</v>
      </c>
      <c r="E1060" t="s">
        <v>801</v>
      </c>
      <c r="F1060" s="105">
        <f t="shared" si="16"/>
        <v>22</v>
      </c>
      <c r="G1060" t="s">
        <v>1228</v>
      </c>
      <c r="H1060" s="96">
        <v>3</v>
      </c>
    </row>
    <row r="1061" spans="1:8">
      <c r="A1061" s="13">
        <v>1060</v>
      </c>
      <c r="B1061" s="14" t="s">
        <v>2390</v>
      </c>
      <c r="C1061" t="s">
        <v>3081</v>
      </c>
      <c r="D1061" t="s">
        <v>4605</v>
      </c>
      <c r="E1061" t="s">
        <v>801</v>
      </c>
      <c r="F1061" s="105">
        <f t="shared" si="16"/>
        <v>22</v>
      </c>
      <c r="G1061" t="s">
        <v>1228</v>
      </c>
      <c r="H1061" s="96">
        <v>3</v>
      </c>
    </row>
    <row r="1062" spans="1:8">
      <c r="A1062" s="13">
        <v>1061</v>
      </c>
      <c r="B1062" s="14" t="s">
        <v>2391</v>
      </c>
      <c r="C1062" t="s">
        <v>3080</v>
      </c>
      <c r="D1062" t="s">
        <v>4606</v>
      </c>
      <c r="E1062" t="s">
        <v>801</v>
      </c>
      <c r="F1062" s="105">
        <f t="shared" si="16"/>
        <v>22</v>
      </c>
      <c r="G1062" t="s">
        <v>1228</v>
      </c>
      <c r="H1062" s="96">
        <v>3</v>
      </c>
    </row>
    <row r="1063" spans="1:8">
      <c r="A1063" s="13">
        <v>1062</v>
      </c>
      <c r="B1063" s="14" t="s">
        <v>2392</v>
      </c>
      <c r="C1063" t="s">
        <v>3079</v>
      </c>
      <c r="D1063" t="s">
        <v>4607</v>
      </c>
      <c r="E1063" t="s">
        <v>801</v>
      </c>
      <c r="F1063" s="105">
        <f t="shared" si="16"/>
        <v>22</v>
      </c>
      <c r="G1063" t="s">
        <v>1228</v>
      </c>
      <c r="H1063" s="96">
        <v>3</v>
      </c>
    </row>
    <row r="1064" spans="1:8">
      <c r="A1064" s="13">
        <v>1063</v>
      </c>
      <c r="B1064" s="14" t="s">
        <v>2393</v>
      </c>
      <c r="C1064" t="s">
        <v>3078</v>
      </c>
      <c r="D1064" t="s">
        <v>4608</v>
      </c>
      <c r="E1064" t="s">
        <v>801</v>
      </c>
      <c r="F1064" s="105">
        <f t="shared" si="16"/>
        <v>22</v>
      </c>
      <c r="G1064" t="s">
        <v>1228</v>
      </c>
      <c r="H1064" s="96">
        <v>3</v>
      </c>
    </row>
    <row r="1065" spans="1:8">
      <c r="A1065" s="13">
        <v>1064</v>
      </c>
      <c r="B1065" s="14" t="s">
        <v>2394</v>
      </c>
      <c r="C1065" t="s">
        <v>3077</v>
      </c>
      <c r="D1065" t="s">
        <v>4609</v>
      </c>
      <c r="E1065" t="s">
        <v>801</v>
      </c>
      <c r="F1065" s="105">
        <f t="shared" si="16"/>
        <v>22</v>
      </c>
      <c r="G1065" t="s">
        <v>1228</v>
      </c>
      <c r="H1065" s="96">
        <v>3</v>
      </c>
    </row>
    <row r="1066" spans="1:8">
      <c r="A1066" s="13">
        <v>1065</v>
      </c>
      <c r="B1066" s="14" t="s">
        <v>2395</v>
      </c>
      <c r="C1066" t="s">
        <v>3076</v>
      </c>
      <c r="D1066" t="s">
        <v>4610</v>
      </c>
      <c r="E1066" t="s">
        <v>801</v>
      </c>
      <c r="F1066" s="105">
        <f t="shared" si="16"/>
        <v>22</v>
      </c>
      <c r="G1066" t="s">
        <v>1228</v>
      </c>
      <c r="H1066" s="96">
        <v>3</v>
      </c>
    </row>
    <row r="1067" spans="1:8">
      <c r="A1067" s="13">
        <v>1066</v>
      </c>
      <c r="B1067" s="14" t="s">
        <v>2396</v>
      </c>
      <c r="C1067" t="s">
        <v>3075</v>
      </c>
      <c r="D1067" t="s">
        <v>4611</v>
      </c>
      <c r="E1067" t="s">
        <v>801</v>
      </c>
      <c r="F1067" s="105">
        <f t="shared" si="16"/>
        <v>22</v>
      </c>
      <c r="G1067" t="s">
        <v>1228</v>
      </c>
      <c r="H1067" s="96">
        <v>3</v>
      </c>
    </row>
    <row r="1068" spans="1:8">
      <c r="A1068" s="13">
        <v>1067</v>
      </c>
      <c r="B1068" s="14" t="s">
        <v>2397</v>
      </c>
      <c r="C1068" t="s">
        <v>3074</v>
      </c>
      <c r="D1068" t="s">
        <v>4612</v>
      </c>
      <c r="E1068" t="s">
        <v>801</v>
      </c>
      <c r="F1068" s="105">
        <f t="shared" si="16"/>
        <v>22</v>
      </c>
      <c r="G1068" t="s">
        <v>1228</v>
      </c>
      <c r="H1068" s="96">
        <v>3</v>
      </c>
    </row>
    <row r="1069" spans="1:8">
      <c r="A1069" s="13">
        <v>1068</v>
      </c>
      <c r="B1069" s="14" t="s">
        <v>2398</v>
      </c>
      <c r="C1069" t="s">
        <v>3073</v>
      </c>
      <c r="D1069" t="s">
        <v>4613</v>
      </c>
      <c r="E1069" t="s">
        <v>801</v>
      </c>
      <c r="F1069" s="105">
        <f t="shared" si="16"/>
        <v>22</v>
      </c>
      <c r="G1069" t="s">
        <v>1228</v>
      </c>
      <c r="H1069" s="96">
        <v>3</v>
      </c>
    </row>
    <row r="1070" spans="1:8">
      <c r="A1070" s="13">
        <v>1069</v>
      </c>
      <c r="B1070" s="14" t="s">
        <v>2399</v>
      </c>
      <c r="C1070" t="s">
        <v>3072</v>
      </c>
      <c r="D1070" t="s">
        <v>4614</v>
      </c>
      <c r="E1070" t="s">
        <v>801</v>
      </c>
      <c r="F1070" s="105">
        <f t="shared" si="16"/>
        <v>22</v>
      </c>
      <c r="G1070" t="s">
        <v>1228</v>
      </c>
      <c r="H1070" s="96">
        <v>3</v>
      </c>
    </row>
    <row r="1071" spans="1:8">
      <c r="A1071" s="13">
        <v>1070</v>
      </c>
      <c r="B1071" s="14" t="s">
        <v>2400</v>
      </c>
      <c r="C1071" t="s">
        <v>3071</v>
      </c>
      <c r="D1071" t="s">
        <v>4615</v>
      </c>
      <c r="E1071" t="s">
        <v>801</v>
      </c>
      <c r="F1071" s="105">
        <f t="shared" si="16"/>
        <v>22</v>
      </c>
      <c r="G1071" t="s">
        <v>1228</v>
      </c>
      <c r="H1071" s="96">
        <v>3</v>
      </c>
    </row>
    <row r="1072" spans="1:8">
      <c r="A1072" s="13">
        <v>1071</v>
      </c>
      <c r="B1072" s="14" t="s">
        <v>2401</v>
      </c>
      <c r="C1072" t="s">
        <v>3070</v>
      </c>
      <c r="D1072" t="s">
        <v>4616</v>
      </c>
      <c r="E1072" t="s">
        <v>801</v>
      </c>
      <c r="F1072" s="105">
        <f t="shared" si="16"/>
        <v>22</v>
      </c>
      <c r="G1072" t="s">
        <v>1228</v>
      </c>
      <c r="H1072" s="96">
        <v>3</v>
      </c>
    </row>
    <row r="1073" spans="1:8">
      <c r="A1073" s="13">
        <v>1072</v>
      </c>
      <c r="B1073" s="14" t="s">
        <v>2402</v>
      </c>
      <c r="C1073" t="s">
        <v>3069</v>
      </c>
      <c r="D1073" t="s">
        <v>4617</v>
      </c>
      <c r="E1073" t="s">
        <v>801</v>
      </c>
      <c r="F1073" s="105">
        <f t="shared" si="16"/>
        <v>22</v>
      </c>
      <c r="G1073" t="s">
        <v>1228</v>
      </c>
      <c r="H1073" s="105">
        <v>2</v>
      </c>
    </row>
    <row r="1074" spans="1:8">
      <c r="A1074" s="13">
        <v>1073</v>
      </c>
      <c r="B1074" s="14" t="s">
        <v>2403</v>
      </c>
      <c r="C1074" t="s">
        <v>3068</v>
      </c>
      <c r="D1074" t="s">
        <v>4618</v>
      </c>
      <c r="E1074" t="s">
        <v>801</v>
      </c>
      <c r="F1074" s="105">
        <f t="shared" si="16"/>
        <v>22</v>
      </c>
      <c r="G1074" t="s">
        <v>1228</v>
      </c>
      <c r="H1074" s="96">
        <v>2</v>
      </c>
    </row>
    <row r="1075" spans="1:8">
      <c r="A1075" s="13">
        <v>1074</v>
      </c>
      <c r="B1075" s="14" t="s">
        <v>2404</v>
      </c>
      <c r="C1075" t="s">
        <v>3067</v>
      </c>
      <c r="D1075" t="s">
        <v>4619</v>
      </c>
      <c r="E1075" t="s">
        <v>801</v>
      </c>
      <c r="F1075" s="105">
        <f t="shared" si="16"/>
        <v>22</v>
      </c>
      <c r="G1075" t="s">
        <v>1228</v>
      </c>
      <c r="H1075" s="96">
        <v>2</v>
      </c>
    </row>
    <row r="1076" spans="1:8">
      <c r="A1076" s="13">
        <v>1075</v>
      </c>
      <c r="B1076" s="14" t="s">
        <v>2405</v>
      </c>
      <c r="C1076" t="s">
        <v>3066</v>
      </c>
      <c r="D1076" t="s">
        <v>4620</v>
      </c>
      <c r="E1076" t="s">
        <v>801</v>
      </c>
      <c r="F1076" s="105">
        <f t="shared" si="16"/>
        <v>22</v>
      </c>
      <c r="G1076" t="s">
        <v>1228</v>
      </c>
      <c r="H1076" s="96">
        <v>2</v>
      </c>
    </row>
    <row r="1077" spans="1:8">
      <c r="A1077" s="13">
        <v>1076</v>
      </c>
      <c r="B1077" s="14" t="s">
        <v>2406</v>
      </c>
      <c r="C1077" t="s">
        <v>3065</v>
      </c>
      <c r="D1077" t="s">
        <v>4621</v>
      </c>
      <c r="E1077" t="s">
        <v>801</v>
      </c>
      <c r="F1077" s="105">
        <f t="shared" si="16"/>
        <v>22</v>
      </c>
      <c r="G1077" t="s">
        <v>1228</v>
      </c>
      <c r="H1077" s="96">
        <v>2</v>
      </c>
    </row>
    <row r="1078" spans="1:8">
      <c r="A1078" s="13">
        <v>1077</v>
      </c>
      <c r="B1078" s="14" t="s">
        <v>2407</v>
      </c>
      <c r="C1078" t="s">
        <v>3064</v>
      </c>
      <c r="D1078" t="s">
        <v>4622</v>
      </c>
      <c r="E1078" t="s">
        <v>801</v>
      </c>
      <c r="F1078" s="105">
        <f t="shared" si="16"/>
        <v>22</v>
      </c>
      <c r="G1078" t="s">
        <v>1228</v>
      </c>
      <c r="H1078" s="96">
        <v>2</v>
      </c>
    </row>
    <row r="1079" spans="1:8">
      <c r="A1079" s="13">
        <v>1078</v>
      </c>
      <c r="B1079" s="14" t="s">
        <v>2408</v>
      </c>
      <c r="C1079" t="s">
        <v>3063</v>
      </c>
      <c r="D1079" t="s">
        <v>4623</v>
      </c>
      <c r="E1079" t="s">
        <v>801</v>
      </c>
      <c r="F1079" s="105">
        <f t="shared" si="16"/>
        <v>22</v>
      </c>
      <c r="G1079" t="s">
        <v>1228</v>
      </c>
      <c r="H1079" s="96">
        <v>2</v>
      </c>
    </row>
    <row r="1080" spans="1:8">
      <c r="A1080" s="13">
        <v>1079</v>
      </c>
      <c r="B1080" s="14" t="s">
        <v>2409</v>
      </c>
      <c r="C1080" t="s">
        <v>3062</v>
      </c>
      <c r="D1080" t="s">
        <v>4624</v>
      </c>
      <c r="E1080" t="s">
        <v>801</v>
      </c>
      <c r="F1080" s="105">
        <f t="shared" si="16"/>
        <v>22</v>
      </c>
      <c r="G1080" t="s">
        <v>1228</v>
      </c>
      <c r="H1080" s="96">
        <v>2</v>
      </c>
    </row>
    <row r="1081" spans="1:8">
      <c r="A1081" s="13">
        <v>1080</v>
      </c>
      <c r="B1081" s="14" t="s">
        <v>2410</v>
      </c>
      <c r="C1081" t="s">
        <v>3061</v>
      </c>
      <c r="D1081" t="s">
        <v>4625</v>
      </c>
      <c r="E1081" t="s">
        <v>801</v>
      </c>
      <c r="F1081" s="105">
        <f t="shared" si="16"/>
        <v>22</v>
      </c>
      <c r="G1081" t="s">
        <v>1228</v>
      </c>
      <c r="H1081" s="96">
        <v>2</v>
      </c>
    </row>
    <row r="1082" spans="1:8">
      <c r="A1082" s="13">
        <v>1081</v>
      </c>
      <c r="B1082" s="14" t="s">
        <v>2411</v>
      </c>
      <c r="C1082" t="s">
        <v>3060</v>
      </c>
      <c r="D1082" t="s">
        <v>4626</v>
      </c>
      <c r="E1082" t="s">
        <v>801</v>
      </c>
      <c r="F1082" s="105">
        <f t="shared" si="16"/>
        <v>22</v>
      </c>
      <c r="G1082" t="s">
        <v>1228</v>
      </c>
      <c r="H1082" s="96">
        <v>1</v>
      </c>
    </row>
    <row r="1083" spans="1:8">
      <c r="A1083" s="13">
        <v>1082</v>
      </c>
      <c r="B1083" s="14" t="s">
        <v>2412</v>
      </c>
      <c r="C1083" t="s">
        <v>3059</v>
      </c>
      <c r="D1083" t="s">
        <v>4627</v>
      </c>
      <c r="E1083" t="s">
        <v>801</v>
      </c>
      <c r="F1083" s="105">
        <f t="shared" si="16"/>
        <v>22</v>
      </c>
      <c r="G1083" t="s">
        <v>1228</v>
      </c>
      <c r="H1083" s="96">
        <v>1</v>
      </c>
    </row>
    <row r="1084" spans="1:8">
      <c r="A1084" s="13">
        <v>1083</v>
      </c>
      <c r="B1084" s="14" t="s">
        <v>2413</v>
      </c>
      <c r="C1084" t="s">
        <v>3058</v>
      </c>
      <c r="D1084" t="s">
        <v>4628</v>
      </c>
      <c r="E1084" t="s">
        <v>801</v>
      </c>
      <c r="F1084" s="105">
        <f t="shared" si="16"/>
        <v>22</v>
      </c>
      <c r="G1084" t="s">
        <v>1228</v>
      </c>
      <c r="H1084" s="96">
        <v>1</v>
      </c>
    </row>
    <row r="1085" spans="1:8">
      <c r="A1085" s="13">
        <v>1084</v>
      </c>
      <c r="B1085" s="14" t="s">
        <v>2414</v>
      </c>
      <c r="C1085" t="s">
        <v>5037</v>
      </c>
      <c r="D1085" t="s">
        <v>4629</v>
      </c>
      <c r="E1085" t="s">
        <v>801</v>
      </c>
      <c r="F1085" s="105">
        <f t="shared" si="16"/>
        <v>22</v>
      </c>
      <c r="G1085" t="s">
        <v>1228</v>
      </c>
      <c r="H1085" s="96">
        <v>1</v>
      </c>
    </row>
    <row r="1086" spans="1:8">
      <c r="A1086" s="13">
        <v>1085</v>
      </c>
      <c r="B1086" s="14" t="s">
        <v>2415</v>
      </c>
      <c r="C1086" t="s">
        <v>3057</v>
      </c>
      <c r="D1086" t="s">
        <v>4630</v>
      </c>
      <c r="E1086" t="s">
        <v>801</v>
      </c>
      <c r="F1086" s="105">
        <f t="shared" si="16"/>
        <v>22</v>
      </c>
      <c r="G1086" t="s">
        <v>1228</v>
      </c>
      <c r="H1086" s="96">
        <v>1</v>
      </c>
    </row>
    <row r="1087" spans="1:8">
      <c r="A1087" s="13">
        <v>1086</v>
      </c>
      <c r="B1087" s="14" t="s">
        <v>2416</v>
      </c>
      <c r="C1087" t="s">
        <v>3056</v>
      </c>
      <c r="D1087" t="s">
        <v>4631</v>
      </c>
      <c r="E1087" t="s">
        <v>801</v>
      </c>
      <c r="F1087" s="105">
        <f t="shared" si="16"/>
        <v>22</v>
      </c>
      <c r="G1087" t="s">
        <v>1228</v>
      </c>
      <c r="H1087" s="96">
        <v>1</v>
      </c>
    </row>
    <row r="1088" spans="1:8">
      <c r="A1088" s="13">
        <v>1087</v>
      </c>
      <c r="B1088" s="14" t="s">
        <v>2417</v>
      </c>
      <c r="C1088" t="s">
        <v>3055</v>
      </c>
      <c r="D1088" t="s">
        <v>4632</v>
      </c>
      <c r="E1088" t="s">
        <v>801</v>
      </c>
      <c r="F1088" s="105">
        <f t="shared" si="16"/>
        <v>22</v>
      </c>
      <c r="G1088" t="s">
        <v>1228</v>
      </c>
      <c r="H1088" s="96">
        <v>1</v>
      </c>
    </row>
    <row r="1089" spans="1:8">
      <c r="A1089" s="13">
        <v>1088</v>
      </c>
      <c r="B1089" s="14" t="s">
        <v>2418</v>
      </c>
      <c r="C1089" t="s">
        <v>3054</v>
      </c>
      <c r="D1089" t="s">
        <v>4633</v>
      </c>
      <c r="E1089" t="s">
        <v>801</v>
      </c>
      <c r="F1089" s="105">
        <f t="shared" si="16"/>
        <v>22</v>
      </c>
      <c r="G1089" t="s">
        <v>1228</v>
      </c>
      <c r="H1089" s="96">
        <v>1</v>
      </c>
    </row>
    <row r="1090" spans="1:8">
      <c r="A1090" s="13">
        <v>1089</v>
      </c>
      <c r="B1090" s="14" t="s">
        <v>2419</v>
      </c>
      <c r="C1090" t="s">
        <v>3053</v>
      </c>
      <c r="D1090" t="s">
        <v>4634</v>
      </c>
      <c r="E1090" t="s">
        <v>801</v>
      </c>
      <c r="F1090" s="105">
        <f t="shared" si="16"/>
        <v>22</v>
      </c>
      <c r="G1090" t="s">
        <v>1228</v>
      </c>
      <c r="H1090" s="96">
        <v>1</v>
      </c>
    </row>
    <row r="1091" spans="1:8">
      <c r="A1091" s="13">
        <v>1090</v>
      </c>
      <c r="B1091" s="14" t="s">
        <v>2420</v>
      </c>
      <c r="C1091" t="s">
        <v>3052</v>
      </c>
      <c r="D1091" t="s">
        <v>4635</v>
      </c>
      <c r="E1091" t="s">
        <v>801</v>
      </c>
      <c r="F1091" s="105">
        <f t="shared" ref="F1091:F1154" si="17">VLOOKUP(E1091,$N$1:$O$48,2,FALSE)</f>
        <v>22</v>
      </c>
      <c r="G1091" t="s">
        <v>1228</v>
      </c>
      <c r="H1091" s="96">
        <v>1</v>
      </c>
    </row>
    <row r="1092" spans="1:8">
      <c r="A1092" s="13">
        <v>1091</v>
      </c>
      <c r="B1092" s="14" t="s">
        <v>2421</v>
      </c>
      <c r="C1092" t="s">
        <v>3051</v>
      </c>
      <c r="D1092" t="s">
        <v>4636</v>
      </c>
      <c r="E1092" t="s">
        <v>1183</v>
      </c>
      <c r="F1092" s="105">
        <f t="shared" si="17"/>
        <v>20</v>
      </c>
      <c r="G1092" t="s">
        <v>1227</v>
      </c>
      <c r="H1092" s="96">
        <v>3</v>
      </c>
    </row>
    <row r="1093" spans="1:8">
      <c r="A1093" s="13">
        <v>1092</v>
      </c>
      <c r="B1093" s="14" t="s">
        <v>2422</v>
      </c>
      <c r="C1093" t="s">
        <v>1603</v>
      </c>
      <c r="D1093" t="s">
        <v>1604</v>
      </c>
      <c r="E1093" t="s">
        <v>801</v>
      </c>
      <c r="F1093" s="105">
        <f t="shared" si="17"/>
        <v>22</v>
      </c>
      <c r="G1093" t="s">
        <v>1202</v>
      </c>
      <c r="H1093" s="96" t="s">
        <v>275</v>
      </c>
    </row>
    <row r="1094" spans="1:8">
      <c r="A1094" s="13">
        <v>1093</v>
      </c>
      <c r="B1094" s="14" t="s">
        <v>2423</v>
      </c>
      <c r="C1094" t="s">
        <v>2113</v>
      </c>
      <c r="D1094" t="s">
        <v>2114</v>
      </c>
      <c r="E1094" t="s">
        <v>801</v>
      </c>
      <c r="F1094" s="105">
        <f t="shared" si="17"/>
        <v>22</v>
      </c>
      <c r="G1094" t="s">
        <v>1202</v>
      </c>
      <c r="H1094" s="96">
        <v>4</v>
      </c>
    </row>
    <row r="1095" spans="1:8">
      <c r="A1095" s="13">
        <v>1094</v>
      </c>
      <c r="B1095" s="14" t="s">
        <v>2424</v>
      </c>
      <c r="C1095" t="s">
        <v>1615</v>
      </c>
      <c r="D1095" t="s">
        <v>1616</v>
      </c>
      <c r="E1095" t="s">
        <v>801</v>
      </c>
      <c r="F1095" s="105">
        <f t="shared" si="17"/>
        <v>22</v>
      </c>
      <c r="G1095" t="s">
        <v>1202</v>
      </c>
      <c r="H1095" s="96" t="s">
        <v>269</v>
      </c>
    </row>
    <row r="1096" spans="1:8">
      <c r="A1096" s="13">
        <v>1095</v>
      </c>
      <c r="B1096" s="14" t="s">
        <v>2425</v>
      </c>
      <c r="C1096" t="s">
        <v>3050</v>
      </c>
      <c r="D1096" t="s">
        <v>4637</v>
      </c>
      <c r="E1096" t="s">
        <v>801</v>
      </c>
      <c r="F1096" s="105">
        <f t="shared" si="17"/>
        <v>22</v>
      </c>
      <c r="G1096" t="s">
        <v>1202</v>
      </c>
      <c r="H1096" s="96">
        <v>3</v>
      </c>
    </row>
    <row r="1097" spans="1:8">
      <c r="A1097" s="13">
        <v>1096</v>
      </c>
      <c r="B1097" s="14" t="s">
        <v>2426</v>
      </c>
      <c r="C1097" t="s">
        <v>3049</v>
      </c>
      <c r="D1097" t="s">
        <v>4638</v>
      </c>
      <c r="E1097" t="s">
        <v>801</v>
      </c>
      <c r="F1097" s="105">
        <f t="shared" si="17"/>
        <v>22</v>
      </c>
      <c r="G1097" t="s">
        <v>1202</v>
      </c>
      <c r="H1097" s="96">
        <v>2</v>
      </c>
    </row>
    <row r="1098" spans="1:8">
      <c r="A1098" s="13">
        <v>1097</v>
      </c>
      <c r="B1098" s="14" t="s">
        <v>2427</v>
      </c>
      <c r="C1098" t="s">
        <v>3048</v>
      </c>
      <c r="D1098" t="s">
        <v>4639</v>
      </c>
      <c r="E1098" t="s">
        <v>801</v>
      </c>
      <c r="F1098" s="105">
        <f t="shared" si="17"/>
        <v>22</v>
      </c>
      <c r="G1098" t="s">
        <v>1202</v>
      </c>
      <c r="H1098" s="96" t="s">
        <v>269</v>
      </c>
    </row>
    <row r="1099" spans="1:8">
      <c r="A1099" s="13">
        <v>1098</v>
      </c>
      <c r="B1099" s="14" t="s">
        <v>2428</v>
      </c>
      <c r="C1099" t="s">
        <v>2038</v>
      </c>
      <c r="D1099" t="s">
        <v>2039</v>
      </c>
      <c r="E1099" t="s">
        <v>801</v>
      </c>
      <c r="F1099" s="105">
        <f t="shared" si="17"/>
        <v>22</v>
      </c>
      <c r="G1099" t="s">
        <v>1202</v>
      </c>
      <c r="H1099" s="96">
        <v>4</v>
      </c>
    </row>
    <row r="1100" spans="1:8">
      <c r="A1100" s="13">
        <v>1099</v>
      </c>
      <c r="B1100" s="14" t="s">
        <v>2429</v>
      </c>
      <c r="C1100" t="s">
        <v>1599</v>
      </c>
      <c r="D1100" t="s">
        <v>1600</v>
      </c>
      <c r="E1100" t="s">
        <v>801</v>
      </c>
      <c r="F1100" s="105">
        <f t="shared" si="17"/>
        <v>22</v>
      </c>
      <c r="G1100" t="s">
        <v>1202</v>
      </c>
      <c r="H1100" s="96" t="s">
        <v>275</v>
      </c>
    </row>
    <row r="1101" spans="1:8">
      <c r="A1101" s="13">
        <v>1100</v>
      </c>
      <c r="B1101" s="14" t="s">
        <v>2430</v>
      </c>
      <c r="C1101" t="s">
        <v>3047</v>
      </c>
      <c r="D1101" t="s">
        <v>4640</v>
      </c>
      <c r="E1101" t="s">
        <v>417</v>
      </c>
      <c r="F1101" s="105">
        <f t="shared" si="17"/>
        <v>30</v>
      </c>
      <c r="G1101" t="s">
        <v>1207</v>
      </c>
      <c r="H1101" s="96">
        <v>3</v>
      </c>
    </row>
    <row r="1102" spans="1:8">
      <c r="A1102" s="13">
        <v>1101</v>
      </c>
      <c r="B1102" s="14" t="s">
        <v>2431</v>
      </c>
      <c r="C1102" t="s">
        <v>3046</v>
      </c>
      <c r="D1102" t="s">
        <v>4641</v>
      </c>
      <c r="E1102" t="s">
        <v>404</v>
      </c>
      <c r="F1102" s="105">
        <f t="shared" si="17"/>
        <v>23</v>
      </c>
      <c r="G1102" t="s">
        <v>1207</v>
      </c>
      <c r="H1102" s="96">
        <v>1</v>
      </c>
    </row>
    <row r="1103" spans="1:8">
      <c r="A1103" s="13">
        <v>1102</v>
      </c>
      <c r="B1103" s="14" t="s">
        <v>2432</v>
      </c>
      <c r="C1103" t="s">
        <v>3045</v>
      </c>
      <c r="D1103" t="s">
        <v>4642</v>
      </c>
      <c r="E1103" t="s">
        <v>1174</v>
      </c>
      <c r="F1103" s="105">
        <f t="shared" si="17"/>
        <v>24</v>
      </c>
      <c r="G1103" t="s">
        <v>1207</v>
      </c>
      <c r="H1103" s="96">
        <v>1</v>
      </c>
    </row>
    <row r="1104" spans="1:8">
      <c r="A1104" s="13">
        <v>1103</v>
      </c>
      <c r="B1104" s="14" t="s">
        <v>2433</v>
      </c>
      <c r="C1104" t="s">
        <v>3044</v>
      </c>
      <c r="D1104" t="s">
        <v>4643</v>
      </c>
      <c r="E1104" t="s">
        <v>1174</v>
      </c>
      <c r="F1104" s="105">
        <f t="shared" si="17"/>
        <v>24</v>
      </c>
      <c r="G1104" t="s">
        <v>1207</v>
      </c>
      <c r="H1104" s="96">
        <v>1</v>
      </c>
    </row>
    <row r="1105" spans="1:8">
      <c r="A1105" s="13">
        <v>1104</v>
      </c>
      <c r="B1105" s="14" t="s">
        <v>2434</v>
      </c>
      <c r="C1105" t="s">
        <v>3043</v>
      </c>
      <c r="D1105" t="s">
        <v>4644</v>
      </c>
      <c r="E1105" t="s">
        <v>395</v>
      </c>
      <c r="F1105" s="105">
        <f t="shared" si="17"/>
        <v>26</v>
      </c>
      <c r="G1105" t="s">
        <v>1207</v>
      </c>
      <c r="H1105" s="96">
        <v>1</v>
      </c>
    </row>
    <row r="1106" spans="1:8">
      <c r="A1106" s="13">
        <v>1105</v>
      </c>
      <c r="B1106" s="14" t="s">
        <v>2435</v>
      </c>
      <c r="C1106" t="s">
        <v>3042</v>
      </c>
      <c r="D1106" t="s">
        <v>4645</v>
      </c>
      <c r="E1106" t="s">
        <v>161</v>
      </c>
      <c r="F1106" s="105">
        <f t="shared" si="17"/>
        <v>33</v>
      </c>
      <c r="G1106" t="s">
        <v>1207</v>
      </c>
      <c r="H1106" s="96">
        <v>1</v>
      </c>
    </row>
    <row r="1107" spans="1:8">
      <c r="A1107" s="13">
        <v>1106</v>
      </c>
      <c r="B1107" s="14" t="s">
        <v>2436</v>
      </c>
      <c r="C1107" t="s">
        <v>3041</v>
      </c>
      <c r="D1107" t="s">
        <v>4646</v>
      </c>
      <c r="E1107" t="s">
        <v>404</v>
      </c>
      <c r="F1107" s="105">
        <f t="shared" si="17"/>
        <v>23</v>
      </c>
      <c r="G1107" t="s">
        <v>1211</v>
      </c>
      <c r="H1107" s="96">
        <v>3</v>
      </c>
    </row>
    <row r="1108" spans="1:8">
      <c r="A1108" s="13">
        <v>1107</v>
      </c>
      <c r="B1108" s="14" t="s">
        <v>2437</v>
      </c>
      <c r="C1108" t="s">
        <v>3040</v>
      </c>
      <c r="D1108" t="s">
        <v>4647</v>
      </c>
      <c r="E1108" t="s">
        <v>404</v>
      </c>
      <c r="F1108" s="105">
        <f t="shared" si="17"/>
        <v>23</v>
      </c>
      <c r="G1108" t="s">
        <v>1211</v>
      </c>
      <c r="H1108" s="96">
        <v>3</v>
      </c>
    </row>
    <row r="1109" spans="1:8">
      <c r="A1109" s="13">
        <v>1108</v>
      </c>
      <c r="B1109" s="14" t="s">
        <v>2438</v>
      </c>
      <c r="C1109" t="s">
        <v>3039</v>
      </c>
      <c r="D1109" t="s">
        <v>4648</v>
      </c>
      <c r="E1109" t="s">
        <v>801</v>
      </c>
      <c r="F1109" s="105">
        <f t="shared" si="17"/>
        <v>22</v>
      </c>
      <c r="G1109" t="s">
        <v>1316</v>
      </c>
      <c r="H1109" s="96">
        <v>2</v>
      </c>
    </row>
    <row r="1110" spans="1:8">
      <c r="A1110" s="13">
        <v>1109</v>
      </c>
      <c r="B1110" s="14" t="s">
        <v>2439</v>
      </c>
      <c r="C1110" t="s">
        <v>3038</v>
      </c>
      <c r="D1110" t="s">
        <v>4649</v>
      </c>
      <c r="E1110" t="s">
        <v>801</v>
      </c>
      <c r="F1110" s="105">
        <f t="shared" si="17"/>
        <v>22</v>
      </c>
      <c r="G1110" t="s">
        <v>1316</v>
      </c>
      <c r="H1110" s="96">
        <v>3</v>
      </c>
    </row>
    <row r="1111" spans="1:8">
      <c r="A1111" s="13">
        <v>1110</v>
      </c>
      <c r="B1111" s="14" t="s">
        <v>2440</v>
      </c>
      <c r="C1111" t="s">
        <v>2127</v>
      </c>
      <c r="D1111" t="s">
        <v>2128</v>
      </c>
      <c r="E1111" t="s">
        <v>801</v>
      </c>
      <c r="F1111" s="105">
        <f t="shared" si="17"/>
        <v>22</v>
      </c>
      <c r="G1111" t="s">
        <v>1316</v>
      </c>
      <c r="H1111" s="96">
        <v>4</v>
      </c>
    </row>
    <row r="1112" spans="1:8">
      <c r="A1112" s="13">
        <v>1111</v>
      </c>
      <c r="B1112" s="14" t="s">
        <v>2441</v>
      </c>
      <c r="C1112" t="s">
        <v>3037</v>
      </c>
      <c r="D1112" t="s">
        <v>4650</v>
      </c>
      <c r="E1112" t="s">
        <v>801</v>
      </c>
      <c r="F1112" s="105">
        <f t="shared" si="17"/>
        <v>22</v>
      </c>
      <c r="G1112" t="s">
        <v>1316</v>
      </c>
      <c r="H1112" s="96">
        <v>2</v>
      </c>
    </row>
    <row r="1113" spans="1:8">
      <c r="A1113" s="13">
        <v>1112</v>
      </c>
      <c r="B1113" s="14" t="s">
        <v>2442</v>
      </c>
      <c r="C1113" t="s">
        <v>2125</v>
      </c>
      <c r="D1113" t="s">
        <v>2126</v>
      </c>
      <c r="E1113" t="s">
        <v>801</v>
      </c>
      <c r="F1113" s="105">
        <f t="shared" si="17"/>
        <v>22</v>
      </c>
      <c r="G1113" t="s">
        <v>1316</v>
      </c>
      <c r="H1113" s="96">
        <v>4</v>
      </c>
    </row>
    <row r="1114" spans="1:8">
      <c r="A1114" s="13">
        <v>1113</v>
      </c>
      <c r="B1114" s="14" t="s">
        <v>2443</v>
      </c>
      <c r="C1114" t="s">
        <v>3036</v>
      </c>
      <c r="D1114" t="s">
        <v>4651</v>
      </c>
      <c r="E1114" t="s">
        <v>801</v>
      </c>
      <c r="F1114" s="105">
        <f t="shared" si="17"/>
        <v>22</v>
      </c>
      <c r="G1114" t="s">
        <v>1316</v>
      </c>
      <c r="H1114" s="96">
        <v>2</v>
      </c>
    </row>
    <row r="1115" spans="1:8">
      <c r="A1115" s="13">
        <v>1114</v>
      </c>
      <c r="B1115" s="14" t="s">
        <v>2444</v>
      </c>
      <c r="C1115" t="s">
        <v>3035</v>
      </c>
      <c r="D1115" t="s">
        <v>4652</v>
      </c>
      <c r="E1115" t="s">
        <v>801</v>
      </c>
      <c r="F1115" s="105">
        <f t="shared" si="17"/>
        <v>22</v>
      </c>
      <c r="G1115" t="s">
        <v>1316</v>
      </c>
      <c r="H1115" s="96">
        <v>2</v>
      </c>
    </row>
    <row r="1116" spans="1:8">
      <c r="A1116" s="13">
        <v>1115</v>
      </c>
      <c r="B1116" s="14" t="s">
        <v>2445</v>
      </c>
      <c r="C1116" t="s">
        <v>3034</v>
      </c>
      <c r="D1116" t="s">
        <v>4653</v>
      </c>
      <c r="E1116" t="s">
        <v>404</v>
      </c>
      <c r="F1116" s="105">
        <f t="shared" si="17"/>
        <v>23</v>
      </c>
      <c r="G1116" t="s">
        <v>1219</v>
      </c>
      <c r="H1116" s="96">
        <v>1</v>
      </c>
    </row>
    <row r="1117" spans="1:8">
      <c r="A1117" s="13">
        <v>1116</v>
      </c>
      <c r="B1117" s="14" t="s">
        <v>2446</v>
      </c>
      <c r="C1117" t="s">
        <v>3033</v>
      </c>
      <c r="D1117" t="s">
        <v>4654</v>
      </c>
      <c r="E1117" t="s">
        <v>404</v>
      </c>
      <c r="F1117" s="105">
        <f t="shared" si="17"/>
        <v>23</v>
      </c>
      <c r="G1117" t="s">
        <v>1219</v>
      </c>
      <c r="H1117" s="96">
        <v>1</v>
      </c>
    </row>
    <row r="1118" spans="1:8">
      <c r="A1118" s="13">
        <v>1117</v>
      </c>
      <c r="B1118" s="14" t="s">
        <v>2447</v>
      </c>
      <c r="C1118" t="s">
        <v>1633</v>
      </c>
      <c r="D1118" t="s">
        <v>1634</v>
      </c>
      <c r="E1118" t="s">
        <v>404</v>
      </c>
      <c r="F1118" s="105">
        <f t="shared" si="17"/>
        <v>23</v>
      </c>
      <c r="G1118" t="s">
        <v>1216</v>
      </c>
      <c r="H1118" s="96" t="s">
        <v>269</v>
      </c>
    </row>
    <row r="1119" spans="1:8">
      <c r="A1119" s="13">
        <v>1118</v>
      </c>
      <c r="B1119" s="14" t="s">
        <v>2448</v>
      </c>
      <c r="C1119" t="s">
        <v>3032</v>
      </c>
      <c r="D1119" t="s">
        <v>4655</v>
      </c>
      <c r="E1119" t="s">
        <v>404</v>
      </c>
      <c r="F1119" s="105">
        <f t="shared" si="17"/>
        <v>23</v>
      </c>
      <c r="G1119" t="s">
        <v>1216</v>
      </c>
      <c r="H1119" s="96">
        <v>3</v>
      </c>
    </row>
    <row r="1120" spans="1:8">
      <c r="A1120" s="13">
        <v>1119</v>
      </c>
      <c r="B1120" s="14" t="s">
        <v>2449</v>
      </c>
      <c r="C1120" t="s">
        <v>3031</v>
      </c>
      <c r="D1120" t="s">
        <v>4656</v>
      </c>
      <c r="E1120" t="s">
        <v>404</v>
      </c>
      <c r="F1120" s="105">
        <f t="shared" si="17"/>
        <v>23</v>
      </c>
      <c r="G1120" t="s">
        <v>1216</v>
      </c>
      <c r="H1120" s="96">
        <v>2</v>
      </c>
    </row>
    <row r="1121" spans="1:8">
      <c r="A1121" s="13">
        <v>1120</v>
      </c>
      <c r="B1121" s="14" t="s">
        <v>2450</v>
      </c>
      <c r="C1121" t="s">
        <v>3030</v>
      </c>
      <c r="D1121" t="s">
        <v>2049</v>
      </c>
      <c r="E1121" t="s">
        <v>404</v>
      </c>
      <c r="F1121" s="105">
        <f t="shared" si="17"/>
        <v>23</v>
      </c>
      <c r="G1121" t="s">
        <v>1216</v>
      </c>
      <c r="H1121" s="96">
        <v>2</v>
      </c>
    </row>
    <row r="1122" spans="1:8">
      <c r="A1122" s="13">
        <v>1121</v>
      </c>
      <c r="B1122" s="14" t="s">
        <v>2451</v>
      </c>
      <c r="C1122" t="s">
        <v>1659</v>
      </c>
      <c r="D1122" t="s">
        <v>1660</v>
      </c>
      <c r="E1122" t="s">
        <v>404</v>
      </c>
      <c r="F1122" s="105">
        <f t="shared" si="17"/>
        <v>23</v>
      </c>
      <c r="G1122" t="s">
        <v>1214</v>
      </c>
      <c r="H1122" s="96" t="s">
        <v>275</v>
      </c>
    </row>
    <row r="1123" spans="1:8">
      <c r="A1123" s="13">
        <v>1122</v>
      </c>
      <c r="B1123" s="14" t="s">
        <v>2452</v>
      </c>
      <c r="C1123" t="s">
        <v>1862</v>
      </c>
      <c r="D1123" t="s">
        <v>1863</v>
      </c>
      <c r="E1123" t="s">
        <v>1174</v>
      </c>
      <c r="F1123" s="105">
        <f t="shared" si="17"/>
        <v>24</v>
      </c>
      <c r="G1123" t="s">
        <v>1214</v>
      </c>
      <c r="H1123" s="96">
        <v>6</v>
      </c>
    </row>
    <row r="1124" spans="1:8">
      <c r="A1124" s="13">
        <v>1123</v>
      </c>
      <c r="B1124" s="14" t="s">
        <v>2453</v>
      </c>
      <c r="C1124" t="s">
        <v>3029</v>
      </c>
      <c r="D1124" t="s">
        <v>4657</v>
      </c>
      <c r="E1124" t="s">
        <v>404</v>
      </c>
      <c r="F1124" s="105">
        <f t="shared" si="17"/>
        <v>23</v>
      </c>
      <c r="G1124" t="s">
        <v>1214</v>
      </c>
      <c r="H1124" s="96">
        <v>1</v>
      </c>
    </row>
    <row r="1125" spans="1:8">
      <c r="A1125" s="13">
        <v>1124</v>
      </c>
      <c r="B1125" s="14" t="s">
        <v>2454</v>
      </c>
      <c r="C1125" t="s">
        <v>3028</v>
      </c>
      <c r="D1125" t="s">
        <v>4658</v>
      </c>
      <c r="E1125" t="s">
        <v>1359</v>
      </c>
      <c r="F1125" s="105">
        <f t="shared" si="17"/>
        <v>21</v>
      </c>
      <c r="G1125" t="s">
        <v>1214</v>
      </c>
      <c r="H1125" s="96">
        <v>2</v>
      </c>
    </row>
    <row r="1126" spans="1:8">
      <c r="A1126" s="13">
        <v>1125</v>
      </c>
      <c r="B1126" s="14" t="s">
        <v>2455</v>
      </c>
      <c r="C1126" t="s">
        <v>3027</v>
      </c>
      <c r="D1126" t="s">
        <v>4659</v>
      </c>
      <c r="E1126" t="s">
        <v>4820</v>
      </c>
      <c r="F1126" s="105">
        <f t="shared" si="17"/>
        <v>10</v>
      </c>
      <c r="G1126" t="s">
        <v>1214</v>
      </c>
      <c r="H1126" s="96" t="s">
        <v>275</v>
      </c>
    </row>
    <row r="1127" spans="1:8">
      <c r="A1127" s="13">
        <v>1126</v>
      </c>
      <c r="B1127" s="14" t="s">
        <v>2456</v>
      </c>
      <c r="C1127" t="s">
        <v>2097</v>
      </c>
      <c r="D1127" t="s">
        <v>2098</v>
      </c>
      <c r="E1127" t="s">
        <v>404</v>
      </c>
      <c r="F1127" s="105">
        <f t="shared" si="17"/>
        <v>23</v>
      </c>
      <c r="G1127" t="s">
        <v>1214</v>
      </c>
      <c r="H1127" s="96">
        <v>4</v>
      </c>
    </row>
    <row r="1128" spans="1:8">
      <c r="A1128" s="13">
        <v>1127</v>
      </c>
      <c r="B1128" s="14" t="s">
        <v>2457</v>
      </c>
      <c r="C1128" t="s">
        <v>1674</v>
      </c>
      <c r="D1128" t="s">
        <v>1675</v>
      </c>
      <c r="E1128" t="s">
        <v>404</v>
      </c>
      <c r="F1128" s="105">
        <f t="shared" si="17"/>
        <v>23</v>
      </c>
      <c r="G1128" t="s">
        <v>1214</v>
      </c>
      <c r="H1128" s="96" t="s">
        <v>275</v>
      </c>
    </row>
    <row r="1129" spans="1:8">
      <c r="A1129" s="13">
        <v>1128</v>
      </c>
      <c r="B1129" s="14" t="s">
        <v>2458</v>
      </c>
      <c r="C1129" t="s">
        <v>1664</v>
      </c>
      <c r="D1129" t="s">
        <v>1665</v>
      </c>
      <c r="E1129" t="s">
        <v>404</v>
      </c>
      <c r="F1129" s="105">
        <f t="shared" si="17"/>
        <v>23</v>
      </c>
      <c r="G1129" t="s">
        <v>1214</v>
      </c>
      <c r="H1129" s="96" t="s">
        <v>275</v>
      </c>
    </row>
    <row r="1130" spans="1:8">
      <c r="A1130" s="13">
        <v>1129</v>
      </c>
      <c r="B1130" s="14" t="s">
        <v>2459</v>
      </c>
      <c r="C1130" t="s">
        <v>3026</v>
      </c>
      <c r="D1130" t="s">
        <v>4660</v>
      </c>
      <c r="E1130" t="s">
        <v>1183</v>
      </c>
      <c r="F1130" s="105">
        <f t="shared" si="17"/>
        <v>20</v>
      </c>
      <c r="G1130" t="s">
        <v>1195</v>
      </c>
      <c r="H1130" s="96">
        <v>1</v>
      </c>
    </row>
    <row r="1131" spans="1:8">
      <c r="A1131" s="13">
        <v>1130</v>
      </c>
      <c r="B1131" s="14" t="s">
        <v>2460</v>
      </c>
      <c r="C1131" t="s">
        <v>3025</v>
      </c>
      <c r="D1131" t="s">
        <v>4661</v>
      </c>
      <c r="E1131" t="s">
        <v>404</v>
      </c>
      <c r="F1131" s="105">
        <f t="shared" si="17"/>
        <v>23</v>
      </c>
      <c r="G1131" t="s">
        <v>1195</v>
      </c>
      <c r="H1131" s="96">
        <v>1</v>
      </c>
    </row>
    <row r="1132" spans="1:8">
      <c r="A1132" s="13">
        <v>1131</v>
      </c>
      <c r="B1132" s="14" t="s">
        <v>2461</v>
      </c>
      <c r="C1132" t="s">
        <v>3024</v>
      </c>
      <c r="D1132" t="s">
        <v>1831</v>
      </c>
      <c r="E1132" t="s">
        <v>404</v>
      </c>
      <c r="F1132" s="105">
        <f t="shared" si="17"/>
        <v>23</v>
      </c>
      <c r="G1132" t="s">
        <v>1188</v>
      </c>
      <c r="H1132" s="96">
        <v>1</v>
      </c>
    </row>
    <row r="1133" spans="1:8">
      <c r="A1133" s="13">
        <v>1132</v>
      </c>
      <c r="B1133" s="14" t="s">
        <v>2462</v>
      </c>
      <c r="C1133" t="s">
        <v>3023</v>
      </c>
      <c r="D1133" t="s">
        <v>4662</v>
      </c>
      <c r="E1133" t="s">
        <v>1359</v>
      </c>
      <c r="F1133" s="105">
        <f t="shared" si="17"/>
        <v>21</v>
      </c>
      <c r="G1133" t="s">
        <v>1188</v>
      </c>
      <c r="H1133" s="96">
        <v>1</v>
      </c>
    </row>
    <row r="1134" spans="1:8">
      <c r="A1134" s="13">
        <v>1133</v>
      </c>
      <c r="B1134" s="14" t="s">
        <v>2463</v>
      </c>
      <c r="C1134" t="s">
        <v>3022</v>
      </c>
      <c r="D1134" t="s">
        <v>4663</v>
      </c>
      <c r="E1134" t="s">
        <v>404</v>
      </c>
      <c r="F1134" s="105">
        <f t="shared" si="17"/>
        <v>23</v>
      </c>
      <c r="G1134" t="s">
        <v>1188</v>
      </c>
      <c r="H1134" s="96">
        <v>1</v>
      </c>
    </row>
    <row r="1135" spans="1:8">
      <c r="A1135" s="13">
        <v>1134</v>
      </c>
      <c r="B1135" s="14" t="s">
        <v>2464</v>
      </c>
      <c r="C1135" t="s">
        <v>3021</v>
      </c>
      <c r="D1135" t="s">
        <v>4664</v>
      </c>
      <c r="E1135" t="s">
        <v>404</v>
      </c>
      <c r="F1135" s="105">
        <f t="shared" si="17"/>
        <v>23</v>
      </c>
      <c r="G1135" t="s">
        <v>1188</v>
      </c>
      <c r="H1135" s="96">
        <v>1</v>
      </c>
    </row>
    <row r="1136" spans="1:8">
      <c r="A1136" s="13">
        <v>1135</v>
      </c>
      <c r="B1136" s="14" t="s">
        <v>2465</v>
      </c>
      <c r="C1136" t="s">
        <v>3020</v>
      </c>
      <c r="D1136" t="s">
        <v>4665</v>
      </c>
      <c r="E1136" t="s">
        <v>404</v>
      </c>
      <c r="F1136" s="105">
        <f t="shared" si="17"/>
        <v>23</v>
      </c>
      <c r="G1136" t="s">
        <v>1188</v>
      </c>
      <c r="H1136" s="96">
        <v>1</v>
      </c>
    </row>
    <row r="1137" spans="1:8">
      <c r="A1137" s="13">
        <v>1136</v>
      </c>
      <c r="B1137" s="14" t="s">
        <v>2466</v>
      </c>
      <c r="C1137" t="s">
        <v>3019</v>
      </c>
      <c r="D1137" t="s">
        <v>4666</v>
      </c>
      <c r="E1137" t="s">
        <v>404</v>
      </c>
      <c r="F1137" s="105">
        <f t="shared" si="17"/>
        <v>23</v>
      </c>
      <c r="G1137" t="s">
        <v>1188</v>
      </c>
      <c r="H1137" s="96">
        <v>1</v>
      </c>
    </row>
    <row r="1138" spans="1:8">
      <c r="A1138" s="13">
        <v>1137</v>
      </c>
      <c r="B1138" s="14" t="s">
        <v>2467</v>
      </c>
      <c r="C1138" t="s">
        <v>3018</v>
      </c>
      <c r="D1138" t="s">
        <v>4667</v>
      </c>
      <c r="E1138" t="s">
        <v>404</v>
      </c>
      <c r="F1138" s="105">
        <f t="shared" si="17"/>
        <v>23</v>
      </c>
      <c r="G1138" t="s">
        <v>1188</v>
      </c>
      <c r="H1138" s="96">
        <v>1</v>
      </c>
    </row>
    <row r="1139" spans="1:8">
      <c r="A1139" s="13">
        <v>1138</v>
      </c>
      <c r="B1139" s="14" t="s">
        <v>2468</v>
      </c>
      <c r="C1139" t="s">
        <v>3017</v>
      </c>
      <c r="D1139" t="s">
        <v>4668</v>
      </c>
      <c r="E1139" t="s">
        <v>404</v>
      </c>
      <c r="F1139" s="105">
        <f t="shared" si="17"/>
        <v>23</v>
      </c>
      <c r="G1139" t="s">
        <v>1188</v>
      </c>
      <c r="H1139" s="96">
        <v>1</v>
      </c>
    </row>
    <row r="1140" spans="1:8">
      <c r="A1140" s="13">
        <v>1139</v>
      </c>
      <c r="B1140" s="14" t="s">
        <v>2469</v>
      </c>
      <c r="C1140" t="s">
        <v>3016</v>
      </c>
      <c r="D1140" t="s">
        <v>4669</v>
      </c>
      <c r="E1140" t="s">
        <v>404</v>
      </c>
      <c r="F1140" s="105">
        <f t="shared" si="17"/>
        <v>23</v>
      </c>
      <c r="G1140" t="s">
        <v>1188</v>
      </c>
      <c r="H1140" s="96">
        <v>2</v>
      </c>
    </row>
    <row r="1141" spans="1:8">
      <c r="A1141" s="13">
        <v>1140</v>
      </c>
      <c r="B1141" s="14" t="s">
        <v>2470</v>
      </c>
      <c r="C1141" t="s">
        <v>3015</v>
      </c>
      <c r="D1141" t="s">
        <v>4670</v>
      </c>
      <c r="E1141" t="s">
        <v>404</v>
      </c>
      <c r="F1141" s="105">
        <f t="shared" si="17"/>
        <v>23</v>
      </c>
      <c r="G1141" t="s">
        <v>1188</v>
      </c>
      <c r="H1141" s="96">
        <v>1</v>
      </c>
    </row>
    <row r="1142" spans="1:8">
      <c r="A1142" s="13">
        <v>1141</v>
      </c>
      <c r="B1142" s="14" t="s">
        <v>2471</v>
      </c>
      <c r="C1142" t="s">
        <v>3014</v>
      </c>
      <c r="D1142" t="s">
        <v>4671</v>
      </c>
      <c r="E1142" t="s">
        <v>404</v>
      </c>
      <c r="F1142" s="105">
        <f t="shared" si="17"/>
        <v>23</v>
      </c>
      <c r="G1142" t="s">
        <v>1192</v>
      </c>
      <c r="H1142" s="96">
        <v>3</v>
      </c>
    </row>
    <row r="1143" spans="1:8">
      <c r="A1143" s="13">
        <v>1142</v>
      </c>
      <c r="B1143" s="14" t="s">
        <v>2472</v>
      </c>
      <c r="C1143" t="s">
        <v>3013</v>
      </c>
      <c r="D1143" t="s">
        <v>4672</v>
      </c>
      <c r="E1143" t="s">
        <v>404</v>
      </c>
      <c r="F1143" s="105">
        <f t="shared" si="17"/>
        <v>23</v>
      </c>
      <c r="G1143" t="s">
        <v>1224</v>
      </c>
      <c r="H1143" s="96">
        <v>1</v>
      </c>
    </row>
    <row r="1144" spans="1:8">
      <c r="A1144" s="13">
        <v>1143</v>
      </c>
      <c r="B1144" s="14" t="s">
        <v>2473</v>
      </c>
      <c r="C1144" t="s">
        <v>3012</v>
      </c>
      <c r="D1144" t="s">
        <v>4673</v>
      </c>
      <c r="E1144" t="s">
        <v>404</v>
      </c>
      <c r="F1144" s="105">
        <f t="shared" si="17"/>
        <v>23</v>
      </c>
      <c r="G1144" t="s">
        <v>1224</v>
      </c>
      <c r="H1144" s="96">
        <v>1</v>
      </c>
    </row>
    <row r="1145" spans="1:8">
      <c r="A1145" s="13">
        <v>1144</v>
      </c>
      <c r="B1145" s="14" t="s">
        <v>2474</v>
      </c>
      <c r="C1145" t="s">
        <v>3011</v>
      </c>
      <c r="D1145" t="s">
        <v>4674</v>
      </c>
      <c r="E1145" t="s">
        <v>801</v>
      </c>
      <c r="F1145" s="105">
        <f t="shared" si="17"/>
        <v>22</v>
      </c>
      <c r="G1145" t="s">
        <v>1195</v>
      </c>
      <c r="H1145" s="96">
        <v>3</v>
      </c>
    </row>
    <row r="1146" spans="1:8">
      <c r="A1146" s="13">
        <v>1145</v>
      </c>
      <c r="B1146" s="14" t="s">
        <v>2475</v>
      </c>
      <c r="C1146" t="s">
        <v>3010</v>
      </c>
      <c r="D1146" t="s">
        <v>4675</v>
      </c>
      <c r="E1146" t="s">
        <v>1359</v>
      </c>
      <c r="F1146" s="105">
        <f t="shared" si="17"/>
        <v>21</v>
      </c>
      <c r="G1146" t="s">
        <v>1195</v>
      </c>
      <c r="H1146" s="96">
        <v>1</v>
      </c>
    </row>
    <row r="1147" spans="1:8">
      <c r="A1147" s="13">
        <v>1146</v>
      </c>
      <c r="B1147" s="14" t="s">
        <v>2476</v>
      </c>
      <c r="C1147" t="s">
        <v>3009</v>
      </c>
      <c r="D1147" t="s">
        <v>4676</v>
      </c>
      <c r="E1147" t="s">
        <v>1360</v>
      </c>
      <c r="F1147" s="105">
        <f t="shared" si="17"/>
        <v>16</v>
      </c>
      <c r="G1147" t="s">
        <v>1195</v>
      </c>
      <c r="H1147" s="96">
        <v>1</v>
      </c>
    </row>
    <row r="1148" spans="1:8">
      <c r="A1148" s="13">
        <v>1147</v>
      </c>
      <c r="B1148" s="14" t="s">
        <v>2477</v>
      </c>
      <c r="C1148" t="s">
        <v>3008</v>
      </c>
      <c r="D1148" t="s">
        <v>4677</v>
      </c>
      <c r="E1148" t="s">
        <v>404</v>
      </c>
      <c r="F1148" s="105">
        <f t="shared" si="17"/>
        <v>23</v>
      </c>
      <c r="G1148" t="s">
        <v>1195</v>
      </c>
      <c r="H1148" s="96">
        <v>1</v>
      </c>
    </row>
    <row r="1149" spans="1:8">
      <c r="A1149" s="13">
        <v>1148</v>
      </c>
      <c r="B1149" s="14" t="s">
        <v>2478</v>
      </c>
      <c r="C1149" t="s">
        <v>3007</v>
      </c>
      <c r="D1149" t="s">
        <v>4678</v>
      </c>
      <c r="E1149" t="s">
        <v>128</v>
      </c>
      <c r="F1149" s="105">
        <f t="shared" si="17"/>
        <v>34</v>
      </c>
      <c r="G1149" t="s">
        <v>1195</v>
      </c>
      <c r="H1149" s="96">
        <v>1</v>
      </c>
    </row>
    <row r="1150" spans="1:8">
      <c r="A1150" s="13">
        <v>1149</v>
      </c>
      <c r="B1150" s="14" t="s">
        <v>2479</v>
      </c>
      <c r="C1150" t="s">
        <v>3006</v>
      </c>
      <c r="D1150" t="s">
        <v>4679</v>
      </c>
      <c r="E1150" t="s">
        <v>1174</v>
      </c>
      <c r="F1150" s="105">
        <f t="shared" si="17"/>
        <v>24</v>
      </c>
      <c r="G1150" t="s">
        <v>1195</v>
      </c>
      <c r="H1150" s="96">
        <v>1</v>
      </c>
    </row>
    <row r="1151" spans="1:8">
      <c r="A1151" s="13">
        <v>1150</v>
      </c>
      <c r="B1151" s="14" t="s">
        <v>2480</v>
      </c>
      <c r="C1151" t="s">
        <v>3005</v>
      </c>
      <c r="D1151" t="s">
        <v>1584</v>
      </c>
      <c r="E1151" t="s">
        <v>404</v>
      </c>
      <c r="F1151" s="105">
        <f t="shared" si="17"/>
        <v>23</v>
      </c>
      <c r="G1151" t="s">
        <v>1189</v>
      </c>
      <c r="H1151" s="96">
        <v>1</v>
      </c>
    </row>
    <row r="1152" spans="1:8">
      <c r="A1152" s="13">
        <v>1151</v>
      </c>
      <c r="B1152" s="14" t="s">
        <v>2481</v>
      </c>
      <c r="C1152" t="s">
        <v>3004</v>
      </c>
      <c r="D1152" t="s">
        <v>4680</v>
      </c>
      <c r="E1152" t="s">
        <v>404</v>
      </c>
      <c r="F1152" s="105">
        <f t="shared" si="17"/>
        <v>23</v>
      </c>
      <c r="G1152" t="s">
        <v>1189</v>
      </c>
      <c r="H1152" s="96">
        <v>1</v>
      </c>
    </row>
    <row r="1153" spans="1:8">
      <c r="A1153" s="13">
        <v>1152</v>
      </c>
      <c r="B1153" s="14" t="s">
        <v>2482</v>
      </c>
      <c r="C1153" t="s">
        <v>3003</v>
      </c>
      <c r="D1153" t="s">
        <v>4681</v>
      </c>
      <c r="E1153" t="s">
        <v>404</v>
      </c>
      <c r="F1153" s="105">
        <f t="shared" si="17"/>
        <v>23</v>
      </c>
      <c r="G1153" t="s">
        <v>1189</v>
      </c>
      <c r="H1153" s="96">
        <v>1</v>
      </c>
    </row>
    <row r="1154" spans="1:8">
      <c r="A1154" s="13">
        <v>1153</v>
      </c>
      <c r="B1154" s="14" t="s">
        <v>2483</v>
      </c>
      <c r="C1154" t="s">
        <v>3002</v>
      </c>
      <c r="D1154" t="s">
        <v>4682</v>
      </c>
      <c r="E1154" t="s">
        <v>404</v>
      </c>
      <c r="F1154" s="105">
        <f t="shared" si="17"/>
        <v>23</v>
      </c>
      <c r="G1154" t="s">
        <v>1189</v>
      </c>
      <c r="H1154" s="96">
        <v>1</v>
      </c>
    </row>
    <row r="1155" spans="1:8">
      <c r="A1155" s="13">
        <v>1154</v>
      </c>
      <c r="B1155" s="14" t="s">
        <v>2484</v>
      </c>
      <c r="C1155" t="s">
        <v>3001</v>
      </c>
      <c r="D1155" t="s">
        <v>4683</v>
      </c>
      <c r="E1155" t="s">
        <v>1359</v>
      </c>
      <c r="F1155" s="105">
        <f t="shared" ref="F1155:F1218" si="18">VLOOKUP(E1155,$N$1:$O$48,2,FALSE)</f>
        <v>21</v>
      </c>
      <c r="G1155" t="s">
        <v>1196</v>
      </c>
      <c r="H1155" s="96">
        <v>5</v>
      </c>
    </row>
    <row r="1156" spans="1:8">
      <c r="A1156" s="13">
        <v>1155</v>
      </c>
      <c r="B1156" s="14" t="s">
        <v>2485</v>
      </c>
      <c r="C1156" t="s">
        <v>3000</v>
      </c>
      <c r="D1156" t="s">
        <v>4684</v>
      </c>
      <c r="E1156" t="s">
        <v>1359</v>
      </c>
      <c r="F1156" s="105">
        <f t="shared" si="18"/>
        <v>21</v>
      </c>
      <c r="G1156" t="s">
        <v>1196</v>
      </c>
      <c r="H1156" s="96">
        <v>5</v>
      </c>
    </row>
    <row r="1157" spans="1:8">
      <c r="A1157" s="13">
        <v>1156</v>
      </c>
      <c r="B1157" s="14" t="s">
        <v>2486</v>
      </c>
      <c r="C1157" t="s">
        <v>2999</v>
      </c>
      <c r="D1157" t="s">
        <v>4685</v>
      </c>
      <c r="E1157" t="s">
        <v>1359</v>
      </c>
      <c r="F1157" s="105">
        <f t="shared" si="18"/>
        <v>21</v>
      </c>
      <c r="G1157" t="s">
        <v>1196</v>
      </c>
      <c r="H1157" s="96">
        <v>5</v>
      </c>
    </row>
    <row r="1158" spans="1:8">
      <c r="A1158" s="13">
        <v>1157</v>
      </c>
      <c r="B1158" s="14" t="s">
        <v>2487</v>
      </c>
      <c r="C1158" t="s">
        <v>2998</v>
      </c>
      <c r="D1158" t="s">
        <v>4686</v>
      </c>
      <c r="E1158" t="s">
        <v>1359</v>
      </c>
      <c r="F1158" s="105">
        <f t="shared" si="18"/>
        <v>21</v>
      </c>
      <c r="G1158" t="s">
        <v>1196</v>
      </c>
      <c r="H1158" s="96">
        <v>5</v>
      </c>
    </row>
    <row r="1159" spans="1:8">
      <c r="A1159" s="13">
        <v>1158</v>
      </c>
      <c r="B1159" s="14" t="s">
        <v>2488</v>
      </c>
      <c r="C1159" t="s">
        <v>2997</v>
      </c>
      <c r="D1159" t="s">
        <v>4687</v>
      </c>
      <c r="E1159" t="s">
        <v>1359</v>
      </c>
      <c r="F1159" s="105">
        <f t="shared" si="18"/>
        <v>21</v>
      </c>
      <c r="G1159" t="s">
        <v>1196</v>
      </c>
      <c r="H1159" s="96">
        <v>5</v>
      </c>
    </row>
    <row r="1160" spans="1:8">
      <c r="A1160" s="13">
        <v>1159</v>
      </c>
      <c r="B1160" s="14" t="s">
        <v>2489</v>
      </c>
      <c r="C1160" t="s">
        <v>2996</v>
      </c>
      <c r="D1160" t="s">
        <v>4688</v>
      </c>
      <c r="E1160" t="s">
        <v>1359</v>
      </c>
      <c r="F1160" s="105">
        <f t="shared" si="18"/>
        <v>21</v>
      </c>
      <c r="G1160" t="s">
        <v>1196</v>
      </c>
      <c r="H1160" s="96">
        <v>4</v>
      </c>
    </row>
    <row r="1161" spans="1:8">
      <c r="A1161" s="13">
        <v>1160</v>
      </c>
      <c r="B1161" s="14" t="s">
        <v>2490</v>
      </c>
      <c r="C1161" t="s">
        <v>2995</v>
      </c>
      <c r="D1161" t="s">
        <v>4689</v>
      </c>
      <c r="E1161" t="s">
        <v>1359</v>
      </c>
      <c r="F1161" s="105">
        <f t="shared" si="18"/>
        <v>21</v>
      </c>
      <c r="G1161" t="s">
        <v>1196</v>
      </c>
      <c r="H1161" s="96">
        <v>4</v>
      </c>
    </row>
    <row r="1162" spans="1:8">
      <c r="A1162" s="13">
        <v>1161</v>
      </c>
      <c r="B1162" s="14" t="s">
        <v>2491</v>
      </c>
      <c r="C1162" t="s">
        <v>2994</v>
      </c>
      <c r="D1162" t="s">
        <v>4690</v>
      </c>
      <c r="E1162" t="s">
        <v>1359</v>
      </c>
      <c r="F1162" s="105">
        <f t="shared" si="18"/>
        <v>21</v>
      </c>
      <c r="G1162" t="s">
        <v>1196</v>
      </c>
      <c r="H1162" s="96">
        <v>4</v>
      </c>
    </row>
    <row r="1163" spans="1:8">
      <c r="A1163" s="13">
        <v>1162</v>
      </c>
      <c r="B1163" s="14" t="s">
        <v>2492</v>
      </c>
      <c r="C1163" t="s">
        <v>2993</v>
      </c>
      <c r="D1163" t="s">
        <v>4691</v>
      </c>
      <c r="E1163" t="s">
        <v>1359</v>
      </c>
      <c r="F1163" s="105">
        <f t="shared" si="18"/>
        <v>21</v>
      </c>
      <c r="G1163" t="s">
        <v>1196</v>
      </c>
      <c r="H1163" s="96" t="s">
        <v>1004</v>
      </c>
    </row>
    <row r="1164" spans="1:8">
      <c r="A1164" s="13">
        <v>1163</v>
      </c>
      <c r="B1164" s="14" t="s">
        <v>2493</v>
      </c>
      <c r="C1164" t="s">
        <v>2992</v>
      </c>
      <c r="D1164" t="s">
        <v>4692</v>
      </c>
      <c r="E1164" t="s">
        <v>1359</v>
      </c>
      <c r="F1164" s="105">
        <f t="shared" si="18"/>
        <v>21</v>
      </c>
      <c r="G1164" t="s">
        <v>1196</v>
      </c>
      <c r="H1164" s="96" t="s">
        <v>1004</v>
      </c>
    </row>
    <row r="1165" spans="1:8">
      <c r="A1165" s="13">
        <v>1164</v>
      </c>
      <c r="B1165" s="14" t="s">
        <v>2494</v>
      </c>
      <c r="C1165" t="s">
        <v>2991</v>
      </c>
      <c r="D1165" t="s">
        <v>4693</v>
      </c>
      <c r="E1165" t="s">
        <v>404</v>
      </c>
      <c r="F1165" s="105">
        <f t="shared" si="18"/>
        <v>23</v>
      </c>
      <c r="G1165" t="s">
        <v>1197</v>
      </c>
      <c r="H1165" s="96">
        <v>3</v>
      </c>
    </row>
    <row r="1166" spans="1:8">
      <c r="A1166" s="13">
        <v>1165</v>
      </c>
      <c r="B1166" s="14" t="s">
        <v>2495</v>
      </c>
      <c r="C1166" t="s">
        <v>2155</v>
      </c>
      <c r="D1166" t="s">
        <v>2156</v>
      </c>
      <c r="E1166" t="s">
        <v>1359</v>
      </c>
      <c r="F1166" s="105">
        <f t="shared" si="18"/>
        <v>21</v>
      </c>
      <c r="G1166" t="s">
        <v>1197</v>
      </c>
      <c r="H1166" s="96">
        <v>4</v>
      </c>
    </row>
    <row r="1167" spans="1:8">
      <c r="A1167" s="13">
        <v>1166</v>
      </c>
      <c r="B1167" s="14" t="s">
        <v>2496</v>
      </c>
      <c r="C1167" t="s">
        <v>2990</v>
      </c>
      <c r="D1167" t="s">
        <v>4694</v>
      </c>
      <c r="E1167" t="s">
        <v>1359</v>
      </c>
      <c r="F1167" s="105">
        <f t="shared" si="18"/>
        <v>21</v>
      </c>
      <c r="G1167" t="s">
        <v>1194</v>
      </c>
      <c r="H1167" s="96">
        <v>3</v>
      </c>
    </row>
    <row r="1168" spans="1:8">
      <c r="A1168" s="13">
        <v>1167</v>
      </c>
      <c r="B1168" s="14" t="s">
        <v>2497</v>
      </c>
      <c r="C1168" t="s">
        <v>2989</v>
      </c>
      <c r="D1168" t="s">
        <v>4695</v>
      </c>
      <c r="E1168" t="s">
        <v>1359</v>
      </c>
      <c r="F1168" s="105">
        <f t="shared" si="18"/>
        <v>21</v>
      </c>
      <c r="G1168" t="s">
        <v>1194</v>
      </c>
      <c r="H1168" s="96">
        <v>3</v>
      </c>
    </row>
    <row r="1169" spans="1:8">
      <c r="A1169" s="13">
        <v>1168</v>
      </c>
      <c r="B1169" s="14" t="s">
        <v>2498</v>
      </c>
      <c r="C1169" t="s">
        <v>2988</v>
      </c>
      <c r="D1169" t="s">
        <v>4696</v>
      </c>
      <c r="E1169" t="s">
        <v>1359</v>
      </c>
      <c r="F1169" s="105">
        <f t="shared" si="18"/>
        <v>21</v>
      </c>
      <c r="G1169" t="s">
        <v>1194</v>
      </c>
      <c r="H1169" s="96">
        <v>3</v>
      </c>
    </row>
    <row r="1170" spans="1:8">
      <c r="A1170" s="13">
        <v>1169</v>
      </c>
      <c r="B1170" s="14" t="s">
        <v>2499</v>
      </c>
      <c r="C1170" t="s">
        <v>2987</v>
      </c>
      <c r="D1170" t="s">
        <v>4697</v>
      </c>
      <c r="E1170" t="s">
        <v>1359</v>
      </c>
      <c r="F1170" s="105">
        <f t="shared" si="18"/>
        <v>21</v>
      </c>
      <c r="G1170" t="s">
        <v>1194</v>
      </c>
      <c r="H1170" s="96">
        <v>1</v>
      </c>
    </row>
    <row r="1171" spans="1:8">
      <c r="A1171" s="13">
        <v>1170</v>
      </c>
      <c r="B1171" s="14" t="s">
        <v>2500</v>
      </c>
      <c r="C1171" t="s">
        <v>2986</v>
      </c>
      <c r="D1171" t="s">
        <v>4698</v>
      </c>
      <c r="E1171" t="s">
        <v>1359</v>
      </c>
      <c r="F1171" s="105">
        <f t="shared" si="18"/>
        <v>21</v>
      </c>
      <c r="G1171" t="s">
        <v>1194</v>
      </c>
      <c r="H1171" s="96">
        <v>1</v>
      </c>
    </row>
    <row r="1172" spans="1:8">
      <c r="A1172" s="13">
        <v>1171</v>
      </c>
      <c r="B1172" s="14" t="s">
        <v>2501</v>
      </c>
      <c r="C1172" t="s">
        <v>2985</v>
      </c>
      <c r="D1172" t="s">
        <v>2024</v>
      </c>
      <c r="E1172" t="s">
        <v>1359</v>
      </c>
      <c r="F1172" s="105">
        <f t="shared" si="18"/>
        <v>21</v>
      </c>
      <c r="G1172" t="s">
        <v>1194</v>
      </c>
      <c r="H1172" s="96">
        <v>1</v>
      </c>
    </row>
    <row r="1173" spans="1:8">
      <c r="A1173" s="13">
        <v>1172</v>
      </c>
      <c r="B1173" s="14" t="s">
        <v>2502</v>
      </c>
      <c r="C1173" t="s">
        <v>2984</v>
      </c>
      <c r="D1173" t="s">
        <v>4699</v>
      </c>
      <c r="E1173" t="s">
        <v>1359</v>
      </c>
      <c r="F1173" s="105">
        <f t="shared" si="18"/>
        <v>21</v>
      </c>
      <c r="G1173" t="s">
        <v>1194</v>
      </c>
      <c r="H1173" s="96">
        <v>1</v>
      </c>
    </row>
    <row r="1174" spans="1:8">
      <c r="A1174" s="13">
        <v>1173</v>
      </c>
      <c r="B1174" s="14" t="s">
        <v>2503</v>
      </c>
      <c r="C1174" t="s">
        <v>2983</v>
      </c>
      <c r="D1174" t="s">
        <v>4700</v>
      </c>
      <c r="E1174" t="s">
        <v>1174</v>
      </c>
      <c r="F1174" s="105">
        <f t="shared" si="18"/>
        <v>24</v>
      </c>
      <c r="G1174" t="s">
        <v>1200</v>
      </c>
      <c r="H1174" s="96">
        <v>1</v>
      </c>
    </row>
    <row r="1175" spans="1:8">
      <c r="A1175" s="13">
        <v>1174</v>
      </c>
      <c r="B1175" s="14" t="s">
        <v>2504</v>
      </c>
      <c r="C1175" t="s">
        <v>2982</v>
      </c>
      <c r="D1175" t="s">
        <v>4701</v>
      </c>
      <c r="E1175" t="s">
        <v>1174</v>
      </c>
      <c r="F1175" s="105">
        <f t="shared" si="18"/>
        <v>24</v>
      </c>
      <c r="G1175" t="s">
        <v>1200</v>
      </c>
      <c r="H1175" s="96">
        <v>1</v>
      </c>
    </row>
    <row r="1176" spans="1:8">
      <c r="A1176" s="13">
        <v>1175</v>
      </c>
      <c r="B1176" s="14" t="s">
        <v>2505</v>
      </c>
      <c r="C1176" t="s">
        <v>2981</v>
      </c>
      <c r="D1176" t="s">
        <v>4702</v>
      </c>
      <c r="E1176" t="s">
        <v>1174</v>
      </c>
      <c r="F1176" s="105">
        <f t="shared" si="18"/>
        <v>24</v>
      </c>
      <c r="G1176" t="s">
        <v>1200</v>
      </c>
      <c r="H1176" s="96">
        <v>1</v>
      </c>
    </row>
    <row r="1177" spans="1:8">
      <c r="A1177" s="13">
        <v>1176</v>
      </c>
      <c r="B1177" s="14" t="s">
        <v>2506</v>
      </c>
      <c r="C1177" t="s">
        <v>2980</v>
      </c>
      <c r="D1177" t="s">
        <v>4703</v>
      </c>
      <c r="E1177" t="s">
        <v>1174</v>
      </c>
      <c r="F1177" s="105">
        <f t="shared" si="18"/>
        <v>24</v>
      </c>
      <c r="G1177" t="s">
        <v>1200</v>
      </c>
      <c r="H1177" s="96">
        <v>1</v>
      </c>
    </row>
    <row r="1178" spans="1:8">
      <c r="A1178" s="13">
        <v>1177</v>
      </c>
      <c r="B1178" s="14" t="s">
        <v>2507</v>
      </c>
      <c r="C1178" t="s">
        <v>2979</v>
      </c>
      <c r="D1178" t="s">
        <v>4704</v>
      </c>
      <c r="E1178" t="s">
        <v>404</v>
      </c>
      <c r="F1178" s="105">
        <f t="shared" si="18"/>
        <v>23</v>
      </c>
      <c r="G1178" t="s">
        <v>1200</v>
      </c>
      <c r="H1178" s="96">
        <v>1</v>
      </c>
    </row>
    <row r="1179" spans="1:8">
      <c r="A1179" s="13">
        <v>1178</v>
      </c>
      <c r="B1179" s="14" t="s">
        <v>2508</v>
      </c>
      <c r="C1179" t="s">
        <v>2978</v>
      </c>
      <c r="D1179" t="s">
        <v>4705</v>
      </c>
      <c r="E1179" t="s">
        <v>1174</v>
      </c>
      <c r="F1179" s="105">
        <f t="shared" si="18"/>
        <v>24</v>
      </c>
      <c r="G1179" t="s">
        <v>1200</v>
      </c>
      <c r="H1179" s="96">
        <v>1</v>
      </c>
    </row>
    <row r="1180" spans="1:8">
      <c r="A1180" s="13">
        <v>1179</v>
      </c>
      <c r="B1180" s="14" t="s">
        <v>2509</v>
      </c>
      <c r="C1180" t="s">
        <v>2977</v>
      </c>
      <c r="D1180" t="s">
        <v>4706</v>
      </c>
      <c r="E1180" t="s">
        <v>1174</v>
      </c>
      <c r="F1180" s="105">
        <f t="shared" si="18"/>
        <v>24</v>
      </c>
      <c r="G1180" t="s">
        <v>1200</v>
      </c>
      <c r="H1180" s="96">
        <v>1</v>
      </c>
    </row>
    <row r="1181" spans="1:8">
      <c r="A1181" s="13">
        <v>1180</v>
      </c>
      <c r="B1181" s="14" t="s">
        <v>2510</v>
      </c>
      <c r="C1181" t="s">
        <v>2976</v>
      </c>
      <c r="D1181" t="s">
        <v>4707</v>
      </c>
      <c r="E1181" t="s">
        <v>1174</v>
      </c>
      <c r="F1181" s="105">
        <f t="shared" si="18"/>
        <v>24</v>
      </c>
      <c r="G1181" t="s">
        <v>1200</v>
      </c>
      <c r="H1181" s="96">
        <v>1</v>
      </c>
    </row>
    <row r="1182" spans="1:8">
      <c r="A1182" s="13">
        <v>1181</v>
      </c>
      <c r="B1182" s="14" t="s">
        <v>2511</v>
      </c>
      <c r="C1182" t="s">
        <v>2975</v>
      </c>
      <c r="D1182" t="s">
        <v>4708</v>
      </c>
      <c r="E1182" t="s">
        <v>1174</v>
      </c>
      <c r="F1182" s="105">
        <f t="shared" si="18"/>
        <v>24</v>
      </c>
      <c r="G1182" t="s">
        <v>1222</v>
      </c>
      <c r="H1182" s="96">
        <v>1</v>
      </c>
    </row>
    <row r="1183" spans="1:8">
      <c r="A1183" s="13">
        <v>1182</v>
      </c>
      <c r="B1183" s="14" t="s">
        <v>2512</v>
      </c>
      <c r="C1183" t="s">
        <v>2974</v>
      </c>
      <c r="D1183" t="s">
        <v>4709</v>
      </c>
      <c r="E1183" t="s">
        <v>1174</v>
      </c>
      <c r="F1183" s="105">
        <f t="shared" si="18"/>
        <v>24</v>
      </c>
      <c r="G1183" t="s">
        <v>1222</v>
      </c>
      <c r="H1183" s="96">
        <v>1</v>
      </c>
    </row>
    <row r="1184" spans="1:8">
      <c r="A1184" s="13">
        <v>1183</v>
      </c>
      <c r="B1184" s="14" t="s">
        <v>2513</v>
      </c>
      <c r="C1184" t="s">
        <v>2973</v>
      </c>
      <c r="D1184" t="s">
        <v>4710</v>
      </c>
      <c r="E1184" t="s">
        <v>1174</v>
      </c>
      <c r="F1184" s="105">
        <f t="shared" si="18"/>
        <v>24</v>
      </c>
      <c r="G1184" t="s">
        <v>1222</v>
      </c>
      <c r="H1184" s="96">
        <v>1</v>
      </c>
    </row>
    <row r="1185" spans="1:8">
      <c r="A1185" s="13">
        <v>1184</v>
      </c>
      <c r="B1185" s="14" t="s">
        <v>2514</v>
      </c>
      <c r="C1185" t="s">
        <v>2972</v>
      </c>
      <c r="D1185" t="s">
        <v>4711</v>
      </c>
      <c r="E1185" t="s">
        <v>1174</v>
      </c>
      <c r="F1185" s="105">
        <f t="shared" si="18"/>
        <v>24</v>
      </c>
      <c r="G1185" t="s">
        <v>1222</v>
      </c>
      <c r="H1185" s="96">
        <v>1</v>
      </c>
    </row>
    <row r="1186" spans="1:8">
      <c r="A1186" s="13">
        <v>1185</v>
      </c>
      <c r="B1186" s="14" t="s">
        <v>2515</v>
      </c>
      <c r="C1186" t="s">
        <v>2971</v>
      </c>
      <c r="D1186" t="s">
        <v>4712</v>
      </c>
      <c r="E1186" t="s">
        <v>1174</v>
      </c>
      <c r="F1186" s="105">
        <f t="shared" si="18"/>
        <v>24</v>
      </c>
      <c r="G1186" t="s">
        <v>1222</v>
      </c>
      <c r="H1186" s="96">
        <v>1</v>
      </c>
    </row>
    <row r="1187" spans="1:8">
      <c r="A1187" s="13">
        <v>1186</v>
      </c>
      <c r="B1187" s="14" t="s">
        <v>2516</v>
      </c>
      <c r="C1187" t="s">
        <v>2970</v>
      </c>
      <c r="D1187" t="s">
        <v>4713</v>
      </c>
      <c r="E1187" t="s">
        <v>1174</v>
      </c>
      <c r="F1187" s="105">
        <f t="shared" si="18"/>
        <v>24</v>
      </c>
      <c r="G1187" t="s">
        <v>1222</v>
      </c>
      <c r="H1187" s="96">
        <v>5</v>
      </c>
    </row>
    <row r="1188" spans="1:8">
      <c r="A1188" s="13">
        <v>1187</v>
      </c>
      <c r="B1188" s="14" t="s">
        <v>2517</v>
      </c>
      <c r="C1188" t="s">
        <v>2969</v>
      </c>
      <c r="D1188" t="s">
        <v>4714</v>
      </c>
      <c r="E1188" t="s">
        <v>404</v>
      </c>
      <c r="F1188" s="105">
        <f t="shared" si="18"/>
        <v>23</v>
      </c>
      <c r="G1188" t="s">
        <v>1201</v>
      </c>
      <c r="H1188" s="96">
        <v>1</v>
      </c>
    </row>
    <row r="1189" spans="1:8">
      <c r="A1189" s="13">
        <v>1188</v>
      </c>
      <c r="B1189" s="14" t="s">
        <v>2518</v>
      </c>
      <c r="C1189" t="s">
        <v>2968</v>
      </c>
      <c r="D1189" t="s">
        <v>4715</v>
      </c>
      <c r="E1189" t="s">
        <v>1359</v>
      </c>
      <c r="F1189" s="105">
        <f t="shared" si="18"/>
        <v>21</v>
      </c>
      <c r="G1189" t="s">
        <v>1201</v>
      </c>
      <c r="H1189" s="96">
        <v>1</v>
      </c>
    </row>
    <row r="1190" spans="1:8">
      <c r="A1190" s="13">
        <v>1189</v>
      </c>
      <c r="B1190" s="14" t="s">
        <v>2519</v>
      </c>
      <c r="C1190" t="s">
        <v>2967</v>
      </c>
      <c r="D1190" t="s">
        <v>4716</v>
      </c>
      <c r="E1190" t="s">
        <v>404</v>
      </c>
      <c r="F1190" s="105">
        <f t="shared" si="18"/>
        <v>23</v>
      </c>
      <c r="G1190" t="s">
        <v>1201</v>
      </c>
      <c r="H1190" s="96">
        <v>1</v>
      </c>
    </row>
    <row r="1191" spans="1:8">
      <c r="A1191" s="13">
        <v>1190</v>
      </c>
      <c r="B1191" s="14" t="s">
        <v>2520</v>
      </c>
      <c r="C1191" t="s">
        <v>2966</v>
      </c>
      <c r="D1191" t="s">
        <v>4717</v>
      </c>
      <c r="E1191" t="s">
        <v>404</v>
      </c>
      <c r="F1191" s="105">
        <f t="shared" si="18"/>
        <v>23</v>
      </c>
      <c r="G1191" t="s">
        <v>1201</v>
      </c>
      <c r="H1191" s="96">
        <v>1</v>
      </c>
    </row>
    <row r="1192" spans="1:8">
      <c r="A1192" s="13">
        <v>1191</v>
      </c>
      <c r="B1192" s="14" t="s">
        <v>2521</v>
      </c>
      <c r="C1192" t="s">
        <v>2965</v>
      </c>
      <c r="D1192" t="s">
        <v>4718</v>
      </c>
      <c r="E1192" t="s">
        <v>1183</v>
      </c>
      <c r="F1192" s="105">
        <f t="shared" si="18"/>
        <v>20</v>
      </c>
      <c r="G1192" t="s">
        <v>1201</v>
      </c>
      <c r="H1192" s="96">
        <v>1</v>
      </c>
    </row>
    <row r="1193" spans="1:8">
      <c r="A1193" s="13">
        <v>1192</v>
      </c>
      <c r="B1193" s="14" t="s">
        <v>2522</v>
      </c>
      <c r="C1193" t="s">
        <v>2964</v>
      </c>
      <c r="D1193" t="s">
        <v>4719</v>
      </c>
      <c r="E1193" t="s">
        <v>404</v>
      </c>
      <c r="F1193" s="105">
        <f t="shared" si="18"/>
        <v>23</v>
      </c>
      <c r="G1193" t="s">
        <v>1201</v>
      </c>
      <c r="H1193" s="96">
        <v>1</v>
      </c>
    </row>
    <row r="1194" spans="1:8">
      <c r="A1194" s="13">
        <v>1193</v>
      </c>
      <c r="B1194" s="14" t="s">
        <v>2523</v>
      </c>
      <c r="C1194" t="s">
        <v>2963</v>
      </c>
      <c r="D1194" t="s">
        <v>4720</v>
      </c>
      <c r="E1194" t="s">
        <v>404</v>
      </c>
      <c r="F1194" s="105">
        <f t="shared" si="18"/>
        <v>23</v>
      </c>
      <c r="G1194" t="s">
        <v>1201</v>
      </c>
      <c r="H1194" s="96">
        <v>1</v>
      </c>
    </row>
    <row r="1195" spans="1:8">
      <c r="A1195" s="13">
        <v>1194</v>
      </c>
      <c r="B1195" s="14" t="s">
        <v>2524</v>
      </c>
      <c r="C1195" t="s">
        <v>2962</v>
      </c>
      <c r="D1195" t="s">
        <v>4315</v>
      </c>
      <c r="E1195" t="s">
        <v>404</v>
      </c>
      <c r="F1195" s="105">
        <f t="shared" si="18"/>
        <v>23</v>
      </c>
      <c r="G1195" t="s">
        <v>1201</v>
      </c>
      <c r="H1195" s="96">
        <v>1</v>
      </c>
    </row>
    <row r="1196" spans="1:8">
      <c r="A1196" s="13">
        <v>1195</v>
      </c>
      <c r="B1196" s="14" t="s">
        <v>2525</v>
      </c>
      <c r="C1196" t="s">
        <v>2961</v>
      </c>
      <c r="D1196" t="s">
        <v>4721</v>
      </c>
      <c r="E1196" t="s">
        <v>404</v>
      </c>
      <c r="F1196" s="105">
        <f t="shared" si="18"/>
        <v>23</v>
      </c>
      <c r="G1196" t="s">
        <v>1201</v>
      </c>
      <c r="H1196" s="96">
        <v>1</v>
      </c>
    </row>
    <row r="1197" spans="1:8">
      <c r="A1197" s="13">
        <v>1196</v>
      </c>
      <c r="B1197" s="14" t="s">
        <v>2526</v>
      </c>
      <c r="C1197" t="s">
        <v>2960</v>
      </c>
      <c r="D1197" t="s">
        <v>4722</v>
      </c>
      <c r="E1197" t="s">
        <v>404</v>
      </c>
      <c r="F1197" s="105">
        <f t="shared" si="18"/>
        <v>23</v>
      </c>
      <c r="G1197" t="s">
        <v>1201</v>
      </c>
      <c r="H1197" s="96">
        <v>1</v>
      </c>
    </row>
    <row r="1198" spans="1:8">
      <c r="A1198" s="13">
        <v>1197</v>
      </c>
      <c r="B1198" s="14" t="s">
        <v>2527</v>
      </c>
      <c r="C1198" t="s">
        <v>2959</v>
      </c>
      <c r="D1198" t="s">
        <v>4723</v>
      </c>
      <c r="E1198" t="s">
        <v>801</v>
      </c>
      <c r="F1198" s="105">
        <f t="shared" si="18"/>
        <v>22</v>
      </c>
      <c r="G1198" t="s">
        <v>2865</v>
      </c>
      <c r="H1198" s="96">
        <v>5</v>
      </c>
    </row>
    <row r="1199" spans="1:8">
      <c r="A1199" s="13">
        <v>1198</v>
      </c>
      <c r="B1199" s="14" t="s">
        <v>2528</v>
      </c>
      <c r="C1199" t="s">
        <v>2958</v>
      </c>
      <c r="D1199" t="s">
        <v>4724</v>
      </c>
      <c r="E1199" t="s">
        <v>801</v>
      </c>
      <c r="F1199" s="105">
        <f t="shared" si="18"/>
        <v>22</v>
      </c>
      <c r="G1199" t="s">
        <v>2865</v>
      </c>
      <c r="H1199" s="96">
        <v>5</v>
      </c>
    </row>
    <row r="1200" spans="1:8">
      <c r="A1200" s="13">
        <v>1199</v>
      </c>
      <c r="B1200" s="14" t="s">
        <v>2529</v>
      </c>
      <c r="C1200" t="s">
        <v>2957</v>
      </c>
      <c r="D1200" t="s">
        <v>4725</v>
      </c>
      <c r="E1200" t="s">
        <v>801</v>
      </c>
      <c r="F1200" s="105">
        <f t="shared" si="18"/>
        <v>22</v>
      </c>
      <c r="G1200" t="s">
        <v>2865</v>
      </c>
      <c r="H1200" s="96">
        <v>5</v>
      </c>
    </row>
    <row r="1201" spans="1:8">
      <c r="A1201" s="13">
        <v>1200</v>
      </c>
      <c r="B1201" s="14" t="s">
        <v>2530</v>
      </c>
      <c r="C1201" t="s">
        <v>2956</v>
      </c>
      <c r="D1201" t="s">
        <v>1678</v>
      </c>
      <c r="E1201" t="s">
        <v>801</v>
      </c>
      <c r="F1201" s="105">
        <f t="shared" si="18"/>
        <v>22</v>
      </c>
      <c r="G1201" t="s">
        <v>2865</v>
      </c>
      <c r="H1201" s="96">
        <v>5</v>
      </c>
    </row>
    <row r="1202" spans="1:8">
      <c r="A1202" s="13">
        <v>1201</v>
      </c>
      <c r="B1202" s="14" t="s">
        <v>2531</v>
      </c>
      <c r="C1202" t="s">
        <v>2955</v>
      </c>
      <c r="D1202" t="s">
        <v>4726</v>
      </c>
      <c r="E1202" t="s">
        <v>801</v>
      </c>
      <c r="F1202" s="105">
        <f t="shared" si="18"/>
        <v>22</v>
      </c>
      <c r="G1202" t="s">
        <v>2865</v>
      </c>
      <c r="H1202" s="96">
        <v>5</v>
      </c>
    </row>
    <row r="1203" spans="1:8">
      <c r="A1203" s="13">
        <v>1202</v>
      </c>
      <c r="B1203" s="14" t="s">
        <v>2532</v>
      </c>
      <c r="C1203" t="s">
        <v>2954</v>
      </c>
      <c r="D1203" t="s">
        <v>4727</v>
      </c>
      <c r="E1203" t="s">
        <v>801</v>
      </c>
      <c r="F1203" s="105">
        <f t="shared" si="18"/>
        <v>22</v>
      </c>
      <c r="G1203" t="s">
        <v>2865</v>
      </c>
      <c r="H1203" s="96">
        <v>5</v>
      </c>
    </row>
    <row r="1204" spans="1:8">
      <c r="A1204" s="13">
        <v>1203</v>
      </c>
      <c r="B1204" s="14" t="s">
        <v>2533</v>
      </c>
      <c r="C1204" t="s">
        <v>2953</v>
      </c>
      <c r="D1204" t="s">
        <v>4728</v>
      </c>
      <c r="E1204" t="s">
        <v>801</v>
      </c>
      <c r="F1204" s="105">
        <f t="shared" si="18"/>
        <v>22</v>
      </c>
      <c r="G1204" t="s">
        <v>2865</v>
      </c>
      <c r="H1204" s="96">
        <v>5</v>
      </c>
    </row>
    <row r="1205" spans="1:8">
      <c r="A1205" s="13">
        <v>1204</v>
      </c>
      <c r="B1205" s="14" t="s">
        <v>2534</v>
      </c>
      <c r="C1205" t="s">
        <v>2952</v>
      </c>
      <c r="D1205" t="s">
        <v>4729</v>
      </c>
      <c r="E1205" t="s">
        <v>801</v>
      </c>
      <c r="F1205" s="105">
        <f t="shared" si="18"/>
        <v>22</v>
      </c>
      <c r="G1205" t="s">
        <v>2865</v>
      </c>
      <c r="H1205" s="96">
        <v>5</v>
      </c>
    </row>
    <row r="1206" spans="1:8">
      <c r="A1206" s="13">
        <v>1205</v>
      </c>
      <c r="B1206" s="14" t="s">
        <v>2535</v>
      </c>
      <c r="C1206" t="s">
        <v>2951</v>
      </c>
      <c r="D1206" t="s">
        <v>4730</v>
      </c>
      <c r="E1206" t="s">
        <v>801</v>
      </c>
      <c r="F1206" s="105">
        <f t="shared" si="18"/>
        <v>22</v>
      </c>
      <c r="G1206" t="s">
        <v>2865</v>
      </c>
      <c r="H1206" s="96">
        <v>4</v>
      </c>
    </row>
    <row r="1207" spans="1:8">
      <c r="A1207" s="13">
        <v>1206</v>
      </c>
      <c r="B1207" s="14" t="s">
        <v>2536</v>
      </c>
      <c r="C1207" t="s">
        <v>2950</v>
      </c>
      <c r="D1207" t="s">
        <v>4731</v>
      </c>
      <c r="E1207" t="s">
        <v>801</v>
      </c>
      <c r="F1207" s="105">
        <f t="shared" si="18"/>
        <v>22</v>
      </c>
      <c r="G1207" t="s">
        <v>2865</v>
      </c>
      <c r="H1207" s="96">
        <v>4</v>
      </c>
    </row>
    <row r="1208" spans="1:8">
      <c r="A1208" s="13">
        <v>1207</v>
      </c>
      <c r="B1208" s="14" t="s">
        <v>2537</v>
      </c>
      <c r="C1208" t="s">
        <v>2949</v>
      </c>
      <c r="D1208" t="s">
        <v>4732</v>
      </c>
      <c r="E1208" t="s">
        <v>801</v>
      </c>
      <c r="F1208" s="105">
        <f t="shared" si="18"/>
        <v>22</v>
      </c>
      <c r="G1208" t="s">
        <v>2865</v>
      </c>
      <c r="H1208" s="96">
        <v>4</v>
      </c>
    </row>
    <row r="1209" spans="1:8">
      <c r="A1209" s="13">
        <v>1208</v>
      </c>
      <c r="B1209" s="14" t="s">
        <v>2538</v>
      </c>
      <c r="C1209" t="s">
        <v>2948</v>
      </c>
      <c r="D1209" t="s">
        <v>4733</v>
      </c>
      <c r="E1209" t="s">
        <v>801</v>
      </c>
      <c r="F1209" s="105">
        <f t="shared" si="18"/>
        <v>22</v>
      </c>
      <c r="G1209" t="s">
        <v>2865</v>
      </c>
      <c r="H1209" s="96">
        <v>4</v>
      </c>
    </row>
    <row r="1210" spans="1:8">
      <c r="A1210" s="13">
        <v>1209</v>
      </c>
      <c r="B1210" s="14" t="s">
        <v>2539</v>
      </c>
      <c r="C1210" t="s">
        <v>2947</v>
      </c>
      <c r="D1210" t="s">
        <v>4734</v>
      </c>
      <c r="E1210" t="s">
        <v>801</v>
      </c>
      <c r="F1210" s="105">
        <f t="shared" si="18"/>
        <v>22</v>
      </c>
      <c r="G1210" t="s">
        <v>1228</v>
      </c>
      <c r="H1210" s="96">
        <v>1</v>
      </c>
    </row>
    <row r="1211" spans="1:8">
      <c r="A1211" s="13">
        <v>1210</v>
      </c>
      <c r="B1211" s="14" t="s">
        <v>2540</v>
      </c>
      <c r="C1211" t="s">
        <v>2946</v>
      </c>
      <c r="D1211" t="s">
        <v>4735</v>
      </c>
      <c r="E1211" t="s">
        <v>801</v>
      </c>
      <c r="F1211" s="105">
        <f t="shared" si="18"/>
        <v>22</v>
      </c>
      <c r="G1211" t="s">
        <v>1228</v>
      </c>
      <c r="H1211" s="96">
        <v>1</v>
      </c>
    </row>
    <row r="1212" spans="1:8">
      <c r="A1212" s="13">
        <v>1211</v>
      </c>
      <c r="B1212" s="14" t="s">
        <v>2541</v>
      </c>
      <c r="C1212" t="s">
        <v>2945</v>
      </c>
      <c r="D1212" t="s">
        <v>4736</v>
      </c>
      <c r="E1212" t="s">
        <v>801</v>
      </c>
      <c r="F1212" s="105">
        <f t="shared" si="18"/>
        <v>22</v>
      </c>
      <c r="G1212" t="s">
        <v>1228</v>
      </c>
      <c r="H1212" s="96">
        <v>1</v>
      </c>
    </row>
    <row r="1213" spans="1:8">
      <c r="A1213" s="13">
        <v>1212</v>
      </c>
      <c r="B1213" s="14" t="s">
        <v>2542</v>
      </c>
      <c r="C1213" t="s">
        <v>2944</v>
      </c>
      <c r="D1213" t="s">
        <v>4737</v>
      </c>
      <c r="E1213" t="s">
        <v>801</v>
      </c>
      <c r="F1213" s="105">
        <f t="shared" si="18"/>
        <v>22</v>
      </c>
      <c r="G1213" t="s">
        <v>1228</v>
      </c>
      <c r="H1213" s="96">
        <v>1</v>
      </c>
    </row>
    <row r="1214" spans="1:8">
      <c r="A1214" s="13">
        <v>1213</v>
      </c>
      <c r="B1214" s="14" t="s">
        <v>2543</v>
      </c>
      <c r="C1214" t="s">
        <v>2943</v>
      </c>
      <c r="D1214" t="s">
        <v>4738</v>
      </c>
      <c r="E1214" t="s">
        <v>801</v>
      </c>
      <c r="F1214" s="105">
        <f t="shared" si="18"/>
        <v>22</v>
      </c>
      <c r="G1214" t="s">
        <v>1228</v>
      </c>
      <c r="H1214" s="96">
        <v>1</v>
      </c>
    </row>
    <row r="1215" spans="1:8">
      <c r="A1215" s="13">
        <v>1214</v>
      </c>
      <c r="B1215" s="14" t="s">
        <v>2544</v>
      </c>
      <c r="C1215" t="s">
        <v>2942</v>
      </c>
      <c r="D1215" t="s">
        <v>4739</v>
      </c>
      <c r="E1215" t="s">
        <v>404</v>
      </c>
      <c r="F1215" s="105">
        <f t="shared" si="18"/>
        <v>23</v>
      </c>
      <c r="G1215" t="s">
        <v>1227</v>
      </c>
      <c r="H1215" s="96">
        <v>1</v>
      </c>
    </row>
    <row r="1216" spans="1:8">
      <c r="A1216" s="13">
        <v>1215</v>
      </c>
      <c r="B1216" s="14" t="s">
        <v>2545</v>
      </c>
      <c r="C1216" t="s">
        <v>2941</v>
      </c>
      <c r="D1216" t="s">
        <v>4740</v>
      </c>
      <c r="E1216" t="s">
        <v>801</v>
      </c>
      <c r="F1216" s="105">
        <f t="shared" si="18"/>
        <v>22</v>
      </c>
      <c r="G1216" t="s">
        <v>1227</v>
      </c>
      <c r="H1216" s="96">
        <v>1</v>
      </c>
    </row>
    <row r="1217" spans="1:8">
      <c r="A1217" s="13">
        <v>1216</v>
      </c>
      <c r="B1217" s="14" t="s">
        <v>2546</v>
      </c>
      <c r="C1217" t="s">
        <v>2940</v>
      </c>
      <c r="D1217" t="s">
        <v>4741</v>
      </c>
      <c r="E1217" t="s">
        <v>801</v>
      </c>
      <c r="F1217" s="105">
        <f t="shared" si="18"/>
        <v>22</v>
      </c>
      <c r="G1217" t="s">
        <v>1227</v>
      </c>
      <c r="H1217" s="96">
        <v>1</v>
      </c>
    </row>
    <row r="1218" spans="1:8">
      <c r="A1218" s="13">
        <v>1217</v>
      </c>
      <c r="B1218" s="14" t="s">
        <v>2547</v>
      </c>
      <c r="C1218" t="s">
        <v>2939</v>
      </c>
      <c r="D1218" t="s">
        <v>4742</v>
      </c>
      <c r="E1218" t="s">
        <v>801</v>
      </c>
      <c r="F1218" s="105">
        <f t="shared" si="18"/>
        <v>22</v>
      </c>
      <c r="G1218" t="s">
        <v>1203</v>
      </c>
      <c r="H1218" s="96">
        <v>1</v>
      </c>
    </row>
    <row r="1219" spans="1:8">
      <c r="A1219" s="13">
        <v>1218</v>
      </c>
      <c r="B1219" s="14" t="s">
        <v>2548</v>
      </c>
      <c r="C1219" t="s">
        <v>2938</v>
      </c>
      <c r="D1219" t="s">
        <v>4743</v>
      </c>
      <c r="E1219" t="s">
        <v>801</v>
      </c>
      <c r="F1219" s="105">
        <f t="shared" ref="F1219:F1282" si="19">VLOOKUP(E1219,$N$1:$O$48,2,FALSE)</f>
        <v>22</v>
      </c>
      <c r="G1219" t="s">
        <v>1203</v>
      </c>
      <c r="H1219" s="96">
        <v>1</v>
      </c>
    </row>
    <row r="1220" spans="1:8">
      <c r="A1220" s="13">
        <v>1219</v>
      </c>
      <c r="B1220" s="14" t="s">
        <v>2549</v>
      </c>
      <c r="C1220" t="s">
        <v>2145</v>
      </c>
      <c r="D1220" t="s">
        <v>2146</v>
      </c>
      <c r="E1220" t="s">
        <v>801</v>
      </c>
      <c r="F1220" s="105">
        <f t="shared" si="19"/>
        <v>22</v>
      </c>
      <c r="G1220" t="s">
        <v>1202</v>
      </c>
      <c r="H1220" s="96" t="s">
        <v>4814</v>
      </c>
    </row>
    <row r="1221" spans="1:8">
      <c r="A1221" s="13">
        <v>1220</v>
      </c>
      <c r="B1221" s="14" t="s">
        <v>2550</v>
      </c>
      <c r="C1221" t="s">
        <v>2937</v>
      </c>
      <c r="D1221" t="s">
        <v>4744</v>
      </c>
      <c r="E1221" t="s">
        <v>801</v>
      </c>
      <c r="F1221" s="105">
        <f t="shared" si="19"/>
        <v>22</v>
      </c>
      <c r="G1221" t="s">
        <v>1202</v>
      </c>
      <c r="H1221" s="96">
        <v>1</v>
      </c>
    </row>
    <row r="1222" spans="1:8">
      <c r="A1222" s="13">
        <v>1221</v>
      </c>
      <c r="B1222" s="14" t="s">
        <v>2551</v>
      </c>
      <c r="C1222" t="s">
        <v>2936</v>
      </c>
      <c r="D1222" t="s">
        <v>4745</v>
      </c>
      <c r="E1222" t="s">
        <v>801</v>
      </c>
      <c r="F1222" s="105">
        <f t="shared" si="19"/>
        <v>22</v>
      </c>
      <c r="G1222" t="s">
        <v>1202</v>
      </c>
      <c r="H1222" s="96">
        <v>1</v>
      </c>
    </row>
    <row r="1223" spans="1:8">
      <c r="A1223" s="13">
        <v>1222</v>
      </c>
      <c r="B1223" s="14" t="s">
        <v>2552</v>
      </c>
      <c r="C1223" t="s">
        <v>2935</v>
      </c>
      <c r="D1223" t="s">
        <v>4746</v>
      </c>
      <c r="E1223" t="s">
        <v>801</v>
      </c>
      <c r="F1223" s="105">
        <f t="shared" si="19"/>
        <v>22</v>
      </c>
      <c r="G1223" t="s">
        <v>1202</v>
      </c>
      <c r="H1223" s="96">
        <v>1</v>
      </c>
    </row>
    <row r="1224" spans="1:8">
      <c r="A1224" s="13">
        <v>1223</v>
      </c>
      <c r="B1224" s="14" t="s">
        <v>2553</v>
      </c>
      <c r="C1224" t="s">
        <v>2934</v>
      </c>
      <c r="D1224" t="s">
        <v>4747</v>
      </c>
      <c r="E1224" t="s">
        <v>801</v>
      </c>
      <c r="F1224" s="105">
        <f t="shared" si="19"/>
        <v>22</v>
      </c>
      <c r="G1224" t="s">
        <v>1202</v>
      </c>
      <c r="H1224" s="96">
        <v>1</v>
      </c>
    </row>
    <row r="1225" spans="1:8">
      <c r="A1225" s="13">
        <v>1224</v>
      </c>
      <c r="B1225" s="14" t="s">
        <v>2554</v>
      </c>
      <c r="C1225" t="s">
        <v>2933</v>
      </c>
      <c r="D1225" t="s">
        <v>4748</v>
      </c>
      <c r="E1225" t="s">
        <v>801</v>
      </c>
      <c r="F1225" s="105">
        <f t="shared" si="19"/>
        <v>22</v>
      </c>
      <c r="G1225" t="s">
        <v>1202</v>
      </c>
      <c r="H1225" s="96">
        <v>1</v>
      </c>
    </row>
    <row r="1226" spans="1:8">
      <c r="A1226" s="13">
        <v>1225</v>
      </c>
      <c r="B1226" s="14" t="s">
        <v>2555</v>
      </c>
      <c r="C1226" t="s">
        <v>2932</v>
      </c>
      <c r="D1226" t="s">
        <v>4749</v>
      </c>
      <c r="E1226" t="s">
        <v>801</v>
      </c>
      <c r="F1226" s="105">
        <f t="shared" si="19"/>
        <v>22</v>
      </c>
      <c r="G1226" t="s">
        <v>1202</v>
      </c>
      <c r="H1226" s="96">
        <v>1</v>
      </c>
    </row>
    <row r="1227" spans="1:8">
      <c r="A1227" s="13">
        <v>1226</v>
      </c>
      <c r="B1227" s="14" t="s">
        <v>2556</v>
      </c>
      <c r="C1227" t="s">
        <v>2931</v>
      </c>
      <c r="D1227" t="s">
        <v>4750</v>
      </c>
      <c r="E1227" t="s">
        <v>801</v>
      </c>
      <c r="F1227" s="105">
        <f t="shared" si="19"/>
        <v>22</v>
      </c>
      <c r="G1227" t="s">
        <v>1202</v>
      </c>
      <c r="H1227" s="96">
        <v>1</v>
      </c>
    </row>
    <row r="1228" spans="1:8">
      <c r="A1228" s="13">
        <v>1227</v>
      </c>
      <c r="B1228" s="14" t="s">
        <v>2557</v>
      </c>
      <c r="C1228" t="s">
        <v>2930</v>
      </c>
      <c r="D1228" t="s">
        <v>4751</v>
      </c>
      <c r="E1228" t="s">
        <v>801</v>
      </c>
      <c r="F1228" s="105">
        <f t="shared" si="19"/>
        <v>22</v>
      </c>
      <c r="G1228" t="s">
        <v>1202</v>
      </c>
      <c r="H1228" s="96">
        <v>1</v>
      </c>
    </row>
    <row r="1229" spans="1:8">
      <c r="A1229" s="13">
        <v>1228</v>
      </c>
      <c r="B1229" s="14" t="s">
        <v>2558</v>
      </c>
      <c r="C1229" t="s">
        <v>2929</v>
      </c>
      <c r="D1229" t="s">
        <v>4752</v>
      </c>
      <c r="E1229" t="s">
        <v>801</v>
      </c>
      <c r="F1229" s="105">
        <f t="shared" si="19"/>
        <v>22</v>
      </c>
      <c r="G1229" t="s">
        <v>1202</v>
      </c>
      <c r="H1229" s="96">
        <v>1</v>
      </c>
    </row>
    <row r="1230" spans="1:8">
      <c r="A1230" s="13">
        <v>1229</v>
      </c>
      <c r="B1230" s="14" t="s">
        <v>2559</v>
      </c>
      <c r="C1230" t="s">
        <v>2928</v>
      </c>
      <c r="D1230" t="s">
        <v>4753</v>
      </c>
      <c r="E1230" t="s">
        <v>801</v>
      </c>
      <c r="F1230" s="105">
        <f t="shared" si="19"/>
        <v>22</v>
      </c>
      <c r="G1230" t="s">
        <v>1202</v>
      </c>
      <c r="H1230" s="96">
        <v>1</v>
      </c>
    </row>
    <row r="1231" spans="1:8">
      <c r="A1231" s="13">
        <v>1230</v>
      </c>
      <c r="B1231" s="14" t="s">
        <v>2560</v>
      </c>
      <c r="C1231" t="s">
        <v>2927</v>
      </c>
      <c r="D1231" t="s">
        <v>4754</v>
      </c>
      <c r="E1231" t="s">
        <v>801</v>
      </c>
      <c r="F1231" s="105">
        <f t="shared" si="19"/>
        <v>22</v>
      </c>
      <c r="G1231" t="s">
        <v>1202</v>
      </c>
      <c r="H1231" s="96">
        <v>1</v>
      </c>
    </row>
    <row r="1232" spans="1:8">
      <c r="A1232" s="13">
        <v>1231</v>
      </c>
      <c r="B1232" s="14" t="s">
        <v>2561</v>
      </c>
      <c r="C1232" t="s">
        <v>2926</v>
      </c>
      <c r="D1232" t="s">
        <v>4755</v>
      </c>
      <c r="E1232" t="s">
        <v>801</v>
      </c>
      <c r="F1232" s="105">
        <f t="shared" si="19"/>
        <v>22</v>
      </c>
      <c r="G1232" t="s">
        <v>1202</v>
      </c>
      <c r="H1232" s="96">
        <v>1</v>
      </c>
    </row>
    <row r="1233" spans="1:8">
      <c r="A1233" s="13">
        <v>1232</v>
      </c>
      <c r="B1233" s="14" t="s">
        <v>2562</v>
      </c>
      <c r="C1233" t="s">
        <v>2925</v>
      </c>
      <c r="D1233" t="s">
        <v>4756</v>
      </c>
      <c r="E1233" t="s">
        <v>111</v>
      </c>
      <c r="F1233" s="105">
        <f t="shared" si="19"/>
        <v>44</v>
      </c>
      <c r="G1233" t="s">
        <v>1207</v>
      </c>
      <c r="H1233" s="96">
        <v>1</v>
      </c>
    </row>
    <row r="1234" spans="1:8">
      <c r="A1234" s="13">
        <v>1233</v>
      </c>
      <c r="B1234" s="14" t="s">
        <v>2563</v>
      </c>
      <c r="C1234" t="s">
        <v>2924</v>
      </c>
      <c r="D1234" t="s">
        <v>4757</v>
      </c>
      <c r="E1234" t="s">
        <v>395</v>
      </c>
      <c r="F1234" s="105">
        <f t="shared" si="19"/>
        <v>26</v>
      </c>
      <c r="G1234" t="s">
        <v>1207</v>
      </c>
      <c r="H1234" s="96">
        <v>1</v>
      </c>
    </row>
    <row r="1235" spans="1:8">
      <c r="A1235" s="13">
        <v>1234</v>
      </c>
      <c r="B1235" s="14" t="s">
        <v>2564</v>
      </c>
      <c r="C1235" t="s">
        <v>2923</v>
      </c>
      <c r="D1235" t="s">
        <v>4758</v>
      </c>
      <c r="E1235" t="s">
        <v>313</v>
      </c>
      <c r="F1235" s="105">
        <f t="shared" si="19"/>
        <v>1</v>
      </c>
      <c r="G1235" t="s">
        <v>1207</v>
      </c>
      <c r="H1235" s="96">
        <v>1</v>
      </c>
    </row>
    <row r="1236" spans="1:8">
      <c r="A1236" s="13">
        <v>1235</v>
      </c>
      <c r="B1236" s="14" t="s">
        <v>2565</v>
      </c>
      <c r="C1236" t="s">
        <v>2922</v>
      </c>
      <c r="D1236" t="s">
        <v>4759</v>
      </c>
      <c r="E1236" t="s">
        <v>404</v>
      </c>
      <c r="F1236" s="105">
        <f t="shared" si="19"/>
        <v>23</v>
      </c>
      <c r="G1236" t="s">
        <v>1207</v>
      </c>
      <c r="H1236" s="96">
        <v>1</v>
      </c>
    </row>
    <row r="1237" spans="1:8">
      <c r="A1237" s="13">
        <v>1236</v>
      </c>
      <c r="B1237" s="14" t="s">
        <v>2566</v>
      </c>
      <c r="C1237" t="s">
        <v>2921</v>
      </c>
      <c r="D1237" t="s">
        <v>4760</v>
      </c>
      <c r="E1237" t="s">
        <v>404</v>
      </c>
      <c r="F1237" s="105">
        <f t="shared" si="19"/>
        <v>23</v>
      </c>
      <c r="G1237" t="s">
        <v>1209</v>
      </c>
      <c r="H1237" s="96">
        <v>3</v>
      </c>
    </row>
    <row r="1238" spans="1:8">
      <c r="A1238" s="13">
        <v>1237</v>
      </c>
      <c r="B1238" s="14" t="s">
        <v>2567</v>
      </c>
      <c r="C1238" t="s">
        <v>2920</v>
      </c>
      <c r="D1238" t="s">
        <v>4761</v>
      </c>
      <c r="E1238" t="s">
        <v>404</v>
      </c>
      <c r="F1238" s="105">
        <f t="shared" si="19"/>
        <v>23</v>
      </c>
      <c r="G1238" t="s">
        <v>1209</v>
      </c>
      <c r="H1238" s="96">
        <v>3</v>
      </c>
    </row>
    <row r="1239" spans="1:8">
      <c r="A1239" s="13">
        <v>1238</v>
      </c>
      <c r="B1239" s="14" t="s">
        <v>2568</v>
      </c>
      <c r="C1239" t="s">
        <v>2919</v>
      </c>
      <c r="D1239" t="s">
        <v>4762</v>
      </c>
      <c r="E1239" t="s">
        <v>1183</v>
      </c>
      <c r="F1239" s="105">
        <f t="shared" si="19"/>
        <v>20</v>
      </c>
      <c r="G1239" t="s">
        <v>1209</v>
      </c>
      <c r="H1239" s="96">
        <v>2</v>
      </c>
    </row>
    <row r="1240" spans="1:8">
      <c r="A1240" s="13">
        <v>1239</v>
      </c>
      <c r="B1240" s="14" t="s">
        <v>2569</v>
      </c>
      <c r="C1240" t="s">
        <v>2918</v>
      </c>
      <c r="D1240" t="s">
        <v>4763</v>
      </c>
      <c r="E1240" t="s">
        <v>1359</v>
      </c>
      <c r="F1240" s="105">
        <f t="shared" si="19"/>
        <v>21</v>
      </c>
      <c r="G1240" t="s">
        <v>1209</v>
      </c>
      <c r="H1240" s="96">
        <v>1</v>
      </c>
    </row>
    <row r="1241" spans="1:8">
      <c r="A1241" s="13">
        <v>1240</v>
      </c>
      <c r="B1241" s="14" t="s">
        <v>2570</v>
      </c>
      <c r="C1241" t="s">
        <v>2917</v>
      </c>
      <c r="D1241" t="s">
        <v>4764</v>
      </c>
      <c r="E1241" t="s">
        <v>404</v>
      </c>
      <c r="F1241" s="105">
        <f t="shared" si="19"/>
        <v>23</v>
      </c>
      <c r="G1241" t="s">
        <v>1209</v>
      </c>
      <c r="H1241" s="96">
        <v>1</v>
      </c>
    </row>
    <row r="1242" spans="1:8">
      <c r="A1242" s="13">
        <v>1241</v>
      </c>
      <c r="B1242" s="14" t="s">
        <v>2571</v>
      </c>
      <c r="C1242" t="s">
        <v>2916</v>
      </c>
      <c r="D1242" t="s">
        <v>4765</v>
      </c>
      <c r="E1242" t="s">
        <v>404</v>
      </c>
      <c r="F1242" s="105">
        <f t="shared" si="19"/>
        <v>23</v>
      </c>
      <c r="G1242" t="s">
        <v>1209</v>
      </c>
      <c r="H1242" s="96">
        <v>1</v>
      </c>
    </row>
    <row r="1243" spans="1:8">
      <c r="A1243" s="13">
        <v>1242</v>
      </c>
      <c r="B1243" s="14" t="s">
        <v>2572</v>
      </c>
      <c r="C1243" t="s">
        <v>2915</v>
      </c>
      <c r="D1243" t="s">
        <v>4766</v>
      </c>
      <c r="E1243" t="s">
        <v>404</v>
      </c>
      <c r="F1243" s="105">
        <f t="shared" si="19"/>
        <v>23</v>
      </c>
      <c r="G1243" t="s">
        <v>1209</v>
      </c>
      <c r="H1243" s="96">
        <v>1</v>
      </c>
    </row>
    <row r="1244" spans="1:8">
      <c r="A1244" s="13">
        <v>1243</v>
      </c>
      <c r="B1244" s="14" t="s">
        <v>2573</v>
      </c>
      <c r="C1244" t="s">
        <v>2914</v>
      </c>
      <c r="D1244" t="s">
        <v>4767</v>
      </c>
      <c r="E1244" t="s">
        <v>1174</v>
      </c>
      <c r="F1244" s="105">
        <f t="shared" si="19"/>
        <v>24</v>
      </c>
      <c r="G1244" t="s">
        <v>1209</v>
      </c>
      <c r="H1244" s="96">
        <v>1</v>
      </c>
    </row>
    <row r="1245" spans="1:8">
      <c r="A1245" s="13">
        <v>1244</v>
      </c>
      <c r="B1245" s="14" t="s">
        <v>2574</v>
      </c>
      <c r="C1245" t="s">
        <v>2913</v>
      </c>
      <c r="D1245" t="s">
        <v>4768</v>
      </c>
      <c r="E1245" t="s">
        <v>1174</v>
      </c>
      <c r="F1245" s="105">
        <f t="shared" si="19"/>
        <v>24</v>
      </c>
      <c r="G1245" t="s">
        <v>1209</v>
      </c>
      <c r="H1245" s="96">
        <v>1</v>
      </c>
    </row>
    <row r="1246" spans="1:8">
      <c r="A1246" s="13">
        <v>1245</v>
      </c>
      <c r="B1246" s="14" t="s">
        <v>2575</v>
      </c>
      <c r="C1246" t="s">
        <v>2912</v>
      </c>
      <c r="D1246" t="s">
        <v>4769</v>
      </c>
      <c r="E1246" t="s">
        <v>404</v>
      </c>
      <c r="F1246" s="105">
        <f t="shared" si="19"/>
        <v>23</v>
      </c>
      <c r="G1246" t="s">
        <v>1209</v>
      </c>
      <c r="H1246" s="96">
        <v>1</v>
      </c>
    </row>
    <row r="1247" spans="1:8">
      <c r="A1247" s="13">
        <v>1246</v>
      </c>
      <c r="B1247" s="14" t="s">
        <v>2576</v>
      </c>
      <c r="C1247" t="s">
        <v>2911</v>
      </c>
      <c r="D1247" t="s">
        <v>4770</v>
      </c>
      <c r="E1247" t="s">
        <v>404</v>
      </c>
      <c r="F1247" s="105">
        <f t="shared" si="19"/>
        <v>23</v>
      </c>
      <c r="G1247" t="s">
        <v>1209</v>
      </c>
      <c r="H1247" s="96">
        <v>1</v>
      </c>
    </row>
    <row r="1248" spans="1:8">
      <c r="A1248" s="13">
        <v>1247</v>
      </c>
      <c r="B1248" s="14" t="s">
        <v>2577</v>
      </c>
      <c r="C1248" t="s">
        <v>2910</v>
      </c>
      <c r="D1248" t="s">
        <v>4771</v>
      </c>
      <c r="E1248" t="s">
        <v>404</v>
      </c>
      <c r="F1248" s="105">
        <f t="shared" si="19"/>
        <v>23</v>
      </c>
      <c r="G1248" t="s">
        <v>1209</v>
      </c>
      <c r="H1248" s="96">
        <v>1</v>
      </c>
    </row>
    <row r="1249" spans="1:8">
      <c r="A1249" s="13">
        <v>1248</v>
      </c>
      <c r="B1249" s="14" t="s">
        <v>2578</v>
      </c>
      <c r="C1249" t="s">
        <v>2909</v>
      </c>
      <c r="D1249" t="s">
        <v>4772</v>
      </c>
      <c r="E1249" t="s">
        <v>404</v>
      </c>
      <c r="F1249" s="105">
        <f t="shared" si="19"/>
        <v>23</v>
      </c>
      <c r="G1249" t="s">
        <v>1209</v>
      </c>
      <c r="H1249" s="96">
        <v>1</v>
      </c>
    </row>
    <row r="1250" spans="1:8">
      <c r="A1250" s="13">
        <v>1249</v>
      </c>
      <c r="B1250" s="14" t="s">
        <v>2579</v>
      </c>
      <c r="C1250" t="s">
        <v>2908</v>
      </c>
      <c r="D1250" t="s">
        <v>4773</v>
      </c>
      <c r="E1250" t="s">
        <v>404</v>
      </c>
      <c r="F1250" s="105">
        <f t="shared" si="19"/>
        <v>23</v>
      </c>
      <c r="G1250" t="s">
        <v>1209</v>
      </c>
      <c r="H1250" s="96">
        <v>1</v>
      </c>
    </row>
    <row r="1251" spans="1:8">
      <c r="A1251" s="13">
        <v>1250</v>
      </c>
      <c r="B1251" s="14" t="s">
        <v>2580</v>
      </c>
      <c r="C1251" t="s">
        <v>2907</v>
      </c>
      <c r="D1251" t="s">
        <v>4774</v>
      </c>
      <c r="E1251" t="s">
        <v>404</v>
      </c>
      <c r="F1251" s="105">
        <f t="shared" si="19"/>
        <v>23</v>
      </c>
      <c r="G1251" t="s">
        <v>1209</v>
      </c>
      <c r="H1251" s="96">
        <v>1</v>
      </c>
    </row>
    <row r="1252" spans="1:8">
      <c r="A1252" s="13">
        <v>1251</v>
      </c>
      <c r="B1252" s="14" t="s">
        <v>2581</v>
      </c>
      <c r="C1252" t="s">
        <v>2906</v>
      </c>
      <c r="D1252" t="s">
        <v>4775</v>
      </c>
      <c r="E1252" t="s">
        <v>404</v>
      </c>
      <c r="F1252" s="105">
        <f t="shared" si="19"/>
        <v>23</v>
      </c>
      <c r="G1252" t="s">
        <v>1211</v>
      </c>
      <c r="H1252" s="96">
        <v>1</v>
      </c>
    </row>
    <row r="1253" spans="1:8">
      <c r="A1253" s="13">
        <v>1252</v>
      </c>
      <c r="B1253" s="14" t="s">
        <v>2582</v>
      </c>
      <c r="C1253" t="s">
        <v>2905</v>
      </c>
      <c r="D1253" t="s">
        <v>4776</v>
      </c>
      <c r="E1253" t="s">
        <v>1359</v>
      </c>
      <c r="F1253" s="105">
        <f t="shared" si="19"/>
        <v>21</v>
      </c>
      <c r="G1253" t="s">
        <v>1211</v>
      </c>
      <c r="H1253" s="96">
        <v>1</v>
      </c>
    </row>
    <row r="1254" spans="1:8">
      <c r="A1254" s="13">
        <v>1253</v>
      </c>
      <c r="B1254" s="14" t="s">
        <v>2583</v>
      </c>
      <c r="C1254" t="s">
        <v>2904</v>
      </c>
      <c r="D1254" t="s">
        <v>4777</v>
      </c>
      <c r="E1254" t="s">
        <v>404</v>
      </c>
      <c r="F1254" s="105">
        <f t="shared" si="19"/>
        <v>23</v>
      </c>
      <c r="G1254" t="s">
        <v>1211</v>
      </c>
      <c r="H1254" s="96">
        <v>1</v>
      </c>
    </row>
    <row r="1255" spans="1:8">
      <c r="A1255" s="13">
        <v>1254</v>
      </c>
      <c r="B1255" s="14" t="s">
        <v>2584</v>
      </c>
      <c r="C1255" t="s">
        <v>2903</v>
      </c>
      <c r="D1255" t="s">
        <v>4778</v>
      </c>
      <c r="E1255" t="s">
        <v>404</v>
      </c>
      <c r="F1255" s="105">
        <f t="shared" si="19"/>
        <v>23</v>
      </c>
      <c r="G1255" t="s">
        <v>1211</v>
      </c>
      <c r="H1255" s="96">
        <v>1</v>
      </c>
    </row>
    <row r="1256" spans="1:8">
      <c r="A1256" s="13">
        <v>1255</v>
      </c>
      <c r="B1256" s="14" t="s">
        <v>2585</v>
      </c>
      <c r="C1256" t="s">
        <v>2902</v>
      </c>
      <c r="D1256" t="s">
        <v>4779</v>
      </c>
      <c r="E1256" t="s">
        <v>404</v>
      </c>
      <c r="F1256" s="105">
        <f t="shared" si="19"/>
        <v>23</v>
      </c>
      <c r="G1256" t="s">
        <v>1211</v>
      </c>
      <c r="H1256" s="96">
        <v>1</v>
      </c>
    </row>
    <row r="1257" spans="1:8">
      <c r="A1257" s="13">
        <v>1256</v>
      </c>
      <c r="B1257" s="14" t="s">
        <v>2586</v>
      </c>
      <c r="C1257" t="s">
        <v>2901</v>
      </c>
      <c r="D1257" t="s">
        <v>4780</v>
      </c>
      <c r="E1257" t="s">
        <v>404</v>
      </c>
      <c r="F1257" s="105">
        <f t="shared" si="19"/>
        <v>23</v>
      </c>
      <c r="G1257" t="s">
        <v>1211</v>
      </c>
      <c r="H1257" s="96">
        <v>1</v>
      </c>
    </row>
    <row r="1258" spans="1:8">
      <c r="A1258" s="13">
        <v>1257</v>
      </c>
      <c r="B1258" s="14" t="s">
        <v>2587</v>
      </c>
      <c r="C1258" t="s">
        <v>2900</v>
      </c>
      <c r="D1258" t="s">
        <v>4781</v>
      </c>
      <c r="E1258" t="s">
        <v>404</v>
      </c>
      <c r="F1258" s="105">
        <f t="shared" si="19"/>
        <v>23</v>
      </c>
      <c r="G1258" t="s">
        <v>1211</v>
      </c>
      <c r="H1258" s="96">
        <v>1</v>
      </c>
    </row>
    <row r="1259" spans="1:8">
      <c r="A1259" s="13">
        <v>1258</v>
      </c>
      <c r="B1259" s="14" t="s">
        <v>2588</v>
      </c>
      <c r="C1259" t="s">
        <v>2899</v>
      </c>
      <c r="D1259" t="s">
        <v>4782</v>
      </c>
      <c r="E1259" t="s">
        <v>404</v>
      </c>
      <c r="F1259" s="105">
        <f t="shared" si="19"/>
        <v>23</v>
      </c>
      <c r="G1259" t="s">
        <v>1211</v>
      </c>
      <c r="H1259" s="96">
        <v>1</v>
      </c>
    </row>
    <row r="1260" spans="1:8">
      <c r="A1260" s="13">
        <v>1259</v>
      </c>
      <c r="B1260" s="14" t="s">
        <v>2589</v>
      </c>
      <c r="C1260" t="s">
        <v>2898</v>
      </c>
      <c r="D1260" t="s">
        <v>4783</v>
      </c>
      <c r="E1260" t="s">
        <v>404</v>
      </c>
      <c r="F1260" s="105">
        <f t="shared" si="19"/>
        <v>23</v>
      </c>
      <c r="G1260" t="s">
        <v>1211</v>
      </c>
      <c r="H1260" s="96">
        <v>1</v>
      </c>
    </row>
    <row r="1261" spans="1:8">
      <c r="A1261" s="13">
        <v>1260</v>
      </c>
      <c r="B1261" s="14" t="s">
        <v>2590</v>
      </c>
      <c r="C1261" t="s">
        <v>2897</v>
      </c>
      <c r="D1261" t="s">
        <v>4784</v>
      </c>
      <c r="E1261" t="s">
        <v>404</v>
      </c>
      <c r="F1261" s="105">
        <f t="shared" si="19"/>
        <v>23</v>
      </c>
      <c r="G1261" t="s">
        <v>1211</v>
      </c>
      <c r="H1261" s="96">
        <v>1</v>
      </c>
    </row>
    <row r="1262" spans="1:8">
      <c r="A1262" s="13">
        <v>1261</v>
      </c>
      <c r="B1262" s="14" t="s">
        <v>2591</v>
      </c>
      <c r="C1262" t="s">
        <v>2896</v>
      </c>
      <c r="D1262" t="s">
        <v>4785</v>
      </c>
      <c r="E1262" t="s">
        <v>404</v>
      </c>
      <c r="F1262" s="105">
        <f t="shared" si="19"/>
        <v>23</v>
      </c>
      <c r="G1262" t="s">
        <v>1211</v>
      </c>
      <c r="H1262" s="96">
        <v>1</v>
      </c>
    </row>
    <row r="1263" spans="1:8">
      <c r="A1263" s="13">
        <v>1262</v>
      </c>
      <c r="B1263" s="14" t="s">
        <v>2592</v>
      </c>
      <c r="C1263" t="s">
        <v>2895</v>
      </c>
      <c r="D1263" t="s">
        <v>4786</v>
      </c>
      <c r="E1263" t="s">
        <v>404</v>
      </c>
      <c r="F1263" s="105">
        <f t="shared" si="19"/>
        <v>23</v>
      </c>
      <c r="G1263" t="s">
        <v>1211</v>
      </c>
      <c r="H1263" s="96">
        <v>1</v>
      </c>
    </row>
    <row r="1264" spans="1:8">
      <c r="A1264" s="13">
        <v>1263</v>
      </c>
      <c r="B1264" s="14" t="s">
        <v>2593</v>
      </c>
      <c r="C1264" t="s">
        <v>2894</v>
      </c>
      <c r="D1264" t="s">
        <v>4787</v>
      </c>
      <c r="E1264" t="s">
        <v>404</v>
      </c>
      <c r="F1264" s="105">
        <f t="shared" si="19"/>
        <v>23</v>
      </c>
      <c r="G1264" t="s">
        <v>1219</v>
      </c>
      <c r="H1264" s="96">
        <v>2</v>
      </c>
    </row>
    <row r="1265" spans="1:8">
      <c r="A1265" s="13">
        <v>1264</v>
      </c>
      <c r="B1265" s="14" t="s">
        <v>2594</v>
      </c>
      <c r="C1265" t="s">
        <v>2893</v>
      </c>
      <c r="D1265" t="s">
        <v>4788</v>
      </c>
      <c r="E1265" t="s">
        <v>1359</v>
      </c>
      <c r="F1265" s="105">
        <f t="shared" si="19"/>
        <v>21</v>
      </c>
      <c r="G1265" t="s">
        <v>1219</v>
      </c>
      <c r="H1265" s="96">
        <v>1</v>
      </c>
    </row>
    <row r="1266" spans="1:8">
      <c r="A1266" s="13">
        <v>1265</v>
      </c>
      <c r="B1266" s="14" t="s">
        <v>2595</v>
      </c>
      <c r="C1266" t="s">
        <v>2892</v>
      </c>
      <c r="D1266" t="s">
        <v>4789</v>
      </c>
      <c r="E1266" t="s">
        <v>404</v>
      </c>
      <c r="F1266" s="105">
        <f t="shared" si="19"/>
        <v>23</v>
      </c>
      <c r="G1266" t="s">
        <v>1219</v>
      </c>
      <c r="H1266" s="96">
        <v>1</v>
      </c>
    </row>
    <row r="1267" spans="1:8">
      <c r="A1267" s="13">
        <v>1266</v>
      </c>
      <c r="B1267" s="14" t="s">
        <v>2596</v>
      </c>
      <c r="C1267" t="s">
        <v>2891</v>
      </c>
      <c r="D1267" t="s">
        <v>4790</v>
      </c>
      <c r="E1267" t="s">
        <v>404</v>
      </c>
      <c r="F1267" s="105">
        <f t="shared" si="19"/>
        <v>23</v>
      </c>
      <c r="G1267" t="s">
        <v>1219</v>
      </c>
      <c r="H1267" s="96">
        <v>1</v>
      </c>
    </row>
    <row r="1268" spans="1:8">
      <c r="A1268" s="13">
        <v>1267</v>
      </c>
      <c r="B1268" s="14" t="s">
        <v>2597</v>
      </c>
      <c r="C1268" t="s">
        <v>2890</v>
      </c>
      <c r="D1268" t="s">
        <v>4649</v>
      </c>
      <c r="E1268" t="s">
        <v>404</v>
      </c>
      <c r="F1268" s="105">
        <f t="shared" si="19"/>
        <v>23</v>
      </c>
      <c r="G1268" t="s">
        <v>1219</v>
      </c>
      <c r="H1268" s="96">
        <v>1</v>
      </c>
    </row>
    <row r="1269" spans="1:8">
      <c r="A1269" s="13">
        <v>1268</v>
      </c>
      <c r="B1269" s="14" t="s">
        <v>2598</v>
      </c>
      <c r="C1269" t="s">
        <v>2889</v>
      </c>
      <c r="D1269" t="s">
        <v>4791</v>
      </c>
      <c r="E1269" t="s">
        <v>404</v>
      </c>
      <c r="F1269" s="105">
        <f t="shared" si="19"/>
        <v>23</v>
      </c>
      <c r="G1269" t="s">
        <v>1219</v>
      </c>
      <c r="H1269" s="96">
        <v>1</v>
      </c>
    </row>
    <row r="1270" spans="1:8">
      <c r="A1270" s="13">
        <v>1269</v>
      </c>
      <c r="B1270" s="14" t="s">
        <v>2599</v>
      </c>
      <c r="C1270" t="s">
        <v>2888</v>
      </c>
      <c r="D1270" t="s">
        <v>4792</v>
      </c>
      <c r="E1270" t="s">
        <v>404</v>
      </c>
      <c r="F1270" s="105">
        <f t="shared" si="19"/>
        <v>23</v>
      </c>
      <c r="G1270" t="s">
        <v>1219</v>
      </c>
      <c r="H1270" s="96">
        <v>1</v>
      </c>
    </row>
    <row r="1271" spans="1:8">
      <c r="A1271" s="13">
        <v>1270</v>
      </c>
      <c r="B1271" s="14" t="s">
        <v>2600</v>
      </c>
      <c r="C1271" t="s">
        <v>2887</v>
      </c>
      <c r="D1271" t="s">
        <v>4793</v>
      </c>
      <c r="E1271" t="s">
        <v>404</v>
      </c>
      <c r="F1271" s="105">
        <f t="shared" si="19"/>
        <v>23</v>
      </c>
      <c r="G1271" t="s">
        <v>1219</v>
      </c>
      <c r="H1271" s="96">
        <v>1</v>
      </c>
    </row>
    <row r="1272" spans="1:8">
      <c r="A1272" s="13">
        <v>1271</v>
      </c>
      <c r="B1272" s="14" t="s">
        <v>2601</v>
      </c>
      <c r="C1272" t="s">
        <v>2886</v>
      </c>
      <c r="D1272" t="s">
        <v>4794</v>
      </c>
      <c r="E1272" t="s">
        <v>404</v>
      </c>
      <c r="F1272" s="105">
        <f t="shared" si="19"/>
        <v>23</v>
      </c>
      <c r="G1272" t="s">
        <v>1219</v>
      </c>
      <c r="H1272" s="96">
        <v>1</v>
      </c>
    </row>
    <row r="1273" spans="1:8">
      <c r="A1273" s="13">
        <v>1272</v>
      </c>
      <c r="B1273" s="14" t="s">
        <v>2602</v>
      </c>
      <c r="C1273" t="s">
        <v>2885</v>
      </c>
      <c r="D1273" t="s">
        <v>4795</v>
      </c>
      <c r="E1273" t="s">
        <v>404</v>
      </c>
      <c r="F1273" s="105">
        <f t="shared" si="19"/>
        <v>23</v>
      </c>
      <c r="G1273" t="s">
        <v>1219</v>
      </c>
      <c r="H1273" s="96">
        <v>1</v>
      </c>
    </row>
    <row r="1274" spans="1:8">
      <c r="A1274" s="13">
        <v>1273</v>
      </c>
      <c r="B1274" s="14" t="s">
        <v>2603</v>
      </c>
      <c r="C1274" t="s">
        <v>2884</v>
      </c>
      <c r="D1274" t="s">
        <v>4796</v>
      </c>
      <c r="E1274" t="s">
        <v>404</v>
      </c>
      <c r="F1274" s="105">
        <f t="shared" si="19"/>
        <v>23</v>
      </c>
      <c r="G1274" t="s">
        <v>1219</v>
      </c>
      <c r="H1274" s="96">
        <v>1</v>
      </c>
    </row>
    <row r="1275" spans="1:8">
      <c r="A1275" s="13">
        <v>1274</v>
      </c>
      <c r="B1275" s="14" t="s">
        <v>2604</v>
      </c>
      <c r="C1275" t="s">
        <v>2883</v>
      </c>
      <c r="D1275" t="s">
        <v>4797</v>
      </c>
      <c r="E1275" t="s">
        <v>404</v>
      </c>
      <c r="F1275" s="105">
        <f t="shared" si="19"/>
        <v>23</v>
      </c>
      <c r="G1275" t="s">
        <v>1219</v>
      </c>
      <c r="H1275" s="96">
        <v>1</v>
      </c>
    </row>
    <row r="1276" spans="1:8">
      <c r="A1276" s="13">
        <v>1275</v>
      </c>
      <c r="B1276" s="14" t="s">
        <v>2605</v>
      </c>
      <c r="C1276" t="s">
        <v>2882</v>
      </c>
      <c r="D1276" t="s">
        <v>4798</v>
      </c>
      <c r="E1276" t="s">
        <v>404</v>
      </c>
      <c r="F1276" s="105">
        <f t="shared" si="19"/>
        <v>23</v>
      </c>
      <c r="G1276" t="s">
        <v>1219</v>
      </c>
      <c r="H1276" s="96">
        <v>1</v>
      </c>
    </row>
    <row r="1277" spans="1:8">
      <c r="A1277" s="13">
        <v>1276</v>
      </c>
      <c r="B1277" s="14" t="s">
        <v>2606</v>
      </c>
      <c r="C1277" t="s">
        <v>2881</v>
      </c>
      <c r="D1277" t="s">
        <v>4799</v>
      </c>
      <c r="E1277" t="s">
        <v>404</v>
      </c>
      <c r="F1277" s="105">
        <f t="shared" si="19"/>
        <v>23</v>
      </c>
      <c r="G1277" t="s">
        <v>1219</v>
      </c>
      <c r="H1277" s="96">
        <v>1</v>
      </c>
    </row>
    <row r="1278" spans="1:8">
      <c r="A1278" s="13">
        <v>1277</v>
      </c>
      <c r="B1278" s="14" t="s">
        <v>2607</v>
      </c>
      <c r="C1278" t="s">
        <v>2880</v>
      </c>
      <c r="D1278" t="s">
        <v>4800</v>
      </c>
      <c r="E1278" t="s">
        <v>404</v>
      </c>
      <c r="F1278" s="105">
        <f t="shared" si="19"/>
        <v>23</v>
      </c>
      <c r="G1278" t="s">
        <v>1215</v>
      </c>
      <c r="H1278" s="96">
        <v>1</v>
      </c>
    </row>
    <row r="1279" spans="1:8">
      <c r="A1279" s="13">
        <v>1278</v>
      </c>
      <c r="B1279" s="14" t="s">
        <v>2608</v>
      </c>
      <c r="C1279" t="s">
        <v>2879</v>
      </c>
      <c r="D1279" t="s">
        <v>4801</v>
      </c>
      <c r="E1279" t="s">
        <v>801</v>
      </c>
      <c r="F1279" s="105">
        <f t="shared" si="19"/>
        <v>22</v>
      </c>
      <c r="G1279" t="s">
        <v>1215</v>
      </c>
      <c r="H1279" s="96">
        <v>1</v>
      </c>
    </row>
    <row r="1280" spans="1:8">
      <c r="A1280" s="13">
        <v>1279</v>
      </c>
      <c r="B1280" s="14" t="s">
        <v>2609</v>
      </c>
      <c r="C1280" t="s">
        <v>2878</v>
      </c>
      <c r="D1280" t="s">
        <v>4802</v>
      </c>
      <c r="E1280" t="s">
        <v>1359</v>
      </c>
      <c r="F1280" s="105">
        <f t="shared" si="19"/>
        <v>21</v>
      </c>
      <c r="G1280" t="s">
        <v>1215</v>
      </c>
      <c r="H1280" s="96">
        <v>1</v>
      </c>
    </row>
    <row r="1281" spans="1:8">
      <c r="A1281" s="13">
        <v>1280</v>
      </c>
      <c r="B1281" s="14" t="s">
        <v>2610</v>
      </c>
      <c r="C1281" t="s">
        <v>2877</v>
      </c>
      <c r="D1281" t="s">
        <v>4803</v>
      </c>
      <c r="E1281" t="s">
        <v>404</v>
      </c>
      <c r="F1281" s="105">
        <f t="shared" si="19"/>
        <v>23</v>
      </c>
      <c r="G1281" t="s">
        <v>1216</v>
      </c>
      <c r="H1281" s="96">
        <v>1</v>
      </c>
    </row>
    <row r="1282" spans="1:8">
      <c r="A1282" s="13">
        <v>1281</v>
      </c>
      <c r="B1282" s="14" t="s">
        <v>2611</v>
      </c>
      <c r="C1282" t="s">
        <v>2876</v>
      </c>
      <c r="D1282" t="s">
        <v>4804</v>
      </c>
      <c r="E1282" t="s">
        <v>404</v>
      </c>
      <c r="F1282" s="105">
        <f t="shared" si="19"/>
        <v>23</v>
      </c>
      <c r="G1282" t="s">
        <v>1216</v>
      </c>
      <c r="H1282" s="96">
        <v>1</v>
      </c>
    </row>
    <row r="1283" spans="1:8">
      <c r="A1283" s="13">
        <v>1282</v>
      </c>
      <c r="B1283" s="14" t="s">
        <v>2612</v>
      </c>
      <c r="C1283" t="s">
        <v>2875</v>
      </c>
      <c r="D1283" t="s">
        <v>4805</v>
      </c>
      <c r="E1283" t="s">
        <v>404</v>
      </c>
      <c r="F1283" s="105">
        <f t="shared" ref="F1283:F1346" si="20">VLOOKUP(E1283,$N$1:$O$48,2,FALSE)</f>
        <v>23</v>
      </c>
      <c r="G1283" t="s">
        <v>1216</v>
      </c>
      <c r="H1283" s="96">
        <v>1</v>
      </c>
    </row>
    <row r="1284" spans="1:8">
      <c r="A1284" s="13">
        <v>1283</v>
      </c>
      <c r="B1284" s="14" t="s">
        <v>2613</v>
      </c>
      <c r="C1284" t="s">
        <v>2874</v>
      </c>
      <c r="D1284" t="s">
        <v>4806</v>
      </c>
      <c r="E1284" t="s">
        <v>404</v>
      </c>
      <c r="F1284" s="105">
        <f t="shared" si="20"/>
        <v>23</v>
      </c>
      <c r="G1284" t="s">
        <v>1216</v>
      </c>
      <c r="H1284" s="96">
        <v>1</v>
      </c>
    </row>
    <row r="1285" spans="1:8">
      <c r="A1285" s="13">
        <v>1284</v>
      </c>
      <c r="B1285" s="14" t="s">
        <v>2614</v>
      </c>
      <c r="C1285" t="s">
        <v>1959</v>
      </c>
      <c r="D1285" t="s">
        <v>1960</v>
      </c>
      <c r="E1285" t="s">
        <v>404</v>
      </c>
      <c r="F1285" s="105">
        <f t="shared" si="20"/>
        <v>23</v>
      </c>
      <c r="G1285" t="s">
        <v>1217</v>
      </c>
      <c r="H1285" s="96">
        <v>4</v>
      </c>
    </row>
    <row r="1286" spans="1:8">
      <c r="A1286" s="13">
        <v>1285</v>
      </c>
      <c r="B1286" s="14" t="s">
        <v>2615</v>
      </c>
      <c r="C1286" t="s">
        <v>2873</v>
      </c>
      <c r="D1286" t="s">
        <v>4807</v>
      </c>
      <c r="E1286" t="s">
        <v>404</v>
      </c>
      <c r="F1286" s="105">
        <f t="shared" si="20"/>
        <v>23</v>
      </c>
      <c r="G1286" t="s">
        <v>1217</v>
      </c>
      <c r="H1286" s="96">
        <v>1</v>
      </c>
    </row>
    <row r="1287" spans="1:8">
      <c r="A1287" s="13">
        <v>1286</v>
      </c>
      <c r="B1287" s="14" t="s">
        <v>2616</v>
      </c>
      <c r="C1287" t="s">
        <v>2872</v>
      </c>
      <c r="D1287" t="s">
        <v>4808</v>
      </c>
      <c r="E1287" t="s">
        <v>404</v>
      </c>
      <c r="F1287" s="105">
        <f t="shared" si="20"/>
        <v>23</v>
      </c>
      <c r="G1287" t="s">
        <v>1214</v>
      </c>
      <c r="H1287" s="96">
        <v>1</v>
      </c>
    </row>
    <row r="1288" spans="1:8">
      <c r="A1288" s="13">
        <v>1287</v>
      </c>
      <c r="B1288" s="14" t="s">
        <v>2617</v>
      </c>
      <c r="C1288" t="s">
        <v>2871</v>
      </c>
      <c r="D1288" t="s">
        <v>4809</v>
      </c>
      <c r="E1288" t="s">
        <v>1359</v>
      </c>
      <c r="F1288" s="105">
        <f t="shared" si="20"/>
        <v>21</v>
      </c>
      <c r="G1288" t="s">
        <v>1214</v>
      </c>
      <c r="H1288" s="96">
        <v>1</v>
      </c>
    </row>
    <row r="1289" spans="1:8">
      <c r="A1289" s="13">
        <v>1288</v>
      </c>
      <c r="B1289" s="14" t="s">
        <v>2618</v>
      </c>
      <c r="C1289" t="s">
        <v>2870</v>
      </c>
      <c r="D1289" t="s">
        <v>1661</v>
      </c>
      <c r="E1289" t="s">
        <v>378</v>
      </c>
      <c r="F1289" s="105">
        <f t="shared" si="20"/>
        <v>39</v>
      </c>
      <c r="G1289" t="s">
        <v>1214</v>
      </c>
      <c r="H1289" s="96" t="s">
        <v>275</v>
      </c>
    </row>
    <row r="1290" spans="1:8">
      <c r="A1290" s="13">
        <v>1289</v>
      </c>
      <c r="B1290" s="14" t="s">
        <v>2619</v>
      </c>
      <c r="C1290" t="s">
        <v>2869</v>
      </c>
      <c r="D1290" t="s">
        <v>4810</v>
      </c>
      <c r="E1290" t="s">
        <v>176</v>
      </c>
      <c r="F1290" s="105">
        <f t="shared" si="20"/>
        <v>8</v>
      </c>
      <c r="G1290" t="s">
        <v>1214</v>
      </c>
      <c r="H1290" s="96">
        <v>1</v>
      </c>
    </row>
    <row r="1291" spans="1:8">
      <c r="A1291" s="13">
        <v>1290</v>
      </c>
      <c r="B1291" s="14" t="s">
        <v>2620</v>
      </c>
      <c r="C1291" t="s">
        <v>2868</v>
      </c>
      <c r="D1291" t="s">
        <v>4811</v>
      </c>
      <c r="E1291" t="s">
        <v>404</v>
      </c>
      <c r="F1291" s="105">
        <f t="shared" si="20"/>
        <v>23</v>
      </c>
      <c r="G1291" t="s">
        <v>1214</v>
      </c>
      <c r="H1291" s="96">
        <v>1</v>
      </c>
    </row>
    <row r="1292" spans="1:8">
      <c r="A1292" s="13">
        <v>1291</v>
      </c>
      <c r="B1292" s="14" t="s">
        <v>2621</v>
      </c>
      <c r="C1292" t="s">
        <v>2093</v>
      </c>
      <c r="D1292" t="s">
        <v>2094</v>
      </c>
      <c r="E1292" t="s">
        <v>4820</v>
      </c>
      <c r="F1292" s="105">
        <f t="shared" si="20"/>
        <v>10</v>
      </c>
      <c r="G1292" t="s">
        <v>1214</v>
      </c>
      <c r="H1292" s="96">
        <v>4</v>
      </c>
    </row>
    <row r="1293" spans="1:8">
      <c r="A1293" s="13">
        <v>1292</v>
      </c>
      <c r="B1293" s="14" t="s">
        <v>2622</v>
      </c>
      <c r="C1293" t="s">
        <v>2867</v>
      </c>
      <c r="D1293" t="s">
        <v>4812</v>
      </c>
      <c r="E1293" t="s">
        <v>404</v>
      </c>
      <c r="F1293" s="105">
        <f t="shared" si="20"/>
        <v>23</v>
      </c>
      <c r="G1293" t="s">
        <v>1214</v>
      </c>
      <c r="H1293" s="96">
        <v>1</v>
      </c>
    </row>
    <row r="1294" spans="1:8">
      <c r="A1294" s="13">
        <v>1293</v>
      </c>
      <c r="B1294" s="14" t="s">
        <v>2623</v>
      </c>
      <c r="C1294" t="s">
        <v>2866</v>
      </c>
      <c r="D1294" t="s">
        <v>4813</v>
      </c>
      <c r="E1294" t="s">
        <v>404</v>
      </c>
      <c r="F1294" s="105">
        <f t="shared" si="20"/>
        <v>23</v>
      </c>
      <c r="G1294" t="s">
        <v>1223</v>
      </c>
      <c r="H1294" s="96">
        <v>3</v>
      </c>
    </row>
    <row r="1295" spans="1:8">
      <c r="A1295" s="13">
        <v>1294</v>
      </c>
      <c r="B1295" s="14" t="s">
        <v>2624</v>
      </c>
      <c r="C1295" s="96" t="s">
        <v>4875</v>
      </c>
      <c r="D1295" s="96" t="s">
        <v>4955</v>
      </c>
      <c r="E1295" s="96" t="s">
        <v>404</v>
      </c>
      <c r="F1295" s="105">
        <f t="shared" si="20"/>
        <v>23</v>
      </c>
      <c r="G1295" s="96" t="s">
        <v>1189</v>
      </c>
      <c r="H1295" s="105">
        <v>1</v>
      </c>
    </row>
    <row r="1296" spans="1:8">
      <c r="A1296" s="13">
        <v>1295</v>
      </c>
      <c r="B1296" s="14" t="s">
        <v>2625</v>
      </c>
      <c r="C1296" s="96" t="s">
        <v>4876</v>
      </c>
      <c r="D1296" s="96" t="s">
        <v>4956</v>
      </c>
      <c r="E1296" s="96" t="s">
        <v>801</v>
      </c>
      <c r="F1296" s="105">
        <f t="shared" si="20"/>
        <v>22</v>
      </c>
      <c r="G1296" s="96" t="s">
        <v>1189</v>
      </c>
      <c r="H1296" s="105">
        <v>1</v>
      </c>
    </row>
    <row r="1297" spans="1:8">
      <c r="A1297" s="13">
        <v>1296</v>
      </c>
      <c r="B1297" s="14" t="s">
        <v>2626</v>
      </c>
      <c r="C1297" s="96" t="s">
        <v>4877</v>
      </c>
      <c r="D1297" s="96" t="s">
        <v>4957</v>
      </c>
      <c r="E1297" s="96" t="s">
        <v>404</v>
      </c>
      <c r="F1297" s="105">
        <f t="shared" si="20"/>
        <v>23</v>
      </c>
      <c r="G1297" s="96" t="s">
        <v>1189</v>
      </c>
      <c r="H1297" s="105">
        <v>1</v>
      </c>
    </row>
    <row r="1298" spans="1:8">
      <c r="A1298" s="13">
        <v>1297</v>
      </c>
      <c r="B1298" s="14" t="s">
        <v>2627</v>
      </c>
      <c r="C1298" s="96" t="s">
        <v>4878</v>
      </c>
      <c r="D1298" s="96" t="s">
        <v>4958</v>
      </c>
      <c r="E1298" s="96" t="s">
        <v>404</v>
      </c>
      <c r="F1298" s="105">
        <f t="shared" si="20"/>
        <v>23</v>
      </c>
      <c r="G1298" s="96" t="s">
        <v>1189</v>
      </c>
      <c r="H1298" s="105">
        <v>1</v>
      </c>
    </row>
    <row r="1299" spans="1:8">
      <c r="A1299" s="13">
        <v>1298</v>
      </c>
      <c r="B1299" s="14" t="s">
        <v>2628</v>
      </c>
      <c r="C1299" s="96" t="s">
        <v>4879</v>
      </c>
      <c r="D1299" s="96" t="s">
        <v>4959</v>
      </c>
      <c r="E1299" s="96" t="s">
        <v>404</v>
      </c>
      <c r="F1299" s="105">
        <f t="shared" si="20"/>
        <v>23</v>
      </c>
      <c r="G1299" s="96" t="s">
        <v>1189</v>
      </c>
      <c r="H1299" s="105">
        <v>1</v>
      </c>
    </row>
    <row r="1300" spans="1:8">
      <c r="A1300" s="13">
        <v>1299</v>
      </c>
      <c r="B1300" s="14" t="s">
        <v>2629</v>
      </c>
      <c r="C1300" s="96" t="s">
        <v>4880</v>
      </c>
      <c r="D1300" s="96" t="s">
        <v>4960</v>
      </c>
      <c r="E1300" s="96" t="s">
        <v>404</v>
      </c>
      <c r="F1300" s="105">
        <f t="shared" si="20"/>
        <v>23</v>
      </c>
      <c r="G1300" s="96" t="s">
        <v>1225</v>
      </c>
      <c r="H1300" s="105">
        <v>1</v>
      </c>
    </row>
    <row r="1301" spans="1:8">
      <c r="A1301" s="13">
        <v>1300</v>
      </c>
      <c r="B1301" s="14" t="s">
        <v>2630</v>
      </c>
      <c r="C1301" s="96" t="s">
        <v>4881</v>
      </c>
      <c r="D1301" s="96" t="s">
        <v>4961</v>
      </c>
      <c r="E1301" s="96" t="s">
        <v>404</v>
      </c>
      <c r="F1301" s="105">
        <f t="shared" si="20"/>
        <v>23</v>
      </c>
      <c r="G1301" s="96" t="s">
        <v>1225</v>
      </c>
      <c r="H1301" s="105">
        <v>1</v>
      </c>
    </row>
    <row r="1302" spans="1:8">
      <c r="A1302" s="13">
        <v>1301</v>
      </c>
      <c r="B1302" s="14" t="s">
        <v>2631</v>
      </c>
      <c r="C1302" s="96" t="s">
        <v>4882</v>
      </c>
      <c r="D1302" s="96" t="s">
        <v>4962</v>
      </c>
      <c r="E1302" s="96" t="s">
        <v>404</v>
      </c>
      <c r="F1302" s="105">
        <f t="shared" si="20"/>
        <v>23</v>
      </c>
      <c r="G1302" s="96" t="s">
        <v>1225</v>
      </c>
      <c r="H1302" s="105">
        <v>1</v>
      </c>
    </row>
    <row r="1303" spans="1:8">
      <c r="A1303" s="13">
        <v>1302</v>
      </c>
      <c r="B1303" s="14" t="s">
        <v>2632</v>
      </c>
      <c r="C1303" s="96" t="s">
        <v>4883</v>
      </c>
      <c r="D1303" s="96" t="s">
        <v>4963</v>
      </c>
      <c r="E1303" s="96" t="s">
        <v>404</v>
      </c>
      <c r="F1303" s="105">
        <f t="shared" si="20"/>
        <v>23</v>
      </c>
      <c r="G1303" s="96" t="s">
        <v>1188</v>
      </c>
      <c r="H1303" s="105">
        <v>1</v>
      </c>
    </row>
    <row r="1304" spans="1:8">
      <c r="A1304" s="13">
        <v>1303</v>
      </c>
      <c r="B1304" s="14" t="s">
        <v>2633</v>
      </c>
      <c r="C1304" s="96" t="s">
        <v>4884</v>
      </c>
      <c r="D1304" s="96" t="s">
        <v>4964</v>
      </c>
      <c r="E1304" s="96" t="s">
        <v>404</v>
      </c>
      <c r="F1304" s="105">
        <f t="shared" si="20"/>
        <v>23</v>
      </c>
      <c r="G1304" s="96" t="s">
        <v>1188</v>
      </c>
      <c r="H1304" s="105">
        <v>1</v>
      </c>
    </row>
    <row r="1305" spans="1:8">
      <c r="A1305" s="13">
        <v>1304</v>
      </c>
      <c r="B1305" s="14" t="s">
        <v>2634</v>
      </c>
      <c r="C1305" s="96" t="s">
        <v>4885</v>
      </c>
      <c r="D1305" s="96" t="s">
        <v>4965</v>
      </c>
      <c r="E1305" s="96" t="s">
        <v>404</v>
      </c>
      <c r="F1305" s="105">
        <f t="shared" si="20"/>
        <v>23</v>
      </c>
      <c r="G1305" s="96" t="s">
        <v>1188</v>
      </c>
      <c r="H1305" s="105">
        <v>1</v>
      </c>
    </row>
    <row r="1306" spans="1:8">
      <c r="A1306" s="13">
        <v>1305</v>
      </c>
      <c r="B1306" s="14" t="s">
        <v>2635</v>
      </c>
      <c r="C1306" s="96" t="s">
        <v>4886</v>
      </c>
      <c r="D1306" s="96" t="s">
        <v>4966</v>
      </c>
      <c r="E1306" s="96" t="s">
        <v>404</v>
      </c>
      <c r="F1306" s="105">
        <f t="shared" si="20"/>
        <v>23</v>
      </c>
      <c r="G1306" s="96" t="s">
        <v>1192</v>
      </c>
      <c r="H1306" s="105">
        <v>1</v>
      </c>
    </row>
    <row r="1307" spans="1:8">
      <c r="A1307" s="13">
        <v>1306</v>
      </c>
      <c r="B1307" s="14" t="s">
        <v>2636</v>
      </c>
      <c r="C1307" s="96" t="s">
        <v>4887</v>
      </c>
      <c r="D1307" s="96" t="s">
        <v>4967</v>
      </c>
      <c r="E1307" s="96" t="s">
        <v>404</v>
      </c>
      <c r="F1307" s="105">
        <f t="shared" si="20"/>
        <v>23</v>
      </c>
      <c r="G1307" s="96" t="s">
        <v>1192</v>
      </c>
      <c r="H1307" s="105">
        <v>1</v>
      </c>
    </row>
    <row r="1308" spans="1:8">
      <c r="A1308" s="13">
        <v>1307</v>
      </c>
      <c r="B1308" s="14" t="s">
        <v>2637</v>
      </c>
      <c r="C1308" s="96" t="s">
        <v>3091</v>
      </c>
      <c r="D1308" s="96" t="s">
        <v>4595</v>
      </c>
      <c r="E1308" s="96" t="s">
        <v>404</v>
      </c>
      <c r="F1308" s="105">
        <f t="shared" si="20"/>
        <v>23</v>
      </c>
      <c r="G1308" s="96" t="s">
        <v>1192</v>
      </c>
      <c r="H1308" s="105">
        <v>1</v>
      </c>
    </row>
    <row r="1309" spans="1:8">
      <c r="A1309" s="13">
        <v>1308</v>
      </c>
      <c r="B1309" s="14" t="s">
        <v>2638</v>
      </c>
      <c r="C1309" s="96" t="s">
        <v>4888</v>
      </c>
      <c r="D1309" s="96" t="s">
        <v>4968</v>
      </c>
      <c r="E1309" s="96" t="s">
        <v>404</v>
      </c>
      <c r="F1309" s="105">
        <f t="shared" si="20"/>
        <v>23</v>
      </c>
      <c r="G1309" s="96" t="s">
        <v>1192</v>
      </c>
      <c r="H1309" s="105">
        <v>1</v>
      </c>
    </row>
    <row r="1310" spans="1:8">
      <c r="A1310" s="13">
        <v>1309</v>
      </c>
      <c r="B1310" s="14" t="s">
        <v>2639</v>
      </c>
      <c r="C1310" s="96" t="s">
        <v>4889</v>
      </c>
      <c r="D1310" s="96" t="s">
        <v>4969</v>
      </c>
      <c r="E1310" s="96" t="s">
        <v>404</v>
      </c>
      <c r="F1310" s="105">
        <f t="shared" si="20"/>
        <v>23</v>
      </c>
      <c r="G1310" s="96" t="s">
        <v>1224</v>
      </c>
      <c r="H1310" s="105">
        <v>2</v>
      </c>
    </row>
    <row r="1311" spans="1:8">
      <c r="A1311" s="13">
        <v>1310</v>
      </c>
      <c r="B1311" s="14" t="s">
        <v>2640</v>
      </c>
      <c r="C1311" s="96" t="s">
        <v>4890</v>
      </c>
      <c r="D1311" s="96" t="s">
        <v>4970</v>
      </c>
      <c r="E1311" s="96" t="s">
        <v>404</v>
      </c>
      <c r="F1311" s="105">
        <f t="shared" si="20"/>
        <v>23</v>
      </c>
      <c r="G1311" s="96" t="s">
        <v>1224</v>
      </c>
      <c r="H1311" s="105">
        <v>1</v>
      </c>
    </row>
    <row r="1312" spans="1:8">
      <c r="A1312" s="13">
        <v>1311</v>
      </c>
      <c r="B1312" s="14" t="s">
        <v>2641</v>
      </c>
      <c r="C1312" s="96" t="s">
        <v>4891</v>
      </c>
      <c r="D1312" s="96" t="s">
        <v>4971</v>
      </c>
      <c r="E1312" s="96" t="s">
        <v>404</v>
      </c>
      <c r="F1312" s="105">
        <f t="shared" si="20"/>
        <v>23</v>
      </c>
      <c r="G1312" s="96" t="s">
        <v>1224</v>
      </c>
      <c r="H1312" s="105">
        <v>1</v>
      </c>
    </row>
    <row r="1313" spans="1:8">
      <c r="A1313" s="13">
        <v>1312</v>
      </c>
      <c r="B1313" s="14" t="s">
        <v>2642</v>
      </c>
      <c r="C1313" s="96" t="s">
        <v>4892</v>
      </c>
      <c r="D1313" s="96" t="s">
        <v>4972</v>
      </c>
      <c r="E1313" s="96" t="s">
        <v>404</v>
      </c>
      <c r="F1313" s="105">
        <f t="shared" si="20"/>
        <v>23</v>
      </c>
      <c r="G1313" s="96" t="s">
        <v>1224</v>
      </c>
      <c r="H1313" s="105">
        <v>1</v>
      </c>
    </row>
    <row r="1314" spans="1:8">
      <c r="A1314" s="13">
        <v>1313</v>
      </c>
      <c r="B1314" s="14" t="s">
        <v>2643</v>
      </c>
      <c r="C1314" s="96" t="s">
        <v>4893</v>
      </c>
      <c r="D1314" s="96" t="s">
        <v>4973</v>
      </c>
      <c r="E1314" s="96" t="s">
        <v>404</v>
      </c>
      <c r="F1314" s="105">
        <f t="shared" si="20"/>
        <v>23</v>
      </c>
      <c r="G1314" s="96" t="s">
        <v>1224</v>
      </c>
      <c r="H1314" s="105">
        <v>1</v>
      </c>
    </row>
    <row r="1315" spans="1:8">
      <c r="A1315" s="13">
        <v>1314</v>
      </c>
      <c r="B1315" s="14" t="s">
        <v>2644</v>
      </c>
      <c r="C1315" s="96" t="s">
        <v>4894</v>
      </c>
      <c r="D1315" s="96" t="s">
        <v>4974</v>
      </c>
      <c r="E1315" s="96" t="s">
        <v>404</v>
      </c>
      <c r="F1315" s="105">
        <f t="shared" si="20"/>
        <v>23</v>
      </c>
      <c r="G1315" s="96" t="s">
        <v>1224</v>
      </c>
      <c r="H1315" s="105">
        <v>1</v>
      </c>
    </row>
    <row r="1316" spans="1:8">
      <c r="A1316" s="13">
        <v>1315</v>
      </c>
      <c r="B1316" s="14" t="s">
        <v>2645</v>
      </c>
      <c r="C1316" s="96" t="s">
        <v>4895</v>
      </c>
      <c r="D1316" s="96" t="s">
        <v>4975</v>
      </c>
      <c r="E1316" s="96" t="s">
        <v>404</v>
      </c>
      <c r="F1316" s="105">
        <f t="shared" si="20"/>
        <v>23</v>
      </c>
      <c r="G1316" s="96" t="s">
        <v>1193</v>
      </c>
      <c r="H1316" s="105">
        <v>1</v>
      </c>
    </row>
    <row r="1317" spans="1:8">
      <c r="A1317" s="13">
        <v>1316</v>
      </c>
      <c r="B1317" s="14" t="s">
        <v>2646</v>
      </c>
      <c r="C1317" s="96" t="s">
        <v>4896</v>
      </c>
      <c r="D1317" s="96" t="s">
        <v>4976</v>
      </c>
      <c r="E1317" s="96" t="s">
        <v>1174</v>
      </c>
      <c r="F1317" s="105">
        <f t="shared" si="20"/>
        <v>24</v>
      </c>
      <c r="G1317" s="96" t="s">
        <v>1193</v>
      </c>
      <c r="H1317" s="105">
        <v>1</v>
      </c>
    </row>
    <row r="1318" spans="1:8">
      <c r="A1318" s="13">
        <v>1317</v>
      </c>
      <c r="B1318" s="14" t="s">
        <v>2647</v>
      </c>
      <c r="C1318" s="96" t="s">
        <v>4897</v>
      </c>
      <c r="D1318" s="96" t="s">
        <v>5034</v>
      </c>
      <c r="E1318" s="96" t="s">
        <v>1359</v>
      </c>
      <c r="F1318" s="105">
        <f t="shared" si="20"/>
        <v>21</v>
      </c>
      <c r="G1318" s="96" t="s">
        <v>1195</v>
      </c>
      <c r="H1318" s="105">
        <v>1</v>
      </c>
    </row>
    <row r="1319" spans="1:8">
      <c r="A1319" s="13">
        <v>1318</v>
      </c>
      <c r="B1319" s="14" t="s">
        <v>2648</v>
      </c>
      <c r="C1319" s="96" t="s">
        <v>4898</v>
      </c>
      <c r="D1319" s="96" t="s">
        <v>4977</v>
      </c>
      <c r="E1319" s="96" t="s">
        <v>1359</v>
      </c>
      <c r="F1319" s="105">
        <f t="shared" si="20"/>
        <v>21</v>
      </c>
      <c r="G1319" s="96" t="s">
        <v>1194</v>
      </c>
      <c r="H1319" s="105">
        <v>1</v>
      </c>
    </row>
    <row r="1320" spans="1:8">
      <c r="A1320" s="13">
        <v>1319</v>
      </c>
      <c r="B1320" s="14" t="s">
        <v>2649</v>
      </c>
      <c r="C1320" s="96" t="s">
        <v>4899</v>
      </c>
      <c r="D1320" s="96" t="s">
        <v>4978</v>
      </c>
      <c r="E1320" s="96" t="s">
        <v>1359</v>
      </c>
      <c r="F1320" s="105">
        <f t="shared" si="20"/>
        <v>21</v>
      </c>
      <c r="G1320" s="96" t="s">
        <v>1194</v>
      </c>
      <c r="H1320" s="105">
        <v>1</v>
      </c>
    </row>
    <row r="1321" spans="1:8">
      <c r="A1321" s="13">
        <v>1320</v>
      </c>
      <c r="B1321" s="14" t="s">
        <v>2650</v>
      </c>
      <c r="C1321" s="96" t="s">
        <v>4900</v>
      </c>
      <c r="D1321" s="96" t="s">
        <v>4979</v>
      </c>
      <c r="E1321" s="96" t="s">
        <v>1359</v>
      </c>
      <c r="F1321" s="105">
        <f t="shared" si="20"/>
        <v>21</v>
      </c>
      <c r="G1321" s="96" t="s">
        <v>1194</v>
      </c>
      <c r="H1321" s="105">
        <v>1</v>
      </c>
    </row>
    <row r="1322" spans="1:8">
      <c r="A1322" s="13">
        <v>1321</v>
      </c>
      <c r="B1322" s="14" t="s">
        <v>2651</v>
      </c>
      <c r="C1322" s="96" t="s">
        <v>4901</v>
      </c>
      <c r="D1322" s="96" t="s">
        <v>4980</v>
      </c>
      <c r="E1322" s="96" t="s">
        <v>1359</v>
      </c>
      <c r="F1322" s="105">
        <f t="shared" si="20"/>
        <v>21</v>
      </c>
      <c r="G1322" s="96" t="s">
        <v>1194</v>
      </c>
      <c r="H1322" s="105">
        <v>1</v>
      </c>
    </row>
    <row r="1323" spans="1:8">
      <c r="A1323" s="13">
        <v>1322</v>
      </c>
      <c r="B1323" s="14" t="s">
        <v>2652</v>
      </c>
      <c r="C1323" s="96" t="s">
        <v>4902</v>
      </c>
      <c r="D1323" s="96" t="s">
        <v>4981</v>
      </c>
      <c r="E1323" s="96" t="s">
        <v>1359</v>
      </c>
      <c r="F1323" s="105">
        <f t="shared" si="20"/>
        <v>21</v>
      </c>
      <c r="G1323" s="96" t="s">
        <v>1194</v>
      </c>
      <c r="H1323" s="105">
        <v>1</v>
      </c>
    </row>
    <row r="1324" spans="1:8">
      <c r="A1324" s="13">
        <v>1323</v>
      </c>
      <c r="B1324" s="14" t="s">
        <v>2653</v>
      </c>
      <c r="C1324" s="96" t="s">
        <v>4903</v>
      </c>
      <c r="D1324" s="96" t="s">
        <v>4982</v>
      </c>
      <c r="E1324" s="96" t="s">
        <v>1359</v>
      </c>
      <c r="F1324" s="105">
        <f t="shared" si="20"/>
        <v>21</v>
      </c>
      <c r="G1324" s="96" t="s">
        <v>1194</v>
      </c>
      <c r="H1324" s="105">
        <v>1</v>
      </c>
    </row>
    <row r="1325" spans="1:8">
      <c r="A1325" s="13">
        <v>1324</v>
      </c>
      <c r="B1325" s="14" t="s">
        <v>2654</v>
      </c>
      <c r="C1325" s="96" t="s">
        <v>4904</v>
      </c>
      <c r="D1325" s="96" t="s">
        <v>4983</v>
      </c>
      <c r="E1325" s="96" t="s">
        <v>1359</v>
      </c>
      <c r="F1325" s="105">
        <f t="shared" si="20"/>
        <v>21</v>
      </c>
      <c r="G1325" s="96" t="s">
        <v>1194</v>
      </c>
      <c r="H1325" s="105">
        <v>1</v>
      </c>
    </row>
    <row r="1326" spans="1:8">
      <c r="A1326" s="13">
        <v>1325</v>
      </c>
      <c r="B1326" s="14" t="s">
        <v>2655</v>
      </c>
      <c r="C1326" s="96" t="s">
        <v>4905</v>
      </c>
      <c r="D1326" s="96" t="s">
        <v>4984</v>
      </c>
      <c r="E1326" s="96" t="s">
        <v>1359</v>
      </c>
      <c r="F1326" s="105">
        <f t="shared" si="20"/>
        <v>21</v>
      </c>
      <c r="G1326" s="96" t="s">
        <v>1194</v>
      </c>
      <c r="H1326" s="105">
        <v>1</v>
      </c>
    </row>
    <row r="1327" spans="1:8">
      <c r="A1327" s="13">
        <v>1326</v>
      </c>
      <c r="B1327" s="14" t="s">
        <v>2656</v>
      </c>
      <c r="C1327" s="96" t="s">
        <v>4906</v>
      </c>
      <c r="D1327" s="96" t="s">
        <v>4985</v>
      </c>
      <c r="E1327" s="96" t="s">
        <v>1359</v>
      </c>
      <c r="F1327" s="105">
        <f t="shared" si="20"/>
        <v>21</v>
      </c>
      <c r="G1327" s="96" t="s">
        <v>1194</v>
      </c>
      <c r="H1327" s="105">
        <v>1</v>
      </c>
    </row>
    <row r="1328" spans="1:8">
      <c r="A1328" s="13">
        <v>1327</v>
      </c>
      <c r="B1328" s="14" t="s">
        <v>2657</v>
      </c>
      <c r="C1328" s="96" t="s">
        <v>4907</v>
      </c>
      <c r="D1328" s="96" t="s">
        <v>4986</v>
      </c>
      <c r="E1328" s="96" t="s">
        <v>1174</v>
      </c>
      <c r="F1328" s="105">
        <f t="shared" si="20"/>
        <v>24</v>
      </c>
      <c r="G1328" s="96" t="s">
        <v>1222</v>
      </c>
      <c r="H1328" s="105">
        <v>1</v>
      </c>
    </row>
    <row r="1329" spans="1:8">
      <c r="A1329" s="13">
        <v>1328</v>
      </c>
      <c r="B1329" s="14" t="s">
        <v>2658</v>
      </c>
      <c r="C1329" s="96" t="s">
        <v>4908</v>
      </c>
      <c r="D1329" s="96" t="s">
        <v>4987</v>
      </c>
      <c r="E1329" s="96" t="s">
        <v>1174</v>
      </c>
      <c r="F1329" s="105">
        <f t="shared" si="20"/>
        <v>24</v>
      </c>
      <c r="G1329" s="96" t="s">
        <v>1222</v>
      </c>
      <c r="H1329" s="105">
        <v>1</v>
      </c>
    </row>
    <row r="1330" spans="1:8">
      <c r="A1330" s="13">
        <v>1329</v>
      </c>
      <c r="B1330" s="14" t="s">
        <v>2659</v>
      </c>
      <c r="C1330" s="96" t="s">
        <v>4909</v>
      </c>
      <c r="D1330" s="96" t="s">
        <v>4988</v>
      </c>
      <c r="E1330" s="96" t="s">
        <v>1174</v>
      </c>
      <c r="F1330" s="105">
        <f t="shared" si="20"/>
        <v>24</v>
      </c>
      <c r="G1330" s="96" t="s">
        <v>1222</v>
      </c>
      <c r="H1330" s="105">
        <v>1</v>
      </c>
    </row>
    <row r="1331" spans="1:8">
      <c r="A1331" s="13">
        <v>1330</v>
      </c>
      <c r="B1331" s="14" t="s">
        <v>2660</v>
      </c>
      <c r="C1331" s="96" t="s">
        <v>3072</v>
      </c>
      <c r="D1331" s="96" t="s">
        <v>4614</v>
      </c>
      <c r="E1331" s="96" t="s">
        <v>1174</v>
      </c>
      <c r="F1331" s="105">
        <f t="shared" si="20"/>
        <v>24</v>
      </c>
      <c r="G1331" s="96" t="s">
        <v>1222</v>
      </c>
      <c r="H1331" s="105">
        <v>1</v>
      </c>
    </row>
    <row r="1332" spans="1:8">
      <c r="A1332" s="13">
        <v>1331</v>
      </c>
      <c r="B1332" s="14" t="s">
        <v>2661</v>
      </c>
      <c r="C1332" s="96" t="s">
        <v>4910</v>
      </c>
      <c r="D1332" s="96" t="s">
        <v>4989</v>
      </c>
      <c r="E1332" s="96" t="s">
        <v>1174</v>
      </c>
      <c r="F1332" s="105">
        <f t="shared" si="20"/>
        <v>24</v>
      </c>
      <c r="G1332" s="96" t="s">
        <v>1207</v>
      </c>
      <c r="H1332" s="105">
        <v>1</v>
      </c>
    </row>
    <row r="1333" spans="1:8">
      <c r="A1333" s="13">
        <v>1332</v>
      </c>
      <c r="B1333" s="14" t="s">
        <v>2662</v>
      </c>
      <c r="C1333" s="96" t="s">
        <v>4911</v>
      </c>
      <c r="D1333" s="96" t="s">
        <v>4990</v>
      </c>
      <c r="E1333" s="96" t="s">
        <v>1359</v>
      </c>
      <c r="F1333" s="105">
        <f t="shared" si="20"/>
        <v>21</v>
      </c>
      <c r="G1333" s="96" t="s">
        <v>1210</v>
      </c>
      <c r="H1333" s="105">
        <v>1</v>
      </c>
    </row>
    <row r="1334" spans="1:8">
      <c r="A1334" s="13">
        <v>1333</v>
      </c>
      <c r="B1334" s="14" t="s">
        <v>2663</v>
      </c>
      <c r="C1334" s="96" t="s">
        <v>4912</v>
      </c>
      <c r="D1334" s="96" t="s">
        <v>4991</v>
      </c>
      <c r="E1334" s="96" t="s">
        <v>1359</v>
      </c>
      <c r="F1334" s="105">
        <f t="shared" si="20"/>
        <v>21</v>
      </c>
      <c r="G1334" s="96" t="s">
        <v>1210</v>
      </c>
      <c r="H1334" s="105">
        <v>1</v>
      </c>
    </row>
    <row r="1335" spans="1:8">
      <c r="A1335" s="13">
        <v>1334</v>
      </c>
      <c r="B1335" s="14" t="s">
        <v>2664</v>
      </c>
      <c r="C1335" s="96" t="s">
        <v>4913</v>
      </c>
      <c r="D1335" s="96" t="s">
        <v>4992</v>
      </c>
      <c r="E1335" s="96" t="s">
        <v>1359</v>
      </c>
      <c r="F1335" s="105">
        <f t="shared" si="20"/>
        <v>21</v>
      </c>
      <c r="G1335" s="96" t="s">
        <v>1210</v>
      </c>
      <c r="H1335" s="105">
        <v>1</v>
      </c>
    </row>
    <row r="1336" spans="1:8">
      <c r="A1336" s="13">
        <v>1335</v>
      </c>
      <c r="B1336" s="14" t="s">
        <v>2665</v>
      </c>
      <c r="C1336" s="96" t="s">
        <v>4914</v>
      </c>
      <c r="D1336" s="96" t="s">
        <v>4993</v>
      </c>
      <c r="E1336" s="96" t="s">
        <v>1359</v>
      </c>
      <c r="F1336" s="105">
        <f t="shared" si="20"/>
        <v>21</v>
      </c>
      <c r="G1336" s="96" t="s">
        <v>1210</v>
      </c>
      <c r="H1336" s="105">
        <v>1</v>
      </c>
    </row>
    <row r="1337" spans="1:8">
      <c r="A1337" s="13">
        <v>1336</v>
      </c>
      <c r="B1337" s="14" t="s">
        <v>2666</v>
      </c>
      <c r="C1337" s="96" t="s">
        <v>4915</v>
      </c>
      <c r="D1337" s="96" t="s">
        <v>4994</v>
      </c>
      <c r="E1337" s="96" t="s">
        <v>1359</v>
      </c>
      <c r="F1337" s="105">
        <f t="shared" si="20"/>
        <v>21</v>
      </c>
      <c r="G1337" s="96" t="s">
        <v>1210</v>
      </c>
      <c r="H1337" s="105">
        <v>1</v>
      </c>
    </row>
    <row r="1338" spans="1:8">
      <c r="A1338" s="13">
        <v>1337</v>
      </c>
      <c r="B1338" s="14" t="s">
        <v>2667</v>
      </c>
      <c r="C1338" s="96" t="s">
        <v>4916</v>
      </c>
      <c r="D1338" s="96" t="s">
        <v>4995</v>
      </c>
      <c r="E1338" s="96" t="s">
        <v>404</v>
      </c>
      <c r="F1338" s="105">
        <f t="shared" si="20"/>
        <v>23</v>
      </c>
      <c r="G1338" s="96" t="s">
        <v>1211</v>
      </c>
      <c r="H1338" s="105">
        <v>1</v>
      </c>
    </row>
    <row r="1339" spans="1:8">
      <c r="A1339" s="13">
        <v>1338</v>
      </c>
      <c r="B1339" s="14" t="s">
        <v>2668</v>
      </c>
      <c r="C1339" s="96" t="s">
        <v>4917</v>
      </c>
      <c r="D1339" s="96" t="s">
        <v>4996</v>
      </c>
      <c r="E1339" s="96" t="s">
        <v>404</v>
      </c>
      <c r="F1339" s="105">
        <f t="shared" si="20"/>
        <v>23</v>
      </c>
      <c r="G1339" s="96" t="s">
        <v>1221</v>
      </c>
      <c r="H1339" s="105">
        <v>3</v>
      </c>
    </row>
    <row r="1340" spans="1:8">
      <c r="A1340" s="13">
        <v>1339</v>
      </c>
      <c r="B1340" s="14" t="s">
        <v>2669</v>
      </c>
      <c r="C1340" s="96" t="s">
        <v>4918</v>
      </c>
      <c r="D1340" s="96" t="s">
        <v>4997</v>
      </c>
      <c r="E1340" s="96" t="s">
        <v>404</v>
      </c>
      <c r="F1340" s="105">
        <f t="shared" si="20"/>
        <v>23</v>
      </c>
      <c r="G1340" s="96" t="s">
        <v>1221</v>
      </c>
      <c r="H1340" s="105">
        <v>3</v>
      </c>
    </row>
    <row r="1341" spans="1:8">
      <c r="A1341" s="13">
        <v>1340</v>
      </c>
      <c r="B1341" s="14" t="s">
        <v>2670</v>
      </c>
      <c r="C1341" s="96" t="s">
        <v>4919</v>
      </c>
      <c r="D1341" s="96" t="s">
        <v>4998</v>
      </c>
      <c r="E1341" s="96" t="s">
        <v>404</v>
      </c>
      <c r="F1341" s="105">
        <f t="shared" si="20"/>
        <v>23</v>
      </c>
      <c r="G1341" s="96" t="s">
        <v>1221</v>
      </c>
      <c r="H1341" s="105">
        <v>3</v>
      </c>
    </row>
    <row r="1342" spans="1:8">
      <c r="A1342" s="13">
        <v>1341</v>
      </c>
      <c r="B1342" s="14" t="s">
        <v>2671</v>
      </c>
      <c r="C1342" s="96" t="s">
        <v>4920</v>
      </c>
      <c r="D1342" s="96" t="s">
        <v>4999</v>
      </c>
      <c r="E1342" s="96" t="s">
        <v>404</v>
      </c>
      <c r="F1342" s="105">
        <f t="shared" si="20"/>
        <v>23</v>
      </c>
      <c r="G1342" s="96" t="s">
        <v>1221</v>
      </c>
      <c r="H1342" s="105">
        <v>4</v>
      </c>
    </row>
    <row r="1343" spans="1:8">
      <c r="A1343" s="56">
        <v>1342</v>
      </c>
      <c r="B1343" s="14" t="s">
        <v>2672</v>
      </c>
      <c r="C1343" s="96" t="s">
        <v>4921</v>
      </c>
      <c r="D1343" s="96" t="s">
        <v>5000</v>
      </c>
      <c r="E1343" s="96" t="s">
        <v>404</v>
      </c>
      <c r="F1343" s="105">
        <f t="shared" si="20"/>
        <v>23</v>
      </c>
      <c r="G1343" s="96" t="s">
        <v>1221</v>
      </c>
      <c r="H1343" s="105">
        <v>2</v>
      </c>
    </row>
    <row r="1344" spans="1:8">
      <c r="A1344" s="13">
        <v>1343</v>
      </c>
      <c r="B1344" s="14" t="s">
        <v>2673</v>
      </c>
      <c r="C1344" s="96" t="s">
        <v>4922</v>
      </c>
      <c r="D1344" s="96" t="s">
        <v>5001</v>
      </c>
      <c r="E1344" s="96" t="s">
        <v>404</v>
      </c>
      <c r="F1344" s="105">
        <f t="shared" si="20"/>
        <v>23</v>
      </c>
      <c r="G1344" s="96" t="s">
        <v>1221</v>
      </c>
      <c r="H1344" s="105">
        <v>4</v>
      </c>
    </row>
    <row r="1345" spans="1:8">
      <c r="A1345" s="13">
        <v>1344</v>
      </c>
      <c r="B1345" s="14" t="s">
        <v>2674</v>
      </c>
      <c r="C1345" s="96" t="s">
        <v>4923</v>
      </c>
      <c r="D1345" s="96" t="s">
        <v>5002</v>
      </c>
      <c r="E1345" s="96" t="s">
        <v>404</v>
      </c>
      <c r="F1345" s="105">
        <f t="shared" si="20"/>
        <v>23</v>
      </c>
      <c r="G1345" s="96" t="s">
        <v>1221</v>
      </c>
      <c r="H1345" s="105">
        <v>2</v>
      </c>
    </row>
    <row r="1346" spans="1:8">
      <c r="A1346" s="13">
        <v>1345</v>
      </c>
      <c r="B1346" s="14" t="s">
        <v>2675</v>
      </c>
      <c r="C1346" s="96" t="s">
        <v>4924</v>
      </c>
      <c r="D1346" s="96" t="s">
        <v>5003</v>
      </c>
      <c r="E1346" s="96" t="s">
        <v>404</v>
      </c>
      <c r="F1346" s="105">
        <f t="shared" si="20"/>
        <v>23</v>
      </c>
      <c r="G1346" s="96" t="s">
        <v>1221</v>
      </c>
      <c r="H1346" s="105">
        <v>2</v>
      </c>
    </row>
    <row r="1347" spans="1:8">
      <c r="A1347" s="13">
        <v>1346</v>
      </c>
      <c r="B1347" s="14" t="s">
        <v>2676</v>
      </c>
      <c r="C1347" s="96" t="s">
        <v>4925</v>
      </c>
      <c r="D1347" s="96" t="s">
        <v>5004</v>
      </c>
      <c r="E1347" s="96" t="s">
        <v>404</v>
      </c>
      <c r="F1347" s="105">
        <f t="shared" ref="F1347:F1410" si="21">VLOOKUP(E1347,$N$1:$O$48,2,FALSE)</f>
        <v>23</v>
      </c>
      <c r="G1347" s="96" t="s">
        <v>1221</v>
      </c>
      <c r="H1347" s="105">
        <v>2</v>
      </c>
    </row>
    <row r="1348" spans="1:8">
      <c r="A1348" s="13">
        <v>1347</v>
      </c>
      <c r="B1348" s="14" t="s">
        <v>2677</v>
      </c>
      <c r="C1348" s="96" t="s">
        <v>4926</v>
      </c>
      <c r="D1348" s="96" t="s">
        <v>5005</v>
      </c>
      <c r="E1348" s="96" t="s">
        <v>404</v>
      </c>
      <c r="F1348" s="105">
        <f t="shared" si="21"/>
        <v>23</v>
      </c>
      <c r="G1348" s="96" t="s">
        <v>1221</v>
      </c>
      <c r="H1348" s="105">
        <v>3</v>
      </c>
    </row>
    <row r="1349" spans="1:8">
      <c r="A1349" s="13">
        <v>1348</v>
      </c>
      <c r="B1349" s="14" t="s">
        <v>2678</v>
      </c>
      <c r="C1349" s="96" t="s">
        <v>4927</v>
      </c>
      <c r="D1349" s="96" t="s">
        <v>5006</v>
      </c>
      <c r="E1349" s="96" t="s">
        <v>404</v>
      </c>
      <c r="F1349" s="105">
        <f t="shared" si="21"/>
        <v>23</v>
      </c>
      <c r="G1349" s="96" t="s">
        <v>1221</v>
      </c>
      <c r="H1349" s="105">
        <v>4</v>
      </c>
    </row>
    <row r="1350" spans="1:8">
      <c r="A1350" s="13">
        <v>1349</v>
      </c>
      <c r="B1350" s="14" t="s">
        <v>2679</v>
      </c>
      <c r="C1350" s="96" t="s">
        <v>4928</v>
      </c>
      <c r="D1350" s="96" t="s">
        <v>5007</v>
      </c>
      <c r="E1350" s="96" t="s">
        <v>404</v>
      </c>
      <c r="F1350" s="105">
        <f t="shared" si="21"/>
        <v>23</v>
      </c>
      <c r="G1350" s="96" t="s">
        <v>1221</v>
      </c>
      <c r="H1350" s="105">
        <v>1</v>
      </c>
    </row>
    <row r="1351" spans="1:8">
      <c r="A1351" s="13">
        <v>1350</v>
      </c>
      <c r="B1351" s="14" t="s">
        <v>2680</v>
      </c>
      <c r="C1351" s="96" t="s">
        <v>4929</v>
      </c>
      <c r="D1351" s="96" t="s">
        <v>5008</v>
      </c>
      <c r="E1351" s="96" t="s">
        <v>404</v>
      </c>
      <c r="F1351" s="105">
        <f t="shared" si="21"/>
        <v>23</v>
      </c>
      <c r="G1351" s="96" t="s">
        <v>1221</v>
      </c>
      <c r="H1351" s="105">
        <v>2</v>
      </c>
    </row>
    <row r="1352" spans="1:8">
      <c r="A1352" s="13">
        <v>1351</v>
      </c>
      <c r="B1352" s="14" t="s">
        <v>2681</v>
      </c>
      <c r="C1352" s="96" t="s">
        <v>4930</v>
      </c>
      <c r="D1352" s="96" t="s">
        <v>5009</v>
      </c>
      <c r="E1352" s="96" t="s">
        <v>404</v>
      </c>
      <c r="F1352" s="105">
        <f t="shared" si="21"/>
        <v>23</v>
      </c>
      <c r="G1352" s="96" t="s">
        <v>1221</v>
      </c>
      <c r="H1352" s="105">
        <v>1</v>
      </c>
    </row>
    <row r="1353" spans="1:8">
      <c r="A1353" s="13">
        <v>1352</v>
      </c>
      <c r="B1353" s="14" t="s">
        <v>2682</v>
      </c>
      <c r="C1353" s="96" t="s">
        <v>4931</v>
      </c>
      <c r="D1353" s="96" t="s">
        <v>5010</v>
      </c>
      <c r="E1353" s="96" t="s">
        <v>404</v>
      </c>
      <c r="F1353" s="105">
        <f t="shared" si="21"/>
        <v>23</v>
      </c>
      <c r="G1353" s="96" t="s">
        <v>1221</v>
      </c>
      <c r="H1353" s="105">
        <v>3</v>
      </c>
    </row>
    <row r="1354" spans="1:8">
      <c r="A1354" s="13">
        <v>1353</v>
      </c>
      <c r="B1354" s="14" t="s">
        <v>2683</v>
      </c>
      <c r="C1354" s="96" t="s">
        <v>4932</v>
      </c>
      <c r="D1354" s="96" t="s">
        <v>5011</v>
      </c>
      <c r="E1354" s="96" t="s">
        <v>404</v>
      </c>
      <c r="F1354" s="105">
        <f t="shared" si="21"/>
        <v>23</v>
      </c>
      <c r="G1354" s="96" t="s">
        <v>1221</v>
      </c>
      <c r="H1354" s="105">
        <v>4</v>
      </c>
    </row>
    <row r="1355" spans="1:8">
      <c r="A1355" s="13">
        <v>1354</v>
      </c>
      <c r="B1355" s="14" t="s">
        <v>2684</v>
      </c>
      <c r="C1355" s="96" t="s">
        <v>4933</v>
      </c>
      <c r="D1355" s="96" t="s">
        <v>5012</v>
      </c>
      <c r="E1355" s="96" t="s">
        <v>404</v>
      </c>
      <c r="F1355" s="105">
        <f t="shared" si="21"/>
        <v>23</v>
      </c>
      <c r="G1355" s="96" t="s">
        <v>1218</v>
      </c>
      <c r="H1355" s="105">
        <v>1</v>
      </c>
    </row>
    <row r="1356" spans="1:8">
      <c r="A1356" s="13">
        <v>1355</v>
      </c>
      <c r="B1356" s="14" t="s">
        <v>2685</v>
      </c>
      <c r="C1356" s="96" t="s">
        <v>4934</v>
      </c>
      <c r="D1356" s="96" t="s">
        <v>5013</v>
      </c>
      <c r="E1356" s="96" t="s">
        <v>404</v>
      </c>
      <c r="F1356" s="105">
        <f t="shared" si="21"/>
        <v>23</v>
      </c>
      <c r="G1356" s="96" t="s">
        <v>1218</v>
      </c>
      <c r="H1356" s="105">
        <v>1</v>
      </c>
    </row>
    <row r="1357" spans="1:8">
      <c r="A1357" s="13">
        <v>1356</v>
      </c>
      <c r="B1357" s="14" t="s">
        <v>2686</v>
      </c>
      <c r="C1357" s="96" t="s">
        <v>4935</v>
      </c>
      <c r="D1357" s="96" t="s">
        <v>5014</v>
      </c>
      <c r="E1357" s="96" t="s">
        <v>404</v>
      </c>
      <c r="F1357" s="105">
        <f t="shared" si="21"/>
        <v>23</v>
      </c>
      <c r="G1357" s="96" t="s">
        <v>1218</v>
      </c>
      <c r="H1357" s="105">
        <v>1</v>
      </c>
    </row>
    <row r="1358" spans="1:8">
      <c r="A1358" s="13">
        <v>1357</v>
      </c>
      <c r="B1358" s="14" t="s">
        <v>2687</v>
      </c>
      <c r="C1358" s="96" t="s">
        <v>4936</v>
      </c>
      <c r="D1358" s="96" t="s">
        <v>5015</v>
      </c>
      <c r="E1358" s="96" t="s">
        <v>404</v>
      </c>
      <c r="F1358" s="105">
        <f t="shared" si="21"/>
        <v>23</v>
      </c>
      <c r="G1358" s="96" t="s">
        <v>1218</v>
      </c>
      <c r="H1358" s="105">
        <v>1</v>
      </c>
    </row>
    <row r="1359" spans="1:8">
      <c r="A1359" s="13">
        <v>1358</v>
      </c>
      <c r="B1359" s="14" t="s">
        <v>2688</v>
      </c>
      <c r="C1359" s="96" t="s">
        <v>4937</v>
      </c>
      <c r="D1359" s="96" t="s">
        <v>5016</v>
      </c>
      <c r="E1359" s="96" t="s">
        <v>404</v>
      </c>
      <c r="F1359" s="105">
        <f t="shared" si="21"/>
        <v>23</v>
      </c>
      <c r="G1359" s="96" t="s">
        <v>1218</v>
      </c>
      <c r="H1359" s="105">
        <v>1</v>
      </c>
    </row>
    <row r="1360" spans="1:8">
      <c r="A1360" s="13">
        <v>1359</v>
      </c>
      <c r="B1360" s="14" t="s">
        <v>2689</v>
      </c>
      <c r="C1360" s="96" t="s">
        <v>4938</v>
      </c>
      <c r="D1360" s="96" t="s">
        <v>5017</v>
      </c>
      <c r="E1360" s="96" t="s">
        <v>801</v>
      </c>
      <c r="F1360" s="105">
        <f t="shared" si="21"/>
        <v>22</v>
      </c>
      <c r="G1360" s="96" t="s">
        <v>1220</v>
      </c>
      <c r="H1360" s="105">
        <v>1</v>
      </c>
    </row>
    <row r="1361" spans="1:8">
      <c r="A1361" s="13">
        <v>1360</v>
      </c>
      <c r="B1361" s="14" t="s">
        <v>2690</v>
      </c>
      <c r="C1361" s="96" t="s">
        <v>4939</v>
      </c>
      <c r="D1361" s="96" t="s">
        <v>5018</v>
      </c>
      <c r="E1361" s="96" t="s">
        <v>801</v>
      </c>
      <c r="F1361" s="105">
        <f t="shared" si="21"/>
        <v>22</v>
      </c>
      <c r="G1361" s="96" t="s">
        <v>1220</v>
      </c>
      <c r="H1361" s="105">
        <v>1</v>
      </c>
    </row>
    <row r="1362" spans="1:8">
      <c r="A1362" s="13">
        <v>1361</v>
      </c>
      <c r="B1362" s="14" t="s">
        <v>2691</v>
      </c>
      <c r="C1362" s="96" t="s">
        <v>4940</v>
      </c>
      <c r="D1362" s="96" t="s">
        <v>5019</v>
      </c>
      <c r="E1362" s="96" t="s">
        <v>404</v>
      </c>
      <c r="F1362" s="105">
        <f t="shared" si="21"/>
        <v>23</v>
      </c>
      <c r="G1362" s="96" t="s">
        <v>1216</v>
      </c>
      <c r="H1362" s="105">
        <v>1</v>
      </c>
    </row>
    <row r="1363" spans="1:8">
      <c r="A1363" s="13">
        <v>1362</v>
      </c>
      <c r="B1363" s="14" t="s">
        <v>2692</v>
      </c>
      <c r="C1363" s="96" t="s">
        <v>4941</v>
      </c>
      <c r="D1363" s="96" t="s">
        <v>5020</v>
      </c>
      <c r="E1363" s="96" t="s">
        <v>404</v>
      </c>
      <c r="F1363" s="105">
        <f t="shared" si="21"/>
        <v>23</v>
      </c>
      <c r="G1363" s="96" t="s">
        <v>1217</v>
      </c>
      <c r="H1363" s="96" t="s">
        <v>269</v>
      </c>
    </row>
    <row r="1364" spans="1:8">
      <c r="A1364" s="13">
        <v>1363</v>
      </c>
      <c r="B1364" s="14" t="s">
        <v>2693</v>
      </c>
      <c r="C1364" s="96" t="s">
        <v>4942</v>
      </c>
      <c r="D1364" s="96" t="s">
        <v>5021</v>
      </c>
      <c r="E1364" s="96" t="s">
        <v>404</v>
      </c>
      <c r="F1364" s="105">
        <f t="shared" si="21"/>
        <v>23</v>
      </c>
      <c r="G1364" s="96" t="s">
        <v>1217</v>
      </c>
      <c r="H1364" s="105">
        <v>1</v>
      </c>
    </row>
    <row r="1365" spans="1:8">
      <c r="A1365" s="13">
        <v>1364</v>
      </c>
      <c r="B1365" s="14" t="s">
        <v>2694</v>
      </c>
      <c r="C1365" s="96" t="s">
        <v>4943</v>
      </c>
      <c r="D1365" s="96" t="s">
        <v>5022</v>
      </c>
      <c r="E1365" s="96" t="s">
        <v>404</v>
      </c>
      <c r="F1365" s="105">
        <f t="shared" si="21"/>
        <v>23</v>
      </c>
      <c r="G1365" s="96" t="s">
        <v>1217</v>
      </c>
      <c r="H1365" s="105">
        <v>1</v>
      </c>
    </row>
    <row r="1366" spans="1:8">
      <c r="A1366" s="13">
        <v>1365</v>
      </c>
      <c r="B1366" s="14" t="s">
        <v>2695</v>
      </c>
      <c r="C1366" s="96" t="s">
        <v>4944</v>
      </c>
      <c r="D1366" s="96" t="s">
        <v>5023</v>
      </c>
      <c r="E1366" s="96" t="s">
        <v>404</v>
      </c>
      <c r="F1366" s="105">
        <f t="shared" si="21"/>
        <v>23</v>
      </c>
      <c r="G1366" s="96" t="s">
        <v>1214</v>
      </c>
      <c r="H1366" s="96">
        <v>1</v>
      </c>
    </row>
    <row r="1367" spans="1:8">
      <c r="A1367" s="13">
        <v>1366</v>
      </c>
      <c r="B1367" s="14" t="s">
        <v>2696</v>
      </c>
      <c r="C1367" s="96" t="s">
        <v>4945</v>
      </c>
      <c r="D1367" s="96" t="s">
        <v>5024</v>
      </c>
      <c r="E1367" s="96" t="s">
        <v>404</v>
      </c>
      <c r="F1367" s="105">
        <f t="shared" si="21"/>
        <v>23</v>
      </c>
      <c r="G1367" s="96" t="s">
        <v>1214</v>
      </c>
      <c r="H1367" s="96">
        <v>1</v>
      </c>
    </row>
    <row r="1368" spans="1:8">
      <c r="A1368" s="13">
        <v>1367</v>
      </c>
      <c r="B1368" s="14" t="s">
        <v>2697</v>
      </c>
      <c r="C1368" s="96" t="s">
        <v>4946</v>
      </c>
      <c r="D1368" s="96" t="s">
        <v>5025</v>
      </c>
      <c r="E1368" s="96" t="s">
        <v>404</v>
      </c>
      <c r="F1368" s="105">
        <f t="shared" si="21"/>
        <v>23</v>
      </c>
      <c r="G1368" s="96" t="s">
        <v>1214</v>
      </c>
      <c r="H1368" s="96">
        <v>1</v>
      </c>
    </row>
    <row r="1369" spans="1:8">
      <c r="A1369" s="13">
        <v>1368</v>
      </c>
      <c r="B1369" s="14" t="s">
        <v>2698</v>
      </c>
      <c r="C1369" s="96" t="s">
        <v>4947</v>
      </c>
      <c r="D1369" s="96" t="s">
        <v>5026</v>
      </c>
      <c r="E1369" s="96" t="s">
        <v>1174</v>
      </c>
      <c r="F1369" s="105">
        <f t="shared" si="21"/>
        <v>24</v>
      </c>
      <c r="G1369" s="96" t="s">
        <v>1214</v>
      </c>
      <c r="H1369" s="96">
        <v>1</v>
      </c>
    </row>
    <row r="1370" spans="1:8">
      <c r="A1370" s="13">
        <v>1369</v>
      </c>
      <c r="B1370" s="14" t="s">
        <v>2699</v>
      </c>
      <c r="C1370" s="96" t="s">
        <v>4948</v>
      </c>
      <c r="D1370" s="96" t="s">
        <v>5027</v>
      </c>
      <c r="E1370" s="96" t="s">
        <v>1174</v>
      </c>
      <c r="F1370" s="105">
        <f t="shared" si="21"/>
        <v>24</v>
      </c>
      <c r="G1370" s="96" t="s">
        <v>1214</v>
      </c>
      <c r="H1370" s="96">
        <v>1</v>
      </c>
    </row>
    <row r="1371" spans="1:8">
      <c r="A1371" s="13">
        <v>1370</v>
      </c>
      <c r="B1371" s="14" t="s">
        <v>2700</v>
      </c>
      <c r="C1371" s="96" t="s">
        <v>4949</v>
      </c>
      <c r="D1371" s="96" t="s">
        <v>5028</v>
      </c>
      <c r="E1371" s="96" t="s">
        <v>404</v>
      </c>
      <c r="F1371" s="105">
        <f t="shared" si="21"/>
        <v>23</v>
      </c>
      <c r="G1371" s="96" t="s">
        <v>1214</v>
      </c>
      <c r="H1371" s="96">
        <v>1</v>
      </c>
    </row>
    <row r="1372" spans="1:8">
      <c r="A1372" s="13">
        <v>1371</v>
      </c>
      <c r="B1372" s="14" t="s">
        <v>2701</v>
      </c>
      <c r="C1372" s="96" t="s">
        <v>4950</v>
      </c>
      <c r="D1372" s="96" t="s">
        <v>5029</v>
      </c>
      <c r="E1372" s="96" t="s">
        <v>404</v>
      </c>
      <c r="F1372" s="105">
        <f t="shared" si="21"/>
        <v>23</v>
      </c>
      <c r="G1372" s="96" t="s">
        <v>1214</v>
      </c>
      <c r="H1372" s="96">
        <v>1</v>
      </c>
    </row>
    <row r="1373" spans="1:8">
      <c r="A1373" s="13">
        <v>1372</v>
      </c>
      <c r="B1373" s="14" t="s">
        <v>2702</v>
      </c>
      <c r="C1373" s="96" t="s">
        <v>4951</v>
      </c>
      <c r="D1373" s="96" t="s">
        <v>5030</v>
      </c>
      <c r="E1373" s="96" t="s">
        <v>404</v>
      </c>
      <c r="F1373" s="105">
        <f t="shared" si="21"/>
        <v>23</v>
      </c>
      <c r="G1373" s="96" t="s">
        <v>1214</v>
      </c>
      <c r="H1373" s="96">
        <v>1</v>
      </c>
    </row>
    <row r="1374" spans="1:8">
      <c r="A1374" s="13">
        <v>1373</v>
      </c>
      <c r="B1374" s="14" t="s">
        <v>2703</v>
      </c>
      <c r="C1374" s="96" t="s">
        <v>4952</v>
      </c>
      <c r="D1374" s="96" t="s">
        <v>5031</v>
      </c>
      <c r="E1374" s="96" t="s">
        <v>404</v>
      </c>
      <c r="F1374" s="105">
        <f t="shared" si="21"/>
        <v>23</v>
      </c>
      <c r="G1374" s="96" t="s">
        <v>1214</v>
      </c>
      <c r="H1374" s="96">
        <v>1</v>
      </c>
    </row>
    <row r="1375" spans="1:8">
      <c r="A1375" s="13">
        <v>1374</v>
      </c>
      <c r="B1375" s="14" t="s">
        <v>2704</v>
      </c>
      <c r="C1375" s="96" t="s">
        <v>4953</v>
      </c>
      <c r="D1375" s="96" t="s">
        <v>5032</v>
      </c>
      <c r="E1375" s="96" t="s">
        <v>404</v>
      </c>
      <c r="F1375" s="105">
        <f t="shared" si="21"/>
        <v>23</v>
      </c>
      <c r="G1375" s="96" t="s">
        <v>1223</v>
      </c>
      <c r="H1375" s="105">
        <v>4</v>
      </c>
    </row>
    <row r="1376" spans="1:8">
      <c r="A1376" s="13">
        <v>1375</v>
      </c>
      <c r="B1376" s="14" t="s">
        <v>2705</v>
      </c>
      <c r="C1376" s="96" t="s">
        <v>4954</v>
      </c>
      <c r="D1376" s="96" t="s">
        <v>5033</v>
      </c>
      <c r="E1376" s="96" t="s">
        <v>1359</v>
      </c>
      <c r="F1376" s="105">
        <f t="shared" si="21"/>
        <v>21</v>
      </c>
      <c r="G1376" s="96" t="s">
        <v>1223</v>
      </c>
      <c r="H1376" s="105">
        <v>1</v>
      </c>
    </row>
    <row r="1377" spans="1:8">
      <c r="A1377" s="13">
        <v>1376</v>
      </c>
      <c r="B1377" s="14" t="s">
        <v>2706</v>
      </c>
      <c r="C1377" s="96" t="s">
        <v>5045</v>
      </c>
      <c r="D1377" s="145" t="s">
        <v>5144</v>
      </c>
      <c r="E1377" s="96" t="s">
        <v>313</v>
      </c>
      <c r="F1377" s="105">
        <f t="shared" si="21"/>
        <v>1</v>
      </c>
      <c r="G1377" s="96" t="s">
        <v>1214</v>
      </c>
      <c r="H1377" s="96">
        <v>1</v>
      </c>
    </row>
    <row r="1378" spans="1:8">
      <c r="A1378" s="13">
        <v>1377</v>
      </c>
      <c r="B1378" s="14" t="s">
        <v>2707</v>
      </c>
      <c r="C1378" s="96" t="s">
        <v>5046</v>
      </c>
      <c r="D1378" s="145" t="s">
        <v>5145</v>
      </c>
      <c r="E1378" s="96" t="s">
        <v>1174</v>
      </c>
      <c r="F1378" s="105">
        <f t="shared" si="21"/>
        <v>24</v>
      </c>
      <c r="G1378" s="96" t="s">
        <v>1201</v>
      </c>
      <c r="H1378" s="96">
        <v>1</v>
      </c>
    </row>
    <row r="1379" spans="1:8">
      <c r="A1379" s="13">
        <v>1378</v>
      </c>
      <c r="B1379" s="14" t="s">
        <v>2708</v>
      </c>
      <c r="C1379" s="96" t="s">
        <v>5047</v>
      </c>
      <c r="D1379" s="145" t="s">
        <v>5146</v>
      </c>
      <c r="E1379" s="96" t="s">
        <v>404</v>
      </c>
      <c r="F1379" s="105">
        <f t="shared" si="21"/>
        <v>23</v>
      </c>
      <c r="G1379" s="96" t="s">
        <v>1215</v>
      </c>
      <c r="H1379" s="96">
        <v>1</v>
      </c>
    </row>
    <row r="1380" spans="1:8">
      <c r="A1380" s="13">
        <v>1379</v>
      </c>
      <c r="B1380" s="14" t="s">
        <v>2709</v>
      </c>
      <c r="C1380" s="96" t="s">
        <v>5048</v>
      </c>
      <c r="D1380" s="145" t="s">
        <v>5147</v>
      </c>
      <c r="E1380" s="96" t="s">
        <v>404</v>
      </c>
      <c r="F1380" s="105">
        <f t="shared" si="21"/>
        <v>23</v>
      </c>
      <c r="G1380" s="96" t="s">
        <v>1215</v>
      </c>
      <c r="H1380" s="96">
        <v>1</v>
      </c>
    </row>
    <row r="1381" spans="1:8">
      <c r="A1381" s="13">
        <v>1380</v>
      </c>
      <c r="B1381" s="14" t="s">
        <v>2710</v>
      </c>
      <c r="C1381" s="96" t="s">
        <v>5049</v>
      </c>
      <c r="D1381" s="145" t="s">
        <v>5148</v>
      </c>
      <c r="E1381" s="96" t="s">
        <v>404</v>
      </c>
      <c r="F1381" s="105">
        <f t="shared" si="21"/>
        <v>23</v>
      </c>
      <c r="G1381" s="96" t="s">
        <v>1215</v>
      </c>
      <c r="H1381" s="96">
        <v>1</v>
      </c>
    </row>
    <row r="1382" spans="1:8">
      <c r="A1382" s="13">
        <v>1381</v>
      </c>
      <c r="B1382" s="14" t="s">
        <v>2711</v>
      </c>
      <c r="C1382" s="96" t="s">
        <v>5050</v>
      </c>
      <c r="D1382" s="145" t="s">
        <v>5149</v>
      </c>
      <c r="E1382" s="96" t="s">
        <v>1174</v>
      </c>
      <c r="F1382" s="105">
        <f t="shared" si="21"/>
        <v>24</v>
      </c>
      <c r="G1382" s="96" t="s">
        <v>1215</v>
      </c>
      <c r="H1382" s="96">
        <v>1</v>
      </c>
    </row>
    <row r="1383" spans="1:8">
      <c r="A1383" s="13">
        <v>1382</v>
      </c>
      <c r="B1383" s="14" t="s">
        <v>2712</v>
      </c>
      <c r="C1383" s="96" t="s">
        <v>5051</v>
      </c>
      <c r="D1383" s="145" t="s">
        <v>5150</v>
      </c>
      <c r="E1383" s="96" t="s">
        <v>404</v>
      </c>
      <c r="F1383" s="105">
        <f t="shared" si="21"/>
        <v>23</v>
      </c>
      <c r="G1383" s="96" t="s">
        <v>1188</v>
      </c>
      <c r="H1383" s="96">
        <v>1</v>
      </c>
    </row>
    <row r="1384" spans="1:8">
      <c r="A1384" s="13">
        <v>1383</v>
      </c>
      <c r="B1384" s="14" t="s">
        <v>2713</v>
      </c>
      <c r="C1384" s="96" t="s">
        <v>5052</v>
      </c>
      <c r="D1384" s="145" t="s">
        <v>5151</v>
      </c>
      <c r="E1384" s="96" t="s">
        <v>404</v>
      </c>
      <c r="F1384" s="105">
        <f t="shared" si="21"/>
        <v>23</v>
      </c>
      <c r="G1384" s="96" t="s">
        <v>1188</v>
      </c>
      <c r="H1384" s="96">
        <v>1</v>
      </c>
    </row>
    <row r="1385" spans="1:8">
      <c r="A1385" s="13">
        <v>1384</v>
      </c>
      <c r="B1385" s="14" t="s">
        <v>2714</v>
      </c>
      <c r="C1385" s="96" t="s">
        <v>3039</v>
      </c>
      <c r="D1385" s="145" t="s">
        <v>4648</v>
      </c>
      <c r="E1385" s="96" t="s">
        <v>404</v>
      </c>
      <c r="F1385" s="105">
        <f t="shared" si="21"/>
        <v>23</v>
      </c>
      <c r="G1385" s="96" t="s">
        <v>1188</v>
      </c>
      <c r="H1385" s="96">
        <v>1</v>
      </c>
    </row>
    <row r="1386" spans="1:8">
      <c r="A1386" s="13">
        <v>1385</v>
      </c>
      <c r="B1386" s="14" t="s">
        <v>2715</v>
      </c>
      <c r="C1386" s="96" t="s">
        <v>5053</v>
      </c>
      <c r="D1386" s="145" t="s">
        <v>5152</v>
      </c>
      <c r="E1386" s="96" t="s">
        <v>404</v>
      </c>
      <c r="F1386" s="105">
        <f t="shared" si="21"/>
        <v>23</v>
      </c>
      <c r="G1386" s="96" t="s">
        <v>1188</v>
      </c>
      <c r="H1386" s="96">
        <v>1</v>
      </c>
    </row>
    <row r="1387" spans="1:8">
      <c r="A1387" s="13">
        <v>1386</v>
      </c>
      <c r="B1387" s="14" t="s">
        <v>2716</v>
      </c>
      <c r="C1387" s="96" t="s">
        <v>5054</v>
      </c>
      <c r="D1387" s="145" t="s">
        <v>5153</v>
      </c>
      <c r="E1387" s="96" t="s">
        <v>404</v>
      </c>
      <c r="F1387" s="105">
        <f t="shared" si="21"/>
        <v>23</v>
      </c>
      <c r="G1387" s="96" t="s">
        <v>1190</v>
      </c>
      <c r="H1387" s="96">
        <v>2</v>
      </c>
    </row>
    <row r="1388" spans="1:8">
      <c r="A1388" s="13">
        <v>1387</v>
      </c>
      <c r="B1388" s="14" t="s">
        <v>2717</v>
      </c>
      <c r="C1388" s="96" t="s">
        <v>5055</v>
      </c>
      <c r="D1388" s="145" t="s">
        <v>5154</v>
      </c>
      <c r="E1388" s="96" t="s">
        <v>404</v>
      </c>
      <c r="F1388" s="105">
        <f t="shared" si="21"/>
        <v>23</v>
      </c>
      <c r="G1388" s="96" t="s">
        <v>1190</v>
      </c>
      <c r="H1388" s="96">
        <v>1</v>
      </c>
    </row>
    <row r="1389" spans="1:8">
      <c r="A1389" s="13">
        <v>1388</v>
      </c>
      <c r="B1389" s="14" t="s">
        <v>2718</v>
      </c>
      <c r="C1389" s="96" t="s">
        <v>5056</v>
      </c>
      <c r="D1389" s="145" t="s">
        <v>5155</v>
      </c>
      <c r="E1389" s="96" t="s">
        <v>1174</v>
      </c>
      <c r="F1389" s="105">
        <f t="shared" si="21"/>
        <v>24</v>
      </c>
      <c r="G1389" s="96" t="s">
        <v>1190</v>
      </c>
      <c r="H1389" s="96">
        <v>3</v>
      </c>
    </row>
    <row r="1390" spans="1:8">
      <c r="A1390" s="13">
        <v>1389</v>
      </c>
      <c r="B1390" s="14" t="s">
        <v>2719</v>
      </c>
      <c r="C1390" s="96" t="s">
        <v>5057</v>
      </c>
      <c r="D1390" s="145" t="s">
        <v>5156</v>
      </c>
      <c r="E1390" s="96" t="s">
        <v>1359</v>
      </c>
      <c r="F1390" s="105">
        <f t="shared" si="21"/>
        <v>21</v>
      </c>
      <c r="G1390" s="96" t="s">
        <v>1190</v>
      </c>
      <c r="H1390" s="96">
        <v>3</v>
      </c>
    </row>
    <row r="1391" spans="1:8">
      <c r="A1391" s="13">
        <v>1390</v>
      </c>
      <c r="B1391" s="14" t="s">
        <v>2720</v>
      </c>
      <c r="C1391" s="96" t="s">
        <v>5058</v>
      </c>
      <c r="D1391" s="145" t="s">
        <v>5157</v>
      </c>
      <c r="E1391" s="96" t="s">
        <v>404</v>
      </c>
      <c r="F1391" s="105">
        <f t="shared" si="21"/>
        <v>23</v>
      </c>
      <c r="G1391" s="96" t="s">
        <v>1191</v>
      </c>
      <c r="H1391" s="96">
        <v>2</v>
      </c>
    </row>
    <row r="1392" spans="1:8">
      <c r="A1392" s="13">
        <v>1391</v>
      </c>
      <c r="B1392" s="14" t="s">
        <v>2721</v>
      </c>
      <c r="C1392" s="96" t="s">
        <v>5059</v>
      </c>
      <c r="D1392" s="145" t="s">
        <v>5158</v>
      </c>
      <c r="E1392" s="96" t="s">
        <v>404</v>
      </c>
      <c r="F1392" s="105">
        <f t="shared" si="21"/>
        <v>23</v>
      </c>
      <c r="G1392" s="96" t="s">
        <v>1191</v>
      </c>
      <c r="H1392" s="96">
        <v>2</v>
      </c>
    </row>
    <row r="1393" spans="1:8">
      <c r="A1393" s="13">
        <v>1392</v>
      </c>
      <c r="B1393" s="14" t="s">
        <v>2722</v>
      </c>
      <c r="C1393" s="96" t="s">
        <v>5060</v>
      </c>
      <c r="D1393" s="145" t="s">
        <v>5159</v>
      </c>
      <c r="E1393" s="96" t="s">
        <v>404</v>
      </c>
      <c r="F1393" s="105">
        <f t="shared" si="21"/>
        <v>23</v>
      </c>
      <c r="G1393" s="96" t="s">
        <v>1191</v>
      </c>
      <c r="H1393" s="96">
        <v>2</v>
      </c>
    </row>
    <row r="1394" spans="1:8">
      <c r="A1394" s="13">
        <v>1393</v>
      </c>
      <c r="B1394" s="14" t="s">
        <v>2723</v>
      </c>
      <c r="C1394" s="96" t="s">
        <v>5061</v>
      </c>
      <c r="D1394" s="145" t="s">
        <v>5160</v>
      </c>
      <c r="E1394" s="96" t="s">
        <v>404</v>
      </c>
      <c r="F1394" s="105">
        <f t="shared" si="21"/>
        <v>23</v>
      </c>
      <c r="G1394" s="96" t="s">
        <v>1191</v>
      </c>
      <c r="H1394" s="96">
        <v>1</v>
      </c>
    </row>
    <row r="1395" spans="1:8">
      <c r="A1395" s="13">
        <v>1394</v>
      </c>
      <c r="B1395" s="14" t="s">
        <v>2724</v>
      </c>
      <c r="C1395" s="96" t="s">
        <v>5062</v>
      </c>
      <c r="D1395" s="145" t="s">
        <v>5161</v>
      </c>
      <c r="E1395" s="96" t="s">
        <v>404</v>
      </c>
      <c r="F1395" s="105">
        <f t="shared" si="21"/>
        <v>23</v>
      </c>
      <c r="G1395" s="96" t="s">
        <v>1191</v>
      </c>
      <c r="H1395" s="96">
        <v>1</v>
      </c>
    </row>
    <row r="1396" spans="1:8">
      <c r="A1396" s="13">
        <v>1395</v>
      </c>
      <c r="B1396" s="14" t="s">
        <v>2725</v>
      </c>
      <c r="C1396" s="96" t="s">
        <v>5063</v>
      </c>
      <c r="D1396" s="145" t="s">
        <v>5162</v>
      </c>
      <c r="E1396" s="96" t="s">
        <v>404</v>
      </c>
      <c r="F1396" s="105">
        <f t="shared" si="21"/>
        <v>23</v>
      </c>
      <c r="G1396" s="96" t="s">
        <v>1191</v>
      </c>
      <c r="H1396" s="96">
        <v>1</v>
      </c>
    </row>
    <row r="1397" spans="1:8">
      <c r="A1397" s="13">
        <v>1396</v>
      </c>
      <c r="B1397" s="14" t="s">
        <v>2726</v>
      </c>
      <c r="C1397" s="96" t="s">
        <v>5064</v>
      </c>
      <c r="D1397" s="145" t="s">
        <v>5163</v>
      </c>
      <c r="E1397" s="96" t="s">
        <v>404</v>
      </c>
      <c r="F1397" s="105">
        <f t="shared" si="21"/>
        <v>23</v>
      </c>
      <c r="G1397" s="96" t="s">
        <v>1191</v>
      </c>
      <c r="H1397" s="96">
        <v>1</v>
      </c>
    </row>
    <row r="1398" spans="1:8">
      <c r="A1398" s="13">
        <v>1397</v>
      </c>
      <c r="B1398" s="14" t="s">
        <v>2727</v>
      </c>
      <c r="C1398" s="96" t="s">
        <v>5065</v>
      </c>
      <c r="D1398" s="145" t="s">
        <v>5164</v>
      </c>
      <c r="E1398" s="96" t="s">
        <v>404</v>
      </c>
      <c r="F1398" s="105">
        <f t="shared" si="21"/>
        <v>23</v>
      </c>
      <c r="G1398" s="96" t="s">
        <v>1191</v>
      </c>
      <c r="H1398" s="96">
        <v>1</v>
      </c>
    </row>
    <row r="1399" spans="1:8">
      <c r="A1399" s="13">
        <v>1398</v>
      </c>
      <c r="B1399" s="14" t="s">
        <v>2728</v>
      </c>
      <c r="C1399" s="96" t="s">
        <v>5066</v>
      </c>
      <c r="D1399" s="145" t="s">
        <v>5165</v>
      </c>
      <c r="E1399" s="96" t="s">
        <v>404</v>
      </c>
      <c r="F1399" s="105">
        <f t="shared" si="21"/>
        <v>23</v>
      </c>
      <c r="G1399" s="96" t="s">
        <v>1191</v>
      </c>
      <c r="H1399" s="96">
        <v>1</v>
      </c>
    </row>
    <row r="1400" spans="1:8">
      <c r="A1400" s="13">
        <v>1399</v>
      </c>
      <c r="B1400" s="14" t="s">
        <v>2729</v>
      </c>
      <c r="C1400" s="96" t="s">
        <v>5067</v>
      </c>
      <c r="D1400" s="145" t="s">
        <v>5166</v>
      </c>
      <c r="E1400" s="96" t="s">
        <v>404</v>
      </c>
      <c r="F1400" s="105">
        <f t="shared" si="21"/>
        <v>23</v>
      </c>
      <c r="G1400" s="96" t="s">
        <v>1192</v>
      </c>
      <c r="H1400" s="96">
        <v>4</v>
      </c>
    </row>
    <row r="1401" spans="1:8">
      <c r="A1401" s="13">
        <v>1400</v>
      </c>
      <c r="B1401" s="14" t="s">
        <v>2730</v>
      </c>
      <c r="C1401" s="96" t="s">
        <v>5068</v>
      </c>
      <c r="D1401" s="145" t="s">
        <v>5167</v>
      </c>
      <c r="E1401" s="96" t="s">
        <v>404</v>
      </c>
      <c r="F1401" s="105">
        <f t="shared" si="21"/>
        <v>23</v>
      </c>
      <c r="G1401" s="96" t="s">
        <v>1192</v>
      </c>
      <c r="H1401" s="96">
        <v>4</v>
      </c>
    </row>
    <row r="1402" spans="1:8">
      <c r="A1402" s="13">
        <v>1401</v>
      </c>
      <c r="B1402" s="14" t="s">
        <v>2731</v>
      </c>
      <c r="C1402" s="96" t="s">
        <v>5069</v>
      </c>
      <c r="D1402" s="145" t="s">
        <v>5168</v>
      </c>
      <c r="E1402" s="96" t="s">
        <v>404</v>
      </c>
      <c r="F1402" s="105">
        <f t="shared" si="21"/>
        <v>23</v>
      </c>
      <c r="G1402" s="96" t="s">
        <v>1192</v>
      </c>
      <c r="H1402" s="96">
        <v>4</v>
      </c>
    </row>
    <row r="1403" spans="1:8">
      <c r="A1403" s="13">
        <v>1402</v>
      </c>
      <c r="B1403" s="14" t="s">
        <v>2732</v>
      </c>
      <c r="C1403" s="96" t="s">
        <v>5070</v>
      </c>
      <c r="D1403" s="145" t="s">
        <v>5169</v>
      </c>
      <c r="E1403" s="96" t="s">
        <v>404</v>
      </c>
      <c r="F1403" s="105">
        <f t="shared" si="21"/>
        <v>23</v>
      </c>
      <c r="G1403" s="96" t="s">
        <v>1192</v>
      </c>
      <c r="H1403" s="96">
        <v>3</v>
      </c>
    </row>
    <row r="1404" spans="1:8">
      <c r="A1404" s="13">
        <v>1403</v>
      </c>
      <c r="B1404" s="14" t="s">
        <v>2733</v>
      </c>
      <c r="C1404" s="96" t="s">
        <v>5071</v>
      </c>
      <c r="D1404" s="145" t="s">
        <v>5170</v>
      </c>
      <c r="E1404" s="96" t="s">
        <v>404</v>
      </c>
      <c r="F1404" s="105">
        <f t="shared" si="21"/>
        <v>23</v>
      </c>
      <c r="G1404" s="96" t="s">
        <v>1192</v>
      </c>
      <c r="H1404" s="96">
        <v>1</v>
      </c>
    </row>
    <row r="1405" spans="1:8">
      <c r="A1405" s="13">
        <v>1404</v>
      </c>
      <c r="B1405" s="14" t="s">
        <v>2734</v>
      </c>
      <c r="C1405" s="96" t="s">
        <v>5072</v>
      </c>
      <c r="D1405" s="145" t="s">
        <v>5171</v>
      </c>
      <c r="E1405" s="96" t="s">
        <v>404</v>
      </c>
      <c r="F1405" s="105">
        <f t="shared" si="21"/>
        <v>23</v>
      </c>
      <c r="G1405" s="96" t="s">
        <v>1192</v>
      </c>
      <c r="H1405" s="96">
        <v>1</v>
      </c>
    </row>
    <row r="1406" spans="1:8">
      <c r="A1406" s="13">
        <v>1405</v>
      </c>
      <c r="B1406" s="14" t="s">
        <v>2735</v>
      </c>
      <c r="C1406" s="96" t="s">
        <v>5073</v>
      </c>
      <c r="D1406" s="145" t="s">
        <v>5172</v>
      </c>
      <c r="E1406" s="96" t="s">
        <v>1174</v>
      </c>
      <c r="F1406" s="105">
        <f t="shared" si="21"/>
        <v>24</v>
      </c>
      <c r="G1406" s="96" t="s">
        <v>1224</v>
      </c>
      <c r="H1406" s="96">
        <v>4</v>
      </c>
    </row>
    <row r="1407" spans="1:8">
      <c r="A1407" s="13">
        <v>1406</v>
      </c>
      <c r="B1407" s="14" t="s">
        <v>2736</v>
      </c>
      <c r="C1407" s="96" t="s">
        <v>5074</v>
      </c>
      <c r="D1407" s="145" t="s">
        <v>5173</v>
      </c>
      <c r="E1407" s="96" t="s">
        <v>404</v>
      </c>
      <c r="F1407" s="105">
        <f t="shared" si="21"/>
        <v>23</v>
      </c>
      <c r="G1407" s="96" t="s">
        <v>1224</v>
      </c>
      <c r="H1407" s="96">
        <v>4</v>
      </c>
    </row>
    <row r="1408" spans="1:8">
      <c r="A1408" s="13">
        <v>1407</v>
      </c>
      <c r="B1408" s="14" t="s">
        <v>2737</v>
      </c>
      <c r="C1408" s="96" t="s">
        <v>5075</v>
      </c>
      <c r="D1408" s="145" t="s">
        <v>5174</v>
      </c>
      <c r="E1408" s="96" t="s">
        <v>404</v>
      </c>
      <c r="F1408" s="105">
        <f t="shared" si="21"/>
        <v>23</v>
      </c>
      <c r="G1408" s="96" t="s">
        <v>1224</v>
      </c>
      <c r="H1408" s="96">
        <v>4</v>
      </c>
    </row>
    <row r="1409" spans="1:8">
      <c r="A1409" s="13">
        <v>1408</v>
      </c>
      <c r="B1409" s="14" t="s">
        <v>2738</v>
      </c>
      <c r="C1409" s="96" t="s">
        <v>5076</v>
      </c>
      <c r="D1409" s="145" t="s">
        <v>5175</v>
      </c>
      <c r="E1409" s="96" t="s">
        <v>801</v>
      </c>
      <c r="F1409" s="105">
        <f t="shared" si="21"/>
        <v>22</v>
      </c>
      <c r="G1409" s="96" t="s">
        <v>1224</v>
      </c>
      <c r="H1409" s="96">
        <v>1</v>
      </c>
    </row>
    <row r="1410" spans="1:8">
      <c r="A1410" s="13">
        <v>1409</v>
      </c>
      <c r="B1410" s="14" t="s">
        <v>2739</v>
      </c>
      <c r="C1410" s="96" t="s">
        <v>5077</v>
      </c>
      <c r="D1410" s="145" t="s">
        <v>5176</v>
      </c>
      <c r="E1410" s="96" t="s">
        <v>404</v>
      </c>
      <c r="F1410" s="105">
        <f t="shared" si="21"/>
        <v>23</v>
      </c>
      <c r="G1410" s="96" t="s">
        <v>1224</v>
      </c>
      <c r="H1410" s="96">
        <v>1</v>
      </c>
    </row>
    <row r="1411" spans="1:8">
      <c r="A1411" s="13">
        <v>1410</v>
      </c>
      <c r="B1411" s="14" t="s">
        <v>2740</v>
      </c>
      <c r="C1411" s="96" t="s">
        <v>5078</v>
      </c>
      <c r="D1411" s="145" t="s">
        <v>5177</v>
      </c>
      <c r="E1411" s="96" t="s">
        <v>1359</v>
      </c>
      <c r="F1411" s="105">
        <f t="shared" ref="F1411:F1474" si="22">VLOOKUP(E1411,$N$1:$O$48,2,FALSE)</f>
        <v>21</v>
      </c>
      <c r="G1411" s="96" t="s">
        <v>1197</v>
      </c>
      <c r="H1411" s="96">
        <v>1</v>
      </c>
    </row>
    <row r="1412" spans="1:8">
      <c r="A1412" s="13">
        <v>1411</v>
      </c>
      <c r="B1412" s="14" t="s">
        <v>2741</v>
      </c>
      <c r="C1412" s="96" t="s">
        <v>5079</v>
      </c>
      <c r="D1412" s="145" t="s">
        <v>5178</v>
      </c>
      <c r="E1412" s="96" t="s">
        <v>1359</v>
      </c>
      <c r="F1412" s="105">
        <f t="shared" si="22"/>
        <v>21</v>
      </c>
      <c r="G1412" s="96" t="s">
        <v>1197</v>
      </c>
      <c r="H1412" s="96">
        <v>1</v>
      </c>
    </row>
    <row r="1413" spans="1:8">
      <c r="A1413" s="13">
        <v>1412</v>
      </c>
      <c r="B1413" s="14" t="s">
        <v>2742</v>
      </c>
      <c r="C1413" s="96" t="s">
        <v>5080</v>
      </c>
      <c r="D1413" s="145" t="s">
        <v>5179</v>
      </c>
      <c r="E1413" s="96" t="s">
        <v>1359</v>
      </c>
      <c r="F1413" s="105">
        <f t="shared" si="22"/>
        <v>21</v>
      </c>
      <c r="G1413" s="96" t="s">
        <v>1194</v>
      </c>
      <c r="H1413" s="96">
        <v>1</v>
      </c>
    </row>
    <row r="1414" spans="1:8">
      <c r="A1414" s="13">
        <v>1413</v>
      </c>
      <c r="B1414" s="14" t="s">
        <v>2743</v>
      </c>
      <c r="C1414" s="96" t="s">
        <v>5081</v>
      </c>
      <c r="D1414" s="145" t="s">
        <v>5180</v>
      </c>
      <c r="E1414" s="96" t="s">
        <v>1359</v>
      </c>
      <c r="F1414" s="105">
        <f t="shared" si="22"/>
        <v>21</v>
      </c>
      <c r="G1414" s="96" t="s">
        <v>1194</v>
      </c>
      <c r="H1414" s="96">
        <v>1</v>
      </c>
    </row>
    <row r="1415" spans="1:8">
      <c r="A1415" s="13">
        <v>1414</v>
      </c>
      <c r="B1415" s="14" t="s">
        <v>2744</v>
      </c>
      <c r="C1415" s="96" t="s">
        <v>5082</v>
      </c>
      <c r="D1415" s="145" t="s">
        <v>5181</v>
      </c>
      <c r="E1415" s="96" t="s">
        <v>1174</v>
      </c>
      <c r="F1415" s="105">
        <f t="shared" si="22"/>
        <v>24</v>
      </c>
      <c r="G1415" s="96" t="s">
        <v>1200</v>
      </c>
      <c r="H1415" s="96">
        <v>1</v>
      </c>
    </row>
    <row r="1416" spans="1:8">
      <c r="A1416" s="13">
        <v>1415</v>
      </c>
      <c r="B1416" s="14" t="s">
        <v>2745</v>
      </c>
      <c r="C1416" s="96" t="s">
        <v>5083</v>
      </c>
      <c r="D1416" s="145" t="s">
        <v>5182</v>
      </c>
      <c r="E1416" s="96" t="s">
        <v>1174</v>
      </c>
      <c r="F1416" s="105">
        <f t="shared" si="22"/>
        <v>24</v>
      </c>
      <c r="G1416" s="96" t="s">
        <v>1222</v>
      </c>
      <c r="H1416" s="96">
        <v>1</v>
      </c>
    </row>
    <row r="1417" spans="1:8">
      <c r="A1417" s="13">
        <v>1416</v>
      </c>
      <c r="B1417" s="14" t="s">
        <v>2746</v>
      </c>
      <c r="C1417" s="96" t="s">
        <v>5084</v>
      </c>
      <c r="D1417" s="145" t="s">
        <v>5183</v>
      </c>
      <c r="E1417" s="96" t="s">
        <v>1174</v>
      </c>
      <c r="F1417" s="105">
        <f t="shared" si="22"/>
        <v>24</v>
      </c>
      <c r="G1417" s="96" t="s">
        <v>1222</v>
      </c>
      <c r="H1417" s="96">
        <v>1</v>
      </c>
    </row>
    <row r="1418" spans="1:8">
      <c r="A1418" s="13">
        <v>1417</v>
      </c>
      <c r="B1418" s="14" t="s">
        <v>2747</v>
      </c>
      <c r="C1418" s="96" t="s">
        <v>5085</v>
      </c>
      <c r="D1418" s="145" t="s">
        <v>5184</v>
      </c>
      <c r="E1418" s="96" t="s">
        <v>1174</v>
      </c>
      <c r="F1418" s="105">
        <f t="shared" si="22"/>
        <v>24</v>
      </c>
      <c r="G1418" s="96" t="s">
        <v>1222</v>
      </c>
      <c r="H1418" s="96">
        <v>3</v>
      </c>
    </row>
    <row r="1419" spans="1:8">
      <c r="A1419" s="13">
        <v>1418</v>
      </c>
      <c r="B1419" s="14" t="s">
        <v>2748</v>
      </c>
      <c r="C1419" s="96" t="s">
        <v>5086</v>
      </c>
      <c r="D1419" s="145" t="s">
        <v>5185</v>
      </c>
      <c r="E1419" s="96" t="s">
        <v>1174</v>
      </c>
      <c r="F1419" s="105">
        <f t="shared" si="22"/>
        <v>24</v>
      </c>
      <c r="G1419" s="96" t="s">
        <v>1222</v>
      </c>
      <c r="H1419" s="96">
        <v>4</v>
      </c>
    </row>
    <row r="1420" spans="1:8">
      <c r="A1420" s="13">
        <v>1419</v>
      </c>
      <c r="B1420" s="14" t="s">
        <v>2749</v>
      </c>
      <c r="C1420" s="96" t="s">
        <v>5087</v>
      </c>
      <c r="D1420" s="145" t="s">
        <v>5186</v>
      </c>
      <c r="E1420" s="96" t="s">
        <v>801</v>
      </c>
      <c r="F1420" s="105">
        <f t="shared" si="22"/>
        <v>22</v>
      </c>
      <c r="G1420" s="96" t="s">
        <v>1227</v>
      </c>
      <c r="H1420" s="96">
        <v>1</v>
      </c>
    </row>
    <row r="1421" spans="1:8">
      <c r="A1421" s="13">
        <v>1420</v>
      </c>
      <c r="B1421" s="14" t="s">
        <v>2750</v>
      </c>
      <c r="C1421" s="96" t="s">
        <v>5088</v>
      </c>
      <c r="D1421" s="145" t="s">
        <v>5187</v>
      </c>
      <c r="E1421" s="96" t="s">
        <v>801</v>
      </c>
      <c r="F1421" s="105">
        <f t="shared" si="22"/>
        <v>22</v>
      </c>
      <c r="G1421" s="96" t="s">
        <v>1227</v>
      </c>
      <c r="H1421" s="96">
        <v>1</v>
      </c>
    </row>
    <row r="1422" spans="1:8">
      <c r="A1422" s="13">
        <v>1421</v>
      </c>
      <c r="B1422" s="14" t="s">
        <v>2751</v>
      </c>
      <c r="C1422" s="96" t="s">
        <v>5089</v>
      </c>
      <c r="D1422" s="145" t="s">
        <v>5188</v>
      </c>
      <c r="E1422" s="96" t="s">
        <v>801</v>
      </c>
      <c r="F1422" s="105">
        <f t="shared" si="22"/>
        <v>22</v>
      </c>
      <c r="G1422" s="96" t="s">
        <v>1227</v>
      </c>
      <c r="H1422" s="96">
        <v>1</v>
      </c>
    </row>
    <row r="1423" spans="1:8">
      <c r="A1423" s="13">
        <v>1422</v>
      </c>
      <c r="B1423" s="14" t="s">
        <v>2752</v>
      </c>
      <c r="C1423" s="96" t="s">
        <v>5090</v>
      </c>
      <c r="D1423" s="145" t="s">
        <v>5189</v>
      </c>
      <c r="E1423" s="96" t="s">
        <v>801</v>
      </c>
      <c r="F1423" s="105">
        <f t="shared" si="22"/>
        <v>22</v>
      </c>
      <c r="G1423" s="96" t="s">
        <v>1227</v>
      </c>
      <c r="H1423" s="96">
        <v>1</v>
      </c>
    </row>
    <row r="1424" spans="1:8">
      <c r="A1424" s="13">
        <v>1423</v>
      </c>
      <c r="B1424" s="14" t="s">
        <v>2753</v>
      </c>
      <c r="C1424" s="96" t="s">
        <v>5091</v>
      </c>
      <c r="D1424" s="145" t="s">
        <v>5190</v>
      </c>
      <c r="E1424" s="96" t="s">
        <v>801</v>
      </c>
      <c r="F1424" s="105">
        <f t="shared" si="22"/>
        <v>22</v>
      </c>
      <c r="G1424" s="96" t="s">
        <v>1227</v>
      </c>
      <c r="H1424" s="96">
        <v>1</v>
      </c>
    </row>
    <row r="1425" spans="1:8">
      <c r="A1425" s="13">
        <v>1424</v>
      </c>
      <c r="B1425" s="14" t="s">
        <v>2754</v>
      </c>
      <c r="C1425" s="96" t="s">
        <v>5092</v>
      </c>
      <c r="D1425" s="145" t="s">
        <v>5191</v>
      </c>
      <c r="E1425" s="96" t="s">
        <v>801</v>
      </c>
      <c r="F1425" s="105">
        <f t="shared" si="22"/>
        <v>22</v>
      </c>
      <c r="G1425" s="96" t="s">
        <v>1202</v>
      </c>
      <c r="H1425" s="96">
        <v>1</v>
      </c>
    </row>
    <row r="1426" spans="1:8">
      <c r="A1426" s="13">
        <v>1425</v>
      </c>
      <c r="B1426" s="14" t="s">
        <v>2755</v>
      </c>
      <c r="C1426" s="96" t="s">
        <v>5093</v>
      </c>
      <c r="D1426" s="145" t="s">
        <v>5192</v>
      </c>
      <c r="E1426" s="96" t="s">
        <v>801</v>
      </c>
      <c r="F1426" s="105">
        <f t="shared" si="22"/>
        <v>22</v>
      </c>
      <c r="G1426" s="96" t="s">
        <v>1202</v>
      </c>
      <c r="H1426" s="96">
        <v>2</v>
      </c>
    </row>
    <row r="1427" spans="1:8">
      <c r="A1427" s="13">
        <v>1426</v>
      </c>
      <c r="B1427" s="14" t="s">
        <v>2756</v>
      </c>
      <c r="C1427" s="96" t="s">
        <v>5094</v>
      </c>
      <c r="D1427" s="145" t="s">
        <v>5193</v>
      </c>
      <c r="E1427" s="96" t="s">
        <v>801</v>
      </c>
      <c r="F1427" s="105">
        <f t="shared" si="22"/>
        <v>22</v>
      </c>
      <c r="G1427" s="96" t="s">
        <v>1202</v>
      </c>
      <c r="H1427" s="96">
        <v>1</v>
      </c>
    </row>
    <row r="1428" spans="1:8">
      <c r="A1428" s="13">
        <v>1427</v>
      </c>
      <c r="B1428" s="14" t="s">
        <v>2757</v>
      </c>
      <c r="C1428" s="96" t="s">
        <v>5095</v>
      </c>
      <c r="D1428" s="145" t="s">
        <v>5194</v>
      </c>
      <c r="E1428" s="96" t="s">
        <v>801</v>
      </c>
      <c r="F1428" s="105">
        <f t="shared" si="22"/>
        <v>22</v>
      </c>
      <c r="G1428" s="96" t="s">
        <v>1202</v>
      </c>
      <c r="H1428" s="96">
        <v>1</v>
      </c>
    </row>
    <row r="1429" spans="1:8">
      <c r="A1429" s="13">
        <v>1428</v>
      </c>
      <c r="B1429" s="14" t="s">
        <v>2758</v>
      </c>
      <c r="C1429" s="96" t="s">
        <v>5096</v>
      </c>
      <c r="D1429" s="145" t="s">
        <v>5195</v>
      </c>
      <c r="E1429" s="96" t="s">
        <v>801</v>
      </c>
      <c r="F1429" s="105">
        <f t="shared" si="22"/>
        <v>22</v>
      </c>
      <c r="G1429" s="96" t="s">
        <v>1202</v>
      </c>
      <c r="H1429" s="96">
        <v>1</v>
      </c>
    </row>
    <row r="1430" spans="1:8">
      <c r="A1430" s="13">
        <v>1429</v>
      </c>
      <c r="B1430" s="14" t="s">
        <v>2759</v>
      </c>
      <c r="C1430" s="96" t="s">
        <v>5097</v>
      </c>
      <c r="D1430" s="145" t="s">
        <v>5196</v>
      </c>
      <c r="E1430" s="96" t="s">
        <v>801</v>
      </c>
      <c r="F1430" s="105">
        <f t="shared" si="22"/>
        <v>22</v>
      </c>
      <c r="G1430" s="96" t="s">
        <v>1202</v>
      </c>
      <c r="H1430" s="96">
        <v>1</v>
      </c>
    </row>
    <row r="1431" spans="1:8">
      <c r="A1431" s="13">
        <v>1430</v>
      </c>
      <c r="B1431" s="14" t="s">
        <v>2760</v>
      </c>
      <c r="C1431" s="96" t="s">
        <v>5098</v>
      </c>
      <c r="D1431" s="145" t="s">
        <v>5197</v>
      </c>
      <c r="E1431" s="96" t="s">
        <v>801</v>
      </c>
      <c r="F1431" s="105">
        <f t="shared" si="22"/>
        <v>22</v>
      </c>
      <c r="G1431" s="96" t="s">
        <v>1202</v>
      </c>
      <c r="H1431" s="96">
        <v>2</v>
      </c>
    </row>
    <row r="1432" spans="1:8">
      <c r="A1432" s="13">
        <v>1431</v>
      </c>
      <c r="B1432" s="14" t="s">
        <v>2761</v>
      </c>
      <c r="C1432" s="96" t="s">
        <v>5099</v>
      </c>
      <c r="D1432" s="145" t="s">
        <v>5198</v>
      </c>
      <c r="E1432" s="96" t="s">
        <v>801</v>
      </c>
      <c r="F1432" s="105">
        <f t="shared" si="22"/>
        <v>22</v>
      </c>
      <c r="G1432" s="96" t="s">
        <v>1202</v>
      </c>
      <c r="H1432" s="96" t="s">
        <v>275</v>
      </c>
    </row>
    <row r="1433" spans="1:8">
      <c r="A1433" s="13">
        <v>1432</v>
      </c>
      <c r="B1433" s="14" t="s">
        <v>2762</v>
      </c>
      <c r="C1433" s="96" t="s">
        <v>5100</v>
      </c>
      <c r="D1433" s="145" t="s">
        <v>5199</v>
      </c>
      <c r="E1433" s="96" t="s">
        <v>801</v>
      </c>
      <c r="F1433" s="105">
        <f t="shared" si="22"/>
        <v>22</v>
      </c>
      <c r="G1433" s="96" t="s">
        <v>1202</v>
      </c>
      <c r="H1433" s="96">
        <v>1</v>
      </c>
    </row>
    <row r="1434" spans="1:8">
      <c r="A1434" s="13">
        <v>1433</v>
      </c>
      <c r="B1434" s="14" t="s">
        <v>2763</v>
      </c>
      <c r="C1434" s="96" t="s">
        <v>5101</v>
      </c>
      <c r="D1434" s="145" t="s">
        <v>5200</v>
      </c>
      <c r="E1434" s="96" t="s">
        <v>801</v>
      </c>
      <c r="F1434" s="105">
        <f t="shared" si="22"/>
        <v>22</v>
      </c>
      <c r="G1434" s="96" t="s">
        <v>1202</v>
      </c>
      <c r="H1434" s="96">
        <v>1</v>
      </c>
    </row>
    <row r="1435" spans="1:8">
      <c r="A1435" s="13">
        <v>1434</v>
      </c>
      <c r="B1435" s="14" t="s">
        <v>2764</v>
      </c>
      <c r="C1435" s="96" t="s">
        <v>5102</v>
      </c>
      <c r="D1435" s="145" t="s">
        <v>5201</v>
      </c>
      <c r="E1435" s="96" t="s">
        <v>801</v>
      </c>
      <c r="F1435" s="105">
        <f t="shared" si="22"/>
        <v>22</v>
      </c>
      <c r="G1435" s="96" t="s">
        <v>1202</v>
      </c>
      <c r="H1435" s="96">
        <v>1</v>
      </c>
    </row>
    <row r="1436" spans="1:8">
      <c r="A1436" s="13">
        <v>1435</v>
      </c>
      <c r="B1436" s="14" t="s">
        <v>2765</v>
      </c>
      <c r="C1436" s="96" t="s">
        <v>5103</v>
      </c>
      <c r="D1436" s="145" t="s">
        <v>5202</v>
      </c>
      <c r="E1436" s="96" t="s">
        <v>801</v>
      </c>
      <c r="F1436" s="105">
        <f t="shared" si="22"/>
        <v>22</v>
      </c>
      <c r="G1436" s="96" t="s">
        <v>1202</v>
      </c>
      <c r="H1436" s="96">
        <v>2</v>
      </c>
    </row>
    <row r="1437" spans="1:8">
      <c r="A1437" s="13">
        <v>1436</v>
      </c>
      <c r="B1437" s="14" t="s">
        <v>2766</v>
      </c>
      <c r="C1437" s="96" t="s">
        <v>5104</v>
      </c>
      <c r="D1437" s="145" t="s">
        <v>5203</v>
      </c>
      <c r="E1437" s="96" t="s">
        <v>801</v>
      </c>
      <c r="F1437" s="105">
        <f t="shared" si="22"/>
        <v>22</v>
      </c>
      <c r="G1437" s="96" t="s">
        <v>1316</v>
      </c>
      <c r="H1437" s="96">
        <v>1</v>
      </c>
    </row>
    <row r="1438" spans="1:8">
      <c r="A1438" s="13">
        <v>1437</v>
      </c>
      <c r="B1438" s="14" t="s">
        <v>2767</v>
      </c>
      <c r="C1438" s="96" t="s">
        <v>5105</v>
      </c>
      <c r="D1438" s="145" t="s">
        <v>5204</v>
      </c>
      <c r="E1438" s="96" t="s">
        <v>801</v>
      </c>
      <c r="F1438" s="105">
        <f t="shared" si="22"/>
        <v>22</v>
      </c>
      <c r="G1438" s="96" t="s">
        <v>1316</v>
      </c>
      <c r="H1438" s="96">
        <v>1</v>
      </c>
    </row>
    <row r="1439" spans="1:8">
      <c r="A1439" s="13">
        <v>1438</v>
      </c>
      <c r="B1439" s="14" t="s">
        <v>2768</v>
      </c>
      <c r="C1439" s="96" t="s">
        <v>5106</v>
      </c>
      <c r="D1439" s="145" t="s">
        <v>1460</v>
      </c>
      <c r="E1439" s="96" t="s">
        <v>801</v>
      </c>
      <c r="F1439" s="105">
        <f t="shared" si="22"/>
        <v>22</v>
      </c>
      <c r="G1439" s="96" t="s">
        <v>1316</v>
      </c>
      <c r="H1439" s="96">
        <v>1</v>
      </c>
    </row>
    <row r="1440" spans="1:8">
      <c r="A1440" s="13">
        <v>1439</v>
      </c>
      <c r="B1440" s="14" t="s">
        <v>2769</v>
      </c>
      <c r="C1440" s="96" t="s">
        <v>5107</v>
      </c>
      <c r="D1440" s="145" t="s">
        <v>5205</v>
      </c>
      <c r="E1440" s="96" t="s">
        <v>801</v>
      </c>
      <c r="F1440" s="105">
        <f t="shared" si="22"/>
        <v>22</v>
      </c>
      <c r="G1440" s="96" t="s">
        <v>1316</v>
      </c>
      <c r="H1440" s="96">
        <v>1</v>
      </c>
    </row>
    <row r="1441" spans="1:8">
      <c r="A1441" s="13">
        <v>1440</v>
      </c>
      <c r="B1441" s="14" t="s">
        <v>2770</v>
      </c>
      <c r="C1441" s="96" t="s">
        <v>5108</v>
      </c>
      <c r="D1441" s="145" t="s">
        <v>5206</v>
      </c>
      <c r="E1441" s="96" t="s">
        <v>801</v>
      </c>
      <c r="F1441" s="105">
        <f t="shared" si="22"/>
        <v>22</v>
      </c>
      <c r="G1441" s="96" t="s">
        <v>1316</v>
      </c>
      <c r="H1441" s="96">
        <v>1</v>
      </c>
    </row>
    <row r="1442" spans="1:8">
      <c r="A1442" s="13">
        <v>1441</v>
      </c>
      <c r="B1442" s="14" t="s">
        <v>2771</v>
      </c>
      <c r="C1442" s="96" t="s">
        <v>5109</v>
      </c>
      <c r="D1442" s="145" t="s">
        <v>5207</v>
      </c>
      <c r="E1442" s="96" t="s">
        <v>404</v>
      </c>
      <c r="F1442" s="105">
        <f t="shared" si="22"/>
        <v>23</v>
      </c>
      <c r="G1442" s="96" t="s">
        <v>1218</v>
      </c>
      <c r="H1442" s="96">
        <v>1</v>
      </c>
    </row>
    <row r="1443" spans="1:8">
      <c r="A1443" s="13">
        <v>1442</v>
      </c>
      <c r="B1443" s="14" t="s">
        <v>2772</v>
      </c>
      <c r="C1443" s="96" t="s">
        <v>5110</v>
      </c>
      <c r="D1443" s="145" t="s">
        <v>5208</v>
      </c>
      <c r="E1443" s="96" t="s">
        <v>404</v>
      </c>
      <c r="F1443" s="105">
        <f t="shared" si="22"/>
        <v>23</v>
      </c>
      <c r="G1443" s="96" t="s">
        <v>1219</v>
      </c>
      <c r="H1443" s="96">
        <v>2</v>
      </c>
    </row>
    <row r="1444" spans="1:8">
      <c r="A1444" s="13">
        <v>1443</v>
      </c>
      <c r="B1444" s="14" t="s">
        <v>2773</v>
      </c>
      <c r="C1444" s="96" t="s">
        <v>5111</v>
      </c>
      <c r="D1444" s="145" t="s">
        <v>5209</v>
      </c>
      <c r="E1444" s="96" t="s">
        <v>404</v>
      </c>
      <c r="F1444" s="105">
        <f t="shared" si="22"/>
        <v>23</v>
      </c>
      <c r="G1444" s="96" t="s">
        <v>1219</v>
      </c>
      <c r="H1444" s="96">
        <v>2</v>
      </c>
    </row>
    <row r="1445" spans="1:8">
      <c r="A1445" s="13">
        <v>1444</v>
      </c>
      <c r="B1445" s="14" t="s">
        <v>2774</v>
      </c>
      <c r="C1445" s="96" t="s">
        <v>5112</v>
      </c>
      <c r="D1445" s="145" t="s">
        <v>5210</v>
      </c>
      <c r="E1445" s="96" t="s">
        <v>404</v>
      </c>
      <c r="F1445" s="105">
        <f t="shared" si="22"/>
        <v>23</v>
      </c>
      <c r="G1445" s="96" t="s">
        <v>1219</v>
      </c>
      <c r="H1445" s="96">
        <v>2</v>
      </c>
    </row>
    <row r="1446" spans="1:8">
      <c r="A1446" s="13">
        <v>1445</v>
      </c>
      <c r="B1446" s="14" t="s">
        <v>2775</v>
      </c>
      <c r="C1446" s="96" t="s">
        <v>5113</v>
      </c>
      <c r="D1446" s="145" t="s">
        <v>5211</v>
      </c>
      <c r="E1446" s="96" t="s">
        <v>404</v>
      </c>
      <c r="F1446" s="105">
        <f t="shared" si="22"/>
        <v>23</v>
      </c>
      <c r="G1446" s="96" t="s">
        <v>1219</v>
      </c>
      <c r="H1446" s="96">
        <v>2</v>
      </c>
    </row>
    <row r="1447" spans="1:8">
      <c r="A1447" s="13">
        <v>1446</v>
      </c>
      <c r="B1447" s="14" t="s">
        <v>2776</v>
      </c>
      <c r="C1447" s="96" t="s">
        <v>5114</v>
      </c>
      <c r="D1447" s="145" t="s">
        <v>5212</v>
      </c>
      <c r="E1447" s="96" t="s">
        <v>404</v>
      </c>
      <c r="F1447" s="105">
        <f t="shared" si="22"/>
        <v>23</v>
      </c>
      <c r="G1447" s="96" t="s">
        <v>1219</v>
      </c>
      <c r="H1447" s="96">
        <v>2</v>
      </c>
    </row>
    <row r="1448" spans="1:8">
      <c r="A1448" s="13">
        <v>1447</v>
      </c>
      <c r="B1448" s="14" t="s">
        <v>2777</v>
      </c>
      <c r="C1448" s="96" t="s">
        <v>5115</v>
      </c>
      <c r="D1448" s="145" t="s">
        <v>5213</v>
      </c>
      <c r="E1448" s="96" t="s">
        <v>404</v>
      </c>
      <c r="F1448" s="105">
        <f t="shared" si="22"/>
        <v>23</v>
      </c>
      <c r="G1448" s="96" t="s">
        <v>1219</v>
      </c>
      <c r="H1448" s="96">
        <v>2</v>
      </c>
    </row>
    <row r="1449" spans="1:8">
      <c r="A1449" s="13">
        <v>1448</v>
      </c>
      <c r="B1449" s="14" t="s">
        <v>2778</v>
      </c>
      <c r="C1449" s="96" t="s">
        <v>5116</v>
      </c>
      <c r="D1449" s="145" t="s">
        <v>5214</v>
      </c>
      <c r="E1449" s="96" t="s">
        <v>404</v>
      </c>
      <c r="F1449" s="105">
        <f t="shared" si="22"/>
        <v>23</v>
      </c>
      <c r="G1449" s="96" t="s">
        <v>1219</v>
      </c>
      <c r="H1449" s="96">
        <v>2</v>
      </c>
    </row>
    <row r="1450" spans="1:8">
      <c r="A1450" s="13">
        <v>1449</v>
      </c>
      <c r="B1450" s="14" t="s">
        <v>2779</v>
      </c>
      <c r="C1450" s="96" t="s">
        <v>5117</v>
      </c>
      <c r="D1450" s="145" t="s">
        <v>5215</v>
      </c>
      <c r="E1450" s="96" t="s">
        <v>404</v>
      </c>
      <c r="F1450" s="105">
        <f t="shared" si="22"/>
        <v>23</v>
      </c>
      <c r="G1450" s="96" t="s">
        <v>1219</v>
      </c>
      <c r="H1450" s="96">
        <v>2</v>
      </c>
    </row>
    <row r="1451" spans="1:8">
      <c r="A1451" s="13">
        <v>1450</v>
      </c>
      <c r="B1451" s="14" t="s">
        <v>2780</v>
      </c>
      <c r="C1451" s="96" t="s">
        <v>5118</v>
      </c>
      <c r="D1451" s="145" t="s">
        <v>5216</v>
      </c>
      <c r="E1451" s="96" t="s">
        <v>404</v>
      </c>
      <c r="F1451" s="105">
        <f t="shared" si="22"/>
        <v>23</v>
      </c>
      <c r="G1451" s="96" t="s">
        <v>1219</v>
      </c>
      <c r="H1451" s="96">
        <v>2</v>
      </c>
    </row>
    <row r="1452" spans="1:8">
      <c r="A1452" s="13">
        <v>1451</v>
      </c>
      <c r="B1452" s="14" t="s">
        <v>2781</v>
      </c>
      <c r="C1452" s="96" t="s">
        <v>5119</v>
      </c>
      <c r="D1452" s="145" t="s">
        <v>5217</v>
      </c>
      <c r="E1452" s="96" t="s">
        <v>404</v>
      </c>
      <c r="F1452" s="105">
        <f t="shared" si="22"/>
        <v>23</v>
      </c>
      <c r="G1452" s="96" t="s">
        <v>1219</v>
      </c>
      <c r="H1452" s="96">
        <v>2</v>
      </c>
    </row>
    <row r="1453" spans="1:8">
      <c r="A1453" s="13">
        <v>1452</v>
      </c>
      <c r="B1453" s="14" t="s">
        <v>2782</v>
      </c>
      <c r="C1453" s="96" t="s">
        <v>5120</v>
      </c>
      <c r="D1453" s="145" t="s">
        <v>5218</v>
      </c>
      <c r="E1453" s="96" t="s">
        <v>404</v>
      </c>
      <c r="F1453" s="105">
        <f t="shared" si="22"/>
        <v>23</v>
      </c>
      <c r="G1453" s="96" t="s">
        <v>1219</v>
      </c>
      <c r="H1453" s="96">
        <v>2</v>
      </c>
    </row>
    <row r="1454" spans="1:8">
      <c r="A1454" s="13">
        <v>1453</v>
      </c>
      <c r="B1454" s="14" t="s">
        <v>2783</v>
      </c>
      <c r="C1454" s="96" t="s">
        <v>5121</v>
      </c>
      <c r="D1454" s="145" t="s">
        <v>5219</v>
      </c>
      <c r="E1454" s="96" t="s">
        <v>404</v>
      </c>
      <c r="F1454" s="105">
        <f t="shared" si="22"/>
        <v>23</v>
      </c>
      <c r="G1454" s="96" t="s">
        <v>1219</v>
      </c>
      <c r="H1454" s="96">
        <v>1</v>
      </c>
    </row>
    <row r="1455" spans="1:8">
      <c r="A1455" s="13">
        <v>1454</v>
      </c>
      <c r="B1455" s="14" t="s">
        <v>2784</v>
      </c>
      <c r="C1455" s="96" t="s">
        <v>5122</v>
      </c>
      <c r="D1455" s="145" t="s">
        <v>5220</v>
      </c>
      <c r="E1455" s="96" t="s">
        <v>404</v>
      </c>
      <c r="F1455" s="105">
        <f t="shared" si="22"/>
        <v>23</v>
      </c>
      <c r="G1455" s="96" t="s">
        <v>1219</v>
      </c>
      <c r="H1455" s="96" t="s">
        <v>83</v>
      </c>
    </row>
    <row r="1456" spans="1:8">
      <c r="A1456" s="13">
        <v>1455</v>
      </c>
      <c r="B1456" s="14" t="s">
        <v>2785</v>
      </c>
      <c r="C1456" s="96" t="s">
        <v>5123</v>
      </c>
      <c r="D1456" s="145" t="s">
        <v>5221</v>
      </c>
      <c r="E1456" s="96" t="s">
        <v>404</v>
      </c>
      <c r="F1456" s="105">
        <f t="shared" si="22"/>
        <v>23</v>
      </c>
      <c r="G1456" s="96" t="s">
        <v>1219</v>
      </c>
      <c r="H1456" s="96">
        <v>1</v>
      </c>
    </row>
    <row r="1457" spans="1:8">
      <c r="A1457" s="13">
        <v>1456</v>
      </c>
      <c r="B1457" s="14" t="s">
        <v>2786</v>
      </c>
      <c r="C1457" s="96" t="s">
        <v>5124</v>
      </c>
      <c r="D1457" s="145" t="s">
        <v>5222</v>
      </c>
      <c r="E1457" s="96" t="s">
        <v>404</v>
      </c>
      <c r="F1457" s="105">
        <f t="shared" si="22"/>
        <v>23</v>
      </c>
      <c r="G1457" s="96" t="s">
        <v>1219</v>
      </c>
      <c r="H1457" s="96">
        <v>1</v>
      </c>
    </row>
    <row r="1458" spans="1:8">
      <c r="A1458" s="13">
        <v>1457</v>
      </c>
      <c r="B1458" s="14" t="s">
        <v>2787</v>
      </c>
      <c r="C1458" s="96" t="s">
        <v>5125</v>
      </c>
      <c r="D1458" s="145" t="s">
        <v>5223</v>
      </c>
      <c r="E1458" s="96" t="s">
        <v>404</v>
      </c>
      <c r="F1458" s="105">
        <f t="shared" si="22"/>
        <v>23</v>
      </c>
      <c r="G1458" s="96" t="s">
        <v>1219</v>
      </c>
      <c r="H1458" s="96">
        <v>1</v>
      </c>
    </row>
    <row r="1459" spans="1:8">
      <c r="A1459" s="13">
        <v>1458</v>
      </c>
      <c r="B1459" s="14" t="s">
        <v>2788</v>
      </c>
      <c r="C1459" s="96" t="s">
        <v>5126</v>
      </c>
      <c r="D1459" s="145" t="s">
        <v>5224</v>
      </c>
      <c r="E1459" s="96" t="s">
        <v>404</v>
      </c>
      <c r="F1459" s="105">
        <f t="shared" si="22"/>
        <v>23</v>
      </c>
      <c r="G1459" s="96" t="s">
        <v>1219</v>
      </c>
      <c r="H1459" s="96">
        <v>1</v>
      </c>
    </row>
    <row r="1460" spans="1:8">
      <c r="A1460" s="13">
        <v>1459</v>
      </c>
      <c r="B1460" s="14" t="s">
        <v>2789</v>
      </c>
      <c r="C1460" s="96" t="s">
        <v>5127</v>
      </c>
      <c r="D1460" s="145" t="s">
        <v>5225</v>
      </c>
      <c r="E1460" s="96" t="s">
        <v>404</v>
      </c>
      <c r="F1460" s="105">
        <f t="shared" si="22"/>
        <v>23</v>
      </c>
      <c r="G1460" s="96" t="s">
        <v>1219</v>
      </c>
      <c r="H1460" s="96">
        <v>1</v>
      </c>
    </row>
    <row r="1461" spans="1:8">
      <c r="A1461" s="13">
        <v>1460</v>
      </c>
      <c r="B1461" s="14" t="s">
        <v>2790</v>
      </c>
      <c r="C1461" s="96" t="s">
        <v>5128</v>
      </c>
      <c r="D1461" s="145" t="s">
        <v>5226</v>
      </c>
      <c r="E1461" s="96" t="s">
        <v>404</v>
      </c>
      <c r="F1461" s="105">
        <f t="shared" si="22"/>
        <v>23</v>
      </c>
      <c r="G1461" s="96" t="s">
        <v>1219</v>
      </c>
      <c r="H1461" s="96">
        <v>1</v>
      </c>
    </row>
    <row r="1462" spans="1:8">
      <c r="A1462" s="13">
        <v>1461</v>
      </c>
      <c r="B1462" s="14" t="s">
        <v>2791</v>
      </c>
      <c r="C1462" s="96" t="s">
        <v>5129</v>
      </c>
      <c r="D1462" s="145" t="s">
        <v>5227</v>
      </c>
      <c r="E1462" s="96" t="s">
        <v>404</v>
      </c>
      <c r="F1462" s="105">
        <f t="shared" si="22"/>
        <v>23</v>
      </c>
      <c r="G1462" s="96" t="s">
        <v>1219</v>
      </c>
      <c r="H1462" s="96">
        <v>1</v>
      </c>
    </row>
    <row r="1463" spans="1:8">
      <c r="A1463" s="13">
        <v>1462</v>
      </c>
      <c r="B1463" s="14" t="s">
        <v>2792</v>
      </c>
      <c r="C1463" s="96" t="s">
        <v>5130</v>
      </c>
      <c r="D1463" s="145" t="s">
        <v>5228</v>
      </c>
      <c r="E1463" s="96" t="s">
        <v>404</v>
      </c>
      <c r="F1463" s="105">
        <f t="shared" si="22"/>
        <v>23</v>
      </c>
      <c r="G1463" s="96" t="s">
        <v>1219</v>
      </c>
      <c r="H1463" s="96">
        <v>1</v>
      </c>
    </row>
    <row r="1464" spans="1:8">
      <c r="A1464" s="13">
        <v>1463</v>
      </c>
      <c r="B1464" s="14" t="s">
        <v>2793</v>
      </c>
      <c r="C1464" s="96" t="s">
        <v>5131</v>
      </c>
      <c r="D1464" s="145" t="s">
        <v>5229</v>
      </c>
      <c r="E1464" s="96" t="s">
        <v>404</v>
      </c>
      <c r="F1464" s="105">
        <f t="shared" si="22"/>
        <v>23</v>
      </c>
      <c r="G1464" s="96" t="s">
        <v>1219</v>
      </c>
      <c r="H1464" s="96">
        <v>1</v>
      </c>
    </row>
    <row r="1465" spans="1:8">
      <c r="A1465" s="13">
        <v>1464</v>
      </c>
      <c r="B1465" s="14" t="s">
        <v>2794</v>
      </c>
      <c r="C1465" s="96" t="s">
        <v>5132</v>
      </c>
      <c r="D1465" s="145" t="s">
        <v>5230</v>
      </c>
      <c r="E1465" s="96" t="s">
        <v>404</v>
      </c>
      <c r="F1465" s="105">
        <f t="shared" si="22"/>
        <v>23</v>
      </c>
      <c r="G1465" s="96" t="s">
        <v>1219</v>
      </c>
      <c r="H1465" s="96">
        <v>1</v>
      </c>
    </row>
    <row r="1466" spans="1:8">
      <c r="A1466" s="13">
        <v>1465</v>
      </c>
      <c r="B1466" s="14" t="s">
        <v>2795</v>
      </c>
      <c r="C1466" s="96" t="s">
        <v>5133</v>
      </c>
      <c r="D1466" s="145" t="s">
        <v>5231</v>
      </c>
      <c r="E1466" s="96" t="s">
        <v>404</v>
      </c>
      <c r="F1466" s="105">
        <f t="shared" si="22"/>
        <v>23</v>
      </c>
      <c r="G1466" s="96" t="s">
        <v>1219</v>
      </c>
      <c r="H1466" s="96">
        <v>1</v>
      </c>
    </row>
    <row r="1467" spans="1:8">
      <c r="A1467" s="13">
        <v>1466</v>
      </c>
      <c r="B1467" s="14" t="s">
        <v>2796</v>
      </c>
      <c r="C1467" s="96" t="s">
        <v>5134</v>
      </c>
      <c r="D1467" s="145" t="s">
        <v>5232</v>
      </c>
      <c r="E1467" s="96" t="s">
        <v>404</v>
      </c>
      <c r="F1467" s="105">
        <f t="shared" si="22"/>
        <v>23</v>
      </c>
      <c r="G1467" s="96" t="s">
        <v>1219</v>
      </c>
      <c r="H1467" s="96">
        <v>1</v>
      </c>
    </row>
    <row r="1468" spans="1:8">
      <c r="A1468" s="13">
        <v>1467</v>
      </c>
      <c r="B1468" s="14" t="s">
        <v>2797</v>
      </c>
      <c r="C1468" s="96" t="s">
        <v>5135</v>
      </c>
      <c r="D1468" s="145" t="s">
        <v>5233</v>
      </c>
      <c r="E1468" s="96" t="s">
        <v>404</v>
      </c>
      <c r="F1468" s="105">
        <f t="shared" si="22"/>
        <v>23</v>
      </c>
      <c r="G1468" s="96" t="s">
        <v>1217</v>
      </c>
      <c r="H1468" s="96">
        <v>1</v>
      </c>
    </row>
    <row r="1469" spans="1:8">
      <c r="A1469" s="13">
        <v>1468</v>
      </c>
      <c r="B1469" s="14" t="s">
        <v>2798</v>
      </c>
      <c r="C1469" s="96" t="s">
        <v>5136</v>
      </c>
      <c r="D1469" s="145" t="s">
        <v>5234</v>
      </c>
      <c r="E1469" s="96" t="s">
        <v>404</v>
      </c>
      <c r="F1469" s="105">
        <f t="shared" si="22"/>
        <v>23</v>
      </c>
      <c r="G1469" s="96" t="s">
        <v>1207</v>
      </c>
      <c r="H1469" s="96">
        <v>1</v>
      </c>
    </row>
    <row r="1470" spans="1:8">
      <c r="A1470" s="13">
        <v>1469</v>
      </c>
      <c r="B1470" s="14" t="s">
        <v>2799</v>
      </c>
      <c r="C1470" s="96" t="s">
        <v>5137</v>
      </c>
      <c r="D1470" s="145" t="s">
        <v>5235</v>
      </c>
      <c r="E1470" s="96" t="s">
        <v>404</v>
      </c>
      <c r="F1470" s="105">
        <f t="shared" si="22"/>
        <v>23</v>
      </c>
      <c r="G1470" s="96" t="s">
        <v>1223</v>
      </c>
      <c r="H1470" s="96">
        <v>1</v>
      </c>
    </row>
    <row r="1471" spans="1:8">
      <c r="A1471" s="13">
        <v>1470</v>
      </c>
      <c r="B1471" s="14" t="s">
        <v>2800</v>
      </c>
      <c r="C1471" s="96" t="s">
        <v>5138</v>
      </c>
      <c r="D1471" s="145" t="s">
        <v>5236</v>
      </c>
      <c r="E1471" s="96" t="s">
        <v>404</v>
      </c>
      <c r="F1471" s="105">
        <f t="shared" si="22"/>
        <v>23</v>
      </c>
      <c r="G1471" s="96" t="s">
        <v>1223</v>
      </c>
      <c r="H1471" s="96">
        <v>3</v>
      </c>
    </row>
    <row r="1472" spans="1:8">
      <c r="A1472" s="13">
        <v>1471</v>
      </c>
      <c r="B1472" s="14" t="s">
        <v>2801</v>
      </c>
      <c r="C1472" s="96" t="s">
        <v>5139</v>
      </c>
      <c r="D1472" s="145" t="s">
        <v>5237</v>
      </c>
      <c r="E1472" s="96" t="s">
        <v>404</v>
      </c>
      <c r="F1472" s="105">
        <f t="shared" si="22"/>
        <v>23</v>
      </c>
      <c r="G1472" s="96" t="s">
        <v>1223</v>
      </c>
      <c r="H1472" s="96">
        <v>1</v>
      </c>
    </row>
    <row r="1473" spans="1:8">
      <c r="A1473" s="13">
        <v>1472</v>
      </c>
      <c r="B1473" s="14" t="s">
        <v>2802</v>
      </c>
      <c r="C1473" s="96" t="s">
        <v>5140</v>
      </c>
      <c r="D1473" s="145" t="s">
        <v>5238</v>
      </c>
      <c r="E1473" s="96" t="s">
        <v>404</v>
      </c>
      <c r="F1473" s="105">
        <f t="shared" si="22"/>
        <v>23</v>
      </c>
      <c r="G1473" s="96" t="s">
        <v>1223</v>
      </c>
      <c r="H1473" s="96" t="s">
        <v>275</v>
      </c>
    </row>
    <row r="1474" spans="1:8">
      <c r="A1474" s="13">
        <v>1473</v>
      </c>
      <c r="B1474" s="14" t="s">
        <v>2803</v>
      </c>
      <c r="C1474" s="96" t="s">
        <v>5141</v>
      </c>
      <c r="D1474" s="145" t="s">
        <v>5239</v>
      </c>
      <c r="E1474" s="96" t="s">
        <v>404</v>
      </c>
      <c r="F1474" s="105">
        <f t="shared" si="22"/>
        <v>23</v>
      </c>
      <c r="G1474" s="96" t="s">
        <v>1214</v>
      </c>
      <c r="H1474" s="96">
        <v>1</v>
      </c>
    </row>
    <row r="1475" spans="1:8">
      <c r="A1475" s="13">
        <v>1474</v>
      </c>
      <c r="B1475" s="14" t="s">
        <v>2804</v>
      </c>
      <c r="C1475" s="96" t="s">
        <v>5142</v>
      </c>
      <c r="D1475" s="145" t="s">
        <v>5240</v>
      </c>
      <c r="E1475" s="96" t="s">
        <v>1359</v>
      </c>
      <c r="F1475" s="105">
        <f t="shared" ref="F1475:F1505" si="23">VLOOKUP(E1475,$N$1:$O$48,2,FALSE)</f>
        <v>21</v>
      </c>
      <c r="G1475" s="96" t="s">
        <v>1214</v>
      </c>
      <c r="H1475" s="96">
        <v>1</v>
      </c>
    </row>
    <row r="1476" spans="1:8">
      <c r="A1476" s="13">
        <v>1475</v>
      </c>
      <c r="B1476" s="14" t="s">
        <v>2805</v>
      </c>
      <c r="C1476" s="96" t="s">
        <v>5143</v>
      </c>
      <c r="D1476" s="145" t="s">
        <v>5241</v>
      </c>
      <c r="E1476" s="96" t="s">
        <v>404</v>
      </c>
      <c r="F1476" s="105">
        <f t="shared" si="23"/>
        <v>23</v>
      </c>
      <c r="G1476" s="96" t="s">
        <v>1214</v>
      </c>
      <c r="H1476" s="96">
        <v>1</v>
      </c>
    </row>
    <row r="1477" spans="1:8">
      <c r="A1477" s="96">
        <v>1476</v>
      </c>
      <c r="B1477" s="14" t="s">
        <v>6156</v>
      </c>
      <c r="C1477" s="13" t="s">
        <v>6178</v>
      </c>
      <c r="D1477" s="96" t="s">
        <v>6200</v>
      </c>
      <c r="E1477" s="96" t="s">
        <v>404</v>
      </c>
      <c r="F1477" s="105">
        <f t="shared" si="23"/>
        <v>23</v>
      </c>
      <c r="G1477" s="13" t="s">
        <v>1188</v>
      </c>
      <c r="H1477" s="13" t="s">
        <v>66</v>
      </c>
    </row>
    <row r="1478" spans="1:8">
      <c r="A1478" s="96">
        <v>1477</v>
      </c>
      <c r="B1478" s="14" t="s">
        <v>6157</v>
      </c>
      <c r="C1478" s="13" t="s">
        <v>6179</v>
      </c>
      <c r="D1478" s="96" t="s">
        <v>6201</v>
      </c>
      <c r="E1478" s="96" t="s">
        <v>404</v>
      </c>
      <c r="F1478" s="105">
        <f t="shared" si="23"/>
        <v>23</v>
      </c>
      <c r="G1478" s="13" t="s">
        <v>1192</v>
      </c>
      <c r="H1478" s="13" t="s">
        <v>66</v>
      </c>
    </row>
    <row r="1479" spans="1:8">
      <c r="A1479" s="96">
        <v>1478</v>
      </c>
      <c r="B1479" s="14" t="s">
        <v>6158</v>
      </c>
      <c r="C1479" s="13" t="s">
        <v>6180</v>
      </c>
      <c r="D1479" s="96" t="s">
        <v>6202</v>
      </c>
      <c r="E1479" s="96" t="s">
        <v>404</v>
      </c>
      <c r="F1479" s="105">
        <f t="shared" si="23"/>
        <v>23</v>
      </c>
      <c r="G1479" s="13" t="s">
        <v>1192</v>
      </c>
      <c r="H1479" s="13" t="s">
        <v>53</v>
      </c>
    </row>
    <row r="1480" spans="1:8">
      <c r="A1480" s="96">
        <v>1479</v>
      </c>
      <c r="B1480" s="14" t="s">
        <v>6159</v>
      </c>
      <c r="C1480" s="13" t="s">
        <v>6181</v>
      </c>
      <c r="D1480" s="96" t="s">
        <v>6203</v>
      </c>
      <c r="E1480" s="96" t="s">
        <v>404</v>
      </c>
      <c r="F1480" s="105">
        <f t="shared" si="23"/>
        <v>23</v>
      </c>
      <c r="G1480" s="13" t="s">
        <v>1192</v>
      </c>
      <c r="H1480" s="13" t="s">
        <v>83</v>
      </c>
    </row>
    <row r="1481" spans="1:8">
      <c r="A1481" s="96">
        <v>1480</v>
      </c>
      <c r="B1481" s="14" t="s">
        <v>6160</v>
      </c>
      <c r="C1481" s="13" t="s">
        <v>6182</v>
      </c>
      <c r="D1481" s="96" t="s">
        <v>6204</v>
      </c>
      <c r="E1481" s="96" t="s">
        <v>404</v>
      </c>
      <c r="F1481" s="105">
        <f t="shared" si="23"/>
        <v>23</v>
      </c>
      <c r="G1481" s="13" t="s">
        <v>1224</v>
      </c>
      <c r="H1481" s="13" t="s">
        <v>66</v>
      </c>
    </row>
    <row r="1482" spans="1:8">
      <c r="A1482" s="96">
        <v>1481</v>
      </c>
      <c r="B1482" s="14" t="s">
        <v>6161</v>
      </c>
      <c r="C1482" s="13" t="s">
        <v>6183</v>
      </c>
      <c r="D1482" s="96" t="s">
        <v>6205</v>
      </c>
      <c r="E1482" s="96" t="s">
        <v>404</v>
      </c>
      <c r="F1482" s="105">
        <f t="shared" si="23"/>
        <v>23</v>
      </c>
      <c r="G1482" s="13" t="s">
        <v>1224</v>
      </c>
      <c r="H1482" s="13" t="s">
        <v>66</v>
      </c>
    </row>
    <row r="1483" spans="1:8">
      <c r="A1483" s="96">
        <v>1482</v>
      </c>
      <c r="B1483" s="14" t="s">
        <v>6162</v>
      </c>
      <c r="C1483" s="13" t="s">
        <v>6184</v>
      </c>
      <c r="D1483" s="96" t="s">
        <v>6206</v>
      </c>
      <c r="E1483" s="96" t="s">
        <v>1359</v>
      </c>
      <c r="F1483" s="105">
        <f t="shared" si="23"/>
        <v>21</v>
      </c>
      <c r="G1483" s="13" t="s">
        <v>1198</v>
      </c>
      <c r="H1483" s="13" t="s">
        <v>83</v>
      </c>
    </row>
    <row r="1484" spans="1:8">
      <c r="A1484" s="96">
        <v>1483</v>
      </c>
      <c r="B1484" s="14" t="s">
        <v>6163</v>
      </c>
      <c r="C1484" s="13" t="s">
        <v>6185</v>
      </c>
      <c r="D1484" s="96" t="s">
        <v>6207</v>
      </c>
      <c r="E1484" s="96" t="s">
        <v>1359</v>
      </c>
      <c r="F1484" s="105">
        <f t="shared" si="23"/>
        <v>21</v>
      </c>
      <c r="G1484" s="13" t="s">
        <v>1198</v>
      </c>
      <c r="H1484" s="13" t="s">
        <v>83</v>
      </c>
    </row>
    <row r="1485" spans="1:8">
      <c r="A1485" s="96">
        <v>1484</v>
      </c>
      <c r="B1485" s="14" t="s">
        <v>6164</v>
      </c>
      <c r="C1485" s="13" t="s">
        <v>6186</v>
      </c>
      <c r="D1485" s="96" t="s">
        <v>6208</v>
      </c>
      <c r="E1485" s="96" t="s">
        <v>1359</v>
      </c>
      <c r="F1485" s="105">
        <f t="shared" si="23"/>
        <v>21</v>
      </c>
      <c r="G1485" s="13" t="s">
        <v>1198</v>
      </c>
      <c r="H1485" s="13" t="s">
        <v>83</v>
      </c>
    </row>
    <row r="1486" spans="1:8">
      <c r="A1486" s="96">
        <v>1485</v>
      </c>
      <c r="B1486" s="14" t="s">
        <v>6165</v>
      </c>
      <c r="C1486" s="13" t="s">
        <v>6187</v>
      </c>
      <c r="D1486" s="96" t="s">
        <v>6209</v>
      </c>
      <c r="E1486" s="96" t="s">
        <v>1359</v>
      </c>
      <c r="F1486" s="105">
        <f t="shared" si="23"/>
        <v>21</v>
      </c>
      <c r="G1486" s="13" t="s">
        <v>1198</v>
      </c>
      <c r="H1486" s="13" t="s">
        <v>83</v>
      </c>
    </row>
    <row r="1487" spans="1:8">
      <c r="A1487" s="96">
        <v>1486</v>
      </c>
      <c r="B1487" s="14" t="s">
        <v>6166</v>
      </c>
      <c r="C1487" s="13" t="s">
        <v>6188</v>
      </c>
      <c r="D1487" s="96" t="s">
        <v>6210</v>
      </c>
      <c r="E1487" s="96" t="s">
        <v>1174</v>
      </c>
      <c r="F1487" s="105">
        <f t="shared" si="23"/>
        <v>24</v>
      </c>
      <c r="G1487" s="13" t="s">
        <v>1222</v>
      </c>
      <c r="H1487" s="13" t="s">
        <v>269</v>
      </c>
    </row>
    <row r="1488" spans="1:8">
      <c r="A1488" s="96">
        <v>1487</v>
      </c>
      <c r="B1488" s="14" t="s">
        <v>6167</v>
      </c>
      <c r="C1488" s="13" t="s">
        <v>6189</v>
      </c>
      <c r="D1488" s="96" t="s">
        <v>6211</v>
      </c>
      <c r="E1488" s="96" t="s">
        <v>404</v>
      </c>
      <c r="F1488" s="105">
        <f t="shared" si="23"/>
        <v>23</v>
      </c>
      <c r="G1488" s="13" t="s">
        <v>1201</v>
      </c>
      <c r="H1488" s="13" t="s">
        <v>53</v>
      </c>
    </row>
    <row r="1489" spans="1:8">
      <c r="A1489" s="96">
        <v>1488</v>
      </c>
      <c r="B1489" s="14" t="s">
        <v>6168</v>
      </c>
      <c r="C1489" s="13" t="s">
        <v>6190</v>
      </c>
      <c r="D1489" s="96" t="s">
        <v>6212</v>
      </c>
      <c r="E1489" s="96" t="s">
        <v>404</v>
      </c>
      <c r="F1489" s="105">
        <f t="shared" si="23"/>
        <v>23</v>
      </c>
      <c r="G1489" s="13" t="s">
        <v>1201</v>
      </c>
      <c r="H1489" s="13" t="s">
        <v>83</v>
      </c>
    </row>
    <row r="1490" spans="1:8">
      <c r="A1490" s="96">
        <v>1489</v>
      </c>
      <c r="B1490" s="14" t="s">
        <v>6169</v>
      </c>
      <c r="C1490" s="13" t="s">
        <v>6191</v>
      </c>
      <c r="D1490" s="96" t="s">
        <v>6213</v>
      </c>
      <c r="E1490" s="96" t="s">
        <v>404</v>
      </c>
      <c r="F1490" s="105">
        <f t="shared" si="23"/>
        <v>23</v>
      </c>
      <c r="G1490" s="13" t="s">
        <v>1206</v>
      </c>
      <c r="H1490" s="13" t="s">
        <v>83</v>
      </c>
    </row>
    <row r="1491" spans="1:8">
      <c r="A1491" s="96">
        <v>1490</v>
      </c>
      <c r="B1491" s="14" t="s">
        <v>6170</v>
      </c>
      <c r="C1491" s="13" t="s">
        <v>6192</v>
      </c>
      <c r="D1491" s="96" t="s">
        <v>6214</v>
      </c>
      <c r="E1491" s="96" t="s">
        <v>404</v>
      </c>
      <c r="F1491" s="105">
        <f t="shared" si="23"/>
        <v>23</v>
      </c>
      <c r="G1491" s="13" t="s">
        <v>1206</v>
      </c>
      <c r="H1491" s="13" t="s">
        <v>83</v>
      </c>
    </row>
    <row r="1492" spans="1:8">
      <c r="A1492" s="96">
        <v>1491</v>
      </c>
      <c r="B1492" s="14" t="s">
        <v>6171</v>
      </c>
      <c r="C1492" s="13" t="s">
        <v>6193</v>
      </c>
      <c r="D1492" s="96" t="s">
        <v>6215</v>
      </c>
      <c r="E1492" s="96" t="s">
        <v>404</v>
      </c>
      <c r="F1492" s="105">
        <f t="shared" si="23"/>
        <v>23</v>
      </c>
      <c r="G1492" s="13" t="s">
        <v>1221</v>
      </c>
      <c r="H1492" s="13" t="s">
        <v>53</v>
      </c>
    </row>
    <row r="1493" spans="1:8">
      <c r="A1493" s="96">
        <v>1492</v>
      </c>
      <c r="B1493" s="14" t="s">
        <v>6172</v>
      </c>
      <c r="C1493" s="13" t="s">
        <v>6194</v>
      </c>
      <c r="D1493" s="96" t="s">
        <v>6216</v>
      </c>
      <c r="E1493" s="96" t="s">
        <v>1359</v>
      </c>
      <c r="F1493" s="105">
        <f t="shared" si="23"/>
        <v>21</v>
      </c>
      <c r="G1493" s="13" t="s">
        <v>1215</v>
      </c>
      <c r="H1493" s="13" t="s">
        <v>83</v>
      </c>
    </row>
    <row r="1494" spans="1:8">
      <c r="A1494" s="96">
        <v>1493</v>
      </c>
      <c r="B1494" s="14" t="s">
        <v>6173</v>
      </c>
      <c r="C1494" s="13" t="s">
        <v>6195</v>
      </c>
      <c r="D1494" s="96" t="s">
        <v>6217</v>
      </c>
      <c r="E1494" s="96" t="s">
        <v>404</v>
      </c>
      <c r="F1494" s="105">
        <f t="shared" si="23"/>
        <v>23</v>
      </c>
      <c r="G1494" s="13" t="s">
        <v>1215</v>
      </c>
      <c r="H1494" s="13" t="s">
        <v>83</v>
      </c>
    </row>
    <row r="1495" spans="1:8">
      <c r="A1495" s="96">
        <v>1494</v>
      </c>
      <c r="B1495" s="14" t="s">
        <v>6174</v>
      </c>
      <c r="C1495" s="13" t="s">
        <v>6196</v>
      </c>
      <c r="D1495" s="96" t="s">
        <v>6218</v>
      </c>
      <c r="E1495" s="96" t="s">
        <v>404</v>
      </c>
      <c r="F1495" s="105">
        <f t="shared" si="23"/>
        <v>23</v>
      </c>
      <c r="G1495" s="13" t="s">
        <v>1215</v>
      </c>
      <c r="H1495" s="13" t="s">
        <v>83</v>
      </c>
    </row>
    <row r="1496" spans="1:8">
      <c r="A1496" s="96">
        <v>1495</v>
      </c>
      <c r="B1496" s="14" t="s">
        <v>6175</v>
      </c>
      <c r="C1496" s="13" t="s">
        <v>6197</v>
      </c>
      <c r="D1496" s="96" t="s">
        <v>6219</v>
      </c>
      <c r="E1496" s="96" t="s">
        <v>404</v>
      </c>
      <c r="F1496" s="105">
        <f t="shared" si="23"/>
        <v>23</v>
      </c>
      <c r="G1496" s="13" t="s">
        <v>1215</v>
      </c>
      <c r="H1496" s="13" t="s">
        <v>83</v>
      </c>
    </row>
    <row r="1497" spans="1:8">
      <c r="A1497" s="96">
        <v>1496</v>
      </c>
      <c r="B1497" s="14" t="s">
        <v>6176</v>
      </c>
      <c r="C1497" s="13" t="s">
        <v>6198</v>
      </c>
      <c r="D1497" s="96" t="s">
        <v>6220</v>
      </c>
      <c r="E1497" s="96" t="s">
        <v>1359</v>
      </c>
      <c r="F1497" s="105">
        <f t="shared" si="23"/>
        <v>21</v>
      </c>
      <c r="G1497" s="13" t="s">
        <v>1223</v>
      </c>
      <c r="H1497" s="13" t="s">
        <v>83</v>
      </c>
    </row>
    <row r="1498" spans="1:8">
      <c r="A1498" s="96">
        <v>1497</v>
      </c>
      <c r="B1498" s="14" t="s">
        <v>6177</v>
      </c>
      <c r="C1498" s="13" t="s">
        <v>6199</v>
      </c>
      <c r="D1498" s="96" t="s">
        <v>6221</v>
      </c>
      <c r="E1498" s="96" t="s">
        <v>404</v>
      </c>
      <c r="F1498" s="105">
        <f t="shared" si="23"/>
        <v>23</v>
      </c>
      <c r="G1498" s="13" t="s">
        <v>1214</v>
      </c>
      <c r="H1498" s="13" t="s">
        <v>83</v>
      </c>
    </row>
    <row r="1499" spans="1:8">
      <c r="A1499" s="96">
        <v>1498</v>
      </c>
      <c r="B1499" s="14" t="s">
        <v>6244</v>
      </c>
      <c r="C1499" s="13" t="s">
        <v>6242</v>
      </c>
      <c r="D1499" s="13" t="s">
        <v>6243</v>
      </c>
      <c r="E1499" s="96" t="s">
        <v>404</v>
      </c>
      <c r="F1499" s="105">
        <f t="shared" si="23"/>
        <v>23</v>
      </c>
      <c r="G1499" s="96" t="s">
        <v>1217</v>
      </c>
    </row>
    <row r="1500" spans="1:8">
      <c r="A1500" s="96">
        <v>1499</v>
      </c>
      <c r="B1500" s="14" t="s">
        <v>6245</v>
      </c>
      <c r="C1500" s="13" t="s">
        <v>6251</v>
      </c>
      <c r="D1500" s="13" t="s">
        <v>6252</v>
      </c>
      <c r="E1500" s="96" t="s">
        <v>404</v>
      </c>
      <c r="F1500" s="105">
        <f t="shared" si="23"/>
        <v>23</v>
      </c>
      <c r="G1500" s="96" t="s">
        <v>1221</v>
      </c>
    </row>
    <row r="1501" spans="1:8">
      <c r="A1501" s="96">
        <v>1500</v>
      </c>
      <c r="B1501" s="14" t="s">
        <v>6246</v>
      </c>
      <c r="C1501" s="13" t="s">
        <v>6253</v>
      </c>
      <c r="D1501" s="13" t="s">
        <v>6254</v>
      </c>
      <c r="E1501" s="96" t="s">
        <v>404</v>
      </c>
      <c r="F1501" s="105">
        <f t="shared" si="23"/>
        <v>23</v>
      </c>
      <c r="G1501" s="96" t="s">
        <v>1224</v>
      </c>
    </row>
    <row r="1502" spans="1:8">
      <c r="A1502" s="96">
        <v>1501</v>
      </c>
      <c r="B1502" s="14" t="s">
        <v>6247</v>
      </c>
      <c r="C1502" s="13" t="s">
        <v>6255</v>
      </c>
      <c r="D1502" s="13" t="s">
        <v>6256</v>
      </c>
      <c r="E1502" s="96" t="s">
        <v>404</v>
      </c>
      <c r="F1502" s="105">
        <f t="shared" si="23"/>
        <v>23</v>
      </c>
      <c r="G1502" s="96" t="s">
        <v>1224</v>
      </c>
    </row>
    <row r="1503" spans="1:8">
      <c r="A1503" s="96">
        <v>1502</v>
      </c>
      <c r="B1503" s="14" t="s">
        <v>6248</v>
      </c>
      <c r="C1503" s="13" t="s">
        <v>6257</v>
      </c>
      <c r="D1503" s="13" t="s">
        <v>6258</v>
      </c>
      <c r="E1503" s="96" t="s">
        <v>404</v>
      </c>
      <c r="F1503" s="105">
        <f t="shared" si="23"/>
        <v>23</v>
      </c>
      <c r="G1503" s="96" t="s">
        <v>1224</v>
      </c>
    </row>
    <row r="1504" spans="1:8">
      <c r="A1504" s="96">
        <v>1503</v>
      </c>
      <c r="B1504" s="14" t="s">
        <v>6249</v>
      </c>
      <c r="C1504" s="13" t="s">
        <v>6259</v>
      </c>
      <c r="D1504" s="13" t="s">
        <v>6260</v>
      </c>
      <c r="E1504" s="96" t="s">
        <v>801</v>
      </c>
      <c r="F1504" s="105">
        <f t="shared" si="23"/>
        <v>22</v>
      </c>
      <c r="G1504" s="96" t="s">
        <v>1227</v>
      </c>
    </row>
    <row r="1505" spans="1:7">
      <c r="A1505" s="96">
        <v>1504</v>
      </c>
      <c r="B1505" s="14" t="s">
        <v>6250</v>
      </c>
      <c r="C1505" s="13" t="s">
        <v>6261</v>
      </c>
      <c r="D1505" s="13" t="s">
        <v>6262</v>
      </c>
      <c r="E1505" s="96" t="s">
        <v>801</v>
      </c>
      <c r="F1505" s="105">
        <f t="shared" si="23"/>
        <v>22</v>
      </c>
      <c r="G1505" s="96" t="s">
        <v>1227</v>
      </c>
    </row>
  </sheetData>
  <phoneticPr fontId="1"/>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dimension ref="A1:N4668"/>
  <sheetViews>
    <sheetView topLeftCell="A486" zoomScale="115" zoomScaleNormal="115" workbookViewId="0">
      <selection activeCell="B486" sqref="B486"/>
    </sheetView>
  </sheetViews>
  <sheetFormatPr defaultRowHeight="13.5"/>
  <cols>
    <col min="1" max="1" width="9.375" style="32" customWidth="1"/>
    <col min="2" max="2" width="10.5" style="33" customWidth="1"/>
    <col min="3" max="3" width="16.125" style="32" customWidth="1"/>
    <col min="4" max="4" width="15" style="32" customWidth="1"/>
    <col min="5" max="5" width="9.5" style="32" customWidth="1"/>
    <col min="6" max="6" width="9.75" style="32" customWidth="1"/>
    <col min="7" max="7" width="22.75" style="32" bestFit="1" customWidth="1"/>
    <col min="8" max="10" width="9" style="32" customWidth="1"/>
    <col min="11" max="11" width="9.125" style="32" customWidth="1"/>
    <col min="12" max="12" width="11.625" style="32" customWidth="1"/>
    <col min="13" max="14" width="9" style="32" customWidth="1"/>
    <col min="15" max="15" width="9" customWidth="1"/>
  </cols>
  <sheetData>
    <row r="1" spans="1:14">
      <c r="A1" s="30" t="s">
        <v>40</v>
      </c>
      <c r="B1" s="35" t="s">
        <v>1169</v>
      </c>
      <c r="C1" s="30" t="s">
        <v>42</v>
      </c>
      <c r="D1" s="30" t="s">
        <v>43</v>
      </c>
      <c r="E1" s="30" t="s">
        <v>44</v>
      </c>
      <c r="F1" s="31" t="s">
        <v>45</v>
      </c>
      <c r="G1" s="30" t="s">
        <v>46</v>
      </c>
      <c r="H1" s="30" t="s">
        <v>47</v>
      </c>
      <c r="J1" s="126" t="s">
        <v>6300</v>
      </c>
      <c r="L1" s="33"/>
      <c r="M1" s="32" t="s">
        <v>2841</v>
      </c>
      <c r="N1" t="s">
        <v>2842</v>
      </c>
    </row>
    <row r="2" spans="1:14">
      <c r="A2" s="36">
        <v>2001</v>
      </c>
      <c r="B2" s="56">
        <v>100000001</v>
      </c>
      <c r="C2" s="36" t="s">
        <v>1367</v>
      </c>
      <c r="D2" s="36" t="s">
        <v>1368</v>
      </c>
      <c r="E2" s="147" t="s">
        <v>404</v>
      </c>
      <c r="F2" s="105">
        <f t="shared" ref="F2:F65" si="0">VLOOKUP(E2,$M$1:$N$48,2,FALSE)</f>
        <v>23</v>
      </c>
      <c r="G2" s="36" t="s">
        <v>1189</v>
      </c>
      <c r="H2" s="36" t="s">
        <v>269</v>
      </c>
      <c r="I2" s="33"/>
      <c r="J2" s="33" t="s">
        <v>6301</v>
      </c>
      <c r="K2" s="34" t="s">
        <v>6302</v>
      </c>
      <c r="L2" s="33" t="s">
        <v>5242</v>
      </c>
      <c r="M2" s="32" t="s">
        <v>954</v>
      </c>
      <c r="N2">
        <v>47</v>
      </c>
    </row>
    <row r="3" spans="1:14">
      <c r="A3" s="36">
        <v>2002</v>
      </c>
      <c r="B3" s="14" t="s">
        <v>51</v>
      </c>
      <c r="C3" s="36" t="s">
        <v>1369</v>
      </c>
      <c r="D3" s="36" t="s">
        <v>1370</v>
      </c>
      <c r="E3" s="147" t="s">
        <v>404</v>
      </c>
      <c r="F3" s="105">
        <f t="shared" si="0"/>
        <v>23</v>
      </c>
      <c r="G3" s="36" t="s">
        <v>1189</v>
      </c>
      <c r="H3" s="36" t="s">
        <v>275</v>
      </c>
      <c r="I3" s="33"/>
      <c r="J3" s="33" t="s">
        <v>6303</v>
      </c>
      <c r="K3" s="34" t="s">
        <v>6304</v>
      </c>
      <c r="L3" s="33"/>
      <c r="M3" s="32" t="s">
        <v>955</v>
      </c>
      <c r="N3">
        <v>46</v>
      </c>
    </row>
    <row r="4" spans="1:14">
      <c r="A4" s="36">
        <v>2003</v>
      </c>
      <c r="B4" s="14" t="s">
        <v>54</v>
      </c>
      <c r="C4" s="36" t="s">
        <v>1371</v>
      </c>
      <c r="D4" s="36" t="s">
        <v>1372</v>
      </c>
      <c r="E4" s="147" t="s">
        <v>128</v>
      </c>
      <c r="F4" s="105">
        <f t="shared" si="0"/>
        <v>34</v>
      </c>
      <c r="G4" s="36" t="s">
        <v>1189</v>
      </c>
      <c r="H4" s="36">
        <v>4</v>
      </c>
      <c r="I4" s="33"/>
      <c r="J4" s="33" t="s">
        <v>6305</v>
      </c>
      <c r="K4" s="34" t="s">
        <v>6306</v>
      </c>
      <c r="L4" s="33"/>
      <c r="M4" s="32" t="s">
        <v>956</v>
      </c>
      <c r="N4">
        <v>45</v>
      </c>
    </row>
    <row r="5" spans="1:14">
      <c r="A5" s="36">
        <v>2004</v>
      </c>
      <c r="B5" s="14" t="s">
        <v>55</v>
      </c>
      <c r="C5" s="36" t="s">
        <v>1373</v>
      </c>
      <c r="D5" s="36" t="s">
        <v>1374</v>
      </c>
      <c r="E5" s="147" t="s">
        <v>404</v>
      </c>
      <c r="F5" s="105">
        <f t="shared" si="0"/>
        <v>23</v>
      </c>
      <c r="G5" s="36" t="s">
        <v>1189</v>
      </c>
      <c r="H5" s="36">
        <v>4</v>
      </c>
      <c r="I5" s="33"/>
      <c r="J5" s="33" t="s">
        <v>6307</v>
      </c>
      <c r="K5" s="34" t="s">
        <v>6308</v>
      </c>
      <c r="L5" s="33"/>
      <c r="M5" s="32" t="s">
        <v>957</v>
      </c>
      <c r="N5">
        <v>44</v>
      </c>
    </row>
    <row r="6" spans="1:14">
      <c r="A6" s="36">
        <v>2005</v>
      </c>
      <c r="B6" s="14" t="s">
        <v>56</v>
      </c>
      <c r="C6" s="36" t="s">
        <v>1375</v>
      </c>
      <c r="D6" s="36" t="s">
        <v>1376</v>
      </c>
      <c r="E6" s="147" t="s">
        <v>404</v>
      </c>
      <c r="F6" s="105">
        <f t="shared" si="0"/>
        <v>23</v>
      </c>
      <c r="G6" s="36" t="s">
        <v>1189</v>
      </c>
      <c r="H6" s="36">
        <v>4</v>
      </c>
      <c r="I6" s="33"/>
      <c r="J6" s="33" t="s">
        <v>6309</v>
      </c>
      <c r="K6" s="34" t="s">
        <v>6310</v>
      </c>
      <c r="L6" s="33"/>
      <c r="M6" s="32" t="s">
        <v>958</v>
      </c>
      <c r="N6">
        <v>43</v>
      </c>
    </row>
    <row r="7" spans="1:14">
      <c r="A7" s="36">
        <v>2006</v>
      </c>
      <c r="B7" s="14" t="s">
        <v>57</v>
      </c>
      <c r="C7" s="36" t="s">
        <v>1468</v>
      </c>
      <c r="D7" s="36" t="s">
        <v>1365</v>
      </c>
      <c r="E7" s="147" t="s">
        <v>404</v>
      </c>
      <c r="F7" s="105">
        <f t="shared" si="0"/>
        <v>23</v>
      </c>
      <c r="G7" s="36" t="s">
        <v>1189</v>
      </c>
      <c r="H7" s="36">
        <v>4</v>
      </c>
      <c r="I7" s="33"/>
      <c r="J7" s="33" t="s">
        <v>6311</v>
      </c>
      <c r="K7" s="34" t="s">
        <v>6312</v>
      </c>
      <c r="L7" s="33"/>
      <c r="M7" s="32" t="s">
        <v>959</v>
      </c>
      <c r="N7">
        <v>42</v>
      </c>
    </row>
    <row r="8" spans="1:14">
      <c r="A8" s="36">
        <v>2007</v>
      </c>
      <c r="B8" s="14" t="s">
        <v>58</v>
      </c>
      <c r="C8" s="36" t="s">
        <v>1469</v>
      </c>
      <c r="D8" s="36" t="s">
        <v>1470</v>
      </c>
      <c r="E8" s="147" t="s">
        <v>1359</v>
      </c>
      <c r="F8" s="105">
        <f t="shared" si="0"/>
        <v>21</v>
      </c>
      <c r="G8" s="36" t="s">
        <v>1189</v>
      </c>
      <c r="H8" s="36">
        <v>4</v>
      </c>
      <c r="I8" s="33"/>
      <c r="J8" s="33" t="s">
        <v>6313</v>
      </c>
      <c r="K8" s="34" t="s">
        <v>6314</v>
      </c>
      <c r="L8" s="33"/>
      <c r="M8" s="32" t="s">
        <v>960</v>
      </c>
      <c r="N8">
        <v>41</v>
      </c>
    </row>
    <row r="9" spans="1:14">
      <c r="A9" s="36">
        <v>2008</v>
      </c>
      <c r="B9" s="14" t="s">
        <v>59</v>
      </c>
      <c r="C9" s="36" t="s">
        <v>1502</v>
      </c>
      <c r="D9" s="36" t="s">
        <v>1503</v>
      </c>
      <c r="E9" s="147" t="s">
        <v>404</v>
      </c>
      <c r="F9" s="105">
        <f t="shared" si="0"/>
        <v>23</v>
      </c>
      <c r="G9" s="36" t="s">
        <v>1189</v>
      </c>
      <c r="H9" s="36">
        <v>4</v>
      </c>
      <c r="I9" s="33"/>
      <c r="J9" s="33" t="s">
        <v>6315</v>
      </c>
      <c r="K9" s="34" t="s">
        <v>6316</v>
      </c>
      <c r="L9" s="33"/>
      <c r="M9" s="32" t="s">
        <v>961</v>
      </c>
      <c r="N9">
        <v>40</v>
      </c>
    </row>
    <row r="10" spans="1:14">
      <c r="A10" s="36">
        <v>2009</v>
      </c>
      <c r="B10" s="14" t="s">
        <v>60</v>
      </c>
      <c r="C10" s="36" t="s">
        <v>5246</v>
      </c>
      <c r="D10" s="36" t="s">
        <v>5247</v>
      </c>
      <c r="E10" s="147" t="s">
        <v>404</v>
      </c>
      <c r="F10" s="105">
        <f t="shared" si="0"/>
        <v>23</v>
      </c>
      <c r="G10" s="36" t="s">
        <v>1189</v>
      </c>
      <c r="H10" s="36">
        <v>3</v>
      </c>
      <c r="I10" s="33"/>
      <c r="J10" s="33" t="s">
        <v>6317</v>
      </c>
      <c r="K10" s="34" t="s">
        <v>6318</v>
      </c>
      <c r="L10" s="33"/>
      <c r="M10" s="32" t="s">
        <v>962</v>
      </c>
      <c r="N10">
        <v>39</v>
      </c>
    </row>
    <row r="11" spans="1:14">
      <c r="A11" s="36">
        <v>2010</v>
      </c>
      <c r="B11" s="14" t="s">
        <v>61</v>
      </c>
      <c r="C11" s="36" t="s">
        <v>5248</v>
      </c>
      <c r="D11" s="36" t="s">
        <v>5249</v>
      </c>
      <c r="E11" s="147" t="s">
        <v>404</v>
      </c>
      <c r="F11" s="105">
        <f t="shared" si="0"/>
        <v>23</v>
      </c>
      <c r="G11" s="36" t="s">
        <v>1189</v>
      </c>
      <c r="H11" s="36">
        <v>3</v>
      </c>
      <c r="I11" s="33"/>
      <c r="J11" s="33" t="s">
        <v>6319</v>
      </c>
      <c r="K11" s="34" t="s">
        <v>6320</v>
      </c>
      <c r="L11" s="33"/>
      <c r="M11" s="32" t="s">
        <v>963</v>
      </c>
      <c r="N11">
        <v>38</v>
      </c>
    </row>
    <row r="12" spans="1:14">
      <c r="A12" s="36">
        <v>2011</v>
      </c>
      <c r="B12" s="14" t="s">
        <v>62</v>
      </c>
      <c r="C12" s="36" t="s">
        <v>5250</v>
      </c>
      <c r="D12" s="36" t="s">
        <v>5251</v>
      </c>
      <c r="E12" s="147" t="s">
        <v>404</v>
      </c>
      <c r="F12" s="105">
        <f t="shared" si="0"/>
        <v>23</v>
      </c>
      <c r="G12" s="36" t="s">
        <v>1189</v>
      </c>
      <c r="H12" s="36">
        <v>3</v>
      </c>
      <c r="I12" s="33"/>
      <c r="J12" s="33" t="s">
        <v>6321</v>
      </c>
      <c r="K12" s="34" t="s">
        <v>6322</v>
      </c>
      <c r="L12" s="33"/>
      <c r="M12" s="32" t="s">
        <v>964</v>
      </c>
      <c r="N12">
        <v>37</v>
      </c>
    </row>
    <row r="13" spans="1:14">
      <c r="A13" s="36">
        <v>2012</v>
      </c>
      <c r="B13" s="14" t="s">
        <v>63</v>
      </c>
      <c r="C13" s="36" t="s">
        <v>5252</v>
      </c>
      <c r="D13" s="36" t="s">
        <v>5253</v>
      </c>
      <c r="E13" s="147" t="s">
        <v>404</v>
      </c>
      <c r="F13" s="105">
        <f t="shared" si="0"/>
        <v>23</v>
      </c>
      <c r="G13" s="36" t="s">
        <v>1189</v>
      </c>
      <c r="H13" s="36">
        <v>3</v>
      </c>
      <c r="I13" s="33"/>
      <c r="J13" s="33" t="s">
        <v>937</v>
      </c>
      <c r="K13" s="34" t="s">
        <v>6323</v>
      </c>
      <c r="L13" s="33"/>
      <c r="M13" s="32" t="s">
        <v>965</v>
      </c>
      <c r="N13">
        <v>36</v>
      </c>
    </row>
    <row r="14" spans="1:14">
      <c r="A14" s="36">
        <v>2013</v>
      </c>
      <c r="B14" s="14" t="s">
        <v>64</v>
      </c>
      <c r="C14" s="36" t="s">
        <v>5254</v>
      </c>
      <c r="D14" s="36" t="s">
        <v>5255</v>
      </c>
      <c r="E14" s="147" t="s">
        <v>1359</v>
      </c>
      <c r="F14" s="105">
        <f t="shared" si="0"/>
        <v>21</v>
      </c>
      <c r="G14" s="36" t="s">
        <v>1189</v>
      </c>
      <c r="H14" s="36">
        <v>3</v>
      </c>
      <c r="I14" s="33"/>
      <c r="J14" s="33" t="s">
        <v>939</v>
      </c>
      <c r="K14" s="34" t="s">
        <v>6325</v>
      </c>
      <c r="L14" s="33"/>
      <c r="M14" s="32" t="s">
        <v>966</v>
      </c>
      <c r="N14">
        <v>35</v>
      </c>
    </row>
    <row r="15" spans="1:14">
      <c r="A15" s="36">
        <v>2014</v>
      </c>
      <c r="B15" s="14" t="s">
        <v>67</v>
      </c>
      <c r="C15" s="36" t="s">
        <v>5256</v>
      </c>
      <c r="D15" s="36" t="s">
        <v>5257</v>
      </c>
      <c r="E15" s="147" t="s">
        <v>404</v>
      </c>
      <c r="F15" s="105">
        <f t="shared" si="0"/>
        <v>23</v>
      </c>
      <c r="G15" s="36" t="s">
        <v>1189</v>
      </c>
      <c r="H15" s="36">
        <v>3</v>
      </c>
      <c r="I15" s="33"/>
      <c r="J15" s="33" t="s">
        <v>941</v>
      </c>
      <c r="K15" s="34" t="s">
        <v>6326</v>
      </c>
      <c r="L15" s="33"/>
      <c r="M15" s="32" t="s">
        <v>967</v>
      </c>
      <c r="N15">
        <v>34</v>
      </c>
    </row>
    <row r="16" spans="1:14">
      <c r="A16" s="36">
        <v>2015</v>
      </c>
      <c r="B16" s="14" t="s">
        <v>68</v>
      </c>
      <c r="C16" s="36" t="s">
        <v>5258</v>
      </c>
      <c r="D16" s="36" t="s">
        <v>5259</v>
      </c>
      <c r="E16" s="147" t="s">
        <v>389</v>
      </c>
      <c r="F16" s="105">
        <f t="shared" si="0"/>
        <v>28</v>
      </c>
      <c r="G16" s="36" t="s">
        <v>1189</v>
      </c>
      <c r="H16" s="36">
        <v>3</v>
      </c>
      <c r="I16" s="33"/>
      <c r="J16" s="33" t="s">
        <v>943</v>
      </c>
      <c r="K16" s="34" t="s">
        <v>6327</v>
      </c>
      <c r="L16" s="33"/>
      <c r="M16" s="32" t="s">
        <v>968</v>
      </c>
      <c r="N16">
        <v>33</v>
      </c>
    </row>
    <row r="17" spans="1:14">
      <c r="A17" s="36">
        <v>2016</v>
      </c>
      <c r="B17" s="14" t="s">
        <v>69</v>
      </c>
      <c r="C17" s="36" t="s">
        <v>5260</v>
      </c>
      <c r="D17" s="36" t="s">
        <v>5261</v>
      </c>
      <c r="E17" s="147" t="s">
        <v>404</v>
      </c>
      <c r="F17" s="105">
        <f t="shared" si="0"/>
        <v>23</v>
      </c>
      <c r="G17" s="36" t="s">
        <v>1189</v>
      </c>
      <c r="H17" s="36">
        <v>3</v>
      </c>
      <c r="I17" s="33"/>
      <c r="J17" s="33" t="s">
        <v>945</v>
      </c>
      <c r="K17" s="34" t="s">
        <v>6328</v>
      </c>
      <c r="L17" s="33"/>
      <c r="M17" s="32" t="s">
        <v>969</v>
      </c>
      <c r="N17">
        <v>32</v>
      </c>
    </row>
    <row r="18" spans="1:14">
      <c r="A18" s="36">
        <v>2017</v>
      </c>
      <c r="B18" s="14" t="s">
        <v>70</v>
      </c>
      <c r="C18" s="36" t="s">
        <v>5262</v>
      </c>
      <c r="D18" s="36" t="s">
        <v>5263</v>
      </c>
      <c r="E18" s="147" t="s">
        <v>1359</v>
      </c>
      <c r="F18" s="105">
        <f t="shared" si="0"/>
        <v>21</v>
      </c>
      <c r="G18" s="36" t="s">
        <v>1189</v>
      </c>
      <c r="H18" s="36">
        <v>2</v>
      </c>
      <c r="I18" s="33"/>
      <c r="J18" s="33" t="s">
        <v>947</v>
      </c>
      <c r="K18" s="34" t="s">
        <v>6335</v>
      </c>
      <c r="L18" s="33"/>
      <c r="M18" s="32" t="s">
        <v>970</v>
      </c>
      <c r="N18">
        <v>31</v>
      </c>
    </row>
    <row r="19" spans="1:14">
      <c r="A19" s="36">
        <v>2018</v>
      </c>
      <c r="B19" s="14" t="s">
        <v>71</v>
      </c>
      <c r="C19" s="36" t="s">
        <v>5264</v>
      </c>
      <c r="D19" s="36" t="s">
        <v>5265</v>
      </c>
      <c r="E19" s="147" t="s">
        <v>404</v>
      </c>
      <c r="F19" s="105">
        <f t="shared" si="0"/>
        <v>23</v>
      </c>
      <c r="G19" s="36" t="s">
        <v>1189</v>
      </c>
      <c r="H19" s="36">
        <v>2</v>
      </c>
      <c r="I19" s="33"/>
      <c r="J19" s="33" t="s">
        <v>949</v>
      </c>
      <c r="K19" s="34" t="s">
        <v>6329</v>
      </c>
      <c r="L19" s="33"/>
      <c r="M19" s="32" t="s">
        <v>971</v>
      </c>
      <c r="N19">
        <v>30</v>
      </c>
    </row>
    <row r="20" spans="1:14">
      <c r="A20" s="36">
        <v>2019</v>
      </c>
      <c r="B20" s="14" t="s">
        <v>73</v>
      </c>
      <c r="C20" s="36" t="s">
        <v>5266</v>
      </c>
      <c r="D20" s="36" t="s">
        <v>5267</v>
      </c>
      <c r="E20" s="147" t="s">
        <v>404</v>
      </c>
      <c r="F20" s="105">
        <f t="shared" si="0"/>
        <v>23</v>
      </c>
      <c r="G20" s="36" t="s">
        <v>1189</v>
      </c>
      <c r="H20" s="36">
        <v>2</v>
      </c>
      <c r="I20" s="33"/>
      <c r="J20" s="33" t="s">
        <v>951</v>
      </c>
      <c r="K20" s="34" t="s">
        <v>6330</v>
      </c>
      <c r="L20" s="33"/>
      <c r="M20" s="32" t="s">
        <v>972</v>
      </c>
      <c r="N20">
        <v>29</v>
      </c>
    </row>
    <row r="21" spans="1:14">
      <c r="A21" s="36">
        <v>2020</v>
      </c>
      <c r="B21" s="14" t="s">
        <v>74</v>
      </c>
      <c r="C21" s="36" t="s">
        <v>5268</v>
      </c>
      <c r="D21" s="36" t="s">
        <v>5269</v>
      </c>
      <c r="E21" s="147" t="s">
        <v>1359</v>
      </c>
      <c r="F21" s="105">
        <f t="shared" si="0"/>
        <v>21</v>
      </c>
      <c r="G21" s="36" t="s">
        <v>1189</v>
      </c>
      <c r="H21" s="36">
        <v>2</v>
      </c>
      <c r="I21" s="33"/>
      <c r="J21" s="33" t="s">
        <v>6331</v>
      </c>
      <c r="K21" s="34" t="s">
        <v>6332</v>
      </c>
      <c r="L21" s="33"/>
      <c r="M21" s="32" t="s">
        <v>973</v>
      </c>
      <c r="N21">
        <v>28</v>
      </c>
    </row>
    <row r="22" spans="1:14">
      <c r="A22" s="36">
        <v>2021</v>
      </c>
      <c r="B22" s="14" t="s">
        <v>75</v>
      </c>
      <c r="C22" s="36" t="s">
        <v>5270</v>
      </c>
      <c r="D22" s="36" t="s">
        <v>5271</v>
      </c>
      <c r="E22" s="147" t="s">
        <v>404</v>
      </c>
      <c r="F22" s="105">
        <f t="shared" si="0"/>
        <v>23</v>
      </c>
      <c r="G22" s="36" t="s">
        <v>1189</v>
      </c>
      <c r="H22" s="36">
        <v>1</v>
      </c>
      <c r="I22" s="33"/>
      <c r="L22" s="33"/>
      <c r="M22" s="32" t="s">
        <v>974</v>
      </c>
      <c r="N22">
        <v>27</v>
      </c>
    </row>
    <row r="23" spans="1:14">
      <c r="A23" s="36">
        <v>2022</v>
      </c>
      <c r="B23" s="14" t="s">
        <v>76</v>
      </c>
      <c r="C23" s="36" t="s">
        <v>5272</v>
      </c>
      <c r="D23" s="36" t="s">
        <v>5273</v>
      </c>
      <c r="E23" s="147" t="s">
        <v>801</v>
      </c>
      <c r="F23" s="105">
        <f t="shared" si="0"/>
        <v>22</v>
      </c>
      <c r="G23" s="36" t="s">
        <v>1189</v>
      </c>
      <c r="H23" s="36">
        <v>1</v>
      </c>
      <c r="I23" s="33"/>
      <c r="J23" s="20" t="s">
        <v>2850</v>
      </c>
      <c r="K23"/>
      <c r="L23" s="33"/>
      <c r="M23" s="32" t="s">
        <v>975</v>
      </c>
      <c r="N23">
        <v>26</v>
      </c>
    </row>
    <row r="24" spans="1:14">
      <c r="A24" s="36">
        <v>2023</v>
      </c>
      <c r="B24" s="14" t="s">
        <v>77</v>
      </c>
      <c r="C24" s="36" t="s">
        <v>5274</v>
      </c>
      <c r="D24" s="36" t="s">
        <v>5275</v>
      </c>
      <c r="E24" s="147" t="s">
        <v>404</v>
      </c>
      <c r="F24" s="105">
        <f t="shared" si="0"/>
        <v>23</v>
      </c>
      <c r="G24" s="36" t="s">
        <v>1189</v>
      </c>
      <c r="H24" s="36">
        <v>1</v>
      </c>
      <c r="I24" s="33"/>
      <c r="J24" s="20" t="s">
        <v>919</v>
      </c>
      <c r="K24" s="19" t="s">
        <v>920</v>
      </c>
      <c r="L24" s="33"/>
      <c r="M24" s="32" t="s">
        <v>976</v>
      </c>
      <c r="N24">
        <v>25</v>
      </c>
    </row>
    <row r="25" spans="1:14">
      <c r="A25" s="36">
        <v>2024</v>
      </c>
      <c r="B25" s="14" t="s">
        <v>78</v>
      </c>
      <c r="C25" s="36" t="s">
        <v>5276</v>
      </c>
      <c r="D25" s="36" t="s">
        <v>5277</v>
      </c>
      <c r="E25" s="147" t="s">
        <v>404</v>
      </c>
      <c r="F25" s="105">
        <f t="shared" si="0"/>
        <v>23</v>
      </c>
      <c r="G25" s="36" t="s">
        <v>1189</v>
      </c>
      <c r="H25" s="36">
        <v>1</v>
      </c>
      <c r="I25" s="33"/>
      <c r="J25" s="20" t="s">
        <v>921</v>
      </c>
      <c r="K25" s="19" t="s">
        <v>922</v>
      </c>
      <c r="L25" s="33"/>
      <c r="M25" s="32" t="s">
        <v>977</v>
      </c>
      <c r="N25">
        <v>24</v>
      </c>
    </row>
    <row r="26" spans="1:14">
      <c r="A26" s="36">
        <v>2025</v>
      </c>
      <c r="B26" s="14" t="s">
        <v>79</v>
      </c>
      <c r="C26" s="36" t="s">
        <v>5278</v>
      </c>
      <c r="D26" s="36" t="s">
        <v>5279</v>
      </c>
      <c r="E26" s="147" t="s">
        <v>692</v>
      </c>
      <c r="F26" s="105">
        <f t="shared" si="0"/>
        <v>15</v>
      </c>
      <c r="G26" s="36" t="s">
        <v>1189</v>
      </c>
      <c r="H26" s="36">
        <v>1</v>
      </c>
      <c r="I26" s="33"/>
      <c r="J26" s="20" t="s">
        <v>30</v>
      </c>
      <c r="K26" s="19" t="s">
        <v>31</v>
      </c>
      <c r="L26" s="33"/>
      <c r="M26" s="32" t="s">
        <v>978</v>
      </c>
      <c r="N26">
        <v>23</v>
      </c>
    </row>
    <row r="27" spans="1:14">
      <c r="A27" s="36">
        <v>2026</v>
      </c>
      <c r="B27" s="14" t="s">
        <v>80</v>
      </c>
      <c r="C27" s="36" t="s">
        <v>5280</v>
      </c>
      <c r="D27" s="36" t="s">
        <v>5281</v>
      </c>
      <c r="E27" s="147" t="s">
        <v>404</v>
      </c>
      <c r="F27" s="105">
        <f t="shared" si="0"/>
        <v>23</v>
      </c>
      <c r="G27" s="36" t="s">
        <v>1224</v>
      </c>
      <c r="H27" s="36">
        <v>3</v>
      </c>
      <c r="I27" s="33"/>
      <c r="J27" s="20" t="s">
        <v>923</v>
      </c>
      <c r="K27" s="19" t="s">
        <v>924</v>
      </c>
      <c r="L27" s="33"/>
      <c r="M27" s="32" t="s">
        <v>979</v>
      </c>
      <c r="N27">
        <v>22</v>
      </c>
    </row>
    <row r="28" spans="1:14">
      <c r="A28" s="36">
        <v>2027</v>
      </c>
      <c r="B28" s="14" t="s">
        <v>81</v>
      </c>
      <c r="C28" s="36" t="s">
        <v>5282</v>
      </c>
      <c r="D28" s="36" t="s">
        <v>5283</v>
      </c>
      <c r="E28" s="147" t="s">
        <v>404</v>
      </c>
      <c r="F28" s="105">
        <f t="shared" si="0"/>
        <v>23</v>
      </c>
      <c r="G28" s="36" t="s">
        <v>1224</v>
      </c>
      <c r="H28" s="36">
        <v>2</v>
      </c>
      <c r="I28" s="33"/>
      <c r="J28" s="20" t="s">
        <v>38</v>
      </c>
      <c r="K28" s="19" t="s">
        <v>39</v>
      </c>
      <c r="L28" s="33"/>
      <c r="M28" s="32" t="s">
        <v>980</v>
      </c>
      <c r="N28">
        <v>21</v>
      </c>
    </row>
    <row r="29" spans="1:14">
      <c r="A29" s="36">
        <v>2028</v>
      </c>
      <c r="B29" s="14" t="s">
        <v>82</v>
      </c>
      <c r="C29" s="36" t="s">
        <v>5284</v>
      </c>
      <c r="D29" s="36" t="s">
        <v>5285</v>
      </c>
      <c r="E29" s="147" t="s">
        <v>404</v>
      </c>
      <c r="F29" s="105">
        <f t="shared" si="0"/>
        <v>23</v>
      </c>
      <c r="G29" s="36" t="s">
        <v>1224</v>
      </c>
      <c r="H29" s="36">
        <v>2</v>
      </c>
      <c r="I29" s="33"/>
      <c r="J29" s="127" t="s">
        <v>2848</v>
      </c>
      <c r="K29" s="19" t="s">
        <v>2849</v>
      </c>
      <c r="L29" s="33"/>
      <c r="M29" s="32" t="s">
        <v>981</v>
      </c>
      <c r="N29">
        <v>20</v>
      </c>
    </row>
    <row r="30" spans="1:14">
      <c r="A30" s="36">
        <v>2029</v>
      </c>
      <c r="B30" s="14" t="s">
        <v>84</v>
      </c>
      <c r="C30" s="36" t="s">
        <v>5286</v>
      </c>
      <c r="D30" s="36" t="s">
        <v>5287</v>
      </c>
      <c r="E30" s="147" t="s">
        <v>404</v>
      </c>
      <c r="F30" s="105">
        <f t="shared" si="0"/>
        <v>23</v>
      </c>
      <c r="G30" s="36" t="s">
        <v>1188</v>
      </c>
      <c r="H30" s="36">
        <v>3</v>
      </c>
      <c r="I30" s="33"/>
      <c r="J30" s="126" t="s">
        <v>6315</v>
      </c>
      <c r="K30" s="34" t="s">
        <v>6316</v>
      </c>
      <c r="L30" s="33"/>
      <c r="M30" s="32" t="s">
        <v>2847</v>
      </c>
      <c r="N30">
        <v>19</v>
      </c>
    </row>
    <row r="31" spans="1:14">
      <c r="A31" s="36">
        <v>2030</v>
      </c>
      <c r="B31" s="14" t="s">
        <v>85</v>
      </c>
      <c r="C31" s="36" t="s">
        <v>5288</v>
      </c>
      <c r="D31" s="36" t="s">
        <v>5289</v>
      </c>
      <c r="E31" s="147" t="s">
        <v>404</v>
      </c>
      <c r="F31" s="105">
        <f t="shared" si="0"/>
        <v>23</v>
      </c>
      <c r="G31" s="36" t="s">
        <v>1188</v>
      </c>
      <c r="H31" s="36">
        <v>3</v>
      </c>
      <c r="I31" s="33"/>
      <c r="J31" s="20" t="s">
        <v>931</v>
      </c>
      <c r="K31" s="19" t="s">
        <v>932</v>
      </c>
      <c r="L31" s="33"/>
      <c r="M31" s="32" t="s">
        <v>982</v>
      </c>
      <c r="N31">
        <v>18</v>
      </c>
    </row>
    <row r="32" spans="1:14">
      <c r="A32" s="36">
        <v>2031</v>
      </c>
      <c r="B32" s="14" t="s">
        <v>86</v>
      </c>
      <c r="C32" s="36" t="s">
        <v>5290</v>
      </c>
      <c r="D32" s="36" t="s">
        <v>5291</v>
      </c>
      <c r="E32" s="147" t="s">
        <v>404</v>
      </c>
      <c r="F32" s="105">
        <f t="shared" si="0"/>
        <v>23</v>
      </c>
      <c r="G32" s="36" t="s">
        <v>1188</v>
      </c>
      <c r="H32" s="36">
        <v>3</v>
      </c>
      <c r="I32" s="33"/>
      <c r="J32" s="20" t="s">
        <v>933</v>
      </c>
      <c r="K32" s="19" t="s">
        <v>934</v>
      </c>
      <c r="L32" s="33"/>
      <c r="M32" s="32" t="s">
        <v>983</v>
      </c>
      <c r="N32">
        <v>17</v>
      </c>
    </row>
    <row r="33" spans="1:14">
      <c r="A33" s="36">
        <v>2032</v>
      </c>
      <c r="B33" s="14" t="s">
        <v>87</v>
      </c>
      <c r="C33" s="36" t="s">
        <v>5292</v>
      </c>
      <c r="D33" s="36" t="s">
        <v>5293</v>
      </c>
      <c r="E33" s="147" t="s">
        <v>404</v>
      </c>
      <c r="F33" s="105">
        <f t="shared" si="0"/>
        <v>23</v>
      </c>
      <c r="G33" s="36" t="s">
        <v>1188</v>
      </c>
      <c r="H33" s="36">
        <v>3</v>
      </c>
      <c r="I33" s="33"/>
      <c r="J33" s="20" t="s">
        <v>935</v>
      </c>
      <c r="K33" s="19" t="s">
        <v>936</v>
      </c>
      <c r="L33" s="33"/>
      <c r="M33" s="32" t="s">
        <v>2846</v>
      </c>
      <c r="N33">
        <v>16</v>
      </c>
    </row>
    <row r="34" spans="1:14">
      <c r="A34" s="36">
        <v>2033</v>
      </c>
      <c r="B34" s="14" t="s">
        <v>88</v>
      </c>
      <c r="C34" s="36" t="s">
        <v>5294</v>
      </c>
      <c r="D34" s="36" t="s">
        <v>5295</v>
      </c>
      <c r="E34" s="147" t="s">
        <v>404</v>
      </c>
      <c r="F34" s="105">
        <f t="shared" si="0"/>
        <v>23</v>
      </c>
      <c r="G34" s="36" t="s">
        <v>1188</v>
      </c>
      <c r="H34" s="36">
        <v>3</v>
      </c>
      <c r="I34" s="33"/>
      <c r="J34" s="20" t="s">
        <v>937</v>
      </c>
      <c r="K34" s="19" t="s">
        <v>938</v>
      </c>
      <c r="L34" s="33"/>
      <c r="M34" s="32" t="s">
        <v>2845</v>
      </c>
      <c r="N34">
        <v>15</v>
      </c>
    </row>
    <row r="35" spans="1:14">
      <c r="A35" s="36">
        <v>2034</v>
      </c>
      <c r="B35" s="14" t="s">
        <v>89</v>
      </c>
      <c r="C35" s="36" t="s">
        <v>5296</v>
      </c>
      <c r="D35" s="36" t="s">
        <v>5297</v>
      </c>
      <c r="E35" s="147" t="s">
        <v>404</v>
      </c>
      <c r="F35" s="105">
        <f t="shared" si="0"/>
        <v>23</v>
      </c>
      <c r="G35" s="36" t="s">
        <v>1188</v>
      </c>
      <c r="H35" s="36">
        <v>2</v>
      </c>
      <c r="I35" s="33"/>
      <c r="J35" s="20" t="s">
        <v>939</v>
      </c>
      <c r="K35" s="19" t="s">
        <v>940</v>
      </c>
      <c r="L35" s="33"/>
      <c r="M35" s="32" t="s">
        <v>984</v>
      </c>
      <c r="N35">
        <v>14</v>
      </c>
    </row>
    <row r="36" spans="1:14">
      <c r="A36" s="36">
        <v>2035</v>
      </c>
      <c r="B36" s="14" t="s">
        <v>90</v>
      </c>
      <c r="C36" s="36" t="s">
        <v>5298</v>
      </c>
      <c r="D36" s="36" t="s">
        <v>5299</v>
      </c>
      <c r="E36" s="147" t="s">
        <v>404</v>
      </c>
      <c r="F36" s="105">
        <f t="shared" si="0"/>
        <v>23</v>
      </c>
      <c r="G36" s="36" t="s">
        <v>1188</v>
      </c>
      <c r="H36" s="36">
        <v>2</v>
      </c>
      <c r="I36" s="33"/>
      <c r="J36" s="20" t="s">
        <v>941</v>
      </c>
      <c r="K36" s="19" t="s">
        <v>942</v>
      </c>
      <c r="L36" s="33"/>
      <c r="M36" s="32" t="s">
        <v>985</v>
      </c>
      <c r="N36">
        <v>13</v>
      </c>
    </row>
    <row r="37" spans="1:14">
      <c r="A37" s="36">
        <v>2036</v>
      </c>
      <c r="B37" s="14" t="s">
        <v>91</v>
      </c>
      <c r="C37" s="36" t="s">
        <v>5300</v>
      </c>
      <c r="D37" s="36" t="s">
        <v>5301</v>
      </c>
      <c r="E37" s="147" t="s">
        <v>404</v>
      </c>
      <c r="F37" s="105">
        <f t="shared" si="0"/>
        <v>23</v>
      </c>
      <c r="G37" s="36" t="s">
        <v>1188</v>
      </c>
      <c r="H37" s="36">
        <v>1</v>
      </c>
      <c r="I37" s="33"/>
      <c r="J37" s="20" t="s">
        <v>943</v>
      </c>
      <c r="K37" s="19" t="s">
        <v>944</v>
      </c>
      <c r="L37" s="33"/>
      <c r="M37" s="32" t="s">
        <v>986</v>
      </c>
      <c r="N37">
        <v>12</v>
      </c>
    </row>
    <row r="38" spans="1:14">
      <c r="A38" s="36">
        <v>2037</v>
      </c>
      <c r="B38" s="14" t="s">
        <v>92</v>
      </c>
      <c r="C38" s="36" t="s">
        <v>5302</v>
      </c>
      <c r="D38" s="36" t="s">
        <v>5303</v>
      </c>
      <c r="E38" s="147" t="s">
        <v>404</v>
      </c>
      <c r="F38" s="105">
        <f t="shared" si="0"/>
        <v>23</v>
      </c>
      <c r="G38" s="36" t="s">
        <v>1192</v>
      </c>
      <c r="H38" s="36">
        <v>3</v>
      </c>
      <c r="I38" s="33"/>
      <c r="J38" s="20" t="s">
        <v>945</v>
      </c>
      <c r="K38" s="19" t="s">
        <v>946</v>
      </c>
      <c r="L38" s="33"/>
      <c r="M38" s="32" t="s">
        <v>987</v>
      </c>
      <c r="N38">
        <v>11</v>
      </c>
    </row>
    <row r="39" spans="1:14">
      <c r="A39" s="36">
        <v>2038</v>
      </c>
      <c r="B39" s="14" t="s">
        <v>93</v>
      </c>
      <c r="C39" s="36" t="s">
        <v>5304</v>
      </c>
      <c r="D39" s="36" t="s">
        <v>5305</v>
      </c>
      <c r="E39" s="147" t="s">
        <v>404</v>
      </c>
      <c r="F39" s="105">
        <f t="shared" si="0"/>
        <v>23</v>
      </c>
      <c r="G39" s="36" t="s">
        <v>1192</v>
      </c>
      <c r="H39" s="36">
        <v>3</v>
      </c>
      <c r="I39" s="33"/>
      <c r="J39" s="20" t="s">
        <v>947</v>
      </c>
      <c r="K39" s="19" t="s">
        <v>948</v>
      </c>
      <c r="L39" s="33"/>
      <c r="M39" s="32" t="s">
        <v>988</v>
      </c>
      <c r="N39">
        <v>10</v>
      </c>
    </row>
    <row r="40" spans="1:14">
      <c r="A40" s="36">
        <v>2039</v>
      </c>
      <c r="B40" s="14" t="s">
        <v>94</v>
      </c>
      <c r="C40" s="36" t="s">
        <v>5306</v>
      </c>
      <c r="D40" s="36" t="s">
        <v>5307</v>
      </c>
      <c r="E40" s="147" t="s">
        <v>1359</v>
      </c>
      <c r="F40" s="105">
        <f t="shared" si="0"/>
        <v>21</v>
      </c>
      <c r="G40" s="36" t="s">
        <v>1192</v>
      </c>
      <c r="H40" s="36">
        <v>2</v>
      </c>
      <c r="I40" s="33"/>
      <c r="J40" s="20" t="s">
        <v>949</v>
      </c>
      <c r="K40" s="19" t="s">
        <v>950</v>
      </c>
      <c r="L40" s="33"/>
      <c r="M40" s="32" t="s">
        <v>989</v>
      </c>
      <c r="N40">
        <v>9</v>
      </c>
    </row>
    <row r="41" spans="1:14">
      <c r="A41" s="36">
        <v>2040</v>
      </c>
      <c r="B41" s="14" t="s">
        <v>95</v>
      </c>
      <c r="C41" s="36" t="s">
        <v>5308</v>
      </c>
      <c r="D41" s="36" t="s">
        <v>5309</v>
      </c>
      <c r="E41" s="147" t="s">
        <v>404</v>
      </c>
      <c r="F41" s="105">
        <f t="shared" si="0"/>
        <v>23</v>
      </c>
      <c r="G41" s="36" t="s">
        <v>1192</v>
      </c>
      <c r="H41" s="36">
        <v>3</v>
      </c>
      <c r="I41" s="33"/>
      <c r="J41" s="20" t="s">
        <v>951</v>
      </c>
      <c r="K41" s="19" t="s">
        <v>952</v>
      </c>
      <c r="L41" s="33"/>
      <c r="M41" s="32" t="s">
        <v>990</v>
      </c>
      <c r="N41">
        <v>8</v>
      </c>
    </row>
    <row r="42" spans="1:14">
      <c r="A42" s="36">
        <v>2041</v>
      </c>
      <c r="B42" s="14" t="s">
        <v>96</v>
      </c>
      <c r="C42" s="36" t="s">
        <v>5310</v>
      </c>
      <c r="D42" s="36" t="s">
        <v>5311</v>
      </c>
      <c r="E42" s="147" t="s">
        <v>404</v>
      </c>
      <c r="F42" s="105">
        <f t="shared" si="0"/>
        <v>23</v>
      </c>
      <c r="G42" s="36" t="s">
        <v>1192</v>
      </c>
      <c r="H42" s="36">
        <v>3</v>
      </c>
      <c r="I42" s="33"/>
      <c r="M42" s="32" t="s">
        <v>991</v>
      </c>
      <c r="N42">
        <v>7</v>
      </c>
    </row>
    <row r="43" spans="1:14">
      <c r="A43" s="36">
        <v>2042</v>
      </c>
      <c r="B43" s="14" t="s">
        <v>97</v>
      </c>
      <c r="C43" s="36" t="s">
        <v>5312</v>
      </c>
      <c r="D43" s="36" t="s">
        <v>5313</v>
      </c>
      <c r="E43" s="147" t="s">
        <v>404</v>
      </c>
      <c r="F43" s="105">
        <f t="shared" si="0"/>
        <v>23</v>
      </c>
      <c r="G43" s="36" t="s">
        <v>1192</v>
      </c>
      <c r="H43" s="36">
        <v>2</v>
      </c>
      <c r="I43" s="33"/>
      <c r="J43" s="20" t="s">
        <v>2851</v>
      </c>
      <c r="K43"/>
      <c r="M43" s="32" t="s">
        <v>992</v>
      </c>
      <c r="N43">
        <v>6</v>
      </c>
    </row>
    <row r="44" spans="1:14">
      <c r="A44" s="36">
        <v>2043</v>
      </c>
      <c r="B44" s="14" t="s">
        <v>98</v>
      </c>
      <c r="C44" s="36" t="s">
        <v>5314</v>
      </c>
      <c r="D44" s="36" t="s">
        <v>5315</v>
      </c>
      <c r="E44" s="147" t="s">
        <v>1359</v>
      </c>
      <c r="F44" s="105">
        <f t="shared" si="0"/>
        <v>21</v>
      </c>
      <c r="G44" s="36" t="s">
        <v>1197</v>
      </c>
      <c r="H44" s="36">
        <v>4</v>
      </c>
      <c r="I44" s="33"/>
      <c r="J44" s="33" t="s">
        <v>1170</v>
      </c>
      <c r="K44" s="34" t="s">
        <v>6324</v>
      </c>
      <c r="L44" s="33"/>
      <c r="M44" s="32" t="s">
        <v>993</v>
      </c>
      <c r="N44">
        <v>5</v>
      </c>
    </row>
    <row r="45" spans="1:14">
      <c r="A45" s="36">
        <v>2044</v>
      </c>
      <c r="B45" s="14" t="s">
        <v>99</v>
      </c>
      <c r="C45" s="36" t="s">
        <v>5316</v>
      </c>
      <c r="D45" s="36" t="s">
        <v>5317</v>
      </c>
      <c r="E45" s="147" t="s">
        <v>1359</v>
      </c>
      <c r="F45" s="105">
        <f t="shared" si="0"/>
        <v>21</v>
      </c>
      <c r="G45" s="36" t="s">
        <v>1197</v>
      </c>
      <c r="H45" s="36">
        <v>2</v>
      </c>
      <c r="I45" s="33"/>
      <c r="J45" s="33" t="s">
        <v>1172</v>
      </c>
      <c r="K45" s="34" t="s">
        <v>6333</v>
      </c>
      <c r="M45" s="32" t="s">
        <v>994</v>
      </c>
      <c r="N45">
        <v>4</v>
      </c>
    </row>
    <row r="46" spans="1:14">
      <c r="A46" s="36">
        <v>2045</v>
      </c>
      <c r="B46" s="14" t="s">
        <v>100</v>
      </c>
      <c r="C46" s="36" t="s">
        <v>5318</v>
      </c>
      <c r="D46" s="36" t="s">
        <v>5319</v>
      </c>
      <c r="E46" s="147" t="s">
        <v>1359</v>
      </c>
      <c r="F46" s="105">
        <f t="shared" si="0"/>
        <v>21</v>
      </c>
      <c r="G46" s="36" t="s">
        <v>1197</v>
      </c>
      <c r="H46" s="36">
        <v>3</v>
      </c>
      <c r="I46" s="33"/>
      <c r="J46" s="33" t="s">
        <v>1175</v>
      </c>
      <c r="K46" s="34" t="s">
        <v>6334</v>
      </c>
      <c r="M46" s="32" t="s">
        <v>995</v>
      </c>
      <c r="N46">
        <v>3</v>
      </c>
    </row>
    <row r="47" spans="1:14">
      <c r="A47" s="36">
        <v>2046</v>
      </c>
      <c r="B47" s="14" t="s">
        <v>101</v>
      </c>
      <c r="C47" s="36" t="s">
        <v>5320</v>
      </c>
      <c r="D47" s="36" t="s">
        <v>5321</v>
      </c>
      <c r="E47" s="147" t="s">
        <v>404</v>
      </c>
      <c r="F47" s="105">
        <f t="shared" si="0"/>
        <v>23</v>
      </c>
      <c r="G47" s="36" t="s">
        <v>1197</v>
      </c>
      <c r="H47" s="36">
        <v>2</v>
      </c>
      <c r="I47" s="33"/>
      <c r="J47" s="33" t="s">
        <v>1177</v>
      </c>
      <c r="K47" s="34" t="s">
        <v>6336</v>
      </c>
      <c r="M47" s="32" t="s">
        <v>996</v>
      </c>
      <c r="N47">
        <v>2</v>
      </c>
    </row>
    <row r="48" spans="1:14">
      <c r="A48" s="36">
        <v>2047</v>
      </c>
      <c r="B48" s="14" t="s">
        <v>102</v>
      </c>
      <c r="C48" s="36" t="s">
        <v>5322</v>
      </c>
      <c r="D48" s="36" t="s">
        <v>5323</v>
      </c>
      <c r="E48" s="147" t="s">
        <v>1185</v>
      </c>
      <c r="F48" s="105">
        <f t="shared" si="0"/>
        <v>18</v>
      </c>
      <c r="G48" s="36" t="s">
        <v>1197</v>
      </c>
      <c r="H48" s="36">
        <v>2</v>
      </c>
      <c r="I48" s="33"/>
      <c r="J48" s="33" t="s">
        <v>1179</v>
      </c>
      <c r="K48" s="34" t="s">
        <v>6337</v>
      </c>
      <c r="M48" s="32" t="s">
        <v>313</v>
      </c>
      <c r="N48">
        <v>1</v>
      </c>
    </row>
    <row r="49" spans="1:11">
      <c r="A49" s="36">
        <v>2048</v>
      </c>
      <c r="B49" s="14" t="s">
        <v>103</v>
      </c>
      <c r="C49" s="36" t="s">
        <v>1377</v>
      </c>
      <c r="D49" s="36" t="s">
        <v>1378</v>
      </c>
      <c r="E49" s="147" t="s">
        <v>1359</v>
      </c>
      <c r="F49" s="105">
        <f t="shared" si="0"/>
        <v>21</v>
      </c>
      <c r="G49" s="36" t="s">
        <v>1194</v>
      </c>
      <c r="H49" s="36">
        <v>4</v>
      </c>
      <c r="I49" s="33"/>
      <c r="J49" s="33" t="s">
        <v>1181</v>
      </c>
      <c r="K49" s="34" t="s">
        <v>6338</v>
      </c>
    </row>
    <row r="50" spans="1:11">
      <c r="A50" s="36">
        <v>2049</v>
      </c>
      <c r="B50" s="14" t="s">
        <v>104</v>
      </c>
      <c r="C50" s="36" t="s">
        <v>1543</v>
      </c>
      <c r="D50" s="36" t="s">
        <v>1544</v>
      </c>
      <c r="E50" s="147" t="s">
        <v>1359</v>
      </c>
      <c r="F50" s="105">
        <f t="shared" si="0"/>
        <v>21</v>
      </c>
      <c r="G50" s="36" t="s">
        <v>1194</v>
      </c>
      <c r="H50" s="36">
        <v>4</v>
      </c>
      <c r="I50" s="33"/>
      <c r="J50"/>
      <c r="K50"/>
    </row>
    <row r="51" spans="1:11">
      <c r="A51" s="36">
        <v>2050</v>
      </c>
      <c r="B51" s="14" t="s">
        <v>105</v>
      </c>
      <c r="C51" s="36" t="s">
        <v>5324</v>
      </c>
      <c r="D51" s="36" t="s">
        <v>5325</v>
      </c>
      <c r="E51" s="147" t="s">
        <v>1359</v>
      </c>
      <c r="F51" s="105">
        <f t="shared" si="0"/>
        <v>21</v>
      </c>
      <c r="G51" s="36" t="s">
        <v>1194</v>
      </c>
      <c r="H51" s="36">
        <v>3</v>
      </c>
      <c r="I51" s="33"/>
      <c r="J51" s="126" t="s">
        <v>2852</v>
      </c>
      <c r="K51"/>
    </row>
    <row r="52" spans="1:11">
      <c r="A52" s="36">
        <v>2051</v>
      </c>
      <c r="B52" s="14" t="s">
        <v>106</v>
      </c>
      <c r="C52" s="36" t="s">
        <v>5326</v>
      </c>
      <c r="D52" s="36" t="s">
        <v>5327</v>
      </c>
      <c r="E52" s="147" t="s">
        <v>1359</v>
      </c>
      <c r="F52" s="105">
        <f t="shared" si="0"/>
        <v>21</v>
      </c>
      <c r="G52" s="36" t="s">
        <v>1194</v>
      </c>
      <c r="H52" s="36">
        <v>3</v>
      </c>
      <c r="I52" s="33"/>
      <c r="J52" s="20" t="s">
        <v>919</v>
      </c>
      <c r="K52" s="19" t="s">
        <v>920</v>
      </c>
    </row>
    <row r="53" spans="1:11">
      <c r="A53" s="36">
        <v>2052</v>
      </c>
      <c r="B53" s="14" t="s">
        <v>107</v>
      </c>
      <c r="C53" s="36" t="s">
        <v>5328</v>
      </c>
      <c r="D53" s="36" t="s">
        <v>5329</v>
      </c>
      <c r="E53" s="147" t="s">
        <v>1359</v>
      </c>
      <c r="F53" s="105">
        <f t="shared" si="0"/>
        <v>21</v>
      </c>
      <c r="G53" s="36" t="s">
        <v>1194</v>
      </c>
      <c r="H53" s="36">
        <v>2</v>
      </c>
      <c r="I53" s="33"/>
      <c r="J53" s="20" t="s">
        <v>921</v>
      </c>
      <c r="K53" s="19" t="s">
        <v>922</v>
      </c>
    </row>
    <row r="54" spans="1:11">
      <c r="A54" s="36">
        <v>2053</v>
      </c>
      <c r="B54" s="14" t="s">
        <v>108</v>
      </c>
      <c r="C54" s="36" t="s">
        <v>5330</v>
      </c>
      <c r="D54" s="36" t="s">
        <v>5331</v>
      </c>
      <c r="E54" s="147" t="s">
        <v>1359</v>
      </c>
      <c r="F54" s="105">
        <f t="shared" si="0"/>
        <v>21</v>
      </c>
      <c r="G54" s="36" t="s">
        <v>1194</v>
      </c>
      <c r="H54" s="36">
        <v>1</v>
      </c>
      <c r="I54" s="33"/>
      <c r="J54" s="20" t="s">
        <v>30</v>
      </c>
      <c r="K54" s="19" t="s">
        <v>31</v>
      </c>
    </row>
    <row r="55" spans="1:11">
      <c r="A55" s="36">
        <v>2054</v>
      </c>
      <c r="B55" s="14" t="s">
        <v>109</v>
      </c>
      <c r="C55" s="36" t="s">
        <v>1527</v>
      </c>
      <c r="D55" s="36" t="s">
        <v>1528</v>
      </c>
      <c r="E55" s="147" t="s">
        <v>404</v>
      </c>
      <c r="F55" s="105">
        <f t="shared" si="0"/>
        <v>23</v>
      </c>
      <c r="G55" s="36" t="s">
        <v>1226</v>
      </c>
      <c r="H55" s="36">
        <v>4</v>
      </c>
      <c r="I55" s="33"/>
      <c r="J55" s="20" t="s">
        <v>923</v>
      </c>
      <c r="K55" s="19" t="s">
        <v>924</v>
      </c>
    </row>
    <row r="56" spans="1:11">
      <c r="A56" s="36">
        <v>2055</v>
      </c>
      <c r="B56" s="14" t="s">
        <v>110</v>
      </c>
      <c r="C56" s="36" t="s">
        <v>5332</v>
      </c>
      <c r="D56" s="36" t="s">
        <v>5333</v>
      </c>
      <c r="E56" s="147" t="s">
        <v>404</v>
      </c>
      <c r="F56" s="105">
        <f t="shared" si="0"/>
        <v>23</v>
      </c>
      <c r="G56" s="36" t="s">
        <v>1226</v>
      </c>
      <c r="H56" s="36">
        <v>3</v>
      </c>
      <c r="I56" s="33"/>
      <c r="J56" s="126" t="s">
        <v>6315</v>
      </c>
      <c r="K56" s="34" t="s">
        <v>6316</v>
      </c>
    </row>
    <row r="57" spans="1:11">
      <c r="A57" s="36">
        <v>2056</v>
      </c>
      <c r="B57" s="14" t="s">
        <v>112</v>
      </c>
      <c r="C57" s="36" t="s">
        <v>5334</v>
      </c>
      <c r="D57" s="36" t="s">
        <v>5335</v>
      </c>
      <c r="E57" s="147" t="s">
        <v>404</v>
      </c>
      <c r="F57" s="105">
        <f t="shared" si="0"/>
        <v>23</v>
      </c>
      <c r="G57" s="36" t="s">
        <v>1226</v>
      </c>
      <c r="H57" s="36">
        <v>2</v>
      </c>
      <c r="I57" s="33"/>
      <c r="J57" s="20" t="s">
        <v>931</v>
      </c>
      <c r="K57" s="19" t="s">
        <v>932</v>
      </c>
    </row>
    <row r="58" spans="1:11">
      <c r="A58" s="36">
        <v>2057</v>
      </c>
      <c r="B58" s="14" t="s">
        <v>113</v>
      </c>
      <c r="C58" s="36" t="s">
        <v>5336</v>
      </c>
      <c r="D58" s="36" t="s">
        <v>5337</v>
      </c>
      <c r="E58" s="147" t="s">
        <v>404</v>
      </c>
      <c r="F58" s="105">
        <f t="shared" si="0"/>
        <v>23</v>
      </c>
      <c r="G58" s="36" t="s">
        <v>1226</v>
      </c>
      <c r="H58" s="36">
        <v>2</v>
      </c>
      <c r="I58" s="33"/>
      <c r="J58" s="20" t="s">
        <v>937</v>
      </c>
      <c r="K58" s="19" t="s">
        <v>938</v>
      </c>
    </row>
    <row r="59" spans="1:11">
      <c r="A59" s="36">
        <v>2058</v>
      </c>
      <c r="B59" s="14" t="s">
        <v>114</v>
      </c>
      <c r="C59" s="36" t="s">
        <v>1409</v>
      </c>
      <c r="D59" s="36" t="s">
        <v>1410</v>
      </c>
      <c r="E59" s="147" t="s">
        <v>1174</v>
      </c>
      <c r="F59" s="105">
        <f t="shared" si="0"/>
        <v>24</v>
      </c>
      <c r="G59" s="36" t="s">
        <v>1200</v>
      </c>
      <c r="H59" s="36">
        <v>4</v>
      </c>
      <c r="I59" s="33"/>
      <c r="J59" s="20" t="s">
        <v>941</v>
      </c>
      <c r="K59" s="19" t="s">
        <v>942</v>
      </c>
    </row>
    <row r="60" spans="1:11">
      <c r="A60" s="36">
        <v>2059</v>
      </c>
      <c r="B60" s="14" t="s">
        <v>115</v>
      </c>
      <c r="C60" s="36" t="s">
        <v>5338</v>
      </c>
      <c r="D60" s="36" t="s">
        <v>5339</v>
      </c>
      <c r="E60" s="147" t="s">
        <v>1174</v>
      </c>
      <c r="F60" s="105">
        <f t="shared" si="0"/>
        <v>24</v>
      </c>
      <c r="G60" s="36" t="s">
        <v>1200</v>
      </c>
      <c r="H60" s="36">
        <v>2</v>
      </c>
      <c r="I60" s="33"/>
      <c r="J60" s="20" t="s">
        <v>943</v>
      </c>
      <c r="K60" s="19" t="s">
        <v>944</v>
      </c>
    </row>
    <row r="61" spans="1:11">
      <c r="A61" s="36">
        <v>2060</v>
      </c>
      <c r="B61" s="14" t="s">
        <v>116</v>
      </c>
      <c r="C61" s="36" t="s">
        <v>5340</v>
      </c>
      <c r="D61" s="36" t="s">
        <v>5341</v>
      </c>
      <c r="E61" s="147" t="s">
        <v>1174</v>
      </c>
      <c r="F61" s="105">
        <f t="shared" si="0"/>
        <v>24</v>
      </c>
      <c r="G61" s="36" t="s">
        <v>1200</v>
      </c>
      <c r="H61" s="36">
        <v>2</v>
      </c>
      <c r="I61" s="33"/>
      <c r="J61" s="20" t="s">
        <v>947</v>
      </c>
      <c r="K61" s="19" t="s">
        <v>948</v>
      </c>
    </row>
    <row r="62" spans="1:11">
      <c r="A62" s="36">
        <v>2061</v>
      </c>
      <c r="B62" s="14" t="s">
        <v>117</v>
      </c>
      <c r="C62" s="36" t="s">
        <v>5342</v>
      </c>
      <c r="D62" s="36" t="s">
        <v>5343</v>
      </c>
      <c r="E62" s="147" t="s">
        <v>1174</v>
      </c>
      <c r="F62" s="105">
        <f t="shared" si="0"/>
        <v>24</v>
      </c>
      <c r="G62" s="36" t="s">
        <v>1200</v>
      </c>
      <c r="H62" s="36">
        <v>2</v>
      </c>
      <c r="I62" s="33"/>
      <c r="J62" s="20" t="s">
        <v>951</v>
      </c>
      <c r="K62" s="19" t="s">
        <v>952</v>
      </c>
    </row>
    <row r="63" spans="1:11">
      <c r="A63" s="36">
        <v>2062</v>
      </c>
      <c r="B63" s="14" t="s">
        <v>118</v>
      </c>
      <c r="C63" s="36" t="s">
        <v>5344</v>
      </c>
      <c r="D63" s="36" t="s">
        <v>5345</v>
      </c>
      <c r="E63" s="147" t="s">
        <v>1174</v>
      </c>
      <c r="F63" s="105">
        <f t="shared" si="0"/>
        <v>24</v>
      </c>
      <c r="G63" s="36" t="s">
        <v>1200</v>
      </c>
      <c r="H63" s="36">
        <v>3</v>
      </c>
      <c r="I63" s="33"/>
    </row>
    <row r="64" spans="1:11">
      <c r="A64" s="36">
        <v>2063</v>
      </c>
      <c r="B64" s="14" t="s">
        <v>120</v>
      </c>
      <c r="C64" s="36" t="s">
        <v>5346</v>
      </c>
      <c r="D64" s="36" t="s">
        <v>5347</v>
      </c>
      <c r="E64" s="147" t="s">
        <v>1174</v>
      </c>
      <c r="F64" s="105">
        <f t="shared" si="0"/>
        <v>24</v>
      </c>
      <c r="G64" s="36" t="s">
        <v>1200</v>
      </c>
      <c r="H64" s="36">
        <v>3</v>
      </c>
      <c r="I64" s="33"/>
    </row>
    <row r="65" spans="1:9">
      <c r="A65" s="36">
        <v>2064</v>
      </c>
      <c r="B65" s="14" t="s">
        <v>122</v>
      </c>
      <c r="C65" s="36" t="s">
        <v>5348</v>
      </c>
      <c r="D65" s="36" t="s">
        <v>5349</v>
      </c>
      <c r="E65" s="147" t="s">
        <v>1174</v>
      </c>
      <c r="F65" s="105">
        <f t="shared" si="0"/>
        <v>24</v>
      </c>
      <c r="G65" s="36" t="s">
        <v>1200</v>
      </c>
      <c r="H65" s="36">
        <v>3</v>
      </c>
      <c r="I65" s="33"/>
    </row>
    <row r="66" spans="1:9">
      <c r="A66" s="36">
        <v>2065</v>
      </c>
      <c r="B66" s="14" t="s">
        <v>123</v>
      </c>
      <c r="C66" s="36" t="s">
        <v>5350</v>
      </c>
      <c r="D66" s="36" t="s">
        <v>5351</v>
      </c>
      <c r="E66" s="147" t="s">
        <v>1174</v>
      </c>
      <c r="F66" s="105">
        <f t="shared" ref="F66:F129" si="1">VLOOKUP(E66,$M$1:$N$48,2,FALSE)</f>
        <v>24</v>
      </c>
      <c r="G66" s="36" t="s">
        <v>1200</v>
      </c>
      <c r="H66" s="36">
        <v>3</v>
      </c>
      <c r="I66" s="33"/>
    </row>
    <row r="67" spans="1:9">
      <c r="A67" s="36">
        <v>2066</v>
      </c>
      <c r="B67" s="14" t="s">
        <v>124</v>
      </c>
      <c r="C67" s="36" t="s">
        <v>5352</v>
      </c>
      <c r="D67" s="36" t="s">
        <v>5353</v>
      </c>
      <c r="E67" s="147" t="s">
        <v>1174</v>
      </c>
      <c r="F67" s="105">
        <f t="shared" si="1"/>
        <v>24</v>
      </c>
      <c r="G67" s="36" t="s">
        <v>1200</v>
      </c>
      <c r="H67" s="36">
        <v>3</v>
      </c>
      <c r="I67" s="33"/>
    </row>
    <row r="68" spans="1:9">
      <c r="A68" s="36">
        <v>2067</v>
      </c>
      <c r="B68" s="14" t="s">
        <v>126</v>
      </c>
      <c r="C68" s="36" t="s">
        <v>5354</v>
      </c>
      <c r="D68" s="36" t="s">
        <v>5355</v>
      </c>
      <c r="E68" s="147" t="s">
        <v>1174</v>
      </c>
      <c r="F68" s="105">
        <f t="shared" si="1"/>
        <v>24</v>
      </c>
      <c r="G68" s="36" t="s">
        <v>1200</v>
      </c>
      <c r="H68" s="36">
        <v>3</v>
      </c>
      <c r="I68" s="33"/>
    </row>
    <row r="69" spans="1:9">
      <c r="A69" s="36">
        <v>2068</v>
      </c>
      <c r="B69" s="14" t="s">
        <v>127</v>
      </c>
      <c r="C69" s="36" t="s">
        <v>5356</v>
      </c>
      <c r="D69" s="36" t="s">
        <v>5357</v>
      </c>
      <c r="E69" s="147" t="s">
        <v>1174</v>
      </c>
      <c r="F69" s="105">
        <f t="shared" si="1"/>
        <v>24</v>
      </c>
      <c r="G69" s="36" t="s">
        <v>1200</v>
      </c>
      <c r="H69" s="36">
        <v>3</v>
      </c>
      <c r="I69" s="33"/>
    </row>
    <row r="70" spans="1:9">
      <c r="A70" s="36">
        <v>2069</v>
      </c>
      <c r="B70" s="14" t="s">
        <v>129</v>
      </c>
      <c r="C70" s="36" t="s">
        <v>5358</v>
      </c>
      <c r="D70" s="36" t="s">
        <v>5359</v>
      </c>
      <c r="E70" s="147" t="s">
        <v>1174</v>
      </c>
      <c r="F70" s="105">
        <f t="shared" si="1"/>
        <v>24</v>
      </c>
      <c r="G70" s="36" t="s">
        <v>1200</v>
      </c>
      <c r="H70" s="36">
        <v>3</v>
      </c>
      <c r="I70" s="33"/>
    </row>
    <row r="71" spans="1:9">
      <c r="A71" s="36">
        <v>2070</v>
      </c>
      <c r="B71" s="14" t="s">
        <v>130</v>
      </c>
      <c r="C71" s="36" t="s">
        <v>1411</v>
      </c>
      <c r="D71" s="36" t="s">
        <v>1412</v>
      </c>
      <c r="E71" s="147" t="s">
        <v>1174</v>
      </c>
      <c r="F71" s="105">
        <f t="shared" si="1"/>
        <v>24</v>
      </c>
      <c r="G71" s="36" t="s">
        <v>1200</v>
      </c>
      <c r="H71" s="36">
        <v>4</v>
      </c>
      <c r="I71" s="33"/>
    </row>
    <row r="72" spans="1:9">
      <c r="A72" s="36">
        <v>2071</v>
      </c>
      <c r="B72" s="14" t="s">
        <v>131</v>
      </c>
      <c r="C72" s="36" t="s">
        <v>5360</v>
      </c>
      <c r="D72" s="36" t="s">
        <v>5361</v>
      </c>
      <c r="E72" s="147" t="s">
        <v>1174</v>
      </c>
      <c r="F72" s="105">
        <f t="shared" si="1"/>
        <v>24</v>
      </c>
      <c r="G72" s="36" t="s">
        <v>1200</v>
      </c>
      <c r="H72" s="36">
        <v>2</v>
      </c>
      <c r="I72" s="33"/>
    </row>
    <row r="73" spans="1:9">
      <c r="A73" s="36">
        <v>2072</v>
      </c>
      <c r="B73" s="14" t="s">
        <v>132</v>
      </c>
      <c r="C73" s="36" t="s">
        <v>5362</v>
      </c>
      <c r="D73" s="36" t="s">
        <v>5363</v>
      </c>
      <c r="E73" s="147" t="s">
        <v>1174</v>
      </c>
      <c r="F73" s="105">
        <f t="shared" si="1"/>
        <v>24</v>
      </c>
      <c r="G73" s="36" t="s">
        <v>1200</v>
      </c>
      <c r="H73" s="36">
        <v>2</v>
      </c>
      <c r="I73" s="33"/>
    </row>
    <row r="74" spans="1:9">
      <c r="A74" s="36">
        <v>2073</v>
      </c>
      <c r="B74" s="14" t="s">
        <v>134</v>
      </c>
      <c r="C74" s="36" t="s">
        <v>5364</v>
      </c>
      <c r="D74" s="36" t="s">
        <v>5365</v>
      </c>
      <c r="E74" s="147" t="s">
        <v>1174</v>
      </c>
      <c r="F74" s="105">
        <f t="shared" si="1"/>
        <v>24</v>
      </c>
      <c r="G74" s="36" t="s">
        <v>1200</v>
      </c>
      <c r="H74" s="36">
        <v>2</v>
      </c>
      <c r="I74" s="33"/>
    </row>
    <row r="75" spans="1:9">
      <c r="A75" s="36">
        <v>2074</v>
      </c>
      <c r="B75" s="14" t="s">
        <v>136</v>
      </c>
      <c r="C75" s="36" t="s">
        <v>5366</v>
      </c>
      <c r="D75" s="36" t="s">
        <v>5367</v>
      </c>
      <c r="E75" s="147" t="s">
        <v>1174</v>
      </c>
      <c r="F75" s="105">
        <f t="shared" si="1"/>
        <v>24</v>
      </c>
      <c r="G75" s="36" t="s">
        <v>1222</v>
      </c>
      <c r="H75" s="36">
        <v>2</v>
      </c>
      <c r="I75" s="33"/>
    </row>
    <row r="76" spans="1:9">
      <c r="A76" s="36">
        <v>2075</v>
      </c>
      <c r="B76" s="14" t="s">
        <v>137</v>
      </c>
      <c r="C76" s="36" t="s">
        <v>5368</v>
      </c>
      <c r="D76" s="36" t="s">
        <v>5369</v>
      </c>
      <c r="E76" s="147" t="s">
        <v>1174</v>
      </c>
      <c r="F76" s="105">
        <f t="shared" si="1"/>
        <v>24</v>
      </c>
      <c r="G76" s="36" t="s">
        <v>1222</v>
      </c>
      <c r="H76" s="36">
        <v>2</v>
      </c>
      <c r="I76" s="33"/>
    </row>
    <row r="77" spans="1:9">
      <c r="A77" s="36">
        <v>2076</v>
      </c>
      <c r="B77" s="14" t="s">
        <v>138</v>
      </c>
      <c r="C77" s="36" t="s">
        <v>5370</v>
      </c>
      <c r="D77" s="36" t="s">
        <v>5371</v>
      </c>
      <c r="E77" s="147" t="s">
        <v>1174</v>
      </c>
      <c r="F77" s="105">
        <f t="shared" si="1"/>
        <v>24</v>
      </c>
      <c r="G77" s="36" t="s">
        <v>1222</v>
      </c>
      <c r="H77" s="36">
        <v>2</v>
      </c>
      <c r="I77" s="33"/>
    </row>
    <row r="78" spans="1:9">
      <c r="A78" s="36">
        <v>2077</v>
      </c>
      <c r="B78" s="14" t="s">
        <v>139</v>
      </c>
      <c r="C78" s="36" t="s">
        <v>5372</v>
      </c>
      <c r="D78" s="36" t="s">
        <v>5373</v>
      </c>
      <c r="E78" s="147" t="s">
        <v>1174</v>
      </c>
      <c r="F78" s="105">
        <f t="shared" si="1"/>
        <v>24</v>
      </c>
      <c r="G78" s="36" t="s">
        <v>1222</v>
      </c>
      <c r="H78" s="36">
        <v>3</v>
      </c>
      <c r="I78" s="33"/>
    </row>
    <row r="79" spans="1:9">
      <c r="A79" s="36">
        <v>2078</v>
      </c>
      <c r="B79" s="14" t="s">
        <v>140</v>
      </c>
      <c r="C79" s="36" t="s">
        <v>5374</v>
      </c>
      <c r="D79" s="36" t="s">
        <v>5375</v>
      </c>
      <c r="E79" s="147" t="s">
        <v>1174</v>
      </c>
      <c r="F79" s="105">
        <f t="shared" si="1"/>
        <v>24</v>
      </c>
      <c r="G79" s="36" t="s">
        <v>1222</v>
      </c>
      <c r="H79" s="36">
        <v>3</v>
      </c>
      <c r="I79" s="33"/>
    </row>
    <row r="80" spans="1:9">
      <c r="A80" s="36">
        <v>2079</v>
      </c>
      <c r="B80" s="14" t="s">
        <v>142</v>
      </c>
      <c r="C80" s="36" t="s">
        <v>5376</v>
      </c>
      <c r="D80" s="36" t="s">
        <v>5377</v>
      </c>
      <c r="E80" s="147" t="s">
        <v>404</v>
      </c>
      <c r="F80" s="105">
        <f t="shared" si="1"/>
        <v>23</v>
      </c>
      <c r="G80" s="36" t="s">
        <v>1222</v>
      </c>
      <c r="H80" s="36">
        <v>3</v>
      </c>
      <c r="I80" s="33"/>
    </row>
    <row r="81" spans="1:9">
      <c r="A81" s="36">
        <v>2080</v>
      </c>
      <c r="B81" s="14" t="s">
        <v>144</v>
      </c>
      <c r="C81" s="36" t="s">
        <v>5378</v>
      </c>
      <c r="D81" s="36" t="s">
        <v>1522</v>
      </c>
      <c r="E81" s="147" t="s">
        <v>1174</v>
      </c>
      <c r="F81" s="105">
        <f t="shared" si="1"/>
        <v>24</v>
      </c>
      <c r="G81" s="36" t="s">
        <v>1222</v>
      </c>
      <c r="H81" s="36">
        <v>4</v>
      </c>
      <c r="I81" s="33"/>
    </row>
    <row r="82" spans="1:9">
      <c r="A82" s="36">
        <v>2081</v>
      </c>
      <c r="B82" s="14" t="s">
        <v>145</v>
      </c>
      <c r="C82" s="36" t="s">
        <v>5379</v>
      </c>
      <c r="D82" s="36" t="s">
        <v>5380</v>
      </c>
      <c r="E82" s="147" t="s">
        <v>1174</v>
      </c>
      <c r="F82" s="105">
        <f t="shared" si="1"/>
        <v>24</v>
      </c>
      <c r="G82" s="36" t="s">
        <v>1222</v>
      </c>
      <c r="H82" s="36">
        <v>4</v>
      </c>
      <c r="I82" s="33"/>
    </row>
    <row r="83" spans="1:9">
      <c r="A83" s="36">
        <v>2082</v>
      </c>
      <c r="B83" s="14" t="s">
        <v>146</v>
      </c>
      <c r="C83" s="36" t="s">
        <v>1516</v>
      </c>
      <c r="D83" s="36" t="s">
        <v>1517</v>
      </c>
      <c r="E83" s="147" t="s">
        <v>1174</v>
      </c>
      <c r="F83" s="105">
        <f t="shared" si="1"/>
        <v>24</v>
      </c>
      <c r="G83" s="36" t="s">
        <v>1222</v>
      </c>
      <c r="H83" s="36">
        <v>4</v>
      </c>
      <c r="I83" s="33"/>
    </row>
    <row r="84" spans="1:9">
      <c r="A84" s="36">
        <v>2083</v>
      </c>
      <c r="B84" s="14" t="s">
        <v>147</v>
      </c>
      <c r="C84" s="36" t="s">
        <v>1518</v>
      </c>
      <c r="D84" s="36" t="s">
        <v>1519</v>
      </c>
      <c r="E84" s="147" t="s">
        <v>1174</v>
      </c>
      <c r="F84" s="105">
        <f t="shared" si="1"/>
        <v>24</v>
      </c>
      <c r="G84" s="36" t="s">
        <v>1222</v>
      </c>
      <c r="H84" s="36">
        <v>4</v>
      </c>
      <c r="I84" s="33"/>
    </row>
    <row r="85" spans="1:9">
      <c r="A85" s="36">
        <v>2084</v>
      </c>
      <c r="B85" s="14" t="s">
        <v>148</v>
      </c>
      <c r="C85" s="36" t="s">
        <v>1520</v>
      </c>
      <c r="D85" s="36" t="s">
        <v>1521</v>
      </c>
      <c r="E85" s="147" t="s">
        <v>1174</v>
      </c>
      <c r="F85" s="105">
        <f t="shared" si="1"/>
        <v>24</v>
      </c>
      <c r="G85" s="36" t="s">
        <v>1222</v>
      </c>
      <c r="H85" s="36">
        <v>4</v>
      </c>
      <c r="I85" s="33"/>
    </row>
    <row r="86" spans="1:9">
      <c r="A86" s="36">
        <v>2085</v>
      </c>
      <c r="B86" s="14" t="s">
        <v>149</v>
      </c>
      <c r="C86" s="36" t="s">
        <v>1514</v>
      </c>
      <c r="D86" s="36" t="s">
        <v>1515</v>
      </c>
      <c r="E86" s="147" t="s">
        <v>1174</v>
      </c>
      <c r="F86" s="105">
        <f t="shared" si="1"/>
        <v>24</v>
      </c>
      <c r="G86" s="36" t="s">
        <v>1222</v>
      </c>
      <c r="H86" s="36">
        <v>4</v>
      </c>
      <c r="I86" s="33"/>
    </row>
    <row r="87" spans="1:9">
      <c r="A87" s="36">
        <v>2086</v>
      </c>
      <c r="B87" s="14" t="s">
        <v>150</v>
      </c>
      <c r="C87" s="36" t="s">
        <v>5381</v>
      </c>
      <c r="D87" s="36" t="s">
        <v>5382</v>
      </c>
      <c r="E87" s="147" t="s">
        <v>404</v>
      </c>
      <c r="F87" s="105">
        <f t="shared" si="1"/>
        <v>23</v>
      </c>
      <c r="G87" s="36" t="s">
        <v>1201</v>
      </c>
      <c r="H87" s="36">
        <v>3</v>
      </c>
      <c r="I87" s="33"/>
    </row>
    <row r="88" spans="1:9">
      <c r="A88" s="36">
        <v>2087</v>
      </c>
      <c r="B88" s="14" t="s">
        <v>151</v>
      </c>
      <c r="C88" s="36" t="s">
        <v>5383</v>
      </c>
      <c r="D88" s="36" t="s">
        <v>5384</v>
      </c>
      <c r="E88" s="147" t="s">
        <v>801</v>
      </c>
      <c r="F88" s="105">
        <f t="shared" si="1"/>
        <v>22</v>
      </c>
      <c r="G88" s="36" t="s">
        <v>1201</v>
      </c>
      <c r="H88" s="36">
        <v>3</v>
      </c>
      <c r="I88" s="33"/>
    </row>
    <row r="89" spans="1:9">
      <c r="A89" s="36">
        <v>2088</v>
      </c>
      <c r="B89" s="14" t="s">
        <v>152</v>
      </c>
      <c r="C89" s="36" t="s">
        <v>5385</v>
      </c>
      <c r="D89" s="36" t="s">
        <v>5386</v>
      </c>
      <c r="E89" s="147" t="s">
        <v>404</v>
      </c>
      <c r="F89" s="105">
        <f t="shared" si="1"/>
        <v>23</v>
      </c>
      <c r="G89" s="36" t="s">
        <v>1201</v>
      </c>
      <c r="H89" s="36">
        <v>2</v>
      </c>
      <c r="I89" s="33"/>
    </row>
    <row r="90" spans="1:9">
      <c r="A90" s="36">
        <v>2089</v>
      </c>
      <c r="B90" s="14" t="s">
        <v>153</v>
      </c>
      <c r="C90" s="36" t="s">
        <v>1363</v>
      </c>
      <c r="D90" s="36" t="s">
        <v>1364</v>
      </c>
      <c r="E90" s="147" t="s">
        <v>404</v>
      </c>
      <c r="F90" s="105">
        <f t="shared" si="1"/>
        <v>23</v>
      </c>
      <c r="G90" s="36" t="s">
        <v>1201</v>
      </c>
      <c r="H90" s="36" t="s">
        <v>275</v>
      </c>
      <c r="I90" s="33"/>
    </row>
    <row r="91" spans="1:9">
      <c r="A91" s="36">
        <v>2090</v>
      </c>
      <c r="B91" s="14" t="s">
        <v>154</v>
      </c>
      <c r="C91" s="36" t="s">
        <v>1413</v>
      </c>
      <c r="D91" s="36" t="s">
        <v>1414</v>
      </c>
      <c r="E91" s="147" t="s">
        <v>313</v>
      </c>
      <c r="F91" s="105">
        <f t="shared" si="1"/>
        <v>1</v>
      </c>
      <c r="G91" s="36" t="s">
        <v>1201</v>
      </c>
      <c r="H91" s="36">
        <v>4</v>
      </c>
      <c r="I91" s="33"/>
    </row>
    <row r="92" spans="1:9">
      <c r="A92" s="36">
        <v>2091</v>
      </c>
      <c r="B92" s="14" t="s">
        <v>156</v>
      </c>
      <c r="C92" s="36" t="s">
        <v>5387</v>
      </c>
      <c r="D92" s="36" t="s">
        <v>5388</v>
      </c>
      <c r="E92" s="147" t="s">
        <v>404</v>
      </c>
      <c r="F92" s="105">
        <f t="shared" si="1"/>
        <v>23</v>
      </c>
      <c r="G92" s="36" t="s">
        <v>1201</v>
      </c>
      <c r="H92" s="36">
        <v>4</v>
      </c>
      <c r="I92" s="33"/>
    </row>
    <row r="93" spans="1:9">
      <c r="A93" s="36">
        <v>2092</v>
      </c>
      <c r="B93" s="14" t="s">
        <v>157</v>
      </c>
      <c r="C93" s="36" t="s">
        <v>1473</v>
      </c>
      <c r="D93" s="36" t="s">
        <v>1474</v>
      </c>
      <c r="E93" s="147" t="s">
        <v>404</v>
      </c>
      <c r="F93" s="105">
        <f t="shared" si="1"/>
        <v>23</v>
      </c>
      <c r="G93" s="36" t="s">
        <v>1201</v>
      </c>
      <c r="H93" s="36">
        <v>4</v>
      </c>
      <c r="I93" s="33"/>
    </row>
    <row r="94" spans="1:9">
      <c r="A94" s="36">
        <v>2093</v>
      </c>
      <c r="B94" s="14" t="s">
        <v>158</v>
      </c>
      <c r="C94" s="36" t="s">
        <v>5389</v>
      </c>
      <c r="D94" s="36" t="s">
        <v>1415</v>
      </c>
      <c r="E94" s="147" t="s">
        <v>404</v>
      </c>
      <c r="F94" s="105">
        <f t="shared" si="1"/>
        <v>23</v>
      </c>
      <c r="G94" s="36" t="s">
        <v>1201</v>
      </c>
      <c r="H94" s="36">
        <v>4</v>
      </c>
      <c r="I94" s="33"/>
    </row>
    <row r="95" spans="1:9">
      <c r="A95" s="36">
        <v>2094</v>
      </c>
      <c r="B95" s="14" t="s">
        <v>159</v>
      </c>
      <c r="C95" s="36" t="s">
        <v>1416</v>
      </c>
      <c r="D95" s="36" t="s">
        <v>1417</v>
      </c>
      <c r="E95" s="147" t="s">
        <v>811</v>
      </c>
      <c r="F95" s="105">
        <f t="shared" si="1"/>
        <v>37</v>
      </c>
      <c r="G95" s="36" t="s">
        <v>1201</v>
      </c>
      <c r="H95" s="36">
        <v>4</v>
      </c>
      <c r="I95" s="33"/>
    </row>
    <row r="96" spans="1:9">
      <c r="A96" s="36">
        <v>2095</v>
      </c>
      <c r="B96" s="14" t="s">
        <v>160</v>
      </c>
      <c r="C96" s="36" t="s">
        <v>1418</v>
      </c>
      <c r="D96" s="36" t="s">
        <v>1419</v>
      </c>
      <c r="E96" s="147" t="s">
        <v>404</v>
      </c>
      <c r="F96" s="105">
        <f t="shared" si="1"/>
        <v>23</v>
      </c>
      <c r="G96" s="36" t="s">
        <v>1201</v>
      </c>
      <c r="H96" s="36">
        <v>4</v>
      </c>
      <c r="I96" s="33"/>
    </row>
    <row r="97" spans="1:9">
      <c r="A97" s="36">
        <v>2096</v>
      </c>
      <c r="B97" s="14" t="s">
        <v>162</v>
      </c>
      <c r="C97" s="36" t="s">
        <v>1420</v>
      </c>
      <c r="D97" s="36" t="s">
        <v>1421</v>
      </c>
      <c r="E97" s="147" t="s">
        <v>404</v>
      </c>
      <c r="F97" s="105">
        <f t="shared" si="1"/>
        <v>23</v>
      </c>
      <c r="G97" s="36" t="s">
        <v>1201</v>
      </c>
      <c r="H97" s="36">
        <v>4</v>
      </c>
      <c r="I97" s="33"/>
    </row>
    <row r="98" spans="1:9">
      <c r="A98" s="36">
        <v>2097</v>
      </c>
      <c r="B98" s="14" t="s">
        <v>164</v>
      </c>
      <c r="C98" s="36" t="s">
        <v>1422</v>
      </c>
      <c r="D98" s="36" t="s">
        <v>1423</v>
      </c>
      <c r="E98" s="147" t="s">
        <v>404</v>
      </c>
      <c r="F98" s="105">
        <f t="shared" si="1"/>
        <v>23</v>
      </c>
      <c r="G98" s="36" t="s">
        <v>1201</v>
      </c>
      <c r="H98" s="36">
        <v>4</v>
      </c>
      <c r="I98" s="33"/>
    </row>
    <row r="99" spans="1:9">
      <c r="A99" s="36">
        <v>2098</v>
      </c>
      <c r="B99" s="14" t="s">
        <v>166</v>
      </c>
      <c r="C99" s="36" t="s">
        <v>1395</v>
      </c>
      <c r="D99" s="36" t="s">
        <v>5390</v>
      </c>
      <c r="E99" s="147" t="s">
        <v>404</v>
      </c>
      <c r="F99" s="105">
        <f t="shared" si="1"/>
        <v>23</v>
      </c>
      <c r="G99" s="36" t="s">
        <v>1201</v>
      </c>
      <c r="H99" s="36">
        <v>4</v>
      </c>
      <c r="I99" s="33"/>
    </row>
    <row r="100" spans="1:9">
      <c r="A100" s="36">
        <v>2099</v>
      </c>
      <c r="B100" s="14" t="s">
        <v>167</v>
      </c>
      <c r="C100" s="36" t="s">
        <v>5391</v>
      </c>
      <c r="D100" s="36" t="s">
        <v>5392</v>
      </c>
      <c r="E100" s="147" t="s">
        <v>404</v>
      </c>
      <c r="F100" s="105">
        <f t="shared" si="1"/>
        <v>23</v>
      </c>
      <c r="G100" s="36" t="s">
        <v>1201</v>
      </c>
      <c r="H100" s="36">
        <v>4</v>
      </c>
      <c r="I100" s="33"/>
    </row>
    <row r="101" spans="1:9">
      <c r="A101" s="36">
        <v>2100</v>
      </c>
      <c r="B101" s="14" t="s">
        <v>168</v>
      </c>
      <c r="C101" s="36" t="s">
        <v>1424</v>
      </c>
      <c r="D101" s="36" t="s">
        <v>1425</v>
      </c>
      <c r="E101" s="147" t="s">
        <v>404</v>
      </c>
      <c r="F101" s="105">
        <f t="shared" si="1"/>
        <v>23</v>
      </c>
      <c r="G101" s="36" t="s">
        <v>1201</v>
      </c>
      <c r="H101" s="36">
        <v>4</v>
      </c>
      <c r="I101" s="33"/>
    </row>
    <row r="102" spans="1:9">
      <c r="A102" s="36">
        <v>2101</v>
      </c>
      <c r="B102" s="14" t="s">
        <v>169</v>
      </c>
      <c r="C102" s="36" t="s">
        <v>1426</v>
      </c>
      <c r="D102" s="36" t="s">
        <v>1427</v>
      </c>
      <c r="E102" s="147" t="s">
        <v>1174</v>
      </c>
      <c r="F102" s="105">
        <f t="shared" si="1"/>
        <v>24</v>
      </c>
      <c r="G102" s="36" t="s">
        <v>1201</v>
      </c>
      <c r="H102" s="36">
        <v>4</v>
      </c>
      <c r="I102" s="33"/>
    </row>
    <row r="103" spans="1:9">
      <c r="A103" s="36">
        <v>2102</v>
      </c>
      <c r="B103" s="14" t="s">
        <v>170</v>
      </c>
      <c r="C103" s="36" t="s">
        <v>1475</v>
      </c>
      <c r="D103" s="36" t="s">
        <v>1476</v>
      </c>
      <c r="E103" s="147" t="s">
        <v>1174</v>
      </c>
      <c r="F103" s="105">
        <f t="shared" si="1"/>
        <v>24</v>
      </c>
      <c r="G103" s="36" t="s">
        <v>1201</v>
      </c>
      <c r="H103" s="36">
        <v>4</v>
      </c>
      <c r="I103" s="33"/>
    </row>
    <row r="104" spans="1:9">
      <c r="A104" s="36">
        <v>2103</v>
      </c>
      <c r="B104" s="14" t="s">
        <v>171</v>
      </c>
      <c r="C104" s="36" t="s">
        <v>1428</v>
      </c>
      <c r="D104" s="36" t="s">
        <v>1429</v>
      </c>
      <c r="E104" s="147" t="s">
        <v>404</v>
      </c>
      <c r="F104" s="105">
        <f t="shared" si="1"/>
        <v>23</v>
      </c>
      <c r="G104" s="36" t="s">
        <v>1201</v>
      </c>
      <c r="H104" s="36">
        <v>4</v>
      </c>
      <c r="I104" s="33"/>
    </row>
    <row r="105" spans="1:9">
      <c r="A105" s="36">
        <v>2104</v>
      </c>
      <c r="B105" s="14" t="s">
        <v>172</v>
      </c>
      <c r="C105" s="36" t="s">
        <v>1396</v>
      </c>
      <c r="D105" s="36" t="s">
        <v>5393</v>
      </c>
      <c r="E105" s="147" t="s">
        <v>1174</v>
      </c>
      <c r="F105" s="105">
        <f t="shared" si="1"/>
        <v>24</v>
      </c>
      <c r="G105" s="36" t="s">
        <v>1201</v>
      </c>
      <c r="H105" s="36">
        <v>4</v>
      </c>
      <c r="I105" s="33"/>
    </row>
    <row r="106" spans="1:9">
      <c r="A106" s="36">
        <v>2105</v>
      </c>
      <c r="B106" s="14" t="s">
        <v>173</v>
      </c>
      <c r="C106" s="36" t="s">
        <v>5394</v>
      </c>
      <c r="D106" s="36" t="s">
        <v>5395</v>
      </c>
      <c r="E106" s="147" t="s">
        <v>1174</v>
      </c>
      <c r="F106" s="105">
        <f t="shared" si="1"/>
        <v>24</v>
      </c>
      <c r="G106" s="36" t="s">
        <v>1201</v>
      </c>
      <c r="H106" s="36">
        <v>3</v>
      </c>
      <c r="I106" s="33"/>
    </row>
    <row r="107" spans="1:9">
      <c r="A107" s="36">
        <v>2106</v>
      </c>
      <c r="B107" s="14" t="s">
        <v>174</v>
      </c>
      <c r="C107" s="36" t="s">
        <v>5396</v>
      </c>
      <c r="D107" s="36" t="s">
        <v>5397</v>
      </c>
      <c r="E107" s="147" t="s">
        <v>404</v>
      </c>
      <c r="F107" s="105">
        <f t="shared" si="1"/>
        <v>23</v>
      </c>
      <c r="G107" s="36" t="s">
        <v>1201</v>
      </c>
      <c r="H107" s="36">
        <v>3</v>
      </c>
      <c r="I107" s="33"/>
    </row>
    <row r="108" spans="1:9">
      <c r="A108" s="36">
        <v>2107</v>
      </c>
      <c r="B108" s="14" t="s">
        <v>175</v>
      </c>
      <c r="C108" s="36" t="s">
        <v>5398</v>
      </c>
      <c r="D108" s="36" t="s">
        <v>5399</v>
      </c>
      <c r="E108" s="147" t="s">
        <v>404</v>
      </c>
      <c r="F108" s="105">
        <f t="shared" si="1"/>
        <v>23</v>
      </c>
      <c r="G108" s="36" t="s">
        <v>1201</v>
      </c>
      <c r="H108" s="36">
        <v>3</v>
      </c>
      <c r="I108" s="33"/>
    </row>
    <row r="109" spans="1:9">
      <c r="A109" s="36">
        <v>2108</v>
      </c>
      <c r="B109" s="14" t="s">
        <v>177</v>
      </c>
      <c r="C109" s="36" t="s">
        <v>5400</v>
      </c>
      <c r="D109" s="36" t="s">
        <v>5401</v>
      </c>
      <c r="E109" s="147" t="s">
        <v>404</v>
      </c>
      <c r="F109" s="105">
        <f t="shared" si="1"/>
        <v>23</v>
      </c>
      <c r="G109" s="36" t="s">
        <v>1201</v>
      </c>
      <c r="H109" s="36">
        <v>3</v>
      </c>
      <c r="I109" s="33"/>
    </row>
    <row r="110" spans="1:9">
      <c r="A110" s="36">
        <v>2109</v>
      </c>
      <c r="B110" s="14" t="s">
        <v>178</v>
      </c>
      <c r="C110" s="36" t="s">
        <v>5402</v>
      </c>
      <c r="D110" s="36" t="s">
        <v>5403</v>
      </c>
      <c r="E110" s="147" t="s">
        <v>404</v>
      </c>
      <c r="F110" s="105">
        <f t="shared" si="1"/>
        <v>23</v>
      </c>
      <c r="G110" s="36" t="s">
        <v>1201</v>
      </c>
      <c r="H110" s="36">
        <v>3</v>
      </c>
      <c r="I110" s="33"/>
    </row>
    <row r="111" spans="1:9">
      <c r="A111" s="36">
        <v>2110</v>
      </c>
      <c r="B111" s="14" t="s">
        <v>179</v>
      </c>
      <c r="C111" s="36" t="s">
        <v>5404</v>
      </c>
      <c r="D111" s="36" t="s">
        <v>5405</v>
      </c>
      <c r="E111" s="147" t="s">
        <v>378</v>
      </c>
      <c r="F111" s="105">
        <f t="shared" si="1"/>
        <v>39</v>
      </c>
      <c r="G111" s="36" t="s">
        <v>1201</v>
      </c>
      <c r="H111" s="36">
        <v>3</v>
      </c>
      <c r="I111" s="33"/>
    </row>
    <row r="112" spans="1:9">
      <c r="A112" s="36">
        <v>2111</v>
      </c>
      <c r="B112" s="14" t="s">
        <v>180</v>
      </c>
      <c r="C112" s="36" t="s">
        <v>5406</v>
      </c>
      <c r="D112" s="36" t="s">
        <v>5407</v>
      </c>
      <c r="E112" s="147" t="s">
        <v>404</v>
      </c>
      <c r="F112" s="105">
        <f t="shared" si="1"/>
        <v>23</v>
      </c>
      <c r="G112" s="36" t="s">
        <v>1201</v>
      </c>
      <c r="H112" s="36">
        <v>3</v>
      </c>
      <c r="I112" s="33"/>
    </row>
    <row r="113" spans="1:9">
      <c r="A113" s="36">
        <v>2112</v>
      </c>
      <c r="B113" s="14" t="s">
        <v>181</v>
      </c>
      <c r="C113" s="36" t="s">
        <v>5408</v>
      </c>
      <c r="D113" s="36" t="s">
        <v>5409</v>
      </c>
      <c r="E113" s="147" t="s">
        <v>404</v>
      </c>
      <c r="F113" s="105">
        <f t="shared" si="1"/>
        <v>23</v>
      </c>
      <c r="G113" s="36" t="s">
        <v>1201</v>
      </c>
      <c r="H113" s="36">
        <v>3</v>
      </c>
      <c r="I113" s="33"/>
    </row>
    <row r="114" spans="1:9">
      <c r="A114" s="36">
        <v>2113</v>
      </c>
      <c r="B114" s="14" t="s">
        <v>182</v>
      </c>
      <c r="C114" s="36" t="s">
        <v>5410</v>
      </c>
      <c r="D114" s="36" t="s">
        <v>5411</v>
      </c>
      <c r="E114" s="147" t="s">
        <v>404</v>
      </c>
      <c r="F114" s="105">
        <f t="shared" si="1"/>
        <v>23</v>
      </c>
      <c r="G114" s="36" t="s">
        <v>1201</v>
      </c>
      <c r="H114" s="36">
        <v>3</v>
      </c>
      <c r="I114" s="33"/>
    </row>
    <row r="115" spans="1:9">
      <c r="A115" s="36">
        <v>2114</v>
      </c>
      <c r="B115" s="14" t="s">
        <v>183</v>
      </c>
      <c r="C115" s="36" t="s">
        <v>5412</v>
      </c>
      <c r="D115" s="36" t="s">
        <v>5413</v>
      </c>
      <c r="E115" s="147" t="s">
        <v>404</v>
      </c>
      <c r="F115" s="105">
        <f t="shared" si="1"/>
        <v>23</v>
      </c>
      <c r="G115" s="36" t="s">
        <v>1201</v>
      </c>
      <c r="H115" s="36">
        <v>2</v>
      </c>
      <c r="I115" s="33"/>
    </row>
    <row r="116" spans="1:9">
      <c r="A116" s="36">
        <v>2115</v>
      </c>
      <c r="B116" s="14" t="s">
        <v>184</v>
      </c>
      <c r="C116" s="36" t="s">
        <v>5414</v>
      </c>
      <c r="D116" s="36" t="s">
        <v>5415</v>
      </c>
      <c r="E116" s="147" t="s">
        <v>1174</v>
      </c>
      <c r="F116" s="105">
        <f t="shared" si="1"/>
        <v>24</v>
      </c>
      <c r="G116" s="36" t="s">
        <v>1201</v>
      </c>
      <c r="H116" s="36">
        <v>2</v>
      </c>
      <c r="I116" s="33"/>
    </row>
    <row r="117" spans="1:9">
      <c r="A117" s="36">
        <v>2116</v>
      </c>
      <c r="B117" s="14" t="s">
        <v>185</v>
      </c>
      <c r="C117" s="36" t="s">
        <v>5416</v>
      </c>
      <c r="D117" s="36" t="s">
        <v>5417</v>
      </c>
      <c r="E117" s="147" t="s">
        <v>404</v>
      </c>
      <c r="F117" s="105">
        <f t="shared" si="1"/>
        <v>23</v>
      </c>
      <c r="G117" s="36" t="s">
        <v>1201</v>
      </c>
      <c r="H117" s="36">
        <v>2</v>
      </c>
      <c r="I117" s="33"/>
    </row>
    <row r="118" spans="1:9">
      <c r="A118" s="36">
        <v>2117</v>
      </c>
      <c r="B118" s="14" t="s">
        <v>186</v>
      </c>
      <c r="C118" s="36" t="s">
        <v>5418</v>
      </c>
      <c r="D118" s="36" t="s">
        <v>5419</v>
      </c>
      <c r="E118" s="147" t="s">
        <v>404</v>
      </c>
      <c r="F118" s="105">
        <f t="shared" si="1"/>
        <v>23</v>
      </c>
      <c r="G118" s="36" t="s">
        <v>1201</v>
      </c>
      <c r="H118" s="36">
        <v>2</v>
      </c>
      <c r="I118" s="33"/>
    </row>
    <row r="119" spans="1:9">
      <c r="A119" s="36">
        <v>2118</v>
      </c>
      <c r="B119" s="14" t="s">
        <v>187</v>
      </c>
      <c r="C119" s="36" t="s">
        <v>5420</v>
      </c>
      <c r="D119" s="36" t="s">
        <v>5421</v>
      </c>
      <c r="E119" s="147" t="s">
        <v>404</v>
      </c>
      <c r="F119" s="105">
        <f t="shared" si="1"/>
        <v>23</v>
      </c>
      <c r="G119" s="36" t="s">
        <v>1201</v>
      </c>
      <c r="H119" s="36">
        <v>2</v>
      </c>
      <c r="I119" s="33"/>
    </row>
    <row r="120" spans="1:9">
      <c r="A120" s="36">
        <v>2119</v>
      </c>
      <c r="B120" s="14" t="s">
        <v>188</v>
      </c>
      <c r="C120" s="36" t="s">
        <v>5422</v>
      </c>
      <c r="D120" s="36" t="s">
        <v>5423</v>
      </c>
      <c r="E120" s="147" t="s">
        <v>404</v>
      </c>
      <c r="F120" s="105">
        <f t="shared" si="1"/>
        <v>23</v>
      </c>
      <c r="G120" s="36" t="s">
        <v>1201</v>
      </c>
      <c r="H120" s="36">
        <v>2</v>
      </c>
      <c r="I120" s="33"/>
    </row>
    <row r="121" spans="1:9">
      <c r="A121" s="36">
        <v>2120</v>
      </c>
      <c r="B121" s="14" t="s">
        <v>189</v>
      </c>
      <c r="C121" s="36" t="s">
        <v>5424</v>
      </c>
      <c r="D121" s="36" t="s">
        <v>5425</v>
      </c>
      <c r="E121" s="147" t="s">
        <v>404</v>
      </c>
      <c r="F121" s="105">
        <f t="shared" si="1"/>
        <v>23</v>
      </c>
      <c r="G121" s="36" t="s">
        <v>1201</v>
      </c>
      <c r="H121" s="36">
        <v>2</v>
      </c>
      <c r="I121" s="33"/>
    </row>
    <row r="122" spans="1:9">
      <c r="A122" s="36">
        <v>2121</v>
      </c>
      <c r="B122" s="14" t="s">
        <v>190</v>
      </c>
      <c r="C122" s="36" t="s">
        <v>5426</v>
      </c>
      <c r="D122" s="36" t="s">
        <v>5427</v>
      </c>
      <c r="E122" s="147" t="s">
        <v>1174</v>
      </c>
      <c r="F122" s="105">
        <f t="shared" si="1"/>
        <v>24</v>
      </c>
      <c r="G122" s="36" t="s">
        <v>1201</v>
      </c>
      <c r="H122" s="36">
        <v>2</v>
      </c>
      <c r="I122" s="33"/>
    </row>
    <row r="123" spans="1:9">
      <c r="A123" s="36">
        <v>2122</v>
      </c>
      <c r="B123" s="14" t="s">
        <v>191</v>
      </c>
      <c r="C123" s="36" t="s">
        <v>5428</v>
      </c>
      <c r="D123" s="36" t="s">
        <v>5429</v>
      </c>
      <c r="E123" s="147" t="s">
        <v>404</v>
      </c>
      <c r="F123" s="105">
        <f t="shared" si="1"/>
        <v>23</v>
      </c>
      <c r="G123" s="36" t="s">
        <v>1201</v>
      </c>
      <c r="H123" s="36">
        <v>2</v>
      </c>
      <c r="I123" s="33"/>
    </row>
    <row r="124" spans="1:9">
      <c r="A124" s="36">
        <v>2123</v>
      </c>
      <c r="B124" s="14" t="s">
        <v>192</v>
      </c>
      <c r="C124" s="36" t="s">
        <v>5430</v>
      </c>
      <c r="D124" s="36" t="s">
        <v>5431</v>
      </c>
      <c r="E124" s="147" t="s">
        <v>1174</v>
      </c>
      <c r="F124" s="105">
        <f t="shared" si="1"/>
        <v>24</v>
      </c>
      <c r="G124" s="36" t="s">
        <v>1201</v>
      </c>
      <c r="H124" s="36">
        <v>2</v>
      </c>
      <c r="I124" s="33"/>
    </row>
    <row r="125" spans="1:9">
      <c r="A125" s="36">
        <v>2124</v>
      </c>
      <c r="B125" s="14" t="s">
        <v>193</v>
      </c>
      <c r="C125" s="36" t="s">
        <v>5432</v>
      </c>
      <c r="D125" s="36" t="s">
        <v>5433</v>
      </c>
      <c r="E125" s="147" t="s">
        <v>404</v>
      </c>
      <c r="F125" s="105">
        <f t="shared" si="1"/>
        <v>23</v>
      </c>
      <c r="G125" s="36" t="s">
        <v>1201</v>
      </c>
      <c r="H125" s="36">
        <v>2</v>
      </c>
      <c r="I125" s="33"/>
    </row>
    <row r="126" spans="1:9">
      <c r="A126" s="36">
        <v>2125</v>
      </c>
      <c r="B126" s="14" t="s">
        <v>194</v>
      </c>
      <c r="C126" s="36" t="s">
        <v>5434</v>
      </c>
      <c r="D126" s="36" t="s">
        <v>5435</v>
      </c>
      <c r="E126" s="147" t="s">
        <v>1359</v>
      </c>
      <c r="F126" s="105">
        <f t="shared" si="1"/>
        <v>21</v>
      </c>
      <c r="G126" s="36" t="s">
        <v>1201</v>
      </c>
      <c r="H126" s="36">
        <v>2</v>
      </c>
      <c r="I126" s="33"/>
    </row>
    <row r="127" spans="1:9">
      <c r="A127" s="36">
        <v>2126</v>
      </c>
      <c r="B127" s="14" t="s">
        <v>195</v>
      </c>
      <c r="C127" s="36" t="s">
        <v>5436</v>
      </c>
      <c r="D127" s="36" t="s">
        <v>5437</v>
      </c>
      <c r="E127" s="147" t="s">
        <v>404</v>
      </c>
      <c r="F127" s="105">
        <f t="shared" si="1"/>
        <v>23</v>
      </c>
      <c r="G127" s="36" t="s">
        <v>1201</v>
      </c>
      <c r="H127" s="36">
        <v>2</v>
      </c>
      <c r="I127" s="33"/>
    </row>
    <row r="128" spans="1:9">
      <c r="A128" s="36">
        <v>2127</v>
      </c>
      <c r="B128" s="14" t="s">
        <v>196</v>
      </c>
      <c r="C128" s="36" t="s">
        <v>5438</v>
      </c>
      <c r="D128" s="36" t="s">
        <v>5439</v>
      </c>
      <c r="E128" s="147" t="s">
        <v>1174</v>
      </c>
      <c r="F128" s="105">
        <f t="shared" si="1"/>
        <v>24</v>
      </c>
      <c r="G128" s="36" t="s">
        <v>1201</v>
      </c>
      <c r="H128" s="36">
        <v>1</v>
      </c>
      <c r="I128" s="33"/>
    </row>
    <row r="129" spans="1:9">
      <c r="A129" s="36">
        <v>2128</v>
      </c>
      <c r="B129" s="14" t="s">
        <v>197</v>
      </c>
      <c r="C129" s="36" t="s">
        <v>5440</v>
      </c>
      <c r="D129" s="36" t="s">
        <v>5441</v>
      </c>
      <c r="E129" s="147" t="s">
        <v>404</v>
      </c>
      <c r="F129" s="105">
        <f t="shared" si="1"/>
        <v>23</v>
      </c>
      <c r="G129" s="36" t="s">
        <v>1201</v>
      </c>
      <c r="H129" s="36">
        <v>1</v>
      </c>
      <c r="I129" s="33"/>
    </row>
    <row r="130" spans="1:9">
      <c r="A130" s="36">
        <v>2129</v>
      </c>
      <c r="B130" s="14" t="s">
        <v>198</v>
      </c>
      <c r="C130" s="36" t="s">
        <v>5442</v>
      </c>
      <c r="D130" s="36" t="s">
        <v>5443</v>
      </c>
      <c r="E130" s="147" t="s">
        <v>404</v>
      </c>
      <c r="F130" s="105">
        <f t="shared" ref="F130:F193" si="2">VLOOKUP(E130,$M$1:$N$48,2,FALSE)</f>
        <v>23</v>
      </c>
      <c r="G130" s="36" t="s">
        <v>1201</v>
      </c>
      <c r="H130" s="36">
        <v>1</v>
      </c>
      <c r="I130" s="33"/>
    </row>
    <row r="131" spans="1:9">
      <c r="A131" s="36">
        <v>2130</v>
      </c>
      <c r="B131" s="14" t="s">
        <v>199</v>
      </c>
      <c r="C131" s="36" t="s">
        <v>5444</v>
      </c>
      <c r="D131" s="36" t="s">
        <v>5445</v>
      </c>
      <c r="E131" s="147" t="s">
        <v>1359</v>
      </c>
      <c r="F131" s="105">
        <f t="shared" si="2"/>
        <v>21</v>
      </c>
      <c r="G131" s="36" t="s">
        <v>1201</v>
      </c>
      <c r="H131" s="36">
        <v>1</v>
      </c>
      <c r="I131" s="33"/>
    </row>
    <row r="132" spans="1:9">
      <c r="A132" s="36">
        <v>2131</v>
      </c>
      <c r="B132" s="14" t="s">
        <v>200</v>
      </c>
      <c r="C132" s="36" t="s">
        <v>5446</v>
      </c>
      <c r="D132" s="36" t="s">
        <v>5447</v>
      </c>
      <c r="E132" s="147" t="s">
        <v>404</v>
      </c>
      <c r="F132" s="105">
        <f t="shared" si="2"/>
        <v>23</v>
      </c>
      <c r="G132" s="36" t="s">
        <v>1201</v>
      </c>
      <c r="H132" s="36">
        <v>1</v>
      </c>
      <c r="I132" s="33"/>
    </row>
    <row r="133" spans="1:9">
      <c r="A133" s="36">
        <v>2132</v>
      </c>
      <c r="B133" s="14" t="s">
        <v>201</v>
      </c>
      <c r="C133" s="36" t="s">
        <v>5448</v>
      </c>
      <c r="D133" s="36" t="s">
        <v>5449</v>
      </c>
      <c r="E133" s="147" t="s">
        <v>1174</v>
      </c>
      <c r="F133" s="105">
        <f t="shared" si="2"/>
        <v>24</v>
      </c>
      <c r="G133" s="36" t="s">
        <v>1201</v>
      </c>
      <c r="H133" s="36">
        <v>1</v>
      </c>
      <c r="I133" s="33"/>
    </row>
    <row r="134" spans="1:9">
      <c r="A134" s="36">
        <v>2133</v>
      </c>
      <c r="B134" s="14" t="s">
        <v>202</v>
      </c>
      <c r="C134" s="36" t="s">
        <v>5450</v>
      </c>
      <c r="D134" s="36" t="s">
        <v>5451</v>
      </c>
      <c r="E134" s="147" t="s">
        <v>801</v>
      </c>
      <c r="F134" s="105">
        <f t="shared" si="2"/>
        <v>22</v>
      </c>
      <c r="G134" s="36" t="s">
        <v>1201</v>
      </c>
      <c r="H134" s="36">
        <v>1</v>
      </c>
      <c r="I134" s="33"/>
    </row>
    <row r="135" spans="1:9">
      <c r="A135" s="36">
        <v>2134</v>
      </c>
      <c r="B135" s="14" t="s">
        <v>203</v>
      </c>
      <c r="C135" s="36" t="s">
        <v>5452</v>
      </c>
      <c r="D135" s="36" t="s">
        <v>5453</v>
      </c>
      <c r="E135" s="147" t="s">
        <v>404</v>
      </c>
      <c r="F135" s="105">
        <f t="shared" si="2"/>
        <v>23</v>
      </c>
      <c r="G135" s="36" t="s">
        <v>1201</v>
      </c>
      <c r="H135" s="36">
        <v>1</v>
      </c>
      <c r="I135" s="33"/>
    </row>
    <row r="136" spans="1:9">
      <c r="A136" s="36">
        <v>2135</v>
      </c>
      <c r="B136" s="14" t="s">
        <v>204</v>
      </c>
      <c r="C136" s="36" t="s">
        <v>5454</v>
      </c>
      <c r="D136" s="36" t="s">
        <v>5455</v>
      </c>
      <c r="E136" s="147" t="s">
        <v>404</v>
      </c>
      <c r="F136" s="105">
        <f t="shared" si="2"/>
        <v>23</v>
      </c>
      <c r="G136" s="36" t="s">
        <v>1201</v>
      </c>
      <c r="H136" s="36">
        <v>1</v>
      </c>
      <c r="I136" s="33"/>
    </row>
    <row r="137" spans="1:9">
      <c r="A137" s="36">
        <v>2136</v>
      </c>
      <c r="B137" s="14" t="s">
        <v>205</v>
      </c>
      <c r="C137" s="36" t="s">
        <v>5456</v>
      </c>
      <c r="D137" s="36" t="s">
        <v>5457</v>
      </c>
      <c r="E137" s="147" t="s">
        <v>801</v>
      </c>
      <c r="F137" s="105">
        <f t="shared" si="2"/>
        <v>22</v>
      </c>
      <c r="G137" s="36" t="s">
        <v>1201</v>
      </c>
      <c r="H137" s="36">
        <v>1</v>
      </c>
      <c r="I137" s="33"/>
    </row>
    <row r="138" spans="1:9">
      <c r="A138" s="36">
        <v>2137</v>
      </c>
      <c r="B138" s="14" t="s">
        <v>206</v>
      </c>
      <c r="C138" s="36" t="s">
        <v>5458</v>
      </c>
      <c r="D138" s="36" t="s">
        <v>5459</v>
      </c>
      <c r="E138" s="147" t="s">
        <v>404</v>
      </c>
      <c r="F138" s="105">
        <f t="shared" si="2"/>
        <v>23</v>
      </c>
      <c r="G138" s="36" t="s">
        <v>1201</v>
      </c>
      <c r="H138" s="36">
        <v>1</v>
      </c>
      <c r="I138" s="33"/>
    </row>
    <row r="139" spans="1:9">
      <c r="A139" s="36">
        <v>2138</v>
      </c>
      <c r="B139" s="14" t="s">
        <v>208</v>
      </c>
      <c r="C139" s="36" t="s">
        <v>5460</v>
      </c>
      <c r="D139" s="36" t="s">
        <v>5461</v>
      </c>
      <c r="E139" s="147" t="s">
        <v>801</v>
      </c>
      <c r="F139" s="105">
        <f t="shared" si="2"/>
        <v>22</v>
      </c>
      <c r="G139" s="36" t="s">
        <v>1201</v>
      </c>
      <c r="H139" s="36">
        <v>1</v>
      </c>
      <c r="I139" s="33"/>
    </row>
    <row r="140" spans="1:9">
      <c r="A140" s="36">
        <v>2139</v>
      </c>
      <c r="B140" s="14" t="s">
        <v>209</v>
      </c>
      <c r="C140" s="36" t="s">
        <v>5462</v>
      </c>
      <c r="D140" s="36" t="s">
        <v>5463</v>
      </c>
      <c r="E140" s="147" t="s">
        <v>404</v>
      </c>
      <c r="F140" s="105">
        <f t="shared" si="2"/>
        <v>23</v>
      </c>
      <c r="G140" s="36" t="s">
        <v>1201</v>
      </c>
      <c r="H140" s="36">
        <v>1</v>
      </c>
      <c r="I140" s="33"/>
    </row>
    <row r="141" spans="1:9">
      <c r="A141" s="36">
        <v>2140</v>
      </c>
      <c r="B141" s="14" t="s">
        <v>210</v>
      </c>
      <c r="C141" s="36" t="s">
        <v>5464</v>
      </c>
      <c r="D141" s="36" t="s">
        <v>5465</v>
      </c>
      <c r="E141" s="147" t="s">
        <v>404</v>
      </c>
      <c r="F141" s="105">
        <f t="shared" si="2"/>
        <v>23</v>
      </c>
      <c r="G141" s="36" t="s">
        <v>1201</v>
      </c>
      <c r="H141" s="36">
        <v>1</v>
      </c>
      <c r="I141" s="33"/>
    </row>
    <row r="142" spans="1:9">
      <c r="A142" s="36">
        <v>2141</v>
      </c>
      <c r="B142" s="14" t="s">
        <v>211</v>
      </c>
      <c r="C142" s="36" t="s">
        <v>5466</v>
      </c>
      <c r="D142" s="36" t="s">
        <v>5467</v>
      </c>
      <c r="E142" s="147" t="s">
        <v>1174</v>
      </c>
      <c r="F142" s="105">
        <f t="shared" si="2"/>
        <v>24</v>
      </c>
      <c r="G142" s="36" t="s">
        <v>1201</v>
      </c>
      <c r="H142" s="36">
        <v>1</v>
      </c>
      <c r="I142" s="33"/>
    </row>
    <row r="143" spans="1:9">
      <c r="A143" s="36">
        <v>2142</v>
      </c>
      <c r="B143" s="14" t="s">
        <v>212</v>
      </c>
      <c r="C143" s="36" t="s">
        <v>5468</v>
      </c>
      <c r="D143" s="36" t="s">
        <v>5469</v>
      </c>
      <c r="E143" s="147" t="s">
        <v>128</v>
      </c>
      <c r="F143" s="105">
        <f t="shared" si="2"/>
        <v>34</v>
      </c>
      <c r="G143" s="36" t="s">
        <v>1201</v>
      </c>
      <c r="H143" s="36">
        <v>3</v>
      </c>
      <c r="I143" s="33"/>
    </row>
    <row r="144" spans="1:9">
      <c r="A144" s="36">
        <v>2143</v>
      </c>
      <c r="B144" s="14" t="s">
        <v>213</v>
      </c>
      <c r="C144" s="36" t="s">
        <v>1477</v>
      </c>
      <c r="D144" s="36" t="s">
        <v>1478</v>
      </c>
      <c r="E144" s="147" t="s">
        <v>404</v>
      </c>
      <c r="F144" s="105">
        <f t="shared" si="2"/>
        <v>23</v>
      </c>
      <c r="G144" s="36" t="s">
        <v>1204</v>
      </c>
      <c r="H144" s="36">
        <v>4</v>
      </c>
      <c r="I144" s="33"/>
    </row>
    <row r="145" spans="1:9">
      <c r="A145" s="36">
        <v>2144</v>
      </c>
      <c r="B145" s="14" t="s">
        <v>214</v>
      </c>
      <c r="C145" s="36" t="s">
        <v>5470</v>
      </c>
      <c r="D145" s="36" t="s">
        <v>5471</v>
      </c>
      <c r="E145" s="147" t="s">
        <v>404</v>
      </c>
      <c r="F145" s="105">
        <f t="shared" si="2"/>
        <v>23</v>
      </c>
      <c r="G145" s="36" t="s">
        <v>1204</v>
      </c>
      <c r="H145" s="36">
        <v>4</v>
      </c>
      <c r="I145" s="33"/>
    </row>
    <row r="146" spans="1:9">
      <c r="A146" s="36">
        <v>2145</v>
      </c>
      <c r="B146" s="14" t="s">
        <v>215</v>
      </c>
      <c r="C146" s="36" t="s">
        <v>5472</v>
      </c>
      <c r="D146" s="36" t="s">
        <v>5473</v>
      </c>
      <c r="E146" s="147" t="s">
        <v>404</v>
      </c>
      <c r="F146" s="105">
        <f t="shared" si="2"/>
        <v>23</v>
      </c>
      <c r="G146" s="36" t="s">
        <v>1204</v>
      </c>
      <c r="H146" s="36">
        <v>3</v>
      </c>
      <c r="I146" s="33"/>
    </row>
    <row r="147" spans="1:9">
      <c r="A147" s="36">
        <v>2146</v>
      </c>
      <c r="B147" s="14" t="s">
        <v>216</v>
      </c>
      <c r="C147" s="36" t="s">
        <v>5474</v>
      </c>
      <c r="D147" s="36" t="s">
        <v>5475</v>
      </c>
      <c r="E147" s="147" t="s">
        <v>404</v>
      </c>
      <c r="F147" s="105">
        <f t="shared" si="2"/>
        <v>23</v>
      </c>
      <c r="G147" s="36" t="s">
        <v>1204</v>
      </c>
      <c r="H147" s="36">
        <v>4</v>
      </c>
      <c r="I147" s="33"/>
    </row>
    <row r="148" spans="1:9">
      <c r="A148" s="36">
        <v>2147</v>
      </c>
      <c r="B148" s="14" t="s">
        <v>217</v>
      </c>
      <c r="C148" s="36" t="s">
        <v>5476</v>
      </c>
      <c r="D148" s="36" t="s">
        <v>5477</v>
      </c>
      <c r="E148" s="147" t="s">
        <v>404</v>
      </c>
      <c r="F148" s="105">
        <f t="shared" si="2"/>
        <v>23</v>
      </c>
      <c r="G148" s="36" t="s">
        <v>1204</v>
      </c>
      <c r="H148" s="36">
        <v>3</v>
      </c>
      <c r="I148" s="33"/>
    </row>
    <row r="149" spans="1:9">
      <c r="A149" s="36">
        <v>2148</v>
      </c>
      <c r="B149" s="14" t="s">
        <v>218</v>
      </c>
      <c r="C149" s="36" t="s">
        <v>5478</v>
      </c>
      <c r="D149" s="36" t="s">
        <v>5479</v>
      </c>
      <c r="E149" s="147" t="s">
        <v>404</v>
      </c>
      <c r="F149" s="105">
        <f t="shared" si="2"/>
        <v>23</v>
      </c>
      <c r="G149" s="36" t="s">
        <v>1204</v>
      </c>
      <c r="H149" s="36">
        <v>3</v>
      </c>
      <c r="I149" s="33"/>
    </row>
    <row r="150" spans="1:9">
      <c r="A150" s="36">
        <v>2149</v>
      </c>
      <c r="B150" s="14" t="s">
        <v>219</v>
      </c>
      <c r="C150" s="36" t="s">
        <v>5480</v>
      </c>
      <c r="D150" s="36" t="s">
        <v>5481</v>
      </c>
      <c r="E150" s="147" t="s">
        <v>404</v>
      </c>
      <c r="F150" s="105">
        <f t="shared" si="2"/>
        <v>23</v>
      </c>
      <c r="G150" s="36" t="s">
        <v>1204</v>
      </c>
      <c r="H150" s="36">
        <v>2</v>
      </c>
      <c r="I150" s="33"/>
    </row>
    <row r="151" spans="1:9">
      <c r="A151" s="36">
        <v>2150</v>
      </c>
      <c r="B151" s="14" t="s">
        <v>220</v>
      </c>
      <c r="C151" s="36" t="s">
        <v>5482</v>
      </c>
      <c r="D151" s="36" t="s">
        <v>5483</v>
      </c>
      <c r="E151" s="147" t="s">
        <v>404</v>
      </c>
      <c r="F151" s="105">
        <f t="shared" si="2"/>
        <v>23</v>
      </c>
      <c r="G151" s="36" t="s">
        <v>1204</v>
      </c>
      <c r="H151" s="36">
        <v>2</v>
      </c>
      <c r="I151" s="33"/>
    </row>
    <row r="152" spans="1:9">
      <c r="A152" s="36">
        <v>2151</v>
      </c>
      <c r="B152" s="14" t="s">
        <v>221</v>
      </c>
      <c r="C152" s="36" t="s">
        <v>5484</v>
      </c>
      <c r="D152" s="36" t="s">
        <v>5485</v>
      </c>
      <c r="E152" s="147" t="s">
        <v>404</v>
      </c>
      <c r="F152" s="105">
        <f t="shared" si="2"/>
        <v>23</v>
      </c>
      <c r="G152" s="36" t="s">
        <v>1204</v>
      </c>
      <c r="H152" s="36">
        <v>2</v>
      </c>
      <c r="I152" s="33"/>
    </row>
    <row r="153" spans="1:9">
      <c r="A153" s="36">
        <v>2152</v>
      </c>
      <c r="B153" s="14" t="s">
        <v>222</v>
      </c>
      <c r="C153" s="36" t="s">
        <v>5486</v>
      </c>
      <c r="D153" s="36" t="s">
        <v>5487</v>
      </c>
      <c r="E153" s="147" t="s">
        <v>404</v>
      </c>
      <c r="F153" s="105">
        <f t="shared" si="2"/>
        <v>23</v>
      </c>
      <c r="G153" s="36" t="s">
        <v>1204</v>
      </c>
      <c r="H153" s="36">
        <v>2</v>
      </c>
      <c r="I153" s="33"/>
    </row>
    <row r="154" spans="1:9">
      <c r="A154" s="36">
        <v>2153</v>
      </c>
      <c r="B154" s="14" t="s">
        <v>223</v>
      </c>
      <c r="C154" s="36" t="s">
        <v>5488</v>
      </c>
      <c r="D154" s="36" t="s">
        <v>5489</v>
      </c>
      <c r="E154" s="147" t="s">
        <v>404</v>
      </c>
      <c r="F154" s="105">
        <f t="shared" si="2"/>
        <v>23</v>
      </c>
      <c r="G154" s="36" t="s">
        <v>1204</v>
      </c>
      <c r="H154" s="36">
        <v>2</v>
      </c>
      <c r="I154" s="33"/>
    </row>
    <row r="155" spans="1:9">
      <c r="A155" s="36">
        <v>2154</v>
      </c>
      <c r="B155" s="14" t="s">
        <v>225</v>
      </c>
      <c r="C155" s="36" t="s">
        <v>5490</v>
      </c>
      <c r="D155" s="36" t="s">
        <v>5491</v>
      </c>
      <c r="E155" s="147" t="s">
        <v>404</v>
      </c>
      <c r="F155" s="105">
        <f t="shared" si="2"/>
        <v>23</v>
      </c>
      <c r="G155" s="36" t="s">
        <v>1204</v>
      </c>
      <c r="H155" s="36">
        <v>2</v>
      </c>
      <c r="I155" s="33"/>
    </row>
    <row r="156" spans="1:9">
      <c r="A156" s="36">
        <v>2155</v>
      </c>
      <c r="B156" s="14" t="s">
        <v>227</v>
      </c>
      <c r="C156" s="36" t="s">
        <v>5492</v>
      </c>
      <c r="D156" s="36" t="s">
        <v>5493</v>
      </c>
      <c r="E156" s="147" t="s">
        <v>404</v>
      </c>
      <c r="F156" s="105">
        <f t="shared" si="2"/>
        <v>23</v>
      </c>
      <c r="G156" s="36" t="s">
        <v>1204</v>
      </c>
      <c r="H156" s="36">
        <v>2</v>
      </c>
      <c r="I156" s="33"/>
    </row>
    <row r="157" spans="1:9">
      <c r="A157" s="36">
        <v>2156</v>
      </c>
      <c r="B157" s="14" t="s">
        <v>228</v>
      </c>
      <c r="C157" s="36" t="s">
        <v>5494</v>
      </c>
      <c r="D157" s="36" t="s">
        <v>5495</v>
      </c>
      <c r="E157" s="147" t="s">
        <v>404</v>
      </c>
      <c r="F157" s="105">
        <f t="shared" si="2"/>
        <v>23</v>
      </c>
      <c r="G157" s="36" t="s">
        <v>1204</v>
      </c>
      <c r="H157" s="36">
        <v>2</v>
      </c>
      <c r="I157" s="33"/>
    </row>
    <row r="158" spans="1:9">
      <c r="A158" s="36">
        <v>2157</v>
      </c>
      <c r="B158" s="14" t="s">
        <v>229</v>
      </c>
      <c r="C158" s="36" t="s">
        <v>5496</v>
      </c>
      <c r="D158" s="36" t="s">
        <v>5497</v>
      </c>
      <c r="E158" s="147" t="s">
        <v>801</v>
      </c>
      <c r="F158" s="105">
        <f t="shared" si="2"/>
        <v>22</v>
      </c>
      <c r="G158" s="36" t="s">
        <v>1227</v>
      </c>
      <c r="H158" s="36">
        <v>4</v>
      </c>
      <c r="I158" s="33"/>
    </row>
    <row r="159" spans="1:9">
      <c r="A159" s="36">
        <v>2158</v>
      </c>
      <c r="B159" s="14" t="s">
        <v>230</v>
      </c>
      <c r="C159" s="36" t="s">
        <v>5498</v>
      </c>
      <c r="D159" s="36" t="s">
        <v>5499</v>
      </c>
      <c r="E159" s="147" t="s">
        <v>801</v>
      </c>
      <c r="F159" s="105">
        <f t="shared" si="2"/>
        <v>22</v>
      </c>
      <c r="G159" s="36" t="s">
        <v>1227</v>
      </c>
      <c r="H159" s="36">
        <v>2</v>
      </c>
      <c r="I159" s="33"/>
    </row>
    <row r="160" spans="1:9">
      <c r="A160" s="36">
        <v>2159</v>
      </c>
      <c r="B160" s="14" t="s">
        <v>231</v>
      </c>
      <c r="C160" s="36" t="s">
        <v>1430</v>
      </c>
      <c r="D160" s="36" t="s">
        <v>1431</v>
      </c>
      <c r="E160" s="147" t="s">
        <v>801</v>
      </c>
      <c r="F160" s="105">
        <f t="shared" si="2"/>
        <v>22</v>
      </c>
      <c r="G160" s="36" t="s">
        <v>1227</v>
      </c>
      <c r="H160" s="36" t="s">
        <v>269</v>
      </c>
      <c r="I160" s="33"/>
    </row>
    <row r="161" spans="1:9">
      <c r="A161" s="36">
        <v>2160</v>
      </c>
      <c r="B161" s="14" t="s">
        <v>232</v>
      </c>
      <c r="C161" s="36" t="s">
        <v>1432</v>
      </c>
      <c r="D161" s="36" t="s">
        <v>1433</v>
      </c>
      <c r="E161" s="147" t="s">
        <v>801</v>
      </c>
      <c r="F161" s="105">
        <f t="shared" si="2"/>
        <v>22</v>
      </c>
      <c r="G161" s="36" t="s">
        <v>1227</v>
      </c>
      <c r="H161" s="36">
        <v>5</v>
      </c>
      <c r="I161" s="33"/>
    </row>
    <row r="162" spans="1:9">
      <c r="A162" s="36">
        <v>2161</v>
      </c>
      <c r="B162" s="14" t="s">
        <v>233</v>
      </c>
      <c r="C162" s="36" t="s">
        <v>5500</v>
      </c>
      <c r="D162" s="36" t="s">
        <v>5501</v>
      </c>
      <c r="E162" s="147" t="s">
        <v>801</v>
      </c>
      <c r="F162" s="105">
        <f t="shared" si="2"/>
        <v>22</v>
      </c>
      <c r="G162" s="36" t="s">
        <v>1227</v>
      </c>
      <c r="H162" s="36">
        <v>2</v>
      </c>
      <c r="I162" s="33"/>
    </row>
    <row r="163" spans="1:9">
      <c r="A163" s="36">
        <v>2162</v>
      </c>
      <c r="B163" s="14" t="s">
        <v>234</v>
      </c>
      <c r="C163" s="36" t="s">
        <v>5502</v>
      </c>
      <c r="D163" s="36" t="s">
        <v>5503</v>
      </c>
      <c r="E163" s="147" t="s">
        <v>801</v>
      </c>
      <c r="F163" s="105">
        <f t="shared" si="2"/>
        <v>22</v>
      </c>
      <c r="G163" s="36" t="s">
        <v>1227</v>
      </c>
      <c r="H163" s="36">
        <v>2</v>
      </c>
      <c r="I163" s="33"/>
    </row>
    <row r="164" spans="1:9">
      <c r="A164" s="36">
        <v>2163</v>
      </c>
      <c r="B164" s="14" t="s">
        <v>235</v>
      </c>
      <c r="C164" s="36" t="s">
        <v>5504</v>
      </c>
      <c r="D164" s="36" t="s">
        <v>5505</v>
      </c>
      <c r="E164" s="147" t="s">
        <v>801</v>
      </c>
      <c r="F164" s="105">
        <f t="shared" si="2"/>
        <v>22</v>
      </c>
      <c r="G164" s="36" t="s">
        <v>1203</v>
      </c>
      <c r="H164" s="36">
        <v>2</v>
      </c>
      <c r="I164" s="33"/>
    </row>
    <row r="165" spans="1:9">
      <c r="A165" s="36">
        <v>2164</v>
      </c>
      <c r="B165" s="14" t="s">
        <v>236</v>
      </c>
      <c r="C165" s="36" t="s">
        <v>5506</v>
      </c>
      <c r="D165" s="36" t="s">
        <v>5507</v>
      </c>
      <c r="E165" s="147" t="s">
        <v>801</v>
      </c>
      <c r="F165" s="105">
        <f t="shared" si="2"/>
        <v>22</v>
      </c>
      <c r="G165" s="36" t="s">
        <v>1203</v>
      </c>
      <c r="H165" s="36">
        <v>2</v>
      </c>
      <c r="I165" s="33"/>
    </row>
    <row r="166" spans="1:9">
      <c r="A166" s="36">
        <v>2165</v>
      </c>
      <c r="B166" s="14" t="s">
        <v>237</v>
      </c>
      <c r="C166" s="36" t="s">
        <v>5508</v>
      </c>
      <c r="D166" s="36" t="s">
        <v>5509</v>
      </c>
      <c r="E166" s="147" t="s">
        <v>801</v>
      </c>
      <c r="F166" s="105">
        <f t="shared" si="2"/>
        <v>22</v>
      </c>
      <c r="G166" s="36" t="s">
        <v>1203</v>
      </c>
      <c r="H166" s="36">
        <v>2</v>
      </c>
      <c r="I166" s="33"/>
    </row>
    <row r="167" spans="1:9">
      <c r="A167" s="36">
        <v>2166</v>
      </c>
      <c r="B167" s="14" t="s">
        <v>238</v>
      </c>
      <c r="C167" s="36" t="s">
        <v>5510</v>
      </c>
      <c r="D167" s="36" t="s">
        <v>5511</v>
      </c>
      <c r="E167" s="147" t="s">
        <v>801</v>
      </c>
      <c r="F167" s="105">
        <f t="shared" si="2"/>
        <v>22</v>
      </c>
      <c r="G167" s="36" t="s">
        <v>1202</v>
      </c>
      <c r="H167" s="36">
        <v>2</v>
      </c>
      <c r="I167" s="33"/>
    </row>
    <row r="168" spans="1:9">
      <c r="A168" s="36">
        <v>2167</v>
      </c>
      <c r="B168" s="14" t="s">
        <v>239</v>
      </c>
      <c r="C168" s="36" t="s">
        <v>5512</v>
      </c>
      <c r="D168" s="36" t="s">
        <v>5513</v>
      </c>
      <c r="E168" s="147" t="s">
        <v>801</v>
      </c>
      <c r="F168" s="105">
        <f t="shared" si="2"/>
        <v>22</v>
      </c>
      <c r="G168" s="36" t="s">
        <v>1202</v>
      </c>
      <c r="H168" s="36">
        <v>2</v>
      </c>
      <c r="I168" s="33"/>
    </row>
    <row r="169" spans="1:9">
      <c r="A169" s="36">
        <v>2168</v>
      </c>
      <c r="B169" s="14" t="s">
        <v>240</v>
      </c>
      <c r="C169" s="36" t="s">
        <v>5514</v>
      </c>
      <c r="D169" s="36" t="s">
        <v>5515</v>
      </c>
      <c r="E169" s="147" t="s">
        <v>801</v>
      </c>
      <c r="F169" s="105">
        <f t="shared" si="2"/>
        <v>22</v>
      </c>
      <c r="G169" s="36" t="s">
        <v>1202</v>
      </c>
      <c r="H169" s="36">
        <v>2</v>
      </c>
      <c r="I169" s="33"/>
    </row>
    <row r="170" spans="1:9">
      <c r="A170" s="36">
        <v>2169</v>
      </c>
      <c r="B170" s="14" t="s">
        <v>241</v>
      </c>
      <c r="C170" s="36" t="s">
        <v>5516</v>
      </c>
      <c r="D170" s="36" t="s">
        <v>5517</v>
      </c>
      <c r="E170" s="147" t="s">
        <v>801</v>
      </c>
      <c r="F170" s="105">
        <f t="shared" si="2"/>
        <v>22</v>
      </c>
      <c r="G170" s="36" t="s">
        <v>1202</v>
      </c>
      <c r="H170" s="36">
        <v>2</v>
      </c>
      <c r="I170" s="33"/>
    </row>
    <row r="171" spans="1:9">
      <c r="A171" s="36">
        <v>2170</v>
      </c>
      <c r="B171" s="14" t="s">
        <v>242</v>
      </c>
      <c r="C171" s="36" t="s">
        <v>5518</v>
      </c>
      <c r="D171" s="36" t="s">
        <v>5519</v>
      </c>
      <c r="E171" s="147" t="s">
        <v>801</v>
      </c>
      <c r="F171" s="105">
        <f t="shared" si="2"/>
        <v>22</v>
      </c>
      <c r="G171" s="36" t="s">
        <v>1202</v>
      </c>
      <c r="H171" s="36">
        <v>3</v>
      </c>
      <c r="I171" s="33"/>
    </row>
    <row r="172" spans="1:9">
      <c r="A172" s="36">
        <v>2171</v>
      </c>
      <c r="B172" s="14" t="s">
        <v>243</v>
      </c>
      <c r="C172" s="36" t="s">
        <v>5520</v>
      </c>
      <c r="D172" s="36" t="s">
        <v>1366</v>
      </c>
      <c r="E172" s="147" t="s">
        <v>801</v>
      </c>
      <c r="F172" s="105">
        <f t="shared" si="2"/>
        <v>22</v>
      </c>
      <c r="G172" s="36" t="s">
        <v>1202</v>
      </c>
      <c r="H172" s="36">
        <v>3</v>
      </c>
      <c r="I172" s="33"/>
    </row>
    <row r="173" spans="1:9">
      <c r="A173" s="36">
        <v>2172</v>
      </c>
      <c r="B173" s="14" t="s">
        <v>244</v>
      </c>
      <c r="C173" s="36" t="s">
        <v>5521</v>
      </c>
      <c r="D173" s="36" t="s">
        <v>5522</v>
      </c>
      <c r="E173" s="147" t="s">
        <v>801</v>
      </c>
      <c r="F173" s="105">
        <f t="shared" si="2"/>
        <v>22</v>
      </c>
      <c r="G173" s="36" t="s">
        <v>1202</v>
      </c>
      <c r="H173" s="36">
        <v>3</v>
      </c>
      <c r="I173" s="33"/>
    </row>
    <row r="174" spans="1:9">
      <c r="A174" s="36">
        <v>2173</v>
      </c>
      <c r="B174" s="14" t="s">
        <v>245</v>
      </c>
      <c r="C174" s="36" t="s">
        <v>5523</v>
      </c>
      <c r="D174" s="36" t="s">
        <v>5524</v>
      </c>
      <c r="E174" s="147" t="s">
        <v>801</v>
      </c>
      <c r="F174" s="105">
        <f t="shared" si="2"/>
        <v>22</v>
      </c>
      <c r="G174" s="36" t="s">
        <v>1202</v>
      </c>
      <c r="H174" s="36">
        <v>3</v>
      </c>
      <c r="I174" s="33"/>
    </row>
    <row r="175" spans="1:9">
      <c r="A175" s="36">
        <v>2174</v>
      </c>
      <c r="B175" s="14" t="s">
        <v>246</v>
      </c>
      <c r="C175" s="36" t="s">
        <v>1479</v>
      </c>
      <c r="D175" s="36" t="s">
        <v>1480</v>
      </c>
      <c r="E175" s="147" t="s">
        <v>801</v>
      </c>
      <c r="F175" s="105">
        <f t="shared" si="2"/>
        <v>22</v>
      </c>
      <c r="G175" s="36" t="s">
        <v>1202</v>
      </c>
      <c r="H175" s="36">
        <v>4</v>
      </c>
      <c r="I175" s="33"/>
    </row>
    <row r="176" spans="1:9">
      <c r="A176" s="36">
        <v>2175</v>
      </c>
      <c r="B176" s="14" t="s">
        <v>247</v>
      </c>
      <c r="C176" s="36" t="s">
        <v>5525</v>
      </c>
      <c r="D176" s="36" t="s">
        <v>5526</v>
      </c>
      <c r="E176" s="147" t="s">
        <v>801</v>
      </c>
      <c r="F176" s="105">
        <f t="shared" si="2"/>
        <v>22</v>
      </c>
      <c r="G176" s="36" t="s">
        <v>1202</v>
      </c>
      <c r="H176" s="36">
        <v>2</v>
      </c>
      <c r="I176" s="33"/>
    </row>
    <row r="177" spans="1:9">
      <c r="A177" s="36">
        <v>2176</v>
      </c>
      <c r="B177" s="14" t="s">
        <v>248</v>
      </c>
      <c r="C177" s="36" t="s">
        <v>5527</v>
      </c>
      <c r="D177" s="36" t="s">
        <v>5528</v>
      </c>
      <c r="E177" s="147" t="s">
        <v>1359</v>
      </c>
      <c r="F177" s="105">
        <f t="shared" si="2"/>
        <v>21</v>
      </c>
      <c r="G177" s="36" t="s">
        <v>1208</v>
      </c>
      <c r="H177" s="36">
        <v>2</v>
      </c>
      <c r="I177" s="33"/>
    </row>
    <row r="178" spans="1:9">
      <c r="A178" s="36">
        <v>2177</v>
      </c>
      <c r="B178" s="14" t="s">
        <v>249</v>
      </c>
      <c r="C178" s="36" t="s">
        <v>5529</v>
      </c>
      <c r="D178" s="36" t="s">
        <v>5530</v>
      </c>
      <c r="E178" s="147" t="s">
        <v>1359</v>
      </c>
      <c r="F178" s="105">
        <f t="shared" si="2"/>
        <v>21</v>
      </c>
      <c r="G178" s="36" t="s">
        <v>1208</v>
      </c>
      <c r="H178" s="36">
        <v>2</v>
      </c>
      <c r="I178" s="33"/>
    </row>
    <row r="179" spans="1:9">
      <c r="A179" s="36">
        <v>2178</v>
      </c>
      <c r="B179" s="14" t="s">
        <v>250</v>
      </c>
      <c r="C179" s="36" t="s">
        <v>5531</v>
      </c>
      <c r="D179" s="36" t="s">
        <v>5532</v>
      </c>
      <c r="E179" s="147" t="s">
        <v>1174</v>
      </c>
      <c r="F179" s="105">
        <f t="shared" si="2"/>
        <v>24</v>
      </c>
      <c r="G179" s="36" t="s">
        <v>1208</v>
      </c>
      <c r="H179" s="36">
        <v>2</v>
      </c>
      <c r="I179" s="33"/>
    </row>
    <row r="180" spans="1:9">
      <c r="A180" s="36">
        <v>2179</v>
      </c>
      <c r="B180" s="14" t="s">
        <v>251</v>
      </c>
      <c r="C180" s="36" t="s">
        <v>5533</v>
      </c>
      <c r="D180" s="36" t="s">
        <v>5534</v>
      </c>
      <c r="E180" s="147" t="s">
        <v>1359</v>
      </c>
      <c r="F180" s="105">
        <f t="shared" si="2"/>
        <v>21</v>
      </c>
      <c r="G180" s="36" t="s">
        <v>1208</v>
      </c>
      <c r="H180" s="36">
        <v>2</v>
      </c>
      <c r="I180" s="33"/>
    </row>
    <row r="181" spans="1:9">
      <c r="A181" s="36">
        <v>2180</v>
      </c>
      <c r="B181" s="14" t="s">
        <v>252</v>
      </c>
      <c r="C181" s="36" t="s">
        <v>5535</v>
      </c>
      <c r="D181" s="36" t="s">
        <v>5536</v>
      </c>
      <c r="E181" s="147" t="s">
        <v>1360</v>
      </c>
      <c r="F181" s="105">
        <f t="shared" si="2"/>
        <v>16</v>
      </c>
      <c r="G181" s="36" t="s">
        <v>1208</v>
      </c>
      <c r="H181" s="36">
        <v>2</v>
      </c>
      <c r="I181" s="33"/>
    </row>
    <row r="182" spans="1:9">
      <c r="A182" s="36">
        <v>2181</v>
      </c>
      <c r="B182" s="14" t="s">
        <v>253</v>
      </c>
      <c r="C182" s="36" t="s">
        <v>5537</v>
      </c>
      <c r="D182" s="36" t="s">
        <v>5538</v>
      </c>
      <c r="E182" s="147" t="s">
        <v>1174</v>
      </c>
      <c r="F182" s="105">
        <f t="shared" si="2"/>
        <v>24</v>
      </c>
      <c r="G182" s="36" t="s">
        <v>1208</v>
      </c>
      <c r="H182" s="36">
        <v>2</v>
      </c>
      <c r="I182" s="33"/>
    </row>
    <row r="183" spans="1:9">
      <c r="A183" s="36">
        <v>2182</v>
      </c>
      <c r="B183" s="14" t="s">
        <v>254</v>
      </c>
      <c r="C183" s="36" t="s">
        <v>5539</v>
      </c>
      <c r="D183" s="36" t="s">
        <v>5540</v>
      </c>
      <c r="E183" s="147" t="s">
        <v>1174</v>
      </c>
      <c r="F183" s="105">
        <f t="shared" si="2"/>
        <v>24</v>
      </c>
      <c r="G183" s="36" t="s">
        <v>1208</v>
      </c>
      <c r="H183" s="36">
        <v>1</v>
      </c>
      <c r="I183" s="33"/>
    </row>
    <row r="184" spans="1:9">
      <c r="A184" s="36">
        <v>2183</v>
      </c>
      <c r="B184" s="14" t="s">
        <v>255</v>
      </c>
      <c r="C184" s="36" t="s">
        <v>5541</v>
      </c>
      <c r="D184" s="36" t="s">
        <v>5542</v>
      </c>
      <c r="E184" s="147" t="s">
        <v>1359</v>
      </c>
      <c r="F184" s="105">
        <f t="shared" si="2"/>
        <v>21</v>
      </c>
      <c r="G184" s="36" t="s">
        <v>1208</v>
      </c>
      <c r="H184" s="36">
        <v>1</v>
      </c>
      <c r="I184" s="33"/>
    </row>
    <row r="185" spans="1:9">
      <c r="A185" s="36">
        <v>2184</v>
      </c>
      <c r="B185" s="14" t="s">
        <v>256</v>
      </c>
      <c r="C185" s="36" t="s">
        <v>5543</v>
      </c>
      <c r="D185" s="36" t="s">
        <v>5544</v>
      </c>
      <c r="E185" s="147" t="s">
        <v>835</v>
      </c>
      <c r="F185" s="105">
        <f t="shared" si="2"/>
        <v>17</v>
      </c>
      <c r="G185" s="36" t="s">
        <v>1208</v>
      </c>
      <c r="H185" s="36">
        <v>1</v>
      </c>
      <c r="I185" s="33"/>
    </row>
    <row r="186" spans="1:9">
      <c r="A186" s="36">
        <v>2185</v>
      </c>
      <c r="B186" s="14" t="s">
        <v>257</v>
      </c>
      <c r="C186" s="36" t="s">
        <v>5545</v>
      </c>
      <c r="D186" s="36" t="s">
        <v>5546</v>
      </c>
      <c r="E186" s="147" t="s">
        <v>1359</v>
      </c>
      <c r="F186" s="105">
        <f t="shared" si="2"/>
        <v>21</v>
      </c>
      <c r="G186" s="36" t="s">
        <v>1208</v>
      </c>
      <c r="H186" s="36">
        <v>1</v>
      </c>
      <c r="I186" s="33"/>
    </row>
    <row r="187" spans="1:9">
      <c r="A187" s="36">
        <v>2186</v>
      </c>
      <c r="B187" s="14" t="s">
        <v>258</v>
      </c>
      <c r="C187" s="36" t="s">
        <v>5547</v>
      </c>
      <c r="D187" s="36" t="s">
        <v>5548</v>
      </c>
      <c r="E187" s="147" t="s">
        <v>1359</v>
      </c>
      <c r="F187" s="105">
        <f t="shared" si="2"/>
        <v>21</v>
      </c>
      <c r="G187" s="36" t="s">
        <v>1208</v>
      </c>
      <c r="H187" s="36">
        <v>1</v>
      </c>
      <c r="I187" s="33"/>
    </row>
    <row r="188" spans="1:9">
      <c r="A188" s="36">
        <v>2187</v>
      </c>
      <c r="B188" s="14" t="s">
        <v>259</v>
      </c>
      <c r="C188" s="36" t="s">
        <v>5549</v>
      </c>
      <c r="D188" s="36" t="s">
        <v>5550</v>
      </c>
      <c r="E188" s="147" t="s">
        <v>65</v>
      </c>
      <c r="F188" s="105">
        <f t="shared" si="2"/>
        <v>47</v>
      </c>
      <c r="G188" s="36" t="s">
        <v>1208</v>
      </c>
      <c r="H188" s="36">
        <v>1</v>
      </c>
      <c r="I188" s="33"/>
    </row>
    <row r="189" spans="1:9">
      <c r="A189" s="36">
        <v>2188</v>
      </c>
      <c r="B189" s="14" t="s">
        <v>260</v>
      </c>
      <c r="C189" s="36" t="s">
        <v>5551</v>
      </c>
      <c r="D189" s="36" t="s">
        <v>5552</v>
      </c>
      <c r="E189" s="147" t="s">
        <v>1359</v>
      </c>
      <c r="F189" s="105">
        <f t="shared" si="2"/>
        <v>21</v>
      </c>
      <c r="G189" s="36" t="s">
        <v>1208</v>
      </c>
      <c r="H189" s="36">
        <v>1</v>
      </c>
      <c r="I189" s="33"/>
    </row>
    <row r="190" spans="1:9">
      <c r="A190" s="36">
        <v>2189</v>
      </c>
      <c r="B190" s="14" t="s">
        <v>261</v>
      </c>
      <c r="C190" s="36" t="s">
        <v>5553</v>
      </c>
      <c r="D190" s="36" t="s">
        <v>5554</v>
      </c>
      <c r="E190" s="147" t="s">
        <v>1359</v>
      </c>
      <c r="F190" s="105">
        <f t="shared" si="2"/>
        <v>21</v>
      </c>
      <c r="G190" s="36" t="s">
        <v>1208</v>
      </c>
      <c r="H190" s="36">
        <v>1</v>
      </c>
      <c r="I190" s="33"/>
    </row>
    <row r="191" spans="1:9">
      <c r="A191" s="36">
        <v>2190</v>
      </c>
      <c r="B191" s="14" t="s">
        <v>262</v>
      </c>
      <c r="C191" s="36" t="s">
        <v>5555</v>
      </c>
      <c r="D191" s="36" t="s">
        <v>5556</v>
      </c>
      <c r="E191" s="147" t="s">
        <v>1359</v>
      </c>
      <c r="F191" s="105">
        <f t="shared" si="2"/>
        <v>21</v>
      </c>
      <c r="G191" s="36" t="s">
        <v>1208</v>
      </c>
      <c r="H191" s="36">
        <v>1</v>
      </c>
      <c r="I191" s="33"/>
    </row>
    <row r="192" spans="1:9">
      <c r="A192" s="36">
        <v>2191</v>
      </c>
      <c r="B192" s="14" t="s">
        <v>263</v>
      </c>
      <c r="C192" s="36" t="s">
        <v>1529</v>
      </c>
      <c r="D192" s="36" t="s">
        <v>1530</v>
      </c>
      <c r="E192" s="147" t="s">
        <v>119</v>
      </c>
      <c r="F192" s="105">
        <f t="shared" si="2"/>
        <v>42</v>
      </c>
      <c r="G192" s="36" t="s">
        <v>1207</v>
      </c>
      <c r="H192" s="36">
        <v>4</v>
      </c>
      <c r="I192" s="33"/>
    </row>
    <row r="193" spans="1:9">
      <c r="A193" s="36">
        <v>2192</v>
      </c>
      <c r="B193" s="14" t="s">
        <v>264</v>
      </c>
      <c r="C193" s="36" t="s">
        <v>5557</v>
      </c>
      <c r="D193" s="36" t="s">
        <v>5558</v>
      </c>
      <c r="E193" s="146" t="s">
        <v>404</v>
      </c>
      <c r="F193" s="105">
        <f t="shared" si="2"/>
        <v>23</v>
      </c>
      <c r="G193" s="36" t="s">
        <v>1207</v>
      </c>
      <c r="H193" s="36">
        <v>3</v>
      </c>
      <c r="I193" s="33"/>
    </row>
    <row r="194" spans="1:9">
      <c r="A194" s="36">
        <v>2193</v>
      </c>
      <c r="B194" s="14" t="s">
        <v>265</v>
      </c>
      <c r="C194" s="36" t="s">
        <v>5559</v>
      </c>
      <c r="D194" s="36" t="s">
        <v>5560</v>
      </c>
      <c r="E194" s="146" t="s">
        <v>128</v>
      </c>
      <c r="F194" s="105">
        <f t="shared" ref="F194:F257" si="3">VLOOKUP(E194,$M$1:$N$48,2,FALSE)</f>
        <v>34</v>
      </c>
      <c r="G194" s="36" t="s">
        <v>1207</v>
      </c>
      <c r="H194" s="36">
        <v>2</v>
      </c>
      <c r="I194" s="33"/>
    </row>
    <row r="195" spans="1:9">
      <c r="A195" s="36">
        <v>2194</v>
      </c>
      <c r="B195" s="14" t="s">
        <v>266</v>
      </c>
      <c r="C195" s="36" t="s">
        <v>1481</v>
      </c>
      <c r="D195" s="36" t="s">
        <v>1482</v>
      </c>
      <c r="E195" s="146" t="s">
        <v>128</v>
      </c>
      <c r="F195" s="105">
        <f t="shared" si="3"/>
        <v>34</v>
      </c>
      <c r="G195" s="36" t="s">
        <v>1207</v>
      </c>
      <c r="H195" s="36">
        <v>4</v>
      </c>
      <c r="I195" s="33"/>
    </row>
    <row r="196" spans="1:9">
      <c r="A196" s="36">
        <v>2195</v>
      </c>
      <c r="B196" s="14" t="s">
        <v>267</v>
      </c>
      <c r="C196" s="36" t="s">
        <v>5561</v>
      </c>
      <c r="D196" s="36" t="s">
        <v>1483</v>
      </c>
      <c r="E196" s="146" t="s">
        <v>1359</v>
      </c>
      <c r="F196" s="105">
        <f t="shared" si="3"/>
        <v>21</v>
      </c>
      <c r="G196" s="36" t="s">
        <v>1207</v>
      </c>
      <c r="H196" s="36">
        <v>4</v>
      </c>
      <c r="I196" s="33"/>
    </row>
    <row r="197" spans="1:9">
      <c r="A197" s="36">
        <v>2196</v>
      </c>
      <c r="B197" s="14" t="s">
        <v>268</v>
      </c>
      <c r="C197" s="36" t="s">
        <v>1486</v>
      </c>
      <c r="D197" s="36" t="s">
        <v>1487</v>
      </c>
      <c r="E197" s="146" t="s">
        <v>1174</v>
      </c>
      <c r="F197" s="105">
        <f t="shared" si="3"/>
        <v>24</v>
      </c>
      <c r="G197" s="36" t="s">
        <v>1207</v>
      </c>
      <c r="H197" s="36">
        <v>4</v>
      </c>
      <c r="I197" s="33"/>
    </row>
    <row r="198" spans="1:9">
      <c r="A198" s="36">
        <v>2197</v>
      </c>
      <c r="B198" s="14" t="s">
        <v>270</v>
      </c>
      <c r="C198" s="36" t="s">
        <v>1436</v>
      </c>
      <c r="D198" s="36" t="s">
        <v>1437</v>
      </c>
      <c r="E198" s="146" t="s">
        <v>404</v>
      </c>
      <c r="F198" s="105">
        <f t="shared" si="3"/>
        <v>23</v>
      </c>
      <c r="G198" s="36" t="s">
        <v>1207</v>
      </c>
      <c r="H198" s="36">
        <v>4</v>
      </c>
      <c r="I198" s="33"/>
    </row>
    <row r="199" spans="1:9">
      <c r="A199" s="36">
        <v>2198</v>
      </c>
      <c r="B199" s="14" t="s">
        <v>271</v>
      </c>
      <c r="C199" s="36" t="s">
        <v>5562</v>
      </c>
      <c r="D199" s="36" t="s">
        <v>1452</v>
      </c>
      <c r="E199" s="146" t="s">
        <v>404</v>
      </c>
      <c r="F199" s="105">
        <f t="shared" si="3"/>
        <v>23</v>
      </c>
      <c r="G199" s="36" t="s">
        <v>1207</v>
      </c>
      <c r="H199" s="36">
        <v>4</v>
      </c>
      <c r="I199" s="33"/>
    </row>
    <row r="200" spans="1:9">
      <c r="A200" s="36">
        <v>2199</v>
      </c>
      <c r="B200" s="14" t="s">
        <v>272</v>
      </c>
      <c r="C200" s="36" t="s">
        <v>1453</v>
      </c>
      <c r="D200" s="36" t="s">
        <v>1454</v>
      </c>
      <c r="E200" s="146" t="s">
        <v>163</v>
      </c>
      <c r="F200" s="105">
        <f t="shared" si="3"/>
        <v>25</v>
      </c>
      <c r="G200" s="36" t="s">
        <v>1207</v>
      </c>
      <c r="H200" s="36">
        <v>4</v>
      </c>
      <c r="I200" s="33"/>
    </row>
    <row r="201" spans="1:9">
      <c r="A201" s="36">
        <v>2200</v>
      </c>
      <c r="B201" s="14" t="s">
        <v>273</v>
      </c>
      <c r="C201" s="36" t="s">
        <v>1438</v>
      </c>
      <c r="D201" s="36" t="s">
        <v>1439</v>
      </c>
      <c r="E201" s="146" t="s">
        <v>1174</v>
      </c>
      <c r="F201" s="105">
        <f t="shared" si="3"/>
        <v>24</v>
      </c>
      <c r="G201" s="36" t="s">
        <v>1207</v>
      </c>
      <c r="H201" s="36">
        <v>4</v>
      </c>
      <c r="I201" s="33"/>
    </row>
    <row r="202" spans="1:9">
      <c r="A202" s="36">
        <v>2201</v>
      </c>
      <c r="B202" s="14" t="s">
        <v>274</v>
      </c>
      <c r="C202" s="36" t="s">
        <v>1440</v>
      </c>
      <c r="D202" s="36" t="s">
        <v>1441</v>
      </c>
      <c r="E202" s="146" t="s">
        <v>1359</v>
      </c>
      <c r="F202" s="105">
        <f t="shared" si="3"/>
        <v>21</v>
      </c>
      <c r="G202" s="36" t="s">
        <v>1207</v>
      </c>
      <c r="H202" s="36">
        <v>4</v>
      </c>
      <c r="I202" s="33"/>
    </row>
    <row r="203" spans="1:9">
      <c r="A203" s="36">
        <v>2202</v>
      </c>
      <c r="B203" s="14" t="s">
        <v>276</v>
      </c>
      <c r="C203" s="36" t="s">
        <v>1434</v>
      </c>
      <c r="D203" s="36" t="s">
        <v>1435</v>
      </c>
      <c r="E203" s="146" t="s">
        <v>404</v>
      </c>
      <c r="F203" s="105">
        <f t="shared" si="3"/>
        <v>23</v>
      </c>
      <c r="G203" s="36" t="s">
        <v>1207</v>
      </c>
      <c r="H203" s="36">
        <v>4</v>
      </c>
      <c r="I203" s="33"/>
    </row>
    <row r="204" spans="1:9">
      <c r="A204" s="36">
        <v>2203</v>
      </c>
      <c r="B204" s="14" t="s">
        <v>277</v>
      </c>
      <c r="C204" s="36" t="s">
        <v>1442</v>
      </c>
      <c r="D204" s="36" t="s">
        <v>1443</v>
      </c>
      <c r="E204" s="146" t="s">
        <v>125</v>
      </c>
      <c r="F204" s="105">
        <f t="shared" si="3"/>
        <v>36</v>
      </c>
      <c r="G204" s="36" t="s">
        <v>1207</v>
      </c>
      <c r="H204" s="36">
        <v>4</v>
      </c>
      <c r="I204" s="33"/>
    </row>
    <row r="205" spans="1:9">
      <c r="A205" s="36">
        <v>2204</v>
      </c>
      <c r="B205" s="14" t="s">
        <v>278</v>
      </c>
      <c r="C205" s="36" t="s">
        <v>1450</v>
      </c>
      <c r="D205" s="36" t="s">
        <v>1451</v>
      </c>
      <c r="E205" s="146" t="s">
        <v>207</v>
      </c>
      <c r="F205" s="105">
        <f t="shared" si="3"/>
        <v>31</v>
      </c>
      <c r="G205" s="36" t="s">
        <v>1207</v>
      </c>
      <c r="H205" s="36">
        <v>4</v>
      </c>
      <c r="I205" s="33"/>
    </row>
    <row r="206" spans="1:9">
      <c r="A206" s="36">
        <v>2205</v>
      </c>
      <c r="B206" s="14" t="s">
        <v>279</v>
      </c>
      <c r="C206" s="36" t="s">
        <v>1446</v>
      </c>
      <c r="D206" s="36" t="s">
        <v>1447</v>
      </c>
      <c r="E206" s="146" t="s">
        <v>404</v>
      </c>
      <c r="F206" s="105">
        <f t="shared" si="3"/>
        <v>23</v>
      </c>
      <c r="G206" s="36" t="s">
        <v>1207</v>
      </c>
      <c r="H206" s="36">
        <v>4</v>
      </c>
      <c r="I206" s="33"/>
    </row>
    <row r="207" spans="1:9">
      <c r="A207" s="36">
        <v>2206</v>
      </c>
      <c r="B207" s="14" t="s">
        <v>280</v>
      </c>
      <c r="C207" s="36" t="s">
        <v>1488</v>
      </c>
      <c r="D207" s="36" t="s">
        <v>1489</v>
      </c>
      <c r="E207" s="146" t="s">
        <v>692</v>
      </c>
      <c r="F207" s="105">
        <f t="shared" si="3"/>
        <v>15</v>
      </c>
      <c r="G207" s="36" t="s">
        <v>1207</v>
      </c>
      <c r="H207" s="36">
        <v>4</v>
      </c>
      <c r="I207" s="33"/>
    </row>
    <row r="208" spans="1:9">
      <c r="A208" s="36">
        <v>2207</v>
      </c>
      <c r="B208" s="14" t="s">
        <v>281</v>
      </c>
      <c r="C208" s="36" t="s">
        <v>1457</v>
      </c>
      <c r="D208" s="36" t="s">
        <v>1458</v>
      </c>
      <c r="E208" s="146" t="s">
        <v>404</v>
      </c>
      <c r="F208" s="105">
        <f t="shared" si="3"/>
        <v>23</v>
      </c>
      <c r="G208" s="36" t="s">
        <v>1207</v>
      </c>
      <c r="H208" s="36">
        <v>4</v>
      </c>
      <c r="I208" s="33"/>
    </row>
    <row r="209" spans="1:9">
      <c r="A209" s="36">
        <v>2208</v>
      </c>
      <c r="B209" s="14" t="s">
        <v>282</v>
      </c>
      <c r="C209" s="36" t="s">
        <v>5563</v>
      </c>
      <c r="D209" s="36" t="s">
        <v>5564</v>
      </c>
      <c r="E209" s="146" t="s">
        <v>133</v>
      </c>
      <c r="F209" s="105">
        <f t="shared" si="3"/>
        <v>27</v>
      </c>
      <c r="G209" s="36" t="s">
        <v>1207</v>
      </c>
      <c r="H209" s="36" t="s">
        <v>269</v>
      </c>
      <c r="I209" s="33"/>
    </row>
    <row r="210" spans="1:9">
      <c r="A210" s="36">
        <v>2209</v>
      </c>
      <c r="B210" s="14" t="s">
        <v>283</v>
      </c>
      <c r="C210" s="36" t="s">
        <v>1455</v>
      </c>
      <c r="D210" s="36" t="s">
        <v>1456</v>
      </c>
      <c r="E210" s="146" t="s">
        <v>404</v>
      </c>
      <c r="F210" s="105">
        <f t="shared" si="3"/>
        <v>23</v>
      </c>
      <c r="G210" s="36" t="s">
        <v>1207</v>
      </c>
      <c r="H210" s="36">
        <v>4</v>
      </c>
      <c r="I210" s="33"/>
    </row>
    <row r="211" spans="1:9">
      <c r="A211" s="36">
        <v>2210</v>
      </c>
      <c r="B211" s="14" t="s">
        <v>284</v>
      </c>
      <c r="C211" s="36" t="s">
        <v>1444</v>
      </c>
      <c r="D211" s="36" t="s">
        <v>1445</v>
      </c>
      <c r="E211" s="146" t="s">
        <v>133</v>
      </c>
      <c r="F211" s="105">
        <f t="shared" si="3"/>
        <v>27</v>
      </c>
      <c r="G211" s="36" t="s">
        <v>1207</v>
      </c>
      <c r="H211" s="36">
        <v>4</v>
      </c>
      <c r="I211" s="33"/>
    </row>
    <row r="212" spans="1:9">
      <c r="A212" s="36">
        <v>2211</v>
      </c>
      <c r="B212" s="14" t="s">
        <v>285</v>
      </c>
      <c r="C212" s="36" t="s">
        <v>1484</v>
      </c>
      <c r="D212" s="36" t="s">
        <v>1485</v>
      </c>
      <c r="E212" s="146" t="s">
        <v>1359</v>
      </c>
      <c r="F212" s="105">
        <f t="shared" si="3"/>
        <v>21</v>
      </c>
      <c r="G212" s="36" t="s">
        <v>1207</v>
      </c>
      <c r="H212" s="36">
        <v>4</v>
      </c>
      <c r="I212" s="33"/>
    </row>
    <row r="213" spans="1:9">
      <c r="A213" s="36">
        <v>2212</v>
      </c>
      <c r="B213" s="14" t="s">
        <v>286</v>
      </c>
      <c r="C213" s="36" t="s">
        <v>1448</v>
      </c>
      <c r="D213" s="36" t="s">
        <v>1449</v>
      </c>
      <c r="E213" s="146" t="s">
        <v>404</v>
      </c>
      <c r="F213" s="105">
        <f t="shared" si="3"/>
        <v>23</v>
      </c>
      <c r="G213" s="36" t="s">
        <v>1207</v>
      </c>
      <c r="H213" s="36">
        <v>4</v>
      </c>
      <c r="I213" s="33"/>
    </row>
    <row r="214" spans="1:9">
      <c r="A214" s="36">
        <v>2213</v>
      </c>
      <c r="B214" s="14" t="s">
        <v>287</v>
      </c>
      <c r="C214" s="36" t="s">
        <v>5565</v>
      </c>
      <c r="D214" s="36" t="s">
        <v>5566</v>
      </c>
      <c r="E214" s="146" t="s">
        <v>801</v>
      </c>
      <c r="F214" s="105">
        <f t="shared" si="3"/>
        <v>22</v>
      </c>
      <c r="G214" s="36" t="s">
        <v>1207</v>
      </c>
      <c r="H214" s="36">
        <v>3</v>
      </c>
      <c r="I214" s="33"/>
    </row>
    <row r="215" spans="1:9">
      <c r="A215" s="36">
        <v>2214</v>
      </c>
      <c r="B215" s="14" t="s">
        <v>288</v>
      </c>
      <c r="C215" s="36" t="s">
        <v>5567</v>
      </c>
      <c r="D215" s="36" t="s">
        <v>5568</v>
      </c>
      <c r="E215" s="146" t="s">
        <v>404</v>
      </c>
      <c r="F215" s="105">
        <f t="shared" si="3"/>
        <v>23</v>
      </c>
      <c r="G215" s="36" t="s">
        <v>1207</v>
      </c>
      <c r="H215" s="36">
        <v>3</v>
      </c>
      <c r="I215" s="33"/>
    </row>
    <row r="216" spans="1:9">
      <c r="A216" s="36">
        <v>2215</v>
      </c>
      <c r="B216" s="14" t="s">
        <v>289</v>
      </c>
      <c r="C216" s="36" t="s">
        <v>5569</v>
      </c>
      <c r="D216" s="36" t="s">
        <v>5570</v>
      </c>
      <c r="E216" s="146" t="s">
        <v>404</v>
      </c>
      <c r="F216" s="105">
        <f t="shared" si="3"/>
        <v>23</v>
      </c>
      <c r="G216" s="36" t="s">
        <v>1207</v>
      </c>
      <c r="H216" s="36">
        <v>3</v>
      </c>
      <c r="I216" s="33"/>
    </row>
    <row r="217" spans="1:9">
      <c r="A217" s="36">
        <v>2216</v>
      </c>
      <c r="B217" s="14" t="s">
        <v>290</v>
      </c>
      <c r="C217" s="36" t="s">
        <v>5571</v>
      </c>
      <c r="D217" s="36" t="s">
        <v>5572</v>
      </c>
      <c r="E217" s="146" t="s">
        <v>404</v>
      </c>
      <c r="F217" s="105">
        <f t="shared" si="3"/>
        <v>23</v>
      </c>
      <c r="G217" s="36" t="s">
        <v>1207</v>
      </c>
      <c r="H217" s="36">
        <v>3</v>
      </c>
      <c r="I217" s="33"/>
    </row>
    <row r="218" spans="1:9">
      <c r="A218" s="36">
        <v>2217</v>
      </c>
      <c r="B218" s="14" t="s">
        <v>291</v>
      </c>
      <c r="C218" s="36" t="s">
        <v>5573</v>
      </c>
      <c r="D218" s="36" t="s">
        <v>5574</v>
      </c>
      <c r="E218" s="146" t="s">
        <v>1360</v>
      </c>
      <c r="F218" s="105">
        <f t="shared" si="3"/>
        <v>16</v>
      </c>
      <c r="G218" s="36" t="s">
        <v>1207</v>
      </c>
      <c r="H218" s="36">
        <v>3</v>
      </c>
      <c r="I218" s="33"/>
    </row>
    <row r="219" spans="1:9">
      <c r="A219" s="36">
        <v>2218</v>
      </c>
      <c r="B219" s="14" t="s">
        <v>292</v>
      </c>
      <c r="C219" s="36" t="s">
        <v>5575</v>
      </c>
      <c r="D219" s="36" t="s">
        <v>5576</v>
      </c>
      <c r="E219" s="146" t="s">
        <v>1185</v>
      </c>
      <c r="F219" s="105">
        <f t="shared" si="3"/>
        <v>18</v>
      </c>
      <c r="G219" s="36" t="s">
        <v>1207</v>
      </c>
      <c r="H219" s="36">
        <v>3</v>
      </c>
      <c r="I219" s="33"/>
    </row>
    <row r="220" spans="1:9">
      <c r="A220" s="36">
        <v>2219</v>
      </c>
      <c r="B220" s="14" t="s">
        <v>293</v>
      </c>
      <c r="C220" s="36" t="s">
        <v>5577</v>
      </c>
      <c r="D220" s="36" t="s">
        <v>5578</v>
      </c>
      <c r="E220" s="146" t="s">
        <v>404</v>
      </c>
      <c r="F220" s="105">
        <f t="shared" si="3"/>
        <v>23</v>
      </c>
      <c r="G220" s="36" t="s">
        <v>1207</v>
      </c>
      <c r="H220" s="36">
        <v>3</v>
      </c>
      <c r="I220" s="33"/>
    </row>
    <row r="221" spans="1:9">
      <c r="A221" s="36">
        <v>2220</v>
      </c>
      <c r="B221" s="14" t="s">
        <v>294</v>
      </c>
      <c r="C221" s="36" t="s">
        <v>5579</v>
      </c>
      <c r="D221" s="36" t="s">
        <v>5580</v>
      </c>
      <c r="E221" s="146" t="s">
        <v>404</v>
      </c>
      <c r="F221" s="105">
        <f t="shared" si="3"/>
        <v>23</v>
      </c>
      <c r="G221" s="36" t="s">
        <v>1207</v>
      </c>
      <c r="H221" s="36">
        <v>3</v>
      </c>
      <c r="I221" s="33"/>
    </row>
    <row r="222" spans="1:9">
      <c r="A222" s="36">
        <v>2221</v>
      </c>
      <c r="B222" s="14" t="s">
        <v>295</v>
      </c>
      <c r="C222" s="36" t="s">
        <v>5581</v>
      </c>
      <c r="D222" s="36" t="s">
        <v>5582</v>
      </c>
      <c r="E222" s="146" t="s">
        <v>404</v>
      </c>
      <c r="F222" s="105">
        <f t="shared" si="3"/>
        <v>23</v>
      </c>
      <c r="G222" s="36" t="s">
        <v>1207</v>
      </c>
      <c r="H222" s="36">
        <v>3</v>
      </c>
      <c r="I222" s="33"/>
    </row>
    <row r="223" spans="1:9">
      <c r="A223" s="36">
        <v>2222</v>
      </c>
      <c r="B223" s="14" t="s">
        <v>296</v>
      </c>
      <c r="C223" s="36" t="s">
        <v>5583</v>
      </c>
      <c r="D223" s="36" t="s">
        <v>5584</v>
      </c>
      <c r="E223" s="146" t="s">
        <v>378</v>
      </c>
      <c r="F223" s="105">
        <f t="shared" si="3"/>
        <v>39</v>
      </c>
      <c r="G223" s="36" t="s">
        <v>1207</v>
      </c>
      <c r="H223" s="36">
        <v>3</v>
      </c>
      <c r="I223" s="33"/>
    </row>
    <row r="224" spans="1:9">
      <c r="A224" s="36">
        <v>2223</v>
      </c>
      <c r="B224" s="14" t="s">
        <v>297</v>
      </c>
      <c r="C224" s="36" t="s">
        <v>5585</v>
      </c>
      <c r="D224" s="36" t="s">
        <v>5586</v>
      </c>
      <c r="E224" s="146" t="s">
        <v>52</v>
      </c>
      <c r="F224" s="105">
        <f t="shared" si="3"/>
        <v>43</v>
      </c>
      <c r="G224" s="36" t="s">
        <v>1207</v>
      </c>
      <c r="H224" s="36">
        <v>3</v>
      </c>
      <c r="I224" s="33"/>
    </row>
    <row r="225" spans="1:9">
      <c r="A225" s="36">
        <v>2224</v>
      </c>
      <c r="B225" s="14" t="s">
        <v>298</v>
      </c>
      <c r="C225" s="36" t="s">
        <v>5587</v>
      </c>
      <c r="D225" s="36" t="s">
        <v>5588</v>
      </c>
      <c r="E225" s="146" t="s">
        <v>389</v>
      </c>
      <c r="F225" s="105">
        <f t="shared" si="3"/>
        <v>28</v>
      </c>
      <c r="G225" s="36" t="s">
        <v>1207</v>
      </c>
      <c r="H225" s="36">
        <v>3</v>
      </c>
      <c r="I225" s="33"/>
    </row>
    <row r="226" spans="1:9">
      <c r="A226" s="36">
        <v>2225</v>
      </c>
      <c r="B226" s="14" t="s">
        <v>299</v>
      </c>
      <c r="C226" s="36" t="s">
        <v>5589</v>
      </c>
      <c r="D226" s="36" t="s">
        <v>5590</v>
      </c>
      <c r="E226" s="146" t="s">
        <v>128</v>
      </c>
      <c r="F226" s="105">
        <f t="shared" si="3"/>
        <v>34</v>
      </c>
      <c r="G226" s="36" t="s">
        <v>1207</v>
      </c>
      <c r="H226" s="36">
        <v>3</v>
      </c>
      <c r="I226" s="33"/>
    </row>
    <row r="227" spans="1:9">
      <c r="A227" s="36">
        <v>2226</v>
      </c>
      <c r="B227" s="14" t="s">
        <v>300</v>
      </c>
      <c r="C227" s="36" t="s">
        <v>5591</v>
      </c>
      <c r="D227" s="36" t="s">
        <v>5592</v>
      </c>
      <c r="E227" s="146" t="s">
        <v>155</v>
      </c>
      <c r="F227" s="105">
        <f t="shared" si="3"/>
        <v>35</v>
      </c>
      <c r="G227" s="36" t="s">
        <v>1207</v>
      </c>
      <c r="H227" s="36">
        <v>3</v>
      </c>
      <c r="I227" s="33"/>
    </row>
    <row r="228" spans="1:9">
      <c r="A228" s="36">
        <v>2227</v>
      </c>
      <c r="B228" s="14" t="s">
        <v>301</v>
      </c>
      <c r="C228" s="36" t="s">
        <v>5593</v>
      </c>
      <c r="D228" s="36" t="s">
        <v>5594</v>
      </c>
      <c r="E228" s="146" t="s">
        <v>692</v>
      </c>
      <c r="F228" s="105">
        <f t="shared" si="3"/>
        <v>15</v>
      </c>
      <c r="G228" s="36" t="s">
        <v>1207</v>
      </c>
      <c r="H228" s="36">
        <v>3</v>
      </c>
      <c r="I228" s="33"/>
    </row>
    <row r="229" spans="1:9">
      <c r="A229" s="36">
        <v>2228</v>
      </c>
      <c r="B229" s="14" t="s">
        <v>302</v>
      </c>
      <c r="C229" s="36" t="s">
        <v>5595</v>
      </c>
      <c r="D229" s="36" t="s">
        <v>5596</v>
      </c>
      <c r="E229" s="146" t="s">
        <v>1174</v>
      </c>
      <c r="F229" s="105">
        <f t="shared" si="3"/>
        <v>24</v>
      </c>
      <c r="G229" s="36" t="s">
        <v>1207</v>
      </c>
      <c r="H229" s="36">
        <v>3</v>
      </c>
      <c r="I229" s="33"/>
    </row>
    <row r="230" spans="1:9">
      <c r="A230" s="36">
        <v>2229</v>
      </c>
      <c r="B230" s="14" t="s">
        <v>303</v>
      </c>
      <c r="C230" s="36" t="s">
        <v>5597</v>
      </c>
      <c r="D230" s="36" t="s">
        <v>5598</v>
      </c>
      <c r="E230" s="146" t="s">
        <v>163</v>
      </c>
      <c r="F230" s="105">
        <f t="shared" si="3"/>
        <v>25</v>
      </c>
      <c r="G230" s="36" t="s">
        <v>1207</v>
      </c>
      <c r="H230" s="36">
        <v>3</v>
      </c>
      <c r="I230" s="33"/>
    </row>
    <row r="231" spans="1:9">
      <c r="A231" s="36">
        <v>2230</v>
      </c>
      <c r="B231" s="14" t="s">
        <v>304</v>
      </c>
      <c r="C231" s="36" t="s">
        <v>5599</v>
      </c>
      <c r="D231" s="36" t="s">
        <v>5600</v>
      </c>
      <c r="E231" s="146" t="s">
        <v>404</v>
      </c>
      <c r="F231" s="105">
        <f t="shared" si="3"/>
        <v>23</v>
      </c>
      <c r="G231" s="36" t="s">
        <v>1207</v>
      </c>
      <c r="H231" s="36">
        <v>3</v>
      </c>
      <c r="I231" s="33"/>
    </row>
    <row r="232" spans="1:9">
      <c r="A232" s="36">
        <v>2231</v>
      </c>
      <c r="B232" s="14" t="s">
        <v>305</v>
      </c>
      <c r="C232" s="36" t="s">
        <v>5601</v>
      </c>
      <c r="D232" s="36" t="s">
        <v>5602</v>
      </c>
      <c r="E232" s="146" t="s">
        <v>404</v>
      </c>
      <c r="F232" s="105">
        <f t="shared" si="3"/>
        <v>23</v>
      </c>
      <c r="G232" s="36" t="s">
        <v>1207</v>
      </c>
      <c r="H232" s="36">
        <v>3</v>
      </c>
      <c r="I232" s="33"/>
    </row>
    <row r="233" spans="1:9">
      <c r="A233" s="36">
        <v>2232</v>
      </c>
      <c r="B233" s="14" t="s">
        <v>306</v>
      </c>
      <c r="C233" s="36" t="s">
        <v>5603</v>
      </c>
      <c r="D233" s="36" t="s">
        <v>5604</v>
      </c>
      <c r="E233" s="146" t="s">
        <v>404</v>
      </c>
      <c r="F233" s="105">
        <f t="shared" si="3"/>
        <v>23</v>
      </c>
      <c r="G233" s="36" t="s">
        <v>1207</v>
      </c>
      <c r="H233" s="36">
        <v>2</v>
      </c>
      <c r="I233" s="33"/>
    </row>
    <row r="234" spans="1:9">
      <c r="A234" s="36">
        <v>2233</v>
      </c>
      <c r="B234" s="14" t="s">
        <v>307</v>
      </c>
      <c r="C234" s="36" t="s">
        <v>5605</v>
      </c>
      <c r="D234" s="36" t="s">
        <v>5606</v>
      </c>
      <c r="E234" s="146" t="s">
        <v>163</v>
      </c>
      <c r="F234" s="105">
        <f t="shared" si="3"/>
        <v>25</v>
      </c>
      <c r="G234" s="36" t="s">
        <v>1207</v>
      </c>
      <c r="H234" s="36">
        <v>2</v>
      </c>
      <c r="I234" s="33"/>
    </row>
    <row r="235" spans="1:9">
      <c r="A235" s="36">
        <v>2234</v>
      </c>
      <c r="B235" s="14" t="s">
        <v>308</v>
      </c>
      <c r="C235" s="36" t="s">
        <v>5607</v>
      </c>
      <c r="D235" s="36" t="s">
        <v>5608</v>
      </c>
      <c r="E235" s="146" t="s">
        <v>1174</v>
      </c>
      <c r="F235" s="105">
        <f t="shared" si="3"/>
        <v>24</v>
      </c>
      <c r="G235" s="36" t="s">
        <v>1207</v>
      </c>
      <c r="H235" s="36">
        <v>2</v>
      </c>
      <c r="I235" s="33"/>
    </row>
    <row r="236" spans="1:9">
      <c r="A236" s="36">
        <v>2235</v>
      </c>
      <c r="B236" s="14" t="s">
        <v>309</v>
      </c>
      <c r="C236" s="36" t="s">
        <v>5609</v>
      </c>
      <c r="D236" s="36" t="s">
        <v>5610</v>
      </c>
      <c r="E236" s="146" t="s">
        <v>378</v>
      </c>
      <c r="F236" s="105">
        <f t="shared" si="3"/>
        <v>39</v>
      </c>
      <c r="G236" s="36" t="s">
        <v>1207</v>
      </c>
      <c r="H236" s="36">
        <v>2</v>
      </c>
      <c r="I236" s="33"/>
    </row>
    <row r="237" spans="1:9">
      <c r="A237" s="36">
        <v>2236</v>
      </c>
      <c r="B237" s="14" t="s">
        <v>310</v>
      </c>
      <c r="C237" s="36" t="s">
        <v>5611</v>
      </c>
      <c r="D237" s="36" t="s">
        <v>5612</v>
      </c>
      <c r="E237" s="146" t="s">
        <v>404</v>
      </c>
      <c r="F237" s="105">
        <f t="shared" si="3"/>
        <v>23</v>
      </c>
      <c r="G237" s="36" t="s">
        <v>1207</v>
      </c>
      <c r="H237" s="36">
        <v>2</v>
      </c>
      <c r="I237" s="33"/>
    </row>
    <row r="238" spans="1:9">
      <c r="A238" s="36">
        <v>2237</v>
      </c>
      <c r="B238" s="14" t="s">
        <v>311</v>
      </c>
      <c r="C238" s="36" t="s">
        <v>5613</v>
      </c>
      <c r="D238" s="36" t="s">
        <v>5614</v>
      </c>
      <c r="E238" s="146" t="s">
        <v>389</v>
      </c>
      <c r="F238" s="105">
        <f t="shared" si="3"/>
        <v>28</v>
      </c>
      <c r="G238" s="36" t="s">
        <v>1207</v>
      </c>
      <c r="H238" s="36">
        <v>2</v>
      </c>
      <c r="I238" s="33"/>
    </row>
    <row r="239" spans="1:9">
      <c r="A239" s="36">
        <v>2238</v>
      </c>
      <c r="B239" s="14" t="s">
        <v>312</v>
      </c>
      <c r="C239" s="36" t="s">
        <v>5615</v>
      </c>
      <c r="D239" s="36" t="s">
        <v>5616</v>
      </c>
      <c r="E239" s="146" t="s">
        <v>801</v>
      </c>
      <c r="F239" s="105">
        <f t="shared" si="3"/>
        <v>22</v>
      </c>
      <c r="G239" s="36" t="s">
        <v>1207</v>
      </c>
      <c r="H239" s="36">
        <v>2</v>
      </c>
      <c r="I239" s="33"/>
    </row>
    <row r="240" spans="1:9">
      <c r="A240" s="36">
        <v>2239</v>
      </c>
      <c r="B240" s="14" t="s">
        <v>314</v>
      </c>
      <c r="C240" s="36" t="s">
        <v>5617</v>
      </c>
      <c r="D240" s="36" t="s">
        <v>5618</v>
      </c>
      <c r="E240" s="146" t="s">
        <v>404</v>
      </c>
      <c r="F240" s="105">
        <f t="shared" si="3"/>
        <v>23</v>
      </c>
      <c r="G240" s="36" t="s">
        <v>1207</v>
      </c>
      <c r="H240" s="36">
        <v>2</v>
      </c>
      <c r="I240" s="33"/>
    </row>
    <row r="241" spans="1:9">
      <c r="A241" s="36">
        <v>2240</v>
      </c>
      <c r="B241" s="14" t="s">
        <v>315</v>
      </c>
      <c r="C241" s="36" t="s">
        <v>5619</v>
      </c>
      <c r="D241" s="36" t="s">
        <v>5620</v>
      </c>
      <c r="E241" s="146" t="s">
        <v>404</v>
      </c>
      <c r="F241" s="105">
        <f t="shared" si="3"/>
        <v>23</v>
      </c>
      <c r="G241" s="36" t="s">
        <v>1207</v>
      </c>
      <c r="H241" s="36">
        <v>2</v>
      </c>
      <c r="I241" s="33"/>
    </row>
    <row r="242" spans="1:9">
      <c r="A242" s="36">
        <v>2241</v>
      </c>
      <c r="B242" s="14" t="s">
        <v>316</v>
      </c>
      <c r="C242" s="36" t="s">
        <v>5621</v>
      </c>
      <c r="D242" s="36" t="s">
        <v>5622</v>
      </c>
      <c r="E242" s="146" t="s">
        <v>404</v>
      </c>
      <c r="F242" s="105">
        <f t="shared" si="3"/>
        <v>23</v>
      </c>
      <c r="G242" s="36" t="s">
        <v>1207</v>
      </c>
      <c r="H242" s="36">
        <v>2</v>
      </c>
      <c r="I242" s="33"/>
    </row>
    <row r="243" spans="1:9">
      <c r="A243" s="36">
        <v>2242</v>
      </c>
      <c r="B243" s="14" t="s">
        <v>317</v>
      </c>
      <c r="C243" s="36" t="s">
        <v>5623</v>
      </c>
      <c r="D243" s="36" t="s">
        <v>5624</v>
      </c>
      <c r="E243" s="146" t="s">
        <v>404</v>
      </c>
      <c r="F243" s="105">
        <f t="shared" si="3"/>
        <v>23</v>
      </c>
      <c r="G243" s="36" t="s">
        <v>1207</v>
      </c>
      <c r="H243" s="36">
        <v>2</v>
      </c>
      <c r="I243" s="33"/>
    </row>
    <row r="244" spans="1:9">
      <c r="A244" s="36">
        <v>2243</v>
      </c>
      <c r="B244" s="14" t="s">
        <v>318</v>
      </c>
      <c r="C244" s="36" t="s">
        <v>5625</v>
      </c>
      <c r="D244" s="36" t="s">
        <v>5626</v>
      </c>
      <c r="E244" s="146" t="s">
        <v>404</v>
      </c>
      <c r="F244" s="105">
        <f t="shared" si="3"/>
        <v>23</v>
      </c>
      <c r="G244" s="36" t="s">
        <v>1207</v>
      </c>
      <c r="H244" s="36">
        <v>2</v>
      </c>
      <c r="I244" s="33"/>
    </row>
    <row r="245" spans="1:9">
      <c r="A245" s="36">
        <v>2244</v>
      </c>
      <c r="B245" s="14" t="s">
        <v>319</v>
      </c>
      <c r="C245" s="36" t="s">
        <v>5627</v>
      </c>
      <c r="D245" s="36" t="s">
        <v>5628</v>
      </c>
      <c r="E245" s="146" t="s">
        <v>692</v>
      </c>
      <c r="F245" s="105">
        <f t="shared" si="3"/>
        <v>15</v>
      </c>
      <c r="G245" s="36" t="s">
        <v>1207</v>
      </c>
      <c r="H245" s="36">
        <v>2</v>
      </c>
      <c r="I245" s="33"/>
    </row>
    <row r="246" spans="1:9">
      <c r="A246" s="36">
        <v>2245</v>
      </c>
      <c r="B246" s="14" t="s">
        <v>320</v>
      </c>
      <c r="C246" s="36" t="s">
        <v>5629</v>
      </c>
      <c r="D246" s="36" t="s">
        <v>5630</v>
      </c>
      <c r="E246" s="146" t="s">
        <v>404</v>
      </c>
      <c r="F246" s="105">
        <f t="shared" si="3"/>
        <v>23</v>
      </c>
      <c r="G246" s="36" t="s">
        <v>1207</v>
      </c>
      <c r="H246" s="36">
        <v>2</v>
      </c>
      <c r="I246" s="33"/>
    </row>
    <row r="247" spans="1:9">
      <c r="A247" s="36">
        <v>2246</v>
      </c>
      <c r="B247" s="14" t="s">
        <v>321</v>
      </c>
      <c r="C247" s="36" t="s">
        <v>5631</v>
      </c>
      <c r="D247" s="36" t="s">
        <v>5632</v>
      </c>
      <c r="E247" s="146" t="s">
        <v>389</v>
      </c>
      <c r="F247" s="105">
        <f t="shared" si="3"/>
        <v>28</v>
      </c>
      <c r="G247" s="36" t="s">
        <v>1207</v>
      </c>
      <c r="H247" s="36">
        <v>2</v>
      </c>
      <c r="I247" s="33"/>
    </row>
    <row r="248" spans="1:9">
      <c r="A248" s="36">
        <v>2247</v>
      </c>
      <c r="B248" s="14" t="s">
        <v>322</v>
      </c>
      <c r="C248" s="36" t="s">
        <v>5633</v>
      </c>
      <c r="D248" s="36" t="s">
        <v>5634</v>
      </c>
      <c r="E248" s="146" t="s">
        <v>404</v>
      </c>
      <c r="F248" s="105">
        <f t="shared" si="3"/>
        <v>23</v>
      </c>
      <c r="G248" s="36" t="s">
        <v>1207</v>
      </c>
      <c r="H248" s="36">
        <v>2</v>
      </c>
      <c r="I248" s="33"/>
    </row>
    <row r="249" spans="1:9">
      <c r="A249" s="36">
        <v>2248</v>
      </c>
      <c r="B249" s="14" t="s">
        <v>323</v>
      </c>
      <c r="C249" s="36" t="s">
        <v>5635</v>
      </c>
      <c r="D249" s="36" t="s">
        <v>5636</v>
      </c>
      <c r="E249" s="146" t="s">
        <v>1185</v>
      </c>
      <c r="F249" s="105">
        <f t="shared" si="3"/>
        <v>18</v>
      </c>
      <c r="G249" s="36" t="s">
        <v>1207</v>
      </c>
      <c r="H249" s="36">
        <v>2</v>
      </c>
      <c r="I249" s="33"/>
    </row>
    <row r="250" spans="1:9">
      <c r="A250" s="36">
        <v>2249</v>
      </c>
      <c r="B250" s="14" t="s">
        <v>324</v>
      </c>
      <c r="C250" s="36" t="s">
        <v>5637</v>
      </c>
      <c r="D250" s="36" t="s">
        <v>5638</v>
      </c>
      <c r="E250" s="146" t="s">
        <v>404</v>
      </c>
      <c r="F250" s="105">
        <f t="shared" si="3"/>
        <v>23</v>
      </c>
      <c r="G250" s="36" t="s">
        <v>1207</v>
      </c>
      <c r="H250" s="36">
        <v>2</v>
      </c>
      <c r="I250" s="33"/>
    </row>
    <row r="251" spans="1:9">
      <c r="A251" s="36">
        <v>2250</v>
      </c>
      <c r="B251" s="14" t="s">
        <v>325</v>
      </c>
      <c r="C251" s="36" t="s">
        <v>5639</v>
      </c>
      <c r="D251" s="36" t="s">
        <v>5640</v>
      </c>
      <c r="E251" s="146" t="s">
        <v>404</v>
      </c>
      <c r="F251" s="105">
        <f t="shared" si="3"/>
        <v>23</v>
      </c>
      <c r="G251" s="36" t="s">
        <v>1207</v>
      </c>
      <c r="H251" s="36">
        <v>2</v>
      </c>
      <c r="I251" s="33"/>
    </row>
    <row r="252" spans="1:9">
      <c r="A252" s="36">
        <v>2251</v>
      </c>
      <c r="B252" s="14" t="s">
        <v>326</v>
      </c>
      <c r="C252" s="36" t="s">
        <v>5641</v>
      </c>
      <c r="D252" s="36" t="s">
        <v>5642</v>
      </c>
      <c r="E252" s="146" t="s">
        <v>1360</v>
      </c>
      <c r="F252" s="105">
        <f t="shared" si="3"/>
        <v>16</v>
      </c>
      <c r="G252" s="36" t="s">
        <v>1207</v>
      </c>
      <c r="H252" s="36">
        <v>2</v>
      </c>
      <c r="I252" s="33"/>
    </row>
    <row r="253" spans="1:9">
      <c r="A253" s="36">
        <v>2252</v>
      </c>
      <c r="B253" s="14" t="s">
        <v>327</v>
      </c>
      <c r="C253" s="36" t="s">
        <v>5643</v>
      </c>
      <c r="D253" s="36" t="s">
        <v>5644</v>
      </c>
      <c r="E253" s="146" t="s">
        <v>163</v>
      </c>
      <c r="F253" s="105">
        <f t="shared" si="3"/>
        <v>25</v>
      </c>
      <c r="G253" s="36" t="s">
        <v>1207</v>
      </c>
      <c r="H253" s="36">
        <v>2</v>
      </c>
      <c r="I253" s="33"/>
    </row>
    <row r="254" spans="1:9">
      <c r="A254" s="36">
        <v>2253</v>
      </c>
      <c r="B254" s="14" t="s">
        <v>328</v>
      </c>
      <c r="C254" s="36" t="s">
        <v>5645</v>
      </c>
      <c r="D254" s="36" t="s">
        <v>5646</v>
      </c>
      <c r="E254" s="146" t="s">
        <v>404</v>
      </c>
      <c r="F254" s="105">
        <f t="shared" si="3"/>
        <v>23</v>
      </c>
      <c r="G254" s="36" t="s">
        <v>1207</v>
      </c>
      <c r="H254" s="36">
        <v>2</v>
      </c>
      <c r="I254" s="33"/>
    </row>
    <row r="255" spans="1:9">
      <c r="A255" s="36">
        <v>2254</v>
      </c>
      <c r="B255" s="14" t="s">
        <v>329</v>
      </c>
      <c r="C255" s="36" t="s">
        <v>5647</v>
      </c>
      <c r="D255" s="36" t="s">
        <v>5648</v>
      </c>
      <c r="E255" s="146" t="s">
        <v>1174</v>
      </c>
      <c r="F255" s="105">
        <f t="shared" si="3"/>
        <v>24</v>
      </c>
      <c r="G255" s="36" t="s">
        <v>1207</v>
      </c>
      <c r="H255" s="36">
        <v>2</v>
      </c>
      <c r="I255" s="33"/>
    </row>
    <row r="256" spans="1:9">
      <c r="A256" s="36">
        <v>2255</v>
      </c>
      <c r="B256" s="14" t="s">
        <v>330</v>
      </c>
      <c r="C256" s="36" t="s">
        <v>5649</v>
      </c>
      <c r="D256" s="36" t="s">
        <v>5650</v>
      </c>
      <c r="E256" s="146" t="s">
        <v>119</v>
      </c>
      <c r="F256" s="105">
        <f t="shared" si="3"/>
        <v>42</v>
      </c>
      <c r="G256" s="36" t="s">
        <v>1207</v>
      </c>
      <c r="H256" s="36">
        <v>2</v>
      </c>
      <c r="I256" s="33"/>
    </row>
    <row r="257" spans="1:9">
      <c r="A257" s="36">
        <v>2256</v>
      </c>
      <c r="B257" s="14" t="s">
        <v>331</v>
      </c>
      <c r="C257" s="36" t="s">
        <v>5651</v>
      </c>
      <c r="D257" s="36" t="s">
        <v>5652</v>
      </c>
      <c r="E257" s="146" t="s">
        <v>389</v>
      </c>
      <c r="F257" s="105">
        <f t="shared" si="3"/>
        <v>28</v>
      </c>
      <c r="G257" s="36" t="s">
        <v>1207</v>
      </c>
      <c r="H257" s="36">
        <v>2</v>
      </c>
      <c r="I257" s="33"/>
    </row>
    <row r="258" spans="1:9">
      <c r="A258" s="36">
        <v>2257</v>
      </c>
      <c r="B258" s="14" t="s">
        <v>332</v>
      </c>
      <c r="C258" s="36" t="s">
        <v>5653</v>
      </c>
      <c r="D258" s="36" t="s">
        <v>5654</v>
      </c>
      <c r="E258" s="146" t="s">
        <v>52</v>
      </c>
      <c r="F258" s="105">
        <f t="shared" ref="F258:F321" si="4">VLOOKUP(E258,$M$1:$N$48,2,FALSE)</f>
        <v>43</v>
      </c>
      <c r="G258" s="36" t="s">
        <v>1207</v>
      </c>
      <c r="H258" s="36">
        <v>2</v>
      </c>
      <c r="I258" s="33"/>
    </row>
    <row r="259" spans="1:9">
      <c r="A259" s="36">
        <v>2258</v>
      </c>
      <c r="B259" s="14" t="s">
        <v>333</v>
      </c>
      <c r="C259" s="36" t="s">
        <v>5655</v>
      </c>
      <c r="D259" s="36" t="s">
        <v>5656</v>
      </c>
      <c r="E259" s="146" t="s">
        <v>801</v>
      </c>
      <c r="F259" s="105">
        <f t="shared" si="4"/>
        <v>22</v>
      </c>
      <c r="G259" s="36" t="s">
        <v>1207</v>
      </c>
      <c r="H259" s="36">
        <v>2</v>
      </c>
      <c r="I259" s="33"/>
    </row>
    <row r="260" spans="1:9">
      <c r="A260" s="36">
        <v>2259</v>
      </c>
      <c r="B260" s="14" t="s">
        <v>334</v>
      </c>
      <c r="C260" s="36" t="s">
        <v>5657</v>
      </c>
      <c r="D260" s="36" t="s">
        <v>5658</v>
      </c>
      <c r="E260" s="146" t="s">
        <v>404</v>
      </c>
      <c r="F260" s="105">
        <f t="shared" si="4"/>
        <v>23</v>
      </c>
      <c r="G260" s="36" t="s">
        <v>1207</v>
      </c>
      <c r="H260" s="36">
        <v>2</v>
      </c>
      <c r="I260" s="33"/>
    </row>
    <row r="261" spans="1:9">
      <c r="A261" s="36">
        <v>2260</v>
      </c>
      <c r="B261" s="14" t="s">
        <v>335</v>
      </c>
      <c r="C261" s="36" t="s">
        <v>5659</v>
      </c>
      <c r="D261" s="36" t="s">
        <v>5660</v>
      </c>
      <c r="E261" s="146" t="s">
        <v>1359</v>
      </c>
      <c r="F261" s="105">
        <f t="shared" si="4"/>
        <v>21</v>
      </c>
      <c r="G261" s="36" t="s">
        <v>1207</v>
      </c>
      <c r="H261" s="36">
        <v>2</v>
      </c>
      <c r="I261" s="33"/>
    </row>
    <row r="262" spans="1:9">
      <c r="A262" s="36">
        <v>2261</v>
      </c>
      <c r="B262" s="14" t="s">
        <v>336</v>
      </c>
      <c r="C262" s="36" t="s">
        <v>5661</v>
      </c>
      <c r="D262" s="36" t="s">
        <v>5662</v>
      </c>
      <c r="E262" s="146" t="s">
        <v>404</v>
      </c>
      <c r="F262" s="105">
        <f t="shared" si="4"/>
        <v>23</v>
      </c>
      <c r="G262" s="36" t="s">
        <v>1207</v>
      </c>
      <c r="H262" s="36">
        <v>2</v>
      </c>
      <c r="I262" s="33"/>
    </row>
    <row r="263" spans="1:9">
      <c r="A263" s="36">
        <v>2262</v>
      </c>
      <c r="B263" s="14" t="s">
        <v>337</v>
      </c>
      <c r="C263" s="36" t="s">
        <v>5663</v>
      </c>
      <c r="D263" s="36" t="s">
        <v>5664</v>
      </c>
      <c r="E263" s="146" t="s">
        <v>801</v>
      </c>
      <c r="F263" s="105">
        <f t="shared" si="4"/>
        <v>22</v>
      </c>
      <c r="G263" s="36" t="s">
        <v>1207</v>
      </c>
      <c r="H263" s="36">
        <v>1</v>
      </c>
      <c r="I263" s="33"/>
    </row>
    <row r="264" spans="1:9">
      <c r="A264" s="36">
        <v>2263</v>
      </c>
      <c r="B264" s="14" t="s">
        <v>338</v>
      </c>
      <c r="C264" s="36" t="s">
        <v>5665</v>
      </c>
      <c r="D264" s="36" t="s">
        <v>5666</v>
      </c>
      <c r="E264" s="146" t="s">
        <v>404</v>
      </c>
      <c r="F264" s="105">
        <f t="shared" si="4"/>
        <v>23</v>
      </c>
      <c r="G264" s="36" t="s">
        <v>1207</v>
      </c>
      <c r="H264" s="36">
        <v>1</v>
      </c>
      <c r="I264" s="33"/>
    </row>
    <row r="265" spans="1:9">
      <c r="A265" s="36">
        <v>2264</v>
      </c>
      <c r="B265" s="14" t="s">
        <v>339</v>
      </c>
      <c r="C265" s="36" t="s">
        <v>5667</v>
      </c>
      <c r="D265" s="36" t="s">
        <v>5668</v>
      </c>
      <c r="E265" s="146" t="s">
        <v>133</v>
      </c>
      <c r="F265" s="105">
        <f t="shared" si="4"/>
        <v>27</v>
      </c>
      <c r="G265" s="36" t="s">
        <v>1207</v>
      </c>
      <c r="H265" s="36">
        <v>1</v>
      </c>
      <c r="I265" s="33"/>
    </row>
    <row r="266" spans="1:9">
      <c r="A266" s="36">
        <v>2265</v>
      </c>
      <c r="B266" s="14" t="s">
        <v>340</v>
      </c>
      <c r="C266" s="36" t="s">
        <v>5669</v>
      </c>
      <c r="D266" s="36" t="s">
        <v>5670</v>
      </c>
      <c r="E266" s="146" t="s">
        <v>404</v>
      </c>
      <c r="F266" s="105">
        <f t="shared" si="4"/>
        <v>23</v>
      </c>
      <c r="G266" s="36" t="s">
        <v>1207</v>
      </c>
      <c r="H266" s="36">
        <v>1</v>
      </c>
      <c r="I266" s="33"/>
    </row>
    <row r="267" spans="1:9">
      <c r="A267" s="36">
        <v>2266</v>
      </c>
      <c r="B267" s="14" t="s">
        <v>341</v>
      </c>
      <c r="C267" s="36" t="s">
        <v>5671</v>
      </c>
      <c r="D267" s="36" t="s">
        <v>5672</v>
      </c>
      <c r="E267" s="146" t="s">
        <v>1174</v>
      </c>
      <c r="F267" s="105">
        <f t="shared" si="4"/>
        <v>24</v>
      </c>
      <c r="G267" s="36" t="s">
        <v>1207</v>
      </c>
      <c r="H267" s="36">
        <v>1</v>
      </c>
      <c r="I267" s="33"/>
    </row>
    <row r="268" spans="1:9">
      <c r="A268" s="36">
        <v>2267</v>
      </c>
      <c r="B268" s="14" t="s">
        <v>342</v>
      </c>
      <c r="C268" s="36" t="s">
        <v>5673</v>
      </c>
      <c r="D268" s="36" t="s">
        <v>5674</v>
      </c>
      <c r="E268" s="146" t="s">
        <v>404</v>
      </c>
      <c r="F268" s="105">
        <f t="shared" si="4"/>
        <v>23</v>
      </c>
      <c r="G268" s="36" t="s">
        <v>1207</v>
      </c>
      <c r="H268" s="36">
        <v>1</v>
      </c>
      <c r="I268" s="33"/>
    </row>
    <row r="269" spans="1:9">
      <c r="A269" s="36">
        <v>2268</v>
      </c>
      <c r="B269" s="14" t="s">
        <v>343</v>
      </c>
      <c r="C269" s="36" t="s">
        <v>5675</v>
      </c>
      <c r="D269" s="36" t="s">
        <v>5676</v>
      </c>
      <c r="E269" s="146" t="s">
        <v>801</v>
      </c>
      <c r="F269" s="105">
        <f t="shared" si="4"/>
        <v>22</v>
      </c>
      <c r="G269" s="36" t="s">
        <v>1207</v>
      </c>
      <c r="H269" s="36">
        <v>1</v>
      </c>
      <c r="I269" s="33"/>
    </row>
    <row r="270" spans="1:9">
      <c r="A270" s="36">
        <v>2269</v>
      </c>
      <c r="B270" s="14" t="s">
        <v>344</v>
      </c>
      <c r="C270" s="36" t="s">
        <v>5677</v>
      </c>
      <c r="D270" s="36" t="s">
        <v>5678</v>
      </c>
      <c r="E270" s="146" t="s">
        <v>1359</v>
      </c>
      <c r="F270" s="105">
        <f t="shared" si="4"/>
        <v>21</v>
      </c>
      <c r="G270" s="36" t="s">
        <v>1207</v>
      </c>
      <c r="H270" s="36">
        <v>1</v>
      </c>
      <c r="I270" s="33"/>
    </row>
    <row r="271" spans="1:9">
      <c r="A271" s="36">
        <v>2270</v>
      </c>
      <c r="B271" s="14" t="s">
        <v>345</v>
      </c>
      <c r="C271" s="36" t="s">
        <v>5679</v>
      </c>
      <c r="D271" s="36" t="s">
        <v>5680</v>
      </c>
      <c r="E271" s="146" t="s">
        <v>404</v>
      </c>
      <c r="F271" s="105">
        <f t="shared" si="4"/>
        <v>23</v>
      </c>
      <c r="G271" s="36" t="s">
        <v>1207</v>
      </c>
      <c r="H271" s="36">
        <v>1</v>
      </c>
      <c r="I271" s="33"/>
    </row>
    <row r="272" spans="1:9">
      <c r="A272" s="36">
        <v>2271</v>
      </c>
      <c r="B272" s="14" t="s">
        <v>346</v>
      </c>
      <c r="C272" s="36" t="s">
        <v>5681</v>
      </c>
      <c r="D272" s="36" t="s">
        <v>5682</v>
      </c>
      <c r="E272" s="146" t="s">
        <v>404</v>
      </c>
      <c r="F272" s="105">
        <f t="shared" si="4"/>
        <v>23</v>
      </c>
      <c r="G272" s="36" t="s">
        <v>1207</v>
      </c>
      <c r="H272" s="36">
        <v>1</v>
      </c>
      <c r="I272" s="33"/>
    </row>
    <row r="273" spans="1:9">
      <c r="A273" s="36">
        <v>2272</v>
      </c>
      <c r="B273" s="14" t="s">
        <v>347</v>
      </c>
      <c r="C273" s="36" t="s">
        <v>5683</v>
      </c>
      <c r="D273" s="36" t="s">
        <v>5684</v>
      </c>
      <c r="E273" s="146" t="s">
        <v>1359</v>
      </c>
      <c r="F273" s="105">
        <f t="shared" si="4"/>
        <v>21</v>
      </c>
      <c r="G273" s="36" t="s">
        <v>1207</v>
      </c>
      <c r="H273" s="36">
        <v>1</v>
      </c>
      <c r="I273" s="33"/>
    </row>
    <row r="274" spans="1:9">
      <c r="A274" s="36">
        <v>2273</v>
      </c>
      <c r="B274" s="14" t="s">
        <v>348</v>
      </c>
      <c r="C274" s="36" t="s">
        <v>5685</v>
      </c>
      <c r="D274" s="36" t="s">
        <v>5686</v>
      </c>
      <c r="E274" s="146" t="s">
        <v>143</v>
      </c>
      <c r="F274" s="105">
        <f t="shared" si="4"/>
        <v>45</v>
      </c>
      <c r="G274" s="36" t="s">
        <v>1207</v>
      </c>
      <c r="H274" s="36">
        <v>1</v>
      </c>
      <c r="I274" s="33"/>
    </row>
    <row r="275" spans="1:9">
      <c r="A275" s="36">
        <v>2274</v>
      </c>
      <c r="B275" s="14" t="s">
        <v>349</v>
      </c>
      <c r="C275" s="36" t="s">
        <v>5687</v>
      </c>
      <c r="D275" s="36" t="s">
        <v>5688</v>
      </c>
      <c r="E275" s="146" t="s">
        <v>404</v>
      </c>
      <c r="F275" s="105">
        <f t="shared" si="4"/>
        <v>23</v>
      </c>
      <c r="G275" s="36" t="s">
        <v>1207</v>
      </c>
      <c r="H275" s="36">
        <v>1</v>
      </c>
      <c r="I275" s="33"/>
    </row>
    <row r="276" spans="1:9">
      <c r="A276" s="36">
        <v>2275</v>
      </c>
      <c r="B276" s="14" t="s">
        <v>350</v>
      </c>
      <c r="C276" s="36" t="s">
        <v>1461</v>
      </c>
      <c r="D276" s="36" t="s">
        <v>1462</v>
      </c>
      <c r="E276" s="146" t="s">
        <v>1359</v>
      </c>
      <c r="F276" s="105">
        <f t="shared" si="4"/>
        <v>21</v>
      </c>
      <c r="G276" s="36" t="s">
        <v>1210</v>
      </c>
      <c r="H276" s="36">
        <v>4</v>
      </c>
      <c r="I276" s="33"/>
    </row>
    <row r="277" spans="1:9">
      <c r="A277" s="36">
        <v>2276</v>
      </c>
      <c r="B277" s="14" t="s">
        <v>351</v>
      </c>
      <c r="C277" s="36" t="s">
        <v>5689</v>
      </c>
      <c r="D277" s="36" t="s">
        <v>5690</v>
      </c>
      <c r="E277" s="146" t="s">
        <v>1360</v>
      </c>
      <c r="F277" s="105">
        <f t="shared" si="4"/>
        <v>16</v>
      </c>
      <c r="G277" s="36" t="s">
        <v>1210</v>
      </c>
      <c r="H277" s="36">
        <v>1</v>
      </c>
      <c r="I277" s="33"/>
    </row>
    <row r="278" spans="1:9">
      <c r="A278" s="36">
        <v>2277</v>
      </c>
      <c r="B278" s="14" t="s">
        <v>352</v>
      </c>
      <c r="C278" s="36" t="s">
        <v>5691</v>
      </c>
      <c r="D278" s="36" t="s">
        <v>1388</v>
      </c>
      <c r="E278" s="146" t="s">
        <v>692</v>
      </c>
      <c r="F278" s="105">
        <f t="shared" si="4"/>
        <v>15</v>
      </c>
      <c r="G278" s="36" t="s">
        <v>1210</v>
      </c>
      <c r="H278" s="36">
        <v>1</v>
      </c>
      <c r="I278" s="33"/>
    </row>
    <row r="279" spans="1:9">
      <c r="A279" s="36">
        <v>2278</v>
      </c>
      <c r="B279" s="14" t="s">
        <v>353</v>
      </c>
      <c r="C279" s="36" t="s">
        <v>1504</v>
      </c>
      <c r="D279" s="36" t="s">
        <v>1505</v>
      </c>
      <c r="E279" s="146" t="s">
        <v>404</v>
      </c>
      <c r="F279" s="105">
        <f t="shared" si="4"/>
        <v>23</v>
      </c>
      <c r="G279" s="36" t="s">
        <v>1209</v>
      </c>
      <c r="H279" s="36">
        <v>4</v>
      </c>
      <c r="I279" s="33"/>
    </row>
    <row r="280" spans="1:9">
      <c r="A280" s="36">
        <v>2279</v>
      </c>
      <c r="B280" s="14" t="s">
        <v>354</v>
      </c>
      <c r="C280" s="36" t="s">
        <v>5692</v>
      </c>
      <c r="D280" s="36" t="s">
        <v>5693</v>
      </c>
      <c r="E280" s="146" t="s">
        <v>404</v>
      </c>
      <c r="F280" s="105">
        <f t="shared" si="4"/>
        <v>23</v>
      </c>
      <c r="G280" s="36" t="s">
        <v>1209</v>
      </c>
      <c r="H280" s="36">
        <v>3</v>
      </c>
      <c r="I280" s="33"/>
    </row>
    <row r="281" spans="1:9">
      <c r="A281" s="36">
        <v>2280</v>
      </c>
      <c r="B281" s="14" t="s">
        <v>355</v>
      </c>
      <c r="C281" s="36" t="s">
        <v>5694</v>
      </c>
      <c r="D281" s="36" t="s">
        <v>5695</v>
      </c>
      <c r="E281" s="146" t="s">
        <v>404</v>
      </c>
      <c r="F281" s="105">
        <f t="shared" si="4"/>
        <v>23</v>
      </c>
      <c r="G281" s="36" t="s">
        <v>1209</v>
      </c>
      <c r="H281" s="36">
        <v>3</v>
      </c>
      <c r="I281" s="33"/>
    </row>
    <row r="282" spans="1:9">
      <c r="A282" s="36">
        <v>2281</v>
      </c>
      <c r="B282" s="14" t="s">
        <v>356</v>
      </c>
      <c r="C282" s="36" t="s">
        <v>5696</v>
      </c>
      <c r="D282" s="36" t="s">
        <v>5697</v>
      </c>
      <c r="E282" s="146" t="s">
        <v>404</v>
      </c>
      <c r="F282" s="105">
        <f t="shared" si="4"/>
        <v>23</v>
      </c>
      <c r="G282" s="36" t="s">
        <v>1209</v>
      </c>
      <c r="H282" s="36">
        <v>2</v>
      </c>
      <c r="I282" s="33"/>
    </row>
    <row r="283" spans="1:9">
      <c r="A283" s="36">
        <v>2282</v>
      </c>
      <c r="B283" s="14" t="s">
        <v>357</v>
      </c>
      <c r="C283" s="36" t="s">
        <v>5698</v>
      </c>
      <c r="D283" s="36" t="s">
        <v>5699</v>
      </c>
      <c r="E283" s="146" t="s">
        <v>404</v>
      </c>
      <c r="F283" s="105">
        <f t="shared" si="4"/>
        <v>23</v>
      </c>
      <c r="G283" s="36" t="s">
        <v>1209</v>
      </c>
      <c r="H283" s="36">
        <v>2</v>
      </c>
      <c r="I283" s="33"/>
    </row>
    <row r="284" spans="1:9">
      <c r="A284" s="36">
        <v>2283</v>
      </c>
      <c r="B284" s="14" t="s">
        <v>358</v>
      </c>
      <c r="C284" s="36" t="s">
        <v>5700</v>
      </c>
      <c r="D284" s="36" t="s">
        <v>5701</v>
      </c>
      <c r="E284" s="146" t="s">
        <v>404</v>
      </c>
      <c r="F284" s="105">
        <f t="shared" si="4"/>
        <v>23</v>
      </c>
      <c r="G284" s="36" t="s">
        <v>1209</v>
      </c>
      <c r="H284" s="36">
        <v>2</v>
      </c>
      <c r="I284" s="33"/>
    </row>
    <row r="285" spans="1:9">
      <c r="A285" s="36">
        <v>2284</v>
      </c>
      <c r="B285" s="14" t="s">
        <v>359</v>
      </c>
      <c r="C285" s="36" t="s">
        <v>5702</v>
      </c>
      <c r="D285" s="36" t="s">
        <v>5703</v>
      </c>
      <c r="E285" s="146" t="s">
        <v>404</v>
      </c>
      <c r="F285" s="105">
        <f t="shared" si="4"/>
        <v>23</v>
      </c>
      <c r="G285" s="36" t="s">
        <v>1209</v>
      </c>
      <c r="H285" s="36">
        <v>2</v>
      </c>
      <c r="I285" s="33"/>
    </row>
    <row r="286" spans="1:9">
      <c r="A286" s="36">
        <v>2285</v>
      </c>
      <c r="B286" s="14" t="s">
        <v>360</v>
      </c>
      <c r="C286" s="36" t="s">
        <v>1494</v>
      </c>
      <c r="D286" s="36" t="s">
        <v>1495</v>
      </c>
      <c r="E286" s="146" t="s">
        <v>404</v>
      </c>
      <c r="F286" s="105">
        <f t="shared" si="4"/>
        <v>23</v>
      </c>
      <c r="G286" s="36" t="s">
        <v>1211</v>
      </c>
      <c r="H286" s="36">
        <v>4</v>
      </c>
      <c r="I286" s="33"/>
    </row>
    <row r="287" spans="1:9">
      <c r="A287" s="36">
        <v>2286</v>
      </c>
      <c r="B287" s="14" t="s">
        <v>361</v>
      </c>
      <c r="C287" s="36" t="s">
        <v>1496</v>
      </c>
      <c r="D287" s="36" t="s">
        <v>1497</v>
      </c>
      <c r="E287" s="146" t="s">
        <v>404</v>
      </c>
      <c r="F287" s="105">
        <f t="shared" si="4"/>
        <v>23</v>
      </c>
      <c r="G287" s="36" t="s">
        <v>1211</v>
      </c>
      <c r="H287" s="36">
        <v>4</v>
      </c>
      <c r="I287" s="33"/>
    </row>
    <row r="288" spans="1:9">
      <c r="A288" s="36">
        <v>2287</v>
      </c>
      <c r="B288" s="14" t="s">
        <v>362</v>
      </c>
      <c r="C288" s="36" t="s">
        <v>1490</v>
      </c>
      <c r="D288" s="36" t="s">
        <v>1491</v>
      </c>
      <c r="E288" s="146" t="s">
        <v>1359</v>
      </c>
      <c r="F288" s="105">
        <f t="shared" si="4"/>
        <v>21</v>
      </c>
      <c r="G288" s="36" t="s">
        <v>1211</v>
      </c>
      <c r="H288" s="36">
        <v>4</v>
      </c>
      <c r="I288" s="33"/>
    </row>
    <row r="289" spans="1:9">
      <c r="A289" s="36">
        <v>2288</v>
      </c>
      <c r="B289" s="14" t="s">
        <v>363</v>
      </c>
      <c r="C289" s="36" t="s">
        <v>1492</v>
      </c>
      <c r="D289" s="36" t="s">
        <v>1493</v>
      </c>
      <c r="E289" s="146" t="s">
        <v>404</v>
      </c>
      <c r="F289" s="105">
        <f t="shared" si="4"/>
        <v>23</v>
      </c>
      <c r="G289" s="36" t="s">
        <v>1211</v>
      </c>
      <c r="H289" s="36">
        <v>4</v>
      </c>
      <c r="I289" s="33"/>
    </row>
    <row r="290" spans="1:9">
      <c r="A290" s="36">
        <v>2289</v>
      </c>
      <c r="B290" s="14" t="s">
        <v>364</v>
      </c>
      <c r="C290" s="36" t="s">
        <v>5704</v>
      </c>
      <c r="D290" s="36" t="s">
        <v>5705</v>
      </c>
      <c r="E290" s="146" t="s">
        <v>1359</v>
      </c>
      <c r="F290" s="105">
        <f t="shared" si="4"/>
        <v>21</v>
      </c>
      <c r="G290" s="36" t="s">
        <v>1211</v>
      </c>
      <c r="H290" s="36">
        <v>3</v>
      </c>
      <c r="I290" s="33"/>
    </row>
    <row r="291" spans="1:9">
      <c r="A291" s="36">
        <v>2290</v>
      </c>
      <c r="B291" s="14" t="s">
        <v>365</v>
      </c>
      <c r="C291" s="36" t="s">
        <v>5706</v>
      </c>
      <c r="D291" s="36" t="s">
        <v>5707</v>
      </c>
      <c r="E291" s="146" t="s">
        <v>404</v>
      </c>
      <c r="F291" s="105">
        <f t="shared" si="4"/>
        <v>23</v>
      </c>
      <c r="G291" s="36" t="s">
        <v>1211</v>
      </c>
      <c r="H291" s="36">
        <v>3</v>
      </c>
      <c r="I291" s="33"/>
    </row>
    <row r="292" spans="1:9">
      <c r="A292" s="36">
        <v>2291</v>
      </c>
      <c r="B292" s="14" t="s">
        <v>366</v>
      </c>
      <c r="C292" s="36" t="s">
        <v>5708</v>
      </c>
      <c r="D292" s="36" t="s">
        <v>5709</v>
      </c>
      <c r="E292" s="146" t="s">
        <v>404</v>
      </c>
      <c r="F292" s="105">
        <f t="shared" si="4"/>
        <v>23</v>
      </c>
      <c r="G292" s="36" t="s">
        <v>1211</v>
      </c>
      <c r="H292" s="36">
        <v>3</v>
      </c>
      <c r="I292" s="33"/>
    </row>
    <row r="293" spans="1:9">
      <c r="A293" s="36">
        <v>2292</v>
      </c>
      <c r="B293" s="14" t="s">
        <v>367</v>
      </c>
      <c r="C293" s="36" t="s">
        <v>5710</v>
      </c>
      <c r="D293" s="36" t="s">
        <v>5711</v>
      </c>
      <c r="E293" s="146" t="s">
        <v>1359</v>
      </c>
      <c r="F293" s="105">
        <f t="shared" si="4"/>
        <v>21</v>
      </c>
      <c r="G293" s="36" t="s">
        <v>1211</v>
      </c>
      <c r="H293" s="36">
        <v>3</v>
      </c>
      <c r="I293" s="33"/>
    </row>
    <row r="294" spans="1:9">
      <c r="A294" s="36">
        <v>2293</v>
      </c>
      <c r="B294" s="14" t="s">
        <v>368</v>
      </c>
      <c r="C294" s="36" t="s">
        <v>5712</v>
      </c>
      <c r="D294" s="36" t="s">
        <v>5713</v>
      </c>
      <c r="E294" s="146" t="s">
        <v>404</v>
      </c>
      <c r="F294" s="105">
        <f t="shared" si="4"/>
        <v>23</v>
      </c>
      <c r="G294" s="36" t="s">
        <v>1211</v>
      </c>
      <c r="H294" s="36">
        <v>3</v>
      </c>
      <c r="I294" s="33"/>
    </row>
    <row r="295" spans="1:9">
      <c r="A295" s="36">
        <v>2294</v>
      </c>
      <c r="B295" s="14" t="s">
        <v>369</v>
      </c>
      <c r="C295" s="36" t="s">
        <v>5714</v>
      </c>
      <c r="D295" s="36" t="s">
        <v>5715</v>
      </c>
      <c r="E295" s="146" t="s">
        <v>404</v>
      </c>
      <c r="F295" s="105">
        <f t="shared" si="4"/>
        <v>23</v>
      </c>
      <c r="G295" s="36" t="s">
        <v>1211</v>
      </c>
      <c r="H295" s="36">
        <v>3</v>
      </c>
      <c r="I295" s="33"/>
    </row>
    <row r="296" spans="1:9">
      <c r="A296" s="36">
        <v>2295</v>
      </c>
      <c r="B296" s="14" t="s">
        <v>370</v>
      </c>
      <c r="C296" s="36" t="s">
        <v>5716</v>
      </c>
      <c r="D296" s="36" t="s">
        <v>5717</v>
      </c>
      <c r="E296" s="146" t="s">
        <v>404</v>
      </c>
      <c r="F296" s="105">
        <f t="shared" si="4"/>
        <v>23</v>
      </c>
      <c r="G296" s="36" t="s">
        <v>1211</v>
      </c>
      <c r="H296" s="36">
        <v>2</v>
      </c>
      <c r="I296" s="33"/>
    </row>
    <row r="297" spans="1:9">
      <c r="A297" s="36">
        <v>2296</v>
      </c>
      <c r="B297" s="14" t="s">
        <v>371</v>
      </c>
      <c r="C297" s="36" t="s">
        <v>5718</v>
      </c>
      <c r="D297" s="36" t="s">
        <v>5719</v>
      </c>
      <c r="E297" s="146" t="s">
        <v>404</v>
      </c>
      <c r="F297" s="105">
        <f t="shared" si="4"/>
        <v>23</v>
      </c>
      <c r="G297" s="36" t="s">
        <v>1211</v>
      </c>
      <c r="H297" s="36">
        <v>2</v>
      </c>
      <c r="I297" s="33"/>
    </row>
    <row r="298" spans="1:9">
      <c r="A298" s="36">
        <v>2297</v>
      </c>
      <c r="B298" s="14" t="s">
        <v>372</v>
      </c>
      <c r="C298" s="36" t="s">
        <v>5720</v>
      </c>
      <c r="D298" s="36" t="s">
        <v>5721</v>
      </c>
      <c r="E298" s="146" t="s">
        <v>1359</v>
      </c>
      <c r="F298" s="105">
        <f t="shared" si="4"/>
        <v>21</v>
      </c>
      <c r="G298" s="36" t="s">
        <v>1211</v>
      </c>
      <c r="H298" s="36">
        <v>2</v>
      </c>
      <c r="I298" s="33"/>
    </row>
    <row r="299" spans="1:9">
      <c r="A299" s="36">
        <v>2298</v>
      </c>
      <c r="B299" s="14" t="s">
        <v>373</v>
      </c>
      <c r="C299" s="36" t="s">
        <v>5722</v>
      </c>
      <c r="D299" s="36" t="s">
        <v>5723</v>
      </c>
      <c r="E299" s="146" t="s">
        <v>404</v>
      </c>
      <c r="F299" s="105">
        <f t="shared" si="4"/>
        <v>23</v>
      </c>
      <c r="G299" s="36" t="s">
        <v>1211</v>
      </c>
      <c r="H299" s="36">
        <v>2</v>
      </c>
      <c r="I299" s="33"/>
    </row>
    <row r="300" spans="1:9">
      <c r="A300" s="36">
        <v>2299</v>
      </c>
      <c r="B300" s="14" t="s">
        <v>374</v>
      </c>
      <c r="C300" s="36" t="s">
        <v>5724</v>
      </c>
      <c r="D300" s="36" t="s">
        <v>5725</v>
      </c>
      <c r="E300" s="146" t="s">
        <v>404</v>
      </c>
      <c r="F300" s="105">
        <f t="shared" si="4"/>
        <v>23</v>
      </c>
      <c r="G300" s="36" t="s">
        <v>1211</v>
      </c>
      <c r="H300" s="36">
        <v>2</v>
      </c>
      <c r="I300" s="33"/>
    </row>
    <row r="301" spans="1:9">
      <c r="A301" s="36">
        <v>2300</v>
      </c>
      <c r="B301" s="14" t="s">
        <v>375</v>
      </c>
      <c r="C301" s="36" t="s">
        <v>5726</v>
      </c>
      <c r="D301" s="36" t="s">
        <v>5727</v>
      </c>
      <c r="E301" s="146" t="s">
        <v>404</v>
      </c>
      <c r="F301" s="105">
        <f t="shared" si="4"/>
        <v>23</v>
      </c>
      <c r="G301" s="36" t="s">
        <v>1211</v>
      </c>
      <c r="H301" s="36">
        <v>2</v>
      </c>
      <c r="I301" s="33"/>
    </row>
    <row r="302" spans="1:9">
      <c r="A302" s="36">
        <v>2301</v>
      </c>
      <c r="B302" s="14" t="s">
        <v>376</v>
      </c>
      <c r="C302" s="36" t="s">
        <v>5728</v>
      </c>
      <c r="D302" s="36" t="s">
        <v>5729</v>
      </c>
      <c r="E302" s="146" t="s">
        <v>404</v>
      </c>
      <c r="F302" s="105">
        <f t="shared" si="4"/>
        <v>23</v>
      </c>
      <c r="G302" s="36" t="s">
        <v>1211</v>
      </c>
      <c r="H302" s="36">
        <v>2</v>
      </c>
      <c r="I302" s="33"/>
    </row>
    <row r="303" spans="1:9">
      <c r="A303" s="36">
        <v>2302</v>
      </c>
      <c r="B303" s="14" t="s">
        <v>377</v>
      </c>
      <c r="C303" s="36" t="s">
        <v>5730</v>
      </c>
      <c r="D303" s="36" t="s">
        <v>5731</v>
      </c>
      <c r="E303" s="146" t="s">
        <v>404</v>
      </c>
      <c r="F303" s="105">
        <f t="shared" si="4"/>
        <v>23</v>
      </c>
      <c r="G303" s="36" t="s">
        <v>1211</v>
      </c>
      <c r="H303" s="36">
        <v>2</v>
      </c>
      <c r="I303" s="33"/>
    </row>
    <row r="304" spans="1:9">
      <c r="A304" s="36">
        <v>2303</v>
      </c>
      <c r="B304" s="14" t="s">
        <v>379</v>
      </c>
      <c r="C304" s="36" t="s">
        <v>5732</v>
      </c>
      <c r="D304" s="36" t="s">
        <v>5733</v>
      </c>
      <c r="E304" s="146" t="s">
        <v>404</v>
      </c>
      <c r="F304" s="105">
        <f t="shared" si="4"/>
        <v>23</v>
      </c>
      <c r="G304" s="36" t="s">
        <v>1218</v>
      </c>
      <c r="H304" s="36">
        <v>2</v>
      </c>
      <c r="I304" s="33"/>
    </row>
    <row r="305" spans="1:9">
      <c r="A305" s="36">
        <v>2304</v>
      </c>
      <c r="B305" s="14" t="s">
        <v>380</v>
      </c>
      <c r="C305" s="36" t="s">
        <v>1508</v>
      </c>
      <c r="D305" s="36" t="s">
        <v>1509</v>
      </c>
      <c r="E305" s="146" t="s">
        <v>404</v>
      </c>
      <c r="F305" s="105">
        <f t="shared" si="4"/>
        <v>23</v>
      </c>
      <c r="G305" s="36" t="s">
        <v>1218</v>
      </c>
      <c r="H305" s="36">
        <v>4</v>
      </c>
      <c r="I305" s="33"/>
    </row>
    <row r="306" spans="1:9">
      <c r="A306" s="36">
        <v>2305</v>
      </c>
      <c r="B306" s="14" t="s">
        <v>381</v>
      </c>
      <c r="C306" s="36" t="s">
        <v>1506</v>
      </c>
      <c r="D306" s="36" t="s">
        <v>1507</v>
      </c>
      <c r="E306" s="146" t="s">
        <v>404</v>
      </c>
      <c r="F306" s="105">
        <f t="shared" si="4"/>
        <v>23</v>
      </c>
      <c r="G306" s="36" t="s">
        <v>1218</v>
      </c>
      <c r="H306" s="36">
        <v>4</v>
      </c>
      <c r="I306" s="33"/>
    </row>
    <row r="307" spans="1:9">
      <c r="A307" s="36">
        <v>2306</v>
      </c>
      <c r="B307" s="14" t="s">
        <v>382</v>
      </c>
      <c r="C307" s="36" t="s">
        <v>1381</v>
      </c>
      <c r="D307" s="36" t="s">
        <v>1382</v>
      </c>
      <c r="E307" s="146" t="s">
        <v>404</v>
      </c>
      <c r="F307" s="105">
        <f t="shared" si="4"/>
        <v>23</v>
      </c>
      <c r="G307" s="36" t="s">
        <v>1218</v>
      </c>
      <c r="H307" s="36">
        <v>4</v>
      </c>
      <c r="I307" s="33"/>
    </row>
    <row r="308" spans="1:9">
      <c r="A308" s="36">
        <v>2307</v>
      </c>
      <c r="B308" s="14" t="s">
        <v>383</v>
      </c>
      <c r="C308" s="36" t="s">
        <v>5734</v>
      </c>
      <c r="D308" s="36" t="s">
        <v>5735</v>
      </c>
      <c r="E308" s="146" t="s">
        <v>404</v>
      </c>
      <c r="F308" s="105">
        <f t="shared" si="4"/>
        <v>23</v>
      </c>
      <c r="G308" s="36" t="s">
        <v>1218</v>
      </c>
      <c r="H308" s="36">
        <v>3</v>
      </c>
      <c r="I308" s="33"/>
    </row>
    <row r="309" spans="1:9">
      <c r="A309" s="36">
        <v>2308</v>
      </c>
      <c r="B309" s="14" t="s">
        <v>384</v>
      </c>
      <c r="C309" s="36" t="s">
        <v>5736</v>
      </c>
      <c r="D309" s="36" t="s">
        <v>5737</v>
      </c>
      <c r="E309" s="146" t="s">
        <v>404</v>
      </c>
      <c r="F309" s="105">
        <f t="shared" si="4"/>
        <v>23</v>
      </c>
      <c r="G309" s="36" t="s">
        <v>1218</v>
      </c>
      <c r="H309" s="36">
        <v>2</v>
      </c>
      <c r="I309" s="33"/>
    </row>
    <row r="310" spans="1:9">
      <c r="A310" s="36">
        <v>2309</v>
      </c>
      <c r="B310" s="14" t="s">
        <v>385</v>
      </c>
      <c r="C310" s="36" t="s">
        <v>1541</v>
      </c>
      <c r="D310" s="36" t="s">
        <v>1542</v>
      </c>
      <c r="E310" s="146" t="s">
        <v>404</v>
      </c>
      <c r="F310" s="105">
        <f t="shared" si="4"/>
        <v>23</v>
      </c>
      <c r="G310" s="36" t="s">
        <v>1218</v>
      </c>
      <c r="H310" s="36">
        <v>4</v>
      </c>
      <c r="I310" s="33"/>
    </row>
    <row r="311" spans="1:9">
      <c r="A311" s="36">
        <v>2310</v>
      </c>
      <c r="B311" s="14" t="s">
        <v>386</v>
      </c>
      <c r="C311" s="36" t="s">
        <v>1510</v>
      </c>
      <c r="D311" s="36" t="s">
        <v>1511</v>
      </c>
      <c r="E311" s="146" t="s">
        <v>404</v>
      </c>
      <c r="F311" s="105">
        <f t="shared" si="4"/>
        <v>23</v>
      </c>
      <c r="G311" s="36" t="s">
        <v>1218</v>
      </c>
      <c r="H311" s="36">
        <v>4</v>
      </c>
      <c r="I311" s="33"/>
    </row>
    <row r="312" spans="1:9">
      <c r="A312" s="36">
        <v>2311</v>
      </c>
      <c r="B312" s="14" t="s">
        <v>387</v>
      </c>
      <c r="C312" s="36" t="s">
        <v>5738</v>
      </c>
      <c r="D312" s="36" t="s">
        <v>5739</v>
      </c>
      <c r="E312" s="146" t="s">
        <v>404</v>
      </c>
      <c r="F312" s="105">
        <f t="shared" si="4"/>
        <v>23</v>
      </c>
      <c r="G312" s="36" t="s">
        <v>1218</v>
      </c>
      <c r="H312" s="36">
        <v>3</v>
      </c>
      <c r="I312" s="33"/>
    </row>
    <row r="313" spans="1:9">
      <c r="A313" s="36">
        <v>2312</v>
      </c>
      <c r="B313" s="14" t="s">
        <v>388</v>
      </c>
      <c r="C313" s="36" t="s">
        <v>5740</v>
      </c>
      <c r="D313" s="36" t="s">
        <v>5741</v>
      </c>
      <c r="E313" s="146" t="s">
        <v>404</v>
      </c>
      <c r="F313" s="105">
        <f t="shared" si="4"/>
        <v>23</v>
      </c>
      <c r="G313" s="36" t="s">
        <v>1218</v>
      </c>
      <c r="H313" s="36">
        <v>3</v>
      </c>
      <c r="I313" s="33"/>
    </row>
    <row r="314" spans="1:9">
      <c r="A314" s="36">
        <v>2313</v>
      </c>
      <c r="B314" s="14" t="s">
        <v>390</v>
      </c>
      <c r="C314" s="36" t="s">
        <v>5742</v>
      </c>
      <c r="D314" s="36" t="s">
        <v>5743</v>
      </c>
      <c r="E314" s="146" t="s">
        <v>404</v>
      </c>
      <c r="F314" s="105">
        <f t="shared" si="4"/>
        <v>23</v>
      </c>
      <c r="G314" s="36" t="s">
        <v>1218</v>
      </c>
      <c r="H314" s="36">
        <v>2</v>
      </c>
      <c r="I314" s="33"/>
    </row>
    <row r="315" spans="1:9">
      <c r="A315" s="36">
        <v>2314</v>
      </c>
      <c r="B315" s="14" t="s">
        <v>391</v>
      </c>
      <c r="C315" s="36" t="s">
        <v>5744</v>
      </c>
      <c r="D315" s="36" t="s">
        <v>5745</v>
      </c>
      <c r="E315" s="146" t="s">
        <v>404</v>
      </c>
      <c r="F315" s="105">
        <f t="shared" si="4"/>
        <v>23</v>
      </c>
      <c r="G315" s="36" t="s">
        <v>1218</v>
      </c>
      <c r="H315" s="36">
        <v>2</v>
      </c>
      <c r="I315" s="33"/>
    </row>
    <row r="316" spans="1:9">
      <c r="A316" s="36">
        <v>2315</v>
      </c>
      <c r="B316" s="14" t="s">
        <v>392</v>
      </c>
      <c r="C316" s="36" t="s">
        <v>5746</v>
      </c>
      <c r="D316" s="36" t="s">
        <v>5747</v>
      </c>
      <c r="E316" s="146" t="s">
        <v>801</v>
      </c>
      <c r="F316" s="105">
        <f t="shared" si="4"/>
        <v>22</v>
      </c>
      <c r="G316" s="36" t="s">
        <v>1220</v>
      </c>
      <c r="H316" s="36">
        <v>3</v>
      </c>
      <c r="I316" s="33"/>
    </row>
    <row r="317" spans="1:9">
      <c r="A317" s="36">
        <v>2316</v>
      </c>
      <c r="B317" s="14" t="s">
        <v>393</v>
      </c>
      <c r="C317" s="36" t="s">
        <v>1512</v>
      </c>
      <c r="D317" s="36" t="s">
        <v>1513</v>
      </c>
      <c r="E317" s="146" t="s">
        <v>801</v>
      </c>
      <c r="F317" s="105">
        <f t="shared" si="4"/>
        <v>22</v>
      </c>
      <c r="G317" s="36" t="s">
        <v>1220</v>
      </c>
      <c r="H317" s="36">
        <v>4</v>
      </c>
      <c r="I317" s="33"/>
    </row>
    <row r="318" spans="1:9">
      <c r="A318" s="36">
        <v>2317</v>
      </c>
      <c r="B318" s="14" t="s">
        <v>394</v>
      </c>
      <c r="C318" s="36" t="s">
        <v>1535</v>
      </c>
      <c r="D318" s="36" t="s">
        <v>1536</v>
      </c>
      <c r="E318" s="146" t="s">
        <v>404</v>
      </c>
      <c r="F318" s="105">
        <f t="shared" si="4"/>
        <v>23</v>
      </c>
      <c r="G318" s="36" t="s">
        <v>1215</v>
      </c>
      <c r="H318" s="36">
        <v>4</v>
      </c>
      <c r="I318" s="33"/>
    </row>
    <row r="319" spans="1:9">
      <c r="A319" s="36">
        <v>2318</v>
      </c>
      <c r="B319" s="14" t="s">
        <v>396</v>
      </c>
      <c r="C319" s="36" t="s">
        <v>1533</v>
      </c>
      <c r="D319" s="36" t="s">
        <v>1534</v>
      </c>
      <c r="E319" s="146" t="s">
        <v>404</v>
      </c>
      <c r="F319" s="105">
        <f t="shared" si="4"/>
        <v>23</v>
      </c>
      <c r="G319" s="36" t="s">
        <v>1215</v>
      </c>
      <c r="H319" s="36">
        <v>4</v>
      </c>
      <c r="I319" s="33"/>
    </row>
    <row r="320" spans="1:9">
      <c r="A320" s="36">
        <v>2319</v>
      </c>
      <c r="B320" s="14" t="s">
        <v>397</v>
      </c>
      <c r="C320" s="36" t="s">
        <v>1537</v>
      </c>
      <c r="D320" s="36" t="s">
        <v>1538</v>
      </c>
      <c r="E320" s="146" t="s">
        <v>404</v>
      </c>
      <c r="F320" s="105">
        <f t="shared" si="4"/>
        <v>23</v>
      </c>
      <c r="G320" s="36" t="s">
        <v>1215</v>
      </c>
      <c r="H320" s="36">
        <v>4</v>
      </c>
      <c r="I320" s="33"/>
    </row>
    <row r="321" spans="1:9">
      <c r="A321" s="36">
        <v>2320</v>
      </c>
      <c r="B321" s="14" t="s">
        <v>398</v>
      </c>
      <c r="C321" s="36" t="s">
        <v>1539</v>
      </c>
      <c r="D321" s="36" t="s">
        <v>1540</v>
      </c>
      <c r="E321" s="146" t="s">
        <v>1359</v>
      </c>
      <c r="F321" s="105">
        <f t="shared" si="4"/>
        <v>21</v>
      </c>
      <c r="G321" s="36" t="s">
        <v>1215</v>
      </c>
      <c r="H321" s="36">
        <v>4</v>
      </c>
      <c r="I321" s="33"/>
    </row>
    <row r="322" spans="1:9">
      <c r="A322" s="36">
        <v>2321</v>
      </c>
      <c r="B322" s="14" t="s">
        <v>401</v>
      </c>
      <c r="C322" s="36" t="s">
        <v>5748</v>
      </c>
      <c r="D322" s="36" t="s">
        <v>5749</v>
      </c>
      <c r="E322" s="146" t="s">
        <v>404</v>
      </c>
      <c r="F322" s="105">
        <f t="shared" ref="F322:F385" si="5">VLOOKUP(E322,$M$1:$N$48,2,FALSE)</f>
        <v>23</v>
      </c>
      <c r="G322" s="36" t="s">
        <v>1215</v>
      </c>
      <c r="H322" s="36">
        <v>3</v>
      </c>
      <c r="I322" s="33"/>
    </row>
    <row r="323" spans="1:9">
      <c r="A323" s="36">
        <v>2322</v>
      </c>
      <c r="B323" s="14" t="s">
        <v>403</v>
      </c>
      <c r="C323" s="36" t="s">
        <v>5750</v>
      </c>
      <c r="D323" s="36" t="s">
        <v>5751</v>
      </c>
      <c r="E323" s="146" t="s">
        <v>1359</v>
      </c>
      <c r="F323" s="105">
        <f t="shared" si="5"/>
        <v>21</v>
      </c>
      <c r="G323" s="36" t="s">
        <v>1215</v>
      </c>
      <c r="H323" s="36">
        <v>3</v>
      </c>
      <c r="I323" s="33"/>
    </row>
    <row r="324" spans="1:9">
      <c r="A324" s="36">
        <v>2323</v>
      </c>
      <c r="B324" s="14" t="s">
        <v>405</v>
      </c>
      <c r="C324" s="36" t="s">
        <v>5752</v>
      </c>
      <c r="D324" s="36" t="s">
        <v>5753</v>
      </c>
      <c r="E324" s="146" t="s">
        <v>404</v>
      </c>
      <c r="F324" s="105">
        <f t="shared" si="5"/>
        <v>23</v>
      </c>
      <c r="G324" s="36" t="s">
        <v>1215</v>
      </c>
      <c r="H324" s="36">
        <v>2</v>
      </c>
      <c r="I324" s="33"/>
    </row>
    <row r="325" spans="1:9">
      <c r="A325" s="36">
        <v>2324</v>
      </c>
      <c r="B325" s="14" t="s">
        <v>406</v>
      </c>
      <c r="C325" s="36" t="s">
        <v>5754</v>
      </c>
      <c r="D325" s="36" t="s">
        <v>5755</v>
      </c>
      <c r="E325" s="146" t="s">
        <v>1183</v>
      </c>
      <c r="F325" s="105">
        <f t="shared" si="5"/>
        <v>20</v>
      </c>
      <c r="G325" s="36" t="s">
        <v>1215</v>
      </c>
      <c r="H325" s="36">
        <v>2</v>
      </c>
      <c r="I325" s="33"/>
    </row>
    <row r="326" spans="1:9">
      <c r="A326" s="36">
        <v>2325</v>
      </c>
      <c r="B326" s="14" t="s">
        <v>407</v>
      </c>
      <c r="C326" s="36" t="s">
        <v>5756</v>
      </c>
      <c r="D326" s="36" t="s">
        <v>5757</v>
      </c>
      <c r="E326" s="146" t="s">
        <v>801</v>
      </c>
      <c r="F326" s="105">
        <f t="shared" si="5"/>
        <v>22</v>
      </c>
      <c r="G326" s="36" t="s">
        <v>1215</v>
      </c>
      <c r="H326" s="36">
        <v>2</v>
      </c>
      <c r="I326" s="33"/>
    </row>
    <row r="327" spans="1:9">
      <c r="A327" s="36">
        <v>2326</v>
      </c>
      <c r="B327" s="14" t="s">
        <v>408</v>
      </c>
      <c r="C327" s="36" t="s">
        <v>5758</v>
      </c>
      <c r="D327" s="36" t="s">
        <v>5759</v>
      </c>
      <c r="E327" s="146" t="s">
        <v>1359</v>
      </c>
      <c r="F327" s="105">
        <f t="shared" si="5"/>
        <v>21</v>
      </c>
      <c r="G327" s="36" t="s">
        <v>1217</v>
      </c>
      <c r="H327" s="36">
        <v>2</v>
      </c>
      <c r="I327" s="33"/>
    </row>
    <row r="328" spans="1:9">
      <c r="A328" s="36">
        <v>2327</v>
      </c>
      <c r="B328" s="14" t="s">
        <v>409</v>
      </c>
      <c r="C328" s="36" t="s">
        <v>5760</v>
      </c>
      <c r="D328" s="36" t="s">
        <v>5761</v>
      </c>
      <c r="E328" s="146" t="s">
        <v>404</v>
      </c>
      <c r="F328" s="105">
        <f t="shared" si="5"/>
        <v>23</v>
      </c>
      <c r="G328" s="36" t="s">
        <v>1217</v>
      </c>
      <c r="H328" s="36">
        <v>2</v>
      </c>
      <c r="I328" s="33"/>
    </row>
    <row r="329" spans="1:9">
      <c r="A329" s="36">
        <v>2328</v>
      </c>
      <c r="B329" s="14" t="s">
        <v>410</v>
      </c>
      <c r="C329" s="36" t="s">
        <v>5762</v>
      </c>
      <c r="D329" s="36" t="s">
        <v>5763</v>
      </c>
      <c r="E329" s="146" t="s">
        <v>404</v>
      </c>
      <c r="F329" s="105">
        <f t="shared" si="5"/>
        <v>23</v>
      </c>
      <c r="G329" s="36" t="s">
        <v>4867</v>
      </c>
      <c r="H329" s="36">
        <v>2</v>
      </c>
      <c r="I329" s="33"/>
    </row>
    <row r="330" spans="1:9">
      <c r="A330" s="36">
        <v>2329</v>
      </c>
      <c r="B330" s="14" t="s">
        <v>411</v>
      </c>
      <c r="C330" s="36" t="s">
        <v>5764</v>
      </c>
      <c r="D330" s="36" t="s">
        <v>5765</v>
      </c>
      <c r="E330" s="146" t="s">
        <v>1174</v>
      </c>
      <c r="F330" s="105">
        <f t="shared" si="5"/>
        <v>24</v>
      </c>
      <c r="G330" s="36" t="s">
        <v>4867</v>
      </c>
      <c r="H330" s="36">
        <v>2</v>
      </c>
      <c r="I330" s="33"/>
    </row>
    <row r="331" spans="1:9">
      <c r="A331" s="36">
        <v>2330</v>
      </c>
      <c r="B331" s="14" t="s">
        <v>412</v>
      </c>
      <c r="C331" s="36" t="s">
        <v>5766</v>
      </c>
      <c r="D331" s="36" t="s">
        <v>5767</v>
      </c>
      <c r="E331" s="146" t="s">
        <v>801</v>
      </c>
      <c r="F331" s="105">
        <f t="shared" si="5"/>
        <v>22</v>
      </c>
      <c r="G331" s="36" t="s">
        <v>4867</v>
      </c>
      <c r="H331" s="36">
        <v>2</v>
      </c>
      <c r="I331" s="33"/>
    </row>
    <row r="332" spans="1:9">
      <c r="A332" s="36">
        <v>2331</v>
      </c>
      <c r="B332" s="14" t="s">
        <v>413</v>
      </c>
      <c r="C332" s="36" t="s">
        <v>5768</v>
      </c>
      <c r="D332" s="36" t="s">
        <v>5769</v>
      </c>
      <c r="E332" s="146" t="s">
        <v>404</v>
      </c>
      <c r="F332" s="105">
        <f t="shared" si="5"/>
        <v>23</v>
      </c>
      <c r="G332" s="36" t="s">
        <v>1214</v>
      </c>
      <c r="H332" s="36">
        <v>3</v>
      </c>
      <c r="I332" s="33"/>
    </row>
    <row r="333" spans="1:9">
      <c r="A333" s="36">
        <v>2332</v>
      </c>
      <c r="B333" s="14" t="s">
        <v>414</v>
      </c>
      <c r="C333" s="36" t="s">
        <v>5770</v>
      </c>
      <c r="D333" s="36" t="s">
        <v>5771</v>
      </c>
      <c r="E333" s="146" t="s">
        <v>404</v>
      </c>
      <c r="F333" s="105">
        <f t="shared" si="5"/>
        <v>23</v>
      </c>
      <c r="G333" s="36" t="s">
        <v>1214</v>
      </c>
      <c r="H333" s="36">
        <v>3</v>
      </c>
      <c r="I333" s="33"/>
    </row>
    <row r="334" spans="1:9">
      <c r="A334" s="36">
        <v>2333</v>
      </c>
      <c r="B334" s="14" t="s">
        <v>415</v>
      </c>
      <c r="C334" s="36" t="s">
        <v>1383</v>
      </c>
      <c r="D334" s="36" t="s">
        <v>1384</v>
      </c>
      <c r="E334" s="146" t="s">
        <v>404</v>
      </c>
      <c r="F334" s="105">
        <f t="shared" si="5"/>
        <v>23</v>
      </c>
      <c r="G334" s="36" t="s">
        <v>1214</v>
      </c>
      <c r="H334" s="36" t="s">
        <v>275</v>
      </c>
      <c r="I334" s="33"/>
    </row>
    <row r="335" spans="1:9">
      <c r="A335" s="36">
        <v>2334</v>
      </c>
      <c r="B335" s="14" t="s">
        <v>416</v>
      </c>
      <c r="C335" s="36" t="s">
        <v>1531</v>
      </c>
      <c r="D335" s="36" t="s">
        <v>1532</v>
      </c>
      <c r="E335" s="146" t="s">
        <v>1174</v>
      </c>
      <c r="F335" s="105">
        <f t="shared" si="5"/>
        <v>24</v>
      </c>
      <c r="G335" s="36" t="s">
        <v>1214</v>
      </c>
      <c r="H335" s="36">
        <v>4</v>
      </c>
      <c r="I335" s="33"/>
    </row>
    <row r="336" spans="1:9">
      <c r="A336" s="36">
        <v>2335</v>
      </c>
      <c r="B336" s="14" t="s">
        <v>418</v>
      </c>
      <c r="C336" s="36" t="s">
        <v>5772</v>
      </c>
      <c r="D336" s="36" t="s">
        <v>5773</v>
      </c>
      <c r="E336" s="146" t="s">
        <v>404</v>
      </c>
      <c r="F336" s="105">
        <f t="shared" si="5"/>
        <v>23</v>
      </c>
      <c r="G336" s="36" t="s">
        <v>1214</v>
      </c>
      <c r="H336" s="36">
        <v>3</v>
      </c>
      <c r="I336" s="33"/>
    </row>
    <row r="337" spans="1:9">
      <c r="A337" s="36">
        <v>2336</v>
      </c>
      <c r="B337" s="14" t="s">
        <v>419</v>
      </c>
      <c r="C337" s="36" t="s">
        <v>5774</v>
      </c>
      <c r="D337" s="36" t="s">
        <v>5775</v>
      </c>
      <c r="E337" s="146" t="s">
        <v>1174</v>
      </c>
      <c r="F337" s="105">
        <f t="shared" si="5"/>
        <v>24</v>
      </c>
      <c r="G337" s="36" t="s">
        <v>1214</v>
      </c>
      <c r="H337" s="36">
        <v>3</v>
      </c>
      <c r="I337" s="33"/>
    </row>
    <row r="338" spans="1:9">
      <c r="A338" s="36">
        <v>2337</v>
      </c>
      <c r="B338" s="14" t="s">
        <v>420</v>
      </c>
      <c r="C338" s="36" t="s">
        <v>5776</v>
      </c>
      <c r="D338" s="36" t="s">
        <v>5777</v>
      </c>
      <c r="E338" s="146" t="s">
        <v>404</v>
      </c>
      <c r="F338" s="105">
        <f t="shared" si="5"/>
        <v>23</v>
      </c>
      <c r="G338" s="36" t="s">
        <v>1214</v>
      </c>
      <c r="H338" s="36">
        <v>3</v>
      </c>
      <c r="I338" s="33"/>
    </row>
    <row r="339" spans="1:9">
      <c r="A339" s="36">
        <v>2338</v>
      </c>
      <c r="B339" s="14" t="s">
        <v>421</v>
      </c>
      <c r="C339" s="36" t="s">
        <v>5778</v>
      </c>
      <c r="D339" s="36" t="s">
        <v>5779</v>
      </c>
      <c r="E339" s="146" t="s">
        <v>404</v>
      </c>
      <c r="F339" s="105">
        <f t="shared" si="5"/>
        <v>23</v>
      </c>
      <c r="G339" s="36" t="s">
        <v>1214</v>
      </c>
      <c r="H339" s="36">
        <v>2</v>
      </c>
      <c r="I339" s="33"/>
    </row>
    <row r="340" spans="1:9">
      <c r="A340" s="36">
        <v>2339</v>
      </c>
      <c r="B340" s="14" t="s">
        <v>422</v>
      </c>
      <c r="C340" s="36" t="s">
        <v>5780</v>
      </c>
      <c r="D340" s="36" t="s">
        <v>5781</v>
      </c>
      <c r="E340" s="146" t="s">
        <v>1359</v>
      </c>
      <c r="F340" s="105">
        <f t="shared" si="5"/>
        <v>21</v>
      </c>
      <c r="G340" s="36" t="s">
        <v>1214</v>
      </c>
      <c r="H340" s="36">
        <v>2</v>
      </c>
      <c r="I340" s="33"/>
    </row>
    <row r="341" spans="1:9">
      <c r="A341" s="36">
        <v>2340</v>
      </c>
      <c r="B341" s="14" t="s">
        <v>423</v>
      </c>
      <c r="C341" s="36" t="s">
        <v>5782</v>
      </c>
      <c r="D341" s="36" t="s">
        <v>5783</v>
      </c>
      <c r="E341" s="146" t="s">
        <v>404</v>
      </c>
      <c r="F341" s="105">
        <f t="shared" si="5"/>
        <v>23</v>
      </c>
      <c r="G341" s="36" t="s">
        <v>1214</v>
      </c>
      <c r="H341" s="36">
        <v>2</v>
      </c>
      <c r="I341" s="33"/>
    </row>
    <row r="342" spans="1:9">
      <c r="A342" s="36">
        <v>2341</v>
      </c>
      <c r="B342" s="14" t="s">
        <v>424</v>
      </c>
      <c r="C342" s="36" t="s">
        <v>5784</v>
      </c>
      <c r="D342" s="36" t="s">
        <v>5785</v>
      </c>
      <c r="E342" s="146" t="s">
        <v>404</v>
      </c>
      <c r="F342" s="105">
        <f t="shared" si="5"/>
        <v>23</v>
      </c>
      <c r="G342" s="36" t="s">
        <v>1214</v>
      </c>
      <c r="H342" s="36">
        <v>2</v>
      </c>
      <c r="I342" s="33"/>
    </row>
    <row r="343" spans="1:9">
      <c r="A343" s="36">
        <v>2342</v>
      </c>
      <c r="B343" s="14" t="s">
        <v>425</v>
      </c>
      <c r="C343" s="36" t="s">
        <v>5786</v>
      </c>
      <c r="D343" s="36" t="s">
        <v>5787</v>
      </c>
      <c r="E343" s="146" t="s">
        <v>404</v>
      </c>
      <c r="F343" s="105">
        <f t="shared" si="5"/>
        <v>23</v>
      </c>
      <c r="G343" s="36" t="s">
        <v>1214</v>
      </c>
      <c r="H343" s="36">
        <v>2</v>
      </c>
      <c r="I343" s="33"/>
    </row>
    <row r="344" spans="1:9">
      <c r="A344" s="36">
        <v>2343</v>
      </c>
      <c r="B344" s="14" t="s">
        <v>426</v>
      </c>
      <c r="C344" s="36" t="s">
        <v>1389</v>
      </c>
      <c r="D344" s="36" t="s">
        <v>1390</v>
      </c>
      <c r="E344" s="146" t="s">
        <v>1359</v>
      </c>
      <c r="F344" s="105">
        <f t="shared" si="5"/>
        <v>21</v>
      </c>
      <c r="G344" s="36" t="s">
        <v>1223</v>
      </c>
      <c r="H344" s="36">
        <v>4</v>
      </c>
      <c r="I344" s="33"/>
    </row>
    <row r="345" spans="1:9">
      <c r="A345" s="36">
        <v>2344</v>
      </c>
      <c r="B345" s="14" t="s">
        <v>427</v>
      </c>
      <c r="C345" s="36" t="s">
        <v>1391</v>
      </c>
      <c r="D345" s="36" t="s">
        <v>1392</v>
      </c>
      <c r="E345" s="146" t="s">
        <v>1183</v>
      </c>
      <c r="F345" s="105">
        <f t="shared" si="5"/>
        <v>20</v>
      </c>
      <c r="G345" s="36" t="s">
        <v>1223</v>
      </c>
      <c r="H345" s="36">
        <v>4</v>
      </c>
      <c r="I345" s="33"/>
    </row>
    <row r="346" spans="1:9">
      <c r="A346" s="36">
        <v>2345</v>
      </c>
      <c r="B346" s="14" t="s">
        <v>428</v>
      </c>
      <c r="C346" s="36" t="s">
        <v>1393</v>
      </c>
      <c r="D346" s="36" t="s">
        <v>1394</v>
      </c>
      <c r="E346" s="146" t="s">
        <v>801</v>
      </c>
      <c r="F346" s="105">
        <f t="shared" si="5"/>
        <v>22</v>
      </c>
      <c r="G346" s="36" t="s">
        <v>1223</v>
      </c>
      <c r="H346" s="36">
        <v>4</v>
      </c>
      <c r="I346" s="33"/>
    </row>
    <row r="347" spans="1:9">
      <c r="A347" s="36">
        <v>2346</v>
      </c>
      <c r="B347" s="14" t="s">
        <v>429</v>
      </c>
      <c r="C347" s="36" t="s">
        <v>5788</v>
      </c>
      <c r="D347" s="36" t="s">
        <v>5789</v>
      </c>
      <c r="E347" s="146" t="s">
        <v>801</v>
      </c>
      <c r="F347" s="105">
        <f t="shared" si="5"/>
        <v>22</v>
      </c>
      <c r="G347" s="36" t="s">
        <v>1223</v>
      </c>
      <c r="H347" s="36">
        <v>3</v>
      </c>
      <c r="I347" s="33"/>
    </row>
    <row r="348" spans="1:9">
      <c r="A348" s="36">
        <v>2347</v>
      </c>
      <c r="B348" s="14" t="s">
        <v>430</v>
      </c>
      <c r="C348" s="36" t="s">
        <v>5790</v>
      </c>
      <c r="D348" s="36" t="s">
        <v>5791</v>
      </c>
      <c r="E348" s="146" t="s">
        <v>1183</v>
      </c>
      <c r="F348" s="105">
        <f t="shared" si="5"/>
        <v>20</v>
      </c>
      <c r="G348" s="36" t="s">
        <v>1223</v>
      </c>
      <c r="H348" s="36">
        <v>3</v>
      </c>
      <c r="I348" s="33"/>
    </row>
    <row r="349" spans="1:9">
      <c r="A349" s="36">
        <v>2348</v>
      </c>
      <c r="B349" s="14" t="s">
        <v>431</v>
      </c>
      <c r="C349" s="36" t="s">
        <v>5792</v>
      </c>
      <c r="D349" s="36" t="s">
        <v>5793</v>
      </c>
      <c r="E349" s="146" t="s">
        <v>4819</v>
      </c>
      <c r="F349" s="105">
        <f t="shared" si="5"/>
        <v>3</v>
      </c>
      <c r="G349" s="36" t="s">
        <v>1223</v>
      </c>
      <c r="H349" s="36">
        <v>3</v>
      </c>
      <c r="I349" s="33"/>
    </row>
    <row r="350" spans="1:9">
      <c r="A350" s="36">
        <v>2349</v>
      </c>
      <c r="B350" s="14" t="s">
        <v>432</v>
      </c>
      <c r="C350" s="36" t="s">
        <v>5794</v>
      </c>
      <c r="D350" s="36" t="s">
        <v>5795</v>
      </c>
      <c r="E350" s="146" t="s">
        <v>119</v>
      </c>
      <c r="F350" s="105">
        <f t="shared" si="5"/>
        <v>42</v>
      </c>
      <c r="G350" s="36" t="s">
        <v>1223</v>
      </c>
      <c r="H350" s="36">
        <v>3</v>
      </c>
      <c r="I350" s="33"/>
    </row>
    <row r="351" spans="1:9">
      <c r="A351" s="36">
        <v>2350</v>
      </c>
      <c r="B351" s="14" t="s">
        <v>433</v>
      </c>
      <c r="C351" s="36" t="s">
        <v>5796</v>
      </c>
      <c r="D351" s="36" t="s">
        <v>5797</v>
      </c>
      <c r="E351" s="146" t="s">
        <v>404</v>
      </c>
      <c r="F351" s="105">
        <f t="shared" si="5"/>
        <v>23</v>
      </c>
      <c r="G351" s="36" t="s">
        <v>1223</v>
      </c>
      <c r="H351" s="36">
        <v>3</v>
      </c>
      <c r="I351" s="33"/>
    </row>
    <row r="352" spans="1:9">
      <c r="A352" s="36">
        <v>2351</v>
      </c>
      <c r="B352" s="14" t="s">
        <v>434</v>
      </c>
      <c r="C352" s="36" t="s">
        <v>5798</v>
      </c>
      <c r="D352" s="36" t="s">
        <v>5799</v>
      </c>
      <c r="E352" s="146" t="s">
        <v>1362</v>
      </c>
      <c r="F352" s="105">
        <f t="shared" si="5"/>
        <v>12</v>
      </c>
      <c r="G352" s="36" t="s">
        <v>1223</v>
      </c>
      <c r="H352" s="36">
        <v>2</v>
      </c>
      <c r="I352" s="33"/>
    </row>
    <row r="353" spans="1:9">
      <c r="A353" s="36">
        <v>2352</v>
      </c>
      <c r="B353" s="14" t="s">
        <v>435</v>
      </c>
      <c r="C353" s="36" t="s">
        <v>5800</v>
      </c>
      <c r="D353" s="36" t="s">
        <v>5801</v>
      </c>
      <c r="E353" s="146" t="s">
        <v>1174</v>
      </c>
      <c r="F353" s="105">
        <f t="shared" si="5"/>
        <v>24</v>
      </c>
      <c r="G353" s="36" t="s">
        <v>1223</v>
      </c>
      <c r="H353" s="36">
        <v>2</v>
      </c>
      <c r="I353" s="33"/>
    </row>
    <row r="354" spans="1:9">
      <c r="A354" s="36">
        <v>2353</v>
      </c>
      <c r="B354" s="14" t="s">
        <v>436</v>
      </c>
      <c r="C354" s="36" t="s">
        <v>5802</v>
      </c>
      <c r="D354" s="36" t="s">
        <v>5803</v>
      </c>
      <c r="E354" s="146" t="s">
        <v>119</v>
      </c>
      <c r="F354" s="105">
        <f t="shared" si="5"/>
        <v>42</v>
      </c>
      <c r="G354" s="36" t="s">
        <v>1223</v>
      </c>
      <c r="H354" s="36">
        <v>2</v>
      </c>
      <c r="I354" s="33"/>
    </row>
    <row r="355" spans="1:9">
      <c r="A355" s="36">
        <v>2354</v>
      </c>
      <c r="B355" s="14" t="s">
        <v>437</v>
      </c>
      <c r="C355" s="36" t="s">
        <v>5804</v>
      </c>
      <c r="D355" s="36" t="s">
        <v>5805</v>
      </c>
      <c r="E355" s="146" t="s">
        <v>404</v>
      </c>
      <c r="F355" s="105">
        <f t="shared" si="5"/>
        <v>23</v>
      </c>
      <c r="G355" s="36" t="s">
        <v>1223</v>
      </c>
      <c r="H355" s="36">
        <v>1</v>
      </c>
      <c r="I355" s="33"/>
    </row>
    <row r="356" spans="1:9">
      <c r="A356" s="36">
        <v>2355</v>
      </c>
      <c r="B356" s="14" t="s">
        <v>438</v>
      </c>
      <c r="C356" s="36" t="s">
        <v>5806</v>
      </c>
      <c r="D356" s="36" t="s">
        <v>5807</v>
      </c>
      <c r="E356" s="146" t="s">
        <v>801</v>
      </c>
      <c r="F356" s="105">
        <f t="shared" si="5"/>
        <v>22</v>
      </c>
      <c r="G356" s="36" t="s">
        <v>1223</v>
      </c>
      <c r="H356" s="36">
        <v>1</v>
      </c>
      <c r="I356" s="33"/>
    </row>
    <row r="357" spans="1:9">
      <c r="A357" s="36">
        <v>2356</v>
      </c>
      <c r="B357" s="14" t="s">
        <v>439</v>
      </c>
      <c r="C357" s="36" t="s">
        <v>5808</v>
      </c>
      <c r="D357" s="36" t="s">
        <v>5809</v>
      </c>
      <c r="E357" s="146" t="s">
        <v>404</v>
      </c>
      <c r="F357" s="105">
        <f t="shared" si="5"/>
        <v>23</v>
      </c>
      <c r="G357" s="36" t="s">
        <v>1223</v>
      </c>
      <c r="H357" s="36">
        <v>1</v>
      </c>
      <c r="I357" s="33"/>
    </row>
    <row r="358" spans="1:9">
      <c r="A358" s="36">
        <v>2357</v>
      </c>
      <c r="B358" s="14" t="s">
        <v>440</v>
      </c>
      <c r="C358" s="36" t="s">
        <v>5810</v>
      </c>
      <c r="D358" s="36" t="s">
        <v>5811</v>
      </c>
      <c r="E358" s="146" t="s">
        <v>133</v>
      </c>
      <c r="F358" s="105">
        <f t="shared" si="5"/>
        <v>27</v>
      </c>
      <c r="G358" s="36" t="s">
        <v>1223</v>
      </c>
      <c r="H358" s="36">
        <v>1</v>
      </c>
      <c r="I358" s="33"/>
    </row>
    <row r="359" spans="1:9">
      <c r="A359" s="36">
        <v>2358</v>
      </c>
      <c r="B359" s="14" t="s">
        <v>441</v>
      </c>
      <c r="C359" s="36" t="s">
        <v>5812</v>
      </c>
      <c r="D359" s="36" t="s">
        <v>5813</v>
      </c>
      <c r="E359" s="146" t="s">
        <v>1184</v>
      </c>
      <c r="F359" s="105">
        <f t="shared" si="5"/>
        <v>2</v>
      </c>
      <c r="G359" s="36" t="s">
        <v>1223</v>
      </c>
      <c r="H359" s="36">
        <v>1</v>
      </c>
      <c r="I359" s="33"/>
    </row>
    <row r="360" spans="1:9">
      <c r="A360" s="36">
        <v>2359</v>
      </c>
      <c r="B360" s="14" t="s">
        <v>442</v>
      </c>
      <c r="C360" s="36" t="s">
        <v>5814</v>
      </c>
      <c r="D360" s="36" t="s">
        <v>5815</v>
      </c>
      <c r="E360" s="146" t="s">
        <v>1183</v>
      </c>
      <c r="F360" s="105">
        <f t="shared" si="5"/>
        <v>20</v>
      </c>
      <c r="G360" s="36" t="s">
        <v>1223</v>
      </c>
      <c r="H360" s="36">
        <v>1</v>
      </c>
      <c r="I360" s="33"/>
    </row>
    <row r="361" spans="1:9">
      <c r="A361" s="36">
        <v>2360</v>
      </c>
      <c r="B361" s="14" t="s">
        <v>443</v>
      </c>
      <c r="C361" s="36" t="s">
        <v>5816</v>
      </c>
      <c r="D361" s="36" t="s">
        <v>5817</v>
      </c>
      <c r="E361" s="146" t="s">
        <v>692</v>
      </c>
      <c r="F361" s="105">
        <f t="shared" si="5"/>
        <v>15</v>
      </c>
      <c r="G361" s="36" t="s">
        <v>1223</v>
      </c>
      <c r="H361" s="36">
        <v>1</v>
      </c>
      <c r="I361" s="33"/>
    </row>
    <row r="362" spans="1:9">
      <c r="A362" s="36">
        <v>2361</v>
      </c>
      <c r="B362" s="14" t="s">
        <v>444</v>
      </c>
      <c r="C362" s="36" t="s">
        <v>5818</v>
      </c>
      <c r="D362" s="36" t="s">
        <v>5819</v>
      </c>
      <c r="E362" s="146" t="s">
        <v>801</v>
      </c>
      <c r="F362" s="105">
        <f t="shared" si="5"/>
        <v>22</v>
      </c>
      <c r="G362" s="36" t="s">
        <v>1223</v>
      </c>
      <c r="H362" s="36">
        <v>1</v>
      </c>
      <c r="I362" s="33"/>
    </row>
    <row r="363" spans="1:9">
      <c r="A363" s="36">
        <v>2362</v>
      </c>
      <c r="B363" s="14" t="s">
        <v>445</v>
      </c>
      <c r="C363" s="36" t="s">
        <v>5820</v>
      </c>
      <c r="D363" s="36" t="s">
        <v>5821</v>
      </c>
      <c r="E363" s="146" t="s">
        <v>1183</v>
      </c>
      <c r="F363" s="105">
        <f t="shared" si="5"/>
        <v>20</v>
      </c>
      <c r="G363" s="36" t="s">
        <v>1223</v>
      </c>
      <c r="H363" s="36">
        <v>1</v>
      </c>
      <c r="I363" s="33"/>
    </row>
    <row r="364" spans="1:9">
      <c r="A364" s="36">
        <v>2363</v>
      </c>
      <c r="B364" s="14" t="s">
        <v>446</v>
      </c>
      <c r="C364" s="36" t="s">
        <v>1466</v>
      </c>
      <c r="D364" s="36" t="s">
        <v>1467</v>
      </c>
      <c r="E364" s="146" t="s">
        <v>404</v>
      </c>
      <c r="F364" s="105">
        <f t="shared" si="5"/>
        <v>23</v>
      </c>
      <c r="G364" s="36" t="s">
        <v>1223</v>
      </c>
      <c r="H364" s="36">
        <v>4</v>
      </c>
      <c r="I364" s="33"/>
    </row>
    <row r="365" spans="1:9">
      <c r="A365" s="36">
        <v>2364</v>
      </c>
      <c r="B365" s="14" t="s">
        <v>447</v>
      </c>
      <c r="C365" s="36" t="s">
        <v>5822</v>
      </c>
      <c r="D365" s="36" t="s">
        <v>5823</v>
      </c>
      <c r="E365" s="146" t="s">
        <v>1174</v>
      </c>
      <c r="F365" s="105">
        <f t="shared" si="5"/>
        <v>24</v>
      </c>
      <c r="G365" s="36" t="s">
        <v>1205</v>
      </c>
      <c r="H365" s="36">
        <v>5</v>
      </c>
      <c r="I365" s="33"/>
    </row>
    <row r="366" spans="1:9">
      <c r="A366" s="36">
        <v>2365</v>
      </c>
      <c r="B366" s="14" t="s">
        <v>448</v>
      </c>
      <c r="C366" s="36" t="s">
        <v>5824</v>
      </c>
      <c r="D366" s="36" t="s">
        <v>5825</v>
      </c>
      <c r="E366" s="146" t="s">
        <v>1174</v>
      </c>
      <c r="F366" s="105">
        <f t="shared" si="5"/>
        <v>24</v>
      </c>
      <c r="G366" s="36" t="s">
        <v>1205</v>
      </c>
      <c r="H366" s="36">
        <v>4</v>
      </c>
      <c r="I366" s="33"/>
    </row>
    <row r="367" spans="1:9">
      <c r="A367" s="36">
        <v>2366</v>
      </c>
      <c r="B367" s="14" t="s">
        <v>449</v>
      </c>
      <c r="C367" s="36" t="s">
        <v>5826</v>
      </c>
      <c r="D367" s="36" t="s">
        <v>5827</v>
      </c>
      <c r="E367" s="146" t="s">
        <v>404</v>
      </c>
      <c r="F367" s="105">
        <f t="shared" si="5"/>
        <v>23</v>
      </c>
      <c r="G367" s="36" t="s">
        <v>1219</v>
      </c>
      <c r="H367" s="36">
        <v>2</v>
      </c>
      <c r="I367" s="33"/>
    </row>
    <row r="368" spans="1:9">
      <c r="A368" s="36">
        <v>2367</v>
      </c>
      <c r="B368" s="14" t="s">
        <v>450</v>
      </c>
      <c r="C368" s="36" t="s">
        <v>5828</v>
      </c>
      <c r="D368" s="36" t="s">
        <v>5829</v>
      </c>
      <c r="E368" s="146" t="s">
        <v>404</v>
      </c>
      <c r="F368" s="105">
        <f t="shared" si="5"/>
        <v>23</v>
      </c>
      <c r="G368" s="36" t="s">
        <v>1219</v>
      </c>
      <c r="H368" s="36">
        <v>2</v>
      </c>
      <c r="I368" s="33"/>
    </row>
    <row r="369" spans="1:9">
      <c r="A369" s="36">
        <v>2368</v>
      </c>
      <c r="B369" s="14" t="s">
        <v>451</v>
      </c>
      <c r="C369" s="36" t="s">
        <v>5830</v>
      </c>
      <c r="D369" s="36" t="s">
        <v>5831</v>
      </c>
      <c r="E369" s="146" t="s">
        <v>404</v>
      </c>
      <c r="F369" s="105">
        <f t="shared" si="5"/>
        <v>23</v>
      </c>
      <c r="G369" s="36" t="s">
        <v>1219</v>
      </c>
      <c r="H369" s="36">
        <v>2</v>
      </c>
      <c r="I369" s="33"/>
    </row>
    <row r="370" spans="1:9">
      <c r="A370" s="36">
        <v>2369</v>
      </c>
      <c r="B370" s="14" t="s">
        <v>452</v>
      </c>
      <c r="C370" s="36" t="s">
        <v>1401</v>
      </c>
      <c r="D370" s="36" t="s">
        <v>1402</v>
      </c>
      <c r="E370" s="146" t="s">
        <v>1359</v>
      </c>
      <c r="F370" s="105">
        <f t="shared" si="5"/>
        <v>21</v>
      </c>
      <c r="G370" s="36" t="s">
        <v>1195</v>
      </c>
      <c r="H370" s="36">
        <v>4</v>
      </c>
      <c r="I370" s="33"/>
    </row>
    <row r="371" spans="1:9">
      <c r="A371" s="36">
        <v>2370</v>
      </c>
      <c r="B371" s="14" t="s">
        <v>453</v>
      </c>
      <c r="C371" s="36" t="s">
        <v>1403</v>
      </c>
      <c r="D371" s="36" t="s">
        <v>1404</v>
      </c>
      <c r="E371" s="146" t="s">
        <v>1359</v>
      </c>
      <c r="F371" s="105">
        <f t="shared" si="5"/>
        <v>21</v>
      </c>
      <c r="G371" s="36" t="s">
        <v>1195</v>
      </c>
      <c r="H371" s="36">
        <v>4</v>
      </c>
      <c r="I371" s="33"/>
    </row>
    <row r="372" spans="1:9">
      <c r="A372" s="36">
        <v>2371</v>
      </c>
      <c r="B372" s="14" t="s">
        <v>454</v>
      </c>
      <c r="C372" s="36" t="s">
        <v>1405</v>
      </c>
      <c r="D372" s="36" t="s">
        <v>1406</v>
      </c>
      <c r="E372" s="146" t="s">
        <v>811</v>
      </c>
      <c r="F372" s="105">
        <f t="shared" si="5"/>
        <v>37</v>
      </c>
      <c r="G372" s="36" t="s">
        <v>1195</v>
      </c>
      <c r="H372" s="36">
        <v>4</v>
      </c>
      <c r="I372" s="33"/>
    </row>
    <row r="373" spans="1:9">
      <c r="A373" s="36">
        <v>2372</v>
      </c>
      <c r="B373" s="14" t="s">
        <v>455</v>
      </c>
      <c r="C373" s="36" t="s">
        <v>1407</v>
      </c>
      <c r="D373" s="36" t="s">
        <v>1408</v>
      </c>
      <c r="E373" s="146" t="s">
        <v>1359</v>
      </c>
      <c r="F373" s="105">
        <f t="shared" si="5"/>
        <v>21</v>
      </c>
      <c r="G373" s="36" t="s">
        <v>1195</v>
      </c>
      <c r="H373" s="36">
        <v>4</v>
      </c>
      <c r="I373" s="33"/>
    </row>
    <row r="374" spans="1:9">
      <c r="A374" s="36">
        <v>2373</v>
      </c>
      <c r="B374" s="14" t="s">
        <v>456</v>
      </c>
      <c r="C374" s="36" t="s">
        <v>5832</v>
      </c>
      <c r="D374" s="36" t="s">
        <v>5833</v>
      </c>
      <c r="E374" s="146" t="s">
        <v>404</v>
      </c>
      <c r="F374" s="105">
        <f t="shared" si="5"/>
        <v>23</v>
      </c>
      <c r="G374" s="36" t="s">
        <v>1195</v>
      </c>
      <c r="H374" s="36">
        <v>3</v>
      </c>
      <c r="I374" s="33"/>
    </row>
    <row r="375" spans="1:9">
      <c r="A375" s="36">
        <v>2374</v>
      </c>
      <c r="B375" s="14" t="s">
        <v>457</v>
      </c>
      <c r="C375" s="36" t="s">
        <v>5834</v>
      </c>
      <c r="D375" s="36" t="s">
        <v>5835</v>
      </c>
      <c r="E375" s="146" t="s">
        <v>1359</v>
      </c>
      <c r="F375" s="105">
        <f t="shared" si="5"/>
        <v>21</v>
      </c>
      <c r="G375" s="36" t="s">
        <v>1195</v>
      </c>
      <c r="H375" s="36">
        <v>3</v>
      </c>
      <c r="I375" s="33"/>
    </row>
    <row r="376" spans="1:9">
      <c r="A376" s="36">
        <v>2375</v>
      </c>
      <c r="B376" s="14" t="s">
        <v>458</v>
      </c>
      <c r="C376" s="36" t="s">
        <v>5836</v>
      </c>
      <c r="D376" s="36" t="s">
        <v>5837</v>
      </c>
      <c r="E376" s="146" t="s">
        <v>65</v>
      </c>
      <c r="F376" s="105">
        <f t="shared" si="5"/>
        <v>47</v>
      </c>
      <c r="G376" s="36" t="s">
        <v>1195</v>
      </c>
      <c r="H376" s="36">
        <v>3</v>
      </c>
      <c r="I376" s="33"/>
    </row>
    <row r="377" spans="1:9">
      <c r="A377" s="36">
        <v>2376</v>
      </c>
      <c r="B377" s="14" t="s">
        <v>459</v>
      </c>
      <c r="C377" s="36" t="s">
        <v>5838</v>
      </c>
      <c r="D377" s="36" t="s">
        <v>5839</v>
      </c>
      <c r="E377" s="146" t="s">
        <v>417</v>
      </c>
      <c r="F377" s="105">
        <f t="shared" si="5"/>
        <v>30</v>
      </c>
      <c r="G377" s="36" t="s">
        <v>1195</v>
      </c>
      <c r="H377" s="36">
        <v>3</v>
      </c>
      <c r="I377" s="33"/>
    </row>
    <row r="378" spans="1:9">
      <c r="A378" s="36">
        <v>2377</v>
      </c>
      <c r="B378" s="14" t="s">
        <v>460</v>
      </c>
      <c r="C378" s="36" t="s">
        <v>5840</v>
      </c>
      <c r="D378" s="36" t="s">
        <v>5841</v>
      </c>
      <c r="E378" s="146" t="s">
        <v>801</v>
      </c>
      <c r="F378" s="105">
        <f t="shared" si="5"/>
        <v>22</v>
      </c>
      <c r="G378" s="36" t="s">
        <v>1195</v>
      </c>
      <c r="H378" s="36">
        <v>3</v>
      </c>
      <c r="I378" s="33"/>
    </row>
    <row r="379" spans="1:9">
      <c r="A379" s="36">
        <v>2378</v>
      </c>
      <c r="B379" s="14" t="s">
        <v>461</v>
      </c>
      <c r="C379" s="36" t="s">
        <v>5842</v>
      </c>
      <c r="D379" s="36" t="s">
        <v>5843</v>
      </c>
      <c r="E379" s="146" t="s">
        <v>1359</v>
      </c>
      <c r="F379" s="105">
        <f t="shared" si="5"/>
        <v>21</v>
      </c>
      <c r="G379" s="36" t="s">
        <v>1195</v>
      </c>
      <c r="H379" s="36">
        <v>2</v>
      </c>
      <c r="I379" s="33"/>
    </row>
    <row r="380" spans="1:9">
      <c r="A380" s="36">
        <v>2379</v>
      </c>
      <c r="B380" s="14" t="s">
        <v>462</v>
      </c>
      <c r="C380" s="36" t="s">
        <v>5844</v>
      </c>
      <c r="D380" s="36" t="s">
        <v>5845</v>
      </c>
      <c r="E380" s="146" t="s">
        <v>143</v>
      </c>
      <c r="F380" s="105">
        <f t="shared" si="5"/>
        <v>45</v>
      </c>
      <c r="G380" s="36" t="s">
        <v>1195</v>
      </c>
      <c r="H380" s="36">
        <v>2</v>
      </c>
      <c r="I380" s="33"/>
    </row>
    <row r="381" spans="1:9">
      <c r="A381" s="36">
        <v>2380</v>
      </c>
      <c r="B381" s="14" t="s">
        <v>463</v>
      </c>
      <c r="C381" s="36" t="s">
        <v>5846</v>
      </c>
      <c r="D381" s="36" t="s">
        <v>5847</v>
      </c>
      <c r="E381" s="146" t="s">
        <v>801</v>
      </c>
      <c r="F381" s="105">
        <f t="shared" si="5"/>
        <v>22</v>
      </c>
      <c r="G381" s="36" t="s">
        <v>1195</v>
      </c>
      <c r="H381" s="36">
        <v>2</v>
      </c>
      <c r="I381" s="33"/>
    </row>
    <row r="382" spans="1:9">
      <c r="A382" s="36">
        <v>2381</v>
      </c>
      <c r="B382" s="14" t="s">
        <v>464</v>
      </c>
      <c r="C382" s="36" t="s">
        <v>5848</v>
      </c>
      <c r="D382" s="36" t="s">
        <v>5849</v>
      </c>
      <c r="E382" s="146" t="s">
        <v>395</v>
      </c>
      <c r="F382" s="105">
        <f t="shared" si="5"/>
        <v>26</v>
      </c>
      <c r="G382" s="36" t="s">
        <v>1195</v>
      </c>
      <c r="H382" s="36">
        <v>2</v>
      </c>
      <c r="I382" s="33"/>
    </row>
    <row r="383" spans="1:9">
      <c r="A383" s="36">
        <v>2382</v>
      </c>
      <c r="B383" s="14" t="s">
        <v>465</v>
      </c>
      <c r="C383" s="36" t="s">
        <v>5850</v>
      </c>
      <c r="D383" s="36" t="s">
        <v>5851</v>
      </c>
      <c r="E383" s="146" t="s">
        <v>1183</v>
      </c>
      <c r="F383" s="105">
        <f t="shared" si="5"/>
        <v>20</v>
      </c>
      <c r="G383" s="36" t="s">
        <v>1195</v>
      </c>
      <c r="H383" s="36">
        <v>2</v>
      </c>
      <c r="I383" s="33"/>
    </row>
    <row r="384" spans="1:9">
      <c r="A384" s="36">
        <v>2383</v>
      </c>
      <c r="B384" s="14" t="s">
        <v>466</v>
      </c>
      <c r="C384" s="36" t="s">
        <v>5852</v>
      </c>
      <c r="D384" s="36" t="s">
        <v>5853</v>
      </c>
      <c r="E384" s="146" t="s">
        <v>811</v>
      </c>
      <c r="F384" s="105">
        <f t="shared" si="5"/>
        <v>37</v>
      </c>
      <c r="G384" s="36" t="s">
        <v>1195</v>
      </c>
      <c r="H384" s="36">
        <v>2</v>
      </c>
      <c r="I384" s="33"/>
    </row>
    <row r="385" spans="1:9">
      <c r="A385" s="36">
        <v>2384</v>
      </c>
      <c r="B385" s="14" t="s">
        <v>467</v>
      </c>
      <c r="C385" s="36" t="s">
        <v>5854</v>
      </c>
      <c r="D385" s="36" t="s">
        <v>5855</v>
      </c>
      <c r="E385" s="146" t="s">
        <v>65</v>
      </c>
      <c r="F385" s="105">
        <f t="shared" si="5"/>
        <v>47</v>
      </c>
      <c r="G385" s="36" t="s">
        <v>1195</v>
      </c>
      <c r="H385" s="36">
        <v>2</v>
      </c>
      <c r="I385" s="33"/>
    </row>
    <row r="386" spans="1:9">
      <c r="A386" s="36">
        <v>2385</v>
      </c>
      <c r="B386" s="14" t="s">
        <v>468</v>
      </c>
      <c r="C386" s="36" t="s">
        <v>5856</v>
      </c>
      <c r="D386" s="36" t="s">
        <v>5857</v>
      </c>
      <c r="E386" s="146" t="s">
        <v>801</v>
      </c>
      <c r="F386" s="105">
        <f t="shared" ref="F386:F449" si="6">VLOOKUP(E386,$M$1:$N$48,2,FALSE)</f>
        <v>22</v>
      </c>
      <c r="G386" s="36" t="s">
        <v>1195</v>
      </c>
      <c r="H386" s="36">
        <v>2</v>
      </c>
      <c r="I386" s="33"/>
    </row>
    <row r="387" spans="1:9">
      <c r="A387" s="36">
        <v>2386</v>
      </c>
      <c r="B387" s="14" t="s">
        <v>469</v>
      </c>
      <c r="C387" s="36" t="s">
        <v>5858</v>
      </c>
      <c r="D387" s="36" t="s">
        <v>5859</v>
      </c>
      <c r="E387" s="146" t="s">
        <v>1359</v>
      </c>
      <c r="F387" s="105">
        <f t="shared" si="6"/>
        <v>21</v>
      </c>
      <c r="G387" s="36" t="s">
        <v>1195</v>
      </c>
      <c r="H387" s="36">
        <v>1</v>
      </c>
      <c r="I387" s="33"/>
    </row>
    <row r="388" spans="1:9">
      <c r="A388" s="36">
        <v>2387</v>
      </c>
      <c r="B388" s="14" t="s">
        <v>470</v>
      </c>
      <c r="C388" s="36" t="s">
        <v>5860</v>
      </c>
      <c r="D388" s="36" t="s">
        <v>5861</v>
      </c>
      <c r="E388" s="146" t="s">
        <v>801</v>
      </c>
      <c r="F388" s="105">
        <f t="shared" si="6"/>
        <v>22</v>
      </c>
      <c r="G388" s="36" t="s">
        <v>1195</v>
      </c>
      <c r="H388" s="36">
        <v>1</v>
      </c>
      <c r="I388" s="33"/>
    </row>
    <row r="389" spans="1:9">
      <c r="A389" s="36">
        <v>2388</v>
      </c>
      <c r="B389" s="14" t="s">
        <v>471</v>
      </c>
      <c r="C389" s="36" t="s">
        <v>5862</v>
      </c>
      <c r="D389" s="36" t="s">
        <v>5863</v>
      </c>
      <c r="E389" s="146" t="s">
        <v>1359</v>
      </c>
      <c r="F389" s="105">
        <f t="shared" si="6"/>
        <v>21</v>
      </c>
      <c r="G389" s="36" t="s">
        <v>1195</v>
      </c>
      <c r="H389" s="36">
        <v>1</v>
      </c>
      <c r="I389" s="33"/>
    </row>
    <row r="390" spans="1:9">
      <c r="A390" s="36">
        <v>2389</v>
      </c>
      <c r="B390" s="14" t="s">
        <v>472</v>
      </c>
      <c r="C390" s="36" t="s">
        <v>5864</v>
      </c>
      <c r="D390" s="36" t="s">
        <v>5865</v>
      </c>
      <c r="E390" s="146" t="s">
        <v>1359</v>
      </c>
      <c r="F390" s="105">
        <f t="shared" si="6"/>
        <v>21</v>
      </c>
      <c r="G390" s="36" t="s">
        <v>1195</v>
      </c>
      <c r="H390" s="36">
        <v>1</v>
      </c>
      <c r="I390" s="33"/>
    </row>
    <row r="391" spans="1:9">
      <c r="A391" s="36">
        <v>2390</v>
      </c>
      <c r="B391" s="14" t="s">
        <v>473</v>
      </c>
      <c r="C391" s="36" t="s">
        <v>5866</v>
      </c>
      <c r="D391" s="36" t="s">
        <v>5867</v>
      </c>
      <c r="E391" s="146" t="s">
        <v>1359</v>
      </c>
      <c r="F391" s="105">
        <f t="shared" si="6"/>
        <v>21</v>
      </c>
      <c r="G391" s="36" t="s">
        <v>1195</v>
      </c>
      <c r="H391" s="36">
        <v>1</v>
      </c>
      <c r="I391" s="33"/>
    </row>
    <row r="392" spans="1:9">
      <c r="A392" s="36">
        <v>2391</v>
      </c>
      <c r="B392" s="14" t="s">
        <v>474</v>
      </c>
      <c r="C392" s="36" t="s">
        <v>5868</v>
      </c>
      <c r="D392" s="36" t="s">
        <v>5869</v>
      </c>
      <c r="E392" s="146" t="s">
        <v>1359</v>
      </c>
      <c r="F392" s="105">
        <f t="shared" si="6"/>
        <v>21</v>
      </c>
      <c r="G392" s="36" t="s">
        <v>1195</v>
      </c>
      <c r="H392" s="36">
        <v>4</v>
      </c>
      <c r="I392" s="33"/>
    </row>
    <row r="393" spans="1:9">
      <c r="A393" s="36">
        <v>2392</v>
      </c>
      <c r="B393" s="14" t="s">
        <v>475</v>
      </c>
      <c r="C393" s="36" t="s">
        <v>5870</v>
      </c>
      <c r="D393" s="36" t="s">
        <v>5413</v>
      </c>
      <c r="E393" s="146" t="s">
        <v>1359</v>
      </c>
      <c r="F393" s="105">
        <f t="shared" si="6"/>
        <v>21</v>
      </c>
      <c r="G393" s="36" t="s">
        <v>1195</v>
      </c>
      <c r="H393" s="36">
        <v>2</v>
      </c>
      <c r="I393" s="33"/>
    </row>
    <row r="394" spans="1:9">
      <c r="A394" s="36">
        <v>2393</v>
      </c>
      <c r="B394" s="14" t="s">
        <v>476</v>
      </c>
      <c r="C394" s="36" t="s">
        <v>5871</v>
      </c>
      <c r="D394" s="36" t="s">
        <v>5872</v>
      </c>
      <c r="E394" s="146" t="s">
        <v>1359</v>
      </c>
      <c r="F394" s="105">
        <f t="shared" si="6"/>
        <v>21</v>
      </c>
      <c r="G394" s="36" t="s">
        <v>1195</v>
      </c>
      <c r="H394" s="36">
        <v>1</v>
      </c>
      <c r="I394" s="33"/>
    </row>
    <row r="395" spans="1:9">
      <c r="A395" s="36">
        <v>2394</v>
      </c>
      <c r="B395" s="14" t="s">
        <v>477</v>
      </c>
      <c r="C395" s="36" t="s">
        <v>1397</v>
      </c>
      <c r="D395" s="36" t="s">
        <v>1398</v>
      </c>
      <c r="E395" s="36" t="s">
        <v>404</v>
      </c>
      <c r="F395" s="105">
        <f t="shared" si="6"/>
        <v>23</v>
      </c>
      <c r="G395" s="36" t="s">
        <v>1225</v>
      </c>
      <c r="H395" s="36" t="s">
        <v>224</v>
      </c>
      <c r="I395" s="33"/>
    </row>
    <row r="396" spans="1:9">
      <c r="A396" s="36">
        <v>2395</v>
      </c>
      <c r="B396" s="14" t="s">
        <v>478</v>
      </c>
      <c r="C396" s="36" t="s">
        <v>5873</v>
      </c>
      <c r="D396" s="36" t="s">
        <v>5874</v>
      </c>
      <c r="E396" s="36" t="s">
        <v>404</v>
      </c>
      <c r="F396" s="105">
        <f t="shared" si="6"/>
        <v>23</v>
      </c>
      <c r="G396" s="36" t="s">
        <v>1225</v>
      </c>
      <c r="H396" s="36" t="s">
        <v>53</v>
      </c>
      <c r="I396" s="33"/>
    </row>
    <row r="397" spans="1:9">
      <c r="A397" s="36">
        <v>2396</v>
      </c>
      <c r="B397" s="14" t="s">
        <v>479</v>
      </c>
      <c r="C397" s="36" t="s">
        <v>5875</v>
      </c>
      <c r="D397" s="36" t="s">
        <v>5876</v>
      </c>
      <c r="E397" s="36" t="s">
        <v>404</v>
      </c>
      <c r="F397" s="105">
        <f t="shared" si="6"/>
        <v>23</v>
      </c>
      <c r="G397" s="36" t="s">
        <v>1225</v>
      </c>
      <c r="H397" s="36" t="s">
        <v>50</v>
      </c>
      <c r="I397" s="33"/>
    </row>
    <row r="398" spans="1:9">
      <c r="A398" s="36">
        <v>2397</v>
      </c>
      <c r="B398" s="14" t="s">
        <v>480</v>
      </c>
      <c r="C398" s="36" t="s">
        <v>1498</v>
      </c>
      <c r="D398" s="36" t="s">
        <v>1499</v>
      </c>
      <c r="E398" s="36" t="s">
        <v>404</v>
      </c>
      <c r="F398" s="105">
        <f t="shared" si="6"/>
        <v>23</v>
      </c>
      <c r="G398" s="36" t="s">
        <v>1225</v>
      </c>
      <c r="H398" s="36" t="s">
        <v>66</v>
      </c>
      <c r="I398" s="33"/>
    </row>
    <row r="399" spans="1:9">
      <c r="A399" s="36">
        <v>2398</v>
      </c>
      <c r="B399" s="14" t="s">
        <v>481</v>
      </c>
      <c r="C399" s="36" t="s">
        <v>1399</v>
      </c>
      <c r="D399" s="36" t="s">
        <v>1400</v>
      </c>
      <c r="E399" s="36" t="s">
        <v>404</v>
      </c>
      <c r="F399" s="105">
        <f t="shared" si="6"/>
        <v>23</v>
      </c>
      <c r="G399" s="36" t="s">
        <v>1225</v>
      </c>
      <c r="H399" s="36" t="s">
        <v>226</v>
      </c>
      <c r="I399" s="33"/>
    </row>
    <row r="400" spans="1:9">
      <c r="A400" s="36">
        <v>2399</v>
      </c>
      <c r="B400" s="14" t="s">
        <v>482</v>
      </c>
      <c r="C400" s="36" t="s">
        <v>5877</v>
      </c>
      <c r="D400" s="36" t="s">
        <v>5878</v>
      </c>
      <c r="E400" s="36" t="s">
        <v>404</v>
      </c>
      <c r="F400" s="105">
        <f t="shared" si="6"/>
        <v>23</v>
      </c>
      <c r="G400" s="36" t="s">
        <v>1225</v>
      </c>
      <c r="H400" s="36" t="s">
        <v>66</v>
      </c>
      <c r="I400" s="33"/>
    </row>
    <row r="401" spans="1:9">
      <c r="A401" s="36">
        <v>2400</v>
      </c>
      <c r="B401" s="14" t="s">
        <v>483</v>
      </c>
      <c r="C401" s="36" t="s">
        <v>1500</v>
      </c>
      <c r="D401" s="36" t="s">
        <v>1501</v>
      </c>
      <c r="E401" s="36" t="s">
        <v>404</v>
      </c>
      <c r="F401" s="105">
        <f t="shared" si="6"/>
        <v>23</v>
      </c>
      <c r="G401" s="36" t="s">
        <v>1225</v>
      </c>
      <c r="H401" s="36" t="s">
        <v>66</v>
      </c>
      <c r="I401" s="33"/>
    </row>
    <row r="402" spans="1:9">
      <c r="A402" s="36">
        <v>2401</v>
      </c>
      <c r="B402" s="14" t="s">
        <v>484</v>
      </c>
      <c r="C402" s="36" t="s">
        <v>5879</v>
      </c>
      <c r="D402" s="36" t="s">
        <v>5880</v>
      </c>
      <c r="E402" s="36" t="s">
        <v>404</v>
      </c>
      <c r="F402" s="105">
        <f t="shared" si="6"/>
        <v>23</v>
      </c>
      <c r="G402" s="36" t="s">
        <v>1225</v>
      </c>
      <c r="H402" s="36" t="s">
        <v>66</v>
      </c>
      <c r="I402" s="33"/>
    </row>
    <row r="403" spans="1:9">
      <c r="A403" s="36">
        <v>2402</v>
      </c>
      <c r="B403" s="14" t="s">
        <v>485</v>
      </c>
      <c r="C403" s="36" t="s">
        <v>1379</v>
      </c>
      <c r="D403" s="36" t="s">
        <v>1380</v>
      </c>
      <c r="E403" s="36" t="s">
        <v>1359</v>
      </c>
      <c r="F403" s="105">
        <f t="shared" si="6"/>
        <v>21</v>
      </c>
      <c r="G403" s="36" t="s">
        <v>1194</v>
      </c>
      <c r="H403" s="36" t="s">
        <v>269</v>
      </c>
    </row>
    <row r="404" spans="1:9">
      <c r="A404" s="36">
        <v>2403</v>
      </c>
      <c r="B404" s="14" t="s">
        <v>486</v>
      </c>
      <c r="C404" s="36" t="s">
        <v>1471</v>
      </c>
      <c r="D404" s="36" t="s">
        <v>1472</v>
      </c>
      <c r="E404" s="36" t="s">
        <v>1359</v>
      </c>
      <c r="F404" s="105">
        <f t="shared" si="6"/>
        <v>21</v>
      </c>
      <c r="G404" s="36" t="s">
        <v>1194</v>
      </c>
      <c r="H404" s="36" t="s">
        <v>66</v>
      </c>
    </row>
    <row r="405" spans="1:9">
      <c r="A405" s="36">
        <v>2404</v>
      </c>
      <c r="B405" s="14" t="s">
        <v>487</v>
      </c>
      <c r="C405" s="36" t="s">
        <v>5881</v>
      </c>
      <c r="D405" s="36" t="s">
        <v>5882</v>
      </c>
      <c r="E405" s="36" t="s">
        <v>1359</v>
      </c>
      <c r="F405" s="105">
        <f t="shared" si="6"/>
        <v>21</v>
      </c>
      <c r="G405" s="36" t="s">
        <v>1194</v>
      </c>
      <c r="H405" s="36" t="s">
        <v>53</v>
      </c>
    </row>
    <row r="406" spans="1:9">
      <c r="A406" s="36">
        <v>2405</v>
      </c>
      <c r="B406" s="14" t="s">
        <v>488</v>
      </c>
      <c r="C406" s="36" t="s">
        <v>5883</v>
      </c>
      <c r="D406" s="36" t="s">
        <v>5884</v>
      </c>
      <c r="E406" s="36" t="s">
        <v>1359</v>
      </c>
      <c r="F406" s="105">
        <f t="shared" si="6"/>
        <v>21</v>
      </c>
      <c r="G406" s="36" t="s">
        <v>1194</v>
      </c>
      <c r="H406" s="36" t="s">
        <v>53</v>
      </c>
    </row>
    <row r="407" spans="1:9">
      <c r="A407" s="36">
        <v>2406</v>
      </c>
      <c r="B407" s="14" t="s">
        <v>489</v>
      </c>
      <c r="C407" s="36" t="s">
        <v>1525</v>
      </c>
      <c r="D407" s="36" t="s">
        <v>1526</v>
      </c>
      <c r="E407" s="36" t="s">
        <v>1359</v>
      </c>
      <c r="F407" s="105">
        <f t="shared" si="6"/>
        <v>21</v>
      </c>
      <c r="G407" s="36" t="s">
        <v>1194</v>
      </c>
      <c r="H407" s="36" t="s">
        <v>66</v>
      </c>
    </row>
    <row r="408" spans="1:9">
      <c r="A408" s="36">
        <v>2407</v>
      </c>
      <c r="B408" s="14" t="s">
        <v>490</v>
      </c>
      <c r="C408" s="36" t="s">
        <v>5885</v>
      </c>
      <c r="D408" s="36" t="s">
        <v>5886</v>
      </c>
      <c r="E408" s="36" t="s">
        <v>1359</v>
      </c>
      <c r="F408" s="105">
        <f t="shared" si="6"/>
        <v>21</v>
      </c>
      <c r="G408" s="36" t="s">
        <v>1198</v>
      </c>
      <c r="H408" s="36" t="s">
        <v>53</v>
      </c>
    </row>
    <row r="409" spans="1:9">
      <c r="A409" s="36">
        <v>2408</v>
      </c>
      <c r="B409" s="14" t="s">
        <v>491</v>
      </c>
      <c r="C409" s="36" t="s">
        <v>5887</v>
      </c>
      <c r="D409" s="36" t="s">
        <v>5888</v>
      </c>
      <c r="E409" s="36" t="s">
        <v>1359</v>
      </c>
      <c r="F409" s="105">
        <f t="shared" si="6"/>
        <v>21</v>
      </c>
      <c r="G409" s="36" t="s">
        <v>1198</v>
      </c>
      <c r="H409" s="36" t="s">
        <v>50</v>
      </c>
    </row>
    <row r="410" spans="1:9">
      <c r="A410" s="36">
        <v>2409</v>
      </c>
      <c r="B410" s="14" t="s">
        <v>492</v>
      </c>
      <c r="C410" s="36" t="s">
        <v>5889</v>
      </c>
      <c r="D410" s="36" t="s">
        <v>1463</v>
      </c>
      <c r="E410" s="36" t="s">
        <v>801</v>
      </c>
      <c r="F410" s="105">
        <f t="shared" si="6"/>
        <v>22</v>
      </c>
      <c r="G410" s="36" t="s">
        <v>1228</v>
      </c>
      <c r="H410" s="36" t="s">
        <v>66</v>
      </c>
    </row>
    <row r="411" spans="1:9">
      <c r="A411" s="36">
        <v>2410</v>
      </c>
      <c r="B411" s="14" t="s">
        <v>493</v>
      </c>
      <c r="C411" s="36" t="s">
        <v>1464</v>
      </c>
      <c r="D411" s="36" t="s">
        <v>1465</v>
      </c>
      <c r="E411" s="36" t="s">
        <v>801</v>
      </c>
      <c r="F411" s="105">
        <f t="shared" si="6"/>
        <v>22</v>
      </c>
      <c r="G411" s="36" t="s">
        <v>1228</v>
      </c>
      <c r="H411" s="36" t="s">
        <v>66</v>
      </c>
    </row>
    <row r="412" spans="1:9">
      <c r="A412" s="36">
        <v>2411</v>
      </c>
      <c r="B412" s="14" t="s">
        <v>494</v>
      </c>
      <c r="C412" s="36" t="s">
        <v>5890</v>
      </c>
      <c r="D412" s="36" t="s">
        <v>5891</v>
      </c>
      <c r="E412" s="36" t="s">
        <v>801</v>
      </c>
      <c r="F412" s="105">
        <f t="shared" si="6"/>
        <v>22</v>
      </c>
      <c r="G412" s="36" t="s">
        <v>1228</v>
      </c>
      <c r="H412" s="36" t="s">
        <v>53</v>
      </c>
    </row>
    <row r="413" spans="1:9">
      <c r="A413" s="36">
        <v>2412</v>
      </c>
      <c r="B413" s="14" t="s">
        <v>495</v>
      </c>
      <c r="C413" s="36" t="s">
        <v>5892</v>
      </c>
      <c r="D413" s="36" t="s">
        <v>5893</v>
      </c>
      <c r="E413" s="36" t="s">
        <v>801</v>
      </c>
      <c r="F413" s="105">
        <f t="shared" si="6"/>
        <v>22</v>
      </c>
      <c r="G413" s="36" t="s">
        <v>1228</v>
      </c>
      <c r="H413" s="36" t="s">
        <v>53</v>
      </c>
    </row>
    <row r="414" spans="1:9">
      <c r="A414" s="36">
        <v>2413</v>
      </c>
      <c r="B414" s="14" t="s">
        <v>496</v>
      </c>
      <c r="C414" s="36" t="s">
        <v>5894</v>
      </c>
      <c r="D414" s="36" t="s">
        <v>5895</v>
      </c>
      <c r="E414" s="36" t="s">
        <v>801</v>
      </c>
      <c r="F414" s="105">
        <f t="shared" si="6"/>
        <v>22</v>
      </c>
      <c r="G414" s="36" t="s">
        <v>1228</v>
      </c>
      <c r="H414" s="36" t="s">
        <v>50</v>
      </c>
    </row>
    <row r="415" spans="1:9">
      <c r="A415" s="36">
        <v>2414</v>
      </c>
      <c r="B415" s="14" t="s">
        <v>497</v>
      </c>
      <c r="C415" s="36" t="s">
        <v>5896</v>
      </c>
      <c r="D415" s="36" t="s">
        <v>5897</v>
      </c>
      <c r="E415" s="36" t="s">
        <v>801</v>
      </c>
      <c r="F415" s="105">
        <f t="shared" si="6"/>
        <v>22</v>
      </c>
      <c r="G415" s="36" t="s">
        <v>1228</v>
      </c>
      <c r="H415" s="36" t="s">
        <v>83</v>
      </c>
    </row>
    <row r="416" spans="1:9">
      <c r="A416" s="36">
        <v>2415</v>
      </c>
      <c r="B416" s="14" t="s">
        <v>498</v>
      </c>
      <c r="C416" s="36" t="s">
        <v>5898</v>
      </c>
      <c r="D416" s="36" t="s">
        <v>5899</v>
      </c>
      <c r="E416" s="36" t="s">
        <v>801</v>
      </c>
      <c r="F416" s="105">
        <f t="shared" si="6"/>
        <v>22</v>
      </c>
      <c r="G416" s="36" t="s">
        <v>1228</v>
      </c>
      <c r="H416" s="36" t="s">
        <v>83</v>
      </c>
    </row>
    <row r="417" spans="1:8">
      <c r="A417" s="36">
        <v>2416</v>
      </c>
      <c r="B417" s="14" t="s">
        <v>499</v>
      </c>
      <c r="C417" s="36" t="s">
        <v>5900</v>
      </c>
      <c r="D417" s="36" t="s">
        <v>5901</v>
      </c>
      <c r="E417" s="36" t="s">
        <v>801</v>
      </c>
      <c r="F417" s="105">
        <f t="shared" si="6"/>
        <v>22</v>
      </c>
      <c r="G417" s="36" t="s">
        <v>1228</v>
      </c>
      <c r="H417" s="36" t="s">
        <v>83</v>
      </c>
    </row>
    <row r="418" spans="1:8">
      <c r="A418" s="36">
        <v>2417</v>
      </c>
      <c r="B418" s="14" t="s">
        <v>500</v>
      </c>
      <c r="C418" s="36" t="s">
        <v>5902</v>
      </c>
      <c r="D418" s="36" t="s">
        <v>5903</v>
      </c>
      <c r="E418" s="36" t="s">
        <v>404</v>
      </c>
      <c r="F418" s="105">
        <f t="shared" si="6"/>
        <v>23</v>
      </c>
      <c r="G418" s="36" t="s">
        <v>1204</v>
      </c>
      <c r="H418" s="36" t="s">
        <v>83</v>
      </c>
    </row>
    <row r="419" spans="1:8">
      <c r="A419" s="36">
        <v>2418</v>
      </c>
      <c r="B419" s="14" t="s">
        <v>501</v>
      </c>
      <c r="C419" s="36" t="s">
        <v>5904</v>
      </c>
      <c r="D419" s="36" t="s">
        <v>5905</v>
      </c>
      <c r="E419" s="36" t="s">
        <v>801</v>
      </c>
      <c r="F419" s="105">
        <f t="shared" si="6"/>
        <v>22</v>
      </c>
      <c r="G419" s="36" t="s">
        <v>1202</v>
      </c>
      <c r="H419" s="36" t="s">
        <v>53</v>
      </c>
    </row>
    <row r="420" spans="1:8">
      <c r="A420" s="36">
        <v>2419</v>
      </c>
      <c r="B420" s="14" t="s">
        <v>502</v>
      </c>
      <c r="C420" s="36" t="s">
        <v>5906</v>
      </c>
      <c r="D420" s="36" t="s">
        <v>5907</v>
      </c>
      <c r="E420" s="36" t="s">
        <v>801</v>
      </c>
      <c r="F420" s="105">
        <f t="shared" si="6"/>
        <v>22</v>
      </c>
      <c r="G420" s="36" t="s">
        <v>1202</v>
      </c>
      <c r="H420" s="36" t="s">
        <v>50</v>
      </c>
    </row>
    <row r="421" spans="1:8">
      <c r="A421" s="36">
        <v>2420</v>
      </c>
      <c r="B421" s="14" t="s">
        <v>503</v>
      </c>
      <c r="C421" s="36" t="s">
        <v>5908</v>
      </c>
      <c r="D421" s="36" t="s">
        <v>5909</v>
      </c>
      <c r="E421" s="36" t="s">
        <v>801</v>
      </c>
      <c r="F421" s="105">
        <f t="shared" si="6"/>
        <v>22</v>
      </c>
      <c r="G421" s="36" t="s">
        <v>1202</v>
      </c>
      <c r="H421" s="36" t="s">
        <v>53</v>
      </c>
    </row>
    <row r="422" spans="1:8">
      <c r="A422" s="36">
        <v>2421</v>
      </c>
      <c r="B422" s="14" t="s">
        <v>504</v>
      </c>
      <c r="C422" s="36" t="s">
        <v>5910</v>
      </c>
      <c r="D422" s="36" t="s">
        <v>5911</v>
      </c>
      <c r="E422" s="36" t="s">
        <v>801</v>
      </c>
      <c r="F422" s="105">
        <f t="shared" si="6"/>
        <v>22</v>
      </c>
      <c r="G422" s="36" t="s">
        <v>1208</v>
      </c>
      <c r="H422" s="36" t="s">
        <v>83</v>
      </c>
    </row>
    <row r="423" spans="1:8">
      <c r="A423" s="36">
        <v>2422</v>
      </c>
      <c r="B423" s="14" t="s">
        <v>505</v>
      </c>
      <c r="C423" s="36" t="s">
        <v>5912</v>
      </c>
      <c r="D423" s="36" t="s">
        <v>5913</v>
      </c>
      <c r="E423" s="36" t="s">
        <v>404</v>
      </c>
      <c r="F423" s="105">
        <f t="shared" si="6"/>
        <v>23</v>
      </c>
      <c r="G423" s="36" t="s">
        <v>1211</v>
      </c>
      <c r="H423" s="36" t="s">
        <v>83</v>
      </c>
    </row>
    <row r="424" spans="1:8">
      <c r="A424" s="36">
        <v>2423</v>
      </c>
      <c r="B424" s="14" t="s">
        <v>506</v>
      </c>
      <c r="C424" s="36" t="s">
        <v>5914</v>
      </c>
      <c r="D424" s="36" t="s">
        <v>5915</v>
      </c>
      <c r="E424" s="36" t="s">
        <v>801</v>
      </c>
      <c r="F424" s="105">
        <f t="shared" si="6"/>
        <v>22</v>
      </c>
      <c r="G424" s="36" t="s">
        <v>1316</v>
      </c>
      <c r="H424" s="36" t="s">
        <v>50</v>
      </c>
    </row>
    <row r="425" spans="1:8">
      <c r="A425" s="36">
        <v>2424</v>
      </c>
      <c r="B425" s="14" t="s">
        <v>507</v>
      </c>
      <c r="C425" s="36" t="s">
        <v>5916</v>
      </c>
      <c r="D425" s="36" t="s">
        <v>5917</v>
      </c>
      <c r="E425" s="36" t="s">
        <v>404</v>
      </c>
      <c r="F425" s="105">
        <f t="shared" si="6"/>
        <v>23</v>
      </c>
      <c r="G425" s="36" t="s">
        <v>1219</v>
      </c>
      <c r="H425" s="36">
        <v>1</v>
      </c>
    </row>
    <row r="426" spans="1:8">
      <c r="A426" s="36">
        <v>2425</v>
      </c>
      <c r="B426" s="14" t="s">
        <v>508</v>
      </c>
      <c r="C426" s="36" t="s">
        <v>1385</v>
      </c>
      <c r="D426" s="36" t="s">
        <v>1386</v>
      </c>
      <c r="E426" s="36" t="s">
        <v>404</v>
      </c>
      <c r="F426" s="105">
        <f t="shared" si="6"/>
        <v>23</v>
      </c>
      <c r="G426" s="36" t="s">
        <v>1214</v>
      </c>
      <c r="H426" s="36" t="s">
        <v>4814</v>
      </c>
    </row>
    <row r="427" spans="1:8">
      <c r="A427" s="36">
        <v>2426</v>
      </c>
      <c r="B427" s="14" t="s">
        <v>509</v>
      </c>
      <c r="C427" s="36" t="s">
        <v>5918</v>
      </c>
      <c r="D427" s="36" t="s">
        <v>5919</v>
      </c>
      <c r="E427" s="36" t="s">
        <v>6154</v>
      </c>
      <c r="F427" s="105">
        <f t="shared" si="6"/>
        <v>17</v>
      </c>
      <c r="G427" s="36" t="s">
        <v>5244</v>
      </c>
      <c r="H427" s="36" t="s">
        <v>83</v>
      </c>
    </row>
    <row r="428" spans="1:8">
      <c r="A428" s="36">
        <v>2427</v>
      </c>
      <c r="B428" s="14" t="s">
        <v>510</v>
      </c>
      <c r="C428" s="36" t="s">
        <v>5920</v>
      </c>
      <c r="D428" s="36" t="s">
        <v>5921</v>
      </c>
      <c r="E428" s="36" t="s">
        <v>6155</v>
      </c>
      <c r="F428" s="105">
        <f t="shared" si="6"/>
        <v>23</v>
      </c>
      <c r="G428" s="36" t="s">
        <v>5244</v>
      </c>
      <c r="H428" s="36" t="s">
        <v>83</v>
      </c>
    </row>
    <row r="429" spans="1:8">
      <c r="A429" s="36">
        <v>2428</v>
      </c>
      <c r="B429" s="14" t="s">
        <v>511</v>
      </c>
      <c r="C429" s="36" t="s">
        <v>5922</v>
      </c>
      <c r="D429" s="36" t="s">
        <v>5923</v>
      </c>
      <c r="E429" s="21" t="s">
        <v>404</v>
      </c>
      <c r="F429" s="105">
        <f t="shared" si="6"/>
        <v>23</v>
      </c>
      <c r="G429" s="36" t="s">
        <v>1224</v>
      </c>
      <c r="H429" s="36" t="s">
        <v>83</v>
      </c>
    </row>
    <row r="430" spans="1:8">
      <c r="A430" s="36">
        <v>2429</v>
      </c>
      <c r="B430" s="14" t="s">
        <v>512</v>
      </c>
      <c r="C430" s="36" t="s">
        <v>5924</v>
      </c>
      <c r="D430" s="36" t="s">
        <v>5925</v>
      </c>
      <c r="E430" s="21" t="s">
        <v>404</v>
      </c>
      <c r="F430" s="105">
        <f t="shared" si="6"/>
        <v>23</v>
      </c>
      <c r="G430" s="36" t="s">
        <v>1189</v>
      </c>
      <c r="H430" s="36" t="s">
        <v>83</v>
      </c>
    </row>
    <row r="431" spans="1:8">
      <c r="A431" s="36">
        <v>2430</v>
      </c>
      <c r="B431" s="14" t="s">
        <v>513</v>
      </c>
      <c r="C431" s="36" t="s">
        <v>5926</v>
      </c>
      <c r="D431" s="36" t="s">
        <v>5927</v>
      </c>
      <c r="E431" s="21" t="s">
        <v>404</v>
      </c>
      <c r="F431" s="105">
        <f t="shared" si="6"/>
        <v>23</v>
      </c>
      <c r="G431" s="36" t="s">
        <v>1189</v>
      </c>
      <c r="H431" s="36" t="s">
        <v>83</v>
      </c>
    </row>
    <row r="432" spans="1:8">
      <c r="A432" s="36">
        <v>2431</v>
      </c>
      <c r="B432" s="14" t="s">
        <v>514</v>
      </c>
      <c r="C432" s="36" t="s">
        <v>5928</v>
      </c>
      <c r="D432" s="36" t="s">
        <v>5929</v>
      </c>
      <c r="E432" s="21" t="s">
        <v>404</v>
      </c>
      <c r="F432" s="105">
        <f t="shared" si="6"/>
        <v>23</v>
      </c>
      <c r="G432" s="36" t="s">
        <v>1189</v>
      </c>
      <c r="H432" s="36" t="s">
        <v>83</v>
      </c>
    </row>
    <row r="433" spans="1:8">
      <c r="A433" s="36">
        <v>2432</v>
      </c>
      <c r="B433" s="14" t="s">
        <v>515</v>
      </c>
      <c r="C433" s="36" t="s">
        <v>5930</v>
      </c>
      <c r="D433" s="36" t="s">
        <v>5931</v>
      </c>
      <c r="E433" s="21" t="s">
        <v>1359</v>
      </c>
      <c r="F433" s="105">
        <f t="shared" si="6"/>
        <v>21</v>
      </c>
      <c r="G433" s="36" t="s">
        <v>1196</v>
      </c>
      <c r="H433" s="36" t="s">
        <v>226</v>
      </c>
    </row>
    <row r="434" spans="1:8">
      <c r="A434" s="36">
        <v>2433</v>
      </c>
      <c r="B434" s="14" t="s">
        <v>516</v>
      </c>
      <c r="C434" s="36" t="s">
        <v>5932</v>
      </c>
      <c r="D434" s="36" t="s">
        <v>5933</v>
      </c>
      <c r="E434" s="21" t="s">
        <v>1359</v>
      </c>
      <c r="F434" s="105">
        <f t="shared" si="6"/>
        <v>21</v>
      </c>
      <c r="G434" s="36" t="s">
        <v>1196</v>
      </c>
      <c r="H434" s="36" t="s">
        <v>226</v>
      </c>
    </row>
    <row r="435" spans="1:8">
      <c r="A435" s="36">
        <v>2434</v>
      </c>
      <c r="B435" s="14" t="s">
        <v>517</v>
      </c>
      <c r="C435" s="36" t="s">
        <v>5934</v>
      </c>
      <c r="D435" s="36" t="s">
        <v>5935</v>
      </c>
      <c r="E435" s="21" t="s">
        <v>1359</v>
      </c>
      <c r="F435" s="105">
        <f t="shared" si="6"/>
        <v>21</v>
      </c>
      <c r="G435" s="36" t="s">
        <v>1196</v>
      </c>
      <c r="H435" s="36" t="s">
        <v>66</v>
      </c>
    </row>
    <row r="436" spans="1:8">
      <c r="A436" s="36">
        <v>2435</v>
      </c>
      <c r="B436" s="14" t="s">
        <v>518</v>
      </c>
      <c r="C436" s="36" t="s">
        <v>5936</v>
      </c>
      <c r="D436" s="36" t="s">
        <v>5937</v>
      </c>
      <c r="E436" s="21" t="s">
        <v>1359</v>
      </c>
      <c r="F436" s="105">
        <f t="shared" si="6"/>
        <v>21</v>
      </c>
      <c r="G436" s="36" t="s">
        <v>1196</v>
      </c>
      <c r="H436" s="36" t="s">
        <v>66</v>
      </c>
    </row>
    <row r="437" spans="1:8">
      <c r="A437" s="36">
        <v>2436</v>
      </c>
      <c r="B437" s="14" t="s">
        <v>519</v>
      </c>
      <c r="C437" s="36" t="s">
        <v>5938</v>
      </c>
      <c r="D437" s="36" t="s">
        <v>5939</v>
      </c>
      <c r="E437" s="21" t="s">
        <v>1359</v>
      </c>
      <c r="F437" s="105">
        <f t="shared" si="6"/>
        <v>21</v>
      </c>
      <c r="G437" s="36" t="s">
        <v>1196</v>
      </c>
      <c r="H437" s="36" t="s">
        <v>66</v>
      </c>
    </row>
    <row r="438" spans="1:8">
      <c r="A438" s="36">
        <v>2437</v>
      </c>
      <c r="B438" s="14" t="s">
        <v>520</v>
      </c>
      <c r="C438" s="36" t="s">
        <v>1545</v>
      </c>
      <c r="D438" s="36" t="s">
        <v>1546</v>
      </c>
      <c r="E438" s="21" t="s">
        <v>1359</v>
      </c>
      <c r="F438" s="105">
        <f t="shared" si="6"/>
        <v>21</v>
      </c>
      <c r="G438" s="36" t="s">
        <v>1197</v>
      </c>
      <c r="H438" s="36" t="s">
        <v>66</v>
      </c>
    </row>
    <row r="439" spans="1:8">
      <c r="A439" s="36">
        <v>2438</v>
      </c>
      <c r="B439" s="14" t="s">
        <v>521</v>
      </c>
      <c r="C439" s="36" t="s">
        <v>5940</v>
      </c>
      <c r="D439" s="36" t="s">
        <v>5941</v>
      </c>
      <c r="E439" s="21" t="s">
        <v>1174</v>
      </c>
      <c r="F439" s="105">
        <f t="shared" si="6"/>
        <v>24</v>
      </c>
      <c r="G439" s="36" t="s">
        <v>1200</v>
      </c>
      <c r="H439" s="36" t="s">
        <v>83</v>
      </c>
    </row>
    <row r="440" spans="1:8">
      <c r="A440" s="36">
        <v>2439</v>
      </c>
      <c r="B440" s="14" t="s">
        <v>522</v>
      </c>
      <c r="C440" s="36" t="s">
        <v>5942</v>
      </c>
      <c r="D440" s="36" t="s">
        <v>5943</v>
      </c>
      <c r="E440" s="21" t="s">
        <v>1174</v>
      </c>
      <c r="F440" s="105">
        <f t="shared" si="6"/>
        <v>24</v>
      </c>
      <c r="G440" s="36" t="s">
        <v>1200</v>
      </c>
      <c r="H440" s="36" t="s">
        <v>83</v>
      </c>
    </row>
    <row r="441" spans="1:8">
      <c r="A441" s="36">
        <v>2440</v>
      </c>
      <c r="B441" s="14" t="s">
        <v>523</v>
      </c>
      <c r="C441" s="36" t="s">
        <v>5944</v>
      </c>
      <c r="D441" s="36" t="s">
        <v>5945</v>
      </c>
      <c r="E441" s="21" t="s">
        <v>1174</v>
      </c>
      <c r="F441" s="105">
        <f t="shared" si="6"/>
        <v>24</v>
      </c>
      <c r="G441" s="36" t="s">
        <v>1200</v>
      </c>
      <c r="H441" s="36" t="s">
        <v>83</v>
      </c>
    </row>
    <row r="442" spans="1:8">
      <c r="A442" s="36">
        <v>2441</v>
      </c>
      <c r="B442" s="14" t="s">
        <v>524</v>
      </c>
      <c r="C442" s="36" t="s">
        <v>5946</v>
      </c>
      <c r="D442" s="36" t="s">
        <v>5947</v>
      </c>
      <c r="E442" s="21" t="s">
        <v>1174</v>
      </c>
      <c r="F442" s="105">
        <f t="shared" si="6"/>
        <v>24</v>
      </c>
      <c r="G442" s="36" t="s">
        <v>1200</v>
      </c>
      <c r="H442" s="36" t="s">
        <v>83</v>
      </c>
    </row>
    <row r="443" spans="1:8">
      <c r="A443" s="36">
        <v>2442</v>
      </c>
      <c r="B443" s="14" t="s">
        <v>525</v>
      </c>
      <c r="C443" s="36" t="s">
        <v>5948</v>
      </c>
      <c r="D443" s="36" t="s">
        <v>5949</v>
      </c>
      <c r="E443" s="21" t="s">
        <v>1174</v>
      </c>
      <c r="F443" s="105">
        <f t="shared" si="6"/>
        <v>24</v>
      </c>
      <c r="G443" s="36" t="s">
        <v>1200</v>
      </c>
      <c r="H443" s="36" t="s">
        <v>83</v>
      </c>
    </row>
    <row r="444" spans="1:8">
      <c r="A444" s="36">
        <v>2443</v>
      </c>
      <c r="B444" s="14" t="s">
        <v>526</v>
      </c>
      <c r="C444" s="36" t="s">
        <v>5950</v>
      </c>
      <c r="D444" s="36" t="s">
        <v>5951</v>
      </c>
      <c r="E444" s="21" t="s">
        <v>1174</v>
      </c>
      <c r="F444" s="105">
        <f t="shared" si="6"/>
        <v>24</v>
      </c>
      <c r="G444" s="36" t="s">
        <v>1222</v>
      </c>
      <c r="H444" s="36" t="s">
        <v>83</v>
      </c>
    </row>
    <row r="445" spans="1:8">
      <c r="A445" s="36">
        <v>2444</v>
      </c>
      <c r="B445" s="14" t="s">
        <v>527</v>
      </c>
      <c r="C445" s="36" t="s">
        <v>5952</v>
      </c>
      <c r="D445" s="36" t="s">
        <v>5953</v>
      </c>
      <c r="E445" s="21" t="s">
        <v>1174</v>
      </c>
      <c r="F445" s="105">
        <f t="shared" si="6"/>
        <v>24</v>
      </c>
      <c r="G445" s="36" t="s">
        <v>1201</v>
      </c>
      <c r="H445" s="36" t="s">
        <v>83</v>
      </c>
    </row>
    <row r="446" spans="1:8">
      <c r="A446" s="36">
        <v>2445</v>
      </c>
      <c r="B446" s="14" t="s">
        <v>528</v>
      </c>
      <c r="C446" s="36" t="s">
        <v>5954</v>
      </c>
      <c r="D446" s="36" t="s">
        <v>5955</v>
      </c>
      <c r="E446" s="21" t="s">
        <v>801</v>
      </c>
      <c r="F446" s="105">
        <f t="shared" si="6"/>
        <v>22</v>
      </c>
      <c r="G446" s="36" t="s">
        <v>1228</v>
      </c>
      <c r="H446" s="36" t="s">
        <v>83</v>
      </c>
    </row>
    <row r="447" spans="1:8">
      <c r="A447" s="36">
        <v>2446</v>
      </c>
      <c r="B447" s="14" t="s">
        <v>529</v>
      </c>
      <c r="C447" s="36" t="s">
        <v>5956</v>
      </c>
      <c r="D447" s="36" t="s">
        <v>5957</v>
      </c>
      <c r="E447" s="21" t="s">
        <v>801</v>
      </c>
      <c r="F447" s="105">
        <f t="shared" si="6"/>
        <v>22</v>
      </c>
      <c r="G447" s="36" t="s">
        <v>1228</v>
      </c>
      <c r="H447" s="36" t="s">
        <v>83</v>
      </c>
    </row>
    <row r="448" spans="1:8">
      <c r="A448" s="36">
        <v>2447</v>
      </c>
      <c r="B448" s="14" t="s">
        <v>530</v>
      </c>
      <c r="C448" s="36" t="s">
        <v>5958</v>
      </c>
      <c r="D448" s="36" t="s">
        <v>5959</v>
      </c>
      <c r="E448" s="21" t="s">
        <v>801</v>
      </c>
      <c r="F448" s="105">
        <f t="shared" si="6"/>
        <v>22</v>
      </c>
      <c r="G448" s="36" t="s">
        <v>1227</v>
      </c>
      <c r="H448" s="36" t="s">
        <v>83</v>
      </c>
    </row>
    <row r="449" spans="1:8">
      <c r="A449" s="36">
        <v>2448</v>
      </c>
      <c r="B449" s="14" t="s">
        <v>531</v>
      </c>
      <c r="C449" s="36" t="s">
        <v>5960</v>
      </c>
      <c r="D449" s="36" t="s">
        <v>5961</v>
      </c>
      <c r="E449" s="21" t="s">
        <v>801</v>
      </c>
      <c r="F449" s="105">
        <f t="shared" si="6"/>
        <v>22</v>
      </c>
      <c r="G449" s="36" t="s">
        <v>1202</v>
      </c>
      <c r="H449" s="36" t="s">
        <v>50</v>
      </c>
    </row>
    <row r="450" spans="1:8">
      <c r="A450" s="36">
        <v>2449</v>
      </c>
      <c r="B450" s="14" t="s">
        <v>532</v>
      </c>
      <c r="C450" s="36" t="s">
        <v>5962</v>
      </c>
      <c r="D450" s="36" t="s">
        <v>5963</v>
      </c>
      <c r="E450" s="21" t="s">
        <v>801</v>
      </c>
      <c r="F450" s="105">
        <f t="shared" ref="F450:F513" si="7">VLOOKUP(E450,$M$1:$N$48,2,FALSE)</f>
        <v>22</v>
      </c>
      <c r="G450" s="36" t="s">
        <v>1202</v>
      </c>
      <c r="H450" s="36" t="s">
        <v>83</v>
      </c>
    </row>
    <row r="451" spans="1:8">
      <c r="A451" s="36">
        <v>2450</v>
      </c>
      <c r="B451" s="14" t="s">
        <v>533</v>
      </c>
      <c r="C451" s="36" t="s">
        <v>5964</v>
      </c>
      <c r="D451" s="36" t="s">
        <v>5965</v>
      </c>
      <c r="E451" s="21" t="s">
        <v>801</v>
      </c>
      <c r="F451" s="105">
        <f t="shared" si="7"/>
        <v>22</v>
      </c>
      <c r="G451" s="36" t="s">
        <v>1202</v>
      </c>
      <c r="H451" s="36" t="s">
        <v>83</v>
      </c>
    </row>
    <row r="452" spans="1:8">
      <c r="A452" s="36">
        <v>2451</v>
      </c>
      <c r="B452" s="14" t="s">
        <v>534</v>
      </c>
      <c r="C452" s="36" t="s">
        <v>5966</v>
      </c>
      <c r="D452" s="36" t="s">
        <v>5967</v>
      </c>
      <c r="E452" s="21" t="s">
        <v>801</v>
      </c>
      <c r="F452" s="105">
        <f t="shared" si="7"/>
        <v>22</v>
      </c>
      <c r="G452" s="36" t="s">
        <v>1202</v>
      </c>
      <c r="H452" s="36" t="s">
        <v>83</v>
      </c>
    </row>
    <row r="453" spans="1:8">
      <c r="A453" s="36">
        <v>2452</v>
      </c>
      <c r="B453" s="14" t="s">
        <v>535</v>
      </c>
      <c r="C453" s="36" t="s">
        <v>5968</v>
      </c>
      <c r="D453" s="36" t="s">
        <v>5969</v>
      </c>
      <c r="E453" s="21" t="s">
        <v>801</v>
      </c>
      <c r="F453" s="105">
        <f t="shared" si="7"/>
        <v>22</v>
      </c>
      <c r="G453" s="36" t="s">
        <v>1202</v>
      </c>
      <c r="H453" s="36" t="s">
        <v>83</v>
      </c>
    </row>
    <row r="454" spans="1:8">
      <c r="A454" s="36">
        <v>2453</v>
      </c>
      <c r="B454" s="14" t="s">
        <v>536</v>
      </c>
      <c r="C454" s="36" t="s">
        <v>5970</v>
      </c>
      <c r="D454" s="36" t="s">
        <v>5971</v>
      </c>
      <c r="E454" s="21" t="s">
        <v>404</v>
      </c>
      <c r="F454" s="105">
        <f t="shared" si="7"/>
        <v>23</v>
      </c>
      <c r="G454" s="36" t="s">
        <v>1206</v>
      </c>
      <c r="H454" s="36" t="s">
        <v>50</v>
      </c>
    </row>
    <row r="455" spans="1:8">
      <c r="A455" s="36">
        <v>2454</v>
      </c>
      <c r="B455" s="14" t="s">
        <v>537</v>
      </c>
      <c r="C455" s="36" t="s">
        <v>5972</v>
      </c>
      <c r="D455" s="36" t="s">
        <v>5973</v>
      </c>
      <c r="E455" s="21" t="s">
        <v>404</v>
      </c>
      <c r="F455" s="105">
        <f t="shared" si="7"/>
        <v>23</v>
      </c>
      <c r="G455" s="36" t="s">
        <v>1207</v>
      </c>
      <c r="H455" s="36" t="s">
        <v>83</v>
      </c>
    </row>
    <row r="456" spans="1:8">
      <c r="A456" s="36">
        <v>2455</v>
      </c>
      <c r="B456" s="14" t="s">
        <v>538</v>
      </c>
      <c r="C456" s="36" t="s">
        <v>5974</v>
      </c>
      <c r="D456" s="36" t="s">
        <v>5975</v>
      </c>
      <c r="E456" s="21" t="s">
        <v>404</v>
      </c>
      <c r="F456" s="105">
        <f t="shared" si="7"/>
        <v>23</v>
      </c>
      <c r="G456" s="36" t="s">
        <v>1207</v>
      </c>
      <c r="H456" s="36" t="s">
        <v>83</v>
      </c>
    </row>
    <row r="457" spans="1:8">
      <c r="A457" s="36">
        <v>2456</v>
      </c>
      <c r="B457" s="14" t="s">
        <v>539</v>
      </c>
      <c r="C457" s="36" t="s">
        <v>5976</v>
      </c>
      <c r="D457" s="36" t="s">
        <v>5977</v>
      </c>
      <c r="E457" s="21" t="s">
        <v>404</v>
      </c>
      <c r="F457" s="105">
        <f t="shared" si="7"/>
        <v>23</v>
      </c>
      <c r="G457" s="36" t="s">
        <v>1207</v>
      </c>
      <c r="H457" s="36" t="s">
        <v>83</v>
      </c>
    </row>
    <row r="458" spans="1:8">
      <c r="A458" s="36">
        <v>2457</v>
      </c>
      <c r="B458" s="14" t="s">
        <v>540</v>
      </c>
      <c r="C458" s="36" t="s">
        <v>5978</v>
      </c>
      <c r="D458" s="36" t="s">
        <v>5979</v>
      </c>
      <c r="E458" s="21" t="s">
        <v>404</v>
      </c>
      <c r="F458" s="105">
        <f t="shared" si="7"/>
        <v>23</v>
      </c>
      <c r="G458" s="36" t="s">
        <v>1207</v>
      </c>
      <c r="H458" s="36" t="s">
        <v>83</v>
      </c>
    </row>
    <row r="459" spans="1:8">
      <c r="A459" s="36">
        <v>2458</v>
      </c>
      <c r="B459" s="14" t="s">
        <v>541</v>
      </c>
      <c r="C459" s="36" t="s">
        <v>5980</v>
      </c>
      <c r="D459" s="36" t="s">
        <v>5981</v>
      </c>
      <c r="E459" s="21" t="s">
        <v>801</v>
      </c>
      <c r="F459" s="105">
        <f t="shared" si="7"/>
        <v>22</v>
      </c>
      <c r="G459" s="36" t="s">
        <v>1207</v>
      </c>
      <c r="H459" s="36" t="s">
        <v>83</v>
      </c>
    </row>
    <row r="460" spans="1:8">
      <c r="A460" s="36">
        <v>2459</v>
      </c>
      <c r="B460" s="14" t="s">
        <v>542</v>
      </c>
      <c r="C460" s="36" t="s">
        <v>5982</v>
      </c>
      <c r="D460" s="36" t="s">
        <v>5983</v>
      </c>
      <c r="E460" s="21" t="s">
        <v>404</v>
      </c>
      <c r="F460" s="105">
        <f t="shared" si="7"/>
        <v>23</v>
      </c>
      <c r="G460" s="36" t="s">
        <v>1209</v>
      </c>
      <c r="H460" s="36" t="s">
        <v>83</v>
      </c>
    </row>
    <row r="461" spans="1:8">
      <c r="A461" s="36">
        <v>2460</v>
      </c>
      <c r="B461" s="14" t="s">
        <v>543</v>
      </c>
      <c r="C461" s="36" t="s">
        <v>5984</v>
      </c>
      <c r="D461" s="36" t="s">
        <v>5985</v>
      </c>
      <c r="E461" s="21" t="s">
        <v>404</v>
      </c>
      <c r="F461" s="105">
        <f t="shared" si="7"/>
        <v>23</v>
      </c>
      <c r="G461" s="36" t="s">
        <v>1209</v>
      </c>
      <c r="H461" s="36" t="s">
        <v>83</v>
      </c>
    </row>
    <row r="462" spans="1:8">
      <c r="A462" s="36">
        <v>2461</v>
      </c>
      <c r="B462" s="14" t="s">
        <v>544</v>
      </c>
      <c r="C462" s="36" t="s">
        <v>5986</v>
      </c>
      <c r="D462" s="36" t="s">
        <v>5987</v>
      </c>
      <c r="E462" s="21" t="s">
        <v>404</v>
      </c>
      <c r="F462" s="105">
        <f t="shared" si="7"/>
        <v>23</v>
      </c>
      <c r="G462" s="36" t="s">
        <v>1209</v>
      </c>
      <c r="H462" s="36" t="s">
        <v>83</v>
      </c>
    </row>
    <row r="463" spans="1:8">
      <c r="A463" s="36">
        <v>2462</v>
      </c>
      <c r="B463" s="14" t="s">
        <v>545</v>
      </c>
      <c r="C463" s="36" t="s">
        <v>5988</v>
      </c>
      <c r="D463" s="36" t="s">
        <v>5989</v>
      </c>
      <c r="E463" s="21" t="s">
        <v>404</v>
      </c>
      <c r="F463" s="105">
        <f t="shared" si="7"/>
        <v>23</v>
      </c>
      <c r="G463" s="36" t="s">
        <v>1209</v>
      </c>
      <c r="H463" s="36" t="s">
        <v>83</v>
      </c>
    </row>
    <row r="464" spans="1:8">
      <c r="A464" s="36">
        <v>2463</v>
      </c>
      <c r="B464" s="14" t="s">
        <v>546</v>
      </c>
      <c r="C464" s="36" t="s">
        <v>5990</v>
      </c>
      <c r="D464" s="36" t="s">
        <v>5991</v>
      </c>
      <c r="E464" s="21" t="s">
        <v>1183</v>
      </c>
      <c r="F464" s="105">
        <f t="shared" si="7"/>
        <v>20</v>
      </c>
      <c r="G464" s="36" t="s">
        <v>1211</v>
      </c>
      <c r="H464" s="36" t="s">
        <v>83</v>
      </c>
    </row>
    <row r="465" spans="1:8">
      <c r="A465" s="36">
        <v>2464</v>
      </c>
      <c r="B465" s="14" t="s">
        <v>547</v>
      </c>
      <c r="C465" s="36" t="s">
        <v>5992</v>
      </c>
      <c r="D465" s="36" t="s">
        <v>5993</v>
      </c>
      <c r="E465" s="21" t="s">
        <v>404</v>
      </c>
      <c r="F465" s="105">
        <f t="shared" si="7"/>
        <v>23</v>
      </c>
      <c r="G465" s="36" t="s">
        <v>1211</v>
      </c>
      <c r="H465" s="36" t="s">
        <v>83</v>
      </c>
    </row>
    <row r="466" spans="1:8">
      <c r="A466" s="36">
        <v>2465</v>
      </c>
      <c r="B466" s="14" t="s">
        <v>548</v>
      </c>
      <c r="C466" s="36" t="s">
        <v>5994</v>
      </c>
      <c r="D466" s="36" t="s">
        <v>5995</v>
      </c>
      <c r="E466" s="21" t="s">
        <v>1359</v>
      </c>
      <c r="F466" s="105">
        <f t="shared" si="7"/>
        <v>21</v>
      </c>
      <c r="G466" s="36" t="s">
        <v>1211</v>
      </c>
      <c r="H466" s="36" t="s">
        <v>83</v>
      </c>
    </row>
    <row r="467" spans="1:8">
      <c r="A467" s="36">
        <v>2466</v>
      </c>
      <c r="B467" s="14" t="s">
        <v>549</v>
      </c>
      <c r="C467" s="36" t="s">
        <v>5996</v>
      </c>
      <c r="D467" s="36" t="s">
        <v>5997</v>
      </c>
      <c r="E467" s="21" t="s">
        <v>404</v>
      </c>
      <c r="F467" s="105">
        <f t="shared" si="7"/>
        <v>23</v>
      </c>
      <c r="G467" s="36" t="s">
        <v>1211</v>
      </c>
      <c r="H467" s="36" t="s">
        <v>83</v>
      </c>
    </row>
    <row r="468" spans="1:8">
      <c r="A468" s="36">
        <v>2467</v>
      </c>
      <c r="B468" s="14" t="s">
        <v>550</v>
      </c>
      <c r="C468" s="36" t="s">
        <v>5998</v>
      </c>
      <c r="D468" s="36" t="s">
        <v>5999</v>
      </c>
      <c r="E468" s="21" t="s">
        <v>404</v>
      </c>
      <c r="F468" s="105">
        <f t="shared" si="7"/>
        <v>23</v>
      </c>
      <c r="G468" s="36" t="s">
        <v>1211</v>
      </c>
      <c r="H468" s="36" t="s">
        <v>83</v>
      </c>
    </row>
    <row r="469" spans="1:8">
      <c r="A469" s="36">
        <v>2468</v>
      </c>
      <c r="B469" s="14" t="s">
        <v>551</v>
      </c>
      <c r="C469" s="36" t="s">
        <v>6000</v>
      </c>
      <c r="D469" s="36" t="s">
        <v>6001</v>
      </c>
      <c r="E469" s="21" t="s">
        <v>389</v>
      </c>
      <c r="F469" s="105">
        <f t="shared" si="7"/>
        <v>28</v>
      </c>
      <c r="G469" s="36" t="s">
        <v>1211</v>
      </c>
      <c r="H469" s="36" t="s">
        <v>83</v>
      </c>
    </row>
    <row r="470" spans="1:8">
      <c r="A470" s="36">
        <v>2469</v>
      </c>
      <c r="B470" s="14" t="s">
        <v>552</v>
      </c>
      <c r="C470" s="36" t="s">
        <v>6002</v>
      </c>
      <c r="D470" s="36" t="s">
        <v>6003</v>
      </c>
      <c r="E470" s="21" t="s">
        <v>404</v>
      </c>
      <c r="F470" s="105">
        <f t="shared" si="7"/>
        <v>23</v>
      </c>
      <c r="G470" s="36" t="s">
        <v>1211</v>
      </c>
      <c r="H470" s="36" t="s">
        <v>50</v>
      </c>
    </row>
    <row r="471" spans="1:8">
      <c r="A471" s="36">
        <v>2470</v>
      </c>
      <c r="B471" s="14" t="s">
        <v>553</v>
      </c>
      <c r="C471" s="36" t="s">
        <v>6004</v>
      </c>
      <c r="D471" s="36" t="s">
        <v>6005</v>
      </c>
      <c r="E471" s="21" t="s">
        <v>404</v>
      </c>
      <c r="F471" s="105">
        <f t="shared" si="7"/>
        <v>23</v>
      </c>
      <c r="G471" s="36" t="s">
        <v>1211</v>
      </c>
      <c r="H471" s="36" t="s">
        <v>83</v>
      </c>
    </row>
    <row r="472" spans="1:8">
      <c r="A472" s="36">
        <v>2471</v>
      </c>
      <c r="B472" s="14" t="s">
        <v>554</v>
      </c>
      <c r="C472" s="36" t="s">
        <v>6006</v>
      </c>
      <c r="D472" s="36" t="s">
        <v>6007</v>
      </c>
      <c r="E472" s="21" t="s">
        <v>65</v>
      </c>
      <c r="F472" s="105">
        <f t="shared" si="7"/>
        <v>47</v>
      </c>
      <c r="G472" s="36" t="s">
        <v>1215</v>
      </c>
      <c r="H472" s="36" t="s">
        <v>83</v>
      </c>
    </row>
    <row r="473" spans="1:8">
      <c r="A473" s="36">
        <v>2472</v>
      </c>
      <c r="B473" s="14" t="s">
        <v>555</v>
      </c>
      <c r="C473" s="36" t="s">
        <v>6008</v>
      </c>
      <c r="D473" s="36" t="s">
        <v>6009</v>
      </c>
      <c r="E473" s="21" t="s">
        <v>1359</v>
      </c>
      <c r="F473" s="105">
        <f t="shared" si="7"/>
        <v>21</v>
      </c>
      <c r="G473" s="36" t="s">
        <v>1215</v>
      </c>
      <c r="H473" s="36" t="s">
        <v>83</v>
      </c>
    </row>
    <row r="474" spans="1:8">
      <c r="A474" s="36">
        <v>2473</v>
      </c>
      <c r="B474" s="14" t="s">
        <v>556</v>
      </c>
      <c r="C474" s="36" t="s">
        <v>6010</v>
      </c>
      <c r="D474" s="36" t="s">
        <v>6011</v>
      </c>
      <c r="E474" s="21" t="s">
        <v>404</v>
      </c>
      <c r="F474" s="105">
        <f t="shared" si="7"/>
        <v>23</v>
      </c>
      <c r="G474" s="36" t="s">
        <v>1215</v>
      </c>
      <c r="H474" s="36" t="s">
        <v>83</v>
      </c>
    </row>
    <row r="475" spans="1:8">
      <c r="A475" s="36">
        <v>2474</v>
      </c>
      <c r="B475" s="14" t="s">
        <v>557</v>
      </c>
      <c r="C475" s="36" t="s">
        <v>6012</v>
      </c>
      <c r="D475" s="36" t="s">
        <v>6013</v>
      </c>
      <c r="E475" s="21" t="s">
        <v>404</v>
      </c>
      <c r="F475" s="105">
        <f t="shared" si="7"/>
        <v>23</v>
      </c>
      <c r="G475" s="36" t="s">
        <v>1216</v>
      </c>
      <c r="H475" s="36" t="s">
        <v>50</v>
      </c>
    </row>
    <row r="476" spans="1:8">
      <c r="A476" s="36">
        <v>2475</v>
      </c>
      <c r="B476" s="14" t="s">
        <v>558</v>
      </c>
      <c r="C476" s="36" t="s">
        <v>6014</v>
      </c>
      <c r="D476" s="36" t="s">
        <v>6015</v>
      </c>
      <c r="E476" s="21" t="s">
        <v>404</v>
      </c>
      <c r="F476" s="105">
        <f t="shared" si="7"/>
        <v>23</v>
      </c>
      <c r="G476" s="36" t="s">
        <v>1217</v>
      </c>
      <c r="H476" s="36" t="s">
        <v>83</v>
      </c>
    </row>
    <row r="477" spans="1:8">
      <c r="A477" s="36">
        <v>2476</v>
      </c>
      <c r="B477" s="14" t="s">
        <v>559</v>
      </c>
      <c r="C477" s="36" t="s">
        <v>6016</v>
      </c>
      <c r="D477" s="36" t="s">
        <v>6017</v>
      </c>
      <c r="E477" s="148" t="s">
        <v>404</v>
      </c>
      <c r="F477" s="105">
        <f t="shared" si="7"/>
        <v>23</v>
      </c>
      <c r="G477" s="36" t="s">
        <v>1189</v>
      </c>
      <c r="H477" s="36" t="s">
        <v>83</v>
      </c>
    </row>
    <row r="478" spans="1:8">
      <c r="A478" s="36">
        <v>2477</v>
      </c>
      <c r="B478" s="14" t="s">
        <v>560</v>
      </c>
      <c r="C478" s="36" t="s">
        <v>6018</v>
      </c>
      <c r="D478" s="36" t="s">
        <v>6019</v>
      </c>
      <c r="E478" s="148" t="s">
        <v>404</v>
      </c>
      <c r="F478" s="105">
        <f t="shared" si="7"/>
        <v>23</v>
      </c>
      <c r="G478" s="36" t="s">
        <v>1225</v>
      </c>
      <c r="H478" s="36" t="s">
        <v>83</v>
      </c>
    </row>
    <row r="479" spans="1:8">
      <c r="A479" s="36">
        <v>2478</v>
      </c>
      <c r="B479" s="14" t="s">
        <v>561</v>
      </c>
      <c r="C479" s="36" t="s">
        <v>6020</v>
      </c>
      <c r="D479" s="36" t="s">
        <v>6021</v>
      </c>
      <c r="E479" s="148" t="s">
        <v>404</v>
      </c>
      <c r="F479" s="105">
        <f t="shared" si="7"/>
        <v>23</v>
      </c>
      <c r="G479" s="36" t="s">
        <v>1225</v>
      </c>
      <c r="H479" s="36" t="s">
        <v>83</v>
      </c>
    </row>
    <row r="480" spans="1:8">
      <c r="A480" s="36">
        <v>2479</v>
      </c>
      <c r="B480" s="14" t="s">
        <v>562</v>
      </c>
      <c r="C480" s="36" t="s">
        <v>6022</v>
      </c>
      <c r="D480" s="36" t="s">
        <v>6023</v>
      </c>
      <c r="E480" s="148" t="s">
        <v>404</v>
      </c>
      <c r="F480" s="105">
        <f t="shared" si="7"/>
        <v>23</v>
      </c>
      <c r="G480" s="36" t="s">
        <v>1188</v>
      </c>
      <c r="H480" s="36" t="s">
        <v>83</v>
      </c>
    </row>
    <row r="481" spans="1:8">
      <c r="A481" s="36">
        <v>2480</v>
      </c>
      <c r="B481" s="14" t="s">
        <v>563</v>
      </c>
      <c r="C481" s="36" t="s">
        <v>6024</v>
      </c>
      <c r="D481" s="36" t="s">
        <v>6025</v>
      </c>
      <c r="E481" s="148" t="s">
        <v>404</v>
      </c>
      <c r="F481" s="105">
        <f t="shared" si="7"/>
        <v>23</v>
      </c>
      <c r="G481" s="36" t="s">
        <v>1188</v>
      </c>
      <c r="H481" s="36" t="s">
        <v>83</v>
      </c>
    </row>
    <row r="482" spans="1:8">
      <c r="A482" s="36">
        <v>2481</v>
      </c>
      <c r="B482" s="14" t="s">
        <v>564</v>
      </c>
      <c r="C482" s="36" t="s">
        <v>6026</v>
      </c>
      <c r="D482" s="36" t="s">
        <v>6027</v>
      </c>
      <c r="E482" s="148" t="s">
        <v>404</v>
      </c>
      <c r="F482" s="105">
        <f t="shared" si="7"/>
        <v>23</v>
      </c>
      <c r="G482" s="36" t="s">
        <v>1192</v>
      </c>
      <c r="H482" s="36" t="s">
        <v>83</v>
      </c>
    </row>
    <row r="483" spans="1:8">
      <c r="A483" s="36">
        <v>2482</v>
      </c>
      <c r="B483" s="14" t="s">
        <v>565</v>
      </c>
      <c r="C483" s="36" t="s">
        <v>1523</v>
      </c>
      <c r="D483" s="36" t="s">
        <v>1524</v>
      </c>
      <c r="E483" s="148" t="s">
        <v>404</v>
      </c>
      <c r="F483" s="105">
        <f t="shared" si="7"/>
        <v>23</v>
      </c>
      <c r="G483" s="36" t="s">
        <v>1192</v>
      </c>
      <c r="H483" s="36" t="s">
        <v>66</v>
      </c>
    </row>
    <row r="484" spans="1:8">
      <c r="A484" s="36">
        <v>2483</v>
      </c>
      <c r="B484" s="14" t="s">
        <v>566</v>
      </c>
      <c r="C484" s="36" t="s">
        <v>6028</v>
      </c>
      <c r="D484" s="36" t="s">
        <v>6029</v>
      </c>
      <c r="E484" s="148" t="s">
        <v>404</v>
      </c>
      <c r="F484" s="105">
        <f t="shared" si="7"/>
        <v>23</v>
      </c>
      <c r="G484" s="36" t="s">
        <v>1192</v>
      </c>
      <c r="H484" s="36" t="s">
        <v>83</v>
      </c>
    </row>
    <row r="485" spans="1:8">
      <c r="A485" s="36">
        <v>2484</v>
      </c>
      <c r="B485" s="14" t="s">
        <v>567</v>
      </c>
      <c r="C485" s="36" t="s">
        <v>6030</v>
      </c>
      <c r="D485" s="36" t="s">
        <v>6031</v>
      </c>
      <c r="E485" s="148" t="s">
        <v>404</v>
      </c>
      <c r="F485" s="105">
        <f t="shared" si="7"/>
        <v>23</v>
      </c>
      <c r="G485" s="36" t="s">
        <v>1192</v>
      </c>
      <c r="H485" s="36" t="s">
        <v>83</v>
      </c>
    </row>
    <row r="486" spans="1:8">
      <c r="A486" s="36">
        <v>2485</v>
      </c>
      <c r="B486" s="14" t="s">
        <v>568</v>
      </c>
      <c r="C486" s="36" t="s">
        <v>6032</v>
      </c>
      <c r="D486" s="36" t="s">
        <v>6033</v>
      </c>
      <c r="E486" s="148" t="s">
        <v>404</v>
      </c>
      <c r="F486" s="105">
        <f t="shared" si="7"/>
        <v>23</v>
      </c>
      <c r="G486" s="36" t="s">
        <v>1192</v>
      </c>
      <c r="H486" s="36" t="s">
        <v>83</v>
      </c>
    </row>
    <row r="487" spans="1:8">
      <c r="A487" s="36">
        <v>2486</v>
      </c>
      <c r="B487" s="14" t="s">
        <v>569</v>
      </c>
      <c r="C487" s="36" t="s">
        <v>6034</v>
      </c>
      <c r="D487" s="36" t="s">
        <v>6035</v>
      </c>
      <c r="E487" s="148" t="s">
        <v>404</v>
      </c>
      <c r="F487" s="105">
        <f t="shared" si="7"/>
        <v>23</v>
      </c>
      <c r="G487" s="36" t="s">
        <v>1192</v>
      </c>
      <c r="H487" s="36" t="s">
        <v>83</v>
      </c>
    </row>
    <row r="488" spans="1:8">
      <c r="A488" s="36">
        <v>2487</v>
      </c>
      <c r="B488" s="14" t="s">
        <v>570</v>
      </c>
      <c r="C488" s="36" t="s">
        <v>6036</v>
      </c>
      <c r="D488" s="36" t="s">
        <v>6037</v>
      </c>
      <c r="E488" s="148" t="s">
        <v>404</v>
      </c>
      <c r="F488" s="105">
        <f t="shared" si="7"/>
        <v>23</v>
      </c>
      <c r="G488" s="36" t="s">
        <v>1192</v>
      </c>
      <c r="H488" s="36" t="s">
        <v>83</v>
      </c>
    </row>
    <row r="489" spans="1:8">
      <c r="A489" s="36">
        <v>2488</v>
      </c>
      <c r="B489" s="14" t="s">
        <v>571</v>
      </c>
      <c r="C489" s="36" t="s">
        <v>6038</v>
      </c>
      <c r="D489" s="36" t="s">
        <v>6039</v>
      </c>
      <c r="E489" s="148" t="s">
        <v>404</v>
      </c>
      <c r="F489" s="105">
        <f t="shared" si="7"/>
        <v>23</v>
      </c>
      <c r="G489" s="36" t="s">
        <v>1192</v>
      </c>
      <c r="H489" s="36" t="s">
        <v>83</v>
      </c>
    </row>
    <row r="490" spans="1:8">
      <c r="A490" s="36">
        <v>2489</v>
      </c>
      <c r="B490" s="14" t="s">
        <v>572</v>
      </c>
      <c r="C490" s="36" t="s">
        <v>6040</v>
      </c>
      <c r="D490" s="36" t="s">
        <v>6041</v>
      </c>
      <c r="E490" s="148" t="s">
        <v>1359</v>
      </c>
      <c r="F490" s="105">
        <f t="shared" si="7"/>
        <v>21</v>
      </c>
      <c r="G490" s="36" t="s">
        <v>1194</v>
      </c>
      <c r="H490" s="36" t="s">
        <v>83</v>
      </c>
    </row>
    <row r="491" spans="1:8">
      <c r="A491" s="36">
        <v>2490</v>
      </c>
      <c r="B491" s="14" t="s">
        <v>573</v>
      </c>
      <c r="C491" s="36" t="s">
        <v>6042</v>
      </c>
      <c r="D491" s="36" t="s">
        <v>6043</v>
      </c>
      <c r="E491" s="148" t="s">
        <v>404</v>
      </c>
      <c r="F491" s="105">
        <f t="shared" si="7"/>
        <v>23</v>
      </c>
      <c r="G491" s="36" t="s">
        <v>1204</v>
      </c>
      <c r="H491" s="36" t="s">
        <v>83</v>
      </c>
    </row>
    <row r="492" spans="1:8">
      <c r="A492" s="36">
        <v>2491</v>
      </c>
      <c r="B492" s="14" t="s">
        <v>574</v>
      </c>
      <c r="C492" s="36" t="s">
        <v>6044</v>
      </c>
      <c r="D492" s="36" t="s">
        <v>6045</v>
      </c>
      <c r="E492" s="148" t="s">
        <v>404</v>
      </c>
      <c r="F492" s="105">
        <f t="shared" si="7"/>
        <v>23</v>
      </c>
      <c r="G492" s="36" t="s">
        <v>1204</v>
      </c>
      <c r="H492" s="36" t="s">
        <v>83</v>
      </c>
    </row>
    <row r="493" spans="1:8">
      <c r="A493" s="36">
        <v>2492</v>
      </c>
      <c r="B493" s="14" t="s">
        <v>575</v>
      </c>
      <c r="C493" s="36" t="s">
        <v>6046</v>
      </c>
      <c r="D493" s="36" t="s">
        <v>6047</v>
      </c>
      <c r="E493" s="148" t="s">
        <v>404</v>
      </c>
      <c r="F493" s="105">
        <f t="shared" si="7"/>
        <v>23</v>
      </c>
      <c r="G493" s="36" t="s">
        <v>1221</v>
      </c>
      <c r="H493" s="36" t="s">
        <v>50</v>
      </c>
    </row>
    <row r="494" spans="1:8">
      <c r="A494" s="36">
        <v>2493</v>
      </c>
      <c r="B494" s="14" t="s">
        <v>576</v>
      </c>
      <c r="C494" s="36" t="s">
        <v>6048</v>
      </c>
      <c r="D494" s="36" t="s">
        <v>6049</v>
      </c>
      <c r="E494" s="148" t="s">
        <v>404</v>
      </c>
      <c r="F494" s="105">
        <f t="shared" si="7"/>
        <v>23</v>
      </c>
      <c r="G494" s="36" t="s">
        <v>1221</v>
      </c>
      <c r="H494" s="36" t="s">
        <v>50</v>
      </c>
    </row>
    <row r="495" spans="1:8">
      <c r="A495" s="36">
        <v>2494</v>
      </c>
      <c r="B495" s="14" t="s">
        <v>577</v>
      </c>
      <c r="C495" s="36" t="s">
        <v>6050</v>
      </c>
      <c r="D495" s="36" t="s">
        <v>6051</v>
      </c>
      <c r="E495" s="148" t="s">
        <v>404</v>
      </c>
      <c r="F495" s="105">
        <f t="shared" si="7"/>
        <v>23</v>
      </c>
      <c r="G495" s="36" t="s">
        <v>1221</v>
      </c>
      <c r="H495" s="36" t="s">
        <v>50</v>
      </c>
    </row>
    <row r="496" spans="1:8">
      <c r="A496" s="36">
        <v>2495</v>
      </c>
      <c r="B496" s="14" t="s">
        <v>578</v>
      </c>
      <c r="C496" s="36" t="s">
        <v>6052</v>
      </c>
      <c r="D496" s="36" t="s">
        <v>6053</v>
      </c>
      <c r="E496" s="148" t="s">
        <v>404</v>
      </c>
      <c r="F496" s="105">
        <f t="shared" si="7"/>
        <v>23</v>
      </c>
      <c r="G496" s="36" t="s">
        <v>1221</v>
      </c>
      <c r="H496" s="36" t="s">
        <v>50</v>
      </c>
    </row>
    <row r="497" spans="1:8">
      <c r="A497" s="36">
        <v>2496</v>
      </c>
      <c r="B497" s="14" t="s">
        <v>579</v>
      </c>
      <c r="C497" s="36" t="s">
        <v>6054</v>
      </c>
      <c r="D497" s="36" t="s">
        <v>6055</v>
      </c>
      <c r="E497" s="148" t="s">
        <v>404</v>
      </c>
      <c r="F497" s="105">
        <f t="shared" si="7"/>
        <v>23</v>
      </c>
      <c r="G497" s="36" t="s">
        <v>1221</v>
      </c>
      <c r="H497" s="36" t="s">
        <v>50</v>
      </c>
    </row>
    <row r="498" spans="1:8">
      <c r="A498" s="36">
        <v>2497</v>
      </c>
      <c r="B498" s="14" t="s">
        <v>580</v>
      </c>
      <c r="C498" s="36" t="s">
        <v>6056</v>
      </c>
      <c r="D498" s="36" t="s">
        <v>6057</v>
      </c>
      <c r="E498" s="148" t="s">
        <v>404</v>
      </c>
      <c r="F498" s="105">
        <f t="shared" si="7"/>
        <v>23</v>
      </c>
      <c r="G498" s="36" t="s">
        <v>1221</v>
      </c>
      <c r="H498" s="36" t="s">
        <v>50</v>
      </c>
    </row>
    <row r="499" spans="1:8">
      <c r="A499" s="36">
        <v>2498</v>
      </c>
      <c r="B499" s="14" t="s">
        <v>581</v>
      </c>
      <c r="C499" s="36" t="s">
        <v>6058</v>
      </c>
      <c r="D499" s="36" t="s">
        <v>6059</v>
      </c>
      <c r="E499" s="148" t="s">
        <v>404</v>
      </c>
      <c r="F499" s="105">
        <f t="shared" si="7"/>
        <v>23</v>
      </c>
      <c r="G499" s="36" t="s">
        <v>1221</v>
      </c>
      <c r="H499" s="36" t="s">
        <v>83</v>
      </c>
    </row>
    <row r="500" spans="1:8">
      <c r="A500" s="36">
        <v>2499</v>
      </c>
      <c r="B500" s="14" t="s">
        <v>582</v>
      </c>
      <c r="C500" s="36" t="s">
        <v>6060</v>
      </c>
      <c r="D500" s="36" t="s">
        <v>6061</v>
      </c>
      <c r="E500" s="148" t="s">
        <v>404</v>
      </c>
      <c r="F500" s="105">
        <f t="shared" si="7"/>
        <v>23</v>
      </c>
      <c r="G500" s="36" t="s">
        <v>1218</v>
      </c>
      <c r="H500" s="36" t="s">
        <v>83</v>
      </c>
    </row>
    <row r="501" spans="1:8">
      <c r="A501" s="36">
        <v>2500</v>
      </c>
      <c r="B501" s="14" t="s">
        <v>583</v>
      </c>
      <c r="C501" s="36" t="s">
        <v>6062</v>
      </c>
      <c r="D501" s="36" t="s">
        <v>6063</v>
      </c>
      <c r="E501" s="148" t="s">
        <v>404</v>
      </c>
      <c r="F501" s="105">
        <f t="shared" si="7"/>
        <v>23</v>
      </c>
      <c r="G501" s="36" t="s">
        <v>1217</v>
      </c>
      <c r="H501" s="36" t="s">
        <v>83</v>
      </c>
    </row>
    <row r="502" spans="1:8">
      <c r="A502" s="36">
        <v>2501</v>
      </c>
      <c r="B502" s="14" t="s">
        <v>584</v>
      </c>
      <c r="C502" s="36" t="s">
        <v>6064</v>
      </c>
      <c r="D502" s="36" t="s">
        <v>6065</v>
      </c>
      <c r="E502" s="148" t="s">
        <v>404</v>
      </c>
      <c r="F502" s="105">
        <f t="shared" si="7"/>
        <v>23</v>
      </c>
      <c r="G502" s="36" t="s">
        <v>1214</v>
      </c>
      <c r="H502" s="36">
        <v>1</v>
      </c>
    </row>
    <row r="503" spans="1:8">
      <c r="A503" s="36">
        <v>2502</v>
      </c>
      <c r="B503" s="14" t="s">
        <v>585</v>
      </c>
      <c r="C503" s="36" t="s">
        <v>6066</v>
      </c>
      <c r="D503" s="36" t="s">
        <v>6067</v>
      </c>
      <c r="E503" s="148" t="s">
        <v>404</v>
      </c>
      <c r="F503" s="105">
        <f t="shared" si="7"/>
        <v>23</v>
      </c>
      <c r="G503" s="36" t="s">
        <v>1214</v>
      </c>
      <c r="H503" s="36">
        <v>1</v>
      </c>
    </row>
    <row r="504" spans="1:8">
      <c r="A504" s="36">
        <v>2503</v>
      </c>
      <c r="B504" s="14" t="s">
        <v>586</v>
      </c>
      <c r="C504" s="36" t="s">
        <v>6068</v>
      </c>
      <c r="D504" s="36" t="s">
        <v>6069</v>
      </c>
      <c r="E504" s="148" t="s">
        <v>404</v>
      </c>
      <c r="F504" s="105">
        <f t="shared" si="7"/>
        <v>23</v>
      </c>
      <c r="G504" s="36" t="s">
        <v>1214</v>
      </c>
      <c r="H504" s="36">
        <v>1</v>
      </c>
    </row>
    <row r="505" spans="1:8">
      <c r="A505" s="36">
        <v>2504</v>
      </c>
      <c r="B505" s="14" t="s">
        <v>587</v>
      </c>
      <c r="C505" s="36" t="s">
        <v>6070</v>
      </c>
      <c r="D505" s="36" t="s">
        <v>6071</v>
      </c>
      <c r="E505" s="148" t="s">
        <v>404</v>
      </c>
      <c r="F505" s="105">
        <f t="shared" si="7"/>
        <v>23</v>
      </c>
      <c r="G505" s="36" t="s">
        <v>1214</v>
      </c>
      <c r="H505" s="36">
        <v>1</v>
      </c>
    </row>
    <row r="506" spans="1:8">
      <c r="A506" s="36">
        <v>2505</v>
      </c>
      <c r="B506" s="14" t="s">
        <v>588</v>
      </c>
      <c r="C506" s="36" t="s">
        <v>6072</v>
      </c>
      <c r="D506" s="36" t="s">
        <v>6073</v>
      </c>
      <c r="E506" s="148" t="s">
        <v>404</v>
      </c>
      <c r="F506" s="105">
        <f t="shared" si="7"/>
        <v>23</v>
      </c>
      <c r="G506" s="36" t="s">
        <v>1214</v>
      </c>
      <c r="H506" s="36">
        <v>1</v>
      </c>
    </row>
    <row r="507" spans="1:8">
      <c r="A507" s="36">
        <v>2506</v>
      </c>
      <c r="B507" s="14" t="s">
        <v>589</v>
      </c>
      <c r="C507" s="36" t="s">
        <v>6074</v>
      </c>
      <c r="D507" s="36" t="s">
        <v>6075</v>
      </c>
      <c r="E507" t="s">
        <v>404</v>
      </c>
      <c r="F507" s="105">
        <f t="shared" si="7"/>
        <v>23</v>
      </c>
      <c r="G507" s="36" t="s">
        <v>1188</v>
      </c>
      <c r="H507" s="36">
        <v>2</v>
      </c>
    </row>
    <row r="508" spans="1:8">
      <c r="A508" s="36">
        <v>2507</v>
      </c>
      <c r="B508" s="14" t="s">
        <v>590</v>
      </c>
      <c r="C508" s="36" t="s">
        <v>6076</v>
      </c>
      <c r="D508" s="36" t="s">
        <v>6077</v>
      </c>
      <c r="E508" t="s">
        <v>404</v>
      </c>
      <c r="F508" s="105">
        <f t="shared" si="7"/>
        <v>23</v>
      </c>
      <c r="G508" s="36" t="s">
        <v>1190</v>
      </c>
      <c r="H508" s="36">
        <v>1</v>
      </c>
    </row>
    <row r="509" spans="1:8">
      <c r="A509" s="36">
        <v>2508</v>
      </c>
      <c r="B509" s="14" t="s">
        <v>591</v>
      </c>
      <c r="C509" s="36" t="s">
        <v>6078</v>
      </c>
      <c r="D509" s="36" t="s">
        <v>6079</v>
      </c>
      <c r="E509" t="s">
        <v>404</v>
      </c>
      <c r="F509" s="105">
        <f t="shared" si="7"/>
        <v>23</v>
      </c>
      <c r="G509" s="36" t="s">
        <v>1190</v>
      </c>
      <c r="H509" s="36">
        <v>2</v>
      </c>
    </row>
    <row r="510" spans="1:8">
      <c r="A510" s="36">
        <v>2509</v>
      </c>
      <c r="B510" s="14" t="s">
        <v>592</v>
      </c>
      <c r="C510" s="36" t="s">
        <v>6080</v>
      </c>
      <c r="D510" s="36" t="s">
        <v>6081</v>
      </c>
      <c r="E510" t="s">
        <v>1359</v>
      </c>
      <c r="F510" s="105">
        <f t="shared" si="7"/>
        <v>21</v>
      </c>
      <c r="G510" s="36" t="s">
        <v>1197</v>
      </c>
      <c r="H510" s="36">
        <v>1</v>
      </c>
    </row>
    <row r="511" spans="1:8">
      <c r="A511" s="36">
        <v>2510</v>
      </c>
      <c r="B511" s="14" t="s">
        <v>593</v>
      </c>
      <c r="C511" s="36" t="s">
        <v>6082</v>
      </c>
      <c r="D511" s="36" t="s">
        <v>6083</v>
      </c>
      <c r="E511" t="s">
        <v>1359</v>
      </c>
      <c r="F511" s="105">
        <f t="shared" si="7"/>
        <v>21</v>
      </c>
      <c r="G511" s="36" t="s">
        <v>1197</v>
      </c>
      <c r="H511" s="36">
        <v>1</v>
      </c>
    </row>
    <row r="512" spans="1:8">
      <c r="A512" s="36">
        <v>2511</v>
      </c>
      <c r="B512" s="14" t="s">
        <v>594</v>
      </c>
      <c r="C512" s="36" t="s">
        <v>6084</v>
      </c>
      <c r="D512" s="36" t="s">
        <v>6085</v>
      </c>
      <c r="E512" t="s">
        <v>1359</v>
      </c>
      <c r="F512" s="105">
        <f t="shared" si="7"/>
        <v>21</v>
      </c>
      <c r="G512" s="36" t="s">
        <v>1197</v>
      </c>
      <c r="H512" s="36">
        <v>1</v>
      </c>
    </row>
    <row r="513" spans="1:8">
      <c r="A513" s="36">
        <v>2512</v>
      </c>
      <c r="B513" s="14" t="s">
        <v>595</v>
      </c>
      <c r="C513" s="36" t="s">
        <v>6086</v>
      </c>
      <c r="D513" s="36" t="s">
        <v>6087</v>
      </c>
      <c r="E513" t="s">
        <v>1359</v>
      </c>
      <c r="F513" s="105">
        <f t="shared" si="7"/>
        <v>21</v>
      </c>
      <c r="G513" s="36" t="s">
        <v>1194</v>
      </c>
      <c r="H513" s="36">
        <v>1</v>
      </c>
    </row>
    <row r="514" spans="1:8">
      <c r="A514" s="36">
        <v>2513</v>
      </c>
      <c r="B514" s="14" t="s">
        <v>596</v>
      </c>
      <c r="C514" s="36" t="s">
        <v>6088</v>
      </c>
      <c r="D514" s="36" t="s">
        <v>6089</v>
      </c>
      <c r="E514" t="s">
        <v>801</v>
      </c>
      <c r="F514" s="105">
        <f t="shared" ref="F514:F560" si="8">VLOOKUP(E514,$M$1:$N$48,2,FALSE)</f>
        <v>22</v>
      </c>
      <c r="G514" s="36" t="s">
        <v>1227</v>
      </c>
      <c r="H514" s="36">
        <v>2</v>
      </c>
    </row>
    <row r="515" spans="1:8">
      <c r="A515" s="36">
        <v>2514</v>
      </c>
      <c r="B515" s="14" t="s">
        <v>597</v>
      </c>
      <c r="C515" s="36" t="s">
        <v>6090</v>
      </c>
      <c r="D515" s="36" t="s">
        <v>6091</v>
      </c>
      <c r="E515" t="s">
        <v>801</v>
      </c>
      <c r="F515" s="105">
        <f t="shared" si="8"/>
        <v>22</v>
      </c>
      <c r="G515" s="36" t="s">
        <v>1227</v>
      </c>
      <c r="H515" s="36">
        <v>1</v>
      </c>
    </row>
    <row r="516" spans="1:8">
      <c r="A516" s="36">
        <v>2515</v>
      </c>
      <c r="B516" s="14" t="s">
        <v>598</v>
      </c>
      <c r="C516" s="36" t="s">
        <v>6092</v>
      </c>
      <c r="D516" s="36" t="s">
        <v>6093</v>
      </c>
      <c r="E516" t="s">
        <v>801</v>
      </c>
      <c r="F516" s="105">
        <f t="shared" si="8"/>
        <v>22</v>
      </c>
      <c r="G516" s="36" t="s">
        <v>1202</v>
      </c>
      <c r="H516" s="36">
        <v>1</v>
      </c>
    </row>
    <row r="517" spans="1:8">
      <c r="A517" s="36">
        <v>2516</v>
      </c>
      <c r="B517" s="14" t="s">
        <v>599</v>
      </c>
      <c r="C517" s="36" t="s">
        <v>6094</v>
      </c>
      <c r="D517" s="36" t="s">
        <v>6095</v>
      </c>
      <c r="E517" t="s">
        <v>801</v>
      </c>
      <c r="F517" s="105">
        <f t="shared" si="8"/>
        <v>22</v>
      </c>
      <c r="G517" s="36" t="s">
        <v>1202</v>
      </c>
      <c r="H517" s="36">
        <v>1</v>
      </c>
    </row>
    <row r="518" spans="1:8">
      <c r="A518" s="36">
        <v>2517</v>
      </c>
      <c r="B518" s="14" t="s">
        <v>600</v>
      </c>
      <c r="C518" s="36" t="s">
        <v>6096</v>
      </c>
      <c r="D518" s="36" t="s">
        <v>6097</v>
      </c>
      <c r="E518" t="s">
        <v>801</v>
      </c>
      <c r="F518" s="105">
        <f t="shared" si="8"/>
        <v>22</v>
      </c>
      <c r="G518" s="36" t="s">
        <v>1202</v>
      </c>
      <c r="H518" s="36">
        <v>1</v>
      </c>
    </row>
    <row r="519" spans="1:8">
      <c r="A519" s="36">
        <v>2518</v>
      </c>
      <c r="B519" s="14" t="s">
        <v>601</v>
      </c>
      <c r="C519" s="36" t="s">
        <v>6098</v>
      </c>
      <c r="D519" s="36" t="s">
        <v>6099</v>
      </c>
      <c r="E519" t="s">
        <v>404</v>
      </c>
      <c r="F519" s="105">
        <f t="shared" si="8"/>
        <v>23</v>
      </c>
      <c r="G519" s="36" t="s">
        <v>1219</v>
      </c>
      <c r="H519" s="36">
        <v>1</v>
      </c>
    </row>
    <row r="520" spans="1:8">
      <c r="A520" s="32">
        <v>2519</v>
      </c>
      <c r="B520" s="14" t="s">
        <v>602</v>
      </c>
      <c r="C520" s="32" t="s">
        <v>6100</v>
      </c>
      <c r="D520" s="32" t="s">
        <v>6101</v>
      </c>
      <c r="E520" t="s">
        <v>404</v>
      </c>
      <c r="F520" s="105">
        <f t="shared" si="8"/>
        <v>23</v>
      </c>
      <c r="G520" s="32" t="s">
        <v>1219</v>
      </c>
      <c r="H520" s="32">
        <v>2</v>
      </c>
    </row>
    <row r="521" spans="1:8">
      <c r="A521" s="32" t="s">
        <v>5245</v>
      </c>
      <c r="B521" s="14" t="s">
        <v>603</v>
      </c>
      <c r="C521" s="32" t="s">
        <v>6102</v>
      </c>
      <c r="D521" s="32" t="s">
        <v>6103</v>
      </c>
      <c r="E521" t="s">
        <v>404</v>
      </c>
      <c r="F521" s="105">
        <f t="shared" si="8"/>
        <v>23</v>
      </c>
      <c r="G521" s="32" t="s">
        <v>1219</v>
      </c>
      <c r="H521" s="32">
        <v>2</v>
      </c>
    </row>
    <row r="522" spans="1:8">
      <c r="A522" s="32">
        <v>2521</v>
      </c>
      <c r="B522" s="14" t="s">
        <v>604</v>
      </c>
      <c r="C522" s="32" t="s">
        <v>6104</v>
      </c>
      <c r="D522" s="32" t="s">
        <v>6105</v>
      </c>
      <c r="E522" t="s">
        <v>404</v>
      </c>
      <c r="F522" s="105">
        <f t="shared" si="8"/>
        <v>23</v>
      </c>
      <c r="G522" s="32" t="s">
        <v>1219</v>
      </c>
      <c r="H522" s="32">
        <v>2</v>
      </c>
    </row>
    <row r="523" spans="1:8">
      <c r="A523" s="32">
        <v>2522</v>
      </c>
      <c r="B523" s="14" t="s">
        <v>605</v>
      </c>
      <c r="C523" s="32" t="s">
        <v>6106</v>
      </c>
      <c r="D523" s="32" t="s">
        <v>6107</v>
      </c>
      <c r="E523" t="s">
        <v>404</v>
      </c>
      <c r="F523" s="105">
        <f t="shared" si="8"/>
        <v>23</v>
      </c>
      <c r="G523" s="32" t="s">
        <v>1219</v>
      </c>
      <c r="H523" s="32">
        <v>2</v>
      </c>
    </row>
    <row r="524" spans="1:8">
      <c r="A524" s="32">
        <v>2523</v>
      </c>
      <c r="B524" s="14" t="s">
        <v>606</v>
      </c>
      <c r="C524" s="32" t="s">
        <v>6108</v>
      </c>
      <c r="D524" s="32" t="s">
        <v>6109</v>
      </c>
      <c r="E524" t="s">
        <v>404</v>
      </c>
      <c r="F524" s="105">
        <f t="shared" si="8"/>
        <v>23</v>
      </c>
      <c r="G524" s="32" t="s">
        <v>1219</v>
      </c>
      <c r="H524" s="32">
        <v>2</v>
      </c>
    </row>
    <row r="525" spans="1:8">
      <c r="A525" s="32">
        <v>2524</v>
      </c>
      <c r="B525" s="14" t="s">
        <v>607</v>
      </c>
      <c r="C525" s="32" t="s">
        <v>6110</v>
      </c>
      <c r="D525" s="32" t="s">
        <v>6111</v>
      </c>
      <c r="E525" t="s">
        <v>404</v>
      </c>
      <c r="F525" s="105">
        <f t="shared" si="8"/>
        <v>23</v>
      </c>
      <c r="G525" s="32" t="s">
        <v>1219</v>
      </c>
      <c r="H525" s="32">
        <v>2</v>
      </c>
    </row>
    <row r="526" spans="1:8">
      <c r="A526" s="32">
        <v>2525</v>
      </c>
      <c r="B526" s="14" t="s">
        <v>608</v>
      </c>
      <c r="C526" s="32" t="s">
        <v>6112</v>
      </c>
      <c r="D526" s="32" t="s">
        <v>6113</v>
      </c>
      <c r="E526" t="s">
        <v>404</v>
      </c>
      <c r="F526" s="105">
        <f t="shared" si="8"/>
        <v>23</v>
      </c>
      <c r="G526" s="32" t="s">
        <v>1219</v>
      </c>
      <c r="H526" s="32">
        <v>2</v>
      </c>
    </row>
    <row r="527" spans="1:8">
      <c r="A527" s="32">
        <v>2526</v>
      </c>
      <c r="B527" s="14" t="s">
        <v>609</v>
      </c>
      <c r="C527" s="32" t="s">
        <v>6114</v>
      </c>
      <c r="D527" s="32" t="s">
        <v>6115</v>
      </c>
      <c r="E527" t="s">
        <v>404</v>
      </c>
      <c r="F527" s="105">
        <f t="shared" si="8"/>
        <v>23</v>
      </c>
      <c r="G527" s="32" t="s">
        <v>1219</v>
      </c>
      <c r="H527" s="32">
        <v>2</v>
      </c>
    </row>
    <row r="528" spans="1:8">
      <c r="A528" s="32">
        <v>2527</v>
      </c>
      <c r="B528" s="14" t="s">
        <v>610</v>
      </c>
      <c r="C528" s="32" t="s">
        <v>6116</v>
      </c>
      <c r="D528" s="32" t="s">
        <v>6117</v>
      </c>
      <c r="E528" t="s">
        <v>404</v>
      </c>
      <c r="F528" s="105">
        <f t="shared" si="8"/>
        <v>23</v>
      </c>
      <c r="G528" s="32" t="s">
        <v>1219</v>
      </c>
      <c r="H528" s="32">
        <v>2</v>
      </c>
    </row>
    <row r="529" spans="1:8">
      <c r="A529" s="32">
        <v>2528</v>
      </c>
      <c r="B529" s="14" t="s">
        <v>611</v>
      </c>
      <c r="C529" s="32" t="s">
        <v>6118</v>
      </c>
      <c r="D529" s="32" t="s">
        <v>6119</v>
      </c>
      <c r="E529" t="s">
        <v>404</v>
      </c>
      <c r="F529" s="105">
        <f t="shared" si="8"/>
        <v>23</v>
      </c>
      <c r="G529" s="32" t="s">
        <v>1219</v>
      </c>
      <c r="H529" s="32">
        <v>2</v>
      </c>
    </row>
    <row r="530" spans="1:8">
      <c r="A530" s="32">
        <v>2529</v>
      </c>
      <c r="B530" s="14" t="s">
        <v>612</v>
      </c>
      <c r="C530" s="32" t="s">
        <v>6120</v>
      </c>
      <c r="D530" s="32" t="s">
        <v>6121</v>
      </c>
      <c r="E530" t="s">
        <v>404</v>
      </c>
      <c r="F530" s="105">
        <f t="shared" si="8"/>
        <v>23</v>
      </c>
      <c r="G530" s="32" t="s">
        <v>1219</v>
      </c>
      <c r="H530" s="32">
        <v>2</v>
      </c>
    </row>
    <row r="531" spans="1:8">
      <c r="A531" s="32">
        <v>2530</v>
      </c>
      <c r="B531" s="14" t="s">
        <v>613</v>
      </c>
      <c r="C531" s="32" t="s">
        <v>6122</v>
      </c>
      <c r="D531" s="32" t="s">
        <v>6123</v>
      </c>
      <c r="E531" t="s">
        <v>404</v>
      </c>
      <c r="F531" s="105">
        <f t="shared" si="8"/>
        <v>23</v>
      </c>
      <c r="G531" s="32" t="s">
        <v>1219</v>
      </c>
      <c r="H531" s="32">
        <v>2</v>
      </c>
    </row>
    <row r="532" spans="1:8">
      <c r="A532" s="32">
        <v>2531</v>
      </c>
      <c r="B532" s="14" t="s">
        <v>614</v>
      </c>
      <c r="C532" s="32" t="s">
        <v>6124</v>
      </c>
      <c r="D532" s="32" t="s">
        <v>6125</v>
      </c>
      <c r="E532" t="s">
        <v>404</v>
      </c>
      <c r="F532" s="105">
        <f t="shared" si="8"/>
        <v>23</v>
      </c>
      <c r="G532" s="32" t="s">
        <v>1219</v>
      </c>
      <c r="H532" s="32">
        <v>2</v>
      </c>
    </row>
    <row r="533" spans="1:8">
      <c r="A533" s="32">
        <v>2532</v>
      </c>
      <c r="B533" s="14" t="s">
        <v>615</v>
      </c>
      <c r="C533" s="32" t="s">
        <v>6126</v>
      </c>
      <c r="D533" s="32" t="s">
        <v>6127</v>
      </c>
      <c r="E533" t="s">
        <v>404</v>
      </c>
      <c r="F533" s="105">
        <f t="shared" si="8"/>
        <v>23</v>
      </c>
      <c r="G533" s="32" t="s">
        <v>1219</v>
      </c>
      <c r="H533" s="32">
        <v>1</v>
      </c>
    </row>
    <row r="534" spans="1:8">
      <c r="A534" s="32">
        <v>2533</v>
      </c>
      <c r="B534" s="14" t="s">
        <v>616</v>
      </c>
      <c r="C534" s="32" t="s">
        <v>6128</v>
      </c>
      <c r="D534" s="32" t="s">
        <v>6129</v>
      </c>
      <c r="E534" t="s">
        <v>404</v>
      </c>
      <c r="F534" s="105">
        <f t="shared" si="8"/>
        <v>23</v>
      </c>
      <c r="G534" s="32" t="s">
        <v>1219</v>
      </c>
      <c r="H534" s="32">
        <v>1</v>
      </c>
    </row>
    <row r="535" spans="1:8">
      <c r="A535" s="32">
        <v>2534</v>
      </c>
      <c r="B535" s="14" t="s">
        <v>617</v>
      </c>
      <c r="C535" s="32" t="s">
        <v>6130</v>
      </c>
      <c r="D535" s="32" t="s">
        <v>6131</v>
      </c>
      <c r="E535" t="s">
        <v>404</v>
      </c>
      <c r="F535" s="105">
        <f t="shared" si="8"/>
        <v>23</v>
      </c>
      <c r="G535" s="32" t="s">
        <v>1219</v>
      </c>
      <c r="H535" s="32">
        <v>1</v>
      </c>
    </row>
    <row r="536" spans="1:8">
      <c r="A536" s="32">
        <v>2535</v>
      </c>
      <c r="B536" s="14" t="s">
        <v>618</v>
      </c>
      <c r="C536" s="32" t="s">
        <v>6132</v>
      </c>
      <c r="D536" s="32" t="s">
        <v>6133</v>
      </c>
      <c r="E536" t="s">
        <v>404</v>
      </c>
      <c r="F536" s="105">
        <f t="shared" si="8"/>
        <v>23</v>
      </c>
      <c r="G536" s="32" t="s">
        <v>1219</v>
      </c>
      <c r="H536" s="32">
        <v>1</v>
      </c>
    </row>
    <row r="537" spans="1:8">
      <c r="A537" s="32">
        <v>2536</v>
      </c>
      <c r="B537" s="14" t="s">
        <v>619</v>
      </c>
      <c r="C537" s="32" t="s">
        <v>6134</v>
      </c>
      <c r="D537" s="32" t="s">
        <v>6135</v>
      </c>
      <c r="E537" t="s">
        <v>404</v>
      </c>
      <c r="F537" s="105">
        <f t="shared" si="8"/>
        <v>23</v>
      </c>
      <c r="G537" s="32" t="s">
        <v>1219</v>
      </c>
      <c r="H537" s="32">
        <v>1</v>
      </c>
    </row>
    <row r="538" spans="1:8">
      <c r="A538" s="32">
        <v>2537</v>
      </c>
      <c r="B538" s="14" t="s">
        <v>620</v>
      </c>
      <c r="C538" s="32" t="s">
        <v>6136</v>
      </c>
      <c r="D538" s="32" t="s">
        <v>6137</v>
      </c>
      <c r="E538" t="s">
        <v>404</v>
      </c>
      <c r="F538" s="105">
        <f t="shared" si="8"/>
        <v>23</v>
      </c>
      <c r="G538" s="32" t="s">
        <v>1219</v>
      </c>
      <c r="H538" s="32">
        <v>1</v>
      </c>
    </row>
    <row r="539" spans="1:8">
      <c r="A539" s="32">
        <v>2538</v>
      </c>
      <c r="B539" s="14" t="s">
        <v>621</v>
      </c>
      <c r="C539" s="32" t="s">
        <v>6138</v>
      </c>
      <c r="D539" s="32" t="s">
        <v>6139</v>
      </c>
      <c r="E539" t="s">
        <v>404</v>
      </c>
      <c r="F539" s="105">
        <f t="shared" si="8"/>
        <v>23</v>
      </c>
      <c r="G539" s="32" t="s">
        <v>1219</v>
      </c>
      <c r="H539" s="32">
        <v>1</v>
      </c>
    </row>
    <row r="540" spans="1:8">
      <c r="A540" s="32">
        <v>2539</v>
      </c>
      <c r="B540" s="14" t="s">
        <v>622</v>
      </c>
      <c r="C540" s="32" t="s">
        <v>6140</v>
      </c>
      <c r="D540" s="32" t="s">
        <v>6141</v>
      </c>
      <c r="E540" t="s">
        <v>404</v>
      </c>
      <c r="F540" s="105">
        <f t="shared" si="8"/>
        <v>23</v>
      </c>
      <c r="G540" s="32" t="s">
        <v>1219</v>
      </c>
      <c r="H540" s="32">
        <v>1</v>
      </c>
    </row>
    <row r="541" spans="1:8">
      <c r="A541" s="32">
        <v>2540</v>
      </c>
      <c r="B541" s="14" t="s">
        <v>623</v>
      </c>
      <c r="C541" s="32" t="s">
        <v>6142</v>
      </c>
      <c r="D541" s="32" t="s">
        <v>6143</v>
      </c>
      <c r="E541" t="s">
        <v>404</v>
      </c>
      <c r="F541" s="105">
        <f t="shared" si="8"/>
        <v>23</v>
      </c>
      <c r="G541" s="32" t="s">
        <v>1219</v>
      </c>
      <c r="H541" s="32">
        <v>1</v>
      </c>
    </row>
    <row r="542" spans="1:8">
      <c r="A542" s="32">
        <v>2541</v>
      </c>
      <c r="B542" s="14" t="s">
        <v>624</v>
      </c>
      <c r="C542" s="32" t="s">
        <v>6144</v>
      </c>
      <c r="D542" s="32" t="s">
        <v>6145</v>
      </c>
      <c r="E542" t="s">
        <v>404</v>
      </c>
      <c r="F542" s="105">
        <f t="shared" si="8"/>
        <v>23</v>
      </c>
      <c r="G542" s="32" t="s">
        <v>1219</v>
      </c>
      <c r="H542" s="32">
        <v>1</v>
      </c>
    </row>
    <row r="543" spans="1:8">
      <c r="A543" s="32">
        <v>2542</v>
      </c>
      <c r="B543" s="14" t="s">
        <v>625</v>
      </c>
      <c r="C543" s="32" t="s">
        <v>6146</v>
      </c>
      <c r="D543" s="32" t="s">
        <v>6147</v>
      </c>
      <c r="E543" t="s">
        <v>404</v>
      </c>
      <c r="F543" s="105">
        <f t="shared" si="8"/>
        <v>23</v>
      </c>
      <c r="G543" s="32" t="s">
        <v>1219</v>
      </c>
      <c r="H543" s="32">
        <v>1</v>
      </c>
    </row>
    <row r="544" spans="1:8">
      <c r="A544" s="32">
        <v>2543</v>
      </c>
      <c r="B544" s="14" t="s">
        <v>626</v>
      </c>
      <c r="C544" s="32" t="s">
        <v>6148</v>
      </c>
      <c r="D544" s="32" t="s">
        <v>6149</v>
      </c>
      <c r="E544" t="s">
        <v>404</v>
      </c>
      <c r="F544" s="105">
        <f t="shared" si="8"/>
        <v>23</v>
      </c>
      <c r="G544" s="32" t="s">
        <v>1219</v>
      </c>
      <c r="H544" s="32">
        <v>1</v>
      </c>
    </row>
    <row r="545" spans="1:8">
      <c r="A545" s="32">
        <v>2544</v>
      </c>
      <c r="B545" s="14" t="s">
        <v>627</v>
      </c>
      <c r="C545" s="32" t="s">
        <v>6150</v>
      </c>
      <c r="D545" s="32" t="s">
        <v>6151</v>
      </c>
      <c r="E545" t="s">
        <v>404</v>
      </c>
      <c r="F545" s="105">
        <f t="shared" si="8"/>
        <v>23</v>
      </c>
      <c r="G545" s="32" t="s">
        <v>1219</v>
      </c>
      <c r="H545" s="32">
        <v>1</v>
      </c>
    </row>
    <row r="546" spans="1:8">
      <c r="A546" s="32">
        <v>2545</v>
      </c>
      <c r="B546" s="14" t="s">
        <v>628</v>
      </c>
      <c r="C546" s="32" t="s">
        <v>6152</v>
      </c>
      <c r="D546" s="32" t="s">
        <v>6153</v>
      </c>
      <c r="E546" t="s">
        <v>404</v>
      </c>
      <c r="F546" s="105">
        <f t="shared" si="8"/>
        <v>23</v>
      </c>
      <c r="G546" s="32" t="s">
        <v>1219</v>
      </c>
      <c r="H546" s="32">
        <v>2</v>
      </c>
    </row>
    <row r="547" spans="1:8">
      <c r="A547" s="32">
        <v>2546</v>
      </c>
      <c r="B547" s="14" t="s">
        <v>629</v>
      </c>
      <c r="C547" s="32" t="s">
        <v>6222</v>
      </c>
      <c r="D547" s="32" t="s">
        <v>6223</v>
      </c>
      <c r="E547" s="32" t="s">
        <v>1359</v>
      </c>
      <c r="F547" s="105">
        <f t="shared" si="8"/>
        <v>21</v>
      </c>
      <c r="G547" s="36" t="s">
        <v>1194</v>
      </c>
      <c r="H547" s="32" t="s">
        <v>83</v>
      </c>
    </row>
    <row r="548" spans="1:8">
      <c r="A548" s="32">
        <v>2547</v>
      </c>
      <c r="B548" s="14" t="s">
        <v>630</v>
      </c>
      <c r="C548" s="32" t="s">
        <v>6224</v>
      </c>
      <c r="D548" s="32" t="s">
        <v>6225</v>
      </c>
      <c r="E548" s="32" t="s">
        <v>1359</v>
      </c>
      <c r="F548" s="105">
        <f t="shared" si="8"/>
        <v>21</v>
      </c>
      <c r="G548" s="36" t="s">
        <v>1194</v>
      </c>
      <c r="H548" s="32" t="s">
        <v>83</v>
      </c>
    </row>
    <row r="549" spans="1:8">
      <c r="A549" s="32">
        <v>2548</v>
      </c>
      <c r="B549" s="14" t="s">
        <v>631</v>
      </c>
      <c r="C549" s="32" t="s">
        <v>6226</v>
      </c>
      <c r="D549" s="32" t="s">
        <v>6227</v>
      </c>
      <c r="E549" s="32" t="s">
        <v>1359</v>
      </c>
      <c r="F549" s="105">
        <f t="shared" si="8"/>
        <v>21</v>
      </c>
      <c r="G549" s="36" t="s">
        <v>1198</v>
      </c>
      <c r="H549" s="32" t="s">
        <v>83</v>
      </c>
    </row>
    <row r="550" spans="1:8">
      <c r="A550" s="32">
        <v>2549</v>
      </c>
      <c r="B550" s="14" t="s">
        <v>632</v>
      </c>
      <c r="C550" s="32" t="s">
        <v>6228</v>
      </c>
      <c r="D550" s="32" t="s">
        <v>6229</v>
      </c>
      <c r="E550" s="32" t="s">
        <v>1359</v>
      </c>
      <c r="F550" s="105">
        <f t="shared" si="8"/>
        <v>21</v>
      </c>
      <c r="G550" s="36" t="s">
        <v>1198</v>
      </c>
      <c r="H550" s="32" t="s">
        <v>83</v>
      </c>
    </row>
    <row r="551" spans="1:8">
      <c r="A551" s="32">
        <v>2550</v>
      </c>
      <c r="B551" s="14" t="s">
        <v>633</v>
      </c>
      <c r="C551" s="32" t="s">
        <v>6230</v>
      </c>
      <c r="D551" s="32" t="s">
        <v>6231</v>
      </c>
      <c r="E551" s="32" t="s">
        <v>1359</v>
      </c>
      <c r="F551" s="105">
        <f t="shared" si="8"/>
        <v>21</v>
      </c>
      <c r="G551" s="36" t="s">
        <v>1198</v>
      </c>
      <c r="H551" s="32" t="s">
        <v>50</v>
      </c>
    </row>
    <row r="552" spans="1:8">
      <c r="A552" s="32">
        <v>2551</v>
      </c>
      <c r="B552" s="14" t="s">
        <v>634</v>
      </c>
      <c r="C552" s="32" t="s">
        <v>6232</v>
      </c>
      <c r="D552" s="32" t="s">
        <v>6233</v>
      </c>
      <c r="E552" s="32" t="s">
        <v>1359</v>
      </c>
      <c r="F552" s="105">
        <f t="shared" si="8"/>
        <v>21</v>
      </c>
      <c r="G552" s="36" t="s">
        <v>1198</v>
      </c>
      <c r="H552" s="32" t="s">
        <v>50</v>
      </c>
    </row>
    <row r="553" spans="1:8">
      <c r="A553" s="32">
        <v>2552</v>
      </c>
      <c r="B553" s="14" t="s">
        <v>635</v>
      </c>
      <c r="C553" s="32" t="s">
        <v>6234</v>
      </c>
      <c r="D553" s="32" t="s">
        <v>6235</v>
      </c>
      <c r="E553" s="32" t="s">
        <v>1359</v>
      </c>
      <c r="F553" s="105">
        <f t="shared" si="8"/>
        <v>21</v>
      </c>
      <c r="G553" s="36" t="s">
        <v>1198</v>
      </c>
      <c r="H553" s="32" t="s">
        <v>50</v>
      </c>
    </row>
    <row r="554" spans="1:8">
      <c r="A554" s="32">
        <v>2553</v>
      </c>
      <c r="B554" s="14" t="s">
        <v>636</v>
      </c>
      <c r="C554" s="32" t="s">
        <v>6236</v>
      </c>
      <c r="D554" s="32" t="s">
        <v>6241</v>
      </c>
      <c r="E554" s="32" t="s">
        <v>404</v>
      </c>
      <c r="F554" s="105">
        <f t="shared" si="8"/>
        <v>23</v>
      </c>
      <c r="G554" s="36" t="s">
        <v>1207</v>
      </c>
      <c r="H554" s="32" t="s">
        <v>83</v>
      </c>
    </row>
    <row r="555" spans="1:8">
      <c r="A555" s="32">
        <v>2554</v>
      </c>
      <c r="B555" s="14" t="s">
        <v>637</v>
      </c>
      <c r="C555" s="32" t="s">
        <v>6237</v>
      </c>
      <c r="D555" s="32" t="s">
        <v>6238</v>
      </c>
      <c r="E555" s="32" t="s">
        <v>404</v>
      </c>
      <c r="F555" s="105">
        <f t="shared" si="8"/>
        <v>23</v>
      </c>
      <c r="G555" s="36" t="s">
        <v>1215</v>
      </c>
      <c r="H555" s="32" t="s">
        <v>83</v>
      </c>
    </row>
    <row r="556" spans="1:8">
      <c r="A556" s="32">
        <v>2555</v>
      </c>
      <c r="B556" s="14" t="s">
        <v>638</v>
      </c>
      <c r="C556" s="32" t="s">
        <v>6239</v>
      </c>
      <c r="D556" s="32" t="s">
        <v>6240</v>
      </c>
      <c r="E556" s="32" t="s">
        <v>1183</v>
      </c>
      <c r="F556" s="105">
        <f t="shared" si="8"/>
        <v>20</v>
      </c>
      <c r="G556" s="36" t="s">
        <v>1215</v>
      </c>
      <c r="H556" s="32" t="s">
        <v>83</v>
      </c>
    </row>
    <row r="557" spans="1:8">
      <c r="A557" s="32">
        <v>2556</v>
      </c>
      <c r="B557" s="14" t="s">
        <v>639</v>
      </c>
      <c r="C557" s="32" t="s">
        <v>1387</v>
      </c>
      <c r="D557" s="32" t="s">
        <v>1388</v>
      </c>
      <c r="E557" s="32" t="s">
        <v>404</v>
      </c>
      <c r="F557" s="105">
        <f t="shared" si="8"/>
        <v>23</v>
      </c>
      <c r="G557" s="36" t="s">
        <v>1214</v>
      </c>
      <c r="H557" s="32" t="s">
        <v>275</v>
      </c>
    </row>
    <row r="558" spans="1:8">
      <c r="A558" s="32">
        <v>2557</v>
      </c>
      <c r="B558" s="14" t="s">
        <v>640</v>
      </c>
      <c r="C558" s="36" t="s">
        <v>6263</v>
      </c>
      <c r="D558" s="36" t="s">
        <v>6264</v>
      </c>
      <c r="E558" s="36" t="s">
        <v>404</v>
      </c>
      <c r="F558" s="105">
        <f t="shared" si="8"/>
        <v>23</v>
      </c>
      <c r="G558" s="32" t="s">
        <v>1221</v>
      </c>
      <c r="H558" s="32">
        <v>2</v>
      </c>
    </row>
    <row r="559" spans="1:8">
      <c r="A559" s="32">
        <v>2558</v>
      </c>
      <c r="B559" s="14" t="s">
        <v>641</v>
      </c>
      <c r="C559" s="36" t="s">
        <v>6265</v>
      </c>
      <c r="D559" s="36" t="s">
        <v>6266</v>
      </c>
      <c r="E559" s="36" t="s">
        <v>404</v>
      </c>
      <c r="F559" s="105">
        <f t="shared" si="8"/>
        <v>23</v>
      </c>
      <c r="G559" s="32" t="s">
        <v>1221</v>
      </c>
      <c r="H559" s="32">
        <v>1</v>
      </c>
    </row>
    <row r="560" spans="1:8">
      <c r="A560" s="32">
        <v>2559</v>
      </c>
      <c r="B560" s="14" t="s">
        <v>642</v>
      </c>
      <c r="C560" s="36" t="s">
        <v>6267</v>
      </c>
      <c r="D560" s="36" t="s">
        <v>6268</v>
      </c>
      <c r="E560" s="36" t="s">
        <v>404</v>
      </c>
      <c r="F560" s="105">
        <f t="shared" si="8"/>
        <v>23</v>
      </c>
      <c r="G560" s="32" t="s">
        <v>1221</v>
      </c>
      <c r="H560" s="32">
        <v>1</v>
      </c>
    </row>
    <row r="561" spans="1:1">
      <c r="A561" s="32">
        <v>2560</v>
      </c>
    </row>
    <row r="562" spans="1:1">
      <c r="A562" s="32">
        <v>2561</v>
      </c>
    </row>
    <row r="563" spans="1:1">
      <c r="A563" s="32">
        <v>2562</v>
      </c>
    </row>
    <row r="564" spans="1:1">
      <c r="A564" s="32">
        <v>2563</v>
      </c>
    </row>
    <row r="565" spans="1:1">
      <c r="A565" s="32">
        <v>2564</v>
      </c>
    </row>
    <row r="566" spans="1:1">
      <c r="A566" s="32">
        <v>2565</v>
      </c>
    </row>
    <row r="567" spans="1:1">
      <c r="A567" s="32">
        <v>2566</v>
      </c>
    </row>
    <row r="568" spans="1:1">
      <c r="A568" s="32">
        <v>2567</v>
      </c>
    </row>
    <row r="569" spans="1:1">
      <c r="A569" s="32">
        <v>2568</v>
      </c>
    </row>
    <row r="570" spans="1:1">
      <c r="A570" s="32">
        <v>2569</v>
      </c>
    </row>
    <row r="571" spans="1:1">
      <c r="A571" s="32">
        <v>2570</v>
      </c>
    </row>
    <row r="572" spans="1:1">
      <c r="A572" s="32">
        <v>2571</v>
      </c>
    </row>
    <row r="573" spans="1:1">
      <c r="A573" s="32">
        <v>2572</v>
      </c>
    </row>
    <row r="574" spans="1:1">
      <c r="A574" s="32">
        <v>2573</v>
      </c>
    </row>
    <row r="575" spans="1:1">
      <c r="A575" s="32">
        <v>2574</v>
      </c>
    </row>
    <row r="576" spans="1:1">
      <c r="A576" s="32">
        <v>2575</v>
      </c>
    </row>
    <row r="577" spans="1:1">
      <c r="A577" s="32">
        <v>2576</v>
      </c>
    </row>
    <row r="578" spans="1:1">
      <c r="A578" s="32">
        <v>2577</v>
      </c>
    </row>
    <row r="579" spans="1:1">
      <c r="A579" s="32">
        <v>2578</v>
      </c>
    </row>
    <row r="580" spans="1:1">
      <c r="A580" s="32">
        <v>2579</v>
      </c>
    </row>
    <row r="581" spans="1:1">
      <c r="A581" s="32">
        <v>2580</v>
      </c>
    </row>
    <row r="582" spans="1:1">
      <c r="A582" s="32">
        <v>2581</v>
      </c>
    </row>
    <row r="583" spans="1:1">
      <c r="A583" s="32">
        <v>2582</v>
      </c>
    </row>
    <row r="584" spans="1:1">
      <c r="A584" s="32">
        <v>2583</v>
      </c>
    </row>
    <row r="585" spans="1:1">
      <c r="A585" s="32">
        <v>2584</v>
      </c>
    </row>
    <row r="586" spans="1:1">
      <c r="A586" s="32">
        <v>2585</v>
      </c>
    </row>
    <row r="587" spans="1:1">
      <c r="A587" s="32">
        <v>2586</v>
      </c>
    </row>
    <row r="588" spans="1:1">
      <c r="A588" s="32">
        <v>2587</v>
      </c>
    </row>
    <row r="589" spans="1:1">
      <c r="A589" s="32">
        <v>2588</v>
      </c>
    </row>
    <row r="590" spans="1:1">
      <c r="A590" s="32">
        <v>2589</v>
      </c>
    </row>
    <row r="591" spans="1:1">
      <c r="A591" s="32">
        <v>2590</v>
      </c>
    </row>
    <row r="592" spans="1:1">
      <c r="A592" s="32">
        <v>2591</v>
      </c>
    </row>
    <row r="593" spans="1:1">
      <c r="A593" s="32">
        <v>2592</v>
      </c>
    </row>
    <row r="594" spans="1:1">
      <c r="A594" s="32">
        <v>2593</v>
      </c>
    </row>
    <row r="595" spans="1:1">
      <c r="A595" s="32">
        <v>2594</v>
      </c>
    </row>
    <row r="596" spans="1:1">
      <c r="A596" s="32">
        <v>2595</v>
      </c>
    </row>
    <row r="597" spans="1:1">
      <c r="A597" s="32">
        <v>2596</v>
      </c>
    </row>
    <row r="598" spans="1:1">
      <c r="A598" s="32">
        <v>2597</v>
      </c>
    </row>
    <row r="599" spans="1:1">
      <c r="A599" s="32">
        <v>2598</v>
      </c>
    </row>
    <row r="600" spans="1:1">
      <c r="A600" s="32">
        <v>2599</v>
      </c>
    </row>
    <row r="601" spans="1:1">
      <c r="A601" s="32">
        <v>2600</v>
      </c>
    </row>
    <row r="602" spans="1:1">
      <c r="A602" s="32">
        <v>2601</v>
      </c>
    </row>
    <row r="603" spans="1:1">
      <c r="A603" s="32">
        <v>2602</v>
      </c>
    </row>
    <row r="604" spans="1:1">
      <c r="A604" s="32">
        <v>2603</v>
      </c>
    </row>
    <row r="605" spans="1:1">
      <c r="A605" s="32">
        <v>2604</v>
      </c>
    </row>
    <row r="606" spans="1:1">
      <c r="A606" s="32">
        <v>2605</v>
      </c>
    </row>
    <row r="607" spans="1:1">
      <c r="A607" s="32">
        <v>2606</v>
      </c>
    </row>
    <row r="608" spans="1:1">
      <c r="A608" s="32">
        <v>2607</v>
      </c>
    </row>
    <row r="609" spans="1:1">
      <c r="A609" s="32">
        <v>2608</v>
      </c>
    </row>
    <row r="610" spans="1:1">
      <c r="A610" s="32">
        <v>2609</v>
      </c>
    </row>
    <row r="611" spans="1:1">
      <c r="A611" s="32">
        <v>2610</v>
      </c>
    </row>
    <row r="612" spans="1:1">
      <c r="A612" s="32">
        <v>2611</v>
      </c>
    </row>
    <row r="613" spans="1:1">
      <c r="A613" s="32">
        <v>2612</v>
      </c>
    </row>
    <row r="614" spans="1:1">
      <c r="A614" s="32">
        <v>2613</v>
      </c>
    </row>
    <row r="615" spans="1:1">
      <c r="A615" s="32">
        <v>2614</v>
      </c>
    </row>
    <row r="616" spans="1:1">
      <c r="A616" s="32">
        <v>2615</v>
      </c>
    </row>
    <row r="617" spans="1:1">
      <c r="A617" s="32">
        <v>2616</v>
      </c>
    </row>
    <row r="618" spans="1:1">
      <c r="A618" s="32">
        <v>2617</v>
      </c>
    </row>
    <row r="619" spans="1:1">
      <c r="A619" s="32">
        <v>2618</v>
      </c>
    </row>
    <row r="620" spans="1:1">
      <c r="A620" s="32">
        <v>2619</v>
      </c>
    </row>
    <row r="621" spans="1:1">
      <c r="A621" s="32">
        <v>2620</v>
      </c>
    </row>
    <row r="622" spans="1:1">
      <c r="A622" s="32">
        <v>2621</v>
      </c>
    </row>
    <row r="623" spans="1:1">
      <c r="A623" s="32">
        <v>2622</v>
      </c>
    </row>
    <row r="624" spans="1:1">
      <c r="A624" s="32">
        <v>2623</v>
      </c>
    </row>
    <row r="625" spans="1:1">
      <c r="A625" s="32">
        <v>2624</v>
      </c>
    </row>
    <row r="626" spans="1:1">
      <c r="A626" s="32">
        <v>2625</v>
      </c>
    </row>
    <row r="627" spans="1:1">
      <c r="A627" s="32">
        <v>2626</v>
      </c>
    </row>
    <row r="628" spans="1:1">
      <c r="A628" s="32">
        <v>2627</v>
      </c>
    </row>
    <row r="629" spans="1:1">
      <c r="A629" s="32">
        <v>2628</v>
      </c>
    </row>
    <row r="630" spans="1:1">
      <c r="A630" s="32">
        <v>2629</v>
      </c>
    </row>
    <row r="631" spans="1:1">
      <c r="A631" s="32">
        <v>2630</v>
      </c>
    </row>
    <row r="632" spans="1:1">
      <c r="A632" s="32">
        <v>2631</v>
      </c>
    </row>
    <row r="633" spans="1:1">
      <c r="A633" s="32">
        <v>2632</v>
      </c>
    </row>
    <row r="634" spans="1:1">
      <c r="A634" s="32">
        <v>2633</v>
      </c>
    </row>
    <row r="635" spans="1:1">
      <c r="A635" s="32">
        <v>2634</v>
      </c>
    </row>
    <row r="636" spans="1:1">
      <c r="A636" s="32">
        <v>2635</v>
      </c>
    </row>
    <row r="637" spans="1:1">
      <c r="A637" s="32">
        <v>2636</v>
      </c>
    </row>
    <row r="638" spans="1:1">
      <c r="A638" s="32">
        <v>2637</v>
      </c>
    </row>
    <row r="639" spans="1:1">
      <c r="A639" s="32">
        <v>2638</v>
      </c>
    </row>
    <row r="640" spans="1:1">
      <c r="A640" s="32">
        <v>2639</v>
      </c>
    </row>
    <row r="641" spans="1:1">
      <c r="A641" s="32">
        <v>2640</v>
      </c>
    </row>
    <row r="642" spans="1:1">
      <c r="A642" s="32">
        <v>2641</v>
      </c>
    </row>
    <row r="643" spans="1:1">
      <c r="A643" s="32">
        <v>2642</v>
      </c>
    </row>
    <row r="644" spans="1:1">
      <c r="A644" s="32">
        <v>2643</v>
      </c>
    </row>
    <row r="645" spans="1:1">
      <c r="A645" s="32">
        <v>2644</v>
      </c>
    </row>
    <row r="646" spans="1:1">
      <c r="A646" s="32">
        <v>2645</v>
      </c>
    </row>
    <row r="647" spans="1:1">
      <c r="A647" s="32">
        <v>2646</v>
      </c>
    </row>
    <row r="648" spans="1:1">
      <c r="A648" s="32">
        <v>2647</v>
      </c>
    </row>
    <row r="649" spans="1:1">
      <c r="A649" s="32">
        <v>2648</v>
      </c>
    </row>
    <row r="650" spans="1:1">
      <c r="A650" s="32">
        <v>2649</v>
      </c>
    </row>
    <row r="651" spans="1:1">
      <c r="A651" s="32">
        <v>2650</v>
      </c>
    </row>
    <row r="652" spans="1:1">
      <c r="A652" s="32">
        <v>2651</v>
      </c>
    </row>
    <row r="653" spans="1:1">
      <c r="A653" s="32">
        <v>2652</v>
      </c>
    </row>
    <row r="654" spans="1:1">
      <c r="A654" s="32">
        <v>2653</v>
      </c>
    </row>
    <row r="655" spans="1:1">
      <c r="A655" s="32">
        <v>2654</v>
      </c>
    </row>
    <row r="656" spans="1:1">
      <c r="A656" s="32">
        <v>2655</v>
      </c>
    </row>
    <row r="657" spans="1:1">
      <c r="A657" s="32">
        <v>2656</v>
      </c>
    </row>
    <row r="658" spans="1:1">
      <c r="A658" s="32">
        <v>2657</v>
      </c>
    </row>
    <row r="659" spans="1:1">
      <c r="A659" s="32">
        <v>2658</v>
      </c>
    </row>
    <row r="660" spans="1:1">
      <c r="A660" s="32">
        <v>2659</v>
      </c>
    </row>
    <row r="661" spans="1:1">
      <c r="A661" s="32">
        <v>2660</v>
      </c>
    </row>
    <row r="662" spans="1:1">
      <c r="A662" s="32">
        <v>2661</v>
      </c>
    </row>
    <row r="663" spans="1:1">
      <c r="A663" s="32">
        <v>2662</v>
      </c>
    </row>
    <row r="664" spans="1:1">
      <c r="A664" s="32">
        <v>2663</v>
      </c>
    </row>
    <row r="665" spans="1:1">
      <c r="A665" s="32">
        <v>2664</v>
      </c>
    </row>
    <row r="666" spans="1:1">
      <c r="A666" s="32">
        <v>2665</v>
      </c>
    </row>
    <row r="667" spans="1:1">
      <c r="A667" s="32">
        <v>2666</v>
      </c>
    </row>
    <row r="668" spans="1:1">
      <c r="A668" s="32">
        <v>2667</v>
      </c>
    </row>
    <row r="669" spans="1:1">
      <c r="A669" s="32">
        <v>2668</v>
      </c>
    </row>
    <row r="670" spans="1:1">
      <c r="A670" s="32">
        <v>2669</v>
      </c>
    </row>
    <row r="671" spans="1:1">
      <c r="A671" s="32">
        <v>2670</v>
      </c>
    </row>
    <row r="672" spans="1:1">
      <c r="A672" s="32">
        <v>2671</v>
      </c>
    </row>
    <row r="673" spans="1:1">
      <c r="A673" s="32">
        <v>2672</v>
      </c>
    </row>
    <row r="674" spans="1:1">
      <c r="A674" s="32">
        <v>2673</v>
      </c>
    </row>
    <row r="675" spans="1:1">
      <c r="A675" s="32">
        <v>2674</v>
      </c>
    </row>
    <row r="676" spans="1:1">
      <c r="A676" s="32">
        <v>2675</v>
      </c>
    </row>
    <row r="677" spans="1:1">
      <c r="A677" s="32">
        <v>2676</v>
      </c>
    </row>
    <row r="678" spans="1:1">
      <c r="A678" s="32">
        <v>2677</v>
      </c>
    </row>
    <row r="679" spans="1:1">
      <c r="A679" s="32">
        <v>2678</v>
      </c>
    </row>
    <row r="680" spans="1:1">
      <c r="A680" s="32">
        <v>2679</v>
      </c>
    </row>
    <row r="681" spans="1:1">
      <c r="A681" s="32">
        <v>2680</v>
      </c>
    </row>
    <row r="682" spans="1:1">
      <c r="A682" s="32">
        <v>2681</v>
      </c>
    </row>
    <row r="683" spans="1:1">
      <c r="A683" s="32">
        <v>2682</v>
      </c>
    </row>
    <row r="684" spans="1:1">
      <c r="A684" s="32">
        <v>2683</v>
      </c>
    </row>
    <row r="685" spans="1:1">
      <c r="A685" s="32">
        <v>2684</v>
      </c>
    </row>
    <row r="686" spans="1:1">
      <c r="A686" s="32">
        <v>2685</v>
      </c>
    </row>
    <row r="687" spans="1:1">
      <c r="A687" s="32">
        <v>2686</v>
      </c>
    </row>
    <row r="688" spans="1:1">
      <c r="A688" s="32">
        <v>2687</v>
      </c>
    </row>
    <row r="689" spans="1:1">
      <c r="A689" s="32">
        <v>2688</v>
      </c>
    </row>
    <row r="690" spans="1:1">
      <c r="A690" s="32">
        <v>2689</v>
      </c>
    </row>
    <row r="691" spans="1:1">
      <c r="A691" s="32">
        <v>2690</v>
      </c>
    </row>
    <row r="692" spans="1:1">
      <c r="A692" s="32">
        <v>2691</v>
      </c>
    </row>
    <row r="693" spans="1:1">
      <c r="A693" s="32">
        <v>2692</v>
      </c>
    </row>
    <row r="694" spans="1:1">
      <c r="A694" s="32">
        <v>2693</v>
      </c>
    </row>
    <row r="695" spans="1:1">
      <c r="A695" s="32">
        <v>2694</v>
      </c>
    </row>
    <row r="696" spans="1:1">
      <c r="A696" s="32">
        <v>2695</v>
      </c>
    </row>
    <row r="697" spans="1:1">
      <c r="A697" s="32">
        <v>2696</v>
      </c>
    </row>
    <row r="698" spans="1:1">
      <c r="A698" s="32">
        <v>2697</v>
      </c>
    </row>
    <row r="699" spans="1:1">
      <c r="A699" s="32">
        <v>2698</v>
      </c>
    </row>
    <row r="700" spans="1:1">
      <c r="A700" s="32">
        <v>2699</v>
      </c>
    </row>
    <row r="701" spans="1:1">
      <c r="A701" s="32">
        <v>2700</v>
      </c>
    </row>
    <row r="702" spans="1:1">
      <c r="A702" s="32">
        <v>2701</v>
      </c>
    </row>
    <row r="703" spans="1:1">
      <c r="A703" s="32">
        <v>2702</v>
      </c>
    </row>
    <row r="704" spans="1:1">
      <c r="A704" s="32">
        <v>2703</v>
      </c>
    </row>
    <row r="705" spans="1:1">
      <c r="A705" s="32">
        <v>2704</v>
      </c>
    </row>
    <row r="706" spans="1:1">
      <c r="A706" s="32">
        <v>2705</v>
      </c>
    </row>
    <row r="707" spans="1:1">
      <c r="A707" s="32">
        <v>2706</v>
      </c>
    </row>
    <row r="708" spans="1:1">
      <c r="A708" s="32">
        <v>2707</v>
      </c>
    </row>
    <row r="709" spans="1:1">
      <c r="A709" s="32">
        <v>2708</v>
      </c>
    </row>
    <row r="710" spans="1:1">
      <c r="A710" s="32">
        <v>2709</v>
      </c>
    </row>
    <row r="711" spans="1:1">
      <c r="A711" s="32">
        <v>2710</v>
      </c>
    </row>
    <row r="712" spans="1:1">
      <c r="A712" s="32">
        <v>2711</v>
      </c>
    </row>
    <row r="713" spans="1:1">
      <c r="A713" s="32">
        <v>2712</v>
      </c>
    </row>
    <row r="714" spans="1:1">
      <c r="A714" s="32">
        <v>2713</v>
      </c>
    </row>
    <row r="715" spans="1:1">
      <c r="A715" s="32">
        <v>2714</v>
      </c>
    </row>
    <row r="716" spans="1:1">
      <c r="A716" s="32">
        <v>2715</v>
      </c>
    </row>
    <row r="717" spans="1:1">
      <c r="A717" s="32">
        <v>2716</v>
      </c>
    </row>
    <row r="718" spans="1:1">
      <c r="A718" s="32">
        <v>2717</v>
      </c>
    </row>
    <row r="719" spans="1:1">
      <c r="A719" s="32">
        <v>2718</v>
      </c>
    </row>
    <row r="720" spans="1:1">
      <c r="A720" s="32">
        <v>2719</v>
      </c>
    </row>
    <row r="721" spans="1:1">
      <c r="A721" s="32">
        <v>2720</v>
      </c>
    </row>
    <row r="722" spans="1:1">
      <c r="A722" s="32">
        <v>2721</v>
      </c>
    </row>
    <row r="723" spans="1:1">
      <c r="A723" s="32">
        <v>2722</v>
      </c>
    </row>
    <row r="724" spans="1:1">
      <c r="A724" s="32">
        <v>2723</v>
      </c>
    </row>
    <row r="725" spans="1:1">
      <c r="A725" s="32">
        <v>2724</v>
      </c>
    </row>
    <row r="726" spans="1:1">
      <c r="A726" s="32">
        <v>2725</v>
      </c>
    </row>
    <row r="727" spans="1:1">
      <c r="A727" s="32">
        <v>2726</v>
      </c>
    </row>
    <row r="728" spans="1:1">
      <c r="A728" s="32">
        <v>2727</v>
      </c>
    </row>
    <row r="729" spans="1:1">
      <c r="A729" s="32">
        <v>2728</v>
      </c>
    </row>
    <row r="730" spans="1:1">
      <c r="A730" s="32">
        <v>2729</v>
      </c>
    </row>
    <row r="731" spans="1:1">
      <c r="A731" s="32">
        <v>2730</v>
      </c>
    </row>
    <row r="732" spans="1:1">
      <c r="A732" s="32">
        <v>2731</v>
      </c>
    </row>
    <row r="733" spans="1:1">
      <c r="A733" s="32">
        <v>2732</v>
      </c>
    </row>
    <row r="734" spans="1:1">
      <c r="A734" s="32">
        <v>2733</v>
      </c>
    </row>
    <row r="735" spans="1:1">
      <c r="A735" s="32">
        <v>2734</v>
      </c>
    </row>
    <row r="736" spans="1:1">
      <c r="A736" s="32">
        <v>2735</v>
      </c>
    </row>
    <row r="737" spans="1:1">
      <c r="A737" s="32">
        <v>2736</v>
      </c>
    </row>
    <row r="738" spans="1:1">
      <c r="A738" s="32">
        <v>2737</v>
      </c>
    </row>
    <row r="739" spans="1:1">
      <c r="A739" s="32">
        <v>2738</v>
      </c>
    </row>
    <row r="740" spans="1:1">
      <c r="A740" s="32">
        <v>2739</v>
      </c>
    </row>
    <row r="741" spans="1:1">
      <c r="A741" s="32">
        <v>2740</v>
      </c>
    </row>
    <row r="742" spans="1:1">
      <c r="A742" s="32">
        <v>2741</v>
      </c>
    </row>
    <row r="743" spans="1:1">
      <c r="A743" s="32">
        <v>2742</v>
      </c>
    </row>
    <row r="744" spans="1:1">
      <c r="A744" s="32">
        <v>2743</v>
      </c>
    </row>
    <row r="745" spans="1:1">
      <c r="A745" s="32">
        <v>2744</v>
      </c>
    </row>
    <row r="746" spans="1:1">
      <c r="A746" s="32">
        <v>2745</v>
      </c>
    </row>
    <row r="747" spans="1:1">
      <c r="A747" s="32">
        <v>2746</v>
      </c>
    </row>
    <row r="748" spans="1:1">
      <c r="A748" s="32">
        <v>2747</v>
      </c>
    </row>
    <row r="749" spans="1:1">
      <c r="A749" s="32">
        <v>2748</v>
      </c>
    </row>
    <row r="750" spans="1:1">
      <c r="A750" s="32">
        <v>2749</v>
      </c>
    </row>
    <row r="751" spans="1:1">
      <c r="A751" s="32">
        <v>2750</v>
      </c>
    </row>
    <row r="752" spans="1:1">
      <c r="A752" s="32">
        <v>2751</v>
      </c>
    </row>
    <row r="753" spans="1:1">
      <c r="A753" s="32">
        <v>2752</v>
      </c>
    </row>
    <row r="754" spans="1:1">
      <c r="A754" s="32">
        <v>2753</v>
      </c>
    </row>
    <row r="755" spans="1:1">
      <c r="A755" s="32">
        <v>2754</v>
      </c>
    </row>
    <row r="756" spans="1:1">
      <c r="A756" s="32">
        <v>2755</v>
      </c>
    </row>
    <row r="757" spans="1:1">
      <c r="A757" s="32">
        <v>2756</v>
      </c>
    </row>
    <row r="758" spans="1:1">
      <c r="A758" s="32">
        <v>2757</v>
      </c>
    </row>
    <row r="759" spans="1:1">
      <c r="A759" s="32">
        <v>2758</v>
      </c>
    </row>
    <row r="760" spans="1:1">
      <c r="A760" s="32">
        <v>2759</v>
      </c>
    </row>
    <row r="761" spans="1:1">
      <c r="A761" s="32">
        <v>2760</v>
      </c>
    </row>
    <row r="762" spans="1:1">
      <c r="A762" s="32">
        <v>2761</v>
      </c>
    </row>
    <row r="763" spans="1:1">
      <c r="A763" s="32">
        <v>2762</v>
      </c>
    </row>
    <row r="764" spans="1:1">
      <c r="A764" s="32">
        <v>2763</v>
      </c>
    </row>
    <row r="765" spans="1:1">
      <c r="A765" s="32">
        <v>2764</v>
      </c>
    </row>
    <row r="766" spans="1:1">
      <c r="A766" s="32">
        <v>2765</v>
      </c>
    </row>
    <row r="767" spans="1:1">
      <c r="A767" s="32">
        <v>2766</v>
      </c>
    </row>
    <row r="768" spans="1:1">
      <c r="A768" s="32">
        <v>2767</v>
      </c>
    </row>
    <row r="769" spans="1:1">
      <c r="A769" s="32">
        <v>2768</v>
      </c>
    </row>
    <row r="770" spans="1:1">
      <c r="A770" s="32">
        <v>2769</v>
      </c>
    </row>
    <row r="771" spans="1:1">
      <c r="A771" s="32">
        <v>2770</v>
      </c>
    </row>
    <row r="772" spans="1:1">
      <c r="A772" s="32">
        <v>2771</v>
      </c>
    </row>
    <row r="773" spans="1:1">
      <c r="A773" s="32">
        <v>2772</v>
      </c>
    </row>
    <row r="774" spans="1:1">
      <c r="A774" s="32">
        <v>2773</v>
      </c>
    </row>
    <row r="775" spans="1:1">
      <c r="A775" s="32">
        <v>2774</v>
      </c>
    </row>
    <row r="776" spans="1:1">
      <c r="A776" s="32">
        <v>2775</v>
      </c>
    </row>
    <row r="777" spans="1:1">
      <c r="A777" s="32">
        <v>2776</v>
      </c>
    </row>
    <row r="778" spans="1:1">
      <c r="A778" s="32">
        <v>2777</v>
      </c>
    </row>
    <row r="779" spans="1:1">
      <c r="A779" s="32">
        <v>2778</v>
      </c>
    </row>
    <row r="780" spans="1:1">
      <c r="A780" s="32">
        <v>2779</v>
      </c>
    </row>
    <row r="781" spans="1:1">
      <c r="A781" s="32">
        <v>2780</v>
      </c>
    </row>
    <row r="782" spans="1:1">
      <c r="A782" s="32">
        <v>2781</v>
      </c>
    </row>
    <row r="783" spans="1:1">
      <c r="A783" s="32">
        <v>2782</v>
      </c>
    </row>
    <row r="784" spans="1:1">
      <c r="A784" s="32">
        <v>2783</v>
      </c>
    </row>
    <row r="785" spans="1:1">
      <c r="A785" s="32">
        <v>2784</v>
      </c>
    </row>
    <row r="786" spans="1:1">
      <c r="A786" s="32">
        <v>2785</v>
      </c>
    </row>
    <row r="787" spans="1:1">
      <c r="A787" s="32">
        <v>2786</v>
      </c>
    </row>
    <row r="788" spans="1:1">
      <c r="A788" s="32">
        <v>2787</v>
      </c>
    </row>
    <row r="789" spans="1:1">
      <c r="A789" s="32">
        <v>2788</v>
      </c>
    </row>
    <row r="790" spans="1:1">
      <c r="A790" s="32">
        <v>2789</v>
      </c>
    </row>
    <row r="791" spans="1:1">
      <c r="A791" s="32">
        <v>2790</v>
      </c>
    </row>
    <row r="792" spans="1:1">
      <c r="A792" s="32">
        <v>2791</v>
      </c>
    </row>
    <row r="793" spans="1:1">
      <c r="A793" s="32">
        <v>2792</v>
      </c>
    </row>
    <row r="794" spans="1:1">
      <c r="A794" s="32">
        <v>2793</v>
      </c>
    </row>
    <row r="795" spans="1:1">
      <c r="A795" s="32">
        <v>2794</v>
      </c>
    </row>
    <row r="796" spans="1:1">
      <c r="A796" s="32">
        <v>2795</v>
      </c>
    </row>
    <row r="797" spans="1:1">
      <c r="A797" s="32">
        <v>2796</v>
      </c>
    </row>
    <row r="798" spans="1:1">
      <c r="A798" s="32">
        <v>2797</v>
      </c>
    </row>
    <row r="799" spans="1:1">
      <c r="A799" s="32">
        <v>2798</v>
      </c>
    </row>
    <row r="800" spans="1:1">
      <c r="A800" s="32">
        <v>2799</v>
      </c>
    </row>
    <row r="801" spans="1:1">
      <c r="A801" s="32">
        <v>2800</v>
      </c>
    </row>
    <row r="802" spans="1:1">
      <c r="A802" s="32">
        <v>2801</v>
      </c>
    </row>
    <row r="803" spans="1:1">
      <c r="A803" s="32">
        <v>2802</v>
      </c>
    </row>
    <row r="804" spans="1:1">
      <c r="A804" s="32">
        <v>2803</v>
      </c>
    </row>
    <row r="805" spans="1:1">
      <c r="A805" s="32">
        <v>2804</v>
      </c>
    </row>
    <row r="806" spans="1:1">
      <c r="A806" s="32">
        <v>2805</v>
      </c>
    </row>
    <row r="807" spans="1:1">
      <c r="A807" s="32">
        <v>2806</v>
      </c>
    </row>
    <row r="808" spans="1:1">
      <c r="A808" s="32">
        <v>2807</v>
      </c>
    </row>
    <row r="809" spans="1:1">
      <c r="A809" s="32">
        <v>2808</v>
      </c>
    </row>
    <row r="810" spans="1:1">
      <c r="A810" s="32">
        <v>2809</v>
      </c>
    </row>
    <row r="811" spans="1:1">
      <c r="A811" s="32">
        <v>2810</v>
      </c>
    </row>
    <row r="812" spans="1:1">
      <c r="A812" s="32">
        <v>2811</v>
      </c>
    </row>
    <row r="813" spans="1:1">
      <c r="A813" s="32">
        <v>2812</v>
      </c>
    </row>
    <row r="814" spans="1:1">
      <c r="A814" s="32">
        <v>2813</v>
      </c>
    </row>
    <row r="815" spans="1:1">
      <c r="A815" s="32">
        <v>2814</v>
      </c>
    </row>
    <row r="816" spans="1:1">
      <c r="A816" s="32">
        <v>2815</v>
      </c>
    </row>
    <row r="817" spans="1:1">
      <c r="A817" s="32">
        <v>2816</v>
      </c>
    </row>
    <row r="818" spans="1:1">
      <c r="A818" s="32">
        <v>2817</v>
      </c>
    </row>
    <row r="819" spans="1:1">
      <c r="A819" s="32">
        <v>2818</v>
      </c>
    </row>
    <row r="820" spans="1:1">
      <c r="A820" s="32">
        <v>2819</v>
      </c>
    </row>
    <row r="821" spans="1:1">
      <c r="A821" s="32">
        <v>2820</v>
      </c>
    </row>
    <row r="822" spans="1:1">
      <c r="A822" s="32">
        <v>2821</v>
      </c>
    </row>
    <row r="823" spans="1:1">
      <c r="A823" s="32">
        <v>2822</v>
      </c>
    </row>
    <row r="824" spans="1:1">
      <c r="A824" s="32">
        <v>2823</v>
      </c>
    </row>
    <row r="825" spans="1:1">
      <c r="A825" s="32">
        <v>2824</v>
      </c>
    </row>
    <row r="826" spans="1:1">
      <c r="A826" s="32">
        <v>2825</v>
      </c>
    </row>
    <row r="827" spans="1:1">
      <c r="A827" s="32">
        <v>2826</v>
      </c>
    </row>
    <row r="828" spans="1:1">
      <c r="A828" s="32">
        <v>2827</v>
      </c>
    </row>
    <row r="829" spans="1:1">
      <c r="A829" s="32">
        <v>2828</v>
      </c>
    </row>
    <row r="830" spans="1:1">
      <c r="A830" s="32">
        <v>2829</v>
      </c>
    </row>
    <row r="831" spans="1:1">
      <c r="A831" s="32">
        <v>2830</v>
      </c>
    </row>
    <row r="832" spans="1:1">
      <c r="A832" s="32">
        <v>2831</v>
      </c>
    </row>
    <row r="833" spans="1:1">
      <c r="A833" s="32">
        <v>2832</v>
      </c>
    </row>
    <row r="834" spans="1:1">
      <c r="A834" s="32">
        <v>2833</v>
      </c>
    </row>
    <row r="835" spans="1:1">
      <c r="A835" s="32">
        <v>2834</v>
      </c>
    </row>
    <row r="836" spans="1:1">
      <c r="A836" s="32">
        <v>2835</v>
      </c>
    </row>
    <row r="837" spans="1:1">
      <c r="A837" s="32">
        <v>2836</v>
      </c>
    </row>
    <row r="838" spans="1:1">
      <c r="A838" s="32">
        <v>2837</v>
      </c>
    </row>
    <row r="839" spans="1:1">
      <c r="A839" s="32">
        <v>2838</v>
      </c>
    </row>
    <row r="840" spans="1:1">
      <c r="A840" s="32">
        <v>2839</v>
      </c>
    </row>
    <row r="841" spans="1:1">
      <c r="A841" s="32">
        <v>2840</v>
      </c>
    </row>
    <row r="842" spans="1:1">
      <c r="A842" s="32">
        <v>2841</v>
      </c>
    </row>
    <row r="843" spans="1:1">
      <c r="A843" s="32">
        <v>2842</v>
      </c>
    </row>
    <row r="844" spans="1:1">
      <c r="A844" s="32">
        <v>2843</v>
      </c>
    </row>
    <row r="845" spans="1:1">
      <c r="A845" s="32">
        <v>2844</v>
      </c>
    </row>
    <row r="846" spans="1:1">
      <c r="A846" s="32">
        <v>2845</v>
      </c>
    </row>
    <row r="847" spans="1:1">
      <c r="A847" s="32">
        <v>2846</v>
      </c>
    </row>
    <row r="848" spans="1:1">
      <c r="A848" s="32">
        <v>2847</v>
      </c>
    </row>
    <row r="849" spans="1:1">
      <c r="A849" s="32">
        <v>2848</v>
      </c>
    </row>
    <row r="850" spans="1:1">
      <c r="A850" s="32">
        <v>2849</v>
      </c>
    </row>
    <row r="851" spans="1:1">
      <c r="A851" s="32">
        <v>2850</v>
      </c>
    </row>
    <row r="852" spans="1:1">
      <c r="A852" s="32">
        <v>2851</v>
      </c>
    </row>
    <row r="853" spans="1:1">
      <c r="A853" s="32">
        <v>2852</v>
      </c>
    </row>
    <row r="854" spans="1:1">
      <c r="A854" s="32">
        <v>2853</v>
      </c>
    </row>
    <row r="855" spans="1:1">
      <c r="A855" s="32">
        <v>2854</v>
      </c>
    </row>
    <row r="856" spans="1:1">
      <c r="A856" s="32">
        <v>2855</v>
      </c>
    </row>
    <row r="857" spans="1:1">
      <c r="A857" s="32">
        <v>2856</v>
      </c>
    </row>
    <row r="858" spans="1:1">
      <c r="A858" s="32">
        <v>2857</v>
      </c>
    </row>
    <row r="859" spans="1:1">
      <c r="A859" s="32">
        <v>2858</v>
      </c>
    </row>
    <row r="860" spans="1:1">
      <c r="A860" s="32">
        <v>2859</v>
      </c>
    </row>
    <row r="861" spans="1:1">
      <c r="A861" s="32">
        <v>2860</v>
      </c>
    </row>
    <row r="862" spans="1:1">
      <c r="A862" s="32">
        <v>2861</v>
      </c>
    </row>
    <row r="863" spans="1:1">
      <c r="A863" s="32">
        <v>2862</v>
      </c>
    </row>
    <row r="864" spans="1:1">
      <c r="A864" s="32">
        <v>2863</v>
      </c>
    </row>
    <row r="865" spans="1:1">
      <c r="A865" s="32">
        <v>2864</v>
      </c>
    </row>
    <row r="866" spans="1:1">
      <c r="A866" s="32">
        <v>2865</v>
      </c>
    </row>
    <row r="867" spans="1:1">
      <c r="A867" s="32">
        <v>2866</v>
      </c>
    </row>
    <row r="868" spans="1:1">
      <c r="A868" s="32">
        <v>2867</v>
      </c>
    </row>
    <row r="869" spans="1:1">
      <c r="A869" s="32">
        <v>2868</v>
      </c>
    </row>
    <row r="870" spans="1:1">
      <c r="A870" s="32">
        <v>2869</v>
      </c>
    </row>
    <row r="871" spans="1:1">
      <c r="A871" s="32">
        <v>2870</v>
      </c>
    </row>
    <row r="872" spans="1:1">
      <c r="A872" s="32">
        <v>2871</v>
      </c>
    </row>
    <row r="873" spans="1:1">
      <c r="A873" s="32">
        <v>2872</v>
      </c>
    </row>
    <row r="874" spans="1:1">
      <c r="A874" s="32">
        <v>2873</v>
      </c>
    </row>
    <row r="875" spans="1:1">
      <c r="A875" s="32">
        <v>2874</v>
      </c>
    </row>
    <row r="876" spans="1:1">
      <c r="A876" s="32">
        <v>2875</v>
      </c>
    </row>
    <row r="877" spans="1:1">
      <c r="A877" s="32">
        <v>2876</v>
      </c>
    </row>
    <row r="878" spans="1:1">
      <c r="A878" s="32">
        <v>2877</v>
      </c>
    </row>
    <row r="879" spans="1:1">
      <c r="A879" s="32">
        <v>2878</v>
      </c>
    </row>
    <row r="880" spans="1:1">
      <c r="A880" s="32">
        <v>2879</v>
      </c>
    </row>
    <row r="881" spans="1:1">
      <c r="A881" s="32">
        <v>2880</v>
      </c>
    </row>
    <row r="882" spans="1:1">
      <c r="A882" s="32">
        <v>2881</v>
      </c>
    </row>
    <row r="883" spans="1:1">
      <c r="A883" s="32">
        <v>2882</v>
      </c>
    </row>
    <row r="884" spans="1:1">
      <c r="A884" s="32">
        <v>2883</v>
      </c>
    </row>
    <row r="885" spans="1:1">
      <c r="A885" s="32">
        <v>2884</v>
      </c>
    </row>
    <row r="886" spans="1:1">
      <c r="A886" s="32">
        <v>2885</v>
      </c>
    </row>
    <row r="887" spans="1:1">
      <c r="A887" s="32">
        <v>2886</v>
      </c>
    </row>
    <row r="888" spans="1:1">
      <c r="A888" s="32">
        <v>2887</v>
      </c>
    </row>
    <row r="889" spans="1:1">
      <c r="A889" s="32">
        <v>2888</v>
      </c>
    </row>
    <row r="890" spans="1:1">
      <c r="A890" s="32">
        <v>2889</v>
      </c>
    </row>
    <row r="891" spans="1:1">
      <c r="A891" s="32">
        <v>2890</v>
      </c>
    </row>
    <row r="892" spans="1:1">
      <c r="A892" s="32">
        <v>2891</v>
      </c>
    </row>
    <row r="893" spans="1:1">
      <c r="A893" s="32">
        <v>2892</v>
      </c>
    </row>
    <row r="894" spans="1:1">
      <c r="A894" s="32">
        <v>2893</v>
      </c>
    </row>
    <row r="895" spans="1:1">
      <c r="A895" s="32">
        <v>2894</v>
      </c>
    </row>
    <row r="896" spans="1:1">
      <c r="A896" s="32">
        <v>2895</v>
      </c>
    </row>
    <row r="897" spans="1:1">
      <c r="A897" s="32">
        <v>2896</v>
      </c>
    </row>
    <row r="898" spans="1:1">
      <c r="A898" s="32">
        <v>2897</v>
      </c>
    </row>
    <row r="899" spans="1:1">
      <c r="A899" s="32">
        <v>2898</v>
      </c>
    </row>
    <row r="900" spans="1:1">
      <c r="A900" s="32">
        <v>2899</v>
      </c>
    </row>
    <row r="901" spans="1:1">
      <c r="A901" s="32">
        <v>2900</v>
      </c>
    </row>
    <row r="902" spans="1:1">
      <c r="A902" s="32">
        <v>2901</v>
      </c>
    </row>
    <row r="903" spans="1:1">
      <c r="A903" s="32">
        <v>2902</v>
      </c>
    </row>
    <row r="904" spans="1:1">
      <c r="A904" s="32">
        <v>2903</v>
      </c>
    </row>
    <row r="905" spans="1:1">
      <c r="A905" s="32">
        <v>2904</v>
      </c>
    </row>
    <row r="906" spans="1:1">
      <c r="A906" s="32">
        <v>2905</v>
      </c>
    </row>
    <row r="907" spans="1:1">
      <c r="A907" s="32">
        <v>2906</v>
      </c>
    </row>
    <row r="908" spans="1:1">
      <c r="A908" s="32">
        <v>2907</v>
      </c>
    </row>
    <row r="909" spans="1:1">
      <c r="A909" s="32">
        <v>2908</v>
      </c>
    </row>
    <row r="910" spans="1:1">
      <c r="A910" s="32">
        <v>2909</v>
      </c>
    </row>
    <row r="911" spans="1:1">
      <c r="A911" s="32">
        <v>2910</v>
      </c>
    </row>
    <row r="912" spans="1:1">
      <c r="A912" s="32">
        <v>2911</v>
      </c>
    </row>
    <row r="913" spans="1:1">
      <c r="A913" s="32">
        <v>2912</v>
      </c>
    </row>
    <row r="914" spans="1:1">
      <c r="A914" s="32">
        <v>2913</v>
      </c>
    </row>
    <row r="915" spans="1:1">
      <c r="A915" s="32">
        <v>2914</v>
      </c>
    </row>
    <row r="916" spans="1:1">
      <c r="A916" s="32">
        <v>2915</v>
      </c>
    </row>
    <row r="917" spans="1:1">
      <c r="A917" s="32">
        <v>2916</v>
      </c>
    </row>
    <row r="918" spans="1:1">
      <c r="A918" s="32">
        <v>2917</v>
      </c>
    </row>
    <row r="919" spans="1:1">
      <c r="A919" s="32">
        <v>2918</v>
      </c>
    </row>
    <row r="920" spans="1:1">
      <c r="A920" s="32">
        <v>2919</v>
      </c>
    </row>
    <row r="921" spans="1:1">
      <c r="A921" s="32">
        <v>2920</v>
      </c>
    </row>
    <row r="922" spans="1:1">
      <c r="A922" s="32">
        <v>2921</v>
      </c>
    </row>
    <row r="923" spans="1:1">
      <c r="A923" s="32">
        <v>2922</v>
      </c>
    </row>
    <row r="924" spans="1:1">
      <c r="A924" s="32">
        <v>2923</v>
      </c>
    </row>
    <row r="925" spans="1:1">
      <c r="A925" s="32">
        <v>2924</v>
      </c>
    </row>
    <row r="926" spans="1:1">
      <c r="A926" s="32">
        <v>2925</v>
      </c>
    </row>
    <row r="927" spans="1:1">
      <c r="A927" s="32">
        <v>2926</v>
      </c>
    </row>
    <row r="928" spans="1:1">
      <c r="A928" s="32">
        <v>2927</v>
      </c>
    </row>
    <row r="929" spans="1:1">
      <c r="A929" s="32">
        <v>2928</v>
      </c>
    </row>
    <row r="930" spans="1:1">
      <c r="A930" s="32">
        <v>2929</v>
      </c>
    </row>
    <row r="931" spans="1:1">
      <c r="A931" s="32">
        <v>2930</v>
      </c>
    </row>
    <row r="932" spans="1:1">
      <c r="A932" s="32">
        <v>2931</v>
      </c>
    </row>
    <row r="933" spans="1:1">
      <c r="A933" s="32">
        <v>2932</v>
      </c>
    </row>
    <row r="934" spans="1:1">
      <c r="A934" s="32">
        <v>2933</v>
      </c>
    </row>
    <row r="935" spans="1:1">
      <c r="A935" s="32">
        <v>2934</v>
      </c>
    </row>
    <row r="936" spans="1:1">
      <c r="A936" s="32">
        <v>2935</v>
      </c>
    </row>
    <row r="937" spans="1:1">
      <c r="A937" s="32">
        <v>2936</v>
      </c>
    </row>
    <row r="938" spans="1:1">
      <c r="A938" s="32">
        <v>2937</v>
      </c>
    </row>
    <row r="939" spans="1:1">
      <c r="A939" s="32">
        <v>2938</v>
      </c>
    </row>
    <row r="940" spans="1:1">
      <c r="A940" s="32">
        <v>2939</v>
      </c>
    </row>
    <row r="941" spans="1:1">
      <c r="A941" s="32">
        <v>2940</v>
      </c>
    </row>
    <row r="942" spans="1:1">
      <c r="A942" s="32">
        <v>2941</v>
      </c>
    </row>
    <row r="943" spans="1:1">
      <c r="A943" s="32">
        <v>2942</v>
      </c>
    </row>
    <row r="944" spans="1:1">
      <c r="A944" s="32">
        <v>2943</v>
      </c>
    </row>
    <row r="945" spans="1:1">
      <c r="A945" s="32">
        <v>2944</v>
      </c>
    </row>
    <row r="946" spans="1:1">
      <c r="A946" s="32">
        <v>2945</v>
      </c>
    </row>
    <row r="947" spans="1:1">
      <c r="A947" s="32">
        <v>2946</v>
      </c>
    </row>
    <row r="948" spans="1:1">
      <c r="A948" s="32">
        <v>2947</v>
      </c>
    </row>
    <row r="949" spans="1:1">
      <c r="A949" s="32">
        <v>2948</v>
      </c>
    </row>
    <row r="950" spans="1:1">
      <c r="A950" s="32">
        <v>2949</v>
      </c>
    </row>
    <row r="951" spans="1:1">
      <c r="A951" s="32">
        <v>2950</v>
      </c>
    </row>
    <row r="952" spans="1:1">
      <c r="A952" s="32">
        <v>2951</v>
      </c>
    </row>
    <row r="953" spans="1:1">
      <c r="A953" s="32">
        <v>2952</v>
      </c>
    </row>
    <row r="954" spans="1:1">
      <c r="A954" s="32">
        <v>2953</v>
      </c>
    </row>
    <row r="955" spans="1:1">
      <c r="A955" s="32">
        <v>2954</v>
      </c>
    </row>
    <row r="956" spans="1:1">
      <c r="A956" s="32">
        <v>2955</v>
      </c>
    </row>
    <row r="957" spans="1:1">
      <c r="A957" s="32">
        <v>2956</v>
      </c>
    </row>
    <row r="958" spans="1:1">
      <c r="A958" s="32">
        <v>2957</v>
      </c>
    </row>
    <row r="959" spans="1:1">
      <c r="A959" s="32">
        <v>2958</v>
      </c>
    </row>
    <row r="960" spans="1:1">
      <c r="A960" s="32">
        <v>2959</v>
      </c>
    </row>
    <row r="961" spans="1:1">
      <c r="A961" s="32">
        <v>2960</v>
      </c>
    </row>
    <row r="962" spans="1:1">
      <c r="A962" s="32">
        <v>2961</v>
      </c>
    </row>
    <row r="963" spans="1:1">
      <c r="A963" s="32">
        <v>2962</v>
      </c>
    </row>
    <row r="964" spans="1:1">
      <c r="A964" s="32">
        <v>2963</v>
      </c>
    </row>
    <row r="965" spans="1:1">
      <c r="A965" s="32">
        <v>2964</v>
      </c>
    </row>
    <row r="966" spans="1:1">
      <c r="A966" s="32">
        <v>2965</v>
      </c>
    </row>
    <row r="967" spans="1:1">
      <c r="A967" s="32">
        <v>2966</v>
      </c>
    </row>
    <row r="968" spans="1:1">
      <c r="A968" s="32">
        <v>2967</v>
      </c>
    </row>
    <row r="969" spans="1:1">
      <c r="A969" s="32">
        <v>2968</v>
      </c>
    </row>
    <row r="970" spans="1:1">
      <c r="A970" s="32">
        <v>2969</v>
      </c>
    </row>
    <row r="971" spans="1:1">
      <c r="A971" s="32">
        <v>2970</v>
      </c>
    </row>
    <row r="972" spans="1:1">
      <c r="A972" s="32">
        <v>2971</v>
      </c>
    </row>
    <row r="973" spans="1:1">
      <c r="A973" s="32">
        <v>2972</v>
      </c>
    </row>
    <row r="974" spans="1:1">
      <c r="A974" s="32">
        <v>2973</v>
      </c>
    </row>
    <row r="975" spans="1:1">
      <c r="A975" s="32">
        <v>2974</v>
      </c>
    </row>
    <row r="976" spans="1:1">
      <c r="A976" s="32">
        <v>2975</v>
      </c>
    </row>
    <row r="977" spans="1:1">
      <c r="A977" s="32">
        <v>2976</v>
      </c>
    </row>
    <row r="978" spans="1:1">
      <c r="A978" s="32">
        <v>2977</v>
      </c>
    </row>
    <row r="979" spans="1:1">
      <c r="A979" s="32">
        <v>2978</v>
      </c>
    </row>
    <row r="980" spans="1:1">
      <c r="A980" s="32">
        <v>2979</v>
      </c>
    </row>
    <row r="981" spans="1:1">
      <c r="A981" s="32">
        <v>2980</v>
      </c>
    </row>
    <row r="982" spans="1:1">
      <c r="A982" s="32">
        <v>2981</v>
      </c>
    </row>
    <row r="983" spans="1:1">
      <c r="A983" s="32">
        <v>2982</v>
      </c>
    </row>
    <row r="984" spans="1:1">
      <c r="A984" s="32">
        <v>2983</v>
      </c>
    </row>
    <row r="985" spans="1:1">
      <c r="A985" s="32">
        <v>2984</v>
      </c>
    </row>
    <row r="986" spans="1:1">
      <c r="A986" s="32">
        <v>2985</v>
      </c>
    </row>
    <row r="987" spans="1:1">
      <c r="A987" s="32">
        <v>2986</v>
      </c>
    </row>
    <row r="988" spans="1:1">
      <c r="A988" s="32">
        <v>2987</v>
      </c>
    </row>
    <row r="989" spans="1:1">
      <c r="A989" s="32">
        <v>2988</v>
      </c>
    </row>
    <row r="990" spans="1:1">
      <c r="A990" s="32">
        <v>2989</v>
      </c>
    </row>
    <row r="991" spans="1:1">
      <c r="A991" s="32">
        <v>2990</v>
      </c>
    </row>
    <row r="992" spans="1:1">
      <c r="A992" s="32">
        <v>2991</v>
      </c>
    </row>
    <row r="993" spans="1:1">
      <c r="A993" s="32">
        <v>2992</v>
      </c>
    </row>
    <row r="994" spans="1:1">
      <c r="A994" s="32">
        <v>2993</v>
      </c>
    </row>
    <row r="995" spans="1:1">
      <c r="A995" s="32">
        <v>2994</v>
      </c>
    </row>
    <row r="996" spans="1:1">
      <c r="A996" s="32">
        <v>2995</v>
      </c>
    </row>
    <row r="997" spans="1:1">
      <c r="A997" s="32">
        <v>2996</v>
      </c>
    </row>
    <row r="998" spans="1:1">
      <c r="A998" s="32">
        <v>2997</v>
      </c>
    </row>
    <row r="999" spans="1:1">
      <c r="A999" s="32">
        <v>2998</v>
      </c>
    </row>
    <row r="1000" spans="1:1">
      <c r="A1000" s="32">
        <v>2999</v>
      </c>
    </row>
    <row r="1001" spans="1:1">
      <c r="A1001" s="32">
        <v>3000</v>
      </c>
    </row>
    <row r="1002" spans="1:1">
      <c r="A1002" s="32">
        <v>3001</v>
      </c>
    </row>
    <row r="1003" spans="1:1">
      <c r="A1003" s="32">
        <v>3002</v>
      </c>
    </row>
    <row r="1004" spans="1:1">
      <c r="A1004" s="32">
        <v>3003</v>
      </c>
    </row>
    <row r="1005" spans="1:1">
      <c r="A1005" s="32">
        <v>3004</v>
      </c>
    </row>
    <row r="1006" spans="1:1">
      <c r="A1006" s="32">
        <v>3005</v>
      </c>
    </row>
    <row r="1007" spans="1:1">
      <c r="A1007" s="32">
        <v>3006</v>
      </c>
    </row>
    <row r="1008" spans="1:1">
      <c r="A1008" s="32">
        <v>3007</v>
      </c>
    </row>
    <row r="1009" spans="1:1">
      <c r="A1009" s="32">
        <v>3008</v>
      </c>
    </row>
    <row r="1010" spans="1:1">
      <c r="A1010" s="32">
        <v>3009</v>
      </c>
    </row>
    <row r="1011" spans="1:1">
      <c r="A1011" s="32">
        <v>3010</v>
      </c>
    </row>
    <row r="1012" spans="1:1">
      <c r="A1012" s="32">
        <v>3011</v>
      </c>
    </row>
    <row r="1013" spans="1:1">
      <c r="A1013" s="32">
        <v>3012</v>
      </c>
    </row>
    <row r="1014" spans="1:1">
      <c r="A1014" s="32">
        <v>3013</v>
      </c>
    </row>
    <row r="1015" spans="1:1">
      <c r="A1015" s="32">
        <v>3014</v>
      </c>
    </row>
    <row r="1016" spans="1:1">
      <c r="A1016" s="32">
        <v>3015</v>
      </c>
    </row>
    <row r="1017" spans="1:1">
      <c r="A1017" s="32">
        <v>3016</v>
      </c>
    </row>
    <row r="1018" spans="1:1">
      <c r="A1018" s="32">
        <v>3017</v>
      </c>
    </row>
    <row r="1019" spans="1:1">
      <c r="A1019" s="32">
        <v>3018</v>
      </c>
    </row>
    <row r="1020" spans="1:1">
      <c r="A1020" s="32">
        <v>3019</v>
      </c>
    </row>
    <row r="1021" spans="1:1">
      <c r="A1021" s="32">
        <v>3020</v>
      </c>
    </row>
    <row r="1022" spans="1:1">
      <c r="A1022" s="32">
        <v>3021</v>
      </c>
    </row>
    <row r="1023" spans="1:1">
      <c r="A1023" s="32">
        <v>3022</v>
      </c>
    </row>
    <row r="1024" spans="1:1">
      <c r="A1024" s="32">
        <v>3023</v>
      </c>
    </row>
    <row r="1025" spans="1:1">
      <c r="A1025" s="32">
        <v>3024</v>
      </c>
    </row>
    <row r="1026" spans="1:1">
      <c r="A1026" s="32">
        <v>3025</v>
      </c>
    </row>
    <row r="1027" spans="1:1">
      <c r="A1027" s="32">
        <v>3026</v>
      </c>
    </row>
    <row r="1028" spans="1:1">
      <c r="A1028" s="32">
        <v>3027</v>
      </c>
    </row>
    <row r="1029" spans="1:1">
      <c r="A1029" s="32">
        <v>3028</v>
      </c>
    </row>
    <row r="1030" spans="1:1">
      <c r="A1030" s="32">
        <v>3029</v>
      </c>
    </row>
    <row r="1031" spans="1:1">
      <c r="A1031" s="32">
        <v>3030</v>
      </c>
    </row>
    <row r="1032" spans="1:1">
      <c r="A1032" s="32">
        <v>3031</v>
      </c>
    </row>
    <row r="1033" spans="1:1">
      <c r="A1033" s="32">
        <v>3032</v>
      </c>
    </row>
    <row r="1034" spans="1:1">
      <c r="A1034" s="32">
        <v>3033</v>
      </c>
    </row>
    <row r="1035" spans="1:1">
      <c r="A1035" s="32">
        <v>3034</v>
      </c>
    </row>
    <row r="1036" spans="1:1">
      <c r="A1036" s="32">
        <v>3035</v>
      </c>
    </row>
    <row r="1037" spans="1:1">
      <c r="A1037" s="32">
        <v>3036</v>
      </c>
    </row>
    <row r="1038" spans="1:1">
      <c r="A1038" s="32">
        <v>3037</v>
      </c>
    </row>
    <row r="1039" spans="1:1">
      <c r="A1039" s="32">
        <v>3038</v>
      </c>
    </row>
    <row r="1040" spans="1:1">
      <c r="A1040" s="32">
        <v>3039</v>
      </c>
    </row>
    <row r="1041" spans="1:1">
      <c r="A1041" s="32">
        <v>3040</v>
      </c>
    </row>
    <row r="1042" spans="1:1">
      <c r="A1042" s="32">
        <v>3041</v>
      </c>
    </row>
    <row r="1043" spans="1:1">
      <c r="A1043" s="32">
        <v>3042</v>
      </c>
    </row>
    <row r="1044" spans="1:1">
      <c r="A1044" s="32">
        <v>3043</v>
      </c>
    </row>
    <row r="1045" spans="1:1">
      <c r="A1045" s="32">
        <v>3044</v>
      </c>
    </row>
    <row r="1046" spans="1:1">
      <c r="A1046" s="32">
        <v>3045</v>
      </c>
    </row>
    <row r="1047" spans="1:1">
      <c r="A1047" s="32">
        <v>3046</v>
      </c>
    </row>
    <row r="1048" spans="1:1">
      <c r="A1048" s="32">
        <v>3047</v>
      </c>
    </row>
    <row r="1049" spans="1:1">
      <c r="A1049" s="32">
        <v>3048</v>
      </c>
    </row>
    <row r="1050" spans="1:1">
      <c r="A1050" s="32">
        <v>3049</v>
      </c>
    </row>
    <row r="1051" spans="1:1">
      <c r="A1051" s="32">
        <v>3050</v>
      </c>
    </row>
    <row r="1052" spans="1:1">
      <c r="A1052" s="32">
        <v>3051</v>
      </c>
    </row>
    <row r="1053" spans="1:1">
      <c r="A1053" s="32">
        <v>3052</v>
      </c>
    </row>
    <row r="1054" spans="1:1">
      <c r="A1054" s="32">
        <v>3053</v>
      </c>
    </row>
    <row r="1055" spans="1:1">
      <c r="A1055" s="32">
        <v>3054</v>
      </c>
    </row>
    <row r="1056" spans="1:1">
      <c r="A1056" s="32">
        <v>3055</v>
      </c>
    </row>
    <row r="1057" spans="1:1">
      <c r="A1057" s="32">
        <v>3056</v>
      </c>
    </row>
    <row r="1058" spans="1:1">
      <c r="A1058" s="32">
        <v>3057</v>
      </c>
    </row>
    <row r="1059" spans="1:1">
      <c r="A1059" s="32">
        <v>3058</v>
      </c>
    </row>
    <row r="1060" spans="1:1">
      <c r="A1060" s="32">
        <v>3059</v>
      </c>
    </row>
    <row r="1061" spans="1:1">
      <c r="A1061" s="32">
        <v>3060</v>
      </c>
    </row>
    <row r="1062" spans="1:1">
      <c r="A1062" s="32">
        <v>3061</v>
      </c>
    </row>
    <row r="1063" spans="1:1">
      <c r="A1063" s="32">
        <v>3062</v>
      </c>
    </row>
    <row r="1064" spans="1:1">
      <c r="A1064" s="32">
        <v>3063</v>
      </c>
    </row>
    <row r="1065" spans="1:1">
      <c r="A1065" s="32">
        <v>3064</v>
      </c>
    </row>
    <row r="1066" spans="1:1">
      <c r="A1066" s="32">
        <v>3065</v>
      </c>
    </row>
    <row r="1067" spans="1:1">
      <c r="A1067" s="32">
        <v>3066</v>
      </c>
    </row>
    <row r="1068" spans="1:1">
      <c r="A1068" s="32">
        <v>3067</v>
      </c>
    </row>
    <row r="1069" spans="1:1">
      <c r="A1069" s="32">
        <v>3068</v>
      </c>
    </row>
    <row r="1070" spans="1:1">
      <c r="A1070" s="32">
        <v>3069</v>
      </c>
    </row>
    <row r="1071" spans="1:1">
      <c r="A1071" s="32">
        <v>3070</v>
      </c>
    </row>
    <row r="1072" spans="1:1">
      <c r="A1072" s="32">
        <v>3071</v>
      </c>
    </row>
    <row r="1073" spans="1:1">
      <c r="A1073" s="32">
        <v>3072</v>
      </c>
    </row>
    <row r="1074" spans="1:1">
      <c r="A1074" s="32">
        <v>3073</v>
      </c>
    </row>
    <row r="1075" spans="1:1">
      <c r="A1075" s="32">
        <v>3074</v>
      </c>
    </row>
    <row r="1076" spans="1:1">
      <c r="A1076" s="32">
        <v>3075</v>
      </c>
    </row>
    <row r="1077" spans="1:1">
      <c r="A1077" s="32">
        <v>3076</v>
      </c>
    </row>
    <row r="1078" spans="1:1">
      <c r="A1078" s="32">
        <v>3077</v>
      </c>
    </row>
    <row r="1079" spans="1:1">
      <c r="A1079" s="32">
        <v>3078</v>
      </c>
    </row>
    <row r="1080" spans="1:1">
      <c r="A1080" s="32">
        <v>3079</v>
      </c>
    </row>
    <row r="1081" spans="1:1">
      <c r="A1081" s="32">
        <v>3080</v>
      </c>
    </row>
    <row r="1082" spans="1:1">
      <c r="A1082" s="32">
        <v>3081</v>
      </c>
    </row>
    <row r="1083" spans="1:1">
      <c r="A1083" s="32">
        <v>3082</v>
      </c>
    </row>
    <row r="1084" spans="1:1">
      <c r="A1084" s="32">
        <v>3083</v>
      </c>
    </row>
    <row r="1085" spans="1:1">
      <c r="A1085" s="32">
        <v>3084</v>
      </c>
    </row>
    <row r="1086" spans="1:1">
      <c r="A1086" s="32">
        <v>3085</v>
      </c>
    </row>
    <row r="1087" spans="1:1">
      <c r="A1087" s="32">
        <v>3086</v>
      </c>
    </row>
    <row r="1088" spans="1:1">
      <c r="A1088" s="32">
        <v>3087</v>
      </c>
    </row>
    <row r="1089" spans="1:1">
      <c r="A1089" s="32">
        <v>3088</v>
      </c>
    </row>
    <row r="1090" spans="1:1">
      <c r="A1090" s="32">
        <v>3089</v>
      </c>
    </row>
    <row r="1091" spans="1:1">
      <c r="A1091" s="32">
        <v>3090</v>
      </c>
    </row>
    <row r="1092" spans="1:1">
      <c r="A1092" s="32">
        <v>3091</v>
      </c>
    </row>
    <row r="1093" spans="1:1">
      <c r="A1093" s="32">
        <v>3092</v>
      </c>
    </row>
    <row r="1094" spans="1:1">
      <c r="A1094" s="32">
        <v>3093</v>
      </c>
    </row>
    <row r="1095" spans="1:1">
      <c r="A1095" s="32">
        <v>3094</v>
      </c>
    </row>
    <row r="1096" spans="1:1">
      <c r="A1096" s="32">
        <v>3095</v>
      </c>
    </row>
    <row r="1097" spans="1:1">
      <c r="A1097" s="32">
        <v>3096</v>
      </c>
    </row>
    <row r="1098" spans="1:1">
      <c r="A1098" s="32">
        <v>3097</v>
      </c>
    </row>
    <row r="1099" spans="1:1">
      <c r="A1099" s="32">
        <v>3098</v>
      </c>
    </row>
    <row r="1100" spans="1:1">
      <c r="A1100" s="32">
        <v>3099</v>
      </c>
    </row>
    <row r="1101" spans="1:1">
      <c r="A1101" s="32">
        <v>3100</v>
      </c>
    </row>
    <row r="1102" spans="1:1">
      <c r="A1102" s="32">
        <v>3101</v>
      </c>
    </row>
    <row r="1103" spans="1:1">
      <c r="A1103" s="32">
        <v>3102</v>
      </c>
    </row>
    <row r="1104" spans="1:1">
      <c r="A1104" s="32">
        <v>3103</v>
      </c>
    </row>
    <row r="1105" spans="1:1">
      <c r="A1105" s="32">
        <v>3104</v>
      </c>
    </row>
    <row r="1106" spans="1:1">
      <c r="A1106" s="32">
        <v>3105</v>
      </c>
    </row>
    <row r="1107" spans="1:1">
      <c r="A1107" s="32">
        <v>3106</v>
      </c>
    </row>
    <row r="1108" spans="1:1">
      <c r="A1108" s="32">
        <v>3107</v>
      </c>
    </row>
    <row r="1109" spans="1:1">
      <c r="A1109" s="32">
        <v>3108</v>
      </c>
    </row>
    <row r="1110" spans="1:1">
      <c r="A1110" s="32">
        <v>3109</v>
      </c>
    </row>
    <row r="1111" spans="1:1">
      <c r="A1111" s="32">
        <v>3110</v>
      </c>
    </row>
    <row r="1112" spans="1:1">
      <c r="A1112" s="32">
        <v>3111</v>
      </c>
    </row>
    <row r="1113" spans="1:1">
      <c r="A1113" s="32">
        <v>3112</v>
      </c>
    </row>
    <row r="1114" spans="1:1">
      <c r="A1114" s="32">
        <v>3113</v>
      </c>
    </row>
    <row r="1115" spans="1:1">
      <c r="A1115" s="32">
        <v>3114</v>
      </c>
    </row>
    <row r="1116" spans="1:1">
      <c r="A1116" s="32">
        <v>3115</v>
      </c>
    </row>
    <row r="1117" spans="1:1">
      <c r="A1117" s="32">
        <v>3116</v>
      </c>
    </row>
    <row r="1118" spans="1:1">
      <c r="A1118" s="32">
        <v>3117</v>
      </c>
    </row>
    <row r="1119" spans="1:1">
      <c r="A1119" s="32">
        <v>3118</v>
      </c>
    </row>
    <row r="1120" spans="1:1">
      <c r="A1120" s="32">
        <v>3119</v>
      </c>
    </row>
    <row r="1121" spans="1:1">
      <c r="A1121" s="32">
        <v>3120</v>
      </c>
    </row>
    <row r="1122" spans="1:1">
      <c r="A1122" s="32">
        <v>3121</v>
      </c>
    </row>
    <row r="1123" spans="1:1">
      <c r="A1123" s="32">
        <v>3122</v>
      </c>
    </row>
    <row r="1124" spans="1:1">
      <c r="A1124" s="32">
        <v>3123</v>
      </c>
    </row>
    <row r="1125" spans="1:1">
      <c r="A1125" s="32">
        <v>3124</v>
      </c>
    </row>
    <row r="1126" spans="1:1">
      <c r="A1126" s="32">
        <v>3125</v>
      </c>
    </row>
    <row r="1127" spans="1:1">
      <c r="A1127" s="32">
        <v>3126</v>
      </c>
    </row>
    <row r="1128" spans="1:1">
      <c r="A1128" s="32">
        <v>3127</v>
      </c>
    </row>
    <row r="1129" spans="1:1">
      <c r="A1129" s="32">
        <v>3128</v>
      </c>
    </row>
    <row r="1130" spans="1:1">
      <c r="A1130" s="32">
        <v>3129</v>
      </c>
    </row>
    <row r="1131" spans="1:1">
      <c r="A1131" s="32">
        <v>3130</v>
      </c>
    </row>
    <row r="1132" spans="1:1">
      <c r="A1132" s="32">
        <v>3131</v>
      </c>
    </row>
    <row r="1133" spans="1:1">
      <c r="A1133" s="32">
        <v>3132</v>
      </c>
    </row>
    <row r="1134" spans="1:1">
      <c r="A1134" s="32">
        <v>3133</v>
      </c>
    </row>
    <row r="1135" spans="1:1">
      <c r="A1135" s="32">
        <v>3134</v>
      </c>
    </row>
    <row r="1136" spans="1:1">
      <c r="A1136" s="32">
        <v>3135</v>
      </c>
    </row>
    <row r="1137" spans="1:1">
      <c r="A1137" s="32">
        <v>3136</v>
      </c>
    </row>
    <row r="1138" spans="1:1">
      <c r="A1138" s="32">
        <v>3137</v>
      </c>
    </row>
    <row r="1139" spans="1:1">
      <c r="A1139" s="32">
        <v>3138</v>
      </c>
    </row>
    <row r="1140" spans="1:1">
      <c r="A1140" s="32">
        <v>3139</v>
      </c>
    </row>
    <row r="1141" spans="1:1">
      <c r="A1141" s="32">
        <v>3140</v>
      </c>
    </row>
    <row r="1142" spans="1:1">
      <c r="A1142" s="32">
        <v>3141</v>
      </c>
    </row>
    <row r="1143" spans="1:1">
      <c r="A1143" s="32">
        <v>3142</v>
      </c>
    </row>
    <row r="1144" spans="1:1">
      <c r="A1144" s="32">
        <v>3143</v>
      </c>
    </row>
    <row r="1145" spans="1:1">
      <c r="A1145" s="32">
        <v>3144</v>
      </c>
    </row>
    <row r="1146" spans="1:1">
      <c r="A1146" s="32">
        <v>3145</v>
      </c>
    </row>
    <row r="1147" spans="1:1">
      <c r="A1147" s="32">
        <v>3146</v>
      </c>
    </row>
    <row r="1148" spans="1:1">
      <c r="A1148" s="32">
        <v>3147</v>
      </c>
    </row>
    <row r="1149" spans="1:1">
      <c r="A1149" s="32">
        <v>3148</v>
      </c>
    </row>
    <row r="1150" spans="1:1">
      <c r="A1150" s="32">
        <v>3149</v>
      </c>
    </row>
    <row r="1151" spans="1:1">
      <c r="A1151" s="32">
        <v>3150</v>
      </c>
    </row>
    <row r="1152" spans="1:1">
      <c r="A1152" s="32">
        <v>3151</v>
      </c>
    </row>
    <row r="1153" spans="1:1">
      <c r="A1153" s="32">
        <v>3152</v>
      </c>
    </row>
    <row r="1154" spans="1:1">
      <c r="A1154" s="32">
        <v>3153</v>
      </c>
    </row>
    <row r="1155" spans="1:1">
      <c r="A1155" s="32">
        <v>3154</v>
      </c>
    </row>
    <row r="1156" spans="1:1">
      <c r="A1156" s="32">
        <v>3155</v>
      </c>
    </row>
    <row r="1157" spans="1:1">
      <c r="A1157" s="32">
        <v>3156</v>
      </c>
    </row>
    <row r="1158" spans="1:1">
      <c r="A1158" s="32">
        <v>3157</v>
      </c>
    </row>
    <row r="1159" spans="1:1">
      <c r="A1159" s="32">
        <v>3158</v>
      </c>
    </row>
    <row r="1160" spans="1:1">
      <c r="A1160" s="32">
        <v>3159</v>
      </c>
    </row>
    <row r="1161" spans="1:1">
      <c r="A1161" s="32">
        <v>3160</v>
      </c>
    </row>
    <row r="1162" spans="1:1">
      <c r="A1162" s="32">
        <v>3161</v>
      </c>
    </row>
    <row r="1163" spans="1:1">
      <c r="A1163" s="32">
        <v>3162</v>
      </c>
    </row>
    <row r="1164" spans="1:1">
      <c r="A1164" s="32">
        <v>3163</v>
      </c>
    </row>
    <row r="1165" spans="1:1">
      <c r="A1165" s="32">
        <v>3164</v>
      </c>
    </row>
    <row r="1166" spans="1:1">
      <c r="A1166" s="32">
        <v>3165</v>
      </c>
    </row>
    <row r="1167" spans="1:1">
      <c r="A1167" s="32">
        <v>3166</v>
      </c>
    </row>
    <row r="1168" spans="1:1">
      <c r="A1168" s="32">
        <v>3167</v>
      </c>
    </row>
    <row r="1169" spans="1:1">
      <c r="A1169" s="32">
        <v>3168</v>
      </c>
    </row>
    <row r="1170" spans="1:1">
      <c r="A1170" s="32">
        <v>3169</v>
      </c>
    </row>
    <row r="1171" spans="1:1">
      <c r="A1171" s="32">
        <v>3170</v>
      </c>
    </row>
    <row r="1172" spans="1:1">
      <c r="A1172" s="32">
        <v>3171</v>
      </c>
    </row>
    <row r="1173" spans="1:1">
      <c r="A1173" s="32">
        <v>3172</v>
      </c>
    </row>
    <row r="1174" spans="1:1">
      <c r="A1174" s="32">
        <v>3173</v>
      </c>
    </row>
    <row r="1175" spans="1:1">
      <c r="A1175" s="32">
        <v>3174</v>
      </c>
    </row>
    <row r="1176" spans="1:1">
      <c r="A1176" s="32">
        <v>3175</v>
      </c>
    </row>
    <row r="1177" spans="1:1">
      <c r="A1177" s="32">
        <v>3176</v>
      </c>
    </row>
    <row r="1178" spans="1:1">
      <c r="A1178" s="32">
        <v>3177</v>
      </c>
    </row>
    <row r="1179" spans="1:1">
      <c r="A1179" s="32">
        <v>3178</v>
      </c>
    </row>
    <row r="1180" spans="1:1">
      <c r="A1180" s="32">
        <v>3179</v>
      </c>
    </row>
    <row r="1181" spans="1:1">
      <c r="A1181" s="32">
        <v>3180</v>
      </c>
    </row>
    <row r="1182" spans="1:1">
      <c r="A1182" s="32">
        <v>3181</v>
      </c>
    </row>
    <row r="1183" spans="1:1">
      <c r="A1183" s="32">
        <v>3182</v>
      </c>
    </row>
    <row r="1184" spans="1:1">
      <c r="A1184" s="32">
        <v>3183</v>
      </c>
    </row>
    <row r="1185" spans="1:1">
      <c r="A1185" s="32">
        <v>3184</v>
      </c>
    </row>
    <row r="1186" spans="1:1">
      <c r="A1186" s="32">
        <v>3185</v>
      </c>
    </row>
    <row r="1187" spans="1:1">
      <c r="A1187" s="32">
        <v>3186</v>
      </c>
    </row>
    <row r="1188" spans="1:1">
      <c r="A1188" s="32">
        <v>3187</v>
      </c>
    </row>
    <row r="1189" spans="1:1">
      <c r="A1189" s="32">
        <v>3188</v>
      </c>
    </row>
    <row r="1190" spans="1:1">
      <c r="A1190" s="32">
        <v>3189</v>
      </c>
    </row>
    <row r="1191" spans="1:1">
      <c r="A1191" s="32">
        <v>3190</v>
      </c>
    </row>
    <row r="1192" spans="1:1">
      <c r="A1192" s="32">
        <v>3191</v>
      </c>
    </row>
    <row r="1193" spans="1:1">
      <c r="A1193" s="32">
        <v>3192</v>
      </c>
    </row>
    <row r="1194" spans="1:1">
      <c r="A1194" s="32">
        <v>3193</v>
      </c>
    </row>
    <row r="1195" spans="1:1">
      <c r="A1195" s="32">
        <v>3194</v>
      </c>
    </row>
    <row r="1196" spans="1:1">
      <c r="A1196" s="32">
        <v>3195</v>
      </c>
    </row>
    <row r="1197" spans="1:1">
      <c r="A1197" s="32">
        <v>3196</v>
      </c>
    </row>
    <row r="1198" spans="1:1">
      <c r="A1198" s="32">
        <v>3197</v>
      </c>
    </row>
    <row r="1199" spans="1:1">
      <c r="A1199" s="32">
        <v>3198</v>
      </c>
    </row>
    <row r="1200" spans="1:1">
      <c r="A1200" s="32">
        <v>3199</v>
      </c>
    </row>
    <row r="1201" spans="1:1">
      <c r="A1201" s="32">
        <v>3200</v>
      </c>
    </row>
    <row r="1202" spans="1:1">
      <c r="A1202" s="32">
        <v>3201</v>
      </c>
    </row>
    <row r="1203" spans="1:1">
      <c r="A1203" s="32">
        <v>3202</v>
      </c>
    </row>
    <row r="1204" spans="1:1">
      <c r="A1204" s="32">
        <v>3203</v>
      </c>
    </row>
    <row r="1205" spans="1:1">
      <c r="A1205" s="32">
        <v>3204</v>
      </c>
    </row>
    <row r="1206" spans="1:1">
      <c r="A1206" s="32">
        <v>3205</v>
      </c>
    </row>
    <row r="1207" spans="1:1">
      <c r="A1207" s="32">
        <v>3206</v>
      </c>
    </row>
    <row r="1208" spans="1:1">
      <c r="A1208" s="32">
        <v>3207</v>
      </c>
    </row>
    <row r="1209" spans="1:1">
      <c r="A1209" s="32">
        <v>3208</v>
      </c>
    </row>
    <row r="1210" spans="1:1">
      <c r="A1210" s="32">
        <v>3209</v>
      </c>
    </row>
    <row r="1211" spans="1:1">
      <c r="A1211" s="32">
        <v>3210</v>
      </c>
    </row>
    <row r="1212" spans="1:1">
      <c r="A1212" s="32">
        <v>3211</v>
      </c>
    </row>
    <row r="1213" spans="1:1">
      <c r="A1213" s="32">
        <v>3212</v>
      </c>
    </row>
    <row r="1214" spans="1:1">
      <c r="A1214" s="32">
        <v>3213</v>
      </c>
    </row>
    <row r="1215" spans="1:1">
      <c r="A1215" s="32">
        <v>3214</v>
      </c>
    </row>
    <row r="1216" spans="1:1">
      <c r="A1216" s="32">
        <v>3215</v>
      </c>
    </row>
    <row r="1217" spans="1:1">
      <c r="A1217" s="32">
        <v>3216</v>
      </c>
    </row>
    <row r="1218" spans="1:1">
      <c r="A1218" s="32">
        <v>3217</v>
      </c>
    </row>
    <row r="1219" spans="1:1">
      <c r="A1219" s="32">
        <v>3218</v>
      </c>
    </row>
    <row r="1220" spans="1:1">
      <c r="A1220" s="32">
        <v>3219</v>
      </c>
    </row>
    <row r="1221" spans="1:1">
      <c r="A1221" s="32">
        <v>3220</v>
      </c>
    </row>
    <row r="1222" spans="1:1">
      <c r="A1222" s="32">
        <v>3221</v>
      </c>
    </row>
    <row r="1223" spans="1:1">
      <c r="A1223" s="32">
        <v>3222</v>
      </c>
    </row>
    <row r="1224" spans="1:1">
      <c r="A1224" s="32">
        <v>3223</v>
      </c>
    </row>
    <row r="1225" spans="1:1">
      <c r="A1225" s="32">
        <v>3224</v>
      </c>
    </row>
    <row r="1226" spans="1:1">
      <c r="A1226" s="32">
        <v>3225</v>
      </c>
    </row>
    <row r="1227" spans="1:1">
      <c r="A1227" s="32">
        <v>3226</v>
      </c>
    </row>
    <row r="1228" spans="1:1">
      <c r="A1228" s="32">
        <v>3227</v>
      </c>
    </row>
    <row r="1229" spans="1:1">
      <c r="A1229" s="32">
        <v>3228</v>
      </c>
    </row>
    <row r="1230" spans="1:1">
      <c r="A1230" s="32">
        <v>3229</v>
      </c>
    </row>
    <row r="1231" spans="1:1">
      <c r="A1231" s="32">
        <v>3230</v>
      </c>
    </row>
    <row r="1232" spans="1:1">
      <c r="A1232" s="32">
        <v>3231</v>
      </c>
    </row>
    <row r="1233" spans="1:1">
      <c r="A1233" s="32">
        <v>3232</v>
      </c>
    </row>
    <row r="1234" spans="1:1">
      <c r="A1234" s="32">
        <v>3233</v>
      </c>
    </row>
    <row r="1235" spans="1:1">
      <c r="A1235" s="32">
        <v>3234</v>
      </c>
    </row>
    <row r="1236" spans="1:1">
      <c r="A1236" s="32">
        <v>3235</v>
      </c>
    </row>
    <row r="1237" spans="1:1">
      <c r="A1237" s="32">
        <v>3236</v>
      </c>
    </row>
    <row r="1238" spans="1:1">
      <c r="A1238" s="32">
        <v>3237</v>
      </c>
    </row>
    <row r="1239" spans="1:1">
      <c r="A1239" s="32">
        <v>3238</v>
      </c>
    </row>
    <row r="1240" spans="1:1">
      <c r="A1240" s="32">
        <v>3239</v>
      </c>
    </row>
    <row r="1241" spans="1:1">
      <c r="A1241" s="32">
        <v>3240</v>
      </c>
    </row>
    <row r="1242" spans="1:1">
      <c r="A1242" s="32">
        <v>3241</v>
      </c>
    </row>
    <row r="1243" spans="1:1">
      <c r="A1243" s="32">
        <v>3242</v>
      </c>
    </row>
    <row r="1244" spans="1:1">
      <c r="A1244" s="32">
        <v>3243</v>
      </c>
    </row>
    <row r="1245" spans="1:1">
      <c r="A1245" s="32">
        <v>3244</v>
      </c>
    </row>
    <row r="1246" spans="1:1">
      <c r="A1246" s="32">
        <v>3245</v>
      </c>
    </row>
    <row r="1247" spans="1:1">
      <c r="A1247" s="32">
        <v>3246</v>
      </c>
    </row>
    <row r="1248" spans="1:1">
      <c r="A1248" s="32">
        <v>3247</v>
      </c>
    </row>
    <row r="1249" spans="1:1">
      <c r="A1249" s="32">
        <v>3248</v>
      </c>
    </row>
    <row r="1250" spans="1:1">
      <c r="A1250" s="32">
        <v>3249</v>
      </c>
    </row>
    <row r="1251" spans="1:1">
      <c r="A1251" s="32">
        <v>3250</v>
      </c>
    </row>
    <row r="1252" spans="1:1">
      <c r="A1252" s="32">
        <v>3251</v>
      </c>
    </row>
    <row r="1253" spans="1:1">
      <c r="A1253" s="32">
        <v>3252</v>
      </c>
    </row>
    <row r="1254" spans="1:1">
      <c r="A1254" s="32">
        <v>3253</v>
      </c>
    </row>
    <row r="1255" spans="1:1">
      <c r="A1255" s="32">
        <v>3254</v>
      </c>
    </row>
    <row r="1256" spans="1:1">
      <c r="A1256" s="32">
        <v>3255</v>
      </c>
    </row>
    <row r="1257" spans="1:1">
      <c r="A1257" s="32">
        <v>3256</v>
      </c>
    </row>
    <row r="1258" spans="1:1">
      <c r="A1258" s="32">
        <v>3257</v>
      </c>
    </row>
    <row r="1259" spans="1:1">
      <c r="A1259" s="32">
        <v>3258</v>
      </c>
    </row>
    <row r="1260" spans="1:1">
      <c r="A1260" s="32">
        <v>3259</v>
      </c>
    </row>
    <row r="1261" spans="1:1">
      <c r="A1261" s="32">
        <v>3260</v>
      </c>
    </row>
    <row r="1262" spans="1:1">
      <c r="A1262" s="32">
        <v>3261</v>
      </c>
    </row>
    <row r="1263" spans="1:1">
      <c r="A1263" s="32">
        <v>3262</v>
      </c>
    </row>
    <row r="1264" spans="1:1">
      <c r="A1264" s="32">
        <v>3263</v>
      </c>
    </row>
    <row r="1265" spans="1:1">
      <c r="A1265" s="32">
        <v>3264</v>
      </c>
    </row>
    <row r="1266" spans="1:1">
      <c r="A1266" s="32">
        <v>3265</v>
      </c>
    </row>
    <row r="1267" spans="1:1">
      <c r="A1267" s="32">
        <v>3266</v>
      </c>
    </row>
    <row r="1268" spans="1:1">
      <c r="A1268" s="32">
        <v>3267</v>
      </c>
    </row>
    <row r="1269" spans="1:1">
      <c r="A1269" s="32">
        <v>3268</v>
      </c>
    </row>
    <row r="1270" spans="1:1">
      <c r="A1270" s="32">
        <v>3269</v>
      </c>
    </row>
    <row r="1271" spans="1:1">
      <c r="A1271" s="32">
        <v>3270</v>
      </c>
    </row>
    <row r="1272" spans="1:1">
      <c r="A1272" s="32">
        <v>3271</v>
      </c>
    </row>
    <row r="1273" spans="1:1">
      <c r="A1273" s="32">
        <v>3272</v>
      </c>
    </row>
    <row r="1274" spans="1:1">
      <c r="A1274" s="32">
        <v>3273</v>
      </c>
    </row>
    <row r="1275" spans="1:1">
      <c r="A1275" s="32">
        <v>3274</v>
      </c>
    </row>
    <row r="1276" spans="1:1">
      <c r="A1276" s="32">
        <v>3275</v>
      </c>
    </row>
    <row r="1277" spans="1:1">
      <c r="A1277" s="32">
        <v>3276</v>
      </c>
    </row>
    <row r="1278" spans="1:1">
      <c r="A1278" s="32">
        <v>3277</v>
      </c>
    </row>
    <row r="1279" spans="1:1">
      <c r="A1279" s="32">
        <v>3278</v>
      </c>
    </row>
    <row r="1280" spans="1:1">
      <c r="A1280" s="32">
        <v>3279</v>
      </c>
    </row>
    <row r="1281" spans="1:1">
      <c r="A1281" s="32">
        <v>3280</v>
      </c>
    </row>
    <row r="1282" spans="1:1">
      <c r="A1282" s="32">
        <v>3281</v>
      </c>
    </row>
    <row r="1283" spans="1:1">
      <c r="A1283" s="32">
        <v>3282</v>
      </c>
    </row>
    <row r="1284" spans="1:1">
      <c r="A1284" s="32">
        <v>3283</v>
      </c>
    </row>
    <row r="1285" spans="1:1">
      <c r="A1285" s="32">
        <v>3284</v>
      </c>
    </row>
    <row r="1286" spans="1:1">
      <c r="A1286" s="32">
        <v>3285</v>
      </c>
    </row>
    <row r="1287" spans="1:1">
      <c r="A1287" s="32">
        <v>3286</v>
      </c>
    </row>
    <row r="1288" spans="1:1">
      <c r="A1288" s="32">
        <v>3287</v>
      </c>
    </row>
    <row r="1289" spans="1:1">
      <c r="A1289" s="32">
        <v>3288</v>
      </c>
    </row>
    <row r="1290" spans="1:1">
      <c r="A1290" s="32">
        <v>3289</v>
      </c>
    </row>
    <row r="1291" spans="1:1">
      <c r="A1291" s="32">
        <v>3290</v>
      </c>
    </row>
    <row r="1292" spans="1:1">
      <c r="A1292" s="32">
        <v>3291</v>
      </c>
    </row>
    <row r="1293" spans="1:1">
      <c r="A1293" s="32">
        <v>3292</v>
      </c>
    </row>
    <row r="1294" spans="1:1">
      <c r="A1294" s="32">
        <v>3293</v>
      </c>
    </row>
    <row r="1295" spans="1:1">
      <c r="A1295" s="32">
        <v>3294</v>
      </c>
    </row>
    <row r="1296" spans="1:1">
      <c r="A1296" s="32">
        <v>3295</v>
      </c>
    </row>
    <row r="1297" spans="1:1">
      <c r="A1297" s="32">
        <v>3296</v>
      </c>
    </row>
    <row r="1298" spans="1:1">
      <c r="A1298" s="32">
        <v>3297</v>
      </c>
    </row>
    <row r="1299" spans="1:1">
      <c r="A1299" s="32">
        <v>3298</v>
      </c>
    </row>
    <row r="1300" spans="1:1">
      <c r="A1300" s="32">
        <v>3299</v>
      </c>
    </row>
    <row r="1301" spans="1:1">
      <c r="A1301" s="32">
        <v>3300</v>
      </c>
    </row>
    <row r="1302" spans="1:1">
      <c r="A1302" s="32">
        <v>3301</v>
      </c>
    </row>
    <row r="1303" spans="1:1">
      <c r="A1303" s="32">
        <v>3302</v>
      </c>
    </row>
    <row r="1304" spans="1:1">
      <c r="A1304" s="32">
        <v>3303</v>
      </c>
    </row>
    <row r="1305" spans="1:1">
      <c r="A1305" s="32">
        <v>3304</v>
      </c>
    </row>
    <row r="1306" spans="1:1">
      <c r="A1306" s="32">
        <v>3305</v>
      </c>
    </row>
    <row r="1307" spans="1:1">
      <c r="A1307" s="32">
        <v>3306</v>
      </c>
    </row>
    <row r="1308" spans="1:1">
      <c r="A1308" s="32">
        <v>3307</v>
      </c>
    </row>
    <row r="1309" spans="1:1">
      <c r="A1309" s="32">
        <v>3308</v>
      </c>
    </row>
    <row r="1310" spans="1:1">
      <c r="A1310" s="32">
        <v>3309</v>
      </c>
    </row>
    <row r="1311" spans="1:1">
      <c r="A1311" s="32">
        <v>3310</v>
      </c>
    </row>
    <row r="1312" spans="1:1">
      <c r="A1312" s="32">
        <v>3311</v>
      </c>
    </row>
    <row r="1313" spans="1:1">
      <c r="A1313" s="32">
        <v>3312</v>
      </c>
    </row>
    <row r="1314" spans="1:1">
      <c r="A1314" s="32">
        <v>3313</v>
      </c>
    </row>
    <row r="1315" spans="1:1">
      <c r="A1315" s="32">
        <v>3314</v>
      </c>
    </row>
    <row r="1316" spans="1:1">
      <c r="A1316" s="32">
        <v>3315</v>
      </c>
    </row>
    <row r="1317" spans="1:1">
      <c r="A1317" s="32">
        <v>3316</v>
      </c>
    </row>
    <row r="1318" spans="1:1">
      <c r="A1318" s="32">
        <v>3317</v>
      </c>
    </row>
    <row r="1319" spans="1:1">
      <c r="A1319" s="32">
        <v>3318</v>
      </c>
    </row>
    <row r="1320" spans="1:1">
      <c r="A1320" s="32">
        <v>3319</v>
      </c>
    </row>
    <row r="1321" spans="1:1">
      <c r="A1321" s="32">
        <v>3320</v>
      </c>
    </row>
    <row r="1322" spans="1:1">
      <c r="A1322" s="32">
        <v>3321</v>
      </c>
    </row>
    <row r="1323" spans="1:1">
      <c r="A1323" s="32">
        <v>3322</v>
      </c>
    </row>
    <row r="1324" spans="1:1">
      <c r="A1324" s="32">
        <v>3323</v>
      </c>
    </row>
    <row r="1325" spans="1:1">
      <c r="A1325" s="32">
        <v>3324</v>
      </c>
    </row>
    <row r="1326" spans="1:1">
      <c r="A1326" s="32">
        <v>3325</v>
      </c>
    </row>
    <row r="1327" spans="1:1">
      <c r="A1327" s="32">
        <v>3326</v>
      </c>
    </row>
    <row r="1328" spans="1:1">
      <c r="A1328" s="32">
        <v>3327</v>
      </c>
    </row>
    <row r="1329" spans="1:1">
      <c r="A1329" s="32">
        <v>3328</v>
      </c>
    </row>
    <row r="1330" spans="1:1">
      <c r="A1330" s="32">
        <v>3329</v>
      </c>
    </row>
    <row r="1331" spans="1:1">
      <c r="A1331" s="32">
        <v>3330</v>
      </c>
    </row>
    <row r="1332" spans="1:1">
      <c r="A1332" s="32">
        <v>3331</v>
      </c>
    </row>
    <row r="1333" spans="1:1">
      <c r="A1333" s="32">
        <v>3332</v>
      </c>
    </row>
    <row r="1334" spans="1:1">
      <c r="A1334" s="32">
        <v>3333</v>
      </c>
    </row>
    <row r="1335" spans="1:1">
      <c r="A1335" s="32">
        <v>3334</v>
      </c>
    </row>
    <row r="1336" spans="1:1">
      <c r="A1336" s="32">
        <v>3335</v>
      </c>
    </row>
    <row r="1337" spans="1:1">
      <c r="A1337" s="32">
        <v>3336</v>
      </c>
    </row>
    <row r="1338" spans="1:1">
      <c r="A1338" s="32">
        <v>3337</v>
      </c>
    </row>
    <row r="1339" spans="1:1">
      <c r="A1339" s="32">
        <v>3338</v>
      </c>
    </row>
    <row r="1340" spans="1:1">
      <c r="A1340" s="32">
        <v>3339</v>
      </c>
    </row>
    <row r="1341" spans="1:1">
      <c r="A1341" s="32">
        <v>3340</v>
      </c>
    </row>
    <row r="1342" spans="1:1">
      <c r="A1342" s="32">
        <v>3341</v>
      </c>
    </row>
    <row r="1343" spans="1:1">
      <c r="A1343" s="32">
        <v>3342</v>
      </c>
    </row>
    <row r="1344" spans="1:1">
      <c r="A1344" s="32">
        <v>3343</v>
      </c>
    </row>
    <row r="1345" spans="1:1">
      <c r="A1345" s="32">
        <v>3344</v>
      </c>
    </row>
    <row r="1346" spans="1:1">
      <c r="A1346" s="32">
        <v>3345</v>
      </c>
    </row>
    <row r="1347" spans="1:1">
      <c r="A1347" s="32">
        <v>3346</v>
      </c>
    </row>
    <row r="1348" spans="1:1">
      <c r="A1348" s="32">
        <v>3347</v>
      </c>
    </row>
    <row r="1349" spans="1:1">
      <c r="A1349" s="32">
        <v>3348</v>
      </c>
    </row>
    <row r="1350" spans="1:1">
      <c r="A1350" s="32">
        <v>3349</v>
      </c>
    </row>
    <row r="1351" spans="1:1">
      <c r="A1351" s="32">
        <v>3350</v>
      </c>
    </row>
    <row r="1352" spans="1:1">
      <c r="A1352" s="32">
        <v>3351</v>
      </c>
    </row>
    <row r="1353" spans="1:1">
      <c r="A1353" s="32">
        <v>3352</v>
      </c>
    </row>
    <row r="1354" spans="1:1">
      <c r="A1354" s="32">
        <v>3353</v>
      </c>
    </row>
    <row r="1355" spans="1:1">
      <c r="A1355" s="32">
        <v>3354</v>
      </c>
    </row>
    <row r="1356" spans="1:1">
      <c r="A1356" s="32">
        <v>3355</v>
      </c>
    </row>
    <row r="1357" spans="1:1">
      <c r="A1357" s="32">
        <v>3356</v>
      </c>
    </row>
    <row r="1358" spans="1:1">
      <c r="A1358" s="32">
        <v>3357</v>
      </c>
    </row>
    <row r="1359" spans="1:1">
      <c r="A1359" s="32">
        <v>3358</v>
      </c>
    </row>
    <row r="1360" spans="1:1">
      <c r="A1360" s="32">
        <v>3359</v>
      </c>
    </row>
    <row r="1361" spans="1:1">
      <c r="A1361" s="32">
        <v>3360</v>
      </c>
    </row>
    <row r="1362" spans="1:1">
      <c r="A1362" s="32">
        <v>3361</v>
      </c>
    </row>
    <row r="1363" spans="1:1">
      <c r="A1363" s="32">
        <v>3362</v>
      </c>
    </row>
    <row r="1364" spans="1:1">
      <c r="A1364" s="32">
        <v>3363</v>
      </c>
    </row>
    <row r="1365" spans="1:1">
      <c r="A1365" s="32">
        <v>3364</v>
      </c>
    </row>
    <row r="1366" spans="1:1">
      <c r="A1366" s="32">
        <v>3365</v>
      </c>
    </row>
    <row r="1367" spans="1:1">
      <c r="A1367" s="32">
        <v>3366</v>
      </c>
    </row>
    <row r="1368" spans="1:1">
      <c r="A1368" s="32">
        <v>3367</v>
      </c>
    </row>
    <row r="1369" spans="1:1">
      <c r="A1369" s="32">
        <v>3368</v>
      </c>
    </row>
    <row r="1370" spans="1:1">
      <c r="A1370" s="32">
        <v>3369</v>
      </c>
    </row>
    <row r="1371" spans="1:1">
      <c r="A1371" s="32">
        <v>3370</v>
      </c>
    </row>
    <row r="1372" spans="1:1">
      <c r="A1372" s="32">
        <v>3371</v>
      </c>
    </row>
    <row r="1373" spans="1:1">
      <c r="A1373" s="32">
        <v>3372</v>
      </c>
    </row>
    <row r="1374" spans="1:1">
      <c r="A1374" s="32">
        <v>3373</v>
      </c>
    </row>
    <row r="1375" spans="1:1">
      <c r="A1375" s="32">
        <v>3374</v>
      </c>
    </row>
    <row r="1376" spans="1:1">
      <c r="A1376" s="32">
        <v>3375</v>
      </c>
    </row>
    <row r="1377" spans="1:1">
      <c r="A1377" s="32">
        <v>3376</v>
      </c>
    </row>
    <row r="1378" spans="1:1">
      <c r="A1378" s="32">
        <v>3377</v>
      </c>
    </row>
    <row r="1379" spans="1:1">
      <c r="A1379" s="32">
        <v>3378</v>
      </c>
    </row>
    <row r="1380" spans="1:1">
      <c r="A1380" s="32">
        <v>3379</v>
      </c>
    </row>
    <row r="1381" spans="1:1">
      <c r="A1381" s="32">
        <v>3380</v>
      </c>
    </row>
    <row r="1382" spans="1:1">
      <c r="A1382" s="32">
        <v>3381</v>
      </c>
    </row>
    <row r="1383" spans="1:1">
      <c r="A1383" s="32">
        <v>3382</v>
      </c>
    </row>
    <row r="1384" spans="1:1">
      <c r="A1384" s="32">
        <v>3383</v>
      </c>
    </row>
    <row r="1385" spans="1:1">
      <c r="A1385" s="32">
        <v>3384</v>
      </c>
    </row>
    <row r="1386" spans="1:1">
      <c r="A1386" s="32">
        <v>3385</v>
      </c>
    </row>
    <row r="1387" spans="1:1">
      <c r="A1387" s="32">
        <v>3386</v>
      </c>
    </row>
    <row r="1388" spans="1:1">
      <c r="A1388" s="32">
        <v>3387</v>
      </c>
    </row>
    <row r="1389" spans="1:1">
      <c r="A1389" s="32">
        <v>3388</v>
      </c>
    </row>
    <row r="1390" spans="1:1">
      <c r="A1390" s="32">
        <v>3389</v>
      </c>
    </row>
    <row r="1391" spans="1:1">
      <c r="A1391" s="32">
        <v>3390</v>
      </c>
    </row>
    <row r="1392" spans="1:1">
      <c r="A1392" s="32">
        <v>3391</v>
      </c>
    </row>
    <row r="1393" spans="1:1">
      <c r="A1393" s="32">
        <v>3392</v>
      </c>
    </row>
    <row r="1394" spans="1:1">
      <c r="A1394" s="32">
        <v>3393</v>
      </c>
    </row>
    <row r="1395" spans="1:1">
      <c r="A1395" s="32">
        <v>3394</v>
      </c>
    </row>
    <row r="1396" spans="1:1">
      <c r="A1396" s="32">
        <v>3395</v>
      </c>
    </row>
    <row r="1397" spans="1:1">
      <c r="A1397" s="32">
        <v>3396</v>
      </c>
    </row>
    <row r="1398" spans="1:1">
      <c r="A1398" s="32">
        <v>3397</v>
      </c>
    </row>
    <row r="1399" spans="1:1">
      <c r="A1399" s="32">
        <v>3398</v>
      </c>
    </row>
    <row r="1400" spans="1:1">
      <c r="A1400" s="32">
        <v>3399</v>
      </c>
    </row>
    <row r="1401" spans="1:1">
      <c r="A1401" s="32">
        <v>3400</v>
      </c>
    </row>
    <row r="1402" spans="1:1">
      <c r="A1402" s="32">
        <v>3401</v>
      </c>
    </row>
    <row r="1403" spans="1:1">
      <c r="A1403" s="32">
        <v>3402</v>
      </c>
    </row>
    <row r="1404" spans="1:1">
      <c r="A1404" s="32">
        <v>3403</v>
      </c>
    </row>
    <row r="1405" spans="1:1">
      <c r="A1405" s="32">
        <v>3404</v>
      </c>
    </row>
    <row r="1406" spans="1:1">
      <c r="A1406" s="32">
        <v>3405</v>
      </c>
    </row>
    <row r="1407" spans="1:1">
      <c r="A1407" s="32">
        <v>3406</v>
      </c>
    </row>
    <row r="1408" spans="1:1">
      <c r="A1408" s="32">
        <v>3407</v>
      </c>
    </row>
    <row r="1409" spans="1:1">
      <c r="A1409" s="32">
        <v>3408</v>
      </c>
    </row>
    <row r="1410" spans="1:1">
      <c r="A1410" s="32">
        <v>3409</v>
      </c>
    </row>
    <row r="1411" spans="1:1">
      <c r="A1411" s="32">
        <v>3410</v>
      </c>
    </row>
    <row r="1412" spans="1:1">
      <c r="A1412" s="32">
        <v>3411</v>
      </c>
    </row>
    <row r="1413" spans="1:1">
      <c r="A1413" s="32">
        <v>3412</v>
      </c>
    </row>
    <row r="1414" spans="1:1">
      <c r="A1414" s="32">
        <v>3413</v>
      </c>
    </row>
    <row r="1415" spans="1:1">
      <c r="A1415" s="32">
        <v>3414</v>
      </c>
    </row>
    <row r="1416" spans="1:1">
      <c r="A1416" s="32">
        <v>3415</v>
      </c>
    </row>
    <row r="1417" spans="1:1">
      <c r="A1417" s="32">
        <v>3416</v>
      </c>
    </row>
    <row r="1418" spans="1:1">
      <c r="A1418" s="32">
        <v>3417</v>
      </c>
    </row>
    <row r="1419" spans="1:1">
      <c r="A1419" s="32">
        <v>3418</v>
      </c>
    </row>
    <row r="1420" spans="1:1">
      <c r="A1420" s="32">
        <v>3419</v>
      </c>
    </row>
    <row r="1421" spans="1:1">
      <c r="A1421" s="32">
        <v>3420</v>
      </c>
    </row>
    <row r="1422" spans="1:1">
      <c r="A1422" s="32">
        <v>3421</v>
      </c>
    </row>
    <row r="1423" spans="1:1">
      <c r="A1423" s="32">
        <v>3422</v>
      </c>
    </row>
    <row r="1424" spans="1:1">
      <c r="A1424" s="32">
        <v>3423</v>
      </c>
    </row>
    <row r="1425" spans="1:1">
      <c r="A1425" s="32">
        <v>3424</v>
      </c>
    </row>
    <row r="1426" spans="1:1">
      <c r="A1426" s="32">
        <v>3425</v>
      </c>
    </row>
    <row r="1427" spans="1:1">
      <c r="A1427" s="32">
        <v>3426</v>
      </c>
    </row>
    <row r="1428" spans="1:1">
      <c r="A1428" s="32">
        <v>3427</v>
      </c>
    </row>
    <row r="1429" spans="1:1">
      <c r="A1429" s="32">
        <v>3428</v>
      </c>
    </row>
    <row r="1430" spans="1:1">
      <c r="A1430" s="32">
        <v>3429</v>
      </c>
    </row>
    <row r="1431" spans="1:1">
      <c r="A1431" s="32">
        <v>3430</v>
      </c>
    </row>
    <row r="1432" spans="1:1">
      <c r="A1432" s="32">
        <v>3431</v>
      </c>
    </row>
    <row r="1433" spans="1:1">
      <c r="A1433" s="32">
        <v>3432</v>
      </c>
    </row>
    <row r="1434" spans="1:1">
      <c r="A1434" s="32">
        <v>3433</v>
      </c>
    </row>
    <row r="1435" spans="1:1">
      <c r="A1435" s="32">
        <v>3434</v>
      </c>
    </row>
    <row r="1436" spans="1:1">
      <c r="A1436" s="32">
        <v>3435</v>
      </c>
    </row>
    <row r="1437" spans="1:1">
      <c r="A1437" s="32">
        <v>3436</v>
      </c>
    </row>
    <row r="1438" spans="1:1">
      <c r="A1438" s="32">
        <v>3437</v>
      </c>
    </row>
    <row r="1439" spans="1:1">
      <c r="A1439" s="32">
        <v>3438</v>
      </c>
    </row>
    <row r="1440" spans="1:1">
      <c r="A1440" s="32">
        <v>3439</v>
      </c>
    </row>
    <row r="1441" spans="1:1">
      <c r="A1441" s="32">
        <v>3440</v>
      </c>
    </row>
    <row r="1442" spans="1:1">
      <c r="A1442" s="32">
        <v>3441</v>
      </c>
    </row>
    <row r="1443" spans="1:1">
      <c r="A1443" s="32">
        <v>3442</v>
      </c>
    </row>
    <row r="1444" spans="1:1">
      <c r="A1444" s="32">
        <v>3443</v>
      </c>
    </row>
    <row r="1445" spans="1:1">
      <c r="A1445" s="32">
        <v>3444</v>
      </c>
    </row>
    <row r="1446" spans="1:1">
      <c r="A1446" s="32">
        <v>3445</v>
      </c>
    </row>
    <row r="1447" spans="1:1">
      <c r="A1447" s="32">
        <v>3446</v>
      </c>
    </row>
    <row r="1448" spans="1:1">
      <c r="A1448" s="32">
        <v>3447</v>
      </c>
    </row>
    <row r="1449" spans="1:1">
      <c r="A1449" s="32">
        <v>3448</v>
      </c>
    </row>
    <row r="1450" spans="1:1">
      <c r="A1450" s="32">
        <v>3449</v>
      </c>
    </row>
    <row r="1451" spans="1:1">
      <c r="A1451" s="32">
        <v>3450</v>
      </c>
    </row>
    <row r="1452" spans="1:1">
      <c r="A1452" s="32">
        <v>3451</v>
      </c>
    </row>
    <row r="1453" spans="1:1">
      <c r="A1453" s="32">
        <v>3452</v>
      </c>
    </row>
    <row r="1454" spans="1:1">
      <c r="A1454" s="32">
        <v>3453</v>
      </c>
    </row>
    <row r="1455" spans="1:1">
      <c r="A1455" s="32">
        <v>3454</v>
      </c>
    </row>
    <row r="1456" spans="1:1">
      <c r="A1456" s="32">
        <v>3455</v>
      </c>
    </row>
    <row r="1457" spans="1:1">
      <c r="A1457" s="32">
        <v>3456</v>
      </c>
    </row>
    <row r="1458" spans="1:1">
      <c r="A1458" s="32">
        <v>3457</v>
      </c>
    </row>
    <row r="1459" spans="1:1">
      <c r="A1459" s="32">
        <v>3458</v>
      </c>
    </row>
    <row r="1460" spans="1:1">
      <c r="A1460" s="32">
        <v>3459</v>
      </c>
    </row>
    <row r="1461" spans="1:1">
      <c r="A1461" s="32">
        <v>3460</v>
      </c>
    </row>
    <row r="1462" spans="1:1">
      <c r="A1462" s="32">
        <v>3461</v>
      </c>
    </row>
    <row r="1463" spans="1:1">
      <c r="A1463" s="32">
        <v>3462</v>
      </c>
    </row>
    <row r="1464" spans="1:1">
      <c r="A1464" s="32">
        <v>3463</v>
      </c>
    </row>
    <row r="1465" spans="1:1">
      <c r="A1465" s="32">
        <v>3464</v>
      </c>
    </row>
    <row r="1466" spans="1:1">
      <c r="A1466" s="32">
        <v>3465</v>
      </c>
    </row>
    <row r="1467" spans="1:1">
      <c r="A1467" s="32">
        <v>3466</v>
      </c>
    </row>
    <row r="1468" spans="1:1">
      <c r="A1468" s="32">
        <v>3467</v>
      </c>
    </row>
    <row r="1469" spans="1:1">
      <c r="A1469" s="32">
        <v>3468</v>
      </c>
    </row>
    <row r="1470" spans="1:1">
      <c r="A1470" s="32">
        <v>3469</v>
      </c>
    </row>
    <row r="1471" spans="1:1">
      <c r="A1471" s="32">
        <v>3470</v>
      </c>
    </row>
    <row r="1472" spans="1:1">
      <c r="A1472" s="32">
        <v>3471</v>
      </c>
    </row>
    <row r="1473" spans="1:1">
      <c r="A1473" s="32">
        <v>3472</v>
      </c>
    </row>
    <row r="1474" spans="1:1">
      <c r="A1474" s="32">
        <v>3473</v>
      </c>
    </row>
    <row r="1475" spans="1:1">
      <c r="A1475" s="32">
        <v>3474</v>
      </c>
    </row>
    <row r="1476" spans="1:1">
      <c r="A1476" s="32">
        <v>3475</v>
      </c>
    </row>
    <row r="1477" spans="1:1">
      <c r="A1477" s="32">
        <v>3476</v>
      </c>
    </row>
    <row r="1478" spans="1:1">
      <c r="A1478" s="32">
        <v>3477</v>
      </c>
    </row>
    <row r="1479" spans="1:1">
      <c r="A1479" s="32">
        <v>3478</v>
      </c>
    </row>
    <row r="1480" spans="1:1">
      <c r="A1480" s="32">
        <v>3479</v>
      </c>
    </row>
    <row r="1481" spans="1:1">
      <c r="A1481" s="32">
        <v>3480</v>
      </c>
    </row>
    <row r="1482" spans="1:1">
      <c r="A1482" s="32">
        <v>3481</v>
      </c>
    </row>
    <row r="1483" spans="1:1">
      <c r="A1483" s="32">
        <v>3482</v>
      </c>
    </row>
    <row r="1484" spans="1:1">
      <c r="A1484" s="32">
        <v>3483</v>
      </c>
    </row>
    <row r="1485" spans="1:1">
      <c r="A1485" s="32">
        <v>3484</v>
      </c>
    </row>
    <row r="1486" spans="1:1">
      <c r="A1486" s="32">
        <v>3485</v>
      </c>
    </row>
    <row r="1487" spans="1:1">
      <c r="A1487" s="32">
        <v>3486</v>
      </c>
    </row>
    <row r="1488" spans="1:1">
      <c r="A1488" s="32">
        <v>3487</v>
      </c>
    </row>
    <row r="1489" spans="1:1">
      <c r="A1489" s="32">
        <v>3488</v>
      </c>
    </row>
    <row r="1490" spans="1:1">
      <c r="A1490" s="32">
        <v>3489</v>
      </c>
    </row>
    <row r="1491" spans="1:1">
      <c r="A1491" s="32">
        <v>3490</v>
      </c>
    </row>
    <row r="1492" spans="1:1">
      <c r="A1492" s="32">
        <v>3491</v>
      </c>
    </row>
    <row r="1493" spans="1:1">
      <c r="A1493" s="32">
        <v>3492</v>
      </c>
    </row>
    <row r="1494" spans="1:1">
      <c r="A1494" s="32">
        <v>3493</v>
      </c>
    </row>
    <row r="1495" spans="1:1">
      <c r="A1495" s="32">
        <v>3494</v>
      </c>
    </row>
    <row r="1496" spans="1:1">
      <c r="A1496" s="32">
        <v>3495</v>
      </c>
    </row>
    <row r="1497" spans="1:1">
      <c r="A1497" s="32">
        <v>3496</v>
      </c>
    </row>
    <row r="1498" spans="1:1">
      <c r="A1498" s="32">
        <v>3497</v>
      </c>
    </row>
    <row r="1499" spans="1:1">
      <c r="A1499" s="32">
        <v>3498</v>
      </c>
    </row>
    <row r="1500" spans="1:1">
      <c r="A1500" s="32">
        <v>3499</v>
      </c>
    </row>
    <row r="1501" spans="1:1">
      <c r="A1501" s="32">
        <v>3500</v>
      </c>
    </row>
    <row r="1502" spans="1:1">
      <c r="A1502" s="32">
        <v>3501</v>
      </c>
    </row>
    <row r="1503" spans="1:1">
      <c r="A1503" s="32">
        <v>3502</v>
      </c>
    </row>
    <row r="1504" spans="1:1">
      <c r="A1504" s="32">
        <v>3503</v>
      </c>
    </row>
    <row r="1505" spans="1:1">
      <c r="A1505" s="32">
        <v>3504</v>
      </c>
    </row>
    <row r="1506" spans="1:1">
      <c r="A1506" s="32">
        <v>3505</v>
      </c>
    </row>
    <row r="1507" spans="1:1">
      <c r="A1507" s="32">
        <v>3506</v>
      </c>
    </row>
    <row r="1508" spans="1:1">
      <c r="A1508" s="32">
        <v>3507</v>
      </c>
    </row>
    <row r="1509" spans="1:1">
      <c r="A1509" s="32">
        <v>3508</v>
      </c>
    </row>
    <row r="1510" spans="1:1">
      <c r="A1510" s="32">
        <v>3509</v>
      </c>
    </row>
    <row r="1511" spans="1:1">
      <c r="A1511" s="32">
        <v>3510</v>
      </c>
    </row>
    <row r="1512" spans="1:1">
      <c r="A1512" s="32">
        <v>3511</v>
      </c>
    </row>
    <row r="1513" spans="1:1">
      <c r="A1513" s="32">
        <v>3512</v>
      </c>
    </row>
    <row r="1514" spans="1:1">
      <c r="A1514" s="32">
        <v>3513</v>
      </c>
    </row>
    <row r="1515" spans="1:1">
      <c r="A1515" s="32">
        <v>3514</v>
      </c>
    </row>
    <row r="1516" spans="1:1">
      <c r="A1516" s="32">
        <v>3515</v>
      </c>
    </row>
    <row r="1517" spans="1:1">
      <c r="A1517" s="32">
        <v>3516</v>
      </c>
    </row>
    <row r="1518" spans="1:1">
      <c r="A1518" s="32">
        <v>3517</v>
      </c>
    </row>
    <row r="1519" spans="1:1">
      <c r="A1519" s="32">
        <v>3518</v>
      </c>
    </row>
    <row r="1520" spans="1:1">
      <c r="A1520" s="32">
        <v>3519</v>
      </c>
    </row>
    <row r="1521" spans="1:1">
      <c r="A1521" s="32">
        <v>3520</v>
      </c>
    </row>
    <row r="1522" spans="1:1">
      <c r="A1522" s="32">
        <v>3521</v>
      </c>
    </row>
    <row r="1523" spans="1:1">
      <c r="A1523" s="32">
        <v>3522</v>
      </c>
    </row>
    <row r="1524" spans="1:1">
      <c r="A1524" s="32">
        <v>3523</v>
      </c>
    </row>
    <row r="1525" spans="1:1">
      <c r="A1525" s="32">
        <v>3524</v>
      </c>
    </row>
    <row r="1526" spans="1:1">
      <c r="A1526" s="32">
        <v>3525</v>
      </c>
    </row>
    <row r="1527" spans="1:1">
      <c r="A1527" s="32">
        <v>3526</v>
      </c>
    </row>
    <row r="1528" spans="1:1">
      <c r="A1528" s="32">
        <v>3527</v>
      </c>
    </row>
    <row r="1529" spans="1:1">
      <c r="A1529" s="32">
        <v>3528</v>
      </c>
    </row>
    <row r="1530" spans="1:1">
      <c r="A1530" s="32">
        <v>3529</v>
      </c>
    </row>
    <row r="1531" spans="1:1">
      <c r="A1531" s="32">
        <v>3530</v>
      </c>
    </row>
    <row r="1532" spans="1:1">
      <c r="A1532" s="32">
        <v>3531</v>
      </c>
    </row>
    <row r="1533" spans="1:1">
      <c r="A1533" s="32">
        <v>3532</v>
      </c>
    </row>
    <row r="1534" spans="1:1">
      <c r="A1534" s="32">
        <v>3533</v>
      </c>
    </row>
    <row r="1535" spans="1:1">
      <c r="A1535" s="32">
        <v>3534</v>
      </c>
    </row>
    <row r="1536" spans="1:1">
      <c r="A1536" s="32">
        <v>3535</v>
      </c>
    </row>
    <row r="1537" spans="1:1">
      <c r="A1537" s="32">
        <v>3536</v>
      </c>
    </row>
    <row r="1538" spans="1:1">
      <c r="A1538" s="32">
        <v>3537</v>
      </c>
    </row>
    <row r="1539" spans="1:1">
      <c r="A1539" s="32">
        <v>3538</v>
      </c>
    </row>
    <row r="1540" spans="1:1">
      <c r="A1540" s="32">
        <v>3539</v>
      </c>
    </row>
    <row r="1541" spans="1:1">
      <c r="A1541" s="32">
        <v>3540</v>
      </c>
    </row>
    <row r="1542" spans="1:1">
      <c r="A1542" s="32">
        <v>3541</v>
      </c>
    </row>
    <row r="1543" spans="1:1">
      <c r="A1543" s="32">
        <v>3542</v>
      </c>
    </row>
    <row r="1544" spans="1:1">
      <c r="A1544" s="32">
        <v>3543</v>
      </c>
    </row>
    <row r="1545" spans="1:1">
      <c r="A1545" s="32">
        <v>3544</v>
      </c>
    </row>
    <row r="1546" spans="1:1">
      <c r="A1546" s="32">
        <v>3545</v>
      </c>
    </row>
    <row r="1547" spans="1:1">
      <c r="A1547" s="32">
        <v>3546</v>
      </c>
    </row>
    <row r="1548" spans="1:1">
      <c r="A1548" s="32">
        <v>3547</v>
      </c>
    </row>
    <row r="1549" spans="1:1">
      <c r="A1549" s="32">
        <v>3548</v>
      </c>
    </row>
    <row r="1550" spans="1:1">
      <c r="A1550" s="32">
        <v>3549</v>
      </c>
    </row>
    <row r="1551" spans="1:1">
      <c r="A1551" s="32">
        <v>3550</v>
      </c>
    </row>
    <row r="1552" spans="1:1">
      <c r="A1552" s="32">
        <v>3551</v>
      </c>
    </row>
    <row r="1553" spans="1:1">
      <c r="A1553" s="32">
        <v>3552</v>
      </c>
    </row>
    <row r="1554" spans="1:1">
      <c r="A1554" s="32">
        <v>3553</v>
      </c>
    </row>
    <row r="1555" spans="1:1">
      <c r="A1555" s="32">
        <v>3554</v>
      </c>
    </row>
    <row r="1556" spans="1:1">
      <c r="A1556" s="32">
        <v>3555</v>
      </c>
    </row>
    <row r="1557" spans="1:1">
      <c r="A1557" s="32">
        <v>3556</v>
      </c>
    </row>
    <row r="1558" spans="1:1">
      <c r="A1558" s="32">
        <v>3557</v>
      </c>
    </row>
    <row r="1559" spans="1:1">
      <c r="A1559" s="32">
        <v>3558</v>
      </c>
    </row>
    <row r="1560" spans="1:1">
      <c r="A1560" s="32">
        <v>3559</v>
      </c>
    </row>
    <row r="1561" spans="1:1">
      <c r="A1561" s="32">
        <v>3560</v>
      </c>
    </row>
    <row r="1562" spans="1:1">
      <c r="A1562" s="32">
        <v>3561</v>
      </c>
    </row>
    <row r="1563" spans="1:1">
      <c r="A1563" s="32">
        <v>3562</v>
      </c>
    </row>
    <row r="1564" spans="1:1">
      <c r="A1564" s="32">
        <v>3563</v>
      </c>
    </row>
    <row r="1565" spans="1:1">
      <c r="A1565" s="32">
        <v>3564</v>
      </c>
    </row>
    <row r="1566" spans="1:1">
      <c r="A1566" s="32">
        <v>3565</v>
      </c>
    </row>
    <row r="1567" spans="1:1">
      <c r="A1567" s="32">
        <v>3566</v>
      </c>
    </row>
    <row r="1568" spans="1:1">
      <c r="A1568" s="32">
        <v>3567</v>
      </c>
    </row>
    <row r="1569" spans="1:1">
      <c r="A1569" s="32">
        <v>3568</v>
      </c>
    </row>
    <row r="1570" spans="1:1">
      <c r="A1570" s="32">
        <v>3569</v>
      </c>
    </row>
    <row r="1571" spans="1:1">
      <c r="A1571" s="32">
        <v>3570</v>
      </c>
    </row>
    <row r="1572" spans="1:1">
      <c r="A1572" s="32">
        <v>3571</v>
      </c>
    </row>
    <row r="1573" spans="1:1">
      <c r="A1573" s="32">
        <v>3572</v>
      </c>
    </row>
    <row r="1574" spans="1:1">
      <c r="A1574" s="32">
        <v>3573</v>
      </c>
    </row>
    <row r="1575" spans="1:1">
      <c r="A1575" s="32">
        <v>3574</v>
      </c>
    </row>
    <row r="1576" spans="1:1">
      <c r="A1576" s="32">
        <v>3575</v>
      </c>
    </row>
    <row r="1577" spans="1:1">
      <c r="A1577" s="32">
        <v>3576</v>
      </c>
    </row>
    <row r="1578" spans="1:1">
      <c r="A1578" s="32">
        <v>3577</v>
      </c>
    </row>
    <row r="1579" spans="1:1">
      <c r="A1579" s="32">
        <v>3578</v>
      </c>
    </row>
    <row r="1580" spans="1:1">
      <c r="A1580" s="32">
        <v>3579</v>
      </c>
    </row>
    <row r="1581" spans="1:1">
      <c r="A1581" s="32">
        <v>3580</v>
      </c>
    </row>
    <row r="1582" spans="1:1">
      <c r="A1582" s="32">
        <v>3581</v>
      </c>
    </row>
    <row r="1583" spans="1:1">
      <c r="A1583" s="32">
        <v>3582</v>
      </c>
    </row>
    <row r="1584" spans="1:1">
      <c r="A1584" s="32">
        <v>3583</v>
      </c>
    </row>
    <row r="1585" spans="1:1">
      <c r="A1585" s="32">
        <v>3584</v>
      </c>
    </row>
    <row r="1586" spans="1:1">
      <c r="A1586" s="32">
        <v>3585</v>
      </c>
    </row>
    <row r="1587" spans="1:1">
      <c r="A1587" s="32">
        <v>3586</v>
      </c>
    </row>
    <row r="1588" spans="1:1">
      <c r="A1588" s="32">
        <v>3587</v>
      </c>
    </row>
    <row r="1589" spans="1:1">
      <c r="A1589" s="32">
        <v>3588</v>
      </c>
    </row>
    <row r="1590" spans="1:1">
      <c r="A1590" s="32">
        <v>3589</v>
      </c>
    </row>
    <row r="1591" spans="1:1">
      <c r="A1591" s="32">
        <v>3590</v>
      </c>
    </row>
    <row r="1592" spans="1:1">
      <c r="A1592" s="32">
        <v>3591</v>
      </c>
    </row>
    <row r="1593" spans="1:1">
      <c r="A1593" s="32">
        <v>3592</v>
      </c>
    </row>
    <row r="1594" spans="1:1">
      <c r="A1594" s="32">
        <v>3593</v>
      </c>
    </row>
    <row r="1595" spans="1:1">
      <c r="A1595" s="32">
        <v>3594</v>
      </c>
    </row>
    <row r="1596" spans="1:1">
      <c r="A1596" s="32">
        <v>3595</v>
      </c>
    </row>
    <row r="1597" spans="1:1">
      <c r="A1597" s="32">
        <v>3596</v>
      </c>
    </row>
    <row r="1598" spans="1:1">
      <c r="A1598" s="32">
        <v>3597</v>
      </c>
    </row>
    <row r="1599" spans="1:1">
      <c r="A1599" s="32">
        <v>3598</v>
      </c>
    </row>
    <row r="1600" spans="1:1">
      <c r="A1600" s="32">
        <v>3599</v>
      </c>
    </row>
    <row r="1601" spans="1:1">
      <c r="A1601" s="32">
        <v>3600</v>
      </c>
    </row>
    <row r="1602" spans="1:1">
      <c r="A1602" s="32">
        <v>3601</v>
      </c>
    </row>
    <row r="1603" spans="1:1">
      <c r="A1603" s="32">
        <v>3602</v>
      </c>
    </row>
    <row r="1604" spans="1:1">
      <c r="A1604" s="32">
        <v>3603</v>
      </c>
    </row>
    <row r="1605" spans="1:1">
      <c r="A1605" s="32">
        <v>3604</v>
      </c>
    </row>
    <row r="1606" spans="1:1">
      <c r="A1606" s="32">
        <v>3605</v>
      </c>
    </row>
    <row r="1607" spans="1:1">
      <c r="A1607" s="32">
        <v>3606</v>
      </c>
    </row>
    <row r="1608" spans="1:1">
      <c r="A1608" s="32">
        <v>3607</v>
      </c>
    </row>
    <row r="1609" spans="1:1">
      <c r="A1609" s="32">
        <v>3608</v>
      </c>
    </row>
    <row r="1610" spans="1:1">
      <c r="A1610" s="32">
        <v>3609</v>
      </c>
    </row>
    <row r="1611" spans="1:1">
      <c r="A1611" s="32">
        <v>3610</v>
      </c>
    </row>
    <row r="1612" spans="1:1">
      <c r="A1612" s="32">
        <v>3611</v>
      </c>
    </row>
    <row r="1613" spans="1:1">
      <c r="A1613" s="32">
        <v>3612</v>
      </c>
    </row>
    <row r="1614" spans="1:1">
      <c r="A1614" s="32">
        <v>3613</v>
      </c>
    </row>
    <row r="1615" spans="1:1">
      <c r="A1615" s="32">
        <v>3614</v>
      </c>
    </row>
    <row r="1616" spans="1:1">
      <c r="A1616" s="32">
        <v>3615</v>
      </c>
    </row>
    <row r="1617" spans="1:1">
      <c r="A1617" s="32">
        <v>3616</v>
      </c>
    </row>
    <row r="1618" spans="1:1">
      <c r="A1618" s="32">
        <v>3617</v>
      </c>
    </row>
    <row r="1619" spans="1:1">
      <c r="A1619" s="32">
        <v>3618</v>
      </c>
    </row>
    <row r="1620" spans="1:1">
      <c r="A1620" s="32">
        <v>3619</v>
      </c>
    </row>
    <row r="1621" spans="1:1">
      <c r="A1621" s="32">
        <v>3620</v>
      </c>
    </row>
    <row r="1622" spans="1:1">
      <c r="A1622" s="32">
        <v>3621</v>
      </c>
    </row>
    <row r="1623" spans="1:1">
      <c r="A1623" s="32">
        <v>3622</v>
      </c>
    </row>
    <row r="1624" spans="1:1">
      <c r="A1624" s="32">
        <v>3623</v>
      </c>
    </row>
    <row r="1625" spans="1:1">
      <c r="A1625" s="32">
        <v>3624</v>
      </c>
    </row>
    <row r="1626" spans="1:1">
      <c r="A1626" s="32">
        <v>3625</v>
      </c>
    </row>
    <row r="1627" spans="1:1">
      <c r="A1627" s="32">
        <v>3626</v>
      </c>
    </row>
    <row r="1628" spans="1:1">
      <c r="A1628" s="32">
        <v>3627</v>
      </c>
    </row>
    <row r="1629" spans="1:1">
      <c r="A1629" s="32">
        <v>3628</v>
      </c>
    </row>
    <row r="1630" spans="1:1">
      <c r="A1630" s="32">
        <v>3629</v>
      </c>
    </row>
    <row r="1631" spans="1:1">
      <c r="A1631" s="32">
        <v>3630</v>
      </c>
    </row>
    <row r="1632" spans="1:1">
      <c r="A1632" s="32">
        <v>3631</v>
      </c>
    </row>
    <row r="1633" spans="1:1">
      <c r="A1633" s="32">
        <v>3632</v>
      </c>
    </row>
    <row r="1634" spans="1:1">
      <c r="A1634" s="32">
        <v>3633</v>
      </c>
    </row>
    <row r="1635" spans="1:1">
      <c r="A1635" s="32">
        <v>3634</v>
      </c>
    </row>
    <row r="1636" spans="1:1">
      <c r="A1636" s="32">
        <v>3635</v>
      </c>
    </row>
    <row r="1637" spans="1:1">
      <c r="A1637" s="32">
        <v>3636</v>
      </c>
    </row>
    <row r="1638" spans="1:1">
      <c r="A1638" s="32">
        <v>3637</v>
      </c>
    </row>
    <row r="1639" spans="1:1">
      <c r="A1639" s="32">
        <v>3638</v>
      </c>
    </row>
    <row r="1640" spans="1:1">
      <c r="A1640" s="32">
        <v>3639</v>
      </c>
    </row>
    <row r="1641" spans="1:1">
      <c r="A1641" s="32">
        <v>3640</v>
      </c>
    </row>
    <row r="1642" spans="1:1">
      <c r="A1642" s="32">
        <v>3641</v>
      </c>
    </row>
    <row r="1643" spans="1:1">
      <c r="A1643" s="32">
        <v>3642</v>
      </c>
    </row>
    <row r="1644" spans="1:1">
      <c r="A1644" s="32">
        <v>3643</v>
      </c>
    </row>
    <row r="1645" spans="1:1">
      <c r="A1645" s="32">
        <v>3644</v>
      </c>
    </row>
    <row r="1646" spans="1:1">
      <c r="A1646" s="32">
        <v>3645</v>
      </c>
    </row>
    <row r="1647" spans="1:1">
      <c r="A1647" s="32">
        <v>3646</v>
      </c>
    </row>
    <row r="1648" spans="1:1">
      <c r="A1648" s="32">
        <v>3647</v>
      </c>
    </row>
    <row r="1649" spans="1:1">
      <c r="A1649" s="32">
        <v>3648</v>
      </c>
    </row>
    <row r="1650" spans="1:1">
      <c r="A1650" s="32">
        <v>3649</v>
      </c>
    </row>
    <row r="1651" spans="1:1">
      <c r="A1651" s="32">
        <v>3650</v>
      </c>
    </row>
    <row r="1652" spans="1:1">
      <c r="A1652" s="32">
        <v>3651</v>
      </c>
    </row>
    <row r="1653" spans="1:1">
      <c r="A1653" s="32">
        <v>3652</v>
      </c>
    </row>
    <row r="1654" spans="1:1">
      <c r="A1654" s="32">
        <v>3653</v>
      </c>
    </row>
    <row r="1655" spans="1:1">
      <c r="A1655" s="32">
        <v>3654</v>
      </c>
    </row>
    <row r="1656" spans="1:1">
      <c r="A1656" s="32">
        <v>3655</v>
      </c>
    </row>
    <row r="1657" spans="1:1">
      <c r="A1657" s="32">
        <v>3656</v>
      </c>
    </row>
    <row r="1658" spans="1:1">
      <c r="A1658" s="32">
        <v>3657</v>
      </c>
    </row>
    <row r="1659" spans="1:1">
      <c r="A1659" s="32">
        <v>3658</v>
      </c>
    </row>
    <row r="1660" spans="1:1">
      <c r="A1660" s="32">
        <v>3659</v>
      </c>
    </row>
    <row r="1661" spans="1:1">
      <c r="A1661" s="32">
        <v>3660</v>
      </c>
    </row>
    <row r="1662" spans="1:1">
      <c r="A1662" s="32">
        <v>3661</v>
      </c>
    </row>
    <row r="1663" spans="1:1">
      <c r="A1663" s="32">
        <v>3662</v>
      </c>
    </row>
    <row r="1664" spans="1:1">
      <c r="A1664" s="32">
        <v>3663</v>
      </c>
    </row>
    <row r="1665" spans="1:1">
      <c r="A1665" s="32">
        <v>3664</v>
      </c>
    </row>
    <row r="1666" spans="1:1">
      <c r="A1666" s="32">
        <v>3665</v>
      </c>
    </row>
    <row r="1667" spans="1:1">
      <c r="A1667" s="32">
        <v>3666</v>
      </c>
    </row>
    <row r="1668" spans="1:1">
      <c r="A1668" s="32">
        <v>3667</v>
      </c>
    </row>
    <row r="1669" spans="1:1">
      <c r="A1669" s="32">
        <v>3668</v>
      </c>
    </row>
    <row r="1670" spans="1:1">
      <c r="A1670" s="32">
        <v>3669</v>
      </c>
    </row>
    <row r="1671" spans="1:1">
      <c r="A1671" s="32">
        <v>3670</v>
      </c>
    </row>
    <row r="1672" spans="1:1">
      <c r="A1672" s="32">
        <v>3671</v>
      </c>
    </row>
    <row r="1673" spans="1:1">
      <c r="A1673" s="32">
        <v>3672</v>
      </c>
    </row>
    <row r="1674" spans="1:1">
      <c r="A1674" s="32">
        <v>3673</v>
      </c>
    </row>
    <row r="1675" spans="1:1">
      <c r="A1675" s="32">
        <v>3674</v>
      </c>
    </row>
    <row r="1676" spans="1:1">
      <c r="A1676" s="32">
        <v>3675</v>
      </c>
    </row>
    <row r="1677" spans="1:1">
      <c r="A1677" s="32">
        <v>3676</v>
      </c>
    </row>
    <row r="1678" spans="1:1">
      <c r="A1678" s="32">
        <v>3677</v>
      </c>
    </row>
    <row r="1679" spans="1:1">
      <c r="A1679" s="32">
        <v>3678</v>
      </c>
    </row>
    <row r="1680" spans="1:1">
      <c r="A1680" s="32">
        <v>3679</v>
      </c>
    </row>
    <row r="1681" spans="1:1">
      <c r="A1681" s="32">
        <v>3680</v>
      </c>
    </row>
    <row r="1682" spans="1:1">
      <c r="A1682" s="32">
        <v>3681</v>
      </c>
    </row>
    <row r="1683" spans="1:1">
      <c r="A1683" s="32">
        <v>3682</v>
      </c>
    </row>
    <row r="1684" spans="1:1">
      <c r="A1684" s="32">
        <v>3683</v>
      </c>
    </row>
    <row r="1685" spans="1:1">
      <c r="A1685" s="32">
        <v>3684</v>
      </c>
    </row>
    <row r="1686" spans="1:1">
      <c r="A1686" s="32">
        <v>3685</v>
      </c>
    </row>
    <row r="1687" spans="1:1">
      <c r="A1687" s="32">
        <v>3686</v>
      </c>
    </row>
    <row r="1688" spans="1:1">
      <c r="A1688" s="32">
        <v>3687</v>
      </c>
    </row>
    <row r="1689" spans="1:1">
      <c r="A1689" s="32">
        <v>3688</v>
      </c>
    </row>
    <row r="1690" spans="1:1">
      <c r="A1690" s="32">
        <v>3689</v>
      </c>
    </row>
    <row r="1691" spans="1:1">
      <c r="A1691" s="32">
        <v>3690</v>
      </c>
    </row>
    <row r="1692" spans="1:1">
      <c r="A1692" s="32">
        <v>3691</v>
      </c>
    </row>
    <row r="1693" spans="1:1">
      <c r="A1693" s="32">
        <v>3692</v>
      </c>
    </row>
    <row r="1694" spans="1:1">
      <c r="A1694" s="32">
        <v>3693</v>
      </c>
    </row>
    <row r="1695" spans="1:1">
      <c r="A1695" s="32">
        <v>3694</v>
      </c>
    </row>
    <row r="1696" spans="1:1">
      <c r="A1696" s="32">
        <v>3695</v>
      </c>
    </row>
    <row r="1697" spans="1:1">
      <c r="A1697" s="32">
        <v>3696</v>
      </c>
    </row>
    <row r="1698" spans="1:1">
      <c r="A1698" s="32">
        <v>3697</v>
      </c>
    </row>
    <row r="1699" spans="1:1">
      <c r="A1699" s="32">
        <v>3698</v>
      </c>
    </row>
    <row r="1700" spans="1:1">
      <c r="A1700" s="32">
        <v>3699</v>
      </c>
    </row>
    <row r="1701" spans="1:1">
      <c r="A1701" s="32">
        <v>3700</v>
      </c>
    </row>
    <row r="1702" spans="1:1">
      <c r="A1702" s="32">
        <v>3701</v>
      </c>
    </row>
    <row r="1703" spans="1:1">
      <c r="A1703" s="32">
        <v>3702</v>
      </c>
    </row>
    <row r="1704" spans="1:1">
      <c r="A1704" s="32">
        <v>3703</v>
      </c>
    </row>
    <row r="1705" spans="1:1">
      <c r="A1705" s="32">
        <v>3704</v>
      </c>
    </row>
    <row r="1706" spans="1:1">
      <c r="A1706" s="32">
        <v>3705</v>
      </c>
    </row>
    <row r="1707" spans="1:1">
      <c r="A1707" s="32">
        <v>3706</v>
      </c>
    </row>
    <row r="1708" spans="1:1">
      <c r="A1708" s="32">
        <v>3707</v>
      </c>
    </row>
    <row r="1709" spans="1:1">
      <c r="A1709" s="32">
        <v>3708</v>
      </c>
    </row>
    <row r="1710" spans="1:1">
      <c r="A1710" s="32">
        <v>3709</v>
      </c>
    </row>
    <row r="1711" spans="1:1">
      <c r="A1711" s="32">
        <v>3710</v>
      </c>
    </row>
    <row r="1712" spans="1:1">
      <c r="A1712" s="32">
        <v>3711</v>
      </c>
    </row>
    <row r="1713" spans="1:1">
      <c r="A1713" s="32">
        <v>3712</v>
      </c>
    </row>
    <row r="1714" spans="1:1">
      <c r="A1714" s="32">
        <v>3713</v>
      </c>
    </row>
    <row r="1715" spans="1:1">
      <c r="A1715" s="32">
        <v>3714</v>
      </c>
    </row>
    <row r="1716" spans="1:1">
      <c r="A1716" s="32">
        <v>3715</v>
      </c>
    </row>
    <row r="1717" spans="1:1">
      <c r="A1717" s="32">
        <v>3716</v>
      </c>
    </row>
    <row r="1718" spans="1:1">
      <c r="A1718" s="32">
        <v>3717</v>
      </c>
    </row>
    <row r="1719" spans="1:1">
      <c r="A1719" s="32">
        <v>3718</v>
      </c>
    </row>
    <row r="1720" spans="1:1">
      <c r="A1720" s="32">
        <v>3719</v>
      </c>
    </row>
    <row r="1721" spans="1:1">
      <c r="A1721" s="32">
        <v>3720</v>
      </c>
    </row>
    <row r="1722" spans="1:1">
      <c r="A1722" s="32">
        <v>3721</v>
      </c>
    </row>
    <row r="1723" spans="1:1">
      <c r="A1723" s="32">
        <v>3722</v>
      </c>
    </row>
    <row r="1724" spans="1:1">
      <c r="A1724" s="32">
        <v>3723</v>
      </c>
    </row>
    <row r="1725" spans="1:1">
      <c r="A1725" s="32">
        <v>3724</v>
      </c>
    </row>
    <row r="1726" spans="1:1">
      <c r="A1726" s="32">
        <v>3725</v>
      </c>
    </row>
    <row r="1727" spans="1:1">
      <c r="A1727" s="32">
        <v>3726</v>
      </c>
    </row>
    <row r="1728" spans="1:1">
      <c r="A1728" s="32">
        <v>3727</v>
      </c>
    </row>
    <row r="1729" spans="1:1">
      <c r="A1729" s="32">
        <v>3728</v>
      </c>
    </row>
    <row r="1730" spans="1:1">
      <c r="A1730" s="32">
        <v>3729</v>
      </c>
    </row>
    <row r="1731" spans="1:1">
      <c r="A1731" s="32">
        <v>3730</v>
      </c>
    </row>
    <row r="1732" spans="1:1">
      <c r="A1732" s="32">
        <v>3731</v>
      </c>
    </row>
    <row r="1733" spans="1:1">
      <c r="A1733" s="32">
        <v>3732</v>
      </c>
    </row>
    <row r="1734" spans="1:1">
      <c r="A1734" s="32">
        <v>3733</v>
      </c>
    </row>
    <row r="1735" spans="1:1">
      <c r="A1735" s="32">
        <v>3734</v>
      </c>
    </row>
    <row r="1736" spans="1:1">
      <c r="A1736" s="32">
        <v>3735</v>
      </c>
    </row>
    <row r="1737" spans="1:1">
      <c r="A1737" s="32">
        <v>3736</v>
      </c>
    </row>
    <row r="1738" spans="1:1">
      <c r="A1738" s="32">
        <v>3737</v>
      </c>
    </row>
    <row r="1739" spans="1:1">
      <c r="A1739" s="32">
        <v>3738</v>
      </c>
    </row>
    <row r="1740" spans="1:1">
      <c r="A1740" s="32">
        <v>3739</v>
      </c>
    </row>
    <row r="1741" spans="1:1">
      <c r="A1741" s="32">
        <v>3740</v>
      </c>
    </row>
    <row r="1742" spans="1:1">
      <c r="A1742" s="32">
        <v>3741</v>
      </c>
    </row>
    <row r="1743" spans="1:1">
      <c r="A1743" s="32">
        <v>3742</v>
      </c>
    </row>
    <row r="1744" spans="1:1">
      <c r="A1744" s="32">
        <v>3743</v>
      </c>
    </row>
    <row r="1745" spans="1:1">
      <c r="A1745" s="32">
        <v>3744</v>
      </c>
    </row>
    <row r="1746" spans="1:1">
      <c r="A1746" s="32">
        <v>3745</v>
      </c>
    </row>
    <row r="1747" spans="1:1">
      <c r="A1747" s="32">
        <v>3746</v>
      </c>
    </row>
    <row r="1748" spans="1:1">
      <c r="A1748" s="32">
        <v>3747</v>
      </c>
    </row>
    <row r="1749" spans="1:1">
      <c r="A1749" s="32">
        <v>3748</v>
      </c>
    </row>
    <row r="1750" spans="1:1">
      <c r="A1750" s="32">
        <v>3749</v>
      </c>
    </row>
    <row r="1751" spans="1:1">
      <c r="A1751" s="32">
        <v>3750</v>
      </c>
    </row>
    <row r="1752" spans="1:1">
      <c r="A1752" s="32">
        <v>3751</v>
      </c>
    </row>
    <row r="1753" spans="1:1">
      <c r="A1753" s="32">
        <v>3752</v>
      </c>
    </row>
    <row r="1754" spans="1:1">
      <c r="A1754" s="32">
        <v>3753</v>
      </c>
    </row>
    <row r="1755" spans="1:1">
      <c r="A1755" s="32">
        <v>3754</v>
      </c>
    </row>
    <row r="1756" spans="1:1">
      <c r="A1756" s="32">
        <v>3755</v>
      </c>
    </row>
    <row r="1757" spans="1:1">
      <c r="A1757" s="32">
        <v>3756</v>
      </c>
    </row>
    <row r="1758" spans="1:1">
      <c r="A1758" s="32">
        <v>3757</v>
      </c>
    </row>
    <row r="1759" spans="1:1">
      <c r="A1759" s="32">
        <v>3758</v>
      </c>
    </row>
    <row r="1760" spans="1:1">
      <c r="A1760" s="32">
        <v>3759</v>
      </c>
    </row>
    <row r="1761" spans="1:1">
      <c r="A1761" s="32">
        <v>3760</v>
      </c>
    </row>
    <row r="1762" spans="1:1">
      <c r="A1762" s="32">
        <v>3761</v>
      </c>
    </row>
    <row r="1763" spans="1:1">
      <c r="A1763" s="32">
        <v>3762</v>
      </c>
    </row>
    <row r="1764" spans="1:1">
      <c r="A1764" s="32">
        <v>3763</v>
      </c>
    </row>
    <row r="1765" spans="1:1">
      <c r="A1765" s="32">
        <v>3764</v>
      </c>
    </row>
    <row r="1766" spans="1:1">
      <c r="A1766" s="32">
        <v>3765</v>
      </c>
    </row>
    <row r="1767" spans="1:1">
      <c r="A1767" s="32">
        <v>3766</v>
      </c>
    </row>
    <row r="1768" spans="1:1">
      <c r="A1768" s="32">
        <v>3767</v>
      </c>
    </row>
    <row r="1769" spans="1:1">
      <c r="A1769" s="32">
        <v>3768</v>
      </c>
    </row>
    <row r="1770" spans="1:1">
      <c r="A1770" s="32">
        <v>3769</v>
      </c>
    </row>
    <row r="1771" spans="1:1">
      <c r="A1771" s="32">
        <v>3770</v>
      </c>
    </row>
    <row r="1772" spans="1:1">
      <c r="A1772" s="32">
        <v>3771</v>
      </c>
    </row>
    <row r="1773" spans="1:1">
      <c r="A1773" s="32">
        <v>3772</v>
      </c>
    </row>
    <row r="1774" spans="1:1">
      <c r="A1774" s="32">
        <v>3773</v>
      </c>
    </row>
    <row r="1775" spans="1:1">
      <c r="A1775" s="32">
        <v>3774</v>
      </c>
    </row>
    <row r="1776" spans="1:1">
      <c r="A1776" s="32">
        <v>3775</v>
      </c>
    </row>
    <row r="1777" spans="1:1">
      <c r="A1777" s="32">
        <v>3776</v>
      </c>
    </row>
    <row r="1778" spans="1:1">
      <c r="A1778" s="32">
        <v>3777</v>
      </c>
    </row>
    <row r="1779" spans="1:1">
      <c r="A1779" s="32">
        <v>3778</v>
      </c>
    </row>
    <row r="1780" spans="1:1">
      <c r="A1780" s="32">
        <v>3779</v>
      </c>
    </row>
    <row r="1781" spans="1:1">
      <c r="A1781" s="32">
        <v>3780</v>
      </c>
    </row>
    <row r="1782" spans="1:1">
      <c r="A1782" s="32">
        <v>3781</v>
      </c>
    </row>
    <row r="1783" spans="1:1">
      <c r="A1783" s="32">
        <v>3782</v>
      </c>
    </row>
    <row r="1784" spans="1:1">
      <c r="A1784" s="32">
        <v>3783</v>
      </c>
    </row>
    <row r="1785" spans="1:1">
      <c r="A1785" s="32">
        <v>3784</v>
      </c>
    </row>
    <row r="1786" spans="1:1">
      <c r="A1786" s="32">
        <v>3785</v>
      </c>
    </row>
    <row r="1787" spans="1:1">
      <c r="A1787" s="32">
        <v>3786</v>
      </c>
    </row>
    <row r="1788" spans="1:1">
      <c r="A1788" s="32">
        <v>3787</v>
      </c>
    </row>
    <row r="1789" spans="1:1">
      <c r="A1789" s="32">
        <v>3788</v>
      </c>
    </row>
    <row r="1790" spans="1:1">
      <c r="A1790" s="32">
        <v>3789</v>
      </c>
    </row>
    <row r="1791" spans="1:1">
      <c r="A1791" s="32">
        <v>3790</v>
      </c>
    </row>
    <row r="1792" spans="1:1">
      <c r="A1792" s="32">
        <v>3791</v>
      </c>
    </row>
    <row r="1793" spans="1:1">
      <c r="A1793" s="32">
        <v>3792</v>
      </c>
    </row>
    <row r="1794" spans="1:1">
      <c r="A1794" s="32">
        <v>3793</v>
      </c>
    </row>
    <row r="1795" spans="1:1">
      <c r="A1795" s="32">
        <v>3794</v>
      </c>
    </row>
    <row r="1796" spans="1:1">
      <c r="A1796" s="32">
        <v>3795</v>
      </c>
    </row>
    <row r="1797" spans="1:1">
      <c r="A1797" s="32">
        <v>3796</v>
      </c>
    </row>
    <row r="1798" spans="1:1">
      <c r="A1798" s="32">
        <v>3797</v>
      </c>
    </row>
    <row r="1799" spans="1:1">
      <c r="A1799" s="32">
        <v>3798</v>
      </c>
    </row>
    <row r="1800" spans="1:1">
      <c r="A1800" s="32">
        <v>3799</v>
      </c>
    </row>
    <row r="1801" spans="1:1">
      <c r="A1801" s="32">
        <v>3800</v>
      </c>
    </row>
    <row r="1802" spans="1:1">
      <c r="A1802" s="32">
        <v>3801</v>
      </c>
    </row>
    <row r="1803" spans="1:1">
      <c r="A1803" s="32">
        <v>3802</v>
      </c>
    </row>
    <row r="1804" spans="1:1">
      <c r="A1804" s="32">
        <v>3803</v>
      </c>
    </row>
    <row r="1805" spans="1:1">
      <c r="A1805" s="32">
        <v>3804</v>
      </c>
    </row>
    <row r="1806" spans="1:1">
      <c r="A1806" s="32">
        <v>3805</v>
      </c>
    </row>
    <row r="1807" spans="1:1">
      <c r="A1807" s="32">
        <v>3806</v>
      </c>
    </row>
    <row r="1808" spans="1:1">
      <c r="A1808" s="32">
        <v>3807</v>
      </c>
    </row>
    <row r="1809" spans="1:1">
      <c r="A1809" s="32">
        <v>3808</v>
      </c>
    </row>
    <row r="1810" spans="1:1">
      <c r="A1810" s="32">
        <v>3809</v>
      </c>
    </row>
    <row r="1811" spans="1:1">
      <c r="A1811" s="32">
        <v>3810</v>
      </c>
    </row>
    <row r="1812" spans="1:1">
      <c r="A1812" s="32">
        <v>3811</v>
      </c>
    </row>
    <row r="1813" spans="1:1">
      <c r="A1813" s="32">
        <v>3812</v>
      </c>
    </row>
    <row r="1814" spans="1:1">
      <c r="A1814" s="32">
        <v>3813</v>
      </c>
    </row>
    <row r="1815" spans="1:1">
      <c r="A1815" s="32">
        <v>3814</v>
      </c>
    </row>
    <row r="1816" spans="1:1">
      <c r="A1816" s="32">
        <v>3815</v>
      </c>
    </row>
    <row r="1817" spans="1:1">
      <c r="A1817" s="32">
        <v>3816</v>
      </c>
    </row>
    <row r="1818" spans="1:1">
      <c r="A1818" s="32">
        <v>3817</v>
      </c>
    </row>
    <row r="1819" spans="1:1">
      <c r="A1819" s="32">
        <v>3818</v>
      </c>
    </row>
    <row r="1820" spans="1:1">
      <c r="A1820" s="32">
        <v>3819</v>
      </c>
    </row>
    <row r="1821" spans="1:1">
      <c r="A1821" s="32">
        <v>3820</v>
      </c>
    </row>
    <row r="1822" spans="1:1">
      <c r="A1822" s="32">
        <v>3821</v>
      </c>
    </row>
    <row r="1823" spans="1:1">
      <c r="A1823" s="32">
        <v>3822</v>
      </c>
    </row>
    <row r="1824" spans="1:1">
      <c r="A1824" s="32">
        <v>3823</v>
      </c>
    </row>
    <row r="1825" spans="1:1">
      <c r="A1825" s="32">
        <v>3824</v>
      </c>
    </row>
    <row r="1826" spans="1:1">
      <c r="A1826" s="32">
        <v>3825</v>
      </c>
    </row>
    <row r="1827" spans="1:1">
      <c r="A1827" s="32">
        <v>3826</v>
      </c>
    </row>
    <row r="1828" spans="1:1">
      <c r="A1828" s="32">
        <v>3827</v>
      </c>
    </row>
    <row r="1829" spans="1:1">
      <c r="A1829" s="32">
        <v>3828</v>
      </c>
    </row>
    <row r="1830" spans="1:1">
      <c r="A1830" s="32">
        <v>3829</v>
      </c>
    </row>
    <row r="1831" spans="1:1">
      <c r="A1831" s="32">
        <v>3830</v>
      </c>
    </row>
    <row r="1832" spans="1:1">
      <c r="A1832" s="32">
        <v>3831</v>
      </c>
    </row>
    <row r="1833" spans="1:1">
      <c r="A1833" s="32">
        <v>3832</v>
      </c>
    </row>
    <row r="1834" spans="1:1">
      <c r="A1834" s="32">
        <v>3833</v>
      </c>
    </row>
    <row r="1835" spans="1:1">
      <c r="A1835" s="32">
        <v>3834</v>
      </c>
    </row>
    <row r="1836" spans="1:1">
      <c r="A1836" s="32">
        <v>3835</v>
      </c>
    </row>
    <row r="1837" spans="1:1">
      <c r="A1837" s="32">
        <v>3836</v>
      </c>
    </row>
    <row r="1838" spans="1:1">
      <c r="A1838" s="32">
        <v>3837</v>
      </c>
    </row>
    <row r="1839" spans="1:1">
      <c r="A1839" s="32">
        <v>3838</v>
      </c>
    </row>
    <row r="1840" spans="1:1">
      <c r="A1840" s="32">
        <v>3839</v>
      </c>
    </row>
    <row r="1841" spans="1:1">
      <c r="A1841" s="32">
        <v>3840</v>
      </c>
    </row>
    <row r="1842" spans="1:1">
      <c r="A1842" s="32">
        <v>3841</v>
      </c>
    </row>
    <row r="1843" spans="1:1">
      <c r="A1843" s="32">
        <v>3842</v>
      </c>
    </row>
    <row r="1844" spans="1:1">
      <c r="A1844" s="32">
        <v>3843</v>
      </c>
    </row>
    <row r="1845" spans="1:1">
      <c r="A1845" s="32">
        <v>3844</v>
      </c>
    </row>
    <row r="1846" spans="1:1">
      <c r="A1846" s="32">
        <v>3845</v>
      </c>
    </row>
    <row r="1847" spans="1:1">
      <c r="A1847" s="32">
        <v>3846</v>
      </c>
    </row>
    <row r="1848" spans="1:1">
      <c r="A1848" s="32">
        <v>3847</v>
      </c>
    </row>
    <row r="1849" spans="1:1">
      <c r="A1849" s="32">
        <v>3848</v>
      </c>
    </row>
    <row r="1850" spans="1:1">
      <c r="A1850" s="32">
        <v>3849</v>
      </c>
    </row>
    <row r="1851" spans="1:1">
      <c r="A1851" s="32">
        <v>3850</v>
      </c>
    </row>
    <row r="1852" spans="1:1">
      <c r="A1852" s="32">
        <v>3851</v>
      </c>
    </row>
    <row r="1853" spans="1:1">
      <c r="A1853" s="32">
        <v>3852</v>
      </c>
    </row>
    <row r="1854" spans="1:1">
      <c r="A1854" s="32">
        <v>3853</v>
      </c>
    </row>
    <row r="1855" spans="1:1">
      <c r="A1855" s="32">
        <v>3854</v>
      </c>
    </row>
    <row r="1856" spans="1:1">
      <c r="A1856" s="32">
        <v>3855</v>
      </c>
    </row>
    <row r="1857" spans="1:1">
      <c r="A1857" s="32">
        <v>3856</v>
      </c>
    </row>
    <row r="1858" spans="1:1">
      <c r="A1858" s="32">
        <v>3857</v>
      </c>
    </row>
    <row r="1859" spans="1:1">
      <c r="A1859" s="32">
        <v>3858</v>
      </c>
    </row>
    <row r="1860" spans="1:1">
      <c r="A1860" s="32">
        <v>3859</v>
      </c>
    </row>
    <row r="1861" spans="1:1">
      <c r="A1861" s="32">
        <v>3860</v>
      </c>
    </row>
    <row r="1862" spans="1:1">
      <c r="A1862" s="32">
        <v>3861</v>
      </c>
    </row>
    <row r="1863" spans="1:1">
      <c r="A1863" s="32">
        <v>3862</v>
      </c>
    </row>
    <row r="1864" spans="1:1">
      <c r="A1864" s="32">
        <v>3863</v>
      </c>
    </row>
    <row r="1865" spans="1:1">
      <c r="A1865" s="32">
        <v>3864</v>
      </c>
    </row>
    <row r="1866" spans="1:1">
      <c r="A1866" s="32">
        <v>3865</v>
      </c>
    </row>
    <row r="1867" spans="1:1">
      <c r="A1867" s="32">
        <v>3866</v>
      </c>
    </row>
    <row r="1868" spans="1:1">
      <c r="A1868" s="32">
        <v>3867</v>
      </c>
    </row>
    <row r="1869" spans="1:1">
      <c r="A1869" s="32">
        <v>3868</v>
      </c>
    </row>
    <row r="1870" spans="1:1">
      <c r="A1870" s="32">
        <v>3869</v>
      </c>
    </row>
    <row r="1871" spans="1:1">
      <c r="A1871" s="32">
        <v>3870</v>
      </c>
    </row>
    <row r="1872" spans="1:1">
      <c r="A1872" s="32">
        <v>3871</v>
      </c>
    </row>
    <row r="1873" spans="1:1">
      <c r="A1873" s="32">
        <v>3872</v>
      </c>
    </row>
    <row r="1874" spans="1:1">
      <c r="A1874" s="32">
        <v>3873</v>
      </c>
    </row>
    <row r="1875" spans="1:1">
      <c r="A1875" s="32">
        <v>3874</v>
      </c>
    </row>
    <row r="1876" spans="1:1">
      <c r="A1876" s="32">
        <v>3875</v>
      </c>
    </row>
    <row r="1877" spans="1:1">
      <c r="A1877" s="32">
        <v>3876</v>
      </c>
    </row>
    <row r="1878" spans="1:1">
      <c r="A1878" s="32">
        <v>3877</v>
      </c>
    </row>
    <row r="1879" spans="1:1">
      <c r="A1879" s="32">
        <v>3878</v>
      </c>
    </row>
    <row r="1880" spans="1:1">
      <c r="A1880" s="32">
        <v>3879</v>
      </c>
    </row>
    <row r="1881" spans="1:1">
      <c r="A1881" s="32">
        <v>3880</v>
      </c>
    </row>
    <row r="1882" spans="1:1">
      <c r="A1882" s="32">
        <v>3881</v>
      </c>
    </row>
    <row r="1883" spans="1:1">
      <c r="A1883" s="32">
        <v>3882</v>
      </c>
    </row>
    <row r="1884" spans="1:1">
      <c r="A1884" s="32">
        <v>3883</v>
      </c>
    </row>
    <row r="1885" spans="1:1">
      <c r="A1885" s="32">
        <v>3884</v>
      </c>
    </row>
    <row r="1886" spans="1:1">
      <c r="A1886" s="32">
        <v>3885</v>
      </c>
    </row>
    <row r="1887" spans="1:1">
      <c r="A1887" s="32">
        <v>3886</v>
      </c>
    </row>
    <row r="1888" spans="1:1">
      <c r="A1888" s="32">
        <v>3887</v>
      </c>
    </row>
    <row r="1889" spans="1:1">
      <c r="A1889" s="32">
        <v>3888</v>
      </c>
    </row>
    <row r="1890" spans="1:1">
      <c r="A1890" s="32">
        <v>3889</v>
      </c>
    </row>
    <row r="1891" spans="1:1">
      <c r="A1891" s="32">
        <v>3890</v>
      </c>
    </row>
    <row r="1892" spans="1:1">
      <c r="A1892" s="32">
        <v>3891</v>
      </c>
    </row>
    <row r="1893" spans="1:1">
      <c r="A1893" s="32">
        <v>3892</v>
      </c>
    </row>
    <row r="1894" spans="1:1">
      <c r="A1894" s="32">
        <v>3893</v>
      </c>
    </row>
    <row r="1895" spans="1:1">
      <c r="A1895" s="32">
        <v>3894</v>
      </c>
    </row>
    <row r="1896" spans="1:1">
      <c r="A1896" s="32">
        <v>3895</v>
      </c>
    </row>
    <row r="1897" spans="1:1">
      <c r="A1897" s="32">
        <v>3896</v>
      </c>
    </row>
    <row r="1898" spans="1:1">
      <c r="A1898" s="32">
        <v>3897</v>
      </c>
    </row>
    <row r="1899" spans="1:1">
      <c r="A1899" s="32">
        <v>3898</v>
      </c>
    </row>
    <row r="1900" spans="1:1">
      <c r="A1900" s="32">
        <v>3899</v>
      </c>
    </row>
    <row r="1901" spans="1:1">
      <c r="A1901" s="32">
        <v>3900</v>
      </c>
    </row>
    <row r="1902" spans="1:1">
      <c r="A1902" s="32">
        <v>3901</v>
      </c>
    </row>
    <row r="1903" spans="1:1">
      <c r="A1903" s="32">
        <v>3902</v>
      </c>
    </row>
    <row r="1904" spans="1:1">
      <c r="A1904" s="32">
        <v>3903</v>
      </c>
    </row>
    <row r="1905" spans="1:1">
      <c r="A1905" s="32">
        <v>3904</v>
      </c>
    </row>
    <row r="1906" spans="1:1">
      <c r="A1906" s="32">
        <v>3905</v>
      </c>
    </row>
    <row r="1907" spans="1:1">
      <c r="A1907" s="32">
        <v>3906</v>
      </c>
    </row>
    <row r="1908" spans="1:1">
      <c r="A1908" s="32">
        <v>3907</v>
      </c>
    </row>
    <row r="1909" spans="1:1">
      <c r="A1909" s="32">
        <v>3908</v>
      </c>
    </row>
    <row r="1910" spans="1:1">
      <c r="A1910" s="32">
        <v>3909</v>
      </c>
    </row>
    <row r="1911" spans="1:1">
      <c r="A1911" s="32">
        <v>3910</v>
      </c>
    </row>
    <row r="1912" spans="1:1">
      <c r="A1912" s="32">
        <v>3911</v>
      </c>
    </row>
    <row r="1913" spans="1:1">
      <c r="A1913" s="32">
        <v>3912</v>
      </c>
    </row>
    <row r="1914" spans="1:1">
      <c r="A1914" s="32">
        <v>3913</v>
      </c>
    </row>
    <row r="1915" spans="1:1">
      <c r="A1915" s="32">
        <v>3914</v>
      </c>
    </row>
    <row r="1916" spans="1:1">
      <c r="A1916" s="32">
        <v>3915</v>
      </c>
    </row>
    <row r="1917" spans="1:1">
      <c r="A1917" s="32">
        <v>3916</v>
      </c>
    </row>
    <row r="1918" spans="1:1">
      <c r="A1918" s="32">
        <v>3917</v>
      </c>
    </row>
    <row r="1919" spans="1:1">
      <c r="A1919" s="32">
        <v>3918</v>
      </c>
    </row>
    <row r="1920" spans="1:1">
      <c r="A1920" s="32">
        <v>3919</v>
      </c>
    </row>
    <row r="1921" spans="1:1">
      <c r="A1921" s="32">
        <v>3920</v>
      </c>
    </row>
    <row r="1922" spans="1:1">
      <c r="A1922" s="32">
        <v>3921</v>
      </c>
    </row>
    <row r="1923" spans="1:1">
      <c r="A1923" s="32">
        <v>3922</v>
      </c>
    </row>
    <row r="1924" spans="1:1">
      <c r="A1924" s="32">
        <v>3923</v>
      </c>
    </row>
    <row r="1925" spans="1:1">
      <c r="A1925" s="32">
        <v>3924</v>
      </c>
    </row>
    <row r="1926" spans="1:1">
      <c r="A1926" s="32">
        <v>3925</v>
      </c>
    </row>
    <row r="1927" spans="1:1">
      <c r="A1927" s="32">
        <v>3926</v>
      </c>
    </row>
    <row r="1928" spans="1:1">
      <c r="A1928" s="32">
        <v>3927</v>
      </c>
    </row>
    <row r="1929" spans="1:1">
      <c r="A1929" s="32">
        <v>3928</v>
      </c>
    </row>
    <row r="1930" spans="1:1">
      <c r="A1930" s="32">
        <v>3929</v>
      </c>
    </row>
    <row r="1931" spans="1:1">
      <c r="A1931" s="32">
        <v>3930</v>
      </c>
    </row>
    <row r="1932" spans="1:1">
      <c r="A1932" s="32">
        <v>3931</v>
      </c>
    </row>
    <row r="1933" spans="1:1">
      <c r="A1933" s="32">
        <v>3932</v>
      </c>
    </row>
    <row r="1934" spans="1:1">
      <c r="A1934" s="32">
        <v>3933</v>
      </c>
    </row>
    <row r="1935" spans="1:1">
      <c r="A1935" s="32">
        <v>3934</v>
      </c>
    </row>
    <row r="1936" spans="1:1">
      <c r="A1936" s="32">
        <v>3935</v>
      </c>
    </row>
    <row r="1937" spans="1:1">
      <c r="A1937" s="32">
        <v>3936</v>
      </c>
    </row>
    <row r="1938" spans="1:1">
      <c r="A1938" s="32">
        <v>3937</v>
      </c>
    </row>
    <row r="1939" spans="1:1">
      <c r="A1939" s="32">
        <v>3938</v>
      </c>
    </row>
    <row r="1940" spans="1:1">
      <c r="A1940" s="32">
        <v>3939</v>
      </c>
    </row>
    <row r="1941" spans="1:1">
      <c r="A1941" s="32">
        <v>3940</v>
      </c>
    </row>
    <row r="1942" spans="1:1">
      <c r="A1942" s="32">
        <v>3941</v>
      </c>
    </row>
    <row r="1943" spans="1:1">
      <c r="A1943" s="32">
        <v>3942</v>
      </c>
    </row>
    <row r="1944" spans="1:1">
      <c r="A1944" s="32">
        <v>3943</v>
      </c>
    </row>
    <row r="1945" spans="1:1">
      <c r="A1945" s="32">
        <v>3944</v>
      </c>
    </row>
    <row r="1946" spans="1:1">
      <c r="A1946" s="32">
        <v>3945</v>
      </c>
    </row>
    <row r="1947" spans="1:1">
      <c r="A1947" s="32">
        <v>3946</v>
      </c>
    </row>
    <row r="1948" spans="1:1">
      <c r="A1948" s="32">
        <v>3947</v>
      </c>
    </row>
    <row r="1949" spans="1:1">
      <c r="A1949" s="32">
        <v>3948</v>
      </c>
    </row>
    <row r="1950" spans="1:1">
      <c r="A1950" s="32">
        <v>3949</v>
      </c>
    </row>
    <row r="1951" spans="1:1">
      <c r="A1951" s="32">
        <v>3950</v>
      </c>
    </row>
    <row r="1952" spans="1:1">
      <c r="A1952" s="32">
        <v>3951</v>
      </c>
    </row>
    <row r="1953" spans="1:1">
      <c r="A1953" s="32">
        <v>3952</v>
      </c>
    </row>
    <row r="1954" spans="1:1">
      <c r="A1954" s="32">
        <v>3953</v>
      </c>
    </row>
    <row r="1955" spans="1:1">
      <c r="A1955" s="32">
        <v>3954</v>
      </c>
    </row>
    <row r="1956" spans="1:1">
      <c r="A1956" s="32">
        <v>3955</v>
      </c>
    </row>
    <row r="1957" spans="1:1">
      <c r="A1957" s="32">
        <v>3956</v>
      </c>
    </row>
    <row r="1958" spans="1:1">
      <c r="A1958" s="32">
        <v>3957</v>
      </c>
    </row>
    <row r="1959" spans="1:1">
      <c r="A1959" s="32">
        <v>3958</v>
      </c>
    </row>
    <row r="1960" spans="1:1">
      <c r="A1960" s="32">
        <v>3959</v>
      </c>
    </row>
    <row r="1961" spans="1:1">
      <c r="A1961" s="32">
        <v>3960</v>
      </c>
    </row>
    <row r="1962" spans="1:1">
      <c r="A1962" s="32">
        <v>3961</v>
      </c>
    </row>
    <row r="1963" spans="1:1">
      <c r="A1963" s="32">
        <v>3962</v>
      </c>
    </row>
    <row r="1964" spans="1:1">
      <c r="A1964" s="32">
        <v>3963</v>
      </c>
    </row>
    <row r="1965" spans="1:1">
      <c r="A1965" s="32">
        <v>3964</v>
      </c>
    </row>
    <row r="1966" spans="1:1">
      <c r="A1966" s="32">
        <v>3965</v>
      </c>
    </row>
    <row r="1967" spans="1:1">
      <c r="A1967" s="32">
        <v>3966</v>
      </c>
    </row>
    <row r="1968" spans="1:1">
      <c r="A1968" s="32">
        <v>3967</v>
      </c>
    </row>
    <row r="1969" spans="1:1">
      <c r="A1969" s="32">
        <v>3968</v>
      </c>
    </row>
    <row r="1970" spans="1:1">
      <c r="A1970" s="32">
        <v>3969</v>
      </c>
    </row>
    <row r="1971" spans="1:1">
      <c r="A1971" s="32">
        <v>3970</v>
      </c>
    </row>
    <row r="1972" spans="1:1">
      <c r="A1972" s="32">
        <v>3971</v>
      </c>
    </row>
    <row r="1973" spans="1:1">
      <c r="A1973" s="32">
        <v>3972</v>
      </c>
    </row>
    <row r="1974" spans="1:1">
      <c r="A1974" s="32">
        <v>3973</v>
      </c>
    </row>
    <row r="1975" spans="1:1">
      <c r="A1975" s="32">
        <v>3974</v>
      </c>
    </row>
    <row r="1976" spans="1:1">
      <c r="A1976" s="32">
        <v>3975</v>
      </c>
    </row>
    <row r="1977" spans="1:1">
      <c r="A1977" s="32">
        <v>3976</v>
      </c>
    </row>
    <row r="1978" spans="1:1">
      <c r="A1978" s="32">
        <v>3977</v>
      </c>
    </row>
    <row r="1979" spans="1:1">
      <c r="A1979" s="32">
        <v>3978</v>
      </c>
    </row>
    <row r="1980" spans="1:1">
      <c r="A1980" s="32">
        <v>3979</v>
      </c>
    </row>
    <row r="1981" spans="1:1">
      <c r="A1981" s="32">
        <v>3980</v>
      </c>
    </row>
    <row r="1982" spans="1:1">
      <c r="A1982" s="32">
        <v>3981</v>
      </c>
    </row>
    <row r="1983" spans="1:1">
      <c r="A1983" s="32">
        <v>3982</v>
      </c>
    </row>
    <row r="1984" spans="1:1">
      <c r="A1984" s="32">
        <v>3983</v>
      </c>
    </row>
    <row r="1985" spans="1:1">
      <c r="A1985" s="32">
        <v>3984</v>
      </c>
    </row>
    <row r="1986" spans="1:1">
      <c r="A1986" s="32">
        <v>3985</v>
      </c>
    </row>
    <row r="1987" spans="1:1">
      <c r="A1987" s="32">
        <v>3986</v>
      </c>
    </row>
    <row r="1988" spans="1:1">
      <c r="A1988" s="32">
        <v>3987</v>
      </c>
    </row>
    <row r="1989" spans="1:1">
      <c r="A1989" s="32">
        <v>3988</v>
      </c>
    </row>
    <row r="1990" spans="1:1">
      <c r="A1990" s="32">
        <v>3989</v>
      </c>
    </row>
    <row r="1991" spans="1:1">
      <c r="A1991" s="32">
        <v>3990</v>
      </c>
    </row>
    <row r="1992" spans="1:1">
      <c r="A1992" s="32">
        <v>3991</v>
      </c>
    </row>
    <row r="1993" spans="1:1">
      <c r="A1993" s="32">
        <v>3992</v>
      </c>
    </row>
    <row r="1994" spans="1:1">
      <c r="A1994" s="32">
        <v>3993</v>
      </c>
    </row>
    <row r="1995" spans="1:1">
      <c r="A1995" s="32">
        <v>3994</v>
      </c>
    </row>
    <row r="1996" spans="1:1">
      <c r="A1996" s="32">
        <v>3995</v>
      </c>
    </row>
    <row r="1997" spans="1:1">
      <c r="A1997" s="32">
        <v>3996</v>
      </c>
    </row>
    <row r="1998" spans="1:1">
      <c r="A1998" s="32">
        <v>3997</v>
      </c>
    </row>
    <row r="1999" spans="1:1">
      <c r="A1999" s="32">
        <v>3998</v>
      </c>
    </row>
    <row r="2000" spans="1:1">
      <c r="A2000" s="32">
        <v>3999</v>
      </c>
    </row>
    <row r="2001" spans="1:1">
      <c r="A2001" s="32">
        <v>4000</v>
      </c>
    </row>
    <row r="2002" spans="1:1">
      <c r="A2002" s="32">
        <v>4001</v>
      </c>
    </row>
    <row r="2003" spans="1:1">
      <c r="A2003" s="32">
        <v>4002</v>
      </c>
    </row>
    <row r="2004" spans="1:1">
      <c r="A2004" s="32">
        <v>4003</v>
      </c>
    </row>
    <row r="2005" spans="1:1">
      <c r="A2005" s="32">
        <v>4004</v>
      </c>
    </row>
    <row r="2006" spans="1:1">
      <c r="A2006" s="32">
        <v>4005</v>
      </c>
    </row>
    <row r="2007" spans="1:1">
      <c r="A2007" s="32">
        <v>4006</v>
      </c>
    </row>
    <row r="2008" spans="1:1">
      <c r="A2008" s="32">
        <v>4007</v>
      </c>
    </row>
    <row r="2009" spans="1:1">
      <c r="A2009" s="32">
        <v>4008</v>
      </c>
    </row>
    <row r="2010" spans="1:1">
      <c r="A2010" s="32">
        <v>4009</v>
      </c>
    </row>
    <row r="2011" spans="1:1">
      <c r="A2011" s="32">
        <v>4010</v>
      </c>
    </row>
    <row r="2012" spans="1:1">
      <c r="A2012" s="32">
        <v>4011</v>
      </c>
    </row>
    <row r="2013" spans="1:1">
      <c r="A2013" s="32">
        <v>4012</v>
      </c>
    </row>
    <row r="2014" spans="1:1">
      <c r="A2014" s="32">
        <v>4013</v>
      </c>
    </row>
    <row r="2015" spans="1:1">
      <c r="A2015" s="32">
        <v>4014</v>
      </c>
    </row>
    <row r="2016" spans="1:1">
      <c r="A2016" s="32">
        <v>4015</v>
      </c>
    </row>
    <row r="2017" spans="1:1">
      <c r="A2017" s="32">
        <v>4016</v>
      </c>
    </row>
    <row r="2018" spans="1:1">
      <c r="A2018" s="32">
        <v>4017</v>
      </c>
    </row>
    <row r="2019" spans="1:1">
      <c r="A2019" s="32">
        <v>4018</v>
      </c>
    </row>
    <row r="2020" spans="1:1">
      <c r="A2020" s="32">
        <v>4019</v>
      </c>
    </row>
    <row r="2021" spans="1:1">
      <c r="A2021" s="32">
        <v>4020</v>
      </c>
    </row>
    <row r="2022" spans="1:1">
      <c r="A2022" s="32">
        <v>4021</v>
      </c>
    </row>
    <row r="2023" spans="1:1">
      <c r="A2023" s="32">
        <v>4022</v>
      </c>
    </row>
    <row r="2024" spans="1:1">
      <c r="A2024" s="32">
        <v>4023</v>
      </c>
    </row>
    <row r="2025" spans="1:1">
      <c r="A2025" s="32">
        <v>4024</v>
      </c>
    </row>
    <row r="2026" spans="1:1">
      <c r="A2026" s="32">
        <v>4025</v>
      </c>
    </row>
    <row r="2027" spans="1:1">
      <c r="A2027" s="32">
        <v>4026</v>
      </c>
    </row>
    <row r="2028" spans="1:1">
      <c r="A2028" s="32">
        <v>4027</v>
      </c>
    </row>
    <row r="2029" spans="1:1">
      <c r="A2029" s="32">
        <v>4028</v>
      </c>
    </row>
    <row r="2030" spans="1:1">
      <c r="A2030" s="32">
        <v>4029</v>
      </c>
    </row>
    <row r="2031" spans="1:1">
      <c r="A2031" s="32">
        <v>4030</v>
      </c>
    </row>
    <row r="2032" spans="1:1">
      <c r="A2032" s="32">
        <v>4031</v>
      </c>
    </row>
    <row r="2033" spans="1:1">
      <c r="A2033" s="32">
        <v>4032</v>
      </c>
    </row>
    <row r="2034" spans="1:1">
      <c r="A2034" s="32">
        <v>4033</v>
      </c>
    </row>
    <row r="2035" spans="1:1">
      <c r="A2035" s="32">
        <v>4034</v>
      </c>
    </row>
    <row r="2036" spans="1:1">
      <c r="A2036" s="32">
        <v>4035</v>
      </c>
    </row>
    <row r="2037" spans="1:1">
      <c r="A2037" s="32">
        <v>4036</v>
      </c>
    </row>
    <row r="2038" spans="1:1">
      <c r="A2038" s="32">
        <v>4037</v>
      </c>
    </row>
    <row r="2039" spans="1:1">
      <c r="A2039" s="32">
        <v>4038</v>
      </c>
    </row>
    <row r="2040" spans="1:1">
      <c r="A2040" s="32">
        <v>4039</v>
      </c>
    </row>
    <row r="2041" spans="1:1">
      <c r="A2041" s="32">
        <v>4040</v>
      </c>
    </row>
    <row r="2042" spans="1:1">
      <c r="A2042" s="32">
        <v>4041</v>
      </c>
    </row>
    <row r="2043" spans="1:1">
      <c r="A2043" s="32">
        <v>4042</v>
      </c>
    </row>
    <row r="2044" spans="1:1">
      <c r="A2044" s="32">
        <v>4043</v>
      </c>
    </row>
    <row r="2045" spans="1:1">
      <c r="A2045" s="32">
        <v>4044</v>
      </c>
    </row>
    <row r="2046" spans="1:1">
      <c r="A2046" s="32">
        <v>4045</v>
      </c>
    </row>
    <row r="2047" spans="1:1">
      <c r="A2047" s="32">
        <v>4046</v>
      </c>
    </row>
    <row r="2048" spans="1:1">
      <c r="A2048" s="32">
        <v>4047</v>
      </c>
    </row>
    <row r="2049" spans="1:1">
      <c r="A2049" s="32">
        <v>4048</v>
      </c>
    </row>
    <row r="2050" spans="1:1">
      <c r="A2050" s="32">
        <v>4049</v>
      </c>
    </row>
    <row r="2051" spans="1:1">
      <c r="A2051" s="32">
        <v>4050</v>
      </c>
    </row>
    <row r="2052" spans="1:1">
      <c r="A2052" s="32">
        <v>4051</v>
      </c>
    </row>
    <row r="2053" spans="1:1">
      <c r="A2053" s="32">
        <v>4052</v>
      </c>
    </row>
    <row r="2054" spans="1:1">
      <c r="A2054" s="32">
        <v>4053</v>
      </c>
    </row>
    <row r="2055" spans="1:1">
      <c r="A2055" s="32">
        <v>4054</v>
      </c>
    </row>
    <row r="2056" spans="1:1">
      <c r="A2056" s="32">
        <v>4055</v>
      </c>
    </row>
    <row r="2057" spans="1:1">
      <c r="A2057" s="32">
        <v>4056</v>
      </c>
    </row>
    <row r="2058" spans="1:1">
      <c r="A2058" s="32">
        <v>4057</v>
      </c>
    </row>
    <row r="2059" spans="1:1">
      <c r="A2059" s="32">
        <v>4058</v>
      </c>
    </row>
    <row r="2060" spans="1:1">
      <c r="A2060" s="32">
        <v>4059</v>
      </c>
    </row>
    <row r="2061" spans="1:1">
      <c r="A2061" s="32">
        <v>4060</v>
      </c>
    </row>
    <row r="2062" spans="1:1">
      <c r="A2062" s="32">
        <v>4061</v>
      </c>
    </row>
    <row r="2063" spans="1:1">
      <c r="A2063" s="32">
        <v>4062</v>
      </c>
    </row>
    <row r="2064" spans="1:1">
      <c r="A2064" s="32">
        <v>4063</v>
      </c>
    </row>
    <row r="2065" spans="1:1">
      <c r="A2065" s="32">
        <v>4064</v>
      </c>
    </row>
    <row r="2066" spans="1:1">
      <c r="A2066" s="32">
        <v>4065</v>
      </c>
    </row>
    <row r="2067" spans="1:1">
      <c r="A2067" s="32">
        <v>4066</v>
      </c>
    </row>
    <row r="2068" spans="1:1">
      <c r="A2068" s="32">
        <v>4067</v>
      </c>
    </row>
    <row r="2069" spans="1:1">
      <c r="A2069" s="32">
        <v>4068</v>
      </c>
    </row>
    <row r="2070" spans="1:1">
      <c r="A2070" s="32">
        <v>4069</v>
      </c>
    </row>
    <row r="2071" spans="1:1">
      <c r="A2071" s="32">
        <v>4070</v>
      </c>
    </row>
    <row r="2072" spans="1:1">
      <c r="A2072" s="32">
        <v>4071</v>
      </c>
    </row>
    <row r="2073" spans="1:1">
      <c r="A2073" s="32">
        <v>4072</v>
      </c>
    </row>
    <row r="2074" spans="1:1">
      <c r="A2074" s="32">
        <v>4073</v>
      </c>
    </row>
    <row r="2075" spans="1:1">
      <c r="A2075" s="32">
        <v>4074</v>
      </c>
    </row>
    <row r="2076" spans="1:1">
      <c r="A2076" s="32">
        <v>4075</v>
      </c>
    </row>
    <row r="2077" spans="1:1">
      <c r="A2077" s="32">
        <v>4076</v>
      </c>
    </row>
    <row r="2078" spans="1:1">
      <c r="A2078" s="32">
        <v>4077</v>
      </c>
    </row>
    <row r="2079" spans="1:1">
      <c r="A2079" s="32">
        <v>4078</v>
      </c>
    </row>
    <row r="2080" spans="1:1">
      <c r="A2080" s="32">
        <v>4079</v>
      </c>
    </row>
    <row r="2081" spans="1:1">
      <c r="A2081" s="32">
        <v>4080</v>
      </c>
    </row>
    <row r="2082" spans="1:1">
      <c r="A2082" s="32">
        <v>4081</v>
      </c>
    </row>
    <row r="2083" spans="1:1">
      <c r="A2083" s="32">
        <v>4082</v>
      </c>
    </row>
    <row r="2084" spans="1:1">
      <c r="A2084" s="32">
        <v>4083</v>
      </c>
    </row>
    <row r="2085" spans="1:1">
      <c r="A2085" s="32">
        <v>4084</v>
      </c>
    </row>
    <row r="2086" spans="1:1">
      <c r="A2086" s="32">
        <v>4085</v>
      </c>
    </row>
    <row r="2087" spans="1:1">
      <c r="A2087" s="32">
        <v>4086</v>
      </c>
    </row>
    <row r="2088" spans="1:1">
      <c r="A2088" s="32">
        <v>4087</v>
      </c>
    </row>
    <row r="2089" spans="1:1">
      <c r="A2089" s="32">
        <v>4088</v>
      </c>
    </row>
    <row r="2090" spans="1:1">
      <c r="A2090" s="32">
        <v>4089</v>
      </c>
    </row>
    <row r="2091" spans="1:1">
      <c r="A2091" s="32">
        <v>4090</v>
      </c>
    </row>
    <row r="2092" spans="1:1">
      <c r="A2092" s="32">
        <v>4091</v>
      </c>
    </row>
    <row r="2093" spans="1:1">
      <c r="A2093" s="32">
        <v>4092</v>
      </c>
    </row>
    <row r="2094" spans="1:1">
      <c r="A2094" s="32">
        <v>4093</v>
      </c>
    </row>
    <row r="2095" spans="1:1">
      <c r="A2095" s="32">
        <v>4094</v>
      </c>
    </row>
    <row r="2096" spans="1:1">
      <c r="A2096" s="32">
        <v>4095</v>
      </c>
    </row>
    <row r="2097" spans="1:1">
      <c r="A2097" s="32">
        <v>4096</v>
      </c>
    </row>
    <row r="2098" spans="1:1">
      <c r="A2098" s="32">
        <v>4097</v>
      </c>
    </row>
    <row r="2099" spans="1:1">
      <c r="A2099" s="32">
        <v>4098</v>
      </c>
    </row>
    <row r="2100" spans="1:1">
      <c r="A2100" s="32">
        <v>4099</v>
      </c>
    </row>
    <row r="2101" spans="1:1">
      <c r="A2101" s="32">
        <v>4100</v>
      </c>
    </row>
    <row r="2102" spans="1:1">
      <c r="A2102" s="32">
        <v>4101</v>
      </c>
    </row>
    <row r="2103" spans="1:1">
      <c r="A2103" s="32">
        <v>4102</v>
      </c>
    </row>
    <row r="2104" spans="1:1">
      <c r="A2104" s="32">
        <v>4103</v>
      </c>
    </row>
    <row r="2105" spans="1:1">
      <c r="A2105" s="32">
        <v>4104</v>
      </c>
    </row>
    <row r="2106" spans="1:1">
      <c r="A2106" s="32">
        <v>4105</v>
      </c>
    </row>
    <row r="2107" spans="1:1">
      <c r="A2107" s="32">
        <v>4106</v>
      </c>
    </row>
    <row r="2108" spans="1:1">
      <c r="A2108" s="32">
        <v>4107</v>
      </c>
    </row>
    <row r="2109" spans="1:1">
      <c r="A2109" s="32">
        <v>4108</v>
      </c>
    </row>
    <row r="2110" spans="1:1">
      <c r="A2110" s="32">
        <v>4109</v>
      </c>
    </row>
    <row r="2111" spans="1:1">
      <c r="A2111" s="32">
        <v>4110</v>
      </c>
    </row>
    <row r="2112" spans="1:1">
      <c r="A2112" s="32">
        <v>4111</v>
      </c>
    </row>
    <row r="2113" spans="1:1">
      <c r="A2113" s="32">
        <v>4112</v>
      </c>
    </row>
    <row r="2114" spans="1:1">
      <c r="A2114" s="32">
        <v>4113</v>
      </c>
    </row>
    <row r="2115" spans="1:1">
      <c r="A2115" s="32">
        <v>4114</v>
      </c>
    </row>
    <row r="2116" spans="1:1">
      <c r="A2116" s="32">
        <v>4115</v>
      </c>
    </row>
    <row r="2117" spans="1:1">
      <c r="A2117" s="32">
        <v>4116</v>
      </c>
    </row>
    <row r="2118" spans="1:1">
      <c r="A2118" s="32">
        <v>4117</v>
      </c>
    </row>
    <row r="2119" spans="1:1">
      <c r="A2119" s="32">
        <v>4118</v>
      </c>
    </row>
    <row r="2120" spans="1:1">
      <c r="A2120" s="32">
        <v>4119</v>
      </c>
    </row>
    <row r="2121" spans="1:1">
      <c r="A2121" s="32">
        <v>4120</v>
      </c>
    </row>
    <row r="2122" spans="1:1">
      <c r="A2122" s="32">
        <v>4121</v>
      </c>
    </row>
    <row r="2123" spans="1:1">
      <c r="A2123" s="32">
        <v>4122</v>
      </c>
    </row>
    <row r="2124" spans="1:1">
      <c r="A2124" s="32">
        <v>4123</v>
      </c>
    </row>
    <row r="2125" spans="1:1">
      <c r="A2125" s="32">
        <v>4124</v>
      </c>
    </row>
    <row r="2126" spans="1:1">
      <c r="A2126" s="32">
        <v>4125</v>
      </c>
    </row>
    <row r="2127" spans="1:1">
      <c r="A2127" s="32">
        <v>4126</v>
      </c>
    </row>
    <row r="2128" spans="1:1">
      <c r="A2128" s="32">
        <v>4127</v>
      </c>
    </row>
    <row r="2129" spans="1:1">
      <c r="A2129" s="32">
        <v>4128</v>
      </c>
    </row>
    <row r="2130" spans="1:1">
      <c r="A2130" s="32">
        <v>4129</v>
      </c>
    </row>
    <row r="2131" spans="1:1">
      <c r="A2131" s="32">
        <v>4130</v>
      </c>
    </row>
    <row r="2132" spans="1:1">
      <c r="A2132" s="32">
        <v>4131</v>
      </c>
    </row>
    <row r="2133" spans="1:1">
      <c r="A2133" s="32">
        <v>4132</v>
      </c>
    </row>
    <row r="2134" spans="1:1">
      <c r="A2134" s="32">
        <v>4133</v>
      </c>
    </row>
    <row r="2135" spans="1:1">
      <c r="A2135" s="32">
        <v>4134</v>
      </c>
    </row>
    <row r="2136" spans="1:1">
      <c r="A2136" s="32">
        <v>4135</v>
      </c>
    </row>
    <row r="2137" spans="1:1">
      <c r="A2137" s="32">
        <v>4136</v>
      </c>
    </row>
    <row r="2138" spans="1:1">
      <c r="A2138" s="32">
        <v>4137</v>
      </c>
    </row>
    <row r="2139" spans="1:1">
      <c r="A2139" s="32">
        <v>4138</v>
      </c>
    </row>
    <row r="2140" spans="1:1">
      <c r="A2140" s="32">
        <v>4139</v>
      </c>
    </row>
    <row r="2141" spans="1:1">
      <c r="A2141" s="32">
        <v>4140</v>
      </c>
    </row>
    <row r="2142" spans="1:1">
      <c r="A2142" s="32">
        <v>4141</v>
      </c>
    </row>
    <row r="2143" spans="1:1">
      <c r="A2143" s="32">
        <v>4142</v>
      </c>
    </row>
    <row r="2144" spans="1:1">
      <c r="A2144" s="32">
        <v>4143</v>
      </c>
    </row>
    <row r="2145" spans="1:1">
      <c r="A2145" s="32">
        <v>4144</v>
      </c>
    </row>
    <row r="2146" spans="1:1">
      <c r="A2146" s="32">
        <v>4145</v>
      </c>
    </row>
    <row r="2147" spans="1:1">
      <c r="A2147" s="32">
        <v>4146</v>
      </c>
    </row>
    <row r="2148" spans="1:1">
      <c r="A2148" s="32">
        <v>4147</v>
      </c>
    </row>
    <row r="2149" spans="1:1">
      <c r="A2149" s="32">
        <v>4148</v>
      </c>
    </row>
    <row r="2150" spans="1:1">
      <c r="A2150" s="32">
        <v>4149</v>
      </c>
    </row>
    <row r="2151" spans="1:1">
      <c r="A2151" s="32">
        <v>4150</v>
      </c>
    </row>
    <row r="2152" spans="1:1">
      <c r="A2152" s="32">
        <v>4151</v>
      </c>
    </row>
    <row r="2153" spans="1:1">
      <c r="A2153" s="32">
        <v>4152</v>
      </c>
    </row>
    <row r="2154" spans="1:1">
      <c r="A2154" s="32">
        <v>4153</v>
      </c>
    </row>
    <row r="2155" spans="1:1">
      <c r="A2155" s="32">
        <v>4154</v>
      </c>
    </row>
    <row r="2156" spans="1:1">
      <c r="A2156" s="32">
        <v>4155</v>
      </c>
    </row>
    <row r="2157" spans="1:1">
      <c r="A2157" s="32">
        <v>4156</v>
      </c>
    </row>
    <row r="2158" spans="1:1">
      <c r="A2158" s="32">
        <v>4157</v>
      </c>
    </row>
    <row r="2159" spans="1:1">
      <c r="A2159" s="32">
        <v>4158</v>
      </c>
    </row>
    <row r="2160" spans="1:1">
      <c r="A2160" s="32">
        <v>4159</v>
      </c>
    </row>
    <row r="2161" spans="1:1">
      <c r="A2161" s="32">
        <v>4160</v>
      </c>
    </row>
    <row r="2162" spans="1:1">
      <c r="A2162" s="32">
        <v>4161</v>
      </c>
    </row>
    <row r="2163" spans="1:1">
      <c r="A2163" s="32">
        <v>4162</v>
      </c>
    </row>
    <row r="2164" spans="1:1">
      <c r="A2164" s="32">
        <v>4163</v>
      </c>
    </row>
    <row r="2165" spans="1:1">
      <c r="A2165" s="32">
        <v>4164</v>
      </c>
    </row>
    <row r="2166" spans="1:1">
      <c r="A2166" s="32">
        <v>4165</v>
      </c>
    </row>
    <row r="2167" spans="1:1">
      <c r="A2167" s="32">
        <v>4166</v>
      </c>
    </row>
    <row r="2168" spans="1:1">
      <c r="A2168" s="32">
        <v>4167</v>
      </c>
    </row>
    <row r="2169" spans="1:1">
      <c r="A2169" s="32">
        <v>4168</v>
      </c>
    </row>
    <row r="2170" spans="1:1">
      <c r="A2170" s="32">
        <v>4169</v>
      </c>
    </row>
    <row r="2171" spans="1:1">
      <c r="A2171" s="32">
        <v>4170</v>
      </c>
    </row>
    <row r="2172" spans="1:1">
      <c r="A2172" s="32">
        <v>4171</v>
      </c>
    </row>
    <row r="2173" spans="1:1">
      <c r="A2173" s="32">
        <v>4172</v>
      </c>
    </row>
    <row r="2174" spans="1:1">
      <c r="A2174" s="32">
        <v>4173</v>
      </c>
    </row>
    <row r="2175" spans="1:1">
      <c r="A2175" s="32">
        <v>4174</v>
      </c>
    </row>
    <row r="2176" spans="1:1">
      <c r="A2176" s="32">
        <v>4175</v>
      </c>
    </row>
    <row r="2177" spans="1:1">
      <c r="A2177" s="32">
        <v>4176</v>
      </c>
    </row>
    <row r="2178" spans="1:1">
      <c r="A2178" s="32">
        <v>4177</v>
      </c>
    </row>
    <row r="2179" spans="1:1">
      <c r="A2179" s="32">
        <v>4178</v>
      </c>
    </row>
    <row r="2180" spans="1:1">
      <c r="A2180" s="32">
        <v>4179</v>
      </c>
    </row>
    <row r="2181" spans="1:1">
      <c r="A2181" s="32">
        <v>4180</v>
      </c>
    </row>
    <row r="2182" spans="1:1">
      <c r="A2182" s="32">
        <v>4181</v>
      </c>
    </row>
    <row r="2183" spans="1:1">
      <c r="A2183" s="32">
        <v>4182</v>
      </c>
    </row>
    <row r="2184" spans="1:1">
      <c r="A2184" s="32">
        <v>4183</v>
      </c>
    </row>
    <row r="2185" spans="1:1">
      <c r="A2185" s="32">
        <v>4184</v>
      </c>
    </row>
    <row r="2186" spans="1:1">
      <c r="A2186" s="32">
        <v>4185</v>
      </c>
    </row>
    <row r="2187" spans="1:1">
      <c r="A2187" s="32">
        <v>4186</v>
      </c>
    </row>
    <row r="2188" spans="1:1">
      <c r="A2188" s="32">
        <v>4187</v>
      </c>
    </row>
    <row r="2189" spans="1:1">
      <c r="A2189" s="32">
        <v>4188</v>
      </c>
    </row>
    <row r="2190" spans="1:1">
      <c r="A2190" s="32">
        <v>4189</v>
      </c>
    </row>
    <row r="2191" spans="1:1">
      <c r="A2191" s="32">
        <v>4190</v>
      </c>
    </row>
    <row r="2192" spans="1:1">
      <c r="A2192" s="32">
        <v>4191</v>
      </c>
    </row>
    <row r="2193" spans="1:1">
      <c r="A2193" s="32">
        <v>4192</v>
      </c>
    </row>
    <row r="2194" spans="1:1">
      <c r="A2194" s="32">
        <v>4193</v>
      </c>
    </row>
    <row r="2195" spans="1:1">
      <c r="A2195" s="32">
        <v>4194</v>
      </c>
    </row>
    <row r="2196" spans="1:1">
      <c r="A2196" s="32">
        <v>4195</v>
      </c>
    </row>
    <row r="2197" spans="1:1">
      <c r="A2197" s="32">
        <v>4196</v>
      </c>
    </row>
    <row r="2198" spans="1:1">
      <c r="A2198" s="32">
        <v>4197</v>
      </c>
    </row>
    <row r="2199" spans="1:1">
      <c r="A2199" s="32">
        <v>4198</v>
      </c>
    </row>
    <row r="2200" spans="1:1">
      <c r="A2200" s="32">
        <v>4199</v>
      </c>
    </row>
    <row r="2201" spans="1:1">
      <c r="A2201" s="32">
        <v>4200</v>
      </c>
    </row>
    <row r="2202" spans="1:1">
      <c r="A2202" s="32">
        <v>4201</v>
      </c>
    </row>
    <row r="2203" spans="1:1">
      <c r="A2203" s="32">
        <v>4202</v>
      </c>
    </row>
    <row r="2204" spans="1:1">
      <c r="A2204" s="32">
        <v>4203</v>
      </c>
    </row>
    <row r="2205" spans="1:1">
      <c r="A2205" s="32">
        <v>4204</v>
      </c>
    </row>
    <row r="2206" spans="1:1">
      <c r="A2206" s="32">
        <v>4205</v>
      </c>
    </row>
    <row r="2207" spans="1:1">
      <c r="A2207" s="32">
        <v>4206</v>
      </c>
    </row>
    <row r="2208" spans="1:1">
      <c r="A2208" s="32">
        <v>4207</v>
      </c>
    </row>
    <row r="2209" spans="1:1">
      <c r="A2209" s="32">
        <v>4208</v>
      </c>
    </row>
    <row r="2210" spans="1:1">
      <c r="A2210" s="32">
        <v>4209</v>
      </c>
    </row>
    <row r="2211" spans="1:1">
      <c r="A2211" s="32">
        <v>4210</v>
      </c>
    </row>
    <row r="2212" spans="1:1">
      <c r="A2212" s="32">
        <v>4211</v>
      </c>
    </row>
    <row r="2213" spans="1:1">
      <c r="A2213" s="32">
        <v>4212</v>
      </c>
    </row>
    <row r="2214" spans="1:1">
      <c r="A2214" s="32">
        <v>4213</v>
      </c>
    </row>
    <row r="2215" spans="1:1">
      <c r="A2215" s="32">
        <v>4214</v>
      </c>
    </row>
    <row r="2216" spans="1:1">
      <c r="A2216" s="32">
        <v>4215</v>
      </c>
    </row>
    <row r="2217" spans="1:1">
      <c r="A2217" s="32">
        <v>4216</v>
      </c>
    </row>
    <row r="2218" spans="1:1">
      <c r="A2218" s="32">
        <v>4217</v>
      </c>
    </row>
    <row r="2219" spans="1:1">
      <c r="A2219" s="32">
        <v>4218</v>
      </c>
    </row>
    <row r="2220" spans="1:1">
      <c r="A2220" s="32">
        <v>4219</v>
      </c>
    </row>
    <row r="2221" spans="1:1">
      <c r="A2221" s="32">
        <v>4220</v>
      </c>
    </row>
    <row r="2222" spans="1:1">
      <c r="A2222" s="32">
        <v>4221</v>
      </c>
    </row>
    <row r="2223" spans="1:1">
      <c r="A2223" s="32">
        <v>4222</v>
      </c>
    </row>
    <row r="2224" spans="1:1">
      <c r="A2224" s="32">
        <v>4223</v>
      </c>
    </row>
    <row r="2225" spans="1:1">
      <c r="A2225" s="32">
        <v>4224</v>
      </c>
    </row>
    <row r="2226" spans="1:1">
      <c r="A2226" s="32">
        <v>4225</v>
      </c>
    </row>
    <row r="2227" spans="1:1">
      <c r="A2227" s="32">
        <v>4226</v>
      </c>
    </row>
    <row r="2228" spans="1:1">
      <c r="A2228" s="32">
        <v>4227</v>
      </c>
    </row>
    <row r="2229" spans="1:1">
      <c r="A2229" s="32">
        <v>4228</v>
      </c>
    </row>
    <row r="2230" spans="1:1">
      <c r="A2230" s="32">
        <v>4229</v>
      </c>
    </row>
    <row r="2231" spans="1:1">
      <c r="A2231" s="32">
        <v>4230</v>
      </c>
    </row>
    <row r="2232" spans="1:1">
      <c r="A2232" s="32">
        <v>4231</v>
      </c>
    </row>
    <row r="2233" spans="1:1">
      <c r="A2233" s="32">
        <v>4232</v>
      </c>
    </row>
    <row r="2234" spans="1:1">
      <c r="A2234" s="32">
        <v>4233</v>
      </c>
    </row>
    <row r="2235" spans="1:1">
      <c r="A2235" s="32">
        <v>4234</v>
      </c>
    </row>
    <row r="2236" spans="1:1">
      <c r="A2236" s="32">
        <v>4235</v>
      </c>
    </row>
    <row r="2237" spans="1:1">
      <c r="A2237" s="32">
        <v>4236</v>
      </c>
    </row>
    <row r="2238" spans="1:1">
      <c r="A2238" s="32">
        <v>4237</v>
      </c>
    </row>
    <row r="2239" spans="1:1">
      <c r="A2239" s="32">
        <v>4238</v>
      </c>
    </row>
    <row r="2240" spans="1:1">
      <c r="A2240" s="32">
        <v>4239</v>
      </c>
    </row>
    <row r="2241" spans="1:1">
      <c r="A2241" s="32">
        <v>4240</v>
      </c>
    </row>
    <row r="2242" spans="1:1">
      <c r="A2242" s="32">
        <v>4241</v>
      </c>
    </row>
    <row r="2243" spans="1:1">
      <c r="A2243" s="32">
        <v>4242</v>
      </c>
    </row>
    <row r="2244" spans="1:1">
      <c r="A2244" s="32">
        <v>4243</v>
      </c>
    </row>
    <row r="2245" spans="1:1">
      <c r="A2245" s="32">
        <v>4244</v>
      </c>
    </row>
    <row r="2246" spans="1:1">
      <c r="A2246" s="32">
        <v>4245</v>
      </c>
    </row>
    <row r="2247" spans="1:1">
      <c r="A2247" s="32">
        <v>4246</v>
      </c>
    </row>
    <row r="2248" spans="1:1">
      <c r="A2248" s="32">
        <v>4247</v>
      </c>
    </row>
    <row r="2249" spans="1:1">
      <c r="A2249" s="32">
        <v>4248</v>
      </c>
    </row>
    <row r="2250" spans="1:1">
      <c r="A2250" s="32">
        <v>4249</v>
      </c>
    </row>
    <row r="2251" spans="1:1">
      <c r="A2251" s="32">
        <v>4250</v>
      </c>
    </row>
    <row r="2252" spans="1:1">
      <c r="A2252" s="32">
        <v>4251</v>
      </c>
    </row>
    <row r="2253" spans="1:1">
      <c r="A2253" s="32">
        <v>4252</v>
      </c>
    </row>
    <row r="2254" spans="1:1">
      <c r="A2254" s="32">
        <v>4253</v>
      </c>
    </row>
    <row r="2255" spans="1:1">
      <c r="A2255" s="32">
        <v>4254</v>
      </c>
    </row>
    <row r="2256" spans="1:1">
      <c r="A2256" s="32">
        <v>4255</v>
      </c>
    </row>
    <row r="2257" spans="1:1">
      <c r="A2257" s="32">
        <v>4256</v>
      </c>
    </row>
    <row r="2258" spans="1:1">
      <c r="A2258" s="32">
        <v>4257</v>
      </c>
    </row>
    <row r="2259" spans="1:1">
      <c r="A2259" s="32">
        <v>4258</v>
      </c>
    </row>
    <row r="2260" spans="1:1">
      <c r="A2260" s="32">
        <v>4259</v>
      </c>
    </row>
    <row r="2261" spans="1:1">
      <c r="A2261" s="32">
        <v>4260</v>
      </c>
    </row>
    <row r="2262" spans="1:1">
      <c r="A2262" s="32">
        <v>4261</v>
      </c>
    </row>
    <row r="2263" spans="1:1">
      <c r="A2263" s="32">
        <v>4262</v>
      </c>
    </row>
    <row r="2264" spans="1:1">
      <c r="A2264" s="32">
        <v>4263</v>
      </c>
    </row>
    <row r="2265" spans="1:1">
      <c r="A2265" s="32">
        <v>4264</v>
      </c>
    </row>
    <row r="2266" spans="1:1">
      <c r="A2266" s="32">
        <v>4265</v>
      </c>
    </row>
    <row r="2267" spans="1:1">
      <c r="A2267" s="32">
        <v>4266</v>
      </c>
    </row>
    <row r="2268" spans="1:1">
      <c r="A2268" s="32">
        <v>4267</v>
      </c>
    </row>
    <row r="2269" spans="1:1">
      <c r="A2269" s="32">
        <v>4268</v>
      </c>
    </row>
    <row r="2270" spans="1:1">
      <c r="A2270" s="32">
        <v>4269</v>
      </c>
    </row>
    <row r="2271" spans="1:1">
      <c r="A2271" s="32">
        <v>4270</v>
      </c>
    </row>
    <row r="2272" spans="1:1">
      <c r="A2272" s="32">
        <v>4271</v>
      </c>
    </row>
    <row r="2273" spans="1:1">
      <c r="A2273" s="32">
        <v>4272</v>
      </c>
    </row>
    <row r="2274" spans="1:1">
      <c r="A2274" s="32">
        <v>4273</v>
      </c>
    </row>
    <row r="2275" spans="1:1">
      <c r="A2275" s="32">
        <v>4274</v>
      </c>
    </row>
    <row r="2276" spans="1:1">
      <c r="A2276" s="32">
        <v>4275</v>
      </c>
    </row>
    <row r="2277" spans="1:1">
      <c r="A2277" s="32">
        <v>4276</v>
      </c>
    </row>
    <row r="2278" spans="1:1">
      <c r="A2278" s="32">
        <v>4277</v>
      </c>
    </row>
    <row r="2279" spans="1:1">
      <c r="A2279" s="32">
        <v>4278</v>
      </c>
    </row>
    <row r="2280" spans="1:1">
      <c r="A2280" s="32">
        <v>4279</v>
      </c>
    </row>
    <row r="2281" spans="1:1">
      <c r="A2281" s="32">
        <v>4280</v>
      </c>
    </row>
    <row r="2282" spans="1:1">
      <c r="A2282" s="32">
        <v>4281</v>
      </c>
    </row>
    <row r="2283" spans="1:1">
      <c r="A2283" s="32">
        <v>4282</v>
      </c>
    </row>
    <row r="2284" spans="1:1">
      <c r="A2284" s="32">
        <v>4283</v>
      </c>
    </row>
    <row r="2285" spans="1:1">
      <c r="A2285" s="32">
        <v>4284</v>
      </c>
    </row>
    <row r="2286" spans="1:1">
      <c r="A2286" s="32">
        <v>4285</v>
      </c>
    </row>
    <row r="2287" spans="1:1">
      <c r="A2287" s="32">
        <v>4286</v>
      </c>
    </row>
    <row r="2288" spans="1:1">
      <c r="A2288" s="32">
        <v>4287</v>
      </c>
    </row>
    <row r="2289" spans="1:1">
      <c r="A2289" s="32">
        <v>4288</v>
      </c>
    </row>
    <row r="2290" spans="1:1">
      <c r="A2290" s="32">
        <v>4289</v>
      </c>
    </row>
    <row r="2291" spans="1:1">
      <c r="A2291" s="32">
        <v>4290</v>
      </c>
    </row>
    <row r="2292" spans="1:1">
      <c r="A2292" s="32">
        <v>4291</v>
      </c>
    </row>
    <row r="2293" spans="1:1">
      <c r="A2293" s="32">
        <v>4292</v>
      </c>
    </row>
    <row r="2294" spans="1:1">
      <c r="A2294" s="32">
        <v>4293</v>
      </c>
    </row>
    <row r="2295" spans="1:1">
      <c r="A2295" s="32">
        <v>4294</v>
      </c>
    </row>
    <row r="2296" spans="1:1">
      <c r="A2296" s="32">
        <v>4295</v>
      </c>
    </row>
    <row r="2297" spans="1:1">
      <c r="A2297" s="32">
        <v>4296</v>
      </c>
    </row>
    <row r="2298" spans="1:1">
      <c r="A2298" s="32">
        <v>4297</v>
      </c>
    </row>
    <row r="2299" spans="1:1">
      <c r="A2299" s="32">
        <v>4298</v>
      </c>
    </row>
    <row r="2300" spans="1:1">
      <c r="A2300" s="32">
        <v>4299</v>
      </c>
    </row>
    <row r="2301" spans="1:1">
      <c r="A2301" s="32">
        <v>4300</v>
      </c>
    </row>
    <row r="2302" spans="1:1">
      <c r="A2302" s="32">
        <v>4301</v>
      </c>
    </row>
    <row r="2303" spans="1:1">
      <c r="A2303" s="32">
        <v>4302</v>
      </c>
    </row>
    <row r="2304" spans="1:1">
      <c r="A2304" s="32">
        <v>4303</v>
      </c>
    </row>
    <row r="2305" spans="1:1">
      <c r="A2305" s="32">
        <v>4304</v>
      </c>
    </row>
    <row r="2306" spans="1:1">
      <c r="A2306" s="32">
        <v>4305</v>
      </c>
    </row>
    <row r="2307" spans="1:1">
      <c r="A2307" s="32">
        <v>4306</v>
      </c>
    </row>
    <row r="2308" spans="1:1">
      <c r="A2308" s="32">
        <v>4307</v>
      </c>
    </row>
    <row r="2309" spans="1:1">
      <c r="A2309" s="32">
        <v>4308</v>
      </c>
    </row>
    <row r="2310" spans="1:1">
      <c r="A2310" s="32">
        <v>4309</v>
      </c>
    </row>
    <row r="2311" spans="1:1">
      <c r="A2311" s="32">
        <v>4310</v>
      </c>
    </row>
    <row r="2312" spans="1:1">
      <c r="A2312" s="32">
        <v>4311</v>
      </c>
    </row>
    <row r="2313" spans="1:1">
      <c r="A2313" s="32">
        <v>4312</v>
      </c>
    </row>
    <row r="2314" spans="1:1">
      <c r="A2314" s="32">
        <v>4313</v>
      </c>
    </row>
    <row r="2315" spans="1:1">
      <c r="A2315" s="32">
        <v>4314</v>
      </c>
    </row>
    <row r="2316" spans="1:1">
      <c r="A2316" s="32">
        <v>4315</v>
      </c>
    </row>
    <row r="2317" spans="1:1">
      <c r="A2317" s="32">
        <v>4316</v>
      </c>
    </row>
    <row r="2318" spans="1:1">
      <c r="A2318" s="32">
        <v>4317</v>
      </c>
    </row>
    <row r="2319" spans="1:1">
      <c r="A2319" s="32">
        <v>4318</v>
      </c>
    </row>
    <row r="2320" spans="1:1">
      <c r="A2320" s="32">
        <v>4319</v>
      </c>
    </row>
    <row r="2321" spans="1:1">
      <c r="A2321" s="32">
        <v>4320</v>
      </c>
    </row>
    <row r="2322" spans="1:1">
      <c r="A2322" s="32">
        <v>4321</v>
      </c>
    </row>
    <row r="2323" spans="1:1">
      <c r="A2323" s="32">
        <v>4322</v>
      </c>
    </row>
    <row r="2324" spans="1:1">
      <c r="A2324" s="32">
        <v>4323</v>
      </c>
    </row>
    <row r="2325" spans="1:1">
      <c r="A2325" s="32">
        <v>4324</v>
      </c>
    </row>
    <row r="2326" spans="1:1">
      <c r="A2326" s="32">
        <v>4325</v>
      </c>
    </row>
    <row r="2327" spans="1:1">
      <c r="A2327" s="32">
        <v>4326</v>
      </c>
    </row>
    <row r="2328" spans="1:1">
      <c r="A2328" s="32">
        <v>4327</v>
      </c>
    </row>
    <row r="2329" spans="1:1">
      <c r="A2329" s="32">
        <v>4328</v>
      </c>
    </row>
    <row r="2330" spans="1:1">
      <c r="A2330" s="32">
        <v>4329</v>
      </c>
    </row>
    <row r="2331" spans="1:1">
      <c r="A2331" s="32">
        <v>4330</v>
      </c>
    </row>
    <row r="2332" spans="1:1">
      <c r="A2332" s="32">
        <v>4331</v>
      </c>
    </row>
    <row r="2333" spans="1:1">
      <c r="A2333" s="32">
        <v>4332</v>
      </c>
    </row>
    <row r="2334" spans="1:1">
      <c r="A2334" s="32">
        <v>4333</v>
      </c>
    </row>
    <row r="2335" spans="1:1">
      <c r="A2335" s="32">
        <v>4334</v>
      </c>
    </row>
    <row r="2336" spans="1:1">
      <c r="A2336" s="32">
        <v>4335</v>
      </c>
    </row>
    <row r="2337" spans="1:1">
      <c r="A2337" s="32">
        <v>4336</v>
      </c>
    </row>
    <row r="2338" spans="1:1">
      <c r="A2338" s="32">
        <v>4337</v>
      </c>
    </row>
    <row r="2339" spans="1:1">
      <c r="A2339" s="32">
        <v>4338</v>
      </c>
    </row>
    <row r="2340" spans="1:1">
      <c r="A2340" s="32">
        <v>4339</v>
      </c>
    </row>
    <row r="2341" spans="1:1">
      <c r="A2341" s="32">
        <v>4340</v>
      </c>
    </row>
    <row r="2342" spans="1:1">
      <c r="A2342" s="32">
        <v>4341</v>
      </c>
    </row>
    <row r="2343" spans="1:1">
      <c r="A2343" s="32">
        <v>4342</v>
      </c>
    </row>
    <row r="2344" spans="1:1">
      <c r="A2344" s="32">
        <v>4343</v>
      </c>
    </row>
    <row r="2345" spans="1:1">
      <c r="A2345" s="32">
        <v>4344</v>
      </c>
    </row>
    <row r="2346" spans="1:1">
      <c r="A2346" s="32">
        <v>4345</v>
      </c>
    </row>
    <row r="2347" spans="1:1">
      <c r="A2347" s="32">
        <v>4346</v>
      </c>
    </row>
    <row r="2348" spans="1:1">
      <c r="A2348" s="32">
        <v>4347</v>
      </c>
    </row>
    <row r="2349" spans="1:1">
      <c r="A2349" s="32">
        <v>4348</v>
      </c>
    </row>
    <row r="2350" spans="1:1">
      <c r="A2350" s="32">
        <v>4349</v>
      </c>
    </row>
    <row r="2351" spans="1:1">
      <c r="A2351" s="32">
        <v>4350</v>
      </c>
    </row>
    <row r="2352" spans="1:1">
      <c r="A2352" s="32">
        <v>4351</v>
      </c>
    </row>
    <row r="2353" spans="1:1">
      <c r="A2353" s="32">
        <v>4352</v>
      </c>
    </row>
    <row r="2354" spans="1:1">
      <c r="A2354" s="32">
        <v>4353</v>
      </c>
    </row>
    <row r="2355" spans="1:1">
      <c r="A2355" s="32">
        <v>4354</v>
      </c>
    </row>
    <row r="2356" spans="1:1">
      <c r="A2356" s="32">
        <v>4355</v>
      </c>
    </row>
    <row r="2357" spans="1:1">
      <c r="A2357" s="32">
        <v>4356</v>
      </c>
    </row>
    <row r="2358" spans="1:1">
      <c r="A2358" s="32">
        <v>4357</v>
      </c>
    </row>
    <row r="2359" spans="1:1">
      <c r="A2359" s="32">
        <v>4358</v>
      </c>
    </row>
    <row r="2360" spans="1:1">
      <c r="A2360" s="32">
        <v>4359</v>
      </c>
    </row>
    <row r="2361" spans="1:1">
      <c r="A2361" s="32">
        <v>4360</v>
      </c>
    </row>
    <row r="2362" spans="1:1">
      <c r="A2362" s="32">
        <v>4361</v>
      </c>
    </row>
    <row r="2363" spans="1:1">
      <c r="A2363" s="32">
        <v>4362</v>
      </c>
    </row>
    <row r="2364" spans="1:1">
      <c r="A2364" s="32">
        <v>4363</v>
      </c>
    </row>
    <row r="2365" spans="1:1">
      <c r="A2365" s="32">
        <v>4364</v>
      </c>
    </row>
    <row r="2366" spans="1:1">
      <c r="A2366" s="32">
        <v>4365</v>
      </c>
    </row>
    <row r="2367" spans="1:1">
      <c r="A2367" s="32">
        <v>4366</v>
      </c>
    </row>
    <row r="2368" spans="1:1">
      <c r="A2368" s="32">
        <v>4367</v>
      </c>
    </row>
    <row r="2369" spans="1:1">
      <c r="A2369" s="32">
        <v>4368</v>
      </c>
    </row>
    <row r="2370" spans="1:1">
      <c r="A2370" s="32">
        <v>4369</v>
      </c>
    </row>
    <row r="2371" spans="1:1">
      <c r="A2371" s="32">
        <v>4370</v>
      </c>
    </row>
    <row r="2372" spans="1:1">
      <c r="A2372" s="32">
        <v>4371</v>
      </c>
    </row>
    <row r="2373" spans="1:1">
      <c r="A2373" s="32">
        <v>4372</v>
      </c>
    </row>
    <row r="2374" spans="1:1">
      <c r="A2374" s="32">
        <v>4373</v>
      </c>
    </row>
    <row r="2375" spans="1:1">
      <c r="A2375" s="32">
        <v>4374</v>
      </c>
    </row>
    <row r="2376" spans="1:1">
      <c r="A2376" s="32">
        <v>4375</v>
      </c>
    </row>
    <row r="2377" spans="1:1">
      <c r="A2377" s="32">
        <v>4376</v>
      </c>
    </row>
    <row r="2378" spans="1:1">
      <c r="A2378" s="32">
        <v>4377</v>
      </c>
    </row>
    <row r="2379" spans="1:1">
      <c r="A2379" s="32">
        <v>4378</v>
      </c>
    </row>
    <row r="2380" spans="1:1">
      <c r="A2380" s="32">
        <v>4379</v>
      </c>
    </row>
    <row r="2381" spans="1:1">
      <c r="A2381" s="32">
        <v>4380</v>
      </c>
    </row>
    <row r="2382" spans="1:1">
      <c r="A2382" s="32">
        <v>4381</v>
      </c>
    </row>
    <row r="2383" spans="1:1">
      <c r="A2383" s="32">
        <v>4382</v>
      </c>
    </row>
    <row r="2384" spans="1:1">
      <c r="A2384" s="32">
        <v>4383</v>
      </c>
    </row>
    <row r="2385" spans="1:1">
      <c r="A2385" s="32">
        <v>4384</v>
      </c>
    </row>
    <row r="2386" spans="1:1">
      <c r="A2386" s="32">
        <v>4385</v>
      </c>
    </row>
    <row r="2387" spans="1:1">
      <c r="A2387" s="32">
        <v>4386</v>
      </c>
    </row>
    <row r="2388" spans="1:1">
      <c r="A2388" s="32">
        <v>4387</v>
      </c>
    </row>
    <row r="2389" spans="1:1">
      <c r="A2389" s="32">
        <v>4388</v>
      </c>
    </row>
    <row r="2390" spans="1:1">
      <c r="A2390" s="32">
        <v>4389</v>
      </c>
    </row>
    <row r="2391" spans="1:1">
      <c r="A2391" s="32">
        <v>4390</v>
      </c>
    </row>
    <row r="2392" spans="1:1">
      <c r="A2392" s="32">
        <v>4391</v>
      </c>
    </row>
    <row r="2393" spans="1:1">
      <c r="A2393" s="32">
        <v>4392</v>
      </c>
    </row>
    <row r="2394" spans="1:1">
      <c r="A2394" s="32">
        <v>4393</v>
      </c>
    </row>
    <row r="2395" spans="1:1">
      <c r="A2395" s="32">
        <v>4394</v>
      </c>
    </row>
    <row r="2396" spans="1:1">
      <c r="A2396" s="32">
        <v>4395</v>
      </c>
    </row>
    <row r="2397" spans="1:1">
      <c r="A2397" s="32">
        <v>4396</v>
      </c>
    </row>
    <row r="2398" spans="1:1">
      <c r="A2398" s="32">
        <v>4397</v>
      </c>
    </row>
    <row r="2399" spans="1:1">
      <c r="A2399" s="32">
        <v>4398</v>
      </c>
    </row>
    <row r="2400" spans="1:1">
      <c r="A2400" s="32">
        <v>4399</v>
      </c>
    </row>
    <row r="2401" spans="1:1">
      <c r="A2401" s="32">
        <v>4400</v>
      </c>
    </row>
    <row r="2402" spans="1:1">
      <c r="A2402" s="32">
        <v>4401</v>
      </c>
    </row>
    <row r="2403" spans="1:1">
      <c r="A2403" s="32">
        <v>4402</v>
      </c>
    </row>
    <row r="2404" spans="1:1">
      <c r="A2404" s="32">
        <v>4403</v>
      </c>
    </row>
    <row r="2405" spans="1:1">
      <c r="A2405" s="32">
        <v>4404</v>
      </c>
    </row>
    <row r="2406" spans="1:1">
      <c r="A2406" s="32">
        <v>4405</v>
      </c>
    </row>
    <row r="2407" spans="1:1">
      <c r="A2407" s="32">
        <v>4406</v>
      </c>
    </row>
    <row r="2408" spans="1:1">
      <c r="A2408" s="32">
        <v>4407</v>
      </c>
    </row>
    <row r="2409" spans="1:1">
      <c r="A2409" s="32">
        <v>4408</v>
      </c>
    </row>
    <row r="2410" spans="1:1">
      <c r="A2410" s="32">
        <v>4409</v>
      </c>
    </row>
    <row r="2411" spans="1:1">
      <c r="A2411" s="32">
        <v>4410</v>
      </c>
    </row>
    <row r="2412" spans="1:1">
      <c r="A2412" s="32">
        <v>4411</v>
      </c>
    </row>
    <row r="2413" spans="1:1">
      <c r="A2413" s="32">
        <v>4412</v>
      </c>
    </row>
    <row r="2414" spans="1:1">
      <c r="A2414" s="32">
        <v>4413</v>
      </c>
    </row>
    <row r="2415" spans="1:1">
      <c r="A2415" s="32">
        <v>4414</v>
      </c>
    </row>
    <row r="2416" spans="1:1">
      <c r="A2416" s="32">
        <v>4415</v>
      </c>
    </row>
    <row r="2417" spans="1:1">
      <c r="A2417" s="32">
        <v>4416</v>
      </c>
    </row>
    <row r="2418" spans="1:1">
      <c r="A2418" s="32">
        <v>4417</v>
      </c>
    </row>
    <row r="2419" spans="1:1">
      <c r="A2419" s="32">
        <v>4418</v>
      </c>
    </row>
    <row r="2420" spans="1:1">
      <c r="A2420" s="32">
        <v>4419</v>
      </c>
    </row>
    <row r="2421" spans="1:1">
      <c r="A2421" s="32">
        <v>4420</v>
      </c>
    </row>
    <row r="2422" spans="1:1">
      <c r="A2422" s="32">
        <v>4421</v>
      </c>
    </row>
    <row r="2423" spans="1:1">
      <c r="A2423" s="32">
        <v>4422</v>
      </c>
    </row>
    <row r="2424" spans="1:1">
      <c r="A2424" s="32">
        <v>4423</v>
      </c>
    </row>
    <row r="2425" spans="1:1">
      <c r="A2425" s="32">
        <v>4424</v>
      </c>
    </row>
    <row r="2426" spans="1:1">
      <c r="A2426" s="32">
        <v>4425</v>
      </c>
    </row>
    <row r="2427" spans="1:1">
      <c r="A2427" s="32">
        <v>4426</v>
      </c>
    </row>
    <row r="2428" spans="1:1">
      <c r="A2428" s="32">
        <v>4427</v>
      </c>
    </row>
    <row r="2429" spans="1:1">
      <c r="A2429" s="32">
        <v>4428</v>
      </c>
    </row>
    <row r="2430" spans="1:1">
      <c r="A2430" s="32">
        <v>4429</v>
      </c>
    </row>
    <row r="2431" spans="1:1">
      <c r="A2431" s="32">
        <v>4430</v>
      </c>
    </row>
    <row r="2432" spans="1:1">
      <c r="A2432" s="32">
        <v>4431</v>
      </c>
    </row>
    <row r="2433" spans="1:1">
      <c r="A2433" s="32">
        <v>4432</v>
      </c>
    </row>
    <row r="2434" spans="1:1">
      <c r="A2434" s="32">
        <v>4433</v>
      </c>
    </row>
    <row r="2435" spans="1:1">
      <c r="A2435" s="32">
        <v>4434</v>
      </c>
    </row>
    <row r="2436" spans="1:1">
      <c r="A2436" s="32">
        <v>4435</v>
      </c>
    </row>
    <row r="2437" spans="1:1">
      <c r="A2437" s="32">
        <v>4436</v>
      </c>
    </row>
    <row r="2438" spans="1:1">
      <c r="A2438" s="32">
        <v>4437</v>
      </c>
    </row>
    <row r="2439" spans="1:1">
      <c r="A2439" s="32">
        <v>4438</v>
      </c>
    </row>
    <row r="2440" spans="1:1">
      <c r="A2440" s="32">
        <v>4439</v>
      </c>
    </row>
    <row r="2441" spans="1:1">
      <c r="A2441" s="32">
        <v>4440</v>
      </c>
    </row>
    <row r="2442" spans="1:1">
      <c r="A2442" s="32">
        <v>4441</v>
      </c>
    </row>
    <row r="2443" spans="1:1">
      <c r="A2443" s="32">
        <v>4442</v>
      </c>
    </row>
    <row r="2444" spans="1:1">
      <c r="A2444" s="32">
        <v>4443</v>
      </c>
    </row>
    <row r="2445" spans="1:1">
      <c r="A2445" s="32">
        <v>4444</v>
      </c>
    </row>
    <row r="2446" spans="1:1">
      <c r="A2446" s="32">
        <v>4445</v>
      </c>
    </row>
    <row r="2447" spans="1:1">
      <c r="A2447" s="32">
        <v>4446</v>
      </c>
    </row>
    <row r="2448" spans="1:1">
      <c r="A2448" s="32">
        <v>4447</v>
      </c>
    </row>
    <row r="2449" spans="1:1">
      <c r="A2449" s="32">
        <v>4448</v>
      </c>
    </row>
    <row r="2450" spans="1:1">
      <c r="A2450" s="32">
        <v>4449</v>
      </c>
    </row>
    <row r="2451" spans="1:1">
      <c r="A2451" s="32">
        <v>4450</v>
      </c>
    </row>
    <row r="2452" spans="1:1">
      <c r="A2452" s="32">
        <v>4451</v>
      </c>
    </row>
    <row r="2453" spans="1:1">
      <c r="A2453" s="32">
        <v>4452</v>
      </c>
    </row>
    <row r="2454" spans="1:1">
      <c r="A2454" s="32">
        <v>4453</v>
      </c>
    </row>
    <row r="2455" spans="1:1">
      <c r="A2455" s="32">
        <v>4454</v>
      </c>
    </row>
    <row r="2456" spans="1:1">
      <c r="A2456" s="32">
        <v>4455</v>
      </c>
    </row>
    <row r="2457" spans="1:1">
      <c r="A2457" s="32">
        <v>4456</v>
      </c>
    </row>
    <row r="2458" spans="1:1">
      <c r="A2458" s="32">
        <v>4457</v>
      </c>
    </row>
    <row r="2459" spans="1:1">
      <c r="A2459" s="32">
        <v>4458</v>
      </c>
    </row>
    <row r="2460" spans="1:1">
      <c r="A2460" s="32">
        <v>4459</v>
      </c>
    </row>
    <row r="2461" spans="1:1">
      <c r="A2461" s="32">
        <v>4460</v>
      </c>
    </row>
    <row r="2462" spans="1:1">
      <c r="A2462" s="32">
        <v>4461</v>
      </c>
    </row>
    <row r="2463" spans="1:1">
      <c r="A2463" s="32">
        <v>4462</v>
      </c>
    </row>
    <row r="2464" spans="1:1">
      <c r="A2464" s="32">
        <v>4463</v>
      </c>
    </row>
    <row r="2465" spans="1:1">
      <c r="A2465" s="32">
        <v>4464</v>
      </c>
    </row>
    <row r="2466" spans="1:1">
      <c r="A2466" s="32">
        <v>4465</v>
      </c>
    </row>
    <row r="2467" spans="1:1">
      <c r="A2467" s="32">
        <v>4466</v>
      </c>
    </row>
    <row r="2468" spans="1:1">
      <c r="A2468" s="32">
        <v>4467</v>
      </c>
    </row>
    <row r="2469" spans="1:1">
      <c r="A2469" s="32">
        <v>4468</v>
      </c>
    </row>
    <row r="2470" spans="1:1">
      <c r="A2470" s="32">
        <v>4469</v>
      </c>
    </row>
    <row r="2471" spans="1:1">
      <c r="A2471" s="32">
        <v>4470</v>
      </c>
    </row>
    <row r="2472" spans="1:1">
      <c r="A2472" s="32">
        <v>4471</v>
      </c>
    </row>
    <row r="2473" spans="1:1">
      <c r="A2473" s="32">
        <v>4472</v>
      </c>
    </row>
    <row r="2474" spans="1:1">
      <c r="A2474" s="32">
        <v>4473</v>
      </c>
    </row>
    <row r="2475" spans="1:1">
      <c r="A2475" s="32">
        <v>4474</v>
      </c>
    </row>
    <row r="2476" spans="1:1">
      <c r="A2476" s="32">
        <v>4475</v>
      </c>
    </row>
    <row r="2477" spans="1:1">
      <c r="A2477" s="32">
        <v>4476</v>
      </c>
    </row>
    <row r="2478" spans="1:1">
      <c r="A2478" s="32">
        <v>4477</v>
      </c>
    </row>
    <row r="2479" spans="1:1">
      <c r="A2479" s="32">
        <v>4478</v>
      </c>
    </row>
    <row r="2480" spans="1:1">
      <c r="A2480" s="32">
        <v>4479</v>
      </c>
    </row>
    <row r="2481" spans="1:1">
      <c r="A2481" s="32">
        <v>4480</v>
      </c>
    </row>
    <row r="2482" spans="1:1">
      <c r="A2482" s="32">
        <v>4481</v>
      </c>
    </row>
    <row r="2483" spans="1:1">
      <c r="A2483" s="32">
        <v>4482</v>
      </c>
    </row>
    <row r="2484" spans="1:1">
      <c r="A2484" s="32">
        <v>4483</v>
      </c>
    </row>
    <row r="2485" spans="1:1">
      <c r="A2485" s="32">
        <v>4484</v>
      </c>
    </row>
    <row r="2486" spans="1:1">
      <c r="A2486" s="32">
        <v>4485</v>
      </c>
    </row>
    <row r="2487" spans="1:1">
      <c r="A2487" s="32">
        <v>4486</v>
      </c>
    </row>
    <row r="2488" spans="1:1">
      <c r="A2488" s="32">
        <v>4487</v>
      </c>
    </row>
    <row r="2489" spans="1:1">
      <c r="A2489" s="32">
        <v>4488</v>
      </c>
    </row>
    <row r="2490" spans="1:1">
      <c r="A2490" s="32">
        <v>4489</v>
      </c>
    </row>
    <row r="2491" spans="1:1">
      <c r="A2491" s="32">
        <v>4490</v>
      </c>
    </row>
    <row r="2492" spans="1:1">
      <c r="A2492" s="32">
        <v>4491</v>
      </c>
    </row>
    <row r="2493" spans="1:1">
      <c r="A2493" s="32">
        <v>4492</v>
      </c>
    </row>
    <row r="2494" spans="1:1">
      <c r="A2494" s="32">
        <v>4493</v>
      </c>
    </row>
    <row r="2495" spans="1:1">
      <c r="A2495" s="32">
        <v>4494</v>
      </c>
    </row>
    <row r="2496" spans="1:1">
      <c r="A2496" s="32">
        <v>4495</v>
      </c>
    </row>
    <row r="2497" spans="1:1">
      <c r="A2497" s="32">
        <v>4496</v>
      </c>
    </row>
    <row r="2498" spans="1:1">
      <c r="A2498" s="32">
        <v>4497</v>
      </c>
    </row>
    <row r="2499" spans="1:1">
      <c r="A2499" s="32">
        <v>4498</v>
      </c>
    </row>
    <row r="2500" spans="1:1">
      <c r="A2500" s="32">
        <v>4499</v>
      </c>
    </row>
    <row r="2501" spans="1:1">
      <c r="A2501" s="32">
        <v>4500</v>
      </c>
    </row>
    <row r="2502" spans="1:1">
      <c r="A2502" s="32">
        <v>4501</v>
      </c>
    </row>
    <row r="2503" spans="1:1">
      <c r="A2503" s="32">
        <v>4502</v>
      </c>
    </row>
    <row r="2504" spans="1:1">
      <c r="A2504" s="32">
        <v>4503</v>
      </c>
    </row>
    <row r="2505" spans="1:1">
      <c r="A2505" s="32">
        <v>4504</v>
      </c>
    </row>
    <row r="2506" spans="1:1">
      <c r="A2506" s="32">
        <v>4505</v>
      </c>
    </row>
    <row r="2507" spans="1:1">
      <c r="A2507" s="32">
        <v>4506</v>
      </c>
    </row>
    <row r="2508" spans="1:1">
      <c r="A2508" s="32">
        <v>4507</v>
      </c>
    </row>
    <row r="2509" spans="1:1">
      <c r="A2509" s="32">
        <v>4508</v>
      </c>
    </row>
    <row r="2510" spans="1:1">
      <c r="A2510" s="32">
        <v>4509</v>
      </c>
    </row>
    <row r="2511" spans="1:1">
      <c r="A2511" s="32">
        <v>4510</v>
      </c>
    </row>
    <row r="2512" spans="1:1">
      <c r="A2512" s="32">
        <v>4511</v>
      </c>
    </row>
    <row r="2513" spans="1:1">
      <c r="A2513" s="32">
        <v>4512</v>
      </c>
    </row>
    <row r="2514" spans="1:1">
      <c r="A2514" s="32">
        <v>4513</v>
      </c>
    </row>
    <row r="2515" spans="1:1">
      <c r="A2515" s="32">
        <v>4514</v>
      </c>
    </row>
    <row r="2516" spans="1:1">
      <c r="A2516" s="32">
        <v>4515</v>
      </c>
    </row>
    <row r="2517" spans="1:1">
      <c r="A2517" s="32">
        <v>4516</v>
      </c>
    </row>
    <row r="2518" spans="1:1">
      <c r="A2518" s="32">
        <v>4517</v>
      </c>
    </row>
    <row r="2519" spans="1:1">
      <c r="A2519" s="32">
        <v>4518</v>
      </c>
    </row>
    <row r="2520" spans="1:1">
      <c r="A2520" s="32">
        <v>4519</v>
      </c>
    </row>
    <row r="2521" spans="1:1">
      <c r="A2521" s="32">
        <v>4520</v>
      </c>
    </row>
    <row r="2522" spans="1:1">
      <c r="A2522" s="32">
        <v>4521</v>
      </c>
    </row>
    <row r="2523" spans="1:1">
      <c r="A2523" s="32">
        <v>4522</v>
      </c>
    </row>
    <row r="2524" spans="1:1">
      <c r="A2524" s="32">
        <v>4523</v>
      </c>
    </row>
    <row r="2525" spans="1:1">
      <c r="A2525" s="32">
        <v>4524</v>
      </c>
    </row>
    <row r="2526" spans="1:1">
      <c r="A2526" s="32">
        <v>4525</v>
      </c>
    </row>
    <row r="2527" spans="1:1">
      <c r="A2527" s="32">
        <v>4526</v>
      </c>
    </row>
    <row r="2528" spans="1:1">
      <c r="A2528" s="32">
        <v>4527</v>
      </c>
    </row>
    <row r="2529" spans="1:1">
      <c r="A2529" s="32">
        <v>4528</v>
      </c>
    </row>
    <row r="2530" spans="1:1">
      <c r="A2530" s="32">
        <v>4529</v>
      </c>
    </row>
    <row r="2531" spans="1:1">
      <c r="A2531" s="32">
        <v>4530</v>
      </c>
    </row>
    <row r="2532" spans="1:1">
      <c r="A2532" s="32">
        <v>4531</v>
      </c>
    </row>
    <row r="2533" spans="1:1">
      <c r="A2533" s="32">
        <v>4532</v>
      </c>
    </row>
    <row r="2534" spans="1:1">
      <c r="A2534" s="32">
        <v>4533</v>
      </c>
    </row>
    <row r="2535" spans="1:1">
      <c r="A2535" s="32">
        <v>4534</v>
      </c>
    </row>
    <row r="2536" spans="1:1">
      <c r="A2536" s="32">
        <v>4535</v>
      </c>
    </row>
    <row r="2537" spans="1:1">
      <c r="A2537" s="32">
        <v>4536</v>
      </c>
    </row>
    <row r="2538" spans="1:1">
      <c r="A2538" s="32">
        <v>4537</v>
      </c>
    </row>
    <row r="2539" spans="1:1">
      <c r="A2539" s="32">
        <v>4538</v>
      </c>
    </row>
    <row r="2540" spans="1:1">
      <c r="A2540" s="32">
        <v>4539</v>
      </c>
    </row>
    <row r="2541" spans="1:1">
      <c r="A2541" s="32">
        <v>4540</v>
      </c>
    </row>
    <row r="2542" spans="1:1">
      <c r="A2542" s="32">
        <v>4541</v>
      </c>
    </row>
    <row r="2543" spans="1:1">
      <c r="A2543" s="32">
        <v>4542</v>
      </c>
    </row>
    <row r="2544" spans="1:1">
      <c r="A2544" s="32">
        <v>4543</v>
      </c>
    </row>
    <row r="2545" spans="1:1">
      <c r="A2545" s="32">
        <v>4544</v>
      </c>
    </row>
    <row r="2546" spans="1:1">
      <c r="A2546" s="32">
        <v>4545</v>
      </c>
    </row>
    <row r="2547" spans="1:1">
      <c r="A2547" s="32">
        <v>4546</v>
      </c>
    </row>
    <row r="2548" spans="1:1">
      <c r="A2548" s="32">
        <v>4547</v>
      </c>
    </row>
    <row r="2549" spans="1:1">
      <c r="A2549" s="32">
        <v>4548</v>
      </c>
    </row>
    <row r="2550" spans="1:1">
      <c r="A2550" s="32">
        <v>4549</v>
      </c>
    </row>
    <row r="2551" spans="1:1">
      <c r="A2551" s="32">
        <v>4550</v>
      </c>
    </row>
    <row r="2552" spans="1:1">
      <c r="A2552" s="32">
        <v>4551</v>
      </c>
    </row>
    <row r="2553" spans="1:1">
      <c r="A2553" s="32">
        <v>4552</v>
      </c>
    </row>
    <row r="2554" spans="1:1">
      <c r="A2554" s="32">
        <v>4553</v>
      </c>
    </row>
    <row r="2555" spans="1:1">
      <c r="A2555" s="32">
        <v>4554</v>
      </c>
    </row>
    <row r="2556" spans="1:1">
      <c r="A2556" s="32">
        <v>4555</v>
      </c>
    </row>
    <row r="2557" spans="1:1">
      <c r="A2557" s="32">
        <v>4556</v>
      </c>
    </row>
    <row r="2558" spans="1:1">
      <c r="A2558" s="32">
        <v>4557</v>
      </c>
    </row>
    <row r="2559" spans="1:1">
      <c r="A2559" s="32">
        <v>4558</v>
      </c>
    </row>
    <row r="2560" spans="1:1">
      <c r="A2560" s="32">
        <v>4559</v>
      </c>
    </row>
    <row r="2561" spans="1:1">
      <c r="A2561" s="32">
        <v>4560</v>
      </c>
    </row>
    <row r="2562" spans="1:1">
      <c r="A2562" s="32">
        <v>4561</v>
      </c>
    </row>
    <row r="2563" spans="1:1">
      <c r="A2563" s="32">
        <v>4562</v>
      </c>
    </row>
    <row r="2564" spans="1:1">
      <c r="A2564" s="32">
        <v>4563</v>
      </c>
    </row>
    <row r="2565" spans="1:1">
      <c r="A2565" s="32">
        <v>4564</v>
      </c>
    </row>
    <row r="2566" spans="1:1">
      <c r="A2566" s="32">
        <v>4565</v>
      </c>
    </row>
    <row r="2567" spans="1:1">
      <c r="A2567" s="32">
        <v>4566</v>
      </c>
    </row>
    <row r="2568" spans="1:1">
      <c r="A2568" s="32">
        <v>4567</v>
      </c>
    </row>
    <row r="2569" spans="1:1">
      <c r="A2569" s="32">
        <v>4568</v>
      </c>
    </row>
    <row r="2570" spans="1:1">
      <c r="A2570" s="32">
        <v>4569</v>
      </c>
    </row>
    <row r="2571" spans="1:1">
      <c r="A2571" s="32">
        <v>4570</v>
      </c>
    </row>
    <row r="2572" spans="1:1">
      <c r="A2572" s="32">
        <v>4571</v>
      </c>
    </row>
    <row r="2573" spans="1:1">
      <c r="A2573" s="32">
        <v>4572</v>
      </c>
    </row>
    <row r="2574" spans="1:1">
      <c r="A2574" s="32">
        <v>4573</v>
      </c>
    </row>
    <row r="2575" spans="1:1">
      <c r="A2575" s="32">
        <v>4574</v>
      </c>
    </row>
    <row r="2576" spans="1:1">
      <c r="A2576" s="32">
        <v>4575</v>
      </c>
    </row>
    <row r="2577" spans="1:1">
      <c r="A2577" s="32">
        <v>4576</v>
      </c>
    </row>
    <row r="2578" spans="1:1">
      <c r="A2578" s="32">
        <v>4577</v>
      </c>
    </row>
    <row r="2579" spans="1:1">
      <c r="A2579" s="32">
        <v>4578</v>
      </c>
    </row>
    <row r="2580" spans="1:1">
      <c r="A2580" s="32">
        <v>4579</v>
      </c>
    </row>
    <row r="2581" spans="1:1">
      <c r="A2581" s="32">
        <v>4580</v>
      </c>
    </row>
    <row r="2582" spans="1:1">
      <c r="A2582" s="32">
        <v>4581</v>
      </c>
    </row>
    <row r="2583" spans="1:1">
      <c r="A2583" s="32">
        <v>4582</v>
      </c>
    </row>
    <row r="2584" spans="1:1">
      <c r="A2584" s="32">
        <v>4583</v>
      </c>
    </row>
    <row r="2585" spans="1:1">
      <c r="A2585" s="32">
        <v>4584</v>
      </c>
    </row>
    <row r="2586" spans="1:1">
      <c r="A2586" s="32">
        <v>4585</v>
      </c>
    </row>
    <row r="2587" spans="1:1">
      <c r="A2587" s="32">
        <v>4586</v>
      </c>
    </row>
    <row r="2588" spans="1:1">
      <c r="A2588" s="32">
        <v>4587</v>
      </c>
    </row>
    <row r="2589" spans="1:1">
      <c r="A2589" s="32">
        <v>4588</v>
      </c>
    </row>
    <row r="2590" spans="1:1">
      <c r="A2590" s="32">
        <v>4589</v>
      </c>
    </row>
    <row r="2591" spans="1:1">
      <c r="A2591" s="32">
        <v>4590</v>
      </c>
    </row>
    <row r="2592" spans="1:1">
      <c r="A2592" s="32">
        <v>4591</v>
      </c>
    </row>
    <row r="2593" spans="1:1">
      <c r="A2593" s="32">
        <v>4592</v>
      </c>
    </row>
    <row r="2594" spans="1:1">
      <c r="A2594" s="32">
        <v>4593</v>
      </c>
    </row>
    <row r="2595" spans="1:1">
      <c r="A2595" s="32">
        <v>4594</v>
      </c>
    </row>
    <row r="2596" spans="1:1">
      <c r="A2596" s="32">
        <v>4595</v>
      </c>
    </row>
    <row r="2597" spans="1:1">
      <c r="A2597" s="32">
        <v>4596</v>
      </c>
    </row>
    <row r="2598" spans="1:1">
      <c r="A2598" s="32">
        <v>4597</v>
      </c>
    </row>
    <row r="2599" spans="1:1">
      <c r="A2599" s="32">
        <v>4598</v>
      </c>
    </row>
    <row r="2600" spans="1:1">
      <c r="A2600" s="32">
        <v>4599</v>
      </c>
    </row>
    <row r="2601" spans="1:1">
      <c r="A2601" s="32">
        <v>4600</v>
      </c>
    </row>
    <row r="2602" spans="1:1">
      <c r="A2602" s="32">
        <v>4601</v>
      </c>
    </row>
    <row r="2603" spans="1:1">
      <c r="A2603" s="32">
        <v>4602</v>
      </c>
    </row>
    <row r="2604" spans="1:1">
      <c r="A2604" s="32">
        <v>4603</v>
      </c>
    </row>
    <row r="2605" spans="1:1">
      <c r="A2605" s="32">
        <v>4604</v>
      </c>
    </row>
    <row r="2606" spans="1:1">
      <c r="A2606" s="32">
        <v>4605</v>
      </c>
    </row>
    <row r="2607" spans="1:1">
      <c r="A2607" s="32">
        <v>4606</v>
      </c>
    </row>
    <row r="2608" spans="1:1">
      <c r="A2608" s="32">
        <v>4607</v>
      </c>
    </row>
    <row r="2609" spans="1:1">
      <c r="A2609" s="32">
        <v>4608</v>
      </c>
    </row>
    <row r="2610" spans="1:1">
      <c r="A2610" s="32">
        <v>4609</v>
      </c>
    </row>
    <row r="2611" spans="1:1">
      <c r="A2611" s="32">
        <v>4610</v>
      </c>
    </row>
    <row r="2612" spans="1:1">
      <c r="A2612" s="32">
        <v>4611</v>
      </c>
    </row>
    <row r="2613" spans="1:1">
      <c r="A2613" s="32">
        <v>4612</v>
      </c>
    </row>
    <row r="2614" spans="1:1">
      <c r="A2614" s="32">
        <v>4613</v>
      </c>
    </row>
    <row r="2615" spans="1:1">
      <c r="A2615" s="32">
        <v>4614</v>
      </c>
    </row>
    <row r="2616" spans="1:1">
      <c r="A2616" s="32">
        <v>4615</v>
      </c>
    </row>
    <row r="2617" spans="1:1">
      <c r="A2617" s="32">
        <v>4616</v>
      </c>
    </row>
    <row r="2618" spans="1:1">
      <c r="A2618" s="32">
        <v>4617</v>
      </c>
    </row>
    <row r="2619" spans="1:1">
      <c r="A2619" s="32">
        <v>4618</v>
      </c>
    </row>
    <row r="2620" spans="1:1">
      <c r="A2620" s="32">
        <v>4619</v>
      </c>
    </row>
    <row r="2621" spans="1:1">
      <c r="A2621" s="32">
        <v>4620</v>
      </c>
    </row>
    <row r="2622" spans="1:1">
      <c r="A2622" s="32">
        <v>4621</v>
      </c>
    </row>
    <row r="2623" spans="1:1">
      <c r="A2623" s="32">
        <v>4622</v>
      </c>
    </row>
    <row r="2624" spans="1:1">
      <c r="A2624" s="32">
        <v>4623</v>
      </c>
    </row>
    <row r="2625" spans="1:1">
      <c r="A2625" s="32">
        <v>4624</v>
      </c>
    </row>
    <row r="2626" spans="1:1">
      <c r="A2626" s="32">
        <v>4625</v>
      </c>
    </row>
    <row r="2627" spans="1:1">
      <c r="A2627" s="32">
        <v>4626</v>
      </c>
    </row>
    <row r="2628" spans="1:1">
      <c r="A2628" s="32">
        <v>4627</v>
      </c>
    </row>
    <row r="2629" spans="1:1">
      <c r="A2629" s="32">
        <v>4628</v>
      </c>
    </row>
    <row r="2630" spans="1:1">
      <c r="A2630" s="32">
        <v>4629</v>
      </c>
    </row>
    <row r="2631" spans="1:1">
      <c r="A2631" s="32">
        <v>4630</v>
      </c>
    </row>
    <row r="2632" spans="1:1">
      <c r="A2632" s="32">
        <v>4631</v>
      </c>
    </row>
    <row r="2633" spans="1:1">
      <c r="A2633" s="32">
        <v>4632</v>
      </c>
    </row>
    <row r="2634" spans="1:1">
      <c r="A2634" s="32">
        <v>4633</v>
      </c>
    </row>
    <row r="2635" spans="1:1">
      <c r="A2635" s="32">
        <v>4634</v>
      </c>
    </row>
    <row r="2636" spans="1:1">
      <c r="A2636" s="32">
        <v>4635</v>
      </c>
    </row>
    <row r="2637" spans="1:1">
      <c r="A2637" s="32">
        <v>4636</v>
      </c>
    </row>
    <row r="2638" spans="1:1">
      <c r="A2638" s="32">
        <v>4637</v>
      </c>
    </row>
    <row r="2639" spans="1:1">
      <c r="A2639" s="32">
        <v>4638</v>
      </c>
    </row>
    <row r="2640" spans="1:1">
      <c r="A2640" s="32">
        <v>4639</v>
      </c>
    </row>
    <row r="2641" spans="1:1">
      <c r="A2641" s="32">
        <v>4640</v>
      </c>
    </row>
    <row r="2642" spans="1:1">
      <c r="A2642" s="32">
        <v>4641</v>
      </c>
    </row>
    <row r="2643" spans="1:1">
      <c r="A2643" s="32">
        <v>4642</v>
      </c>
    </row>
    <row r="2644" spans="1:1">
      <c r="A2644" s="32">
        <v>4643</v>
      </c>
    </row>
    <row r="2645" spans="1:1">
      <c r="A2645" s="32">
        <v>4644</v>
      </c>
    </row>
    <row r="2646" spans="1:1">
      <c r="A2646" s="32">
        <v>4645</v>
      </c>
    </row>
    <row r="2647" spans="1:1">
      <c r="A2647" s="32">
        <v>4646</v>
      </c>
    </row>
    <row r="2648" spans="1:1">
      <c r="A2648" s="32">
        <v>4647</v>
      </c>
    </row>
    <row r="2649" spans="1:1">
      <c r="A2649" s="32">
        <v>4648</v>
      </c>
    </row>
    <row r="2650" spans="1:1">
      <c r="A2650" s="32">
        <v>4649</v>
      </c>
    </row>
    <row r="2651" spans="1:1">
      <c r="A2651" s="32">
        <v>4650</v>
      </c>
    </row>
    <row r="2652" spans="1:1">
      <c r="A2652" s="32">
        <v>4651</v>
      </c>
    </row>
    <row r="2653" spans="1:1">
      <c r="A2653" s="32">
        <v>4652</v>
      </c>
    </row>
    <row r="2654" spans="1:1">
      <c r="A2654" s="32">
        <v>4653</v>
      </c>
    </row>
    <row r="2655" spans="1:1">
      <c r="A2655" s="32">
        <v>4654</v>
      </c>
    </row>
    <row r="2656" spans="1:1">
      <c r="A2656" s="32">
        <v>4655</v>
      </c>
    </row>
    <row r="2657" spans="1:1">
      <c r="A2657" s="32">
        <v>4656</v>
      </c>
    </row>
    <row r="2658" spans="1:1">
      <c r="A2658" s="32">
        <v>4657</v>
      </c>
    </row>
    <row r="2659" spans="1:1">
      <c r="A2659" s="32">
        <v>4658</v>
      </c>
    </row>
    <row r="2660" spans="1:1">
      <c r="A2660" s="32">
        <v>4659</v>
      </c>
    </row>
    <row r="2661" spans="1:1">
      <c r="A2661" s="32">
        <v>4660</v>
      </c>
    </row>
    <row r="2662" spans="1:1">
      <c r="A2662" s="32">
        <v>4661</v>
      </c>
    </row>
    <row r="2663" spans="1:1">
      <c r="A2663" s="32">
        <v>4662</v>
      </c>
    </row>
    <row r="2664" spans="1:1">
      <c r="A2664" s="32">
        <v>4663</v>
      </c>
    </row>
    <row r="2665" spans="1:1">
      <c r="A2665" s="32">
        <v>4664</v>
      </c>
    </row>
    <row r="2666" spans="1:1">
      <c r="A2666" s="32">
        <v>4665</v>
      </c>
    </row>
    <row r="2667" spans="1:1">
      <c r="A2667" s="32">
        <v>4666</v>
      </c>
    </row>
    <row r="2668" spans="1:1">
      <c r="A2668" s="32">
        <v>4667</v>
      </c>
    </row>
    <row r="2669" spans="1:1">
      <c r="A2669" s="32">
        <v>4668</v>
      </c>
    </row>
    <row r="2670" spans="1:1">
      <c r="A2670" s="32">
        <v>4669</v>
      </c>
    </row>
    <row r="2671" spans="1:1">
      <c r="A2671" s="32">
        <v>4670</v>
      </c>
    </row>
    <row r="2672" spans="1:1">
      <c r="A2672" s="32">
        <v>4671</v>
      </c>
    </row>
    <row r="2673" spans="1:1">
      <c r="A2673" s="32">
        <v>4672</v>
      </c>
    </row>
    <row r="2674" spans="1:1">
      <c r="A2674" s="32">
        <v>4673</v>
      </c>
    </row>
    <row r="2675" spans="1:1">
      <c r="A2675" s="32">
        <v>4674</v>
      </c>
    </row>
    <row r="2676" spans="1:1">
      <c r="A2676" s="32">
        <v>4675</v>
      </c>
    </row>
    <row r="2677" spans="1:1">
      <c r="A2677" s="32">
        <v>4676</v>
      </c>
    </row>
    <row r="2678" spans="1:1">
      <c r="A2678" s="32">
        <v>4677</v>
      </c>
    </row>
    <row r="2679" spans="1:1">
      <c r="A2679" s="32">
        <v>4678</v>
      </c>
    </row>
    <row r="2680" spans="1:1">
      <c r="A2680" s="32">
        <v>4679</v>
      </c>
    </row>
    <row r="2681" spans="1:1">
      <c r="A2681" s="32">
        <v>4680</v>
      </c>
    </row>
    <row r="2682" spans="1:1">
      <c r="A2682" s="32">
        <v>4681</v>
      </c>
    </row>
    <row r="2683" spans="1:1">
      <c r="A2683" s="32">
        <v>4682</v>
      </c>
    </row>
    <row r="2684" spans="1:1">
      <c r="A2684" s="32">
        <v>4683</v>
      </c>
    </row>
    <row r="2685" spans="1:1">
      <c r="A2685" s="32">
        <v>4684</v>
      </c>
    </row>
    <row r="2686" spans="1:1">
      <c r="A2686" s="32">
        <v>4685</v>
      </c>
    </row>
    <row r="2687" spans="1:1">
      <c r="A2687" s="32">
        <v>4686</v>
      </c>
    </row>
    <row r="2688" spans="1:1">
      <c r="A2688" s="32">
        <v>4687</v>
      </c>
    </row>
    <row r="2689" spans="1:1">
      <c r="A2689" s="32">
        <v>4688</v>
      </c>
    </row>
    <row r="2690" spans="1:1">
      <c r="A2690" s="32">
        <v>4689</v>
      </c>
    </row>
    <row r="2691" spans="1:1">
      <c r="A2691" s="32">
        <v>4690</v>
      </c>
    </row>
    <row r="2692" spans="1:1">
      <c r="A2692" s="32">
        <v>4691</v>
      </c>
    </row>
    <row r="2693" spans="1:1">
      <c r="A2693" s="32">
        <v>4692</v>
      </c>
    </row>
    <row r="2694" spans="1:1">
      <c r="A2694" s="32">
        <v>4693</v>
      </c>
    </row>
    <row r="2695" spans="1:1">
      <c r="A2695" s="32">
        <v>4694</v>
      </c>
    </row>
    <row r="2696" spans="1:1">
      <c r="A2696" s="32">
        <v>4695</v>
      </c>
    </row>
    <row r="2697" spans="1:1">
      <c r="A2697" s="32">
        <v>4696</v>
      </c>
    </row>
    <row r="2698" spans="1:1">
      <c r="A2698" s="32">
        <v>4697</v>
      </c>
    </row>
    <row r="2699" spans="1:1">
      <c r="A2699" s="32">
        <v>4698</v>
      </c>
    </row>
    <row r="2700" spans="1:1">
      <c r="A2700" s="32">
        <v>4699</v>
      </c>
    </row>
    <row r="2701" spans="1:1">
      <c r="A2701" s="32">
        <v>4700</v>
      </c>
    </row>
    <row r="2702" spans="1:1">
      <c r="A2702" s="32">
        <v>4701</v>
      </c>
    </row>
    <row r="2703" spans="1:1">
      <c r="A2703" s="32">
        <v>4702</v>
      </c>
    </row>
    <row r="2704" spans="1:1">
      <c r="A2704" s="32">
        <v>4703</v>
      </c>
    </row>
    <row r="2705" spans="1:1">
      <c r="A2705" s="32">
        <v>4704</v>
      </c>
    </row>
    <row r="2706" spans="1:1">
      <c r="A2706" s="32">
        <v>4705</v>
      </c>
    </row>
    <row r="2707" spans="1:1">
      <c r="A2707" s="32">
        <v>4706</v>
      </c>
    </row>
    <row r="2708" spans="1:1">
      <c r="A2708" s="32">
        <v>4707</v>
      </c>
    </row>
    <row r="2709" spans="1:1">
      <c r="A2709" s="32">
        <v>4708</v>
      </c>
    </row>
    <row r="2710" spans="1:1">
      <c r="A2710" s="32">
        <v>4709</v>
      </c>
    </row>
    <row r="2711" spans="1:1">
      <c r="A2711" s="32">
        <v>4710</v>
      </c>
    </row>
    <row r="2712" spans="1:1">
      <c r="A2712" s="32">
        <v>4711</v>
      </c>
    </row>
    <row r="2713" spans="1:1">
      <c r="A2713" s="32">
        <v>4712</v>
      </c>
    </row>
    <row r="2714" spans="1:1">
      <c r="A2714" s="32">
        <v>4713</v>
      </c>
    </row>
    <row r="2715" spans="1:1">
      <c r="A2715" s="32">
        <v>4714</v>
      </c>
    </row>
    <row r="2716" spans="1:1">
      <c r="A2716" s="32">
        <v>4715</v>
      </c>
    </row>
    <row r="2717" spans="1:1">
      <c r="A2717" s="32">
        <v>4716</v>
      </c>
    </row>
    <row r="2718" spans="1:1">
      <c r="A2718" s="32">
        <v>4717</v>
      </c>
    </row>
    <row r="2719" spans="1:1">
      <c r="A2719" s="32">
        <v>4718</v>
      </c>
    </row>
    <row r="2720" spans="1:1">
      <c r="A2720" s="32">
        <v>4719</v>
      </c>
    </row>
    <row r="2721" spans="1:1">
      <c r="A2721" s="32">
        <v>4720</v>
      </c>
    </row>
    <row r="2722" spans="1:1">
      <c r="A2722" s="32">
        <v>4721</v>
      </c>
    </row>
    <row r="2723" spans="1:1">
      <c r="A2723" s="32">
        <v>4722</v>
      </c>
    </row>
    <row r="2724" spans="1:1">
      <c r="A2724" s="32">
        <v>4723</v>
      </c>
    </row>
    <row r="2725" spans="1:1">
      <c r="A2725" s="32">
        <v>4724</v>
      </c>
    </row>
    <row r="2726" spans="1:1">
      <c r="A2726" s="32">
        <v>4725</v>
      </c>
    </row>
    <row r="2727" spans="1:1">
      <c r="A2727" s="32">
        <v>4726</v>
      </c>
    </row>
    <row r="2728" spans="1:1">
      <c r="A2728" s="32">
        <v>4727</v>
      </c>
    </row>
    <row r="2729" spans="1:1">
      <c r="A2729" s="32">
        <v>4728</v>
      </c>
    </row>
    <row r="2730" spans="1:1">
      <c r="A2730" s="32">
        <v>4729</v>
      </c>
    </row>
    <row r="2731" spans="1:1">
      <c r="A2731" s="32">
        <v>4730</v>
      </c>
    </row>
    <row r="2732" spans="1:1">
      <c r="A2732" s="32">
        <v>4731</v>
      </c>
    </row>
    <row r="2733" spans="1:1">
      <c r="A2733" s="32">
        <v>4732</v>
      </c>
    </row>
    <row r="2734" spans="1:1">
      <c r="A2734" s="32">
        <v>4733</v>
      </c>
    </row>
    <row r="2735" spans="1:1">
      <c r="A2735" s="32">
        <v>4734</v>
      </c>
    </row>
    <row r="2736" spans="1:1">
      <c r="A2736" s="32">
        <v>4735</v>
      </c>
    </row>
    <row r="2737" spans="1:1">
      <c r="A2737" s="32">
        <v>4736</v>
      </c>
    </row>
    <row r="2738" spans="1:1">
      <c r="A2738" s="32">
        <v>4737</v>
      </c>
    </row>
    <row r="2739" spans="1:1">
      <c r="A2739" s="32">
        <v>4738</v>
      </c>
    </row>
    <row r="2740" spans="1:1">
      <c r="A2740" s="32">
        <v>4739</v>
      </c>
    </row>
    <row r="2741" spans="1:1">
      <c r="A2741" s="32">
        <v>4740</v>
      </c>
    </row>
    <row r="2742" spans="1:1">
      <c r="A2742" s="32">
        <v>4741</v>
      </c>
    </row>
    <row r="2743" spans="1:1">
      <c r="A2743" s="32">
        <v>4742</v>
      </c>
    </row>
    <row r="2744" spans="1:1">
      <c r="A2744" s="32">
        <v>4743</v>
      </c>
    </row>
    <row r="2745" spans="1:1">
      <c r="A2745" s="32">
        <v>4744</v>
      </c>
    </row>
    <row r="2746" spans="1:1">
      <c r="A2746" s="32">
        <v>4745</v>
      </c>
    </row>
    <row r="2747" spans="1:1">
      <c r="A2747" s="32">
        <v>4746</v>
      </c>
    </row>
    <row r="2748" spans="1:1">
      <c r="A2748" s="32">
        <v>4747</v>
      </c>
    </row>
    <row r="2749" spans="1:1">
      <c r="A2749" s="32">
        <v>4748</v>
      </c>
    </row>
    <row r="2750" spans="1:1">
      <c r="A2750" s="32">
        <v>4749</v>
      </c>
    </row>
    <row r="2751" spans="1:1">
      <c r="A2751" s="32">
        <v>4750</v>
      </c>
    </row>
    <row r="2752" spans="1:1">
      <c r="A2752" s="32">
        <v>4751</v>
      </c>
    </row>
    <row r="2753" spans="1:1">
      <c r="A2753" s="32">
        <v>4752</v>
      </c>
    </row>
    <row r="2754" spans="1:1">
      <c r="A2754" s="32">
        <v>4753</v>
      </c>
    </row>
    <row r="2755" spans="1:1">
      <c r="A2755" s="32">
        <v>4754</v>
      </c>
    </row>
    <row r="2756" spans="1:1">
      <c r="A2756" s="32">
        <v>4755</v>
      </c>
    </row>
    <row r="2757" spans="1:1">
      <c r="A2757" s="32">
        <v>4756</v>
      </c>
    </row>
    <row r="2758" spans="1:1">
      <c r="A2758" s="32">
        <v>4757</v>
      </c>
    </row>
    <row r="2759" spans="1:1">
      <c r="A2759" s="32">
        <v>4758</v>
      </c>
    </row>
    <row r="2760" spans="1:1">
      <c r="A2760" s="32">
        <v>4759</v>
      </c>
    </row>
    <row r="2761" spans="1:1">
      <c r="A2761" s="32">
        <v>4760</v>
      </c>
    </row>
    <row r="2762" spans="1:1">
      <c r="A2762" s="32">
        <v>4761</v>
      </c>
    </row>
    <row r="2763" spans="1:1">
      <c r="A2763" s="32">
        <v>4762</v>
      </c>
    </row>
    <row r="2764" spans="1:1">
      <c r="A2764" s="32">
        <v>4763</v>
      </c>
    </row>
    <row r="2765" spans="1:1">
      <c r="A2765" s="32">
        <v>4764</v>
      </c>
    </row>
    <row r="2766" spans="1:1">
      <c r="A2766" s="32">
        <v>4765</v>
      </c>
    </row>
    <row r="2767" spans="1:1">
      <c r="A2767" s="32">
        <v>4766</v>
      </c>
    </row>
    <row r="2768" spans="1:1">
      <c r="A2768" s="32">
        <v>4767</v>
      </c>
    </row>
    <row r="2769" spans="1:1">
      <c r="A2769" s="32">
        <v>4768</v>
      </c>
    </row>
    <row r="2770" spans="1:1">
      <c r="A2770" s="32">
        <v>4769</v>
      </c>
    </row>
    <row r="2771" spans="1:1">
      <c r="A2771" s="32">
        <v>4770</v>
      </c>
    </row>
    <row r="2772" spans="1:1">
      <c r="A2772" s="32">
        <v>4771</v>
      </c>
    </row>
    <row r="2773" spans="1:1">
      <c r="A2773" s="32">
        <v>4772</v>
      </c>
    </row>
    <row r="2774" spans="1:1">
      <c r="A2774" s="32">
        <v>4773</v>
      </c>
    </row>
    <row r="2775" spans="1:1">
      <c r="A2775" s="32">
        <v>4774</v>
      </c>
    </row>
    <row r="2776" spans="1:1">
      <c r="A2776" s="32">
        <v>4775</v>
      </c>
    </row>
    <row r="2777" spans="1:1">
      <c r="A2777" s="32">
        <v>4776</v>
      </c>
    </row>
    <row r="2778" spans="1:1">
      <c r="A2778" s="32">
        <v>4777</v>
      </c>
    </row>
    <row r="2779" spans="1:1">
      <c r="A2779" s="32">
        <v>4778</v>
      </c>
    </row>
    <row r="2780" spans="1:1">
      <c r="A2780" s="32">
        <v>4779</v>
      </c>
    </row>
    <row r="2781" spans="1:1">
      <c r="A2781" s="32">
        <v>4780</v>
      </c>
    </row>
    <row r="2782" spans="1:1">
      <c r="A2782" s="32">
        <v>4781</v>
      </c>
    </row>
    <row r="2783" spans="1:1">
      <c r="A2783" s="32">
        <v>4782</v>
      </c>
    </row>
    <row r="2784" spans="1:1">
      <c r="A2784" s="32">
        <v>4783</v>
      </c>
    </row>
    <row r="2785" spans="1:1">
      <c r="A2785" s="32">
        <v>4784</v>
      </c>
    </row>
    <row r="2786" spans="1:1">
      <c r="A2786" s="32">
        <v>4785</v>
      </c>
    </row>
    <row r="2787" spans="1:1">
      <c r="A2787" s="32">
        <v>4786</v>
      </c>
    </row>
    <row r="2788" spans="1:1">
      <c r="A2788" s="32">
        <v>4787</v>
      </c>
    </row>
    <row r="2789" spans="1:1">
      <c r="A2789" s="32">
        <v>4788</v>
      </c>
    </row>
    <row r="2790" spans="1:1">
      <c r="A2790" s="32">
        <v>4789</v>
      </c>
    </row>
    <row r="2791" spans="1:1">
      <c r="A2791" s="32">
        <v>4790</v>
      </c>
    </row>
    <row r="2792" spans="1:1">
      <c r="A2792" s="32">
        <v>4791</v>
      </c>
    </row>
    <row r="2793" spans="1:1">
      <c r="A2793" s="32">
        <v>4792</v>
      </c>
    </row>
    <row r="2794" spans="1:1">
      <c r="A2794" s="32">
        <v>4793</v>
      </c>
    </row>
    <row r="2795" spans="1:1">
      <c r="A2795" s="32">
        <v>4794</v>
      </c>
    </row>
    <row r="2796" spans="1:1">
      <c r="A2796" s="32">
        <v>4795</v>
      </c>
    </row>
    <row r="2797" spans="1:1">
      <c r="A2797" s="32">
        <v>4796</v>
      </c>
    </row>
    <row r="2798" spans="1:1">
      <c r="A2798" s="32">
        <v>4797</v>
      </c>
    </row>
    <row r="2799" spans="1:1">
      <c r="A2799" s="32">
        <v>4798</v>
      </c>
    </row>
    <row r="2800" spans="1:1">
      <c r="A2800" s="32">
        <v>4799</v>
      </c>
    </row>
    <row r="2801" spans="1:1">
      <c r="A2801" s="32">
        <v>4800</v>
      </c>
    </row>
    <row r="2802" spans="1:1">
      <c r="A2802" s="32">
        <v>4801</v>
      </c>
    </row>
    <row r="2803" spans="1:1">
      <c r="A2803" s="32">
        <v>4802</v>
      </c>
    </row>
    <row r="2804" spans="1:1">
      <c r="A2804" s="32">
        <v>4803</v>
      </c>
    </row>
    <row r="2805" spans="1:1">
      <c r="A2805" s="32">
        <v>4804</v>
      </c>
    </row>
    <row r="2806" spans="1:1">
      <c r="A2806" s="32">
        <v>4805</v>
      </c>
    </row>
    <row r="2807" spans="1:1">
      <c r="A2807" s="32">
        <v>4806</v>
      </c>
    </row>
    <row r="2808" spans="1:1">
      <c r="A2808" s="32">
        <v>4807</v>
      </c>
    </row>
    <row r="2809" spans="1:1">
      <c r="A2809" s="32">
        <v>4808</v>
      </c>
    </row>
    <row r="2810" spans="1:1">
      <c r="A2810" s="32">
        <v>4809</v>
      </c>
    </row>
    <row r="2811" spans="1:1">
      <c r="A2811" s="32">
        <v>4810</v>
      </c>
    </row>
    <row r="2812" spans="1:1">
      <c r="A2812" s="32">
        <v>4811</v>
      </c>
    </row>
    <row r="2813" spans="1:1">
      <c r="A2813" s="32">
        <v>4812</v>
      </c>
    </row>
    <row r="2814" spans="1:1">
      <c r="A2814" s="32">
        <v>4813</v>
      </c>
    </row>
    <row r="2815" spans="1:1">
      <c r="A2815" s="32">
        <v>4814</v>
      </c>
    </row>
    <row r="2816" spans="1:1">
      <c r="A2816" s="32">
        <v>4815</v>
      </c>
    </row>
    <row r="2817" spans="1:1">
      <c r="A2817" s="32">
        <v>4816</v>
      </c>
    </row>
    <row r="2818" spans="1:1">
      <c r="A2818" s="32">
        <v>4817</v>
      </c>
    </row>
    <row r="2819" spans="1:1">
      <c r="A2819" s="32">
        <v>4818</v>
      </c>
    </row>
    <row r="2820" spans="1:1">
      <c r="A2820" s="32">
        <v>4819</v>
      </c>
    </row>
    <row r="2821" spans="1:1">
      <c r="A2821" s="32">
        <v>4820</v>
      </c>
    </row>
    <row r="2822" spans="1:1">
      <c r="A2822" s="32">
        <v>4821</v>
      </c>
    </row>
    <row r="2823" spans="1:1">
      <c r="A2823" s="32">
        <v>4822</v>
      </c>
    </row>
    <row r="2824" spans="1:1">
      <c r="A2824" s="32">
        <v>4823</v>
      </c>
    </row>
    <row r="2825" spans="1:1">
      <c r="A2825" s="32">
        <v>4824</v>
      </c>
    </row>
    <row r="2826" spans="1:1">
      <c r="A2826" s="32">
        <v>4825</v>
      </c>
    </row>
    <row r="2827" spans="1:1">
      <c r="A2827" s="32">
        <v>4826</v>
      </c>
    </row>
    <row r="2828" spans="1:1">
      <c r="A2828" s="32">
        <v>4827</v>
      </c>
    </row>
    <row r="2829" spans="1:1">
      <c r="A2829" s="32">
        <v>4828</v>
      </c>
    </row>
    <row r="2830" spans="1:1">
      <c r="A2830" s="32">
        <v>4829</v>
      </c>
    </row>
    <row r="2831" spans="1:1">
      <c r="A2831" s="32">
        <v>4830</v>
      </c>
    </row>
    <row r="2832" spans="1:1">
      <c r="A2832" s="32">
        <v>4831</v>
      </c>
    </row>
    <row r="2833" spans="1:1">
      <c r="A2833" s="32">
        <v>4832</v>
      </c>
    </row>
    <row r="2834" spans="1:1">
      <c r="A2834" s="32">
        <v>4833</v>
      </c>
    </row>
    <row r="2835" spans="1:1">
      <c r="A2835" s="32">
        <v>4834</v>
      </c>
    </row>
    <row r="2836" spans="1:1">
      <c r="A2836" s="32">
        <v>4835</v>
      </c>
    </row>
    <row r="2837" spans="1:1">
      <c r="A2837" s="32">
        <v>4836</v>
      </c>
    </row>
    <row r="2838" spans="1:1">
      <c r="A2838" s="32">
        <v>4837</v>
      </c>
    </row>
    <row r="2839" spans="1:1">
      <c r="A2839" s="32">
        <v>4838</v>
      </c>
    </row>
    <row r="2840" spans="1:1">
      <c r="A2840" s="32">
        <v>4839</v>
      </c>
    </row>
    <row r="2841" spans="1:1">
      <c r="A2841" s="32">
        <v>4840</v>
      </c>
    </row>
    <row r="2842" spans="1:1">
      <c r="A2842" s="32">
        <v>4841</v>
      </c>
    </row>
    <row r="2843" spans="1:1">
      <c r="A2843" s="32">
        <v>4842</v>
      </c>
    </row>
    <row r="2844" spans="1:1">
      <c r="A2844" s="32">
        <v>4843</v>
      </c>
    </row>
    <row r="2845" spans="1:1">
      <c r="A2845" s="32">
        <v>4844</v>
      </c>
    </row>
    <row r="2846" spans="1:1">
      <c r="A2846" s="32">
        <v>4845</v>
      </c>
    </row>
    <row r="2847" spans="1:1">
      <c r="A2847" s="32">
        <v>4846</v>
      </c>
    </row>
    <row r="2848" spans="1:1">
      <c r="A2848" s="32">
        <v>4847</v>
      </c>
    </row>
    <row r="2849" spans="1:1">
      <c r="A2849" s="32">
        <v>4848</v>
      </c>
    </row>
    <row r="2850" spans="1:1">
      <c r="A2850" s="32">
        <v>4849</v>
      </c>
    </row>
    <row r="2851" spans="1:1">
      <c r="A2851" s="32">
        <v>4850</v>
      </c>
    </row>
    <row r="2852" spans="1:1">
      <c r="A2852" s="32">
        <v>4851</v>
      </c>
    </row>
    <row r="2853" spans="1:1">
      <c r="A2853" s="32">
        <v>4852</v>
      </c>
    </row>
    <row r="2854" spans="1:1">
      <c r="A2854" s="32">
        <v>4853</v>
      </c>
    </row>
    <row r="2855" spans="1:1">
      <c r="A2855" s="32">
        <v>4854</v>
      </c>
    </row>
    <row r="2856" spans="1:1">
      <c r="A2856" s="32">
        <v>4855</v>
      </c>
    </row>
    <row r="2857" spans="1:1">
      <c r="A2857" s="32">
        <v>4856</v>
      </c>
    </row>
    <row r="2858" spans="1:1">
      <c r="A2858" s="32">
        <v>4857</v>
      </c>
    </row>
    <row r="2859" spans="1:1">
      <c r="A2859" s="32">
        <v>4858</v>
      </c>
    </row>
    <row r="2860" spans="1:1">
      <c r="A2860" s="32">
        <v>4859</v>
      </c>
    </row>
    <row r="2861" spans="1:1">
      <c r="A2861" s="32">
        <v>4860</v>
      </c>
    </row>
    <row r="2862" spans="1:1">
      <c r="A2862" s="32">
        <v>4861</v>
      </c>
    </row>
    <row r="2863" spans="1:1">
      <c r="A2863" s="32">
        <v>4862</v>
      </c>
    </row>
    <row r="2864" spans="1:1">
      <c r="A2864" s="32">
        <v>4863</v>
      </c>
    </row>
    <row r="2865" spans="1:1">
      <c r="A2865" s="32">
        <v>4864</v>
      </c>
    </row>
    <row r="2866" spans="1:1">
      <c r="A2866" s="32">
        <v>4865</v>
      </c>
    </row>
    <row r="2867" spans="1:1">
      <c r="A2867" s="32">
        <v>4866</v>
      </c>
    </row>
    <row r="2868" spans="1:1">
      <c r="A2868" s="32">
        <v>4867</v>
      </c>
    </row>
    <row r="2869" spans="1:1">
      <c r="A2869" s="32">
        <v>4868</v>
      </c>
    </row>
    <row r="2870" spans="1:1">
      <c r="A2870" s="32">
        <v>4869</v>
      </c>
    </row>
    <row r="2871" spans="1:1">
      <c r="A2871" s="32">
        <v>4870</v>
      </c>
    </row>
    <row r="2872" spans="1:1">
      <c r="A2872" s="32">
        <v>4871</v>
      </c>
    </row>
    <row r="2873" spans="1:1">
      <c r="A2873" s="32">
        <v>4872</v>
      </c>
    </row>
    <row r="2874" spans="1:1">
      <c r="A2874" s="32">
        <v>4873</v>
      </c>
    </row>
    <row r="2875" spans="1:1">
      <c r="A2875" s="32">
        <v>4874</v>
      </c>
    </row>
    <row r="2876" spans="1:1">
      <c r="A2876" s="32">
        <v>4875</v>
      </c>
    </row>
    <row r="2877" spans="1:1">
      <c r="A2877" s="32">
        <v>4876</v>
      </c>
    </row>
    <row r="2878" spans="1:1">
      <c r="A2878" s="32">
        <v>4877</v>
      </c>
    </row>
    <row r="2879" spans="1:1">
      <c r="A2879" s="32">
        <v>4878</v>
      </c>
    </row>
    <row r="2880" spans="1:1">
      <c r="A2880" s="32">
        <v>4879</v>
      </c>
    </row>
    <row r="2881" spans="1:1">
      <c r="A2881" s="32">
        <v>4880</v>
      </c>
    </row>
    <row r="2882" spans="1:1">
      <c r="A2882" s="32">
        <v>4881</v>
      </c>
    </row>
    <row r="2883" spans="1:1">
      <c r="A2883" s="32">
        <v>4882</v>
      </c>
    </row>
    <row r="2884" spans="1:1">
      <c r="A2884" s="32">
        <v>4883</v>
      </c>
    </row>
    <row r="2885" spans="1:1">
      <c r="A2885" s="32">
        <v>4884</v>
      </c>
    </row>
    <row r="2886" spans="1:1">
      <c r="A2886" s="32">
        <v>4885</v>
      </c>
    </row>
    <row r="2887" spans="1:1">
      <c r="A2887" s="32">
        <v>4886</v>
      </c>
    </row>
    <row r="2888" spans="1:1">
      <c r="A2888" s="32">
        <v>4887</v>
      </c>
    </row>
    <row r="2889" spans="1:1">
      <c r="A2889" s="32">
        <v>4888</v>
      </c>
    </row>
    <row r="2890" spans="1:1">
      <c r="A2890" s="32">
        <v>4889</v>
      </c>
    </row>
    <row r="2891" spans="1:1">
      <c r="A2891" s="32">
        <v>4890</v>
      </c>
    </row>
    <row r="2892" spans="1:1">
      <c r="A2892" s="32">
        <v>4891</v>
      </c>
    </row>
    <row r="2893" spans="1:1">
      <c r="A2893" s="32">
        <v>4892</v>
      </c>
    </row>
    <row r="2894" spans="1:1">
      <c r="A2894" s="32">
        <v>4893</v>
      </c>
    </row>
    <row r="2895" spans="1:1">
      <c r="A2895" s="32">
        <v>4894</v>
      </c>
    </row>
    <row r="2896" spans="1:1">
      <c r="A2896" s="32">
        <v>4895</v>
      </c>
    </row>
    <row r="2897" spans="1:1">
      <c r="A2897" s="32">
        <v>4896</v>
      </c>
    </row>
    <row r="2898" spans="1:1">
      <c r="A2898" s="32">
        <v>4897</v>
      </c>
    </row>
    <row r="2899" spans="1:1">
      <c r="A2899" s="32">
        <v>4898</v>
      </c>
    </row>
    <row r="2900" spans="1:1">
      <c r="A2900" s="32">
        <v>4899</v>
      </c>
    </row>
    <row r="2901" spans="1:1">
      <c r="A2901" s="32">
        <v>4900</v>
      </c>
    </row>
    <row r="2902" spans="1:1">
      <c r="A2902" s="32">
        <v>4901</v>
      </c>
    </row>
    <row r="2903" spans="1:1">
      <c r="A2903" s="32">
        <v>4902</v>
      </c>
    </row>
    <row r="2904" spans="1:1">
      <c r="A2904" s="32">
        <v>4903</v>
      </c>
    </row>
    <row r="2905" spans="1:1">
      <c r="A2905" s="32">
        <v>4904</v>
      </c>
    </row>
    <row r="2906" spans="1:1">
      <c r="A2906" s="32">
        <v>4905</v>
      </c>
    </row>
    <row r="2907" spans="1:1">
      <c r="A2907" s="32">
        <v>4906</v>
      </c>
    </row>
    <row r="2908" spans="1:1">
      <c r="A2908" s="32">
        <v>4907</v>
      </c>
    </row>
    <row r="2909" spans="1:1">
      <c r="A2909" s="32">
        <v>4908</v>
      </c>
    </row>
    <row r="2910" spans="1:1">
      <c r="A2910" s="32">
        <v>4909</v>
      </c>
    </row>
    <row r="2911" spans="1:1">
      <c r="A2911" s="32">
        <v>4910</v>
      </c>
    </row>
    <row r="2912" spans="1:1">
      <c r="A2912" s="32">
        <v>4911</v>
      </c>
    </row>
    <row r="2913" spans="1:1">
      <c r="A2913" s="32">
        <v>4912</v>
      </c>
    </row>
    <row r="2914" spans="1:1">
      <c r="A2914" s="32">
        <v>4913</v>
      </c>
    </row>
    <row r="2915" spans="1:1">
      <c r="A2915" s="32">
        <v>4914</v>
      </c>
    </row>
    <row r="2916" spans="1:1">
      <c r="A2916" s="32">
        <v>4915</v>
      </c>
    </row>
    <row r="2917" spans="1:1">
      <c r="A2917" s="32">
        <v>4916</v>
      </c>
    </row>
    <row r="2918" spans="1:1">
      <c r="A2918" s="32">
        <v>4917</v>
      </c>
    </row>
    <row r="2919" spans="1:1">
      <c r="A2919" s="32">
        <v>4918</v>
      </c>
    </row>
    <row r="2920" spans="1:1">
      <c r="A2920" s="32">
        <v>4919</v>
      </c>
    </row>
    <row r="2921" spans="1:1">
      <c r="A2921" s="32">
        <v>4920</v>
      </c>
    </row>
    <row r="2922" spans="1:1">
      <c r="A2922" s="32">
        <v>4921</v>
      </c>
    </row>
    <row r="2923" spans="1:1">
      <c r="A2923" s="32">
        <v>4922</v>
      </c>
    </row>
    <row r="2924" spans="1:1">
      <c r="A2924" s="32">
        <v>4923</v>
      </c>
    </row>
    <row r="2925" spans="1:1">
      <c r="A2925" s="32">
        <v>4924</v>
      </c>
    </row>
    <row r="2926" spans="1:1">
      <c r="A2926" s="32">
        <v>4925</v>
      </c>
    </row>
    <row r="2927" spans="1:1">
      <c r="A2927" s="32">
        <v>4926</v>
      </c>
    </row>
    <row r="2928" spans="1:1">
      <c r="A2928" s="32">
        <v>4927</v>
      </c>
    </row>
    <row r="2929" spans="1:1">
      <c r="A2929" s="32">
        <v>4928</v>
      </c>
    </row>
    <row r="2930" spans="1:1">
      <c r="A2930" s="32">
        <v>4929</v>
      </c>
    </row>
    <row r="2931" spans="1:1">
      <c r="A2931" s="32">
        <v>4930</v>
      </c>
    </row>
    <row r="2932" spans="1:1">
      <c r="A2932" s="32">
        <v>4931</v>
      </c>
    </row>
    <row r="2933" spans="1:1">
      <c r="A2933" s="32">
        <v>4932</v>
      </c>
    </row>
    <row r="2934" spans="1:1">
      <c r="A2934" s="32">
        <v>4933</v>
      </c>
    </row>
    <row r="2935" spans="1:1">
      <c r="A2935" s="32">
        <v>4934</v>
      </c>
    </row>
    <row r="2936" spans="1:1">
      <c r="A2936" s="32">
        <v>4935</v>
      </c>
    </row>
    <row r="2937" spans="1:1">
      <c r="A2937" s="32">
        <v>4936</v>
      </c>
    </row>
    <row r="2938" spans="1:1">
      <c r="A2938" s="32">
        <v>4937</v>
      </c>
    </row>
    <row r="2939" spans="1:1">
      <c r="A2939" s="32">
        <v>4938</v>
      </c>
    </row>
    <row r="2940" spans="1:1">
      <c r="A2940" s="32">
        <v>4939</v>
      </c>
    </row>
    <row r="2941" spans="1:1">
      <c r="A2941" s="32">
        <v>4940</v>
      </c>
    </row>
    <row r="2942" spans="1:1">
      <c r="A2942" s="32">
        <v>4941</v>
      </c>
    </row>
    <row r="2943" spans="1:1">
      <c r="A2943" s="32">
        <v>4942</v>
      </c>
    </row>
    <row r="2944" spans="1:1">
      <c r="A2944" s="32">
        <v>4943</v>
      </c>
    </row>
    <row r="2945" spans="1:1">
      <c r="A2945" s="32">
        <v>4944</v>
      </c>
    </row>
    <row r="2946" spans="1:1">
      <c r="A2946" s="32">
        <v>4945</v>
      </c>
    </row>
    <row r="2947" spans="1:1">
      <c r="A2947" s="32">
        <v>4946</v>
      </c>
    </row>
    <row r="2948" spans="1:1">
      <c r="A2948" s="32">
        <v>4947</v>
      </c>
    </row>
    <row r="2949" spans="1:1">
      <c r="A2949" s="32">
        <v>4948</v>
      </c>
    </row>
    <row r="2950" spans="1:1">
      <c r="A2950" s="32">
        <v>4949</v>
      </c>
    </row>
    <row r="2951" spans="1:1">
      <c r="A2951" s="32">
        <v>4950</v>
      </c>
    </row>
    <row r="2952" spans="1:1">
      <c r="A2952" s="32">
        <v>4951</v>
      </c>
    </row>
    <row r="2953" spans="1:1">
      <c r="A2953" s="32">
        <v>4952</v>
      </c>
    </row>
    <row r="2954" spans="1:1">
      <c r="A2954" s="32">
        <v>4953</v>
      </c>
    </row>
    <row r="2955" spans="1:1">
      <c r="A2955" s="32">
        <v>4954</v>
      </c>
    </row>
    <row r="2956" spans="1:1">
      <c r="A2956" s="32">
        <v>4955</v>
      </c>
    </row>
    <row r="2957" spans="1:1">
      <c r="A2957" s="32">
        <v>4956</v>
      </c>
    </row>
    <row r="2958" spans="1:1">
      <c r="A2958" s="32">
        <v>4957</v>
      </c>
    </row>
    <row r="2959" spans="1:1">
      <c r="A2959" s="32">
        <v>4958</v>
      </c>
    </row>
    <row r="2960" spans="1:1">
      <c r="A2960" s="32">
        <v>4959</v>
      </c>
    </row>
    <row r="2961" spans="1:1">
      <c r="A2961" s="32">
        <v>4960</v>
      </c>
    </row>
    <row r="2962" spans="1:1">
      <c r="A2962" s="32">
        <v>4961</v>
      </c>
    </row>
    <row r="2963" spans="1:1">
      <c r="A2963" s="32">
        <v>4962</v>
      </c>
    </row>
    <row r="2964" spans="1:1">
      <c r="A2964" s="32">
        <v>4963</v>
      </c>
    </row>
    <row r="2965" spans="1:1">
      <c r="A2965" s="32">
        <v>4964</v>
      </c>
    </row>
    <row r="2966" spans="1:1">
      <c r="A2966" s="32">
        <v>4965</v>
      </c>
    </row>
    <row r="2967" spans="1:1">
      <c r="A2967" s="32">
        <v>4966</v>
      </c>
    </row>
    <row r="2968" spans="1:1">
      <c r="A2968" s="32">
        <v>4967</v>
      </c>
    </row>
    <row r="2969" spans="1:1">
      <c r="A2969" s="32">
        <v>4968</v>
      </c>
    </row>
    <row r="2970" spans="1:1">
      <c r="A2970" s="32">
        <v>4969</v>
      </c>
    </row>
    <row r="2971" spans="1:1">
      <c r="A2971" s="32">
        <v>4970</v>
      </c>
    </row>
    <row r="2972" spans="1:1">
      <c r="A2972" s="32">
        <v>4971</v>
      </c>
    </row>
    <row r="2973" spans="1:1">
      <c r="A2973" s="32">
        <v>4972</v>
      </c>
    </row>
    <row r="2974" spans="1:1">
      <c r="A2974" s="32">
        <v>4973</v>
      </c>
    </row>
    <row r="2975" spans="1:1">
      <c r="A2975" s="32">
        <v>4974</v>
      </c>
    </row>
    <row r="2976" spans="1:1">
      <c r="A2976" s="32">
        <v>4975</v>
      </c>
    </row>
    <row r="2977" spans="1:1">
      <c r="A2977" s="32">
        <v>4976</v>
      </c>
    </row>
    <row r="2978" spans="1:1">
      <c r="A2978" s="32">
        <v>4977</v>
      </c>
    </row>
    <row r="2979" spans="1:1">
      <c r="A2979" s="32">
        <v>4978</v>
      </c>
    </row>
    <row r="2980" spans="1:1">
      <c r="A2980" s="32">
        <v>4979</v>
      </c>
    </row>
    <row r="2981" spans="1:1">
      <c r="A2981" s="32">
        <v>4980</v>
      </c>
    </row>
    <row r="2982" spans="1:1">
      <c r="A2982" s="32">
        <v>4981</v>
      </c>
    </row>
    <row r="2983" spans="1:1">
      <c r="A2983" s="32">
        <v>4982</v>
      </c>
    </row>
    <row r="2984" spans="1:1">
      <c r="A2984" s="32">
        <v>4983</v>
      </c>
    </row>
    <row r="2985" spans="1:1">
      <c r="A2985" s="32">
        <v>4984</v>
      </c>
    </row>
    <row r="2986" spans="1:1">
      <c r="A2986" s="32">
        <v>4985</v>
      </c>
    </row>
    <row r="2987" spans="1:1">
      <c r="A2987" s="32">
        <v>4986</v>
      </c>
    </row>
    <row r="2988" spans="1:1">
      <c r="A2988" s="32">
        <v>4987</v>
      </c>
    </row>
    <row r="2989" spans="1:1">
      <c r="A2989" s="32">
        <v>4988</v>
      </c>
    </row>
    <row r="2990" spans="1:1">
      <c r="A2990" s="32">
        <v>4989</v>
      </c>
    </row>
    <row r="2991" spans="1:1">
      <c r="A2991" s="32">
        <v>4990</v>
      </c>
    </row>
    <row r="2992" spans="1:1">
      <c r="A2992" s="32">
        <v>4991</v>
      </c>
    </row>
    <row r="2993" spans="1:1">
      <c r="A2993" s="32">
        <v>4992</v>
      </c>
    </row>
    <row r="2994" spans="1:1">
      <c r="A2994" s="32">
        <v>4993</v>
      </c>
    </row>
    <row r="2995" spans="1:1">
      <c r="A2995" s="32">
        <v>4994</v>
      </c>
    </row>
    <row r="2996" spans="1:1">
      <c r="A2996" s="32">
        <v>4995</v>
      </c>
    </row>
    <row r="2997" spans="1:1">
      <c r="A2997" s="32">
        <v>4996</v>
      </c>
    </row>
    <row r="2998" spans="1:1">
      <c r="A2998" s="32">
        <v>4997</v>
      </c>
    </row>
    <row r="2999" spans="1:1">
      <c r="A2999" s="32">
        <v>4998</v>
      </c>
    </row>
    <row r="3000" spans="1:1">
      <c r="A3000" s="32">
        <v>4999</v>
      </c>
    </row>
    <row r="3001" spans="1:1">
      <c r="A3001" s="32">
        <v>5000</v>
      </c>
    </row>
    <row r="3002" spans="1:1">
      <c r="A3002" s="32">
        <v>5001</v>
      </c>
    </row>
    <row r="3003" spans="1:1">
      <c r="A3003" s="32">
        <v>5002</v>
      </c>
    </row>
    <row r="3004" spans="1:1">
      <c r="A3004" s="32">
        <v>5003</v>
      </c>
    </row>
    <row r="3005" spans="1:1">
      <c r="A3005" s="32">
        <v>5004</v>
      </c>
    </row>
    <row r="3006" spans="1:1">
      <c r="A3006" s="32">
        <v>5005</v>
      </c>
    </row>
    <row r="3007" spans="1:1">
      <c r="A3007" s="32">
        <v>5006</v>
      </c>
    </row>
    <row r="3008" spans="1:1">
      <c r="A3008" s="32">
        <v>5007</v>
      </c>
    </row>
    <row r="3009" spans="1:1">
      <c r="A3009" s="32">
        <v>5008</v>
      </c>
    </row>
    <row r="3010" spans="1:1">
      <c r="A3010" s="32">
        <v>5009</v>
      </c>
    </row>
    <row r="3011" spans="1:1">
      <c r="A3011" s="32">
        <v>5010</v>
      </c>
    </row>
    <row r="3012" spans="1:1">
      <c r="A3012" s="32">
        <v>5011</v>
      </c>
    </row>
    <row r="3013" spans="1:1">
      <c r="A3013" s="32">
        <v>5012</v>
      </c>
    </row>
    <row r="3014" spans="1:1">
      <c r="A3014" s="32">
        <v>5013</v>
      </c>
    </row>
    <row r="3015" spans="1:1">
      <c r="A3015" s="32">
        <v>5014</v>
      </c>
    </row>
    <row r="3016" spans="1:1">
      <c r="A3016" s="32">
        <v>5015</v>
      </c>
    </row>
    <row r="3017" spans="1:1">
      <c r="A3017" s="32">
        <v>5016</v>
      </c>
    </row>
    <row r="3018" spans="1:1">
      <c r="A3018" s="32">
        <v>5017</v>
      </c>
    </row>
    <row r="3019" spans="1:1">
      <c r="A3019" s="32">
        <v>5018</v>
      </c>
    </row>
    <row r="3020" spans="1:1">
      <c r="A3020" s="32">
        <v>5019</v>
      </c>
    </row>
    <row r="3021" spans="1:1">
      <c r="A3021" s="32">
        <v>5020</v>
      </c>
    </row>
    <row r="3022" spans="1:1">
      <c r="A3022" s="32">
        <v>5021</v>
      </c>
    </row>
    <row r="3023" spans="1:1">
      <c r="A3023" s="32">
        <v>5022</v>
      </c>
    </row>
    <row r="3024" spans="1:1">
      <c r="A3024" s="32">
        <v>5023</v>
      </c>
    </row>
    <row r="3025" spans="1:1">
      <c r="A3025" s="32">
        <v>5024</v>
      </c>
    </row>
    <row r="3026" spans="1:1">
      <c r="A3026" s="32">
        <v>5025</v>
      </c>
    </row>
    <row r="3027" spans="1:1">
      <c r="A3027" s="32">
        <v>5026</v>
      </c>
    </row>
    <row r="3028" spans="1:1">
      <c r="A3028" s="32">
        <v>5027</v>
      </c>
    </row>
    <row r="3029" spans="1:1">
      <c r="A3029" s="32">
        <v>5028</v>
      </c>
    </row>
    <row r="3030" spans="1:1">
      <c r="A3030" s="32">
        <v>5029</v>
      </c>
    </row>
    <row r="3031" spans="1:1">
      <c r="A3031" s="32">
        <v>5030</v>
      </c>
    </row>
    <row r="3032" spans="1:1">
      <c r="A3032" s="32">
        <v>5031</v>
      </c>
    </row>
    <row r="3033" spans="1:1">
      <c r="A3033" s="32">
        <v>5032</v>
      </c>
    </row>
    <row r="3034" spans="1:1">
      <c r="A3034" s="32">
        <v>5033</v>
      </c>
    </row>
    <row r="3035" spans="1:1">
      <c r="A3035" s="32">
        <v>5034</v>
      </c>
    </row>
    <row r="3036" spans="1:1">
      <c r="A3036" s="32">
        <v>5035</v>
      </c>
    </row>
    <row r="3037" spans="1:1">
      <c r="A3037" s="32">
        <v>5036</v>
      </c>
    </row>
    <row r="3038" spans="1:1">
      <c r="A3038" s="32">
        <v>5037</v>
      </c>
    </row>
    <row r="3039" spans="1:1">
      <c r="A3039" s="32">
        <v>5038</v>
      </c>
    </row>
    <row r="3040" spans="1:1">
      <c r="A3040" s="32">
        <v>5039</v>
      </c>
    </row>
    <row r="3041" spans="1:1">
      <c r="A3041" s="32">
        <v>5040</v>
      </c>
    </row>
    <row r="3042" spans="1:1">
      <c r="A3042" s="32">
        <v>5041</v>
      </c>
    </row>
    <row r="3043" spans="1:1">
      <c r="A3043" s="32">
        <v>5042</v>
      </c>
    </row>
    <row r="3044" spans="1:1">
      <c r="A3044" s="32">
        <v>5043</v>
      </c>
    </row>
    <row r="3045" spans="1:1">
      <c r="A3045" s="32">
        <v>5044</v>
      </c>
    </row>
    <row r="3046" spans="1:1">
      <c r="A3046" s="32">
        <v>5045</v>
      </c>
    </row>
    <row r="3047" spans="1:1">
      <c r="A3047" s="32">
        <v>5046</v>
      </c>
    </row>
    <row r="3048" spans="1:1">
      <c r="A3048" s="32">
        <v>5047</v>
      </c>
    </row>
    <row r="3049" spans="1:1">
      <c r="A3049" s="32">
        <v>5048</v>
      </c>
    </row>
    <row r="3050" spans="1:1">
      <c r="A3050" s="32">
        <v>5049</v>
      </c>
    </row>
    <row r="3051" spans="1:1">
      <c r="A3051" s="32">
        <v>5050</v>
      </c>
    </row>
    <row r="3052" spans="1:1">
      <c r="A3052" s="32">
        <v>5051</v>
      </c>
    </row>
    <row r="3053" spans="1:1">
      <c r="A3053" s="32">
        <v>5052</v>
      </c>
    </row>
    <row r="3054" spans="1:1">
      <c r="A3054" s="32">
        <v>5053</v>
      </c>
    </row>
    <row r="3055" spans="1:1">
      <c r="A3055" s="32">
        <v>5054</v>
      </c>
    </row>
    <row r="3056" spans="1:1">
      <c r="A3056" s="32">
        <v>5055</v>
      </c>
    </row>
    <row r="3057" spans="1:1">
      <c r="A3057" s="32">
        <v>5056</v>
      </c>
    </row>
    <row r="3058" spans="1:1">
      <c r="A3058" s="32">
        <v>5057</v>
      </c>
    </row>
    <row r="3059" spans="1:1">
      <c r="A3059" s="32">
        <v>5058</v>
      </c>
    </row>
    <row r="3060" spans="1:1">
      <c r="A3060" s="32">
        <v>5059</v>
      </c>
    </row>
    <row r="3061" spans="1:1">
      <c r="A3061" s="32">
        <v>5060</v>
      </c>
    </row>
    <row r="3062" spans="1:1">
      <c r="A3062" s="32">
        <v>5061</v>
      </c>
    </row>
    <row r="3063" spans="1:1">
      <c r="A3063" s="32">
        <v>5062</v>
      </c>
    </row>
    <row r="3064" spans="1:1">
      <c r="A3064" s="32">
        <v>5063</v>
      </c>
    </row>
    <row r="3065" spans="1:1">
      <c r="A3065" s="32">
        <v>5064</v>
      </c>
    </row>
    <row r="3066" spans="1:1">
      <c r="A3066" s="32">
        <v>5065</v>
      </c>
    </row>
    <row r="3067" spans="1:1">
      <c r="A3067" s="32">
        <v>5066</v>
      </c>
    </row>
    <row r="3068" spans="1:1">
      <c r="A3068" s="32">
        <v>5067</v>
      </c>
    </row>
    <row r="3069" spans="1:1">
      <c r="A3069" s="32">
        <v>5068</v>
      </c>
    </row>
    <row r="3070" spans="1:1">
      <c r="A3070" s="32">
        <v>5069</v>
      </c>
    </row>
    <row r="3071" spans="1:1">
      <c r="A3071" s="32">
        <v>5070</v>
      </c>
    </row>
    <row r="3072" spans="1:1">
      <c r="A3072" s="32">
        <v>5071</v>
      </c>
    </row>
    <row r="3073" spans="1:1">
      <c r="A3073" s="32">
        <v>5072</v>
      </c>
    </row>
    <row r="3074" spans="1:1">
      <c r="A3074" s="32">
        <v>5073</v>
      </c>
    </row>
    <row r="3075" spans="1:1">
      <c r="A3075" s="32">
        <v>5074</v>
      </c>
    </row>
    <row r="3076" spans="1:1">
      <c r="A3076" s="32">
        <v>5075</v>
      </c>
    </row>
    <row r="3077" spans="1:1">
      <c r="A3077" s="32">
        <v>5076</v>
      </c>
    </row>
    <row r="3078" spans="1:1">
      <c r="A3078" s="32">
        <v>5077</v>
      </c>
    </row>
    <row r="3079" spans="1:1">
      <c r="A3079" s="32">
        <v>5078</v>
      </c>
    </row>
    <row r="3080" spans="1:1">
      <c r="A3080" s="32">
        <v>5079</v>
      </c>
    </row>
    <row r="3081" spans="1:1">
      <c r="A3081" s="32">
        <v>5080</v>
      </c>
    </row>
    <row r="3082" spans="1:1">
      <c r="A3082" s="32">
        <v>5081</v>
      </c>
    </row>
    <row r="3083" spans="1:1">
      <c r="A3083" s="32">
        <v>5082</v>
      </c>
    </row>
    <row r="3084" spans="1:1">
      <c r="A3084" s="32">
        <v>5083</v>
      </c>
    </row>
    <row r="3085" spans="1:1">
      <c r="A3085" s="32">
        <v>5084</v>
      </c>
    </row>
    <row r="3086" spans="1:1">
      <c r="A3086" s="32">
        <v>5085</v>
      </c>
    </row>
    <row r="3087" spans="1:1">
      <c r="A3087" s="32">
        <v>5086</v>
      </c>
    </row>
    <row r="3088" spans="1:1">
      <c r="A3088" s="32">
        <v>5087</v>
      </c>
    </row>
    <row r="3089" spans="1:1">
      <c r="A3089" s="32">
        <v>5088</v>
      </c>
    </row>
    <row r="3090" spans="1:1">
      <c r="A3090" s="32">
        <v>5089</v>
      </c>
    </row>
    <row r="3091" spans="1:1">
      <c r="A3091" s="32">
        <v>5090</v>
      </c>
    </row>
    <row r="3092" spans="1:1">
      <c r="A3092" s="32">
        <v>5091</v>
      </c>
    </row>
    <row r="3093" spans="1:1">
      <c r="A3093" s="32">
        <v>5092</v>
      </c>
    </row>
    <row r="3094" spans="1:1">
      <c r="A3094" s="32">
        <v>5093</v>
      </c>
    </row>
    <row r="3095" spans="1:1">
      <c r="A3095" s="32">
        <v>5094</v>
      </c>
    </row>
    <row r="3096" spans="1:1">
      <c r="A3096" s="32">
        <v>5095</v>
      </c>
    </row>
    <row r="3097" spans="1:1">
      <c r="A3097" s="32">
        <v>5096</v>
      </c>
    </row>
    <row r="3098" spans="1:1">
      <c r="A3098" s="32">
        <v>5097</v>
      </c>
    </row>
    <row r="3099" spans="1:1">
      <c r="A3099" s="32">
        <v>5098</v>
      </c>
    </row>
    <row r="3100" spans="1:1">
      <c r="A3100" s="32">
        <v>5099</v>
      </c>
    </row>
    <row r="3101" spans="1:1">
      <c r="A3101" s="32">
        <v>5100</v>
      </c>
    </row>
    <row r="3102" spans="1:1">
      <c r="A3102" s="32">
        <v>5101</v>
      </c>
    </row>
    <row r="3103" spans="1:1">
      <c r="A3103" s="32">
        <v>5102</v>
      </c>
    </row>
    <row r="3104" spans="1:1">
      <c r="A3104" s="32">
        <v>5103</v>
      </c>
    </row>
    <row r="3105" spans="1:1">
      <c r="A3105" s="32">
        <v>5104</v>
      </c>
    </row>
    <row r="3106" spans="1:1">
      <c r="A3106" s="32">
        <v>5105</v>
      </c>
    </row>
    <row r="3107" spans="1:1">
      <c r="A3107" s="32">
        <v>5106</v>
      </c>
    </row>
    <row r="3108" spans="1:1">
      <c r="A3108" s="32">
        <v>5107</v>
      </c>
    </row>
    <row r="3109" spans="1:1">
      <c r="A3109" s="32">
        <v>5108</v>
      </c>
    </row>
    <row r="3110" spans="1:1">
      <c r="A3110" s="32">
        <v>5109</v>
      </c>
    </row>
    <row r="3111" spans="1:1">
      <c r="A3111" s="32">
        <v>5110</v>
      </c>
    </row>
    <row r="3112" spans="1:1">
      <c r="A3112" s="32">
        <v>5111</v>
      </c>
    </row>
    <row r="3113" spans="1:1">
      <c r="A3113" s="32">
        <v>5112</v>
      </c>
    </row>
    <row r="3114" spans="1:1">
      <c r="A3114" s="32">
        <v>5113</v>
      </c>
    </row>
    <row r="3115" spans="1:1">
      <c r="A3115" s="32">
        <v>5114</v>
      </c>
    </row>
    <row r="3116" spans="1:1">
      <c r="A3116" s="32">
        <v>5115</v>
      </c>
    </row>
    <row r="3117" spans="1:1">
      <c r="A3117" s="32">
        <v>5116</v>
      </c>
    </row>
    <row r="3118" spans="1:1">
      <c r="A3118" s="32">
        <v>5117</v>
      </c>
    </row>
    <row r="3119" spans="1:1">
      <c r="A3119" s="32">
        <v>5118</v>
      </c>
    </row>
    <row r="3120" spans="1:1">
      <c r="A3120" s="32">
        <v>5119</v>
      </c>
    </row>
    <row r="3121" spans="1:1">
      <c r="A3121" s="32">
        <v>5120</v>
      </c>
    </row>
    <row r="3122" spans="1:1">
      <c r="A3122" s="32">
        <v>5121</v>
      </c>
    </row>
    <row r="3123" spans="1:1">
      <c r="A3123" s="32">
        <v>5122</v>
      </c>
    </row>
    <row r="3124" spans="1:1">
      <c r="A3124" s="32">
        <v>5123</v>
      </c>
    </row>
    <row r="3125" spans="1:1">
      <c r="A3125" s="32">
        <v>5124</v>
      </c>
    </row>
    <row r="3126" spans="1:1">
      <c r="A3126" s="32">
        <v>5125</v>
      </c>
    </row>
    <row r="3127" spans="1:1">
      <c r="A3127" s="32">
        <v>5126</v>
      </c>
    </row>
    <row r="3128" spans="1:1">
      <c r="A3128" s="32">
        <v>5127</v>
      </c>
    </row>
    <row r="3129" spans="1:1">
      <c r="A3129" s="32">
        <v>5128</v>
      </c>
    </row>
    <row r="3130" spans="1:1">
      <c r="A3130" s="32">
        <v>5129</v>
      </c>
    </row>
    <row r="3131" spans="1:1">
      <c r="A3131" s="32">
        <v>5130</v>
      </c>
    </row>
    <row r="3132" spans="1:1">
      <c r="A3132" s="32">
        <v>5131</v>
      </c>
    </row>
    <row r="3133" spans="1:1">
      <c r="A3133" s="32">
        <v>5132</v>
      </c>
    </row>
    <row r="3134" spans="1:1">
      <c r="A3134" s="32">
        <v>5133</v>
      </c>
    </row>
    <row r="3135" spans="1:1">
      <c r="A3135" s="32">
        <v>5134</v>
      </c>
    </row>
    <row r="3136" spans="1:1">
      <c r="A3136" s="32">
        <v>5135</v>
      </c>
    </row>
    <row r="3137" spans="1:1">
      <c r="A3137" s="32">
        <v>5136</v>
      </c>
    </row>
    <row r="3138" spans="1:1">
      <c r="A3138" s="32">
        <v>5137</v>
      </c>
    </row>
    <row r="3139" spans="1:1">
      <c r="A3139" s="32">
        <v>5138</v>
      </c>
    </row>
    <row r="3140" spans="1:1">
      <c r="A3140" s="32">
        <v>5139</v>
      </c>
    </row>
    <row r="3141" spans="1:1">
      <c r="A3141" s="32">
        <v>5140</v>
      </c>
    </row>
    <row r="3142" spans="1:1">
      <c r="A3142" s="32">
        <v>5141</v>
      </c>
    </row>
    <row r="3143" spans="1:1">
      <c r="A3143" s="32">
        <v>5142</v>
      </c>
    </row>
    <row r="3144" spans="1:1">
      <c r="A3144" s="32">
        <v>5143</v>
      </c>
    </row>
    <row r="3145" spans="1:1">
      <c r="A3145" s="32">
        <v>5144</v>
      </c>
    </row>
    <row r="3146" spans="1:1">
      <c r="A3146" s="32">
        <v>5145</v>
      </c>
    </row>
    <row r="3147" spans="1:1">
      <c r="A3147" s="32">
        <v>5146</v>
      </c>
    </row>
    <row r="3148" spans="1:1">
      <c r="A3148" s="32">
        <v>5147</v>
      </c>
    </row>
    <row r="3149" spans="1:1">
      <c r="A3149" s="32">
        <v>5148</v>
      </c>
    </row>
    <row r="3150" spans="1:1">
      <c r="A3150" s="32">
        <v>5149</v>
      </c>
    </row>
    <row r="3151" spans="1:1">
      <c r="A3151" s="32">
        <v>5150</v>
      </c>
    </row>
    <row r="3152" spans="1:1">
      <c r="A3152" s="32">
        <v>5151</v>
      </c>
    </row>
    <row r="3153" spans="1:1">
      <c r="A3153" s="32">
        <v>5152</v>
      </c>
    </row>
    <row r="3154" spans="1:1">
      <c r="A3154" s="32">
        <v>5153</v>
      </c>
    </row>
    <row r="3155" spans="1:1">
      <c r="A3155" s="32">
        <v>5154</v>
      </c>
    </row>
    <row r="3156" spans="1:1">
      <c r="A3156" s="32">
        <v>5155</v>
      </c>
    </row>
    <row r="3157" spans="1:1">
      <c r="A3157" s="32">
        <v>5156</v>
      </c>
    </row>
    <row r="3158" spans="1:1">
      <c r="A3158" s="32">
        <v>5157</v>
      </c>
    </row>
    <row r="3159" spans="1:1">
      <c r="A3159" s="32">
        <v>5158</v>
      </c>
    </row>
    <row r="3160" spans="1:1">
      <c r="A3160" s="32">
        <v>5159</v>
      </c>
    </row>
    <row r="3161" spans="1:1">
      <c r="A3161" s="32">
        <v>5160</v>
      </c>
    </row>
    <row r="3162" spans="1:1">
      <c r="A3162" s="32">
        <v>5161</v>
      </c>
    </row>
    <row r="3163" spans="1:1">
      <c r="A3163" s="32">
        <v>5162</v>
      </c>
    </row>
    <row r="3164" spans="1:1">
      <c r="A3164" s="32">
        <v>5163</v>
      </c>
    </row>
    <row r="3165" spans="1:1">
      <c r="A3165" s="32">
        <v>5164</v>
      </c>
    </row>
    <row r="3166" spans="1:1">
      <c r="A3166" s="32">
        <v>5165</v>
      </c>
    </row>
    <row r="3167" spans="1:1">
      <c r="A3167" s="32">
        <v>5166</v>
      </c>
    </row>
    <row r="3168" spans="1:1">
      <c r="A3168" s="32">
        <v>5167</v>
      </c>
    </row>
    <row r="3169" spans="1:1">
      <c r="A3169" s="32">
        <v>5168</v>
      </c>
    </row>
    <row r="3170" spans="1:1">
      <c r="A3170" s="32">
        <v>5169</v>
      </c>
    </row>
    <row r="3171" spans="1:1">
      <c r="A3171" s="32">
        <v>5170</v>
      </c>
    </row>
    <row r="3172" spans="1:1">
      <c r="A3172" s="32">
        <v>5171</v>
      </c>
    </row>
    <row r="3173" spans="1:1">
      <c r="A3173" s="32">
        <v>5172</v>
      </c>
    </row>
    <row r="3174" spans="1:1">
      <c r="A3174" s="32">
        <v>5173</v>
      </c>
    </row>
    <row r="3175" spans="1:1">
      <c r="A3175" s="32">
        <v>5174</v>
      </c>
    </row>
    <row r="3176" spans="1:1">
      <c r="A3176" s="32">
        <v>5175</v>
      </c>
    </row>
    <row r="3177" spans="1:1">
      <c r="A3177" s="32">
        <v>5176</v>
      </c>
    </row>
    <row r="3178" spans="1:1">
      <c r="A3178" s="32">
        <v>5177</v>
      </c>
    </row>
    <row r="3179" spans="1:1">
      <c r="A3179" s="32">
        <v>5178</v>
      </c>
    </row>
    <row r="3180" spans="1:1">
      <c r="A3180" s="32">
        <v>5179</v>
      </c>
    </row>
    <row r="3181" spans="1:1">
      <c r="A3181" s="32">
        <v>5180</v>
      </c>
    </row>
    <row r="3182" spans="1:1">
      <c r="A3182" s="32">
        <v>5181</v>
      </c>
    </row>
    <row r="3183" spans="1:1">
      <c r="A3183" s="32">
        <v>5182</v>
      </c>
    </row>
    <row r="3184" spans="1:1">
      <c r="A3184" s="32">
        <v>5183</v>
      </c>
    </row>
    <row r="3185" spans="1:1">
      <c r="A3185" s="32">
        <v>5184</v>
      </c>
    </row>
    <row r="3186" spans="1:1">
      <c r="A3186" s="32">
        <v>5185</v>
      </c>
    </row>
    <row r="3187" spans="1:1">
      <c r="A3187" s="32">
        <v>5186</v>
      </c>
    </row>
    <row r="3188" spans="1:1">
      <c r="A3188" s="32">
        <v>5187</v>
      </c>
    </row>
    <row r="3189" spans="1:1">
      <c r="A3189" s="32">
        <v>5188</v>
      </c>
    </row>
    <row r="3190" spans="1:1">
      <c r="A3190" s="32">
        <v>5189</v>
      </c>
    </row>
    <row r="3191" spans="1:1">
      <c r="A3191" s="32">
        <v>5190</v>
      </c>
    </row>
    <row r="3192" spans="1:1">
      <c r="A3192" s="32">
        <v>5191</v>
      </c>
    </row>
    <row r="3193" spans="1:1">
      <c r="A3193" s="32">
        <v>5192</v>
      </c>
    </row>
    <row r="3194" spans="1:1">
      <c r="A3194" s="32">
        <v>5193</v>
      </c>
    </row>
    <row r="3195" spans="1:1">
      <c r="A3195" s="32">
        <v>5194</v>
      </c>
    </row>
    <row r="3196" spans="1:1">
      <c r="A3196" s="32">
        <v>5195</v>
      </c>
    </row>
    <row r="3197" spans="1:1">
      <c r="A3197" s="32">
        <v>5196</v>
      </c>
    </row>
    <row r="3198" spans="1:1">
      <c r="A3198" s="32">
        <v>5197</v>
      </c>
    </row>
    <row r="3199" spans="1:1">
      <c r="A3199" s="32">
        <v>5198</v>
      </c>
    </row>
    <row r="3200" spans="1:1">
      <c r="A3200" s="32">
        <v>5199</v>
      </c>
    </row>
    <row r="3201" spans="1:1">
      <c r="A3201" s="32">
        <v>5200</v>
      </c>
    </row>
    <row r="3202" spans="1:1">
      <c r="A3202" s="32">
        <v>5201</v>
      </c>
    </row>
    <row r="3203" spans="1:1">
      <c r="A3203" s="32">
        <v>5202</v>
      </c>
    </row>
    <row r="3204" spans="1:1">
      <c r="A3204" s="32">
        <v>5203</v>
      </c>
    </row>
    <row r="3205" spans="1:1">
      <c r="A3205" s="32">
        <v>5204</v>
      </c>
    </row>
    <row r="3206" spans="1:1">
      <c r="A3206" s="32">
        <v>5205</v>
      </c>
    </row>
    <row r="3207" spans="1:1">
      <c r="A3207" s="32">
        <v>5206</v>
      </c>
    </row>
    <row r="3208" spans="1:1">
      <c r="A3208" s="32">
        <v>5207</v>
      </c>
    </row>
    <row r="3209" spans="1:1">
      <c r="A3209" s="32">
        <v>5208</v>
      </c>
    </row>
    <row r="3210" spans="1:1">
      <c r="A3210" s="32">
        <v>5209</v>
      </c>
    </row>
    <row r="3211" spans="1:1">
      <c r="A3211" s="32">
        <v>5210</v>
      </c>
    </row>
    <row r="3212" spans="1:1">
      <c r="A3212" s="32">
        <v>5211</v>
      </c>
    </row>
    <row r="3213" spans="1:1">
      <c r="A3213" s="32">
        <v>5212</v>
      </c>
    </row>
    <row r="3214" spans="1:1">
      <c r="A3214" s="32">
        <v>5213</v>
      </c>
    </row>
    <row r="3215" spans="1:1">
      <c r="A3215" s="32">
        <v>5214</v>
      </c>
    </row>
    <row r="3216" spans="1:1">
      <c r="A3216" s="32">
        <v>5215</v>
      </c>
    </row>
    <row r="3217" spans="1:1">
      <c r="A3217" s="32">
        <v>5216</v>
      </c>
    </row>
    <row r="3218" spans="1:1">
      <c r="A3218" s="32">
        <v>5217</v>
      </c>
    </row>
    <row r="3219" spans="1:1">
      <c r="A3219" s="32">
        <v>5218</v>
      </c>
    </row>
    <row r="3220" spans="1:1">
      <c r="A3220" s="32">
        <v>5219</v>
      </c>
    </row>
    <row r="3221" spans="1:1">
      <c r="A3221" s="32">
        <v>5220</v>
      </c>
    </row>
    <row r="3222" spans="1:1">
      <c r="A3222" s="32">
        <v>5221</v>
      </c>
    </row>
    <row r="3223" spans="1:1">
      <c r="A3223" s="32">
        <v>5222</v>
      </c>
    </row>
    <row r="3224" spans="1:1">
      <c r="A3224" s="32">
        <v>5223</v>
      </c>
    </row>
    <row r="3225" spans="1:1">
      <c r="A3225" s="32">
        <v>5224</v>
      </c>
    </row>
    <row r="3226" spans="1:1">
      <c r="A3226" s="32">
        <v>5225</v>
      </c>
    </row>
    <row r="3227" spans="1:1">
      <c r="A3227" s="32">
        <v>5226</v>
      </c>
    </row>
    <row r="3228" spans="1:1">
      <c r="A3228" s="32">
        <v>5227</v>
      </c>
    </row>
    <row r="3229" spans="1:1">
      <c r="A3229" s="32">
        <v>5228</v>
      </c>
    </row>
    <row r="3230" spans="1:1">
      <c r="A3230" s="32">
        <v>5229</v>
      </c>
    </row>
    <row r="3231" spans="1:1">
      <c r="A3231" s="32">
        <v>5230</v>
      </c>
    </row>
    <row r="3232" spans="1:1">
      <c r="A3232" s="32">
        <v>5231</v>
      </c>
    </row>
    <row r="3233" spans="1:1">
      <c r="A3233" s="32">
        <v>5232</v>
      </c>
    </row>
    <row r="3234" spans="1:1">
      <c r="A3234" s="32">
        <v>5233</v>
      </c>
    </row>
    <row r="3235" spans="1:1">
      <c r="A3235" s="32">
        <v>5234</v>
      </c>
    </row>
    <row r="3236" spans="1:1">
      <c r="A3236" s="32">
        <v>5235</v>
      </c>
    </row>
    <row r="3237" spans="1:1">
      <c r="A3237" s="32">
        <v>5236</v>
      </c>
    </row>
    <row r="3238" spans="1:1">
      <c r="A3238" s="32">
        <v>5237</v>
      </c>
    </row>
    <row r="3239" spans="1:1">
      <c r="A3239" s="32">
        <v>5238</v>
      </c>
    </row>
    <row r="3240" spans="1:1">
      <c r="A3240" s="32">
        <v>5239</v>
      </c>
    </row>
    <row r="3241" spans="1:1">
      <c r="A3241" s="32">
        <v>5240</v>
      </c>
    </row>
    <row r="3242" spans="1:1">
      <c r="A3242" s="32">
        <v>5241</v>
      </c>
    </row>
    <row r="3243" spans="1:1">
      <c r="A3243" s="32">
        <v>5242</v>
      </c>
    </row>
    <row r="3244" spans="1:1">
      <c r="A3244" s="32">
        <v>5243</v>
      </c>
    </row>
    <row r="3245" spans="1:1">
      <c r="A3245" s="32">
        <v>5244</v>
      </c>
    </row>
    <row r="3246" spans="1:1">
      <c r="A3246" s="32">
        <v>5245</v>
      </c>
    </row>
    <row r="3247" spans="1:1">
      <c r="A3247" s="32">
        <v>5246</v>
      </c>
    </row>
    <row r="3248" spans="1:1">
      <c r="A3248" s="32">
        <v>5247</v>
      </c>
    </row>
    <row r="3249" spans="1:1">
      <c r="A3249" s="32">
        <v>5248</v>
      </c>
    </row>
    <row r="3250" spans="1:1">
      <c r="A3250" s="32">
        <v>5249</v>
      </c>
    </row>
    <row r="3251" spans="1:1">
      <c r="A3251" s="32">
        <v>5250</v>
      </c>
    </row>
    <row r="3252" spans="1:1">
      <c r="A3252" s="32">
        <v>5251</v>
      </c>
    </row>
    <row r="3253" spans="1:1">
      <c r="A3253" s="32">
        <v>5252</v>
      </c>
    </row>
    <row r="3254" spans="1:1">
      <c r="A3254" s="32">
        <v>5253</v>
      </c>
    </row>
    <row r="3255" spans="1:1">
      <c r="A3255" s="32">
        <v>5254</v>
      </c>
    </row>
    <row r="3256" spans="1:1">
      <c r="A3256" s="32">
        <v>5255</v>
      </c>
    </row>
    <row r="3257" spans="1:1">
      <c r="A3257" s="32">
        <v>5256</v>
      </c>
    </row>
    <row r="3258" spans="1:1">
      <c r="A3258" s="32">
        <v>5257</v>
      </c>
    </row>
    <row r="3259" spans="1:1">
      <c r="A3259" s="32">
        <v>5258</v>
      </c>
    </row>
    <row r="3260" spans="1:1">
      <c r="A3260" s="32">
        <v>5259</v>
      </c>
    </row>
    <row r="3261" spans="1:1">
      <c r="A3261" s="32">
        <v>5260</v>
      </c>
    </row>
    <row r="3262" spans="1:1">
      <c r="A3262" s="32">
        <v>5261</v>
      </c>
    </row>
    <row r="3263" spans="1:1">
      <c r="A3263" s="32">
        <v>5262</v>
      </c>
    </row>
    <row r="3264" spans="1:1">
      <c r="A3264" s="32">
        <v>5263</v>
      </c>
    </row>
    <row r="3265" spans="1:1">
      <c r="A3265" s="32">
        <v>5264</v>
      </c>
    </row>
    <row r="3266" spans="1:1">
      <c r="A3266" s="32">
        <v>5265</v>
      </c>
    </row>
    <row r="3267" spans="1:1">
      <c r="A3267" s="32">
        <v>5266</v>
      </c>
    </row>
    <row r="3268" spans="1:1">
      <c r="A3268" s="32">
        <v>5267</v>
      </c>
    </row>
    <row r="3269" spans="1:1">
      <c r="A3269" s="32">
        <v>5268</v>
      </c>
    </row>
    <row r="3270" spans="1:1">
      <c r="A3270" s="32">
        <v>5269</v>
      </c>
    </row>
    <row r="3271" spans="1:1">
      <c r="A3271" s="32">
        <v>5270</v>
      </c>
    </row>
    <row r="3272" spans="1:1">
      <c r="A3272" s="32">
        <v>5271</v>
      </c>
    </row>
    <row r="3273" spans="1:1">
      <c r="A3273" s="32">
        <v>5272</v>
      </c>
    </row>
    <row r="3274" spans="1:1">
      <c r="A3274" s="32">
        <v>5273</v>
      </c>
    </row>
    <row r="3275" spans="1:1">
      <c r="A3275" s="32">
        <v>5274</v>
      </c>
    </row>
    <row r="3276" spans="1:1">
      <c r="A3276" s="32">
        <v>5275</v>
      </c>
    </row>
    <row r="3277" spans="1:1">
      <c r="A3277" s="32">
        <v>5276</v>
      </c>
    </row>
    <row r="3278" spans="1:1">
      <c r="A3278" s="32">
        <v>5277</v>
      </c>
    </row>
    <row r="3279" spans="1:1">
      <c r="A3279" s="32">
        <v>5278</v>
      </c>
    </row>
    <row r="3280" spans="1:1">
      <c r="A3280" s="32">
        <v>5279</v>
      </c>
    </row>
    <row r="3281" spans="1:1">
      <c r="A3281" s="32">
        <v>5280</v>
      </c>
    </row>
    <row r="3282" spans="1:1">
      <c r="A3282" s="32">
        <v>5281</v>
      </c>
    </row>
    <row r="3283" spans="1:1">
      <c r="A3283" s="32">
        <v>5282</v>
      </c>
    </row>
    <row r="3284" spans="1:1">
      <c r="A3284" s="32">
        <v>5283</v>
      </c>
    </row>
    <row r="3285" spans="1:1">
      <c r="A3285" s="32">
        <v>5284</v>
      </c>
    </row>
    <row r="3286" spans="1:1">
      <c r="A3286" s="32">
        <v>5285</v>
      </c>
    </row>
    <row r="3287" spans="1:1">
      <c r="A3287" s="32">
        <v>5286</v>
      </c>
    </row>
    <row r="3288" spans="1:1">
      <c r="A3288" s="32">
        <v>5287</v>
      </c>
    </row>
    <row r="3289" spans="1:1">
      <c r="A3289" s="32">
        <v>5288</v>
      </c>
    </row>
    <row r="3290" spans="1:1">
      <c r="A3290" s="32">
        <v>5289</v>
      </c>
    </row>
    <row r="3291" spans="1:1">
      <c r="A3291" s="32">
        <v>5290</v>
      </c>
    </row>
    <row r="3292" spans="1:1">
      <c r="A3292" s="32">
        <v>5291</v>
      </c>
    </row>
    <row r="3293" spans="1:1">
      <c r="A3293" s="32">
        <v>5292</v>
      </c>
    </row>
    <row r="3294" spans="1:1">
      <c r="A3294" s="32">
        <v>5293</v>
      </c>
    </row>
    <row r="3295" spans="1:1">
      <c r="A3295" s="32">
        <v>5294</v>
      </c>
    </row>
    <row r="3296" spans="1:1">
      <c r="A3296" s="32">
        <v>5295</v>
      </c>
    </row>
    <row r="3297" spans="1:1">
      <c r="A3297" s="32">
        <v>5296</v>
      </c>
    </row>
    <row r="3298" spans="1:1">
      <c r="A3298" s="32">
        <v>5297</v>
      </c>
    </row>
    <row r="3299" spans="1:1">
      <c r="A3299" s="32">
        <v>5298</v>
      </c>
    </row>
    <row r="3300" spans="1:1">
      <c r="A3300" s="32">
        <v>5299</v>
      </c>
    </row>
    <row r="3301" spans="1:1">
      <c r="A3301" s="32">
        <v>5300</v>
      </c>
    </row>
    <row r="3302" spans="1:1">
      <c r="A3302" s="32">
        <v>5301</v>
      </c>
    </row>
    <row r="3303" spans="1:1">
      <c r="A3303" s="32">
        <v>5302</v>
      </c>
    </row>
    <row r="3304" spans="1:1">
      <c r="A3304" s="32">
        <v>5303</v>
      </c>
    </row>
    <row r="3305" spans="1:1">
      <c r="A3305" s="32">
        <v>5304</v>
      </c>
    </row>
    <row r="3306" spans="1:1">
      <c r="A3306" s="32">
        <v>5305</v>
      </c>
    </row>
    <row r="3307" spans="1:1">
      <c r="A3307" s="32">
        <v>5306</v>
      </c>
    </row>
    <row r="3308" spans="1:1">
      <c r="A3308" s="32">
        <v>5307</v>
      </c>
    </row>
    <row r="3309" spans="1:1">
      <c r="A3309" s="32">
        <v>5308</v>
      </c>
    </row>
    <row r="3310" spans="1:1">
      <c r="A3310" s="32">
        <v>5309</v>
      </c>
    </row>
    <row r="3311" spans="1:1">
      <c r="A3311" s="32">
        <v>5310</v>
      </c>
    </row>
    <row r="3312" spans="1:1">
      <c r="A3312" s="32">
        <v>5311</v>
      </c>
    </row>
    <row r="3313" spans="1:1">
      <c r="A3313" s="32">
        <v>5312</v>
      </c>
    </row>
    <row r="3314" spans="1:1">
      <c r="A3314" s="32">
        <v>5313</v>
      </c>
    </row>
    <row r="3315" spans="1:1">
      <c r="A3315" s="32">
        <v>5314</v>
      </c>
    </row>
    <row r="3316" spans="1:1">
      <c r="A3316" s="32">
        <v>5315</v>
      </c>
    </row>
    <row r="3317" spans="1:1">
      <c r="A3317" s="32">
        <v>5316</v>
      </c>
    </row>
    <row r="3318" spans="1:1">
      <c r="A3318" s="32">
        <v>5317</v>
      </c>
    </row>
    <row r="3319" spans="1:1">
      <c r="A3319" s="32">
        <v>5318</v>
      </c>
    </row>
    <row r="3320" spans="1:1">
      <c r="A3320" s="32">
        <v>5319</v>
      </c>
    </row>
    <row r="3321" spans="1:1">
      <c r="A3321" s="32">
        <v>5320</v>
      </c>
    </row>
    <row r="3322" spans="1:1">
      <c r="A3322" s="32">
        <v>5321</v>
      </c>
    </row>
    <row r="3323" spans="1:1">
      <c r="A3323" s="32">
        <v>5322</v>
      </c>
    </row>
    <row r="3324" spans="1:1">
      <c r="A3324" s="32">
        <v>5323</v>
      </c>
    </row>
    <row r="3325" spans="1:1">
      <c r="A3325" s="32">
        <v>5324</v>
      </c>
    </row>
    <row r="3326" spans="1:1">
      <c r="A3326" s="32">
        <v>5325</v>
      </c>
    </row>
    <row r="3327" spans="1:1">
      <c r="A3327" s="32">
        <v>5326</v>
      </c>
    </row>
    <row r="3328" spans="1:1">
      <c r="A3328" s="32">
        <v>5327</v>
      </c>
    </row>
    <row r="3329" spans="1:1">
      <c r="A3329" s="32">
        <v>5328</v>
      </c>
    </row>
    <row r="3330" spans="1:1">
      <c r="A3330" s="32">
        <v>5329</v>
      </c>
    </row>
    <row r="3331" spans="1:1">
      <c r="A3331" s="32">
        <v>5330</v>
      </c>
    </row>
    <row r="3332" spans="1:1">
      <c r="A3332" s="32">
        <v>5331</v>
      </c>
    </row>
    <row r="3333" spans="1:1">
      <c r="A3333" s="32">
        <v>5332</v>
      </c>
    </row>
    <row r="3334" spans="1:1">
      <c r="A3334" s="32">
        <v>5333</v>
      </c>
    </row>
    <row r="3335" spans="1:1">
      <c r="A3335" s="32">
        <v>5334</v>
      </c>
    </row>
    <row r="3336" spans="1:1">
      <c r="A3336" s="32">
        <v>5335</v>
      </c>
    </row>
    <row r="3337" spans="1:1">
      <c r="A3337" s="32">
        <v>5336</v>
      </c>
    </row>
    <row r="3338" spans="1:1">
      <c r="A3338" s="32">
        <v>5337</v>
      </c>
    </row>
    <row r="3339" spans="1:1">
      <c r="A3339" s="32">
        <v>5338</v>
      </c>
    </row>
    <row r="3340" spans="1:1">
      <c r="A3340" s="32">
        <v>5339</v>
      </c>
    </row>
    <row r="3341" spans="1:1">
      <c r="A3341" s="32">
        <v>5340</v>
      </c>
    </row>
    <row r="3342" spans="1:1">
      <c r="A3342" s="32">
        <v>5341</v>
      </c>
    </row>
    <row r="3343" spans="1:1">
      <c r="A3343" s="32">
        <v>5342</v>
      </c>
    </row>
    <row r="3344" spans="1:1">
      <c r="A3344" s="32">
        <v>5343</v>
      </c>
    </row>
    <row r="3345" spans="1:1">
      <c r="A3345" s="32">
        <v>5344</v>
      </c>
    </row>
    <row r="3346" spans="1:1">
      <c r="A3346" s="32">
        <v>5345</v>
      </c>
    </row>
    <row r="3347" spans="1:1">
      <c r="A3347" s="32">
        <v>5346</v>
      </c>
    </row>
    <row r="3348" spans="1:1">
      <c r="A3348" s="32">
        <v>5347</v>
      </c>
    </row>
    <row r="3349" spans="1:1">
      <c r="A3349" s="32">
        <v>5348</v>
      </c>
    </row>
    <row r="3350" spans="1:1">
      <c r="A3350" s="32">
        <v>5349</v>
      </c>
    </row>
    <row r="3351" spans="1:1">
      <c r="A3351" s="32">
        <v>5350</v>
      </c>
    </row>
    <row r="3352" spans="1:1">
      <c r="A3352" s="32">
        <v>5351</v>
      </c>
    </row>
    <row r="3353" spans="1:1">
      <c r="A3353" s="32">
        <v>5352</v>
      </c>
    </row>
    <row r="3354" spans="1:1">
      <c r="A3354" s="32">
        <v>5353</v>
      </c>
    </row>
    <row r="3355" spans="1:1">
      <c r="A3355" s="32">
        <v>5354</v>
      </c>
    </row>
    <row r="3356" spans="1:1">
      <c r="A3356" s="32">
        <v>5355</v>
      </c>
    </row>
    <row r="3357" spans="1:1">
      <c r="A3357" s="32">
        <v>5356</v>
      </c>
    </row>
    <row r="3358" spans="1:1">
      <c r="A3358" s="32">
        <v>5357</v>
      </c>
    </row>
    <row r="3359" spans="1:1">
      <c r="A3359" s="32">
        <v>5358</v>
      </c>
    </row>
    <row r="3360" spans="1:1">
      <c r="A3360" s="32">
        <v>5359</v>
      </c>
    </row>
    <row r="3361" spans="1:1">
      <c r="A3361" s="32">
        <v>5360</v>
      </c>
    </row>
    <row r="3362" spans="1:1">
      <c r="A3362" s="32">
        <v>5361</v>
      </c>
    </row>
    <row r="3363" spans="1:1">
      <c r="A3363" s="32">
        <v>5362</v>
      </c>
    </row>
    <row r="3364" spans="1:1">
      <c r="A3364" s="32">
        <v>5363</v>
      </c>
    </row>
    <row r="3365" spans="1:1">
      <c r="A3365" s="32">
        <v>5364</v>
      </c>
    </row>
    <row r="3366" spans="1:1">
      <c r="A3366" s="32">
        <v>5365</v>
      </c>
    </row>
    <row r="3367" spans="1:1">
      <c r="A3367" s="32">
        <v>5366</v>
      </c>
    </row>
    <row r="3368" spans="1:1">
      <c r="A3368" s="32">
        <v>5367</v>
      </c>
    </row>
    <row r="3369" spans="1:1">
      <c r="A3369" s="32">
        <v>5368</v>
      </c>
    </row>
    <row r="3370" spans="1:1">
      <c r="A3370" s="32">
        <v>5369</v>
      </c>
    </row>
    <row r="3371" spans="1:1">
      <c r="A3371" s="32">
        <v>5370</v>
      </c>
    </row>
    <row r="3372" spans="1:1">
      <c r="A3372" s="32">
        <v>5371</v>
      </c>
    </row>
    <row r="3373" spans="1:1">
      <c r="A3373" s="32">
        <v>5372</v>
      </c>
    </row>
    <row r="3374" spans="1:1">
      <c r="A3374" s="32">
        <v>5373</v>
      </c>
    </row>
    <row r="3375" spans="1:1">
      <c r="A3375" s="32">
        <v>5374</v>
      </c>
    </row>
    <row r="3376" spans="1:1">
      <c r="A3376" s="32">
        <v>5375</v>
      </c>
    </row>
    <row r="3377" spans="1:1">
      <c r="A3377" s="32">
        <v>5376</v>
      </c>
    </row>
    <row r="3378" spans="1:1">
      <c r="A3378" s="32">
        <v>5377</v>
      </c>
    </row>
    <row r="3379" spans="1:1">
      <c r="A3379" s="32">
        <v>5378</v>
      </c>
    </row>
    <row r="3380" spans="1:1">
      <c r="A3380" s="32">
        <v>5379</v>
      </c>
    </row>
    <row r="3381" spans="1:1">
      <c r="A3381" s="32">
        <v>5380</v>
      </c>
    </row>
    <row r="3382" spans="1:1">
      <c r="A3382" s="32">
        <v>5381</v>
      </c>
    </row>
    <row r="3383" spans="1:1">
      <c r="A3383" s="32">
        <v>5382</v>
      </c>
    </row>
    <row r="3384" spans="1:1">
      <c r="A3384" s="32">
        <v>5383</v>
      </c>
    </row>
    <row r="3385" spans="1:1">
      <c r="A3385" s="32">
        <v>5384</v>
      </c>
    </row>
    <row r="3386" spans="1:1">
      <c r="A3386" s="32">
        <v>5385</v>
      </c>
    </row>
    <row r="3387" spans="1:1">
      <c r="A3387" s="32">
        <v>5386</v>
      </c>
    </row>
    <row r="3388" spans="1:1">
      <c r="A3388" s="32">
        <v>5387</v>
      </c>
    </row>
    <row r="3389" spans="1:1">
      <c r="A3389" s="32">
        <v>5388</v>
      </c>
    </row>
    <row r="3390" spans="1:1">
      <c r="A3390" s="32">
        <v>5389</v>
      </c>
    </row>
    <row r="3391" spans="1:1">
      <c r="A3391" s="32">
        <v>5390</v>
      </c>
    </row>
    <row r="3392" spans="1:1">
      <c r="A3392" s="32">
        <v>5391</v>
      </c>
    </row>
    <row r="3393" spans="1:1">
      <c r="A3393" s="32">
        <v>5392</v>
      </c>
    </row>
    <row r="3394" spans="1:1">
      <c r="A3394" s="32">
        <v>5393</v>
      </c>
    </row>
    <row r="3395" spans="1:1">
      <c r="A3395" s="32">
        <v>5394</v>
      </c>
    </row>
    <row r="3396" spans="1:1">
      <c r="A3396" s="32">
        <v>5395</v>
      </c>
    </row>
    <row r="3397" spans="1:1">
      <c r="A3397" s="32">
        <v>5396</v>
      </c>
    </row>
    <row r="3398" spans="1:1">
      <c r="A3398" s="32">
        <v>5397</v>
      </c>
    </row>
    <row r="3399" spans="1:1">
      <c r="A3399" s="32">
        <v>5398</v>
      </c>
    </row>
    <row r="3400" spans="1:1">
      <c r="A3400" s="32">
        <v>5399</v>
      </c>
    </row>
    <row r="3401" spans="1:1">
      <c r="A3401" s="32">
        <v>5400</v>
      </c>
    </row>
    <row r="3402" spans="1:1">
      <c r="A3402" s="32">
        <v>5401</v>
      </c>
    </row>
    <row r="3403" spans="1:1">
      <c r="A3403" s="32">
        <v>5402</v>
      </c>
    </row>
    <row r="3404" spans="1:1">
      <c r="A3404" s="32">
        <v>5403</v>
      </c>
    </row>
    <row r="3405" spans="1:1">
      <c r="A3405" s="32">
        <v>5404</v>
      </c>
    </row>
    <row r="3406" spans="1:1">
      <c r="A3406" s="32">
        <v>5405</v>
      </c>
    </row>
    <row r="3407" spans="1:1">
      <c r="A3407" s="32">
        <v>5406</v>
      </c>
    </row>
    <row r="3408" spans="1:1">
      <c r="A3408" s="32">
        <v>5407</v>
      </c>
    </row>
    <row r="3409" spans="1:1">
      <c r="A3409" s="32">
        <v>5408</v>
      </c>
    </row>
    <row r="3410" spans="1:1">
      <c r="A3410" s="32">
        <v>5409</v>
      </c>
    </row>
    <row r="3411" spans="1:1">
      <c r="A3411" s="32">
        <v>5410</v>
      </c>
    </row>
    <row r="3412" spans="1:1">
      <c r="A3412" s="32">
        <v>5411</v>
      </c>
    </row>
    <row r="3413" spans="1:1">
      <c r="A3413" s="32">
        <v>5412</v>
      </c>
    </row>
    <row r="3414" spans="1:1">
      <c r="A3414" s="32">
        <v>5413</v>
      </c>
    </row>
    <row r="3415" spans="1:1">
      <c r="A3415" s="32">
        <v>5414</v>
      </c>
    </row>
    <row r="3416" spans="1:1">
      <c r="A3416" s="32">
        <v>5415</v>
      </c>
    </row>
    <row r="3417" spans="1:1">
      <c r="A3417" s="32">
        <v>5416</v>
      </c>
    </row>
    <row r="3418" spans="1:1">
      <c r="A3418" s="32">
        <v>5417</v>
      </c>
    </row>
    <row r="3419" spans="1:1">
      <c r="A3419" s="32">
        <v>5418</v>
      </c>
    </row>
    <row r="3420" spans="1:1">
      <c r="A3420" s="32">
        <v>5419</v>
      </c>
    </row>
    <row r="3421" spans="1:1">
      <c r="A3421" s="32">
        <v>5420</v>
      </c>
    </row>
    <row r="3422" spans="1:1">
      <c r="A3422" s="32">
        <v>5421</v>
      </c>
    </row>
    <row r="3423" spans="1:1">
      <c r="A3423" s="32">
        <v>5422</v>
      </c>
    </row>
    <row r="3424" spans="1:1">
      <c r="A3424" s="32">
        <v>5423</v>
      </c>
    </row>
    <row r="3425" spans="1:1">
      <c r="A3425" s="32">
        <v>5424</v>
      </c>
    </row>
    <row r="3426" spans="1:1">
      <c r="A3426" s="32">
        <v>5425</v>
      </c>
    </row>
    <row r="3427" spans="1:1">
      <c r="A3427" s="32">
        <v>5426</v>
      </c>
    </row>
    <row r="3428" spans="1:1">
      <c r="A3428" s="32">
        <v>5427</v>
      </c>
    </row>
    <row r="3429" spans="1:1">
      <c r="A3429" s="32">
        <v>5428</v>
      </c>
    </row>
    <row r="3430" spans="1:1">
      <c r="A3430" s="32">
        <v>5429</v>
      </c>
    </row>
    <row r="3431" spans="1:1">
      <c r="A3431" s="32">
        <v>5430</v>
      </c>
    </row>
    <row r="3432" spans="1:1">
      <c r="A3432" s="32">
        <v>5431</v>
      </c>
    </row>
    <row r="3433" spans="1:1">
      <c r="A3433" s="32">
        <v>5432</v>
      </c>
    </row>
    <row r="3434" spans="1:1">
      <c r="A3434" s="32">
        <v>5433</v>
      </c>
    </row>
    <row r="3435" spans="1:1">
      <c r="A3435" s="32">
        <v>5434</v>
      </c>
    </row>
    <row r="3436" spans="1:1">
      <c r="A3436" s="32">
        <v>5435</v>
      </c>
    </row>
    <row r="3437" spans="1:1">
      <c r="A3437" s="32">
        <v>5436</v>
      </c>
    </row>
    <row r="3438" spans="1:1">
      <c r="A3438" s="32">
        <v>5437</v>
      </c>
    </row>
    <row r="3439" spans="1:1">
      <c r="A3439" s="32">
        <v>5438</v>
      </c>
    </row>
    <row r="3440" spans="1:1">
      <c r="A3440" s="32">
        <v>5439</v>
      </c>
    </row>
    <row r="3441" spans="1:1">
      <c r="A3441" s="32">
        <v>5440</v>
      </c>
    </row>
    <row r="3442" spans="1:1">
      <c r="A3442" s="32">
        <v>5441</v>
      </c>
    </row>
    <row r="3443" spans="1:1">
      <c r="A3443" s="32">
        <v>5442</v>
      </c>
    </row>
    <row r="3444" spans="1:1">
      <c r="A3444" s="32">
        <v>5443</v>
      </c>
    </row>
    <row r="3445" spans="1:1">
      <c r="A3445" s="32">
        <v>5444</v>
      </c>
    </row>
    <row r="3446" spans="1:1">
      <c r="A3446" s="32">
        <v>5445</v>
      </c>
    </row>
    <row r="3447" spans="1:1">
      <c r="A3447" s="32">
        <v>5446</v>
      </c>
    </row>
    <row r="3448" spans="1:1">
      <c r="A3448" s="32">
        <v>5447</v>
      </c>
    </row>
    <row r="3449" spans="1:1">
      <c r="A3449" s="32">
        <v>5448</v>
      </c>
    </row>
    <row r="3450" spans="1:1">
      <c r="A3450" s="32">
        <v>5449</v>
      </c>
    </row>
    <row r="3451" spans="1:1">
      <c r="A3451" s="32">
        <v>5450</v>
      </c>
    </row>
    <row r="3452" spans="1:1">
      <c r="A3452" s="32">
        <v>5451</v>
      </c>
    </row>
    <row r="3453" spans="1:1">
      <c r="A3453" s="32">
        <v>5452</v>
      </c>
    </row>
    <row r="3454" spans="1:1">
      <c r="A3454" s="32">
        <v>5453</v>
      </c>
    </row>
    <row r="3455" spans="1:1">
      <c r="A3455" s="32">
        <v>5454</v>
      </c>
    </row>
    <row r="3456" spans="1:1">
      <c r="A3456" s="32">
        <v>5455</v>
      </c>
    </row>
    <row r="3457" spans="1:1">
      <c r="A3457" s="32">
        <v>5456</v>
      </c>
    </row>
    <row r="3458" spans="1:1">
      <c r="A3458" s="32">
        <v>5457</v>
      </c>
    </row>
    <row r="3459" spans="1:1">
      <c r="A3459" s="32">
        <v>5458</v>
      </c>
    </row>
    <row r="3460" spans="1:1">
      <c r="A3460" s="32">
        <v>5459</v>
      </c>
    </row>
    <row r="3461" spans="1:1">
      <c r="A3461" s="32">
        <v>5460</v>
      </c>
    </row>
    <row r="3462" spans="1:1">
      <c r="A3462" s="32">
        <v>5461</v>
      </c>
    </row>
    <row r="3463" spans="1:1">
      <c r="A3463" s="32">
        <v>5462</v>
      </c>
    </row>
    <row r="3464" spans="1:1">
      <c r="A3464" s="32">
        <v>5463</v>
      </c>
    </row>
    <row r="3465" spans="1:1">
      <c r="A3465" s="32">
        <v>5464</v>
      </c>
    </row>
    <row r="3466" spans="1:1">
      <c r="A3466" s="32">
        <v>5465</v>
      </c>
    </row>
    <row r="3467" spans="1:1">
      <c r="A3467" s="32">
        <v>5466</v>
      </c>
    </row>
    <row r="3468" spans="1:1">
      <c r="A3468" s="32">
        <v>5467</v>
      </c>
    </row>
    <row r="3469" spans="1:1">
      <c r="A3469" s="32">
        <v>5468</v>
      </c>
    </row>
    <row r="3470" spans="1:1">
      <c r="A3470" s="32">
        <v>5469</v>
      </c>
    </row>
    <row r="3471" spans="1:1">
      <c r="A3471" s="32">
        <v>5470</v>
      </c>
    </row>
    <row r="3472" spans="1:1">
      <c r="A3472" s="32">
        <v>5471</v>
      </c>
    </row>
    <row r="3473" spans="1:1">
      <c r="A3473" s="32">
        <v>5472</v>
      </c>
    </row>
    <row r="3474" spans="1:1">
      <c r="A3474" s="32">
        <v>5473</v>
      </c>
    </row>
    <row r="3475" spans="1:1">
      <c r="A3475" s="32">
        <v>5474</v>
      </c>
    </row>
    <row r="3476" spans="1:1">
      <c r="A3476" s="32">
        <v>5475</v>
      </c>
    </row>
    <row r="3477" spans="1:1">
      <c r="A3477" s="32">
        <v>5476</v>
      </c>
    </row>
    <row r="3478" spans="1:1">
      <c r="A3478" s="32">
        <v>5477</v>
      </c>
    </row>
    <row r="3479" spans="1:1">
      <c r="A3479" s="32">
        <v>5478</v>
      </c>
    </row>
    <row r="3480" spans="1:1">
      <c r="A3480" s="32">
        <v>5479</v>
      </c>
    </row>
    <row r="3481" spans="1:1">
      <c r="A3481" s="32">
        <v>5480</v>
      </c>
    </row>
    <row r="3482" spans="1:1">
      <c r="A3482" s="32">
        <v>5481</v>
      </c>
    </row>
    <row r="3483" spans="1:1">
      <c r="A3483" s="32">
        <v>5482</v>
      </c>
    </row>
    <row r="3484" spans="1:1">
      <c r="A3484" s="32">
        <v>5483</v>
      </c>
    </row>
    <row r="3485" spans="1:1">
      <c r="A3485" s="32">
        <v>5484</v>
      </c>
    </row>
    <row r="3486" spans="1:1">
      <c r="A3486" s="32">
        <v>5485</v>
      </c>
    </row>
    <row r="3487" spans="1:1">
      <c r="A3487" s="32">
        <v>5486</v>
      </c>
    </row>
    <row r="3488" spans="1:1">
      <c r="A3488" s="32">
        <v>5487</v>
      </c>
    </row>
    <row r="3489" spans="1:1">
      <c r="A3489" s="32">
        <v>5488</v>
      </c>
    </row>
    <row r="3490" spans="1:1">
      <c r="A3490" s="32">
        <v>5489</v>
      </c>
    </row>
    <row r="3491" spans="1:1">
      <c r="A3491" s="32">
        <v>5490</v>
      </c>
    </row>
    <row r="3492" spans="1:1">
      <c r="A3492" s="32">
        <v>5491</v>
      </c>
    </row>
    <row r="3493" spans="1:1">
      <c r="A3493" s="32">
        <v>5492</v>
      </c>
    </row>
    <row r="3494" spans="1:1">
      <c r="A3494" s="32">
        <v>5493</v>
      </c>
    </row>
    <row r="3495" spans="1:1">
      <c r="A3495" s="32">
        <v>5494</v>
      </c>
    </row>
    <row r="3496" spans="1:1">
      <c r="A3496" s="32">
        <v>5495</v>
      </c>
    </row>
    <row r="3497" spans="1:1">
      <c r="A3497" s="32">
        <v>5496</v>
      </c>
    </row>
    <row r="3498" spans="1:1">
      <c r="A3498" s="32">
        <v>5497</v>
      </c>
    </row>
    <row r="3499" spans="1:1">
      <c r="A3499" s="32">
        <v>5498</v>
      </c>
    </row>
    <row r="3500" spans="1:1">
      <c r="A3500" s="32">
        <v>5499</v>
      </c>
    </row>
    <row r="3501" spans="1:1">
      <c r="A3501" s="32">
        <v>5500</v>
      </c>
    </row>
    <row r="3502" spans="1:1">
      <c r="A3502" s="32">
        <v>5501</v>
      </c>
    </row>
    <row r="3503" spans="1:1">
      <c r="A3503" s="32">
        <v>5502</v>
      </c>
    </row>
    <row r="3504" spans="1:1">
      <c r="A3504" s="32">
        <v>5503</v>
      </c>
    </row>
    <row r="3505" spans="1:1">
      <c r="A3505" s="32">
        <v>5504</v>
      </c>
    </row>
    <row r="3506" spans="1:1">
      <c r="A3506" s="32">
        <v>5505</v>
      </c>
    </row>
    <row r="3507" spans="1:1">
      <c r="A3507" s="32">
        <v>5506</v>
      </c>
    </row>
    <row r="3508" spans="1:1">
      <c r="A3508" s="32">
        <v>5507</v>
      </c>
    </row>
    <row r="3509" spans="1:1">
      <c r="A3509" s="32">
        <v>5508</v>
      </c>
    </row>
    <row r="3510" spans="1:1">
      <c r="A3510" s="32">
        <v>5509</v>
      </c>
    </row>
    <row r="3511" spans="1:1">
      <c r="A3511" s="32">
        <v>5510</v>
      </c>
    </row>
    <row r="3512" spans="1:1">
      <c r="A3512" s="32">
        <v>5511</v>
      </c>
    </row>
    <row r="3513" spans="1:1">
      <c r="A3513" s="32">
        <v>5512</v>
      </c>
    </row>
    <row r="3514" spans="1:1">
      <c r="A3514" s="32">
        <v>5513</v>
      </c>
    </row>
    <row r="3515" spans="1:1">
      <c r="A3515" s="32">
        <v>5514</v>
      </c>
    </row>
    <row r="3516" spans="1:1">
      <c r="A3516" s="32">
        <v>5515</v>
      </c>
    </row>
    <row r="3517" spans="1:1">
      <c r="A3517" s="32">
        <v>5516</v>
      </c>
    </row>
    <row r="3518" spans="1:1">
      <c r="A3518" s="32">
        <v>5517</v>
      </c>
    </row>
    <row r="3519" spans="1:1">
      <c r="A3519" s="32">
        <v>5518</v>
      </c>
    </row>
    <row r="3520" spans="1:1">
      <c r="A3520" s="32">
        <v>5519</v>
      </c>
    </row>
    <row r="3521" spans="1:1">
      <c r="A3521" s="32">
        <v>5520</v>
      </c>
    </row>
    <row r="3522" spans="1:1">
      <c r="A3522" s="32">
        <v>5521</v>
      </c>
    </row>
    <row r="3523" spans="1:1">
      <c r="A3523" s="32">
        <v>5522</v>
      </c>
    </row>
    <row r="3524" spans="1:1">
      <c r="A3524" s="32">
        <v>5523</v>
      </c>
    </row>
    <row r="3525" spans="1:1">
      <c r="A3525" s="32">
        <v>5524</v>
      </c>
    </row>
    <row r="3526" spans="1:1">
      <c r="A3526" s="32">
        <v>5525</v>
      </c>
    </row>
    <row r="3527" spans="1:1">
      <c r="A3527" s="32">
        <v>5526</v>
      </c>
    </row>
    <row r="3528" spans="1:1">
      <c r="A3528" s="32">
        <v>5527</v>
      </c>
    </row>
    <row r="3529" spans="1:1">
      <c r="A3529" s="32">
        <v>5528</v>
      </c>
    </row>
    <row r="3530" spans="1:1">
      <c r="A3530" s="32">
        <v>5529</v>
      </c>
    </row>
    <row r="3531" spans="1:1">
      <c r="A3531" s="32">
        <v>5530</v>
      </c>
    </row>
    <row r="3532" spans="1:1">
      <c r="A3532" s="32">
        <v>5531</v>
      </c>
    </row>
    <row r="3533" spans="1:1">
      <c r="A3533" s="32">
        <v>5532</v>
      </c>
    </row>
    <row r="3534" spans="1:1">
      <c r="A3534" s="32">
        <v>5533</v>
      </c>
    </row>
    <row r="3535" spans="1:1">
      <c r="A3535" s="32">
        <v>5534</v>
      </c>
    </row>
    <row r="3536" spans="1:1">
      <c r="A3536" s="32">
        <v>5535</v>
      </c>
    </row>
    <row r="3537" spans="1:1">
      <c r="A3537" s="32">
        <v>5536</v>
      </c>
    </row>
    <row r="3538" spans="1:1">
      <c r="A3538" s="32">
        <v>5537</v>
      </c>
    </row>
    <row r="3539" spans="1:1">
      <c r="A3539" s="32">
        <v>5538</v>
      </c>
    </row>
    <row r="3540" spans="1:1">
      <c r="A3540" s="32">
        <v>5539</v>
      </c>
    </row>
    <row r="3541" spans="1:1">
      <c r="A3541" s="32">
        <v>5540</v>
      </c>
    </row>
    <row r="3542" spans="1:1">
      <c r="A3542" s="32">
        <v>5541</v>
      </c>
    </row>
    <row r="3543" spans="1:1">
      <c r="A3543" s="32">
        <v>5542</v>
      </c>
    </row>
    <row r="3544" spans="1:1">
      <c r="A3544" s="32">
        <v>5543</v>
      </c>
    </row>
    <row r="3545" spans="1:1">
      <c r="A3545" s="32">
        <v>5544</v>
      </c>
    </row>
    <row r="3546" spans="1:1">
      <c r="A3546" s="32">
        <v>5545</v>
      </c>
    </row>
    <row r="3547" spans="1:1">
      <c r="A3547" s="32">
        <v>5546</v>
      </c>
    </row>
    <row r="3548" spans="1:1">
      <c r="A3548" s="32">
        <v>5547</v>
      </c>
    </row>
    <row r="3549" spans="1:1">
      <c r="A3549" s="32">
        <v>5548</v>
      </c>
    </row>
    <row r="3550" spans="1:1">
      <c r="A3550" s="32">
        <v>5549</v>
      </c>
    </row>
    <row r="3551" spans="1:1">
      <c r="A3551" s="32">
        <v>5550</v>
      </c>
    </row>
    <row r="3552" spans="1:1">
      <c r="A3552" s="32">
        <v>5551</v>
      </c>
    </row>
    <row r="3553" spans="1:1">
      <c r="A3553" s="32">
        <v>5552</v>
      </c>
    </row>
    <row r="3554" spans="1:1">
      <c r="A3554" s="32">
        <v>5553</v>
      </c>
    </row>
    <row r="3555" spans="1:1">
      <c r="A3555" s="32">
        <v>5554</v>
      </c>
    </row>
    <row r="3556" spans="1:1">
      <c r="A3556" s="32">
        <v>5555</v>
      </c>
    </row>
    <row r="3557" spans="1:1">
      <c r="A3557" s="32">
        <v>5556</v>
      </c>
    </row>
    <row r="3558" spans="1:1">
      <c r="A3558" s="32">
        <v>5557</v>
      </c>
    </row>
    <row r="3559" spans="1:1">
      <c r="A3559" s="32">
        <v>5558</v>
      </c>
    </row>
    <row r="3560" spans="1:1">
      <c r="A3560" s="32">
        <v>5559</v>
      </c>
    </row>
    <row r="3561" spans="1:1">
      <c r="A3561" s="32">
        <v>5560</v>
      </c>
    </row>
    <row r="3562" spans="1:1">
      <c r="A3562" s="32">
        <v>5561</v>
      </c>
    </row>
    <row r="3563" spans="1:1">
      <c r="A3563" s="32">
        <v>5562</v>
      </c>
    </row>
    <row r="3564" spans="1:1">
      <c r="A3564" s="32">
        <v>5563</v>
      </c>
    </row>
    <row r="3565" spans="1:1">
      <c r="A3565" s="32">
        <v>5564</v>
      </c>
    </row>
    <row r="3566" spans="1:1">
      <c r="A3566" s="32">
        <v>5565</v>
      </c>
    </row>
    <row r="3567" spans="1:1">
      <c r="A3567" s="32">
        <v>5566</v>
      </c>
    </row>
    <row r="3568" spans="1:1">
      <c r="A3568" s="32">
        <v>5567</v>
      </c>
    </row>
    <row r="3569" spans="1:1">
      <c r="A3569" s="32">
        <v>5568</v>
      </c>
    </row>
    <row r="3570" spans="1:1">
      <c r="A3570" s="32">
        <v>5569</v>
      </c>
    </row>
    <row r="3571" spans="1:1">
      <c r="A3571" s="32">
        <v>5570</v>
      </c>
    </row>
    <row r="3572" spans="1:1">
      <c r="A3572" s="32">
        <v>5571</v>
      </c>
    </row>
    <row r="3573" spans="1:1">
      <c r="A3573" s="32">
        <v>5572</v>
      </c>
    </row>
    <row r="3574" spans="1:1">
      <c r="A3574" s="32">
        <v>5573</v>
      </c>
    </row>
    <row r="3575" spans="1:1">
      <c r="A3575" s="32">
        <v>5574</v>
      </c>
    </row>
    <row r="3576" spans="1:1">
      <c r="A3576" s="32">
        <v>5575</v>
      </c>
    </row>
    <row r="3577" spans="1:1">
      <c r="A3577" s="32">
        <v>5576</v>
      </c>
    </row>
    <row r="3578" spans="1:1">
      <c r="A3578" s="32">
        <v>5577</v>
      </c>
    </row>
    <row r="3579" spans="1:1">
      <c r="A3579" s="32">
        <v>5578</v>
      </c>
    </row>
    <row r="3580" spans="1:1">
      <c r="A3580" s="32">
        <v>5579</v>
      </c>
    </row>
    <row r="3581" spans="1:1">
      <c r="A3581" s="32">
        <v>5580</v>
      </c>
    </row>
    <row r="3582" spans="1:1">
      <c r="A3582" s="32">
        <v>5581</v>
      </c>
    </row>
    <row r="3583" spans="1:1">
      <c r="A3583" s="32">
        <v>5582</v>
      </c>
    </row>
    <row r="3584" spans="1:1">
      <c r="A3584" s="32">
        <v>5583</v>
      </c>
    </row>
    <row r="3585" spans="1:1">
      <c r="A3585" s="32">
        <v>5584</v>
      </c>
    </row>
    <row r="3586" spans="1:1">
      <c r="A3586" s="32">
        <v>5585</v>
      </c>
    </row>
    <row r="3587" spans="1:1">
      <c r="A3587" s="32">
        <v>5586</v>
      </c>
    </row>
    <row r="3588" spans="1:1">
      <c r="A3588" s="32">
        <v>5587</v>
      </c>
    </row>
    <row r="3589" spans="1:1">
      <c r="A3589" s="32">
        <v>5588</v>
      </c>
    </row>
    <row r="3590" spans="1:1">
      <c r="A3590" s="32">
        <v>5589</v>
      </c>
    </row>
    <row r="3591" spans="1:1">
      <c r="A3591" s="32">
        <v>5590</v>
      </c>
    </row>
    <row r="3592" spans="1:1">
      <c r="A3592" s="32">
        <v>5591</v>
      </c>
    </row>
    <row r="3593" spans="1:1">
      <c r="A3593" s="32">
        <v>5592</v>
      </c>
    </row>
    <row r="3594" spans="1:1">
      <c r="A3594" s="32">
        <v>5593</v>
      </c>
    </row>
    <row r="3595" spans="1:1">
      <c r="A3595" s="32">
        <v>5594</v>
      </c>
    </row>
    <row r="3596" spans="1:1">
      <c r="A3596" s="32">
        <v>5595</v>
      </c>
    </row>
    <row r="3597" spans="1:1">
      <c r="A3597" s="32">
        <v>5596</v>
      </c>
    </row>
    <row r="3598" spans="1:1">
      <c r="A3598" s="32">
        <v>5597</v>
      </c>
    </row>
    <row r="3599" spans="1:1">
      <c r="A3599" s="32">
        <v>5598</v>
      </c>
    </row>
    <row r="3600" spans="1:1">
      <c r="A3600" s="32">
        <v>5599</v>
      </c>
    </row>
    <row r="3601" spans="1:1">
      <c r="A3601" s="32">
        <v>5600</v>
      </c>
    </row>
    <row r="3602" spans="1:1">
      <c r="A3602" s="32">
        <v>5601</v>
      </c>
    </row>
    <row r="3603" spans="1:1">
      <c r="A3603" s="32">
        <v>5602</v>
      </c>
    </row>
    <row r="3604" spans="1:1">
      <c r="A3604" s="32">
        <v>5603</v>
      </c>
    </row>
    <row r="3605" spans="1:1">
      <c r="A3605" s="32">
        <v>5604</v>
      </c>
    </row>
    <row r="3606" spans="1:1">
      <c r="A3606" s="32">
        <v>5605</v>
      </c>
    </row>
    <row r="3607" spans="1:1">
      <c r="A3607" s="32">
        <v>5606</v>
      </c>
    </row>
    <row r="3608" spans="1:1">
      <c r="A3608" s="32">
        <v>5607</v>
      </c>
    </row>
    <row r="3609" spans="1:1">
      <c r="A3609" s="32">
        <v>5608</v>
      </c>
    </row>
    <row r="3610" spans="1:1">
      <c r="A3610" s="32">
        <v>5609</v>
      </c>
    </row>
    <row r="3611" spans="1:1">
      <c r="A3611" s="32">
        <v>5610</v>
      </c>
    </row>
    <row r="3612" spans="1:1">
      <c r="A3612" s="32">
        <v>5611</v>
      </c>
    </row>
    <row r="3613" spans="1:1">
      <c r="A3613" s="32">
        <v>5612</v>
      </c>
    </row>
    <row r="3614" spans="1:1">
      <c r="A3614" s="32">
        <v>5613</v>
      </c>
    </row>
    <row r="3615" spans="1:1">
      <c r="A3615" s="32">
        <v>5614</v>
      </c>
    </row>
    <row r="3616" spans="1:1">
      <c r="A3616" s="32">
        <v>5615</v>
      </c>
    </row>
    <row r="3617" spans="1:1">
      <c r="A3617" s="32">
        <v>5616</v>
      </c>
    </row>
    <row r="3618" spans="1:1">
      <c r="A3618" s="32">
        <v>5617</v>
      </c>
    </row>
    <row r="3619" spans="1:1">
      <c r="A3619" s="32">
        <v>5618</v>
      </c>
    </row>
    <row r="3620" spans="1:1">
      <c r="A3620" s="32">
        <v>5619</v>
      </c>
    </row>
    <row r="3621" spans="1:1">
      <c r="A3621" s="32">
        <v>5620</v>
      </c>
    </row>
    <row r="3622" spans="1:1">
      <c r="A3622" s="32">
        <v>5621</v>
      </c>
    </row>
    <row r="3623" spans="1:1">
      <c r="A3623" s="32">
        <v>5622</v>
      </c>
    </row>
    <row r="3624" spans="1:1">
      <c r="A3624" s="32">
        <v>5623</v>
      </c>
    </row>
    <row r="3625" spans="1:1">
      <c r="A3625" s="32">
        <v>5624</v>
      </c>
    </row>
    <row r="3626" spans="1:1">
      <c r="A3626" s="32">
        <v>5625</v>
      </c>
    </row>
    <row r="3627" spans="1:1">
      <c r="A3627" s="32">
        <v>5626</v>
      </c>
    </row>
    <row r="3628" spans="1:1">
      <c r="A3628" s="32">
        <v>5627</v>
      </c>
    </row>
    <row r="3629" spans="1:1">
      <c r="A3629" s="32">
        <v>5628</v>
      </c>
    </row>
    <row r="3630" spans="1:1">
      <c r="A3630" s="32">
        <v>5629</v>
      </c>
    </row>
    <row r="3631" spans="1:1">
      <c r="A3631" s="32">
        <v>5630</v>
      </c>
    </row>
    <row r="3632" spans="1:1">
      <c r="A3632" s="32">
        <v>5631</v>
      </c>
    </row>
    <row r="3633" spans="1:1">
      <c r="A3633" s="32">
        <v>5632</v>
      </c>
    </row>
    <row r="3634" spans="1:1">
      <c r="A3634" s="32">
        <v>5633</v>
      </c>
    </row>
    <row r="3635" spans="1:1">
      <c r="A3635" s="32">
        <v>5634</v>
      </c>
    </row>
    <row r="3636" spans="1:1">
      <c r="A3636" s="32">
        <v>5635</v>
      </c>
    </row>
    <row r="3637" spans="1:1">
      <c r="A3637" s="32">
        <v>5636</v>
      </c>
    </row>
    <row r="3638" spans="1:1">
      <c r="A3638" s="32">
        <v>5637</v>
      </c>
    </row>
    <row r="3639" spans="1:1">
      <c r="A3639" s="32">
        <v>5638</v>
      </c>
    </row>
    <row r="3640" spans="1:1">
      <c r="A3640" s="32">
        <v>5639</v>
      </c>
    </row>
    <row r="3641" spans="1:1">
      <c r="A3641" s="32">
        <v>5640</v>
      </c>
    </row>
    <row r="3642" spans="1:1">
      <c r="A3642" s="32">
        <v>5641</v>
      </c>
    </row>
    <row r="3643" spans="1:1">
      <c r="A3643" s="32">
        <v>5642</v>
      </c>
    </row>
    <row r="3644" spans="1:1">
      <c r="A3644" s="32">
        <v>5643</v>
      </c>
    </row>
    <row r="3645" spans="1:1">
      <c r="A3645" s="32">
        <v>5644</v>
      </c>
    </row>
    <row r="3646" spans="1:1">
      <c r="A3646" s="32">
        <v>5645</v>
      </c>
    </row>
    <row r="3647" spans="1:1">
      <c r="A3647" s="32">
        <v>5646</v>
      </c>
    </row>
    <row r="3648" spans="1:1">
      <c r="A3648" s="32">
        <v>5647</v>
      </c>
    </row>
    <row r="3649" spans="1:1">
      <c r="A3649" s="32">
        <v>5648</v>
      </c>
    </row>
    <row r="3650" spans="1:1">
      <c r="A3650" s="32">
        <v>5649</v>
      </c>
    </row>
    <row r="3651" spans="1:1">
      <c r="A3651" s="32">
        <v>5650</v>
      </c>
    </row>
    <row r="3652" spans="1:1">
      <c r="A3652" s="32">
        <v>5651</v>
      </c>
    </row>
    <row r="3653" spans="1:1">
      <c r="A3653" s="32">
        <v>5652</v>
      </c>
    </row>
    <row r="3654" spans="1:1">
      <c r="A3654" s="32">
        <v>5653</v>
      </c>
    </row>
    <row r="3655" spans="1:1">
      <c r="A3655" s="32">
        <v>5654</v>
      </c>
    </row>
    <row r="3656" spans="1:1">
      <c r="A3656" s="32">
        <v>5655</v>
      </c>
    </row>
    <row r="3657" spans="1:1">
      <c r="A3657" s="32">
        <v>5656</v>
      </c>
    </row>
    <row r="3658" spans="1:1">
      <c r="A3658" s="32">
        <v>5657</v>
      </c>
    </row>
    <row r="3659" spans="1:1">
      <c r="A3659" s="32">
        <v>5658</v>
      </c>
    </row>
    <row r="3660" spans="1:1">
      <c r="A3660" s="32">
        <v>5659</v>
      </c>
    </row>
    <row r="3661" spans="1:1">
      <c r="A3661" s="32">
        <v>5660</v>
      </c>
    </row>
    <row r="3662" spans="1:1">
      <c r="A3662" s="32">
        <v>5661</v>
      </c>
    </row>
    <row r="3663" spans="1:1">
      <c r="A3663" s="32">
        <v>5662</v>
      </c>
    </row>
    <row r="3664" spans="1:1">
      <c r="A3664" s="32">
        <v>5663</v>
      </c>
    </row>
    <row r="3665" spans="1:1">
      <c r="A3665" s="32">
        <v>5664</v>
      </c>
    </row>
    <row r="3666" spans="1:1">
      <c r="A3666" s="32">
        <v>5665</v>
      </c>
    </row>
    <row r="3667" spans="1:1">
      <c r="A3667" s="32">
        <v>5666</v>
      </c>
    </row>
    <row r="3668" spans="1:1">
      <c r="A3668" s="32">
        <v>5667</v>
      </c>
    </row>
    <row r="3669" spans="1:1">
      <c r="A3669" s="32">
        <v>5668</v>
      </c>
    </row>
    <row r="3670" spans="1:1">
      <c r="A3670" s="32">
        <v>5669</v>
      </c>
    </row>
    <row r="3671" spans="1:1">
      <c r="A3671" s="32">
        <v>5670</v>
      </c>
    </row>
    <row r="3672" spans="1:1">
      <c r="A3672" s="32">
        <v>5671</v>
      </c>
    </row>
    <row r="3673" spans="1:1">
      <c r="A3673" s="32">
        <v>5672</v>
      </c>
    </row>
    <row r="3674" spans="1:1">
      <c r="A3674" s="32">
        <v>5673</v>
      </c>
    </row>
    <row r="3675" spans="1:1">
      <c r="A3675" s="32">
        <v>5674</v>
      </c>
    </row>
    <row r="3676" spans="1:1">
      <c r="A3676" s="32">
        <v>5675</v>
      </c>
    </row>
    <row r="3677" spans="1:1">
      <c r="A3677" s="32">
        <v>5676</v>
      </c>
    </row>
    <row r="3678" spans="1:1">
      <c r="A3678" s="32">
        <v>5677</v>
      </c>
    </row>
    <row r="3679" spans="1:1">
      <c r="A3679" s="32">
        <v>5678</v>
      </c>
    </row>
    <row r="3680" spans="1:1">
      <c r="A3680" s="32">
        <v>5679</v>
      </c>
    </row>
    <row r="3681" spans="1:1">
      <c r="A3681" s="32">
        <v>5680</v>
      </c>
    </row>
    <row r="3682" spans="1:1">
      <c r="A3682" s="32">
        <v>5681</v>
      </c>
    </row>
    <row r="3683" spans="1:1">
      <c r="A3683" s="32">
        <v>5682</v>
      </c>
    </row>
    <row r="3684" spans="1:1">
      <c r="A3684" s="32">
        <v>5683</v>
      </c>
    </row>
    <row r="3685" spans="1:1">
      <c r="A3685" s="32">
        <v>5684</v>
      </c>
    </row>
    <row r="3686" spans="1:1">
      <c r="A3686" s="32">
        <v>5685</v>
      </c>
    </row>
    <row r="3687" spans="1:1">
      <c r="A3687" s="32">
        <v>5686</v>
      </c>
    </row>
    <row r="3688" spans="1:1">
      <c r="A3688" s="32">
        <v>5687</v>
      </c>
    </row>
    <row r="3689" spans="1:1">
      <c r="A3689" s="32">
        <v>5688</v>
      </c>
    </row>
    <row r="3690" spans="1:1">
      <c r="A3690" s="32">
        <v>5689</v>
      </c>
    </row>
    <row r="3691" spans="1:1">
      <c r="A3691" s="32">
        <v>5690</v>
      </c>
    </row>
    <row r="3692" spans="1:1">
      <c r="A3692" s="32">
        <v>5691</v>
      </c>
    </row>
    <row r="3693" spans="1:1">
      <c r="A3693" s="32">
        <v>5692</v>
      </c>
    </row>
    <row r="3694" spans="1:1">
      <c r="A3694" s="32">
        <v>5693</v>
      </c>
    </row>
    <row r="3695" spans="1:1">
      <c r="A3695" s="32">
        <v>5694</v>
      </c>
    </row>
    <row r="3696" spans="1:1">
      <c r="A3696" s="32">
        <v>5695</v>
      </c>
    </row>
    <row r="3697" spans="1:1">
      <c r="A3697" s="32">
        <v>5696</v>
      </c>
    </row>
    <row r="3698" spans="1:1">
      <c r="A3698" s="32">
        <v>5697</v>
      </c>
    </row>
    <row r="3699" spans="1:1">
      <c r="A3699" s="32">
        <v>5698</v>
      </c>
    </row>
    <row r="3700" spans="1:1">
      <c r="A3700" s="32">
        <v>5699</v>
      </c>
    </row>
    <row r="3701" spans="1:1">
      <c r="A3701" s="32">
        <v>5700</v>
      </c>
    </row>
    <row r="3702" spans="1:1">
      <c r="A3702" s="32">
        <v>5701</v>
      </c>
    </row>
    <row r="3703" spans="1:1">
      <c r="A3703" s="32">
        <v>5702</v>
      </c>
    </row>
    <row r="3704" spans="1:1">
      <c r="A3704" s="32">
        <v>5703</v>
      </c>
    </row>
    <row r="3705" spans="1:1">
      <c r="A3705" s="32">
        <v>5704</v>
      </c>
    </row>
    <row r="3706" spans="1:1">
      <c r="A3706" s="32">
        <v>5705</v>
      </c>
    </row>
    <row r="3707" spans="1:1">
      <c r="A3707" s="32">
        <v>5706</v>
      </c>
    </row>
    <row r="3708" spans="1:1">
      <c r="A3708" s="32">
        <v>5707</v>
      </c>
    </row>
    <row r="3709" spans="1:1">
      <c r="A3709" s="32">
        <v>5708</v>
      </c>
    </row>
    <row r="3710" spans="1:1">
      <c r="A3710" s="32">
        <v>5709</v>
      </c>
    </row>
    <row r="3711" spans="1:1">
      <c r="A3711" s="32">
        <v>5710</v>
      </c>
    </row>
    <row r="3712" spans="1:1">
      <c r="A3712" s="32">
        <v>5711</v>
      </c>
    </row>
    <row r="3713" spans="1:1">
      <c r="A3713" s="32">
        <v>5712</v>
      </c>
    </row>
    <row r="3714" spans="1:1">
      <c r="A3714" s="32">
        <v>5713</v>
      </c>
    </row>
    <row r="3715" spans="1:1">
      <c r="A3715" s="32">
        <v>5714</v>
      </c>
    </row>
    <row r="3716" spans="1:1">
      <c r="A3716" s="32">
        <v>5715</v>
      </c>
    </row>
    <row r="3717" spans="1:1">
      <c r="A3717" s="32">
        <v>5716</v>
      </c>
    </row>
    <row r="3718" spans="1:1">
      <c r="A3718" s="32">
        <v>5717</v>
      </c>
    </row>
    <row r="3719" spans="1:1">
      <c r="A3719" s="32">
        <v>5718</v>
      </c>
    </row>
    <row r="3720" spans="1:1">
      <c r="A3720" s="32">
        <v>5719</v>
      </c>
    </row>
    <row r="3721" spans="1:1">
      <c r="A3721" s="32">
        <v>5720</v>
      </c>
    </row>
    <row r="3722" spans="1:1">
      <c r="A3722" s="32">
        <v>5721</v>
      </c>
    </row>
    <row r="3723" spans="1:1">
      <c r="A3723" s="32">
        <v>5722</v>
      </c>
    </row>
    <row r="3724" spans="1:1">
      <c r="A3724" s="32">
        <v>5723</v>
      </c>
    </row>
    <row r="3725" spans="1:1">
      <c r="A3725" s="32">
        <v>5724</v>
      </c>
    </row>
    <row r="3726" spans="1:1">
      <c r="A3726" s="32">
        <v>5725</v>
      </c>
    </row>
    <row r="3727" spans="1:1">
      <c r="A3727" s="32">
        <v>5726</v>
      </c>
    </row>
    <row r="3728" spans="1:1">
      <c r="A3728" s="32">
        <v>5727</v>
      </c>
    </row>
    <row r="3729" spans="1:1">
      <c r="A3729" s="32">
        <v>5728</v>
      </c>
    </row>
    <row r="3730" spans="1:1">
      <c r="A3730" s="32">
        <v>5729</v>
      </c>
    </row>
    <row r="3731" spans="1:1">
      <c r="A3731" s="32">
        <v>5730</v>
      </c>
    </row>
    <row r="3732" spans="1:1">
      <c r="A3732" s="32">
        <v>5731</v>
      </c>
    </row>
    <row r="3733" spans="1:1">
      <c r="A3733" s="32">
        <v>5732</v>
      </c>
    </row>
    <row r="3734" spans="1:1">
      <c r="A3734" s="32">
        <v>5733</v>
      </c>
    </row>
    <row r="3735" spans="1:1">
      <c r="A3735" s="32">
        <v>5734</v>
      </c>
    </row>
    <row r="3736" spans="1:1">
      <c r="A3736" s="32">
        <v>5735</v>
      </c>
    </row>
    <row r="3737" spans="1:1">
      <c r="A3737" s="32">
        <v>5736</v>
      </c>
    </row>
    <row r="3738" spans="1:1">
      <c r="A3738" s="32">
        <v>5737</v>
      </c>
    </row>
    <row r="3739" spans="1:1">
      <c r="A3739" s="32">
        <v>5738</v>
      </c>
    </row>
    <row r="3740" spans="1:1">
      <c r="A3740" s="32">
        <v>5739</v>
      </c>
    </row>
    <row r="3741" spans="1:1">
      <c r="A3741" s="32">
        <v>5740</v>
      </c>
    </row>
    <row r="3742" spans="1:1">
      <c r="A3742" s="32">
        <v>5741</v>
      </c>
    </row>
    <row r="3743" spans="1:1">
      <c r="A3743" s="32">
        <v>5742</v>
      </c>
    </row>
    <row r="3744" spans="1:1">
      <c r="A3744" s="32">
        <v>5743</v>
      </c>
    </row>
    <row r="3745" spans="1:1">
      <c r="A3745" s="32">
        <v>5744</v>
      </c>
    </row>
    <row r="3746" spans="1:1">
      <c r="A3746" s="32">
        <v>5745</v>
      </c>
    </row>
    <row r="3747" spans="1:1">
      <c r="A3747" s="32">
        <v>5746</v>
      </c>
    </row>
    <row r="3748" spans="1:1">
      <c r="A3748" s="32">
        <v>5747</v>
      </c>
    </row>
    <row r="3749" spans="1:1">
      <c r="A3749" s="32">
        <v>5748</v>
      </c>
    </row>
    <row r="3750" spans="1:1">
      <c r="A3750" s="32">
        <v>5749</v>
      </c>
    </row>
    <row r="3751" spans="1:1">
      <c r="A3751" s="32">
        <v>5750</v>
      </c>
    </row>
    <row r="3752" spans="1:1">
      <c r="A3752" s="32">
        <v>5751</v>
      </c>
    </row>
    <row r="3753" spans="1:1">
      <c r="A3753" s="32">
        <v>5752</v>
      </c>
    </row>
    <row r="3754" spans="1:1">
      <c r="A3754" s="32">
        <v>5753</v>
      </c>
    </row>
    <row r="3755" spans="1:1">
      <c r="A3755" s="32">
        <v>5754</v>
      </c>
    </row>
    <row r="3756" spans="1:1">
      <c r="A3756" s="32">
        <v>5755</v>
      </c>
    </row>
    <row r="3757" spans="1:1">
      <c r="A3757" s="32">
        <v>5756</v>
      </c>
    </row>
    <row r="3758" spans="1:1">
      <c r="A3758" s="32">
        <v>5757</v>
      </c>
    </row>
    <row r="3759" spans="1:1">
      <c r="A3759" s="32">
        <v>5758</v>
      </c>
    </row>
    <row r="3760" spans="1:1">
      <c r="A3760" s="32">
        <v>5759</v>
      </c>
    </row>
    <row r="3761" spans="1:1">
      <c r="A3761" s="32">
        <v>5760</v>
      </c>
    </row>
    <row r="3762" spans="1:1">
      <c r="A3762" s="32">
        <v>5761</v>
      </c>
    </row>
    <row r="3763" spans="1:1">
      <c r="A3763" s="32">
        <v>5762</v>
      </c>
    </row>
    <row r="3764" spans="1:1">
      <c r="A3764" s="32">
        <v>5763</v>
      </c>
    </row>
    <row r="3765" spans="1:1">
      <c r="A3765" s="32">
        <v>5764</v>
      </c>
    </row>
    <row r="3766" spans="1:1">
      <c r="A3766" s="32">
        <v>5765</v>
      </c>
    </row>
    <row r="3767" spans="1:1">
      <c r="A3767" s="32">
        <v>5766</v>
      </c>
    </row>
    <row r="3768" spans="1:1">
      <c r="A3768" s="32">
        <v>5767</v>
      </c>
    </row>
    <row r="3769" spans="1:1">
      <c r="A3769" s="32">
        <v>5768</v>
      </c>
    </row>
    <row r="3770" spans="1:1">
      <c r="A3770" s="32">
        <v>5769</v>
      </c>
    </row>
    <row r="3771" spans="1:1">
      <c r="A3771" s="32">
        <v>5770</v>
      </c>
    </row>
    <row r="3772" spans="1:1">
      <c r="A3772" s="32">
        <v>5771</v>
      </c>
    </row>
    <row r="3773" spans="1:1">
      <c r="A3773" s="32">
        <v>5772</v>
      </c>
    </row>
    <row r="3774" spans="1:1">
      <c r="A3774" s="32">
        <v>5773</v>
      </c>
    </row>
    <row r="3775" spans="1:1">
      <c r="A3775" s="32">
        <v>5774</v>
      </c>
    </row>
    <row r="3776" spans="1:1">
      <c r="A3776" s="32">
        <v>5775</v>
      </c>
    </row>
    <row r="3777" spans="1:1">
      <c r="A3777" s="32">
        <v>5776</v>
      </c>
    </row>
    <row r="3778" spans="1:1">
      <c r="A3778" s="32">
        <v>5777</v>
      </c>
    </row>
    <row r="3779" spans="1:1">
      <c r="A3779" s="32">
        <v>5778</v>
      </c>
    </row>
    <row r="3780" spans="1:1">
      <c r="A3780" s="32">
        <v>5779</v>
      </c>
    </row>
    <row r="3781" spans="1:1">
      <c r="A3781" s="32">
        <v>5780</v>
      </c>
    </row>
    <row r="3782" spans="1:1">
      <c r="A3782" s="32">
        <v>5781</v>
      </c>
    </row>
    <row r="3783" spans="1:1">
      <c r="A3783" s="32">
        <v>5782</v>
      </c>
    </row>
    <row r="3784" spans="1:1">
      <c r="A3784" s="32">
        <v>5783</v>
      </c>
    </row>
    <row r="3785" spans="1:1">
      <c r="A3785" s="32">
        <v>5784</v>
      </c>
    </row>
    <row r="3786" spans="1:1">
      <c r="A3786" s="32">
        <v>5785</v>
      </c>
    </row>
    <row r="3787" spans="1:1">
      <c r="A3787" s="32">
        <v>5786</v>
      </c>
    </row>
    <row r="3788" spans="1:1">
      <c r="A3788" s="32">
        <v>5787</v>
      </c>
    </row>
    <row r="3789" spans="1:1">
      <c r="A3789" s="32">
        <v>5788</v>
      </c>
    </row>
    <row r="3790" spans="1:1">
      <c r="A3790" s="32">
        <v>5789</v>
      </c>
    </row>
    <row r="3791" spans="1:1">
      <c r="A3791" s="32">
        <v>5790</v>
      </c>
    </row>
    <row r="3792" spans="1:1">
      <c r="A3792" s="32">
        <v>5791</v>
      </c>
    </row>
    <row r="3793" spans="1:1">
      <c r="A3793" s="32">
        <v>5792</v>
      </c>
    </row>
    <row r="3794" spans="1:1">
      <c r="A3794" s="32">
        <v>5793</v>
      </c>
    </row>
    <row r="3795" spans="1:1">
      <c r="A3795" s="32">
        <v>5794</v>
      </c>
    </row>
    <row r="3796" spans="1:1">
      <c r="A3796" s="32">
        <v>5795</v>
      </c>
    </row>
    <row r="3797" spans="1:1">
      <c r="A3797" s="32">
        <v>5796</v>
      </c>
    </row>
    <row r="3798" spans="1:1">
      <c r="A3798" s="32">
        <v>5797</v>
      </c>
    </row>
    <row r="3799" spans="1:1">
      <c r="A3799" s="32">
        <v>5798</v>
      </c>
    </row>
    <row r="3800" spans="1:1">
      <c r="A3800" s="32">
        <v>5799</v>
      </c>
    </row>
    <row r="3801" spans="1:1">
      <c r="A3801" s="32">
        <v>5800</v>
      </c>
    </row>
    <row r="3802" spans="1:1">
      <c r="A3802" s="32">
        <v>5801</v>
      </c>
    </row>
    <row r="3803" spans="1:1">
      <c r="A3803" s="32">
        <v>5802</v>
      </c>
    </row>
    <row r="3804" spans="1:1">
      <c r="A3804" s="32">
        <v>5803</v>
      </c>
    </row>
    <row r="3805" spans="1:1">
      <c r="A3805" s="32">
        <v>5804</v>
      </c>
    </row>
    <row r="3806" spans="1:1">
      <c r="A3806" s="32">
        <v>5805</v>
      </c>
    </row>
    <row r="3807" spans="1:1">
      <c r="A3807" s="32">
        <v>5806</v>
      </c>
    </row>
    <row r="3808" spans="1:1">
      <c r="A3808" s="32">
        <v>5807</v>
      </c>
    </row>
    <row r="3809" spans="1:1">
      <c r="A3809" s="32">
        <v>5808</v>
      </c>
    </row>
    <row r="3810" spans="1:1">
      <c r="A3810" s="32">
        <v>5809</v>
      </c>
    </row>
    <row r="3811" spans="1:1">
      <c r="A3811" s="32">
        <v>5810</v>
      </c>
    </row>
    <row r="3812" spans="1:1">
      <c r="A3812" s="32">
        <v>5811</v>
      </c>
    </row>
    <row r="3813" spans="1:1">
      <c r="A3813" s="32">
        <v>5812</v>
      </c>
    </row>
    <row r="3814" spans="1:1">
      <c r="A3814" s="32">
        <v>5813</v>
      </c>
    </row>
    <row r="3815" spans="1:1">
      <c r="A3815" s="32">
        <v>5814</v>
      </c>
    </row>
    <row r="3816" spans="1:1">
      <c r="A3816" s="32">
        <v>5815</v>
      </c>
    </row>
    <row r="3817" spans="1:1">
      <c r="A3817" s="32">
        <v>5816</v>
      </c>
    </row>
    <row r="3818" spans="1:1">
      <c r="A3818" s="32">
        <v>5817</v>
      </c>
    </row>
    <row r="3819" spans="1:1">
      <c r="A3819" s="32">
        <v>5818</v>
      </c>
    </row>
    <row r="3820" spans="1:1">
      <c r="A3820" s="32">
        <v>5819</v>
      </c>
    </row>
    <row r="3821" spans="1:1">
      <c r="A3821" s="32">
        <v>5820</v>
      </c>
    </row>
    <row r="3822" spans="1:1">
      <c r="A3822" s="32">
        <v>5821</v>
      </c>
    </row>
    <row r="3823" spans="1:1">
      <c r="A3823" s="32">
        <v>5822</v>
      </c>
    </row>
    <row r="3824" spans="1:1">
      <c r="A3824" s="32">
        <v>5823</v>
      </c>
    </row>
    <row r="3825" spans="1:1">
      <c r="A3825" s="32">
        <v>5824</v>
      </c>
    </row>
    <row r="3826" spans="1:1">
      <c r="A3826" s="32">
        <v>5825</v>
      </c>
    </row>
    <row r="3827" spans="1:1">
      <c r="A3827" s="32">
        <v>5826</v>
      </c>
    </row>
    <row r="3828" spans="1:1">
      <c r="A3828" s="32">
        <v>5827</v>
      </c>
    </row>
    <row r="3829" spans="1:1">
      <c r="A3829" s="32">
        <v>5828</v>
      </c>
    </row>
    <row r="3830" spans="1:1">
      <c r="A3830" s="32">
        <v>5829</v>
      </c>
    </row>
    <row r="3831" spans="1:1">
      <c r="A3831" s="32">
        <v>5830</v>
      </c>
    </row>
    <row r="3832" spans="1:1">
      <c r="A3832" s="32">
        <v>5831</v>
      </c>
    </row>
    <row r="3833" spans="1:1">
      <c r="A3833" s="32">
        <v>5832</v>
      </c>
    </row>
    <row r="3834" spans="1:1">
      <c r="A3834" s="32">
        <v>5833</v>
      </c>
    </row>
    <row r="3835" spans="1:1">
      <c r="A3835" s="32">
        <v>5834</v>
      </c>
    </row>
    <row r="3836" spans="1:1">
      <c r="A3836" s="32">
        <v>5835</v>
      </c>
    </row>
    <row r="3837" spans="1:1">
      <c r="A3837" s="32">
        <v>5836</v>
      </c>
    </row>
    <row r="3838" spans="1:1">
      <c r="A3838" s="32">
        <v>5837</v>
      </c>
    </row>
    <row r="3839" spans="1:1">
      <c r="A3839" s="32">
        <v>5838</v>
      </c>
    </row>
    <row r="3840" spans="1:1">
      <c r="A3840" s="32">
        <v>5839</v>
      </c>
    </row>
    <row r="3841" spans="1:1">
      <c r="A3841" s="32">
        <v>5840</v>
      </c>
    </row>
    <row r="3842" spans="1:1">
      <c r="A3842" s="32">
        <v>5841</v>
      </c>
    </row>
    <row r="3843" spans="1:1">
      <c r="A3843" s="32">
        <v>5842</v>
      </c>
    </row>
    <row r="3844" spans="1:1">
      <c r="A3844" s="32">
        <v>5843</v>
      </c>
    </row>
    <row r="3845" spans="1:1">
      <c r="A3845" s="32">
        <v>5844</v>
      </c>
    </row>
    <row r="3846" spans="1:1">
      <c r="A3846" s="32">
        <v>5845</v>
      </c>
    </row>
    <row r="3847" spans="1:1">
      <c r="A3847" s="32">
        <v>5846</v>
      </c>
    </row>
    <row r="3848" spans="1:1">
      <c r="A3848" s="32">
        <v>5847</v>
      </c>
    </row>
    <row r="3849" spans="1:1">
      <c r="A3849" s="32">
        <v>5848</v>
      </c>
    </row>
    <row r="3850" spans="1:1">
      <c r="A3850" s="32">
        <v>5849</v>
      </c>
    </row>
    <row r="3851" spans="1:1">
      <c r="A3851" s="32">
        <v>5850</v>
      </c>
    </row>
    <row r="3852" spans="1:1">
      <c r="A3852" s="32">
        <v>5851</v>
      </c>
    </row>
    <row r="3853" spans="1:1">
      <c r="A3853" s="32">
        <v>5852</v>
      </c>
    </row>
    <row r="3854" spans="1:1">
      <c r="A3854" s="32">
        <v>5853</v>
      </c>
    </row>
    <row r="3855" spans="1:1">
      <c r="A3855" s="32">
        <v>5854</v>
      </c>
    </row>
    <row r="3856" spans="1:1">
      <c r="A3856" s="32">
        <v>5855</v>
      </c>
    </row>
    <row r="3857" spans="1:1">
      <c r="A3857" s="32">
        <v>5856</v>
      </c>
    </row>
    <row r="3858" spans="1:1">
      <c r="A3858" s="32">
        <v>5857</v>
      </c>
    </row>
    <row r="3859" spans="1:1">
      <c r="A3859" s="32">
        <v>5858</v>
      </c>
    </row>
    <row r="3860" spans="1:1">
      <c r="A3860" s="32">
        <v>5859</v>
      </c>
    </row>
    <row r="3861" spans="1:1">
      <c r="A3861" s="32">
        <v>5860</v>
      </c>
    </row>
    <row r="3862" spans="1:1">
      <c r="A3862" s="32">
        <v>5861</v>
      </c>
    </row>
    <row r="3863" spans="1:1">
      <c r="A3863" s="32">
        <v>5862</v>
      </c>
    </row>
    <row r="3864" spans="1:1">
      <c r="A3864" s="32">
        <v>5863</v>
      </c>
    </row>
    <row r="3865" spans="1:1">
      <c r="A3865" s="32">
        <v>5864</v>
      </c>
    </row>
    <row r="3866" spans="1:1">
      <c r="A3866" s="32">
        <v>5865</v>
      </c>
    </row>
    <row r="3867" spans="1:1">
      <c r="A3867" s="32">
        <v>5866</v>
      </c>
    </row>
    <row r="3868" spans="1:1">
      <c r="A3868" s="32">
        <v>5867</v>
      </c>
    </row>
    <row r="3869" spans="1:1">
      <c r="A3869" s="32">
        <v>5868</v>
      </c>
    </row>
    <row r="3870" spans="1:1">
      <c r="A3870" s="32">
        <v>5869</v>
      </c>
    </row>
    <row r="3871" spans="1:1">
      <c r="A3871" s="32">
        <v>5870</v>
      </c>
    </row>
    <row r="3872" spans="1:1">
      <c r="A3872" s="32">
        <v>5871</v>
      </c>
    </row>
    <row r="3873" spans="1:1">
      <c r="A3873" s="32">
        <v>5872</v>
      </c>
    </row>
    <row r="3874" spans="1:1">
      <c r="A3874" s="32">
        <v>5873</v>
      </c>
    </row>
    <row r="3875" spans="1:1">
      <c r="A3875" s="32">
        <v>5874</v>
      </c>
    </row>
    <row r="3876" spans="1:1">
      <c r="A3876" s="32">
        <v>5875</v>
      </c>
    </row>
    <row r="3877" spans="1:1">
      <c r="A3877" s="32">
        <v>5876</v>
      </c>
    </row>
    <row r="3878" spans="1:1">
      <c r="A3878" s="32">
        <v>5877</v>
      </c>
    </row>
    <row r="3879" spans="1:1">
      <c r="A3879" s="32">
        <v>5878</v>
      </c>
    </row>
    <row r="3880" spans="1:1">
      <c r="A3880" s="32">
        <v>5879</v>
      </c>
    </row>
    <row r="3881" spans="1:1">
      <c r="A3881" s="32">
        <v>5880</v>
      </c>
    </row>
    <row r="3882" spans="1:1">
      <c r="A3882" s="32">
        <v>5881</v>
      </c>
    </row>
    <row r="3883" spans="1:1">
      <c r="A3883" s="32">
        <v>5882</v>
      </c>
    </row>
    <row r="3884" spans="1:1">
      <c r="A3884" s="32">
        <v>5883</v>
      </c>
    </row>
    <row r="3885" spans="1:1">
      <c r="A3885" s="32">
        <v>5884</v>
      </c>
    </row>
    <row r="3886" spans="1:1">
      <c r="A3886" s="32">
        <v>5885</v>
      </c>
    </row>
    <row r="3887" spans="1:1">
      <c r="A3887" s="32">
        <v>5886</v>
      </c>
    </row>
    <row r="3888" spans="1:1">
      <c r="A3888" s="32">
        <v>5887</v>
      </c>
    </row>
    <row r="3889" spans="1:1">
      <c r="A3889" s="32">
        <v>5888</v>
      </c>
    </row>
    <row r="3890" spans="1:1">
      <c r="A3890" s="32">
        <v>5889</v>
      </c>
    </row>
    <row r="3891" spans="1:1">
      <c r="A3891" s="32">
        <v>5890</v>
      </c>
    </row>
    <row r="3892" spans="1:1">
      <c r="A3892" s="32">
        <v>5891</v>
      </c>
    </row>
    <row r="3893" spans="1:1">
      <c r="A3893" s="32">
        <v>5892</v>
      </c>
    </row>
    <row r="3894" spans="1:1">
      <c r="A3894" s="32">
        <v>5893</v>
      </c>
    </row>
    <row r="3895" spans="1:1">
      <c r="A3895" s="32">
        <v>5894</v>
      </c>
    </row>
    <row r="3896" spans="1:1">
      <c r="A3896" s="32">
        <v>5895</v>
      </c>
    </row>
    <row r="3897" spans="1:1">
      <c r="A3897" s="32">
        <v>5896</v>
      </c>
    </row>
    <row r="3898" spans="1:1">
      <c r="A3898" s="32">
        <v>5897</v>
      </c>
    </row>
    <row r="3899" spans="1:1">
      <c r="A3899" s="32">
        <v>5898</v>
      </c>
    </row>
    <row r="3900" spans="1:1">
      <c r="A3900" s="32">
        <v>5899</v>
      </c>
    </row>
    <row r="3901" spans="1:1">
      <c r="A3901" s="32">
        <v>5900</v>
      </c>
    </row>
    <row r="3902" spans="1:1">
      <c r="A3902" s="32">
        <v>5901</v>
      </c>
    </row>
    <row r="3903" spans="1:1">
      <c r="A3903" s="32">
        <v>5902</v>
      </c>
    </row>
    <row r="3904" spans="1:1">
      <c r="A3904" s="32">
        <v>5903</v>
      </c>
    </row>
    <row r="3905" spans="1:1">
      <c r="A3905" s="32">
        <v>5904</v>
      </c>
    </row>
    <row r="3906" spans="1:1">
      <c r="A3906" s="32">
        <v>5905</v>
      </c>
    </row>
    <row r="3907" spans="1:1">
      <c r="A3907" s="32">
        <v>5906</v>
      </c>
    </row>
    <row r="3908" spans="1:1">
      <c r="A3908" s="32">
        <v>5907</v>
      </c>
    </row>
    <row r="3909" spans="1:1">
      <c r="A3909" s="32">
        <v>5908</v>
      </c>
    </row>
    <row r="3910" spans="1:1">
      <c r="A3910" s="32">
        <v>5909</v>
      </c>
    </row>
    <row r="3911" spans="1:1">
      <c r="A3911" s="32">
        <v>5910</v>
      </c>
    </row>
    <row r="3912" spans="1:1">
      <c r="A3912" s="32">
        <v>5911</v>
      </c>
    </row>
    <row r="3913" spans="1:1">
      <c r="A3913" s="32">
        <v>5912</v>
      </c>
    </row>
    <row r="3914" spans="1:1">
      <c r="A3914" s="32">
        <v>5913</v>
      </c>
    </row>
    <row r="3915" spans="1:1">
      <c r="A3915" s="32">
        <v>5914</v>
      </c>
    </row>
    <row r="3916" spans="1:1">
      <c r="A3916" s="32">
        <v>5915</v>
      </c>
    </row>
    <row r="3917" spans="1:1">
      <c r="A3917" s="32">
        <v>5916</v>
      </c>
    </row>
    <row r="3918" spans="1:1">
      <c r="A3918" s="32">
        <v>5917</v>
      </c>
    </row>
    <row r="3919" spans="1:1">
      <c r="A3919" s="32">
        <v>5918</v>
      </c>
    </row>
    <row r="3920" spans="1:1">
      <c r="A3920" s="32">
        <v>5919</v>
      </c>
    </row>
    <row r="3921" spans="1:1">
      <c r="A3921" s="32">
        <v>5920</v>
      </c>
    </row>
    <row r="3922" spans="1:1">
      <c r="A3922" s="32">
        <v>5921</v>
      </c>
    </row>
    <row r="3923" spans="1:1">
      <c r="A3923" s="32">
        <v>5922</v>
      </c>
    </row>
    <row r="3924" spans="1:1">
      <c r="A3924" s="32">
        <v>5923</v>
      </c>
    </row>
    <row r="3925" spans="1:1">
      <c r="A3925" s="32">
        <v>5924</v>
      </c>
    </row>
    <row r="3926" spans="1:1">
      <c r="A3926" s="32">
        <v>5925</v>
      </c>
    </row>
    <row r="3927" spans="1:1">
      <c r="A3927" s="32">
        <v>5926</v>
      </c>
    </row>
    <row r="3928" spans="1:1">
      <c r="A3928" s="32">
        <v>5927</v>
      </c>
    </row>
    <row r="3929" spans="1:1">
      <c r="A3929" s="32">
        <v>5928</v>
      </c>
    </row>
    <row r="3930" spans="1:1">
      <c r="A3930" s="32">
        <v>5929</v>
      </c>
    </row>
    <row r="3931" spans="1:1">
      <c r="A3931" s="32">
        <v>5930</v>
      </c>
    </row>
    <row r="3932" spans="1:1">
      <c r="A3932" s="32">
        <v>5931</v>
      </c>
    </row>
    <row r="3933" spans="1:1">
      <c r="A3933" s="32">
        <v>5932</v>
      </c>
    </row>
    <row r="3934" spans="1:1">
      <c r="A3934" s="32">
        <v>5933</v>
      </c>
    </row>
    <row r="3935" spans="1:1">
      <c r="A3935" s="32">
        <v>5934</v>
      </c>
    </row>
    <row r="3936" spans="1:1">
      <c r="A3936" s="32">
        <v>5935</v>
      </c>
    </row>
    <row r="3937" spans="1:1">
      <c r="A3937" s="32">
        <v>5936</v>
      </c>
    </row>
    <row r="3938" spans="1:1">
      <c r="A3938" s="32">
        <v>5937</v>
      </c>
    </row>
    <row r="3939" spans="1:1">
      <c r="A3939" s="32">
        <v>5938</v>
      </c>
    </row>
    <row r="3940" spans="1:1">
      <c r="A3940" s="32">
        <v>5939</v>
      </c>
    </row>
    <row r="3941" spans="1:1">
      <c r="A3941" s="32">
        <v>5940</v>
      </c>
    </row>
    <row r="3942" spans="1:1">
      <c r="A3942" s="32">
        <v>5941</v>
      </c>
    </row>
    <row r="3943" spans="1:1">
      <c r="A3943" s="32">
        <v>5942</v>
      </c>
    </row>
    <row r="3944" spans="1:1">
      <c r="A3944" s="32">
        <v>5943</v>
      </c>
    </row>
    <row r="3945" spans="1:1">
      <c r="A3945" s="32">
        <v>5944</v>
      </c>
    </row>
    <row r="3946" spans="1:1">
      <c r="A3946" s="32">
        <v>5945</v>
      </c>
    </row>
    <row r="3947" spans="1:1">
      <c r="A3947" s="32">
        <v>5946</v>
      </c>
    </row>
    <row r="3948" spans="1:1">
      <c r="A3948" s="32">
        <v>5947</v>
      </c>
    </row>
    <row r="3949" spans="1:1">
      <c r="A3949" s="32">
        <v>5948</v>
      </c>
    </row>
    <row r="3950" spans="1:1">
      <c r="A3950" s="32">
        <v>5949</v>
      </c>
    </row>
    <row r="3951" spans="1:1">
      <c r="A3951" s="32">
        <v>5950</v>
      </c>
    </row>
    <row r="3952" spans="1:1">
      <c r="A3952" s="32">
        <v>5951</v>
      </c>
    </row>
    <row r="3953" spans="1:1">
      <c r="A3953" s="32">
        <v>5952</v>
      </c>
    </row>
    <row r="3954" spans="1:1">
      <c r="A3954" s="32">
        <v>5953</v>
      </c>
    </row>
    <row r="3955" spans="1:1">
      <c r="A3955" s="32">
        <v>5954</v>
      </c>
    </row>
    <row r="3956" spans="1:1">
      <c r="A3956" s="32">
        <v>5955</v>
      </c>
    </row>
    <row r="3957" spans="1:1">
      <c r="A3957" s="32">
        <v>5956</v>
      </c>
    </row>
    <row r="3958" spans="1:1">
      <c r="A3958" s="32">
        <v>5957</v>
      </c>
    </row>
    <row r="3959" spans="1:1">
      <c r="A3959" s="32">
        <v>5958</v>
      </c>
    </row>
    <row r="3960" spans="1:1">
      <c r="A3960" s="32">
        <v>5959</v>
      </c>
    </row>
    <row r="3961" spans="1:1">
      <c r="A3961" s="32">
        <v>5960</v>
      </c>
    </row>
    <row r="3962" spans="1:1">
      <c r="A3962" s="32">
        <v>5961</v>
      </c>
    </row>
    <row r="3963" spans="1:1">
      <c r="A3963" s="32">
        <v>5962</v>
      </c>
    </row>
    <row r="3964" spans="1:1">
      <c r="A3964" s="32">
        <v>5963</v>
      </c>
    </row>
    <row r="3965" spans="1:1">
      <c r="A3965" s="32">
        <v>5964</v>
      </c>
    </row>
    <row r="3966" spans="1:1">
      <c r="A3966" s="32">
        <v>5965</v>
      </c>
    </row>
    <row r="3967" spans="1:1">
      <c r="A3967" s="32">
        <v>5966</v>
      </c>
    </row>
    <row r="3968" spans="1:1">
      <c r="A3968" s="32">
        <v>5967</v>
      </c>
    </row>
    <row r="3969" spans="1:1">
      <c r="A3969" s="32">
        <v>5968</v>
      </c>
    </row>
    <row r="3970" spans="1:1">
      <c r="A3970" s="32">
        <v>5969</v>
      </c>
    </row>
    <row r="3971" spans="1:1">
      <c r="A3971" s="32">
        <v>5970</v>
      </c>
    </row>
    <row r="3972" spans="1:1">
      <c r="A3972" s="32">
        <v>5971</v>
      </c>
    </row>
    <row r="3973" spans="1:1">
      <c r="A3973" s="32">
        <v>5972</v>
      </c>
    </row>
    <row r="3974" spans="1:1">
      <c r="A3974" s="32">
        <v>5973</v>
      </c>
    </row>
    <row r="3975" spans="1:1">
      <c r="A3975" s="32">
        <v>5974</v>
      </c>
    </row>
    <row r="3976" spans="1:1">
      <c r="A3976" s="32">
        <v>5975</v>
      </c>
    </row>
    <row r="3977" spans="1:1">
      <c r="A3977" s="32">
        <v>5976</v>
      </c>
    </row>
    <row r="3978" spans="1:1">
      <c r="A3978" s="32">
        <v>5977</v>
      </c>
    </row>
    <row r="3979" spans="1:1">
      <c r="A3979" s="32">
        <v>5978</v>
      </c>
    </row>
    <row r="3980" spans="1:1">
      <c r="A3980" s="32">
        <v>5979</v>
      </c>
    </row>
    <row r="3981" spans="1:1">
      <c r="A3981" s="32">
        <v>5980</v>
      </c>
    </row>
    <row r="3982" spans="1:1">
      <c r="A3982" s="32">
        <v>5981</v>
      </c>
    </row>
    <row r="3983" spans="1:1">
      <c r="A3983" s="32">
        <v>5982</v>
      </c>
    </row>
    <row r="3984" spans="1:1">
      <c r="A3984" s="32">
        <v>5983</v>
      </c>
    </row>
    <row r="3985" spans="1:1">
      <c r="A3985" s="32">
        <v>5984</v>
      </c>
    </row>
    <row r="3986" spans="1:1">
      <c r="A3986" s="32">
        <v>5985</v>
      </c>
    </row>
    <row r="3987" spans="1:1">
      <c r="A3987" s="32">
        <v>5986</v>
      </c>
    </row>
    <row r="3988" spans="1:1">
      <c r="A3988" s="32">
        <v>5987</v>
      </c>
    </row>
    <row r="3989" spans="1:1">
      <c r="A3989" s="32">
        <v>5988</v>
      </c>
    </row>
    <row r="3990" spans="1:1">
      <c r="A3990" s="32">
        <v>5989</v>
      </c>
    </row>
    <row r="3991" spans="1:1">
      <c r="A3991" s="32">
        <v>5990</v>
      </c>
    </row>
    <row r="3992" spans="1:1">
      <c r="A3992" s="32">
        <v>5991</v>
      </c>
    </row>
    <row r="3993" spans="1:1">
      <c r="A3993" s="32">
        <v>5992</v>
      </c>
    </row>
    <row r="3994" spans="1:1">
      <c r="A3994" s="32">
        <v>5993</v>
      </c>
    </row>
    <row r="3995" spans="1:1">
      <c r="A3995" s="32">
        <v>5994</v>
      </c>
    </row>
    <row r="3996" spans="1:1">
      <c r="A3996" s="32">
        <v>5995</v>
      </c>
    </row>
    <row r="3997" spans="1:1">
      <c r="A3997" s="32">
        <v>5996</v>
      </c>
    </row>
    <row r="3998" spans="1:1">
      <c r="A3998" s="32">
        <v>5997</v>
      </c>
    </row>
    <row r="3999" spans="1:1">
      <c r="A3999" s="32">
        <v>5998</v>
      </c>
    </row>
    <row r="4000" spans="1:1">
      <c r="A4000" s="32">
        <v>5999</v>
      </c>
    </row>
    <row r="4001" spans="1:1">
      <c r="A4001" s="32">
        <v>6000</v>
      </c>
    </row>
    <row r="4002" spans="1:1">
      <c r="A4002" s="32">
        <v>6001</v>
      </c>
    </row>
    <row r="4003" spans="1:1">
      <c r="A4003" s="32">
        <v>6002</v>
      </c>
    </row>
    <row r="4004" spans="1:1">
      <c r="A4004" s="32">
        <v>6003</v>
      </c>
    </row>
    <row r="4005" spans="1:1">
      <c r="A4005" s="32">
        <v>6004</v>
      </c>
    </row>
    <row r="4006" spans="1:1">
      <c r="A4006" s="32">
        <v>6005</v>
      </c>
    </row>
    <row r="4007" spans="1:1">
      <c r="A4007" s="32">
        <v>6006</v>
      </c>
    </row>
    <row r="4008" spans="1:1">
      <c r="A4008" s="32">
        <v>6007</v>
      </c>
    </row>
    <row r="4009" spans="1:1">
      <c r="A4009" s="32">
        <v>6008</v>
      </c>
    </row>
    <row r="4010" spans="1:1">
      <c r="A4010" s="32">
        <v>6009</v>
      </c>
    </row>
    <row r="4011" spans="1:1">
      <c r="A4011" s="32">
        <v>6010</v>
      </c>
    </row>
    <row r="4012" spans="1:1">
      <c r="A4012" s="32">
        <v>6011</v>
      </c>
    </row>
    <row r="4013" spans="1:1">
      <c r="A4013" s="32">
        <v>6012</v>
      </c>
    </row>
    <row r="4014" spans="1:1">
      <c r="A4014" s="32">
        <v>6013</v>
      </c>
    </row>
    <row r="4015" spans="1:1">
      <c r="A4015" s="32">
        <v>6014</v>
      </c>
    </row>
    <row r="4016" spans="1:1">
      <c r="A4016" s="32">
        <v>6015</v>
      </c>
    </row>
    <row r="4017" spans="1:1">
      <c r="A4017" s="32">
        <v>6016</v>
      </c>
    </row>
    <row r="4018" spans="1:1">
      <c r="A4018" s="32">
        <v>6017</v>
      </c>
    </row>
    <row r="4019" spans="1:1">
      <c r="A4019" s="32">
        <v>6018</v>
      </c>
    </row>
    <row r="4020" spans="1:1">
      <c r="A4020" s="32">
        <v>6019</v>
      </c>
    </row>
    <row r="4021" spans="1:1">
      <c r="A4021" s="32">
        <v>6020</v>
      </c>
    </row>
    <row r="4022" spans="1:1">
      <c r="A4022" s="32">
        <v>6021</v>
      </c>
    </row>
    <row r="4023" spans="1:1">
      <c r="A4023" s="32">
        <v>6022</v>
      </c>
    </row>
    <row r="4024" spans="1:1">
      <c r="A4024" s="32">
        <v>6023</v>
      </c>
    </row>
    <row r="4025" spans="1:1">
      <c r="A4025" s="32">
        <v>6024</v>
      </c>
    </row>
    <row r="4026" spans="1:1">
      <c r="A4026" s="32">
        <v>6025</v>
      </c>
    </row>
    <row r="4027" spans="1:1">
      <c r="A4027" s="32">
        <v>6026</v>
      </c>
    </row>
    <row r="4028" spans="1:1">
      <c r="A4028" s="32">
        <v>6027</v>
      </c>
    </row>
    <row r="4029" spans="1:1">
      <c r="A4029" s="32">
        <v>6028</v>
      </c>
    </row>
    <row r="4030" spans="1:1">
      <c r="A4030" s="32">
        <v>6029</v>
      </c>
    </row>
    <row r="4031" spans="1:1">
      <c r="A4031" s="32">
        <v>6030</v>
      </c>
    </row>
    <row r="4032" spans="1:1">
      <c r="A4032" s="32">
        <v>6031</v>
      </c>
    </row>
    <row r="4033" spans="1:1">
      <c r="A4033" s="32">
        <v>6032</v>
      </c>
    </row>
    <row r="4034" spans="1:1">
      <c r="A4034" s="32">
        <v>6033</v>
      </c>
    </row>
    <row r="4035" spans="1:1">
      <c r="A4035" s="32">
        <v>6034</v>
      </c>
    </row>
    <row r="4036" spans="1:1">
      <c r="A4036" s="32">
        <v>6035</v>
      </c>
    </row>
    <row r="4037" spans="1:1">
      <c r="A4037" s="32">
        <v>6036</v>
      </c>
    </row>
    <row r="4038" spans="1:1">
      <c r="A4038" s="32">
        <v>6037</v>
      </c>
    </row>
    <row r="4039" spans="1:1">
      <c r="A4039" s="32">
        <v>6038</v>
      </c>
    </row>
    <row r="4040" spans="1:1">
      <c r="A4040" s="32">
        <v>6039</v>
      </c>
    </row>
    <row r="4041" spans="1:1">
      <c r="A4041" s="32">
        <v>6040</v>
      </c>
    </row>
    <row r="4042" spans="1:1">
      <c r="A4042" s="32">
        <v>6041</v>
      </c>
    </row>
    <row r="4043" spans="1:1">
      <c r="A4043" s="32">
        <v>6042</v>
      </c>
    </row>
    <row r="4044" spans="1:1">
      <c r="A4044" s="32">
        <v>6043</v>
      </c>
    </row>
    <row r="4045" spans="1:1">
      <c r="A4045" s="32">
        <v>6044</v>
      </c>
    </row>
    <row r="4046" spans="1:1">
      <c r="A4046" s="32">
        <v>6045</v>
      </c>
    </row>
    <row r="4047" spans="1:1">
      <c r="A4047" s="32">
        <v>6046</v>
      </c>
    </row>
    <row r="4048" spans="1:1">
      <c r="A4048" s="32">
        <v>6047</v>
      </c>
    </row>
    <row r="4049" spans="1:1">
      <c r="A4049" s="32">
        <v>6048</v>
      </c>
    </row>
    <row r="4050" spans="1:1">
      <c r="A4050" s="32">
        <v>6049</v>
      </c>
    </row>
    <row r="4051" spans="1:1">
      <c r="A4051" s="32">
        <v>6050</v>
      </c>
    </row>
    <row r="4052" spans="1:1">
      <c r="A4052" s="32">
        <v>6051</v>
      </c>
    </row>
    <row r="4053" spans="1:1">
      <c r="A4053" s="32">
        <v>6052</v>
      </c>
    </row>
    <row r="4054" spans="1:1">
      <c r="A4054" s="32">
        <v>6053</v>
      </c>
    </row>
    <row r="4055" spans="1:1">
      <c r="A4055" s="32">
        <v>6054</v>
      </c>
    </row>
    <row r="4056" spans="1:1">
      <c r="A4056" s="32">
        <v>6055</v>
      </c>
    </row>
    <row r="4057" spans="1:1">
      <c r="A4057" s="32">
        <v>6056</v>
      </c>
    </row>
    <row r="4058" spans="1:1">
      <c r="A4058" s="32">
        <v>6057</v>
      </c>
    </row>
    <row r="4059" spans="1:1">
      <c r="A4059" s="32">
        <v>6058</v>
      </c>
    </row>
    <row r="4060" spans="1:1">
      <c r="A4060" s="32">
        <v>6059</v>
      </c>
    </row>
    <row r="4061" spans="1:1">
      <c r="A4061" s="32">
        <v>6060</v>
      </c>
    </row>
    <row r="4062" spans="1:1">
      <c r="A4062" s="32">
        <v>6061</v>
      </c>
    </row>
    <row r="4063" spans="1:1">
      <c r="A4063" s="32">
        <v>6062</v>
      </c>
    </row>
    <row r="4064" spans="1:1">
      <c r="A4064" s="32">
        <v>6063</v>
      </c>
    </row>
    <row r="4065" spans="1:1">
      <c r="A4065" s="32">
        <v>6064</v>
      </c>
    </row>
    <row r="4066" spans="1:1">
      <c r="A4066" s="32">
        <v>6065</v>
      </c>
    </row>
    <row r="4067" spans="1:1">
      <c r="A4067" s="32">
        <v>6066</v>
      </c>
    </row>
    <row r="4068" spans="1:1">
      <c r="A4068" s="32">
        <v>6067</v>
      </c>
    </row>
    <row r="4069" spans="1:1">
      <c r="A4069" s="32">
        <v>6068</v>
      </c>
    </row>
    <row r="4070" spans="1:1">
      <c r="A4070" s="32">
        <v>6069</v>
      </c>
    </row>
    <row r="4071" spans="1:1">
      <c r="A4071" s="32">
        <v>6070</v>
      </c>
    </row>
    <row r="4072" spans="1:1">
      <c r="A4072" s="32">
        <v>6071</v>
      </c>
    </row>
    <row r="4073" spans="1:1">
      <c r="A4073" s="32">
        <v>6072</v>
      </c>
    </row>
    <row r="4074" spans="1:1">
      <c r="A4074" s="32">
        <v>6073</v>
      </c>
    </row>
    <row r="4075" spans="1:1">
      <c r="A4075" s="32">
        <v>6074</v>
      </c>
    </row>
    <row r="4076" spans="1:1">
      <c r="A4076" s="32">
        <v>6075</v>
      </c>
    </row>
    <row r="4077" spans="1:1">
      <c r="A4077" s="32">
        <v>6076</v>
      </c>
    </row>
    <row r="4078" spans="1:1">
      <c r="A4078" s="32">
        <v>6077</v>
      </c>
    </row>
    <row r="4079" spans="1:1">
      <c r="A4079" s="32">
        <v>6078</v>
      </c>
    </row>
    <row r="4080" spans="1:1">
      <c r="A4080" s="32">
        <v>6079</v>
      </c>
    </row>
    <row r="4081" spans="1:1">
      <c r="A4081" s="32">
        <v>6080</v>
      </c>
    </row>
    <row r="4082" spans="1:1">
      <c r="A4082" s="32">
        <v>6081</v>
      </c>
    </row>
    <row r="4083" spans="1:1">
      <c r="A4083" s="32">
        <v>6082</v>
      </c>
    </row>
    <row r="4084" spans="1:1">
      <c r="A4084" s="32">
        <v>6083</v>
      </c>
    </row>
    <row r="4085" spans="1:1">
      <c r="A4085" s="32">
        <v>6084</v>
      </c>
    </row>
    <row r="4086" spans="1:1">
      <c r="A4086" s="32">
        <v>6085</v>
      </c>
    </row>
    <row r="4087" spans="1:1">
      <c r="A4087" s="32">
        <v>6086</v>
      </c>
    </row>
    <row r="4088" spans="1:1">
      <c r="A4088" s="32">
        <v>6087</v>
      </c>
    </row>
    <row r="4089" spans="1:1">
      <c r="A4089" s="32">
        <v>6088</v>
      </c>
    </row>
    <row r="4090" spans="1:1">
      <c r="A4090" s="32">
        <v>6089</v>
      </c>
    </row>
    <row r="4091" spans="1:1">
      <c r="A4091" s="32">
        <v>6090</v>
      </c>
    </row>
    <row r="4092" spans="1:1">
      <c r="A4092" s="32">
        <v>6091</v>
      </c>
    </row>
    <row r="4093" spans="1:1">
      <c r="A4093" s="32">
        <v>6092</v>
      </c>
    </row>
    <row r="4094" spans="1:1">
      <c r="A4094" s="32">
        <v>6093</v>
      </c>
    </row>
    <row r="4095" spans="1:1">
      <c r="A4095" s="32">
        <v>6094</v>
      </c>
    </row>
    <row r="4096" spans="1:1">
      <c r="A4096" s="32">
        <v>6095</v>
      </c>
    </row>
    <row r="4097" spans="1:1">
      <c r="A4097" s="32">
        <v>6096</v>
      </c>
    </row>
    <row r="4098" spans="1:1">
      <c r="A4098" s="32">
        <v>6097</v>
      </c>
    </row>
    <row r="4099" spans="1:1">
      <c r="A4099" s="32">
        <v>6098</v>
      </c>
    </row>
    <row r="4100" spans="1:1">
      <c r="A4100" s="32">
        <v>6099</v>
      </c>
    </row>
    <row r="4101" spans="1:1">
      <c r="A4101" s="32">
        <v>6100</v>
      </c>
    </row>
    <row r="4102" spans="1:1">
      <c r="A4102" s="32">
        <v>6101</v>
      </c>
    </row>
    <row r="4103" spans="1:1">
      <c r="A4103" s="32">
        <v>6102</v>
      </c>
    </row>
    <row r="4104" spans="1:1">
      <c r="A4104" s="32">
        <v>6103</v>
      </c>
    </row>
    <row r="4105" spans="1:1">
      <c r="A4105" s="32">
        <v>6104</v>
      </c>
    </row>
    <row r="4106" spans="1:1">
      <c r="A4106" s="32">
        <v>6105</v>
      </c>
    </row>
    <row r="4107" spans="1:1">
      <c r="A4107" s="32">
        <v>6106</v>
      </c>
    </row>
    <row r="4108" spans="1:1">
      <c r="A4108" s="32">
        <v>6107</v>
      </c>
    </row>
    <row r="4109" spans="1:1">
      <c r="A4109" s="32">
        <v>6108</v>
      </c>
    </row>
    <row r="4110" spans="1:1">
      <c r="A4110" s="32">
        <v>6109</v>
      </c>
    </row>
    <row r="4111" spans="1:1">
      <c r="A4111" s="32">
        <v>6110</v>
      </c>
    </row>
    <row r="4112" spans="1:1">
      <c r="A4112" s="32">
        <v>6111</v>
      </c>
    </row>
    <row r="4113" spans="1:1">
      <c r="A4113" s="32">
        <v>6112</v>
      </c>
    </row>
    <row r="4114" spans="1:1">
      <c r="A4114" s="32">
        <v>6113</v>
      </c>
    </row>
    <row r="4115" spans="1:1">
      <c r="A4115" s="32">
        <v>6114</v>
      </c>
    </row>
    <row r="4116" spans="1:1">
      <c r="A4116" s="32">
        <v>6115</v>
      </c>
    </row>
    <row r="4117" spans="1:1">
      <c r="A4117" s="32">
        <v>6116</v>
      </c>
    </row>
    <row r="4118" spans="1:1">
      <c r="A4118" s="32">
        <v>6117</v>
      </c>
    </row>
    <row r="4119" spans="1:1">
      <c r="A4119" s="32">
        <v>6118</v>
      </c>
    </row>
    <row r="4120" spans="1:1">
      <c r="A4120" s="32">
        <v>6119</v>
      </c>
    </row>
    <row r="4121" spans="1:1">
      <c r="A4121" s="32">
        <v>6120</v>
      </c>
    </row>
    <row r="4122" spans="1:1">
      <c r="A4122" s="32">
        <v>6121</v>
      </c>
    </row>
    <row r="4123" spans="1:1">
      <c r="A4123" s="32">
        <v>6122</v>
      </c>
    </row>
    <row r="4124" spans="1:1">
      <c r="A4124" s="32">
        <v>6123</v>
      </c>
    </row>
    <row r="4125" spans="1:1">
      <c r="A4125" s="32">
        <v>6124</v>
      </c>
    </row>
    <row r="4126" spans="1:1">
      <c r="A4126" s="32">
        <v>6125</v>
      </c>
    </row>
    <row r="4127" spans="1:1">
      <c r="A4127" s="32">
        <v>6126</v>
      </c>
    </row>
    <row r="4128" spans="1:1">
      <c r="A4128" s="32">
        <v>6127</v>
      </c>
    </row>
    <row r="4129" spans="1:1">
      <c r="A4129" s="32">
        <v>6128</v>
      </c>
    </row>
    <row r="4130" spans="1:1">
      <c r="A4130" s="32">
        <v>6129</v>
      </c>
    </row>
    <row r="4131" spans="1:1">
      <c r="A4131" s="32">
        <v>6130</v>
      </c>
    </row>
    <row r="4132" spans="1:1">
      <c r="A4132" s="32">
        <v>6131</v>
      </c>
    </row>
    <row r="4133" spans="1:1">
      <c r="A4133" s="32">
        <v>6132</v>
      </c>
    </row>
    <row r="4134" spans="1:1">
      <c r="A4134" s="32">
        <v>6133</v>
      </c>
    </row>
    <row r="4135" spans="1:1">
      <c r="A4135" s="32">
        <v>6134</v>
      </c>
    </row>
    <row r="4136" spans="1:1">
      <c r="A4136" s="32">
        <v>6135</v>
      </c>
    </row>
    <row r="4137" spans="1:1">
      <c r="A4137" s="32">
        <v>6136</v>
      </c>
    </row>
    <row r="4138" spans="1:1">
      <c r="A4138" s="32">
        <v>6137</v>
      </c>
    </row>
    <row r="4139" spans="1:1">
      <c r="A4139" s="32">
        <v>6138</v>
      </c>
    </row>
    <row r="4140" spans="1:1">
      <c r="A4140" s="32">
        <v>6139</v>
      </c>
    </row>
    <row r="4141" spans="1:1">
      <c r="A4141" s="32">
        <v>6140</v>
      </c>
    </row>
    <row r="4142" spans="1:1">
      <c r="A4142" s="32">
        <v>6141</v>
      </c>
    </row>
    <row r="4143" spans="1:1">
      <c r="A4143" s="32">
        <v>6142</v>
      </c>
    </row>
    <row r="4144" spans="1:1">
      <c r="A4144" s="32">
        <v>6143</v>
      </c>
    </row>
    <row r="4145" spans="1:1">
      <c r="A4145" s="32">
        <v>6144</v>
      </c>
    </row>
    <row r="4146" spans="1:1">
      <c r="A4146" s="32">
        <v>6145</v>
      </c>
    </row>
    <row r="4147" spans="1:1">
      <c r="A4147" s="32">
        <v>6146</v>
      </c>
    </row>
    <row r="4148" spans="1:1">
      <c r="A4148" s="32">
        <v>6147</v>
      </c>
    </row>
    <row r="4149" spans="1:1">
      <c r="A4149" s="32">
        <v>6148</v>
      </c>
    </row>
    <row r="4150" spans="1:1">
      <c r="A4150" s="32">
        <v>6149</v>
      </c>
    </row>
    <row r="4151" spans="1:1">
      <c r="A4151" s="32">
        <v>6150</v>
      </c>
    </row>
    <row r="4152" spans="1:1">
      <c r="A4152" s="32">
        <v>6151</v>
      </c>
    </row>
    <row r="4153" spans="1:1">
      <c r="A4153" s="32">
        <v>6152</v>
      </c>
    </row>
    <row r="4154" spans="1:1">
      <c r="A4154" s="32">
        <v>6153</v>
      </c>
    </row>
    <row r="4155" spans="1:1">
      <c r="A4155" s="32">
        <v>6154</v>
      </c>
    </row>
    <row r="4156" spans="1:1">
      <c r="A4156" s="32">
        <v>6155</v>
      </c>
    </row>
    <row r="4157" spans="1:1">
      <c r="A4157" s="32">
        <v>6156</v>
      </c>
    </row>
    <row r="4158" spans="1:1">
      <c r="A4158" s="32">
        <v>6157</v>
      </c>
    </row>
    <row r="4159" spans="1:1">
      <c r="A4159" s="32">
        <v>6158</v>
      </c>
    </row>
    <row r="4160" spans="1:1">
      <c r="A4160" s="32">
        <v>6159</v>
      </c>
    </row>
    <row r="4161" spans="1:1">
      <c r="A4161" s="32">
        <v>6160</v>
      </c>
    </row>
    <row r="4162" spans="1:1">
      <c r="A4162" s="32">
        <v>6161</v>
      </c>
    </row>
    <row r="4163" spans="1:1">
      <c r="A4163" s="32">
        <v>6162</v>
      </c>
    </row>
    <row r="4164" spans="1:1">
      <c r="A4164" s="32">
        <v>6163</v>
      </c>
    </row>
    <row r="4165" spans="1:1">
      <c r="A4165" s="32">
        <v>6164</v>
      </c>
    </row>
    <row r="4166" spans="1:1">
      <c r="A4166" s="32">
        <v>6165</v>
      </c>
    </row>
    <row r="4167" spans="1:1">
      <c r="A4167" s="32">
        <v>6166</v>
      </c>
    </row>
    <row r="4168" spans="1:1">
      <c r="A4168" s="32">
        <v>6167</v>
      </c>
    </row>
    <row r="4169" spans="1:1">
      <c r="A4169" s="32">
        <v>6168</v>
      </c>
    </row>
    <row r="4170" spans="1:1">
      <c r="A4170" s="32">
        <v>6169</v>
      </c>
    </row>
    <row r="4171" spans="1:1">
      <c r="A4171" s="32">
        <v>6170</v>
      </c>
    </row>
    <row r="4172" spans="1:1">
      <c r="A4172" s="32">
        <v>6171</v>
      </c>
    </row>
    <row r="4173" spans="1:1">
      <c r="A4173" s="32">
        <v>6172</v>
      </c>
    </row>
    <row r="4174" spans="1:1">
      <c r="A4174" s="32">
        <v>6173</v>
      </c>
    </row>
    <row r="4175" spans="1:1">
      <c r="A4175" s="32">
        <v>6174</v>
      </c>
    </row>
    <row r="4176" spans="1:1">
      <c r="A4176" s="32">
        <v>6175</v>
      </c>
    </row>
    <row r="4177" spans="1:1">
      <c r="A4177" s="32">
        <v>6176</v>
      </c>
    </row>
    <row r="4178" spans="1:1">
      <c r="A4178" s="32">
        <v>6177</v>
      </c>
    </row>
    <row r="4179" spans="1:1">
      <c r="A4179" s="32">
        <v>6178</v>
      </c>
    </row>
    <row r="4180" spans="1:1">
      <c r="A4180" s="32">
        <v>6179</v>
      </c>
    </row>
    <row r="4181" spans="1:1">
      <c r="A4181" s="32">
        <v>6180</v>
      </c>
    </row>
    <row r="4182" spans="1:1">
      <c r="A4182" s="32">
        <v>6181</v>
      </c>
    </row>
    <row r="4183" spans="1:1">
      <c r="A4183" s="32">
        <v>6182</v>
      </c>
    </row>
    <row r="4184" spans="1:1">
      <c r="A4184" s="32">
        <v>6183</v>
      </c>
    </row>
    <row r="4185" spans="1:1">
      <c r="A4185" s="32">
        <v>6184</v>
      </c>
    </row>
    <row r="4186" spans="1:1">
      <c r="A4186" s="32">
        <v>6185</v>
      </c>
    </row>
    <row r="4187" spans="1:1">
      <c r="A4187" s="32">
        <v>6186</v>
      </c>
    </row>
    <row r="4188" spans="1:1">
      <c r="A4188" s="32">
        <v>6187</v>
      </c>
    </row>
    <row r="4189" spans="1:1">
      <c r="A4189" s="32">
        <v>6188</v>
      </c>
    </row>
    <row r="4190" spans="1:1">
      <c r="A4190" s="32">
        <v>6189</v>
      </c>
    </row>
    <row r="4191" spans="1:1">
      <c r="A4191" s="32">
        <v>6190</v>
      </c>
    </row>
    <row r="4192" spans="1:1">
      <c r="A4192" s="32">
        <v>6191</v>
      </c>
    </row>
    <row r="4193" spans="1:1">
      <c r="A4193" s="32">
        <v>6192</v>
      </c>
    </row>
    <row r="4194" spans="1:1">
      <c r="A4194" s="32">
        <v>6193</v>
      </c>
    </row>
    <row r="4195" spans="1:1">
      <c r="A4195" s="32">
        <v>6194</v>
      </c>
    </row>
    <row r="4196" spans="1:1">
      <c r="A4196" s="32">
        <v>6195</v>
      </c>
    </row>
    <row r="4197" spans="1:1">
      <c r="A4197" s="32">
        <v>6196</v>
      </c>
    </row>
    <row r="4198" spans="1:1">
      <c r="A4198" s="32">
        <v>6197</v>
      </c>
    </row>
    <row r="4199" spans="1:1">
      <c r="A4199" s="32">
        <v>6198</v>
      </c>
    </row>
    <row r="4200" spans="1:1">
      <c r="A4200" s="32">
        <v>6199</v>
      </c>
    </row>
    <row r="4201" spans="1:1">
      <c r="A4201" s="32">
        <v>6200</v>
      </c>
    </row>
    <row r="4202" spans="1:1">
      <c r="A4202" s="32">
        <v>6201</v>
      </c>
    </row>
    <row r="4203" spans="1:1">
      <c r="A4203" s="32">
        <v>6202</v>
      </c>
    </row>
    <row r="4204" spans="1:1">
      <c r="A4204" s="32">
        <v>6203</v>
      </c>
    </row>
    <row r="4205" spans="1:1">
      <c r="A4205" s="32">
        <v>6204</v>
      </c>
    </row>
    <row r="4206" spans="1:1">
      <c r="A4206" s="32">
        <v>6205</v>
      </c>
    </row>
    <row r="4207" spans="1:1">
      <c r="A4207" s="32">
        <v>6206</v>
      </c>
    </row>
    <row r="4208" spans="1:1">
      <c r="A4208" s="32">
        <v>6207</v>
      </c>
    </row>
    <row r="4209" spans="1:1">
      <c r="A4209" s="32">
        <v>6208</v>
      </c>
    </row>
    <row r="4210" spans="1:1">
      <c r="A4210" s="32">
        <v>6209</v>
      </c>
    </row>
    <row r="4211" spans="1:1">
      <c r="A4211" s="32">
        <v>6210</v>
      </c>
    </row>
    <row r="4212" spans="1:1">
      <c r="A4212" s="32">
        <v>6211</v>
      </c>
    </row>
    <row r="4213" spans="1:1">
      <c r="A4213" s="32">
        <v>6212</v>
      </c>
    </row>
    <row r="4214" spans="1:1">
      <c r="A4214" s="32">
        <v>6213</v>
      </c>
    </row>
    <row r="4215" spans="1:1">
      <c r="A4215" s="32">
        <v>6214</v>
      </c>
    </row>
    <row r="4216" spans="1:1">
      <c r="A4216" s="32">
        <v>6215</v>
      </c>
    </row>
    <row r="4217" spans="1:1">
      <c r="A4217" s="32">
        <v>6216</v>
      </c>
    </row>
    <row r="4218" spans="1:1">
      <c r="A4218" s="32">
        <v>6217</v>
      </c>
    </row>
    <row r="4219" spans="1:1">
      <c r="A4219" s="32">
        <v>6218</v>
      </c>
    </row>
    <row r="4220" spans="1:1">
      <c r="A4220" s="32">
        <v>6219</v>
      </c>
    </row>
    <row r="4221" spans="1:1">
      <c r="A4221" s="32">
        <v>6220</v>
      </c>
    </row>
    <row r="4222" spans="1:1">
      <c r="A4222" s="32">
        <v>6221</v>
      </c>
    </row>
    <row r="4223" spans="1:1">
      <c r="A4223" s="32">
        <v>6222</v>
      </c>
    </row>
    <row r="4224" spans="1:1">
      <c r="A4224" s="32">
        <v>6223</v>
      </c>
    </row>
    <row r="4225" spans="1:1">
      <c r="A4225" s="32">
        <v>6224</v>
      </c>
    </row>
    <row r="4226" spans="1:1">
      <c r="A4226" s="32">
        <v>6225</v>
      </c>
    </row>
    <row r="4227" spans="1:1">
      <c r="A4227" s="32">
        <v>6226</v>
      </c>
    </row>
    <row r="4228" spans="1:1">
      <c r="A4228" s="32">
        <v>6227</v>
      </c>
    </row>
    <row r="4229" spans="1:1">
      <c r="A4229" s="32">
        <v>6228</v>
      </c>
    </row>
    <row r="4230" spans="1:1">
      <c r="A4230" s="32">
        <v>6229</v>
      </c>
    </row>
    <row r="4231" spans="1:1">
      <c r="A4231" s="32">
        <v>6230</v>
      </c>
    </row>
    <row r="4232" spans="1:1">
      <c r="A4232" s="32">
        <v>6231</v>
      </c>
    </row>
    <row r="4233" spans="1:1">
      <c r="A4233" s="32">
        <v>6232</v>
      </c>
    </row>
    <row r="4234" spans="1:1">
      <c r="A4234" s="32">
        <v>6233</v>
      </c>
    </row>
    <row r="4235" spans="1:1">
      <c r="A4235" s="32">
        <v>6234</v>
      </c>
    </row>
    <row r="4236" spans="1:1">
      <c r="A4236" s="32">
        <v>6235</v>
      </c>
    </row>
    <row r="4237" spans="1:1">
      <c r="A4237" s="32">
        <v>6236</v>
      </c>
    </row>
    <row r="4238" spans="1:1">
      <c r="A4238" s="32">
        <v>6237</v>
      </c>
    </row>
    <row r="4239" spans="1:1">
      <c r="A4239" s="32">
        <v>6238</v>
      </c>
    </row>
    <row r="4240" spans="1:1">
      <c r="A4240" s="32">
        <v>6239</v>
      </c>
    </row>
    <row r="4241" spans="1:1">
      <c r="A4241" s="32">
        <v>6240</v>
      </c>
    </row>
    <row r="4242" spans="1:1">
      <c r="A4242" s="32">
        <v>6241</v>
      </c>
    </row>
    <row r="4243" spans="1:1">
      <c r="A4243" s="32">
        <v>6242</v>
      </c>
    </row>
    <row r="4244" spans="1:1">
      <c r="A4244" s="32">
        <v>6243</v>
      </c>
    </row>
    <row r="4245" spans="1:1">
      <c r="A4245" s="32">
        <v>6244</v>
      </c>
    </row>
    <row r="4246" spans="1:1">
      <c r="A4246" s="32">
        <v>6245</v>
      </c>
    </row>
    <row r="4247" spans="1:1">
      <c r="A4247" s="32">
        <v>6246</v>
      </c>
    </row>
    <row r="4248" spans="1:1">
      <c r="A4248" s="32">
        <v>6247</v>
      </c>
    </row>
    <row r="4249" spans="1:1">
      <c r="A4249" s="32">
        <v>6248</v>
      </c>
    </row>
    <row r="4250" spans="1:1">
      <c r="A4250" s="32">
        <v>6249</v>
      </c>
    </row>
    <row r="4251" spans="1:1">
      <c r="A4251" s="32">
        <v>6250</v>
      </c>
    </row>
    <row r="4252" spans="1:1">
      <c r="A4252" s="32">
        <v>6251</v>
      </c>
    </row>
    <row r="4253" spans="1:1">
      <c r="A4253" s="32">
        <v>6252</v>
      </c>
    </row>
    <row r="4254" spans="1:1">
      <c r="A4254" s="32">
        <v>6253</v>
      </c>
    </row>
    <row r="4255" spans="1:1">
      <c r="A4255" s="32">
        <v>6254</v>
      </c>
    </row>
    <row r="4256" spans="1:1">
      <c r="A4256" s="32">
        <v>6255</v>
      </c>
    </row>
    <row r="4257" spans="1:1">
      <c r="A4257" s="32">
        <v>6256</v>
      </c>
    </row>
    <row r="4258" spans="1:1">
      <c r="A4258" s="32">
        <v>6257</v>
      </c>
    </row>
    <row r="4259" spans="1:1">
      <c r="A4259" s="32">
        <v>6258</v>
      </c>
    </row>
    <row r="4260" spans="1:1">
      <c r="A4260" s="32">
        <v>6259</v>
      </c>
    </row>
    <row r="4261" spans="1:1">
      <c r="A4261" s="32">
        <v>6260</v>
      </c>
    </row>
    <row r="4262" spans="1:1">
      <c r="A4262" s="32">
        <v>6261</v>
      </c>
    </row>
    <row r="4263" spans="1:1">
      <c r="A4263" s="32">
        <v>6262</v>
      </c>
    </row>
    <row r="4264" spans="1:1">
      <c r="A4264" s="32">
        <v>6263</v>
      </c>
    </row>
    <row r="4265" spans="1:1">
      <c r="A4265" s="32">
        <v>6264</v>
      </c>
    </row>
    <row r="4266" spans="1:1">
      <c r="A4266" s="32">
        <v>6265</v>
      </c>
    </row>
    <row r="4267" spans="1:1">
      <c r="A4267" s="32">
        <v>6266</v>
      </c>
    </row>
    <row r="4268" spans="1:1">
      <c r="A4268" s="32">
        <v>6267</v>
      </c>
    </row>
    <row r="4269" spans="1:1">
      <c r="A4269" s="32">
        <v>6268</v>
      </c>
    </row>
    <row r="4270" spans="1:1">
      <c r="A4270" s="32">
        <v>6269</v>
      </c>
    </row>
    <row r="4271" spans="1:1">
      <c r="A4271" s="32">
        <v>6270</v>
      </c>
    </row>
    <row r="4272" spans="1:1">
      <c r="A4272" s="32">
        <v>6271</v>
      </c>
    </row>
    <row r="4273" spans="1:1">
      <c r="A4273" s="32">
        <v>6272</v>
      </c>
    </row>
    <row r="4274" spans="1:1">
      <c r="A4274" s="32">
        <v>6273</v>
      </c>
    </row>
    <row r="4275" spans="1:1">
      <c r="A4275" s="32">
        <v>6274</v>
      </c>
    </row>
    <row r="4276" spans="1:1">
      <c r="A4276" s="32">
        <v>6275</v>
      </c>
    </row>
    <row r="4277" spans="1:1">
      <c r="A4277" s="32">
        <v>6276</v>
      </c>
    </row>
    <row r="4278" spans="1:1">
      <c r="A4278" s="32">
        <v>6277</v>
      </c>
    </row>
    <row r="4279" spans="1:1">
      <c r="A4279" s="32">
        <v>6278</v>
      </c>
    </row>
    <row r="4280" spans="1:1">
      <c r="A4280" s="32">
        <v>6279</v>
      </c>
    </row>
    <row r="4281" spans="1:1">
      <c r="A4281" s="32">
        <v>6280</v>
      </c>
    </row>
    <row r="4282" spans="1:1">
      <c r="A4282" s="32">
        <v>6281</v>
      </c>
    </row>
    <row r="4283" spans="1:1">
      <c r="A4283" s="32">
        <v>6282</v>
      </c>
    </row>
    <row r="4284" spans="1:1">
      <c r="A4284" s="32">
        <v>6283</v>
      </c>
    </row>
    <row r="4285" spans="1:1">
      <c r="A4285" s="32">
        <v>6284</v>
      </c>
    </row>
    <row r="4286" spans="1:1">
      <c r="A4286" s="32">
        <v>6285</v>
      </c>
    </row>
    <row r="4287" spans="1:1">
      <c r="A4287" s="32">
        <v>6286</v>
      </c>
    </row>
    <row r="4288" spans="1:1">
      <c r="A4288" s="32">
        <v>6287</v>
      </c>
    </row>
    <row r="4289" spans="1:1">
      <c r="A4289" s="32">
        <v>6288</v>
      </c>
    </row>
    <row r="4290" spans="1:1">
      <c r="A4290" s="32">
        <v>6289</v>
      </c>
    </row>
    <row r="4291" spans="1:1">
      <c r="A4291" s="32">
        <v>6290</v>
      </c>
    </row>
    <row r="4292" spans="1:1">
      <c r="A4292" s="32">
        <v>6291</v>
      </c>
    </row>
    <row r="4293" spans="1:1">
      <c r="A4293" s="32">
        <v>6292</v>
      </c>
    </row>
    <row r="4294" spans="1:1">
      <c r="A4294" s="32">
        <v>6293</v>
      </c>
    </row>
    <row r="4295" spans="1:1">
      <c r="A4295" s="32">
        <v>6294</v>
      </c>
    </row>
    <row r="4296" spans="1:1">
      <c r="A4296" s="32">
        <v>6295</v>
      </c>
    </row>
    <row r="4297" spans="1:1">
      <c r="A4297" s="32">
        <v>6296</v>
      </c>
    </row>
    <row r="4298" spans="1:1">
      <c r="A4298" s="32">
        <v>6297</v>
      </c>
    </row>
    <row r="4299" spans="1:1">
      <c r="A4299" s="32">
        <v>6298</v>
      </c>
    </row>
    <row r="4300" spans="1:1">
      <c r="A4300" s="32">
        <v>6299</v>
      </c>
    </row>
    <row r="4301" spans="1:1">
      <c r="A4301" s="32">
        <v>6300</v>
      </c>
    </row>
    <row r="4302" spans="1:1">
      <c r="A4302" s="32">
        <v>6301</v>
      </c>
    </row>
    <row r="4303" spans="1:1">
      <c r="A4303" s="32">
        <v>6302</v>
      </c>
    </row>
    <row r="4304" spans="1:1">
      <c r="A4304" s="32">
        <v>6303</v>
      </c>
    </row>
    <row r="4305" spans="1:1">
      <c r="A4305" s="32">
        <v>6304</v>
      </c>
    </row>
    <row r="4306" spans="1:1">
      <c r="A4306" s="32">
        <v>6305</v>
      </c>
    </row>
    <row r="4307" spans="1:1">
      <c r="A4307" s="32">
        <v>6306</v>
      </c>
    </row>
    <row r="4308" spans="1:1">
      <c r="A4308" s="32">
        <v>6307</v>
      </c>
    </row>
    <row r="4309" spans="1:1">
      <c r="A4309" s="32">
        <v>6308</v>
      </c>
    </row>
    <row r="4310" spans="1:1">
      <c r="A4310" s="32">
        <v>6309</v>
      </c>
    </row>
    <row r="4311" spans="1:1">
      <c r="A4311" s="32">
        <v>6310</v>
      </c>
    </row>
    <row r="4312" spans="1:1">
      <c r="A4312" s="32">
        <v>6311</v>
      </c>
    </row>
    <row r="4313" spans="1:1">
      <c r="A4313" s="32">
        <v>6312</v>
      </c>
    </row>
    <row r="4314" spans="1:1">
      <c r="A4314" s="32">
        <v>6313</v>
      </c>
    </row>
    <row r="4315" spans="1:1">
      <c r="A4315" s="32">
        <v>6314</v>
      </c>
    </row>
    <row r="4316" spans="1:1">
      <c r="A4316" s="32">
        <v>6315</v>
      </c>
    </row>
    <row r="4317" spans="1:1">
      <c r="A4317" s="32">
        <v>6316</v>
      </c>
    </row>
    <row r="4318" spans="1:1">
      <c r="A4318" s="32">
        <v>6317</v>
      </c>
    </row>
    <row r="4319" spans="1:1">
      <c r="A4319" s="32">
        <v>6318</v>
      </c>
    </row>
    <row r="4320" spans="1:1">
      <c r="A4320" s="32">
        <v>6319</v>
      </c>
    </row>
    <row r="4321" spans="1:1">
      <c r="A4321" s="32">
        <v>6320</v>
      </c>
    </row>
    <row r="4322" spans="1:1">
      <c r="A4322" s="32">
        <v>6321</v>
      </c>
    </row>
    <row r="4323" spans="1:1">
      <c r="A4323" s="32">
        <v>6322</v>
      </c>
    </row>
    <row r="4324" spans="1:1">
      <c r="A4324" s="32">
        <v>6323</v>
      </c>
    </row>
    <row r="4325" spans="1:1">
      <c r="A4325" s="32">
        <v>6324</v>
      </c>
    </row>
    <row r="4326" spans="1:1">
      <c r="A4326" s="32">
        <v>6325</v>
      </c>
    </row>
    <row r="4327" spans="1:1">
      <c r="A4327" s="32">
        <v>6326</v>
      </c>
    </row>
    <row r="4328" spans="1:1">
      <c r="A4328" s="32">
        <v>6327</v>
      </c>
    </row>
    <row r="4329" spans="1:1">
      <c r="A4329" s="32">
        <v>6328</v>
      </c>
    </row>
    <row r="4330" spans="1:1">
      <c r="A4330" s="32">
        <v>6329</v>
      </c>
    </row>
    <row r="4331" spans="1:1">
      <c r="A4331" s="32">
        <v>6330</v>
      </c>
    </row>
    <row r="4332" spans="1:1">
      <c r="A4332" s="32">
        <v>6331</v>
      </c>
    </row>
    <row r="4333" spans="1:1">
      <c r="A4333" s="32">
        <v>6332</v>
      </c>
    </row>
    <row r="4334" spans="1:1">
      <c r="A4334" s="32">
        <v>6333</v>
      </c>
    </row>
    <row r="4335" spans="1:1">
      <c r="A4335" s="32">
        <v>6334</v>
      </c>
    </row>
    <row r="4336" spans="1:1">
      <c r="A4336" s="32">
        <v>6335</v>
      </c>
    </row>
    <row r="4337" spans="1:1">
      <c r="A4337" s="32">
        <v>6336</v>
      </c>
    </row>
    <row r="4338" spans="1:1">
      <c r="A4338" s="32">
        <v>6337</v>
      </c>
    </row>
    <row r="4339" spans="1:1">
      <c r="A4339" s="32">
        <v>6338</v>
      </c>
    </row>
    <row r="4340" spans="1:1">
      <c r="A4340" s="32">
        <v>6339</v>
      </c>
    </row>
    <row r="4341" spans="1:1">
      <c r="A4341" s="32">
        <v>6340</v>
      </c>
    </row>
    <row r="4342" spans="1:1">
      <c r="A4342" s="32">
        <v>6341</v>
      </c>
    </row>
    <row r="4343" spans="1:1">
      <c r="A4343" s="32">
        <v>6342</v>
      </c>
    </row>
    <row r="4344" spans="1:1">
      <c r="A4344" s="32">
        <v>6343</v>
      </c>
    </row>
    <row r="4345" spans="1:1">
      <c r="A4345" s="32">
        <v>6344</v>
      </c>
    </row>
    <row r="4346" spans="1:1">
      <c r="A4346" s="32">
        <v>6345</v>
      </c>
    </row>
    <row r="4347" spans="1:1">
      <c r="A4347" s="32">
        <v>6346</v>
      </c>
    </row>
    <row r="4348" spans="1:1">
      <c r="A4348" s="32">
        <v>6347</v>
      </c>
    </row>
    <row r="4349" spans="1:1">
      <c r="A4349" s="32">
        <v>6348</v>
      </c>
    </row>
    <row r="4350" spans="1:1">
      <c r="A4350" s="32">
        <v>6349</v>
      </c>
    </row>
    <row r="4351" spans="1:1">
      <c r="A4351" s="32">
        <v>6350</v>
      </c>
    </row>
    <row r="4352" spans="1:1">
      <c r="A4352" s="32">
        <v>6351</v>
      </c>
    </row>
    <row r="4353" spans="1:1">
      <c r="A4353" s="32">
        <v>6352</v>
      </c>
    </row>
    <row r="4354" spans="1:1">
      <c r="A4354" s="32">
        <v>6353</v>
      </c>
    </row>
    <row r="4355" spans="1:1">
      <c r="A4355" s="32">
        <v>6354</v>
      </c>
    </row>
    <row r="4356" spans="1:1">
      <c r="A4356" s="32">
        <v>6355</v>
      </c>
    </row>
    <row r="4357" spans="1:1">
      <c r="A4357" s="32">
        <v>6356</v>
      </c>
    </row>
    <row r="4358" spans="1:1">
      <c r="A4358" s="32">
        <v>6357</v>
      </c>
    </row>
    <row r="4359" spans="1:1">
      <c r="A4359" s="32">
        <v>6358</v>
      </c>
    </row>
    <row r="4360" spans="1:1">
      <c r="A4360" s="32">
        <v>6359</v>
      </c>
    </row>
    <row r="4361" spans="1:1">
      <c r="A4361" s="32">
        <v>6360</v>
      </c>
    </row>
    <row r="4362" spans="1:1">
      <c r="A4362" s="32">
        <v>6361</v>
      </c>
    </row>
    <row r="4363" spans="1:1">
      <c r="A4363" s="32">
        <v>6362</v>
      </c>
    </row>
    <row r="4364" spans="1:1">
      <c r="A4364" s="32">
        <v>6363</v>
      </c>
    </row>
    <row r="4365" spans="1:1">
      <c r="A4365" s="32">
        <v>6364</v>
      </c>
    </row>
    <row r="4366" spans="1:1">
      <c r="A4366" s="32">
        <v>6365</v>
      </c>
    </row>
    <row r="4367" spans="1:1">
      <c r="A4367" s="32">
        <v>6366</v>
      </c>
    </row>
    <row r="4368" spans="1:1">
      <c r="A4368" s="32">
        <v>6367</v>
      </c>
    </row>
    <row r="4369" spans="1:1">
      <c r="A4369" s="32">
        <v>6368</v>
      </c>
    </row>
    <row r="4370" spans="1:1">
      <c r="A4370" s="32">
        <v>6369</v>
      </c>
    </row>
    <row r="4371" spans="1:1">
      <c r="A4371" s="32">
        <v>6370</v>
      </c>
    </row>
    <row r="4372" spans="1:1">
      <c r="A4372" s="32">
        <v>6371</v>
      </c>
    </row>
    <row r="4373" spans="1:1">
      <c r="A4373" s="32">
        <v>6372</v>
      </c>
    </row>
    <row r="4374" spans="1:1">
      <c r="A4374" s="32">
        <v>6373</v>
      </c>
    </row>
    <row r="4375" spans="1:1">
      <c r="A4375" s="32">
        <v>6374</v>
      </c>
    </row>
    <row r="4376" spans="1:1">
      <c r="A4376" s="32">
        <v>6375</v>
      </c>
    </row>
    <row r="4377" spans="1:1">
      <c r="A4377" s="32">
        <v>6376</v>
      </c>
    </row>
    <row r="4378" spans="1:1">
      <c r="A4378" s="32">
        <v>6377</v>
      </c>
    </row>
    <row r="4379" spans="1:1">
      <c r="A4379" s="32">
        <v>6378</v>
      </c>
    </row>
    <row r="4380" spans="1:1">
      <c r="A4380" s="32">
        <v>6379</v>
      </c>
    </row>
    <row r="4381" spans="1:1">
      <c r="A4381" s="32">
        <v>6380</v>
      </c>
    </row>
    <row r="4382" spans="1:1">
      <c r="A4382" s="32">
        <v>6381</v>
      </c>
    </row>
    <row r="4383" spans="1:1">
      <c r="A4383" s="32">
        <v>6382</v>
      </c>
    </row>
    <row r="4384" spans="1:1">
      <c r="A4384" s="32">
        <v>6383</v>
      </c>
    </row>
    <row r="4385" spans="1:1">
      <c r="A4385" s="32">
        <v>6384</v>
      </c>
    </row>
    <row r="4386" spans="1:1">
      <c r="A4386" s="32">
        <v>6385</v>
      </c>
    </row>
    <row r="4387" spans="1:1">
      <c r="A4387" s="32">
        <v>6386</v>
      </c>
    </row>
    <row r="4388" spans="1:1">
      <c r="A4388" s="32">
        <v>6387</v>
      </c>
    </row>
    <row r="4389" spans="1:1">
      <c r="A4389" s="32">
        <v>6388</v>
      </c>
    </row>
    <row r="4390" spans="1:1">
      <c r="A4390" s="32">
        <v>6389</v>
      </c>
    </row>
    <row r="4391" spans="1:1">
      <c r="A4391" s="32">
        <v>6390</v>
      </c>
    </row>
    <row r="4392" spans="1:1">
      <c r="A4392" s="32">
        <v>6391</v>
      </c>
    </row>
    <row r="4393" spans="1:1">
      <c r="A4393" s="32">
        <v>6392</v>
      </c>
    </row>
    <row r="4394" spans="1:1">
      <c r="A4394" s="32">
        <v>6393</v>
      </c>
    </row>
    <row r="4395" spans="1:1">
      <c r="A4395" s="32">
        <v>6394</v>
      </c>
    </row>
    <row r="4396" spans="1:1">
      <c r="A4396" s="32">
        <v>6395</v>
      </c>
    </row>
    <row r="4397" spans="1:1">
      <c r="A4397" s="32">
        <v>6396</v>
      </c>
    </row>
    <row r="4398" spans="1:1">
      <c r="A4398" s="32">
        <v>6397</v>
      </c>
    </row>
    <row r="4399" spans="1:1">
      <c r="A4399" s="32">
        <v>6398</v>
      </c>
    </row>
    <row r="4400" spans="1:1">
      <c r="A4400" s="32">
        <v>6399</v>
      </c>
    </row>
    <row r="4401" spans="1:1">
      <c r="A4401" s="32">
        <v>6400</v>
      </c>
    </row>
    <row r="4402" spans="1:1">
      <c r="A4402" s="32">
        <v>6401</v>
      </c>
    </row>
    <row r="4403" spans="1:1">
      <c r="A4403" s="32">
        <v>6402</v>
      </c>
    </row>
    <row r="4404" spans="1:1">
      <c r="A4404" s="32">
        <v>6403</v>
      </c>
    </row>
    <row r="4405" spans="1:1">
      <c r="A4405" s="32">
        <v>6404</v>
      </c>
    </row>
    <row r="4406" spans="1:1">
      <c r="A4406" s="32">
        <v>6405</v>
      </c>
    </row>
    <row r="4407" spans="1:1">
      <c r="A4407" s="32">
        <v>6406</v>
      </c>
    </row>
    <row r="4408" spans="1:1">
      <c r="A4408" s="32">
        <v>6407</v>
      </c>
    </row>
    <row r="4409" spans="1:1">
      <c r="A4409" s="32">
        <v>6408</v>
      </c>
    </row>
    <row r="4410" spans="1:1">
      <c r="A4410" s="32">
        <v>6409</v>
      </c>
    </row>
    <row r="4411" spans="1:1">
      <c r="A4411" s="32">
        <v>6410</v>
      </c>
    </row>
    <row r="4412" spans="1:1">
      <c r="A4412" s="32">
        <v>6411</v>
      </c>
    </row>
    <row r="4413" spans="1:1">
      <c r="A4413" s="32">
        <v>6412</v>
      </c>
    </row>
    <row r="4414" spans="1:1">
      <c r="A4414" s="32">
        <v>6413</v>
      </c>
    </row>
    <row r="4415" spans="1:1">
      <c r="A4415" s="32">
        <v>6414</v>
      </c>
    </row>
    <row r="4416" spans="1:1">
      <c r="A4416" s="32">
        <v>6415</v>
      </c>
    </row>
    <row r="4417" spans="1:1">
      <c r="A4417" s="32">
        <v>6416</v>
      </c>
    </row>
    <row r="4418" spans="1:1">
      <c r="A4418" s="32">
        <v>6417</v>
      </c>
    </row>
    <row r="4419" spans="1:1">
      <c r="A4419" s="32">
        <v>6418</v>
      </c>
    </row>
    <row r="4420" spans="1:1">
      <c r="A4420" s="32">
        <v>6419</v>
      </c>
    </row>
    <row r="4421" spans="1:1">
      <c r="A4421" s="32">
        <v>6420</v>
      </c>
    </row>
    <row r="4422" spans="1:1">
      <c r="A4422" s="32">
        <v>6421</v>
      </c>
    </row>
    <row r="4423" spans="1:1">
      <c r="A4423" s="32">
        <v>6422</v>
      </c>
    </row>
    <row r="4424" spans="1:1">
      <c r="A4424" s="32">
        <v>6423</v>
      </c>
    </row>
    <row r="4425" spans="1:1">
      <c r="A4425" s="32">
        <v>6424</v>
      </c>
    </row>
    <row r="4426" spans="1:1">
      <c r="A4426" s="32">
        <v>6425</v>
      </c>
    </row>
    <row r="4427" spans="1:1">
      <c r="A4427" s="32">
        <v>6426</v>
      </c>
    </row>
    <row r="4428" spans="1:1">
      <c r="A4428" s="32">
        <v>6427</v>
      </c>
    </row>
    <row r="4429" spans="1:1">
      <c r="A4429" s="32">
        <v>6428</v>
      </c>
    </row>
    <row r="4430" spans="1:1">
      <c r="A4430" s="32">
        <v>6429</v>
      </c>
    </row>
    <row r="4431" spans="1:1">
      <c r="A4431" s="32">
        <v>6430</v>
      </c>
    </row>
    <row r="4432" spans="1:1">
      <c r="A4432" s="32">
        <v>6431</v>
      </c>
    </row>
    <row r="4433" spans="1:1">
      <c r="A4433" s="32">
        <v>6432</v>
      </c>
    </row>
    <row r="4434" spans="1:1">
      <c r="A4434" s="32">
        <v>6433</v>
      </c>
    </row>
    <row r="4435" spans="1:1">
      <c r="A4435" s="32">
        <v>6434</v>
      </c>
    </row>
    <row r="4436" spans="1:1">
      <c r="A4436" s="32">
        <v>6435</v>
      </c>
    </row>
    <row r="4437" spans="1:1">
      <c r="A4437" s="32">
        <v>6436</v>
      </c>
    </row>
    <row r="4438" spans="1:1">
      <c r="A4438" s="32">
        <v>6437</v>
      </c>
    </row>
    <row r="4439" spans="1:1">
      <c r="A4439" s="32">
        <v>6438</v>
      </c>
    </row>
    <row r="4440" spans="1:1">
      <c r="A4440" s="32">
        <v>6439</v>
      </c>
    </row>
    <row r="4441" spans="1:1">
      <c r="A4441" s="32">
        <v>6440</v>
      </c>
    </row>
    <row r="4442" spans="1:1">
      <c r="A4442" s="32">
        <v>6441</v>
      </c>
    </row>
    <row r="4443" spans="1:1">
      <c r="A4443" s="32">
        <v>6442</v>
      </c>
    </row>
    <row r="4444" spans="1:1">
      <c r="A4444" s="32">
        <v>6443</v>
      </c>
    </row>
    <row r="4445" spans="1:1">
      <c r="A4445" s="32">
        <v>6444</v>
      </c>
    </row>
    <row r="4446" spans="1:1">
      <c r="A4446" s="32">
        <v>6445</v>
      </c>
    </row>
    <row r="4447" spans="1:1">
      <c r="A4447" s="32">
        <v>6446</v>
      </c>
    </row>
    <row r="4448" spans="1:1">
      <c r="A4448" s="32">
        <v>6447</v>
      </c>
    </row>
    <row r="4449" spans="1:1">
      <c r="A4449" s="32">
        <v>6448</v>
      </c>
    </row>
    <row r="4450" spans="1:1">
      <c r="A4450" s="32">
        <v>6449</v>
      </c>
    </row>
    <row r="4451" spans="1:1">
      <c r="A4451" s="32">
        <v>6450</v>
      </c>
    </row>
    <row r="4452" spans="1:1">
      <c r="A4452" s="32">
        <v>6451</v>
      </c>
    </row>
    <row r="4453" spans="1:1">
      <c r="A4453" s="32">
        <v>6452</v>
      </c>
    </row>
    <row r="4454" spans="1:1">
      <c r="A4454" s="32">
        <v>6453</v>
      </c>
    </row>
    <row r="4455" spans="1:1">
      <c r="A4455" s="32">
        <v>6454</v>
      </c>
    </row>
    <row r="4456" spans="1:1">
      <c r="A4456" s="32">
        <v>6455</v>
      </c>
    </row>
    <row r="4457" spans="1:1">
      <c r="A4457" s="32">
        <v>6456</v>
      </c>
    </row>
    <row r="4458" spans="1:1">
      <c r="A4458" s="32">
        <v>6457</v>
      </c>
    </row>
    <row r="4459" spans="1:1">
      <c r="A4459" s="32">
        <v>6458</v>
      </c>
    </row>
    <row r="4460" spans="1:1">
      <c r="A4460" s="32">
        <v>6459</v>
      </c>
    </row>
    <row r="4461" spans="1:1">
      <c r="A4461" s="32">
        <v>6460</v>
      </c>
    </row>
    <row r="4462" spans="1:1">
      <c r="A4462" s="32">
        <v>6461</v>
      </c>
    </row>
    <row r="4463" spans="1:1">
      <c r="A4463" s="32">
        <v>6462</v>
      </c>
    </row>
    <row r="4464" spans="1:1">
      <c r="A4464" s="32">
        <v>6463</v>
      </c>
    </row>
    <row r="4465" spans="1:1">
      <c r="A4465" s="32">
        <v>6464</v>
      </c>
    </row>
    <row r="4466" spans="1:1">
      <c r="A4466" s="32">
        <v>6465</v>
      </c>
    </row>
    <row r="4467" spans="1:1">
      <c r="A4467" s="32">
        <v>6466</v>
      </c>
    </row>
    <row r="4468" spans="1:1">
      <c r="A4468" s="32">
        <v>6467</v>
      </c>
    </row>
    <row r="4469" spans="1:1">
      <c r="A4469" s="32">
        <v>6468</v>
      </c>
    </row>
    <row r="4470" spans="1:1">
      <c r="A4470" s="32">
        <v>6469</v>
      </c>
    </row>
    <row r="4471" spans="1:1">
      <c r="A4471" s="32">
        <v>6470</v>
      </c>
    </row>
    <row r="4472" spans="1:1">
      <c r="A4472" s="32">
        <v>6471</v>
      </c>
    </row>
    <row r="4473" spans="1:1">
      <c r="A4473" s="32">
        <v>6472</v>
      </c>
    </row>
    <row r="4474" spans="1:1">
      <c r="A4474" s="32">
        <v>6473</v>
      </c>
    </row>
    <row r="4475" spans="1:1">
      <c r="A4475" s="32">
        <v>6474</v>
      </c>
    </row>
    <row r="4476" spans="1:1">
      <c r="A4476" s="32">
        <v>6475</v>
      </c>
    </row>
    <row r="4477" spans="1:1">
      <c r="A4477" s="32">
        <v>6476</v>
      </c>
    </row>
    <row r="4478" spans="1:1">
      <c r="A4478" s="32">
        <v>6477</v>
      </c>
    </row>
    <row r="4479" spans="1:1">
      <c r="A4479" s="32">
        <v>6478</v>
      </c>
    </row>
    <row r="4480" spans="1:1">
      <c r="A4480" s="32">
        <v>6479</v>
      </c>
    </row>
    <row r="4481" spans="1:1">
      <c r="A4481" s="32">
        <v>6480</v>
      </c>
    </row>
    <row r="4482" spans="1:1">
      <c r="A4482" s="32">
        <v>6481</v>
      </c>
    </row>
    <row r="4483" spans="1:1">
      <c r="A4483" s="32">
        <v>6482</v>
      </c>
    </row>
    <row r="4484" spans="1:1">
      <c r="A4484" s="32">
        <v>6483</v>
      </c>
    </row>
    <row r="4485" spans="1:1">
      <c r="A4485" s="32">
        <v>6484</v>
      </c>
    </row>
    <row r="4486" spans="1:1">
      <c r="A4486" s="32">
        <v>6485</v>
      </c>
    </row>
    <row r="4487" spans="1:1">
      <c r="A4487" s="32">
        <v>6486</v>
      </c>
    </row>
    <row r="4488" spans="1:1">
      <c r="A4488" s="32">
        <v>6487</v>
      </c>
    </row>
    <row r="4489" spans="1:1">
      <c r="A4489" s="32">
        <v>6488</v>
      </c>
    </row>
    <row r="4490" spans="1:1">
      <c r="A4490" s="32">
        <v>6489</v>
      </c>
    </row>
    <row r="4491" spans="1:1">
      <c r="A4491" s="32">
        <v>6490</v>
      </c>
    </row>
    <row r="4492" spans="1:1">
      <c r="A4492" s="32">
        <v>6491</v>
      </c>
    </row>
    <row r="4493" spans="1:1">
      <c r="A4493" s="32">
        <v>6492</v>
      </c>
    </row>
    <row r="4494" spans="1:1">
      <c r="A4494" s="32">
        <v>6493</v>
      </c>
    </row>
    <row r="4495" spans="1:1">
      <c r="A4495" s="32">
        <v>6494</v>
      </c>
    </row>
    <row r="4496" spans="1:1">
      <c r="A4496" s="32">
        <v>6495</v>
      </c>
    </row>
    <row r="4497" spans="1:1">
      <c r="A4497" s="32">
        <v>6496</v>
      </c>
    </row>
    <row r="4498" spans="1:1">
      <c r="A4498" s="32">
        <v>6497</v>
      </c>
    </row>
    <row r="4499" spans="1:1">
      <c r="A4499" s="32">
        <v>6498</v>
      </c>
    </row>
    <row r="4500" spans="1:1">
      <c r="A4500" s="32">
        <v>6499</v>
      </c>
    </row>
    <row r="4501" spans="1:1">
      <c r="A4501" s="32">
        <v>6500</v>
      </c>
    </row>
    <row r="4502" spans="1:1">
      <c r="A4502" s="32">
        <v>6501</v>
      </c>
    </row>
    <row r="4503" spans="1:1">
      <c r="A4503" s="32">
        <v>6502</v>
      </c>
    </row>
    <row r="4504" spans="1:1">
      <c r="A4504" s="32">
        <v>6503</v>
      </c>
    </row>
    <row r="4505" spans="1:1">
      <c r="A4505" s="32">
        <v>6504</v>
      </c>
    </row>
    <row r="4506" spans="1:1">
      <c r="A4506" s="32">
        <v>6505</v>
      </c>
    </row>
    <row r="4507" spans="1:1">
      <c r="A4507" s="32">
        <v>6506</v>
      </c>
    </row>
    <row r="4508" spans="1:1">
      <c r="A4508" s="32">
        <v>6507</v>
      </c>
    </row>
    <row r="4509" spans="1:1">
      <c r="A4509" s="32">
        <v>6508</v>
      </c>
    </row>
    <row r="4510" spans="1:1">
      <c r="A4510" s="32">
        <v>6509</v>
      </c>
    </row>
    <row r="4511" spans="1:1">
      <c r="A4511" s="32">
        <v>6510</v>
      </c>
    </row>
    <row r="4512" spans="1:1">
      <c r="A4512" s="32">
        <v>6511</v>
      </c>
    </row>
    <row r="4513" spans="1:1">
      <c r="A4513" s="32">
        <v>6512</v>
      </c>
    </row>
    <row r="4514" spans="1:1">
      <c r="A4514" s="32">
        <v>6513</v>
      </c>
    </row>
    <row r="4515" spans="1:1">
      <c r="A4515" s="32">
        <v>6514</v>
      </c>
    </row>
    <row r="4516" spans="1:1">
      <c r="A4516" s="32">
        <v>6515</v>
      </c>
    </row>
    <row r="4517" spans="1:1">
      <c r="A4517" s="32">
        <v>6516</v>
      </c>
    </row>
    <row r="4518" spans="1:1">
      <c r="A4518" s="32">
        <v>6517</v>
      </c>
    </row>
    <row r="4519" spans="1:1">
      <c r="A4519" s="32">
        <v>6518</v>
      </c>
    </row>
    <row r="4520" spans="1:1">
      <c r="A4520" s="32">
        <v>6519</v>
      </c>
    </row>
    <row r="4521" spans="1:1">
      <c r="A4521" s="32">
        <v>6520</v>
      </c>
    </row>
    <row r="4522" spans="1:1">
      <c r="A4522" s="32">
        <v>6521</v>
      </c>
    </row>
    <row r="4523" spans="1:1">
      <c r="A4523" s="32">
        <v>6522</v>
      </c>
    </row>
    <row r="4524" spans="1:1">
      <c r="A4524" s="32">
        <v>6523</v>
      </c>
    </row>
    <row r="4525" spans="1:1">
      <c r="A4525" s="32">
        <v>6524</v>
      </c>
    </row>
    <row r="4526" spans="1:1">
      <c r="A4526" s="32">
        <v>6525</v>
      </c>
    </row>
    <row r="4527" spans="1:1">
      <c r="A4527" s="32">
        <v>6526</v>
      </c>
    </row>
    <row r="4528" spans="1:1">
      <c r="A4528" s="32">
        <v>6527</v>
      </c>
    </row>
    <row r="4529" spans="1:1">
      <c r="A4529" s="32">
        <v>6528</v>
      </c>
    </row>
    <row r="4530" spans="1:1">
      <c r="A4530" s="32">
        <v>6529</v>
      </c>
    </row>
    <row r="4531" spans="1:1">
      <c r="A4531" s="32">
        <v>6530</v>
      </c>
    </row>
    <row r="4532" spans="1:1">
      <c r="A4532" s="32">
        <v>6531</v>
      </c>
    </row>
    <row r="4533" spans="1:1">
      <c r="A4533" s="32">
        <v>6532</v>
      </c>
    </row>
    <row r="4534" spans="1:1">
      <c r="A4534" s="32">
        <v>6533</v>
      </c>
    </row>
    <row r="4535" spans="1:1">
      <c r="A4535" s="32">
        <v>6534</v>
      </c>
    </row>
    <row r="4536" spans="1:1">
      <c r="A4536" s="32">
        <v>6535</v>
      </c>
    </row>
    <row r="4537" spans="1:1">
      <c r="A4537" s="32">
        <v>6536</v>
      </c>
    </row>
    <row r="4538" spans="1:1">
      <c r="A4538" s="32">
        <v>6537</v>
      </c>
    </row>
    <row r="4539" spans="1:1">
      <c r="A4539" s="32">
        <v>6538</v>
      </c>
    </row>
    <row r="4540" spans="1:1">
      <c r="A4540" s="32">
        <v>6539</v>
      </c>
    </row>
    <row r="4541" spans="1:1">
      <c r="A4541" s="32">
        <v>6540</v>
      </c>
    </row>
    <row r="4542" spans="1:1">
      <c r="A4542" s="32">
        <v>6541</v>
      </c>
    </row>
    <row r="4543" spans="1:1">
      <c r="A4543" s="32">
        <v>6542</v>
      </c>
    </row>
    <row r="4544" spans="1:1">
      <c r="A4544" s="32">
        <v>6543</v>
      </c>
    </row>
    <row r="4545" spans="1:1">
      <c r="A4545" s="32">
        <v>6544</v>
      </c>
    </row>
    <row r="4546" spans="1:1">
      <c r="A4546" s="32">
        <v>6545</v>
      </c>
    </row>
    <row r="4547" spans="1:1">
      <c r="A4547" s="32">
        <v>6546</v>
      </c>
    </row>
    <row r="4548" spans="1:1">
      <c r="A4548" s="32">
        <v>6547</v>
      </c>
    </row>
    <row r="4549" spans="1:1">
      <c r="A4549" s="32">
        <v>6548</v>
      </c>
    </row>
    <row r="4550" spans="1:1">
      <c r="A4550" s="32">
        <v>6549</v>
      </c>
    </row>
    <row r="4551" spans="1:1">
      <c r="A4551" s="32">
        <v>6550</v>
      </c>
    </row>
    <row r="4552" spans="1:1">
      <c r="A4552" s="32">
        <v>6551</v>
      </c>
    </row>
    <row r="4553" spans="1:1">
      <c r="A4553" s="32">
        <v>6552</v>
      </c>
    </row>
    <row r="4554" spans="1:1">
      <c r="A4554" s="32">
        <v>6553</v>
      </c>
    </row>
    <row r="4555" spans="1:1">
      <c r="A4555" s="32">
        <v>6554</v>
      </c>
    </row>
    <row r="4556" spans="1:1">
      <c r="A4556" s="32">
        <v>6555</v>
      </c>
    </row>
    <row r="4557" spans="1:1">
      <c r="A4557" s="32">
        <v>6556</v>
      </c>
    </row>
    <row r="4558" spans="1:1">
      <c r="A4558" s="32">
        <v>6557</v>
      </c>
    </row>
    <row r="4559" spans="1:1">
      <c r="A4559" s="32">
        <v>6558</v>
      </c>
    </row>
    <row r="4560" spans="1:1">
      <c r="A4560" s="32">
        <v>6559</v>
      </c>
    </row>
    <row r="4561" spans="1:1">
      <c r="A4561" s="32">
        <v>6560</v>
      </c>
    </row>
    <row r="4562" spans="1:1">
      <c r="A4562" s="32">
        <v>6561</v>
      </c>
    </row>
    <row r="4563" spans="1:1">
      <c r="A4563" s="32">
        <v>6562</v>
      </c>
    </row>
    <row r="4564" spans="1:1">
      <c r="A4564" s="32">
        <v>6563</v>
      </c>
    </row>
    <row r="4565" spans="1:1">
      <c r="A4565" s="32">
        <v>6564</v>
      </c>
    </row>
    <row r="4566" spans="1:1">
      <c r="A4566" s="32">
        <v>6565</v>
      </c>
    </row>
    <row r="4567" spans="1:1">
      <c r="A4567" s="32">
        <v>6566</v>
      </c>
    </row>
    <row r="4568" spans="1:1">
      <c r="A4568" s="32">
        <v>6567</v>
      </c>
    </row>
    <row r="4569" spans="1:1">
      <c r="A4569" s="32">
        <v>6568</v>
      </c>
    </row>
    <row r="4570" spans="1:1">
      <c r="A4570" s="32">
        <v>6569</v>
      </c>
    </row>
    <row r="4571" spans="1:1">
      <c r="A4571" s="32">
        <v>6570</v>
      </c>
    </row>
    <row r="4572" spans="1:1">
      <c r="A4572" s="32">
        <v>6571</v>
      </c>
    </row>
    <row r="4573" spans="1:1">
      <c r="A4573" s="32">
        <v>6572</v>
      </c>
    </row>
    <row r="4574" spans="1:1">
      <c r="A4574" s="32">
        <v>6573</v>
      </c>
    </row>
    <row r="4575" spans="1:1">
      <c r="A4575" s="32">
        <v>6574</v>
      </c>
    </row>
    <row r="4576" spans="1:1">
      <c r="A4576" s="32">
        <v>6575</v>
      </c>
    </row>
    <row r="4577" spans="1:1">
      <c r="A4577" s="32">
        <v>6576</v>
      </c>
    </row>
    <row r="4578" spans="1:1">
      <c r="A4578" s="32">
        <v>6577</v>
      </c>
    </row>
    <row r="4579" spans="1:1">
      <c r="A4579" s="32">
        <v>6578</v>
      </c>
    </row>
    <row r="4580" spans="1:1">
      <c r="A4580" s="32">
        <v>6579</v>
      </c>
    </row>
    <row r="4581" spans="1:1">
      <c r="A4581" s="32">
        <v>6580</v>
      </c>
    </row>
    <row r="4582" spans="1:1">
      <c r="A4582" s="32">
        <v>6581</v>
      </c>
    </row>
    <row r="4583" spans="1:1">
      <c r="A4583" s="32">
        <v>6582</v>
      </c>
    </row>
    <row r="4584" spans="1:1">
      <c r="A4584" s="32">
        <v>6583</v>
      </c>
    </row>
    <row r="4585" spans="1:1">
      <c r="A4585" s="32">
        <v>6584</v>
      </c>
    </row>
    <row r="4586" spans="1:1">
      <c r="A4586" s="32">
        <v>6585</v>
      </c>
    </row>
    <row r="4587" spans="1:1">
      <c r="A4587" s="32">
        <v>6586</v>
      </c>
    </row>
    <row r="4588" spans="1:1">
      <c r="A4588" s="32">
        <v>6587</v>
      </c>
    </row>
    <row r="4589" spans="1:1">
      <c r="A4589" s="32">
        <v>6588</v>
      </c>
    </row>
    <row r="4590" spans="1:1">
      <c r="A4590" s="32">
        <v>6589</v>
      </c>
    </row>
    <row r="4591" spans="1:1">
      <c r="A4591" s="32">
        <v>6590</v>
      </c>
    </row>
    <row r="4592" spans="1:1">
      <c r="A4592" s="32">
        <v>6591</v>
      </c>
    </row>
    <row r="4593" spans="1:1">
      <c r="A4593" s="32">
        <v>6592</v>
      </c>
    </row>
    <row r="4594" spans="1:1">
      <c r="A4594" s="32">
        <v>6593</v>
      </c>
    </row>
    <row r="4595" spans="1:1">
      <c r="A4595" s="32">
        <v>6594</v>
      </c>
    </row>
    <row r="4596" spans="1:1">
      <c r="A4596" s="32">
        <v>6595</v>
      </c>
    </row>
    <row r="4597" spans="1:1">
      <c r="A4597" s="32">
        <v>6596</v>
      </c>
    </row>
    <row r="4598" spans="1:1">
      <c r="A4598" s="32">
        <v>6597</v>
      </c>
    </row>
    <row r="4599" spans="1:1">
      <c r="A4599" s="32">
        <v>6598</v>
      </c>
    </row>
    <row r="4600" spans="1:1">
      <c r="A4600" s="32">
        <v>6599</v>
      </c>
    </row>
    <row r="4601" spans="1:1">
      <c r="A4601" s="32">
        <v>6600</v>
      </c>
    </row>
    <row r="4602" spans="1:1">
      <c r="A4602" s="32">
        <v>6601</v>
      </c>
    </row>
    <row r="4603" spans="1:1">
      <c r="A4603" s="32">
        <v>6602</v>
      </c>
    </row>
    <row r="4604" spans="1:1">
      <c r="A4604" s="32">
        <v>6603</v>
      </c>
    </row>
    <row r="4605" spans="1:1">
      <c r="A4605" s="32">
        <v>6604</v>
      </c>
    </row>
    <row r="4606" spans="1:1">
      <c r="A4606" s="32">
        <v>6605</v>
      </c>
    </row>
    <row r="4607" spans="1:1">
      <c r="A4607" s="32">
        <v>6606</v>
      </c>
    </row>
    <row r="4608" spans="1:1">
      <c r="A4608" s="32">
        <v>6607</v>
      </c>
    </row>
    <row r="4609" spans="1:1">
      <c r="A4609" s="32">
        <v>6608</v>
      </c>
    </row>
    <row r="4610" spans="1:1">
      <c r="A4610" s="32">
        <v>6609</v>
      </c>
    </row>
    <row r="4611" spans="1:1">
      <c r="A4611" s="32">
        <v>6610</v>
      </c>
    </row>
    <row r="4612" spans="1:1">
      <c r="A4612" s="32">
        <v>6611</v>
      </c>
    </row>
    <row r="4613" spans="1:1">
      <c r="A4613" s="32">
        <v>6612</v>
      </c>
    </row>
    <row r="4614" spans="1:1">
      <c r="A4614" s="32">
        <v>6613</v>
      </c>
    </row>
    <row r="4615" spans="1:1">
      <c r="A4615" s="32">
        <v>6614</v>
      </c>
    </row>
    <row r="4616" spans="1:1">
      <c r="A4616" s="32">
        <v>6615</v>
      </c>
    </row>
    <row r="4617" spans="1:1">
      <c r="A4617" s="32">
        <v>6616</v>
      </c>
    </row>
    <row r="4618" spans="1:1">
      <c r="A4618" s="32">
        <v>6617</v>
      </c>
    </row>
    <row r="4619" spans="1:1">
      <c r="A4619" s="32">
        <v>6618</v>
      </c>
    </row>
    <row r="4620" spans="1:1">
      <c r="A4620" s="32">
        <v>6619</v>
      </c>
    </row>
    <row r="4621" spans="1:1">
      <c r="A4621" s="32">
        <v>6620</v>
      </c>
    </row>
    <row r="4622" spans="1:1">
      <c r="A4622" s="32">
        <v>6621</v>
      </c>
    </row>
    <row r="4623" spans="1:1">
      <c r="A4623" s="32">
        <v>6622</v>
      </c>
    </row>
    <row r="4624" spans="1:1">
      <c r="A4624" s="32">
        <v>6623</v>
      </c>
    </row>
    <row r="4625" spans="1:1">
      <c r="A4625" s="32">
        <v>6624</v>
      </c>
    </row>
    <row r="4626" spans="1:1">
      <c r="A4626" s="32">
        <v>6625</v>
      </c>
    </row>
    <row r="4627" spans="1:1">
      <c r="A4627" s="32">
        <v>6626</v>
      </c>
    </row>
    <row r="4628" spans="1:1">
      <c r="A4628" s="32">
        <v>6627</v>
      </c>
    </row>
    <row r="4629" spans="1:1">
      <c r="A4629" s="32">
        <v>6628</v>
      </c>
    </row>
    <row r="4630" spans="1:1">
      <c r="A4630" s="32">
        <v>6629</v>
      </c>
    </row>
    <row r="4631" spans="1:1">
      <c r="A4631" s="32">
        <v>6630</v>
      </c>
    </row>
    <row r="4632" spans="1:1">
      <c r="A4632" s="32">
        <v>6631</v>
      </c>
    </row>
    <row r="4633" spans="1:1">
      <c r="A4633" s="32">
        <v>6632</v>
      </c>
    </row>
    <row r="4634" spans="1:1">
      <c r="A4634" s="32">
        <v>6633</v>
      </c>
    </row>
    <row r="4635" spans="1:1">
      <c r="A4635" s="32">
        <v>6634</v>
      </c>
    </row>
    <row r="4636" spans="1:1">
      <c r="A4636" s="32">
        <v>6635</v>
      </c>
    </row>
    <row r="4637" spans="1:1">
      <c r="A4637" s="32">
        <v>6636</v>
      </c>
    </row>
    <row r="4638" spans="1:1">
      <c r="A4638" s="32">
        <v>6637</v>
      </c>
    </row>
    <row r="4639" spans="1:1">
      <c r="A4639" s="32">
        <v>6638</v>
      </c>
    </row>
    <row r="4640" spans="1:1">
      <c r="A4640" s="32">
        <v>6639</v>
      </c>
    </row>
    <row r="4641" spans="1:1">
      <c r="A4641" s="32">
        <v>6640</v>
      </c>
    </row>
    <row r="4642" spans="1:1">
      <c r="A4642" s="32">
        <v>6641</v>
      </c>
    </row>
    <row r="4643" spans="1:1">
      <c r="A4643" s="32">
        <v>6642</v>
      </c>
    </row>
    <row r="4644" spans="1:1">
      <c r="A4644" s="32">
        <v>6643</v>
      </c>
    </row>
    <row r="4645" spans="1:1">
      <c r="A4645" s="32">
        <v>6644</v>
      </c>
    </row>
    <row r="4646" spans="1:1">
      <c r="A4646" s="32">
        <v>6645</v>
      </c>
    </row>
    <row r="4647" spans="1:1">
      <c r="A4647" s="32">
        <v>6646</v>
      </c>
    </row>
    <row r="4648" spans="1:1">
      <c r="A4648" s="32">
        <v>6647</v>
      </c>
    </row>
    <row r="4649" spans="1:1">
      <c r="A4649" s="32">
        <v>6648</v>
      </c>
    </row>
    <row r="4650" spans="1:1">
      <c r="A4650" s="32">
        <v>6649</v>
      </c>
    </row>
    <row r="4651" spans="1:1">
      <c r="A4651" s="32">
        <v>6650</v>
      </c>
    </row>
    <row r="4652" spans="1:1">
      <c r="A4652" s="32">
        <v>6651</v>
      </c>
    </row>
    <row r="4653" spans="1:1">
      <c r="A4653" s="32">
        <v>6652</v>
      </c>
    </row>
    <row r="4654" spans="1:1">
      <c r="A4654" s="32">
        <v>6653</v>
      </c>
    </row>
    <row r="4655" spans="1:1">
      <c r="A4655" s="32">
        <v>6654</v>
      </c>
    </row>
    <row r="4656" spans="1:1">
      <c r="A4656" s="32">
        <v>6655</v>
      </c>
    </row>
    <row r="4657" spans="1:1">
      <c r="A4657" s="32">
        <v>6656</v>
      </c>
    </row>
    <row r="4658" spans="1:1">
      <c r="A4658" s="32">
        <v>6657</v>
      </c>
    </row>
    <row r="4659" spans="1:1">
      <c r="A4659" s="32">
        <v>6658</v>
      </c>
    </row>
    <row r="4660" spans="1:1">
      <c r="A4660" s="32">
        <v>6659</v>
      </c>
    </row>
    <row r="4661" spans="1:1">
      <c r="A4661" s="32">
        <v>6660</v>
      </c>
    </row>
    <row r="4662" spans="1:1">
      <c r="A4662" s="32">
        <v>6661</v>
      </c>
    </row>
    <row r="4663" spans="1:1">
      <c r="A4663" s="32">
        <v>6662</v>
      </c>
    </row>
    <row r="4664" spans="1:1">
      <c r="A4664" s="32">
        <v>6663</v>
      </c>
    </row>
    <row r="4665" spans="1:1">
      <c r="A4665" s="32">
        <v>6664</v>
      </c>
    </row>
    <row r="4666" spans="1:1">
      <c r="A4666" s="32">
        <v>6665</v>
      </c>
    </row>
    <row r="4667" spans="1:1">
      <c r="A4667" s="32">
        <v>6666</v>
      </c>
    </row>
    <row r="4668" spans="1:1">
      <c r="A4668" s="32">
        <v>6667</v>
      </c>
    </row>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BA467"/>
  <sheetViews>
    <sheetView view="pageBreakPreview" zoomScale="77" zoomScaleNormal="100" zoomScaleSheetLayoutView="77" workbookViewId="0">
      <selection activeCell="O19" sqref="O19"/>
    </sheetView>
  </sheetViews>
  <sheetFormatPr defaultRowHeight="13.5"/>
  <cols>
    <col min="1" max="1" width="9.125" bestFit="1" customWidth="1"/>
    <col min="2" max="2" width="3.625" customWidth="1"/>
    <col min="3" max="3" width="12.625" customWidth="1"/>
    <col min="4" max="4" width="15.25" bestFit="1" customWidth="1"/>
    <col min="5" max="5" width="15.25" customWidth="1"/>
    <col min="6" max="6" width="12.75" bestFit="1" customWidth="1"/>
    <col min="7" max="7" width="12.125" hidden="1" customWidth="1"/>
    <col min="8" max="8" width="17.375" hidden="1" customWidth="1"/>
    <col min="10" max="10" width="11.5" customWidth="1"/>
    <col min="11" max="11" width="10.625" hidden="1" customWidth="1"/>
    <col min="12" max="12" width="3.125" bestFit="1" customWidth="1"/>
    <col min="13" max="13" width="10.5" style="211" customWidth="1"/>
    <col min="14" max="14" width="10.625" hidden="1" customWidth="1"/>
    <col min="15" max="15" width="10.625" style="201" customWidth="1"/>
    <col min="17" max="17" width="9.125" bestFit="1" customWidth="1"/>
    <col min="18" max="18" width="8" customWidth="1"/>
    <col min="19" max="20" width="10.5" customWidth="1"/>
    <col min="21" max="21" width="9" customWidth="1"/>
    <col min="22" max="53" width="9" hidden="1" customWidth="1"/>
    <col min="54" max="54" width="9" customWidth="1"/>
  </cols>
  <sheetData>
    <row r="1" spans="1:53" s="62" customFormat="1" ht="18" customHeight="1">
      <c r="A1" s="355" t="str">
        <f>CONCATENATE('加盟校情報&amp;大会設定'!G5,'加盟校情報&amp;大会設定'!H5,'加盟校情報&amp;大会設定'!I5,'加盟校情報&amp;大会設定'!J5)&amp;"　男子様式Ⅰ"</f>
        <v>第45回東海学生陸上競技秋季選手権大会　男子様式Ⅰ</v>
      </c>
      <c r="B1" s="355"/>
      <c r="C1" s="355"/>
      <c r="D1" s="355"/>
      <c r="E1" s="355"/>
      <c r="F1" s="355"/>
      <c r="G1" s="355"/>
      <c r="H1" s="355"/>
      <c r="I1" s="355"/>
      <c r="J1" s="355"/>
      <c r="K1" s="355"/>
      <c r="L1" s="355"/>
      <c r="M1" s="355"/>
      <c r="N1" s="355"/>
      <c r="O1" s="355"/>
      <c r="P1" s="355"/>
      <c r="Q1" s="355"/>
      <c r="R1" s="355"/>
      <c r="S1" s="355"/>
      <c r="T1" s="355"/>
    </row>
    <row r="2" spans="1:53" s="62" customFormat="1" ht="18" customHeight="1">
      <c r="A2" s="355"/>
      <c r="B2" s="355"/>
      <c r="C2" s="355"/>
      <c r="D2" s="355"/>
      <c r="E2" s="355"/>
      <c r="F2" s="355"/>
      <c r="G2" s="355"/>
      <c r="H2" s="355"/>
      <c r="I2" s="355"/>
      <c r="J2" s="355"/>
      <c r="K2" s="355"/>
      <c r="L2" s="355"/>
      <c r="M2" s="355"/>
      <c r="N2" s="355"/>
      <c r="O2" s="355"/>
      <c r="P2" s="355"/>
      <c r="Q2" s="355"/>
      <c r="R2" s="355"/>
      <c r="S2" s="355"/>
      <c r="T2" s="355"/>
    </row>
    <row r="3" spans="1:53" s="62" customFormat="1" ht="18" customHeight="1">
      <c r="A3" s="355"/>
      <c r="B3" s="355"/>
      <c r="C3" s="355"/>
      <c r="D3" s="355"/>
      <c r="E3" s="355"/>
      <c r="F3" s="355"/>
      <c r="G3" s="355"/>
      <c r="H3" s="355"/>
      <c r="I3" s="355"/>
      <c r="J3" s="355"/>
      <c r="K3" s="355"/>
      <c r="L3" s="355"/>
      <c r="M3" s="355"/>
      <c r="N3" s="355"/>
      <c r="O3" s="355"/>
      <c r="P3" s="355"/>
      <c r="Q3" s="355"/>
      <c r="R3" s="355"/>
      <c r="S3" s="355"/>
      <c r="T3" s="355"/>
    </row>
    <row r="4" spans="1:53" s="225" customFormat="1" ht="18.75" customHeight="1" thickBot="1">
      <c r="A4" s="229"/>
      <c r="B4" s="229"/>
      <c r="C4" s="229"/>
      <c r="D4" s="230"/>
      <c r="E4" s="230"/>
      <c r="F4" s="230"/>
      <c r="G4" s="230"/>
      <c r="H4" s="230"/>
      <c r="I4" s="230"/>
      <c r="J4" s="230"/>
      <c r="K4" s="230"/>
      <c r="L4" s="230"/>
      <c r="M4" s="230"/>
      <c r="N4" s="230"/>
      <c r="O4" s="629"/>
      <c r="P4" s="230"/>
      <c r="Q4" s="230"/>
      <c r="R4" s="230"/>
      <c r="S4" s="224"/>
      <c r="T4" s="224"/>
    </row>
    <row r="5" spans="1:53" s="62" customFormat="1" ht="17.25" customHeight="1">
      <c r="A5" s="219" t="s">
        <v>6371</v>
      </c>
      <c r="B5" s="66"/>
      <c r="C5" s="67" t="str">
        <f>基本情報登録!B8</f>
        <v>大学名</v>
      </c>
      <c r="D5" s="336" t="str">
        <f>IF(基本情報登録!D8&gt;0,基本情報登録!D8,"")</f>
        <v/>
      </c>
      <c r="E5" s="336"/>
      <c r="F5" s="66"/>
      <c r="G5" s="66"/>
      <c r="H5" s="66"/>
      <c r="I5" s="66"/>
      <c r="J5" s="67" t="str">
        <f>基本情報登録!B20</f>
        <v>監督名</v>
      </c>
      <c r="K5" s="67"/>
      <c r="L5" s="67"/>
      <c r="M5" s="336" t="str">
        <f>IF(基本情報登録!D20&gt;0,基本情報登録!D20,"")</f>
        <v/>
      </c>
      <c r="N5" s="336"/>
      <c r="O5" s="336"/>
      <c r="P5" s="336"/>
      <c r="Q5" s="68" t="s">
        <v>11</v>
      </c>
      <c r="R5" s="332" t="s">
        <v>12</v>
      </c>
      <c r="S5" s="318" t="s">
        <v>13</v>
      </c>
      <c r="T5" s="319"/>
    </row>
    <row r="6" spans="1:53" s="62" customFormat="1" ht="18" customHeight="1" thickBot="1">
      <c r="A6" s="66"/>
      <c r="B6" s="66"/>
      <c r="C6" s="67"/>
      <c r="D6" s="66"/>
      <c r="E6" s="66"/>
      <c r="F6" s="66"/>
      <c r="G6" s="66"/>
      <c r="H6" s="66"/>
      <c r="I6" s="66"/>
      <c r="J6" s="66"/>
      <c r="K6" s="66" t="s">
        <v>14</v>
      </c>
      <c r="L6" s="66"/>
      <c r="M6" s="204"/>
      <c r="N6" s="66"/>
      <c r="O6" s="198"/>
      <c r="P6" s="66"/>
      <c r="R6" s="333"/>
      <c r="S6" s="320"/>
      <c r="T6" s="321"/>
    </row>
    <row r="7" spans="1:53" s="62" customFormat="1" ht="18" customHeight="1">
      <c r="A7" s="66"/>
      <c r="B7" s="66"/>
      <c r="C7" s="67" t="str">
        <f>基本情報登録!B16</f>
        <v>部長名</v>
      </c>
      <c r="D7" s="336" t="str">
        <f>IF(基本情報登録!D16&gt;0,基本情報登録!D16,"")</f>
        <v/>
      </c>
      <c r="E7" s="336"/>
      <c r="F7" s="69" t="s">
        <v>11</v>
      </c>
      <c r="G7" s="66"/>
      <c r="H7" s="66"/>
      <c r="I7" s="66"/>
      <c r="J7" s="67" t="str">
        <f>基本情報登録!B18</f>
        <v>緊急連絡先</v>
      </c>
      <c r="K7" s="67"/>
      <c r="L7" s="67"/>
      <c r="M7" s="336" t="str">
        <f>IF(基本情報登録!D18&gt;0,基本情報登録!D18,"")</f>
        <v/>
      </c>
      <c r="N7" s="336"/>
      <c r="O7" s="336"/>
      <c r="P7" s="336"/>
      <c r="R7" s="334">
        <f>COUNTA(J14:J463)</f>
        <v>0</v>
      </c>
      <c r="S7" s="322">
        <f>R7*1500</f>
        <v>0</v>
      </c>
      <c r="T7" s="323"/>
    </row>
    <row r="8" spans="1:53" s="62" customFormat="1" ht="18" customHeight="1" thickBot="1">
      <c r="A8" s="66"/>
      <c r="B8" s="66"/>
      <c r="C8" s="67"/>
      <c r="D8" s="66"/>
      <c r="E8" s="66"/>
      <c r="F8" s="66"/>
      <c r="G8" s="66"/>
      <c r="H8" s="66"/>
      <c r="I8" s="66"/>
      <c r="J8" s="66"/>
      <c r="K8" s="66" t="s">
        <v>14</v>
      </c>
      <c r="L8" s="66"/>
      <c r="M8" s="204"/>
      <c r="N8" s="66"/>
      <c r="O8" s="198"/>
      <c r="P8" s="66"/>
      <c r="R8" s="335"/>
      <c r="S8" s="324"/>
      <c r="T8" s="325"/>
      <c r="AA8" s="143"/>
      <c r="AB8" s="143"/>
      <c r="AC8" s="143"/>
      <c r="AD8" s="143"/>
      <c r="AE8" s="143"/>
      <c r="AF8" s="143"/>
      <c r="AG8" s="143"/>
    </row>
    <row r="9" spans="1:53" s="62" customFormat="1" ht="18" customHeight="1" thickBot="1">
      <c r="A9" s="66"/>
      <c r="B9" s="66"/>
      <c r="C9" s="67" t="str">
        <f>基本情報登録!B25</f>
        <v>申込責任者氏名</v>
      </c>
      <c r="D9" s="337" t="str">
        <f>IF(基本情報登録!D25&gt;0,基本情報登録!D25,"")</f>
        <v/>
      </c>
      <c r="E9" s="337"/>
      <c r="F9" s="70" t="s">
        <v>11</v>
      </c>
      <c r="G9" s="66"/>
      <c r="H9" s="66"/>
      <c r="I9" s="66"/>
      <c r="J9" s="141" t="str">
        <f>基本情報登録!B27</f>
        <v>電話番号</v>
      </c>
      <c r="K9" s="67"/>
      <c r="L9" s="67"/>
      <c r="M9" s="337" t="str">
        <f>IF(基本情報登録!D27&gt;0,基本情報登録!D27,"")</f>
        <v/>
      </c>
      <c r="N9" s="337"/>
      <c r="O9" s="337"/>
      <c r="P9" s="337"/>
      <c r="Q9" s="66"/>
      <c r="R9" s="66"/>
      <c r="S9" s="66"/>
      <c r="T9" s="66"/>
      <c r="Y9" s="193" t="s">
        <v>6340</v>
      </c>
      <c r="Z9" s="193" t="s">
        <v>6341</v>
      </c>
      <c r="AA9" s="193"/>
      <c r="AB9" s="193" t="s">
        <v>6342</v>
      </c>
      <c r="AC9" s="193" t="s">
        <v>6354</v>
      </c>
      <c r="AD9" s="193"/>
      <c r="AE9" s="193"/>
      <c r="AF9" s="193"/>
      <c r="AG9" s="194"/>
      <c r="AH9" s="194"/>
      <c r="AI9" s="194"/>
      <c r="AJ9" s="194"/>
      <c r="AK9" s="194"/>
      <c r="AL9" s="194"/>
      <c r="AM9" s="194"/>
      <c r="AN9" s="194"/>
      <c r="AO9" s="194"/>
      <c r="AP9" s="194"/>
      <c r="AQ9" s="62" t="s">
        <v>6360</v>
      </c>
      <c r="AS9" s="194" t="s">
        <v>6392</v>
      </c>
      <c r="AT9" s="194" t="s">
        <v>6391</v>
      </c>
      <c r="AU9" s="194" t="s">
        <v>6393</v>
      </c>
      <c r="AV9" s="194"/>
      <c r="AW9" s="62" t="s">
        <v>6374</v>
      </c>
      <c r="AX9" s="194" t="s">
        <v>6392</v>
      </c>
      <c r="AY9" s="194" t="s">
        <v>6391</v>
      </c>
      <c r="AZ9" s="194" t="s">
        <v>6393</v>
      </c>
      <c r="BA9" s="194"/>
    </row>
    <row r="10" spans="1:53" s="62" customFormat="1" ht="36" customHeight="1" thickBot="1">
      <c r="A10" s="291" t="s">
        <v>6408</v>
      </c>
      <c r="B10" s="292"/>
      <c r="C10" s="293"/>
      <c r="D10" s="294" t="s">
        <v>6372</v>
      </c>
      <c r="E10" s="295"/>
      <c r="F10" s="295"/>
      <c r="G10" s="295"/>
      <c r="H10" s="295"/>
      <c r="I10" s="295"/>
      <c r="J10" s="295"/>
      <c r="K10" s="295"/>
      <c r="L10" s="295"/>
      <c r="M10" s="295"/>
      <c r="N10" s="295"/>
      <c r="O10" s="295"/>
      <c r="P10" s="295"/>
      <c r="Q10" s="295"/>
      <c r="R10" s="296"/>
      <c r="S10" s="66"/>
      <c r="T10" s="66"/>
      <c r="Y10" s="194"/>
      <c r="Z10" s="193"/>
      <c r="AA10" s="193" t="str">
        <f>IF(AA12&gt;0,1,"")</f>
        <v/>
      </c>
      <c r="AB10" s="193" t="str">
        <f>IF(AB12&gt;0,1,"")</f>
        <v/>
      </c>
      <c r="AC10" s="193" t="str">
        <f t="shared" ref="AC10:AR10" si="0">IF(AC12&gt;0,1,"")</f>
        <v/>
      </c>
      <c r="AD10" s="193" t="str">
        <f t="shared" si="0"/>
        <v/>
      </c>
      <c r="AE10" s="193" t="str">
        <f t="shared" si="0"/>
        <v/>
      </c>
      <c r="AF10" s="193" t="str">
        <f t="shared" si="0"/>
        <v/>
      </c>
      <c r="AG10" s="193" t="str">
        <f t="shared" si="0"/>
        <v/>
      </c>
      <c r="AH10" s="193" t="str">
        <f t="shared" si="0"/>
        <v/>
      </c>
      <c r="AI10" s="193" t="str">
        <f t="shared" si="0"/>
        <v/>
      </c>
      <c r="AJ10" s="193" t="str">
        <f t="shared" si="0"/>
        <v/>
      </c>
      <c r="AK10" s="193" t="str">
        <f t="shared" si="0"/>
        <v/>
      </c>
      <c r="AL10" s="193" t="str">
        <f t="shared" si="0"/>
        <v/>
      </c>
      <c r="AM10" s="193" t="str">
        <f t="shared" si="0"/>
        <v/>
      </c>
      <c r="AN10" s="193" t="str">
        <f t="shared" si="0"/>
        <v/>
      </c>
      <c r="AO10" s="193" t="str">
        <f t="shared" si="0"/>
        <v/>
      </c>
      <c r="AP10" s="193" t="str">
        <f t="shared" si="0"/>
        <v/>
      </c>
      <c r="AQ10" s="193" t="str">
        <f t="shared" si="0"/>
        <v/>
      </c>
      <c r="AR10" s="220" t="str">
        <f t="shared" si="0"/>
        <v/>
      </c>
      <c r="AS10" s="193" t="str">
        <f t="shared" ref="AS10:AV10" si="1">IF(AS12&gt;0,1,"")</f>
        <v/>
      </c>
      <c r="AT10" s="193" t="str">
        <f t="shared" si="1"/>
        <v/>
      </c>
      <c r="AU10" s="193" t="str">
        <f t="shared" si="1"/>
        <v/>
      </c>
      <c r="AV10" s="193" t="str">
        <f t="shared" si="1"/>
        <v/>
      </c>
      <c r="AX10" s="193" t="str">
        <f>IF(AX12&gt;0,1,"")</f>
        <v/>
      </c>
      <c r="AY10" s="193" t="str">
        <f t="shared" ref="AY10:BA10" si="2">IF(AY12&gt;0,1,"")</f>
        <v/>
      </c>
      <c r="AZ10" s="193" t="str">
        <f t="shared" si="2"/>
        <v/>
      </c>
      <c r="BA10" s="193" t="str">
        <f t="shared" si="2"/>
        <v/>
      </c>
    </row>
    <row r="11" spans="1:53" s="62" customFormat="1" ht="30.75" customHeight="1" thickBot="1">
      <c r="A11" s="297" t="s">
        <v>6373</v>
      </c>
      <c r="B11" s="298"/>
      <c r="C11" s="299"/>
      <c r="D11" s="300" t="str">
        <f>IF(COUNTIF($Y$10:$CO$10,1)&gt;0,HLOOKUP(1,$Y$10:$CO$11,2,FALSE),"")</f>
        <v/>
      </c>
      <c r="E11" s="301"/>
      <c r="F11" s="301"/>
      <c r="G11" s="301"/>
      <c r="H11" s="301"/>
      <c r="I11" s="301"/>
      <c r="J11" s="301"/>
      <c r="K11" s="301"/>
      <c r="L11" s="301"/>
      <c r="M11" s="301"/>
      <c r="N11" s="301"/>
      <c r="O11" s="301"/>
      <c r="P11" s="301"/>
      <c r="Q11" s="301"/>
      <c r="R11" s="302"/>
      <c r="S11" s="66"/>
      <c r="T11" s="66"/>
      <c r="Y11" s="193"/>
      <c r="Z11" s="193"/>
      <c r="AA11" s="193" t="s">
        <v>6359</v>
      </c>
      <c r="AB11" s="193" t="s">
        <v>6405</v>
      </c>
      <c r="AC11" s="202" t="s">
        <v>6358</v>
      </c>
      <c r="AD11" s="202" t="s">
        <v>6358</v>
      </c>
      <c r="AE11" s="202" t="s">
        <v>6358</v>
      </c>
      <c r="AF11" s="202" t="s">
        <v>6358</v>
      </c>
      <c r="AG11" s="202" t="s">
        <v>6358</v>
      </c>
      <c r="AH11" s="202" t="s">
        <v>6358</v>
      </c>
      <c r="AI11" s="202" t="s">
        <v>6358</v>
      </c>
      <c r="AJ11" s="202" t="s">
        <v>6358</v>
      </c>
      <c r="AK11" s="202" t="s">
        <v>6358</v>
      </c>
      <c r="AL11" s="202" t="s">
        <v>6358</v>
      </c>
      <c r="AM11" s="202" t="s">
        <v>6358</v>
      </c>
      <c r="AN11" s="202" t="s">
        <v>6358</v>
      </c>
      <c r="AO11" s="202" t="s">
        <v>6358</v>
      </c>
      <c r="AP11" s="202" t="s">
        <v>6358</v>
      </c>
      <c r="AQ11" s="62" t="s">
        <v>6362</v>
      </c>
      <c r="AR11" s="62" t="s">
        <v>6361</v>
      </c>
      <c r="AS11" s="202" t="s">
        <v>6358</v>
      </c>
      <c r="AT11" s="202" t="s">
        <v>6358</v>
      </c>
      <c r="AU11" s="202" t="s">
        <v>6358</v>
      </c>
      <c r="AV11" s="202" t="s">
        <v>6358</v>
      </c>
      <c r="AX11" s="202" t="s">
        <v>6358</v>
      </c>
      <c r="AY11" s="202" t="s">
        <v>6358</v>
      </c>
      <c r="AZ11" s="202" t="s">
        <v>6358</v>
      </c>
      <c r="BA11" s="202" t="s">
        <v>6358</v>
      </c>
    </row>
    <row r="12" spans="1:53" s="62" customFormat="1" ht="18" customHeight="1" thickBot="1">
      <c r="A12" s="351" t="s">
        <v>15</v>
      </c>
      <c r="B12" s="367" t="s">
        <v>16</v>
      </c>
      <c r="C12" s="368"/>
      <c r="D12" s="348" t="s">
        <v>17</v>
      </c>
      <c r="E12" s="348" t="s">
        <v>18</v>
      </c>
      <c r="F12" s="348" t="s">
        <v>19</v>
      </c>
      <c r="G12" s="61" t="s">
        <v>4</v>
      </c>
      <c r="H12" s="61" t="s">
        <v>20</v>
      </c>
      <c r="I12" s="367" t="s">
        <v>21</v>
      </c>
      <c r="J12" s="368"/>
      <c r="K12" s="348" t="s">
        <v>23</v>
      </c>
      <c r="L12" s="340" t="s">
        <v>5044</v>
      </c>
      <c r="M12" s="341"/>
      <c r="N12" s="341"/>
      <c r="O12" s="341"/>
      <c r="P12" s="341"/>
      <c r="Q12" s="341"/>
      <c r="R12" s="342"/>
      <c r="S12" s="376" t="s">
        <v>22</v>
      </c>
      <c r="T12" s="377"/>
      <c r="V12" s="62">
        <f>COUNTIF(AW14:AW463,1)</f>
        <v>0</v>
      </c>
      <c r="Y12" s="193"/>
      <c r="Z12" s="193"/>
      <c r="AA12" s="193">
        <f>MAX(AA14:AA463)</f>
        <v>0</v>
      </c>
      <c r="AB12" s="193">
        <f>MAX(AB14:AB463)</f>
        <v>0</v>
      </c>
      <c r="AC12" s="193">
        <f t="shared" ref="AC12:AR12" si="3">MAX(AC14:AC463)</f>
        <v>0</v>
      </c>
      <c r="AD12" s="193">
        <f t="shared" si="3"/>
        <v>0</v>
      </c>
      <c r="AE12" s="193">
        <f t="shared" si="3"/>
        <v>0</v>
      </c>
      <c r="AF12" s="193">
        <f t="shared" si="3"/>
        <v>0</v>
      </c>
      <c r="AG12" s="193">
        <f t="shared" si="3"/>
        <v>0</v>
      </c>
      <c r="AH12" s="193">
        <f t="shared" si="3"/>
        <v>0</v>
      </c>
      <c r="AI12" s="193">
        <f t="shared" si="3"/>
        <v>0</v>
      </c>
      <c r="AJ12" s="193">
        <f t="shared" si="3"/>
        <v>0</v>
      </c>
      <c r="AK12" s="193">
        <f t="shared" si="3"/>
        <v>0</v>
      </c>
      <c r="AL12" s="193">
        <f t="shared" si="3"/>
        <v>0</v>
      </c>
      <c r="AM12" s="193">
        <f t="shared" si="3"/>
        <v>0</v>
      </c>
      <c r="AN12" s="193">
        <f t="shared" si="3"/>
        <v>0</v>
      </c>
      <c r="AO12" s="193">
        <f t="shared" si="3"/>
        <v>0</v>
      </c>
      <c r="AP12" s="193">
        <f t="shared" si="3"/>
        <v>0</v>
      </c>
      <c r="AQ12" s="193">
        <f t="shared" si="3"/>
        <v>0</v>
      </c>
      <c r="AR12" s="220">
        <f t="shared" si="3"/>
        <v>0</v>
      </c>
      <c r="AS12" s="193">
        <f t="shared" ref="AS12:AV12" si="4">MAX(AS14:AS463)</f>
        <v>0</v>
      </c>
      <c r="AT12" s="193">
        <f t="shared" si="4"/>
        <v>0</v>
      </c>
      <c r="AU12" s="193">
        <f t="shared" si="4"/>
        <v>0</v>
      </c>
      <c r="AV12" s="193">
        <f t="shared" si="4"/>
        <v>0</v>
      </c>
      <c r="AX12" s="193">
        <f t="shared" ref="AX12:BA12" si="5">MAX(AX14:AX463)</f>
        <v>0</v>
      </c>
      <c r="AY12" s="193">
        <f t="shared" si="5"/>
        <v>0</v>
      </c>
      <c r="AZ12" s="193">
        <f t="shared" si="5"/>
        <v>0</v>
      </c>
      <c r="BA12" s="193">
        <f t="shared" si="5"/>
        <v>0</v>
      </c>
    </row>
    <row r="13" spans="1:53" s="62" customFormat="1" ht="18" customHeight="1" thickBot="1">
      <c r="A13" s="345"/>
      <c r="B13" s="369"/>
      <c r="C13" s="370"/>
      <c r="D13" s="349"/>
      <c r="E13" s="349"/>
      <c r="F13" s="349"/>
      <c r="G13" s="63"/>
      <c r="H13" s="63"/>
      <c r="I13" s="369"/>
      <c r="J13" s="370"/>
      <c r="K13" s="349"/>
      <c r="L13" s="338" t="s">
        <v>6404</v>
      </c>
      <c r="M13" s="339"/>
      <c r="N13" s="64" t="s">
        <v>24</v>
      </c>
      <c r="O13" s="199" t="s">
        <v>25</v>
      </c>
      <c r="P13" s="338" t="s">
        <v>26</v>
      </c>
      <c r="Q13" s="356"/>
      <c r="R13" s="357"/>
      <c r="S13" s="65" t="s">
        <v>27</v>
      </c>
      <c r="T13" s="65" t="s">
        <v>28</v>
      </c>
      <c r="Y13" s="193"/>
      <c r="Z13" s="193"/>
      <c r="AA13" s="193"/>
      <c r="AB13" s="193"/>
      <c r="AC13" s="193" t="s">
        <v>6343</v>
      </c>
      <c r="AD13" s="193" t="s">
        <v>6344</v>
      </c>
      <c r="AE13" s="193" t="s">
        <v>6345</v>
      </c>
      <c r="AF13" s="193" t="s">
        <v>6346</v>
      </c>
      <c r="AG13" s="193" t="s">
        <v>6347</v>
      </c>
      <c r="AH13" s="193" t="s">
        <v>6348</v>
      </c>
      <c r="AI13" s="193" t="s">
        <v>6349</v>
      </c>
      <c r="AJ13" s="193" t="s">
        <v>6350</v>
      </c>
      <c r="AK13" s="193" t="s">
        <v>6351</v>
      </c>
      <c r="AL13" s="193" t="s">
        <v>6352</v>
      </c>
      <c r="AM13" s="193" t="s">
        <v>6386</v>
      </c>
      <c r="AN13" s="193" t="s">
        <v>6355</v>
      </c>
      <c r="AO13" s="193" t="s">
        <v>6356</v>
      </c>
      <c r="AP13" s="193" t="s">
        <v>6357</v>
      </c>
      <c r="AS13" s="193" t="s">
        <v>6390</v>
      </c>
      <c r="AT13" s="193" t="s">
        <v>6388</v>
      </c>
      <c r="AU13" s="193" t="s">
        <v>6389</v>
      </c>
      <c r="AV13" s="193" t="s">
        <v>6394</v>
      </c>
      <c r="AX13" s="193" t="s">
        <v>6395</v>
      </c>
      <c r="AY13" s="193" t="s">
        <v>6396</v>
      </c>
      <c r="AZ13" s="193" t="s">
        <v>6387</v>
      </c>
      <c r="BA13" s="193" t="s">
        <v>6397</v>
      </c>
    </row>
    <row r="14" spans="1:53" s="5" customFormat="1" ht="18" customHeight="1" thickTop="1" thickBot="1">
      <c r="A14" s="343">
        <v>1</v>
      </c>
      <c r="B14" s="314" t="s">
        <v>1301</v>
      </c>
      <c r="C14" s="316"/>
      <c r="D14" s="316" t="str">
        <f>IF(C14&gt;0,VLOOKUP(C14,男子登録情報!$A$1:$H$1688,3,0),"")</f>
        <v/>
      </c>
      <c r="E14" s="316" t="str">
        <f>IF(C14&gt;0,VLOOKUP(C14,男子登録情報!$A$1:$H$1688,4,0),"")</f>
        <v/>
      </c>
      <c r="F14" s="38" t="str">
        <f>IF(C14&gt;0,VLOOKUP(C14,男子登録情報!$A$1:$H$1688,8,0),"")</f>
        <v/>
      </c>
      <c r="G14" s="352" t="e">
        <f>IF(F15&gt;0,VLOOKUP(F15,男子登録情報!$N$2:$O$48,2,0),"")</f>
        <v>#N/A</v>
      </c>
      <c r="H14" s="352" t="str">
        <f>IF(C14&gt;0,TEXT(C14,"100000000"),"")</f>
        <v/>
      </c>
      <c r="I14" s="151" t="s">
        <v>29</v>
      </c>
      <c r="J14" s="152"/>
      <c r="K14" s="7" t="str">
        <f>IF(J14&gt;0,VLOOKUP(J14,男子登録情報!$J$1:$K$21,2,0),"")</f>
        <v/>
      </c>
      <c r="L14" s="162" t="s">
        <v>32</v>
      </c>
      <c r="M14" s="205"/>
      <c r="N14" s="101" t="str">
        <f>IF(K14="","",LEFT(K14,5)&amp;" "&amp;IF(OR(LEFT(K14,3)*1&lt;70,LEFT(K14,3)*1&gt;100),REPT(0,7-LEN(M14)),REPT(0,5-LEN(M14)))&amp;M14)</f>
        <v/>
      </c>
      <c r="O14" s="197"/>
      <c r="P14" s="373"/>
      <c r="Q14" s="374"/>
      <c r="R14" s="375"/>
      <c r="S14" s="329" t="str">
        <f>IF(C14="","",IF(COUNTIF('様式Ⅱ(男子4×100mR)'!$C$18:$C$29,C14)=0,"",$A$5))</f>
        <v/>
      </c>
      <c r="T14" s="329" t="str">
        <f>IF(C14="","",IF(COUNTIF('様式Ⅱ(男子4×400mR)'!$C$18:$C$29,C14)=0,"",$A$5))</f>
        <v/>
      </c>
      <c r="Y14" s="195" t="str">
        <f>IF(C14="","",COUNTIF($B$14:$C$462,C14))</f>
        <v/>
      </c>
      <c r="Z14" s="195" t="str">
        <f>IF(C14="","",COUNTIF($J$14:$J$463,J14))</f>
        <v/>
      </c>
      <c r="AA14" s="195" t="str">
        <f>IF(C14="","",IF(AND(Y14&gt;1,Z14&gt;1),1,""))</f>
        <v/>
      </c>
      <c r="AB14" s="195" t="str">
        <f>IF(O14="","",IF(AND(O14&gt;20170100,20180917&gt;O14),0,1))</f>
        <v/>
      </c>
      <c r="AC14" s="195" t="str">
        <f>IF($J14="","",COUNTIF($M14,$AC$13))</f>
        <v/>
      </c>
      <c r="AD14" s="195" t="str">
        <f>IF($J14="","",COUNTIF($M14,AD$13))</f>
        <v/>
      </c>
      <c r="AE14" s="195" t="str">
        <f>IF($J14="","",COUNTIF($M14,AE$13))</f>
        <v/>
      </c>
      <c r="AF14" s="195" t="str">
        <f t="shared" ref="AF14:AP29" si="6">IF($J14="","",COUNTIF($M14,AF$13))</f>
        <v/>
      </c>
      <c r="AG14" s="195" t="str">
        <f t="shared" si="6"/>
        <v/>
      </c>
      <c r="AH14" s="195" t="str">
        <f t="shared" si="6"/>
        <v/>
      </c>
      <c r="AI14" s="195" t="str">
        <f t="shared" si="6"/>
        <v/>
      </c>
      <c r="AJ14" s="195" t="str">
        <f t="shared" si="6"/>
        <v/>
      </c>
      <c r="AK14" s="195" t="str">
        <f t="shared" si="6"/>
        <v/>
      </c>
      <c r="AL14" s="195" t="str">
        <f t="shared" si="6"/>
        <v/>
      </c>
      <c r="AM14" s="195" t="str">
        <f t="shared" si="6"/>
        <v/>
      </c>
      <c r="AN14" s="195" t="str">
        <f t="shared" si="6"/>
        <v/>
      </c>
      <c r="AO14" s="195" t="str">
        <f t="shared" si="6"/>
        <v/>
      </c>
      <c r="AP14" s="195" t="str">
        <f t="shared" si="6"/>
        <v/>
      </c>
      <c r="AQ14" s="196" t="str">
        <f>IF(J14&gt;0,"",IF(J15&gt;0,1,""))</f>
        <v/>
      </c>
      <c r="AR14" s="221" t="str">
        <f>IF(J14="","",IF(C14&gt;0,"",1))</f>
        <v/>
      </c>
      <c r="AS14" s="195" t="str">
        <f t="shared" ref="AS14:BA29" si="7">IF($J14="","",COUNTIF($M14,AS$13))</f>
        <v/>
      </c>
      <c r="AT14" s="195" t="str">
        <f t="shared" si="7"/>
        <v/>
      </c>
      <c r="AU14" s="195" t="str">
        <f t="shared" si="7"/>
        <v/>
      </c>
      <c r="AV14" s="195" t="str">
        <f t="shared" si="7"/>
        <v/>
      </c>
      <c r="AW14" s="196">
        <f>COUNTIF($C$14:C14,C14)</f>
        <v>0</v>
      </c>
      <c r="AX14" s="195" t="str">
        <f t="shared" si="7"/>
        <v/>
      </c>
      <c r="AY14" s="195" t="str">
        <f t="shared" si="7"/>
        <v/>
      </c>
      <c r="AZ14" s="195" t="str">
        <f t="shared" si="7"/>
        <v/>
      </c>
      <c r="BA14" s="195" t="str">
        <f t="shared" si="7"/>
        <v/>
      </c>
    </row>
    <row r="15" spans="1:53" s="5" customFormat="1" ht="18" customHeight="1" thickBot="1">
      <c r="A15" s="344"/>
      <c r="B15" s="315"/>
      <c r="C15" s="317"/>
      <c r="D15" s="317"/>
      <c r="E15" s="317"/>
      <c r="F15" s="39" t="str">
        <f>IF(C14&gt;0,VLOOKUP(C14,男子登録情報!$A$1:$H$1688,5,0),"")</f>
        <v/>
      </c>
      <c r="G15" s="353"/>
      <c r="H15" s="353"/>
      <c r="I15" s="9" t="s">
        <v>33</v>
      </c>
      <c r="J15" s="152"/>
      <c r="K15" s="7" t="str">
        <f>IF(J15&gt;0,VLOOKUP(J15,男子登録情報!$J$2:$K$21,2,0),"")</f>
        <v/>
      </c>
      <c r="L15" s="9" t="s">
        <v>34</v>
      </c>
      <c r="M15" s="206"/>
      <c r="N15" s="8" t="str">
        <f t="shared" ref="N15:N77" si="8">IF(K15="","",LEFT(K15,5)&amp;" "&amp;IF(OR(LEFT(K15,3)*1&lt;70,LEFT(K15,3)*1&gt;100),REPT(0,7-LEN(M15)),REPT(0,5-LEN(M15)))&amp;M15)</f>
        <v/>
      </c>
      <c r="O15" s="630"/>
      <c r="P15" s="305"/>
      <c r="Q15" s="306"/>
      <c r="R15" s="307"/>
      <c r="S15" s="330"/>
      <c r="T15" s="330"/>
      <c r="Y15" s="195" t="str">
        <f>IF(C14="","",COUNTIF($B$14:$C$462,C14))</f>
        <v/>
      </c>
      <c r="Z15" s="195" t="str">
        <f>IF(C14="","",COUNTIF($J$14:$J$463,J15))</f>
        <v/>
      </c>
      <c r="AA15" s="195" t="str">
        <f>IF(C14="","",IF(AND(Y15&gt;1,Z15&gt;1),1,""))</f>
        <v/>
      </c>
      <c r="AB15" s="195" t="str">
        <f t="shared" ref="AB15:AB78" si="9">IF(O15="","",IF(AND(O15&gt;20170100,20180917&gt;O15),0,1))</f>
        <v/>
      </c>
      <c r="AC15" s="195" t="str">
        <f t="shared" ref="AC15:AC78" si="10">IF($J15="","",COUNTIF($M15,$AC$13))</f>
        <v/>
      </c>
      <c r="AD15" s="195" t="str">
        <f t="shared" ref="AD15:AP47" si="11">IF($J15="","",COUNTIF($M15,AD$13))</f>
        <v/>
      </c>
      <c r="AE15" s="195" t="str">
        <f t="shared" si="11"/>
        <v/>
      </c>
      <c r="AF15" s="195" t="str">
        <f t="shared" si="6"/>
        <v/>
      </c>
      <c r="AG15" s="195" t="str">
        <f t="shared" si="6"/>
        <v/>
      </c>
      <c r="AH15" s="195" t="str">
        <f t="shared" si="6"/>
        <v/>
      </c>
      <c r="AI15" s="195" t="str">
        <f t="shared" si="6"/>
        <v/>
      </c>
      <c r="AJ15" s="195" t="str">
        <f t="shared" si="6"/>
        <v/>
      </c>
      <c r="AK15" s="195" t="str">
        <f t="shared" si="6"/>
        <v/>
      </c>
      <c r="AL15" s="195" t="str">
        <f t="shared" si="6"/>
        <v/>
      </c>
      <c r="AM15" s="195" t="str">
        <f t="shared" si="6"/>
        <v/>
      </c>
      <c r="AN15" s="195" t="str">
        <f t="shared" si="6"/>
        <v/>
      </c>
      <c r="AO15" s="195" t="str">
        <f t="shared" si="6"/>
        <v/>
      </c>
      <c r="AP15" s="195" t="str">
        <f t="shared" si="6"/>
        <v/>
      </c>
      <c r="AQ15" s="196" t="str">
        <f>IF(J15&gt;0,"",IF(J16&gt;0,1,""))</f>
        <v/>
      </c>
      <c r="AR15" s="221" t="str">
        <f>IF(J15="","",IF(C14&gt;0,"",1))</f>
        <v/>
      </c>
      <c r="AS15" s="195" t="str">
        <f t="shared" si="7"/>
        <v/>
      </c>
      <c r="AT15" s="195" t="str">
        <f t="shared" si="7"/>
        <v/>
      </c>
      <c r="AU15" s="195" t="str">
        <f t="shared" si="7"/>
        <v/>
      </c>
      <c r="AV15" s="195" t="str">
        <f t="shared" si="7"/>
        <v/>
      </c>
      <c r="AW15" s="196"/>
      <c r="AX15" s="195" t="str">
        <f t="shared" si="7"/>
        <v/>
      </c>
      <c r="AY15" s="195" t="str">
        <f t="shared" si="7"/>
        <v/>
      </c>
      <c r="AZ15" s="195" t="str">
        <f t="shared" si="7"/>
        <v/>
      </c>
      <c r="BA15" s="195" t="str">
        <f t="shared" si="7"/>
        <v/>
      </c>
    </row>
    <row r="16" spans="1:53" s="5" customFormat="1" ht="18" customHeight="1" thickBot="1">
      <c r="A16" s="345"/>
      <c r="B16" s="303" t="s">
        <v>35</v>
      </c>
      <c r="C16" s="304"/>
      <c r="D16" s="304"/>
      <c r="E16" s="304"/>
      <c r="F16" s="371"/>
      <c r="G16" s="354"/>
      <c r="H16" s="354"/>
      <c r="I16" s="150" t="s">
        <v>36</v>
      </c>
      <c r="J16" s="152"/>
      <c r="K16" s="11" t="str">
        <f>IF(J16&gt;0,VLOOKUP(J16,男子登録情報!$J$2:$K$21,2,0),"")</f>
        <v/>
      </c>
      <c r="L16" s="12" t="s">
        <v>37</v>
      </c>
      <c r="M16" s="207"/>
      <c r="N16" s="8" t="str">
        <f t="shared" si="8"/>
        <v/>
      </c>
      <c r="O16" s="631"/>
      <c r="P16" s="308"/>
      <c r="Q16" s="309"/>
      <c r="R16" s="310"/>
      <c r="S16" s="331"/>
      <c r="T16" s="331"/>
      <c r="Y16" s="195" t="str">
        <f>IF(C14="","",COUNTIF($B$14:$C$462,C14))</f>
        <v/>
      </c>
      <c r="Z16" s="195" t="str">
        <f>IF(C14="","",COUNTIF($J$14:$J$463,J16))</f>
        <v/>
      </c>
      <c r="AA16" s="195" t="str">
        <f>IF(C14="","",IF(AND(Y16&gt;1,Z16&gt;1),1,""))</f>
        <v/>
      </c>
      <c r="AB16" s="195" t="str">
        <f t="shared" si="9"/>
        <v/>
      </c>
      <c r="AC16" s="195" t="str">
        <f t="shared" si="10"/>
        <v/>
      </c>
      <c r="AD16" s="195" t="str">
        <f t="shared" si="11"/>
        <v/>
      </c>
      <c r="AE16" s="195" t="str">
        <f t="shared" si="11"/>
        <v/>
      </c>
      <c r="AF16" s="195" t="str">
        <f t="shared" si="6"/>
        <v/>
      </c>
      <c r="AG16" s="195" t="str">
        <f t="shared" si="6"/>
        <v/>
      </c>
      <c r="AH16" s="195" t="str">
        <f t="shared" si="6"/>
        <v/>
      </c>
      <c r="AI16" s="195" t="str">
        <f t="shared" si="6"/>
        <v/>
      </c>
      <c r="AJ16" s="195" t="str">
        <f t="shared" si="6"/>
        <v/>
      </c>
      <c r="AK16" s="195" t="str">
        <f t="shared" si="6"/>
        <v/>
      </c>
      <c r="AL16" s="195" t="str">
        <f t="shared" si="6"/>
        <v/>
      </c>
      <c r="AM16" s="195" t="str">
        <f t="shared" si="6"/>
        <v/>
      </c>
      <c r="AN16" s="195" t="str">
        <f t="shared" si="6"/>
        <v/>
      </c>
      <c r="AO16" s="195" t="str">
        <f t="shared" si="6"/>
        <v/>
      </c>
      <c r="AP16" s="195" t="str">
        <f t="shared" si="6"/>
        <v/>
      </c>
      <c r="AQ16" s="196" t="str">
        <f>IF(C14="","",IF(S14&gt;0,"",IF(T14&gt;0,"",IF(COUNTBLANK(J14:J16)&lt;3,"",1))))</f>
        <v/>
      </c>
      <c r="AR16" s="221" t="str">
        <f>IF(J16="","",IF(C14&gt;0,"",1))</f>
        <v/>
      </c>
      <c r="AS16" s="195" t="str">
        <f t="shared" si="7"/>
        <v/>
      </c>
      <c r="AT16" s="195" t="str">
        <f t="shared" si="7"/>
        <v/>
      </c>
      <c r="AU16" s="195" t="str">
        <f t="shared" si="7"/>
        <v/>
      </c>
      <c r="AV16" s="195" t="str">
        <f t="shared" si="7"/>
        <v/>
      </c>
      <c r="AW16" s="196"/>
      <c r="AX16" s="195" t="str">
        <f t="shared" si="7"/>
        <v/>
      </c>
      <c r="AY16" s="195" t="str">
        <f t="shared" si="7"/>
        <v/>
      </c>
      <c r="AZ16" s="195" t="str">
        <f t="shared" si="7"/>
        <v/>
      </c>
      <c r="BA16" s="195" t="str">
        <f t="shared" si="7"/>
        <v/>
      </c>
    </row>
    <row r="17" spans="1:53" s="5" customFormat="1" ht="18" customHeight="1" thickTop="1" thickBot="1">
      <c r="A17" s="343">
        <v>2</v>
      </c>
      <c r="B17" s="314" t="s">
        <v>1234</v>
      </c>
      <c r="C17" s="316"/>
      <c r="D17" s="316" t="str">
        <f>IF(C17&gt;0,VLOOKUP(C17,男子登録情報!$A$1:$H$1688,3,0),"")</f>
        <v/>
      </c>
      <c r="E17" s="316" t="str">
        <f>IF(C17&gt;0,VLOOKUP(C17,男子登録情報!$A$1:$H$1688,4,0),"")</f>
        <v/>
      </c>
      <c r="F17" s="38" t="str">
        <f>IF(C17&gt;0,VLOOKUP(C17,男子登録情報!$A$1:$H$1688,8,0),"")</f>
        <v/>
      </c>
      <c r="G17" s="352" t="e">
        <f>IF(F18&gt;0,VLOOKUP(F18,男子登録情報!$N$2:$O$48,2,0),"")</f>
        <v>#N/A</v>
      </c>
      <c r="H17" s="352" t="str">
        <f>IF(C17&gt;0,TEXT(C17,"100000000"),"")</f>
        <v/>
      </c>
      <c r="I17" s="151" t="s">
        <v>29</v>
      </c>
      <c r="J17" s="152"/>
      <c r="K17" s="7" t="str">
        <f>IF(J17&gt;0,VLOOKUP(J17,男子登録情報!$J$1:$K$21,2,0),"")</f>
        <v/>
      </c>
      <c r="L17" s="162" t="s">
        <v>32</v>
      </c>
      <c r="M17" s="207"/>
      <c r="N17" s="8" t="str">
        <f t="shared" ref="N17:N43" si="12">IF(K17="","",LEFT(K17,5)&amp;" "&amp;IF(OR(LEFT(K17,3)*1&lt;70,LEFT(K17,3)*1&gt;100),REPT(0,7-LEN(M17)),REPT(0,5-LEN(M17)))&amp;M17)</f>
        <v/>
      </c>
      <c r="O17" s="630"/>
      <c r="P17" s="311"/>
      <c r="Q17" s="312"/>
      <c r="R17" s="313"/>
      <c r="S17" s="329" t="str">
        <f>IF(C17="","",IF(COUNTIF('様式Ⅱ(男子4×100mR)'!$C$18:$C$29,C17)=0,"",$A$5))</f>
        <v/>
      </c>
      <c r="T17" s="329" t="str">
        <f>IF(C17="","",IF(COUNTIF('様式Ⅱ(男子4×400mR)'!$C$18:$C$29,C17)=0,"",$A$5))</f>
        <v/>
      </c>
      <c r="Y17" s="195" t="str">
        <f>IF(C17="","",COUNTIF($B$14:$C$462,C17))</f>
        <v/>
      </c>
      <c r="Z17" s="195" t="str">
        <f t="shared" ref="Z17" si="13">IF(C17="","",COUNTIF($J$14:$J$463,J17))</f>
        <v/>
      </c>
      <c r="AA17" s="195" t="str">
        <f t="shared" ref="AA17" si="14">IF(C17="","",IF(AND(Y17&gt;1,Z17&gt;1),1,""))</f>
        <v/>
      </c>
      <c r="AB17" s="195" t="str">
        <f t="shared" si="9"/>
        <v/>
      </c>
      <c r="AC17" s="195" t="str">
        <f t="shared" si="10"/>
        <v/>
      </c>
      <c r="AD17" s="195" t="str">
        <f t="shared" si="11"/>
        <v/>
      </c>
      <c r="AE17" s="195" t="str">
        <f t="shared" si="11"/>
        <v/>
      </c>
      <c r="AF17" s="195" t="str">
        <f t="shared" si="6"/>
        <v/>
      </c>
      <c r="AG17" s="195" t="str">
        <f t="shared" si="6"/>
        <v/>
      </c>
      <c r="AH17" s="195" t="str">
        <f t="shared" si="6"/>
        <v/>
      </c>
      <c r="AI17" s="195" t="str">
        <f t="shared" si="6"/>
        <v/>
      </c>
      <c r="AJ17" s="195" t="str">
        <f t="shared" si="6"/>
        <v/>
      </c>
      <c r="AK17" s="195" t="str">
        <f t="shared" si="6"/>
        <v/>
      </c>
      <c r="AL17" s="195" t="str">
        <f t="shared" si="6"/>
        <v/>
      </c>
      <c r="AM17" s="195" t="str">
        <f t="shared" si="6"/>
        <v/>
      </c>
      <c r="AN17" s="195" t="str">
        <f t="shared" si="6"/>
        <v/>
      </c>
      <c r="AO17" s="195" t="str">
        <f t="shared" si="6"/>
        <v/>
      </c>
      <c r="AP17" s="195" t="str">
        <f t="shared" si="6"/>
        <v/>
      </c>
      <c r="AQ17" s="196" t="str">
        <f>IF(J17&gt;0,"",IF(J18&gt;0,1,""))</f>
        <v/>
      </c>
      <c r="AR17" s="221" t="str">
        <f>IF(J17="","",IF(C17&gt;0,"",1))</f>
        <v/>
      </c>
      <c r="AS17" s="195" t="str">
        <f t="shared" si="7"/>
        <v/>
      </c>
      <c r="AT17" s="195" t="str">
        <f t="shared" si="7"/>
        <v/>
      </c>
      <c r="AU17" s="195" t="str">
        <f t="shared" si="7"/>
        <v/>
      </c>
      <c r="AV17" s="195" t="str">
        <f t="shared" si="7"/>
        <v/>
      </c>
      <c r="AW17" s="196">
        <f>COUNTIF($C$14:C17,C17)</f>
        <v>0</v>
      </c>
      <c r="AX17" s="195" t="str">
        <f t="shared" si="7"/>
        <v/>
      </c>
      <c r="AY17" s="195" t="str">
        <f t="shared" si="7"/>
        <v/>
      </c>
      <c r="AZ17" s="195" t="str">
        <f t="shared" si="7"/>
        <v/>
      </c>
      <c r="BA17" s="195" t="str">
        <f t="shared" si="7"/>
        <v/>
      </c>
    </row>
    <row r="18" spans="1:53" s="5" customFormat="1" ht="18" customHeight="1" thickBot="1">
      <c r="A18" s="344"/>
      <c r="B18" s="315"/>
      <c r="C18" s="317"/>
      <c r="D18" s="317"/>
      <c r="E18" s="317"/>
      <c r="F18" s="39" t="str">
        <f>IF(C17&gt;0,VLOOKUP(C17,男子登録情報!$A$1:$H$1688,5,0),"")</f>
        <v/>
      </c>
      <c r="G18" s="353"/>
      <c r="H18" s="353"/>
      <c r="I18" s="9" t="s">
        <v>33</v>
      </c>
      <c r="J18" s="152"/>
      <c r="K18" s="7" t="str">
        <f>IF(J18&gt;0,VLOOKUP(J18,男子登録情報!$J$2:$K$21,2,0),"")</f>
        <v/>
      </c>
      <c r="L18" s="9" t="s">
        <v>34</v>
      </c>
      <c r="M18" s="206"/>
      <c r="N18" s="8" t="str">
        <f t="shared" si="12"/>
        <v/>
      </c>
      <c r="O18" s="630"/>
      <c r="P18" s="305"/>
      <c r="Q18" s="306"/>
      <c r="R18" s="307"/>
      <c r="S18" s="330"/>
      <c r="T18" s="330"/>
      <c r="Y18" s="195" t="str">
        <f>IF(C17="","",COUNTIF($B$14:$C$462,C17))</f>
        <v/>
      </c>
      <c r="Z18" s="195" t="str">
        <f t="shared" ref="Z18" si="15">IF(C17="","",COUNTIF($J$14:$J$463,J18))</f>
        <v/>
      </c>
      <c r="AA18" s="195" t="str">
        <f t="shared" ref="AA18" si="16">IF(C17="","",IF(AND(Y18&gt;1,Z18&gt;1),1,""))</f>
        <v/>
      </c>
      <c r="AB18" s="195" t="str">
        <f t="shared" si="9"/>
        <v/>
      </c>
      <c r="AC18" s="195" t="str">
        <f t="shared" si="10"/>
        <v/>
      </c>
      <c r="AD18" s="195" t="str">
        <f t="shared" si="11"/>
        <v/>
      </c>
      <c r="AE18" s="195" t="str">
        <f t="shared" si="11"/>
        <v/>
      </c>
      <c r="AF18" s="195" t="str">
        <f t="shared" si="6"/>
        <v/>
      </c>
      <c r="AG18" s="195" t="str">
        <f t="shared" si="6"/>
        <v/>
      </c>
      <c r="AH18" s="195" t="str">
        <f t="shared" si="6"/>
        <v/>
      </c>
      <c r="AI18" s="195" t="str">
        <f t="shared" si="6"/>
        <v/>
      </c>
      <c r="AJ18" s="195" t="str">
        <f t="shared" si="6"/>
        <v/>
      </c>
      <c r="AK18" s="195" t="str">
        <f t="shared" si="6"/>
        <v/>
      </c>
      <c r="AL18" s="195" t="str">
        <f t="shared" si="6"/>
        <v/>
      </c>
      <c r="AM18" s="195" t="str">
        <f t="shared" si="6"/>
        <v/>
      </c>
      <c r="AN18" s="195" t="str">
        <f t="shared" si="6"/>
        <v/>
      </c>
      <c r="AO18" s="195" t="str">
        <f t="shared" si="6"/>
        <v/>
      </c>
      <c r="AP18" s="195" t="str">
        <f t="shared" si="6"/>
        <v/>
      </c>
      <c r="AQ18" s="196" t="str">
        <f>IF(J18&gt;0,"",IF(J19&gt;0,1,""))</f>
        <v/>
      </c>
      <c r="AR18" s="196" t="str">
        <f>IF(J18="","",IF(C17&gt;0,"",1))</f>
        <v/>
      </c>
      <c r="AS18" s="195" t="str">
        <f t="shared" si="7"/>
        <v/>
      </c>
      <c r="AT18" s="195" t="str">
        <f t="shared" si="7"/>
        <v/>
      </c>
      <c r="AU18" s="195" t="str">
        <f t="shared" si="7"/>
        <v/>
      </c>
      <c r="AV18" s="195" t="str">
        <f t="shared" si="7"/>
        <v/>
      </c>
      <c r="AW18" s="196"/>
      <c r="AX18" s="195" t="str">
        <f t="shared" si="7"/>
        <v/>
      </c>
      <c r="AY18" s="195" t="str">
        <f t="shared" si="7"/>
        <v/>
      </c>
      <c r="AZ18" s="195" t="str">
        <f t="shared" si="7"/>
        <v/>
      </c>
      <c r="BA18" s="195" t="str">
        <f t="shared" si="7"/>
        <v/>
      </c>
    </row>
    <row r="19" spans="1:53" s="5" customFormat="1" ht="18" customHeight="1" thickBot="1">
      <c r="A19" s="345"/>
      <c r="B19" s="359" t="s">
        <v>35</v>
      </c>
      <c r="C19" s="360"/>
      <c r="D19" s="304"/>
      <c r="E19" s="304"/>
      <c r="F19" s="371"/>
      <c r="G19" s="354"/>
      <c r="H19" s="354"/>
      <c r="I19" s="150" t="s">
        <v>36</v>
      </c>
      <c r="J19" s="152"/>
      <c r="K19" s="11" t="str">
        <f>IF(J19&gt;0,VLOOKUP(J19,男子登録情報!$J$2:$K$21,2,0),"")</f>
        <v/>
      </c>
      <c r="L19" s="12" t="s">
        <v>37</v>
      </c>
      <c r="M19" s="207"/>
      <c r="N19" s="8" t="str">
        <f t="shared" si="12"/>
        <v/>
      </c>
      <c r="O19" s="631"/>
      <c r="P19" s="308"/>
      <c r="Q19" s="309"/>
      <c r="R19" s="310"/>
      <c r="S19" s="331"/>
      <c r="T19" s="331"/>
      <c r="Y19" s="195" t="str">
        <f>IF(C17="","",COUNTIF($B$14:$C$462,C17))</f>
        <v/>
      </c>
      <c r="Z19" s="195" t="str">
        <f t="shared" ref="Z19" si="17">IF(C17="","",COUNTIF($J$14:$J$463,J19))</f>
        <v/>
      </c>
      <c r="AA19" s="195" t="str">
        <f t="shared" ref="AA19" si="18">IF(C17="","",IF(AND(Y19&gt;1,Z19&gt;1),1,""))</f>
        <v/>
      </c>
      <c r="AB19" s="195" t="str">
        <f t="shared" si="9"/>
        <v/>
      </c>
      <c r="AC19" s="195" t="str">
        <f t="shared" si="10"/>
        <v/>
      </c>
      <c r="AD19" s="195" t="str">
        <f t="shared" si="11"/>
        <v/>
      </c>
      <c r="AE19" s="195" t="str">
        <f t="shared" si="11"/>
        <v/>
      </c>
      <c r="AF19" s="195" t="str">
        <f t="shared" si="6"/>
        <v/>
      </c>
      <c r="AG19" s="195" t="str">
        <f t="shared" si="6"/>
        <v/>
      </c>
      <c r="AH19" s="195" t="str">
        <f t="shared" si="6"/>
        <v/>
      </c>
      <c r="AI19" s="195" t="str">
        <f t="shared" si="6"/>
        <v/>
      </c>
      <c r="AJ19" s="195" t="str">
        <f t="shared" si="6"/>
        <v/>
      </c>
      <c r="AK19" s="195" t="str">
        <f t="shared" si="6"/>
        <v/>
      </c>
      <c r="AL19" s="195" t="str">
        <f t="shared" si="6"/>
        <v/>
      </c>
      <c r="AM19" s="195" t="str">
        <f t="shared" si="6"/>
        <v/>
      </c>
      <c r="AN19" s="195" t="str">
        <f t="shared" si="6"/>
        <v/>
      </c>
      <c r="AO19" s="195" t="str">
        <f t="shared" si="6"/>
        <v/>
      </c>
      <c r="AP19" s="195" t="str">
        <f t="shared" si="6"/>
        <v/>
      </c>
      <c r="AQ19" s="196" t="str">
        <f>IF(C17="","",IF(S17&gt;0,"",IF(T17&gt;0,"",IF(COUNTBLANK(J17:J19)&lt;3,"",1))))</f>
        <v/>
      </c>
      <c r="AR19" s="196" t="str">
        <f>IF(J19="","",IF(C17&gt;0,"",1))</f>
        <v/>
      </c>
      <c r="AS19" s="195" t="str">
        <f t="shared" si="7"/>
        <v/>
      </c>
      <c r="AT19" s="195" t="str">
        <f t="shared" si="7"/>
        <v/>
      </c>
      <c r="AU19" s="195" t="str">
        <f t="shared" si="7"/>
        <v/>
      </c>
      <c r="AV19" s="195" t="str">
        <f t="shared" si="7"/>
        <v/>
      </c>
      <c r="AW19" s="196"/>
      <c r="AX19" s="195" t="str">
        <f t="shared" si="7"/>
        <v/>
      </c>
      <c r="AY19" s="195" t="str">
        <f t="shared" si="7"/>
        <v/>
      </c>
      <c r="AZ19" s="195" t="str">
        <f t="shared" si="7"/>
        <v/>
      </c>
      <c r="BA19" s="195" t="str">
        <f t="shared" si="7"/>
        <v/>
      </c>
    </row>
    <row r="20" spans="1:53" s="5" customFormat="1" ht="18" customHeight="1" thickTop="1" thickBot="1">
      <c r="A20" s="343">
        <v>3</v>
      </c>
      <c r="B20" s="314" t="s">
        <v>1301</v>
      </c>
      <c r="C20" s="316"/>
      <c r="D20" s="316" t="str">
        <f>IF(C20&gt;0,VLOOKUP(C20,男子登録情報!$A$1:$H$1688,3,0),"")</f>
        <v/>
      </c>
      <c r="E20" s="316" t="str">
        <f>IF(C20&gt;0,VLOOKUP(C20,男子登録情報!$A$1:$H$1688,4,0),"")</f>
        <v/>
      </c>
      <c r="F20" s="38" t="str">
        <f>IF(C20&gt;0,VLOOKUP(C20,男子登録情報!$A$1:$H$1688,8,0),"")</f>
        <v/>
      </c>
      <c r="G20" s="352" t="e">
        <f>IF(F21&gt;0,VLOOKUP(F21,男子登録情報!$N$2:$O$48,2,0),"")</f>
        <v>#N/A</v>
      </c>
      <c r="H20" s="352" t="str">
        <f>IF(C20&gt;0,TEXT(C20,"100000000"),"")</f>
        <v/>
      </c>
      <c r="I20" s="151" t="s">
        <v>29</v>
      </c>
      <c r="J20" s="152"/>
      <c r="K20" s="7" t="str">
        <f>IF(J20&gt;0,VLOOKUP(J20,男子登録情報!$J$1:$K$21,2,0),"")</f>
        <v/>
      </c>
      <c r="L20" s="162" t="s">
        <v>32</v>
      </c>
      <c r="M20" s="207"/>
      <c r="N20" s="8" t="str">
        <f t="shared" si="12"/>
        <v/>
      </c>
      <c r="O20" s="630"/>
      <c r="P20" s="311"/>
      <c r="Q20" s="312"/>
      <c r="R20" s="313"/>
      <c r="S20" s="329" t="str">
        <f>IF(C20="","",IF(COUNTIF('様式Ⅱ(男子4×100mR)'!$C$18:$C$29,C20)=0,"",$A$5))</f>
        <v/>
      </c>
      <c r="T20" s="329" t="str">
        <f>IF(C20="","",IF(COUNTIF('様式Ⅱ(男子4×400mR)'!$C$18:$C$29,C20)=0,"",$A$5))</f>
        <v/>
      </c>
      <c r="Y20" s="195" t="str">
        <f>IF(C20="","",COUNTIF($B$14:$C$462,C20))</f>
        <v/>
      </c>
      <c r="Z20" s="195" t="str">
        <f t="shared" ref="Z20" si="19">IF(C20="","",COUNTIF($J$14:$J$463,J20))</f>
        <v/>
      </c>
      <c r="AA20" s="195" t="str">
        <f t="shared" ref="AA20" si="20">IF(C20="","",IF(AND(Y20&gt;1,Z20&gt;1),1,""))</f>
        <v/>
      </c>
      <c r="AB20" s="195" t="str">
        <f t="shared" si="9"/>
        <v/>
      </c>
      <c r="AC20" s="195" t="str">
        <f t="shared" si="10"/>
        <v/>
      </c>
      <c r="AD20" s="195" t="str">
        <f t="shared" si="11"/>
        <v/>
      </c>
      <c r="AE20" s="195" t="str">
        <f t="shared" si="11"/>
        <v/>
      </c>
      <c r="AF20" s="195" t="str">
        <f t="shared" si="6"/>
        <v/>
      </c>
      <c r="AG20" s="195" t="str">
        <f t="shared" si="6"/>
        <v/>
      </c>
      <c r="AH20" s="195" t="str">
        <f t="shared" si="6"/>
        <v/>
      </c>
      <c r="AI20" s="195" t="str">
        <f t="shared" si="6"/>
        <v/>
      </c>
      <c r="AJ20" s="195" t="str">
        <f t="shared" si="6"/>
        <v/>
      </c>
      <c r="AK20" s="195" t="str">
        <f t="shared" si="6"/>
        <v/>
      </c>
      <c r="AL20" s="195" t="str">
        <f t="shared" si="6"/>
        <v/>
      </c>
      <c r="AM20" s="195" t="str">
        <f t="shared" si="6"/>
        <v/>
      </c>
      <c r="AN20" s="195" t="str">
        <f t="shared" si="6"/>
        <v/>
      </c>
      <c r="AO20" s="195" t="str">
        <f t="shared" si="6"/>
        <v/>
      </c>
      <c r="AP20" s="195" t="str">
        <f t="shared" si="6"/>
        <v/>
      </c>
      <c r="AQ20" s="196" t="str">
        <f>IF(J20&gt;0,"",IF(J21&gt;0,1,""))</f>
        <v/>
      </c>
      <c r="AR20" s="196" t="str">
        <f>IF(J20="","",IF(C20&gt;0,"",1))</f>
        <v/>
      </c>
      <c r="AS20" s="195" t="str">
        <f t="shared" si="7"/>
        <v/>
      </c>
      <c r="AT20" s="195" t="str">
        <f t="shared" si="7"/>
        <v/>
      </c>
      <c r="AU20" s="195" t="str">
        <f t="shared" si="7"/>
        <v/>
      </c>
      <c r="AV20" s="195" t="str">
        <f t="shared" si="7"/>
        <v/>
      </c>
      <c r="AW20" s="196">
        <f>COUNTIF($C$14:C20,C20)</f>
        <v>0</v>
      </c>
      <c r="AX20" s="195" t="str">
        <f t="shared" si="7"/>
        <v/>
      </c>
      <c r="AY20" s="195" t="str">
        <f t="shared" si="7"/>
        <v/>
      </c>
      <c r="AZ20" s="195" t="str">
        <f t="shared" si="7"/>
        <v/>
      </c>
      <c r="BA20" s="195" t="str">
        <f t="shared" si="7"/>
        <v/>
      </c>
    </row>
    <row r="21" spans="1:53" s="5" customFormat="1" ht="18" customHeight="1" thickBot="1">
      <c r="A21" s="344"/>
      <c r="B21" s="315"/>
      <c r="C21" s="317"/>
      <c r="D21" s="317"/>
      <c r="E21" s="317"/>
      <c r="F21" s="39" t="str">
        <f>IF(C20&gt;0,VLOOKUP(C20,男子登録情報!$A$1:$H$1688,5,0),"")</f>
        <v/>
      </c>
      <c r="G21" s="353"/>
      <c r="H21" s="353"/>
      <c r="I21" s="9" t="s">
        <v>33</v>
      </c>
      <c r="J21" s="152"/>
      <c r="K21" s="7" t="str">
        <f>IF(J21&gt;0,VLOOKUP(J21,男子登録情報!$J$2:$K$21,2,0),"")</f>
        <v/>
      </c>
      <c r="L21" s="9" t="s">
        <v>34</v>
      </c>
      <c r="M21" s="206"/>
      <c r="N21" s="8" t="str">
        <f t="shared" si="12"/>
        <v/>
      </c>
      <c r="O21" s="630"/>
      <c r="P21" s="305"/>
      <c r="Q21" s="306"/>
      <c r="R21" s="307"/>
      <c r="S21" s="330"/>
      <c r="T21" s="330"/>
      <c r="Y21" s="195" t="str">
        <f>IF(C20="","",COUNTIF($B$14:$C$462,C20))</f>
        <v/>
      </c>
      <c r="Z21" s="195" t="str">
        <f t="shared" ref="Z21" si="21">IF(C20="","",COUNTIF($J$14:$J$463,J21))</f>
        <v/>
      </c>
      <c r="AA21" s="195" t="str">
        <f t="shared" ref="AA21" si="22">IF(C20="","",IF(AND(Y21&gt;1,Z21&gt;1),1,""))</f>
        <v/>
      </c>
      <c r="AB21" s="195" t="str">
        <f t="shared" si="9"/>
        <v/>
      </c>
      <c r="AC21" s="195" t="str">
        <f t="shared" si="10"/>
        <v/>
      </c>
      <c r="AD21" s="195" t="str">
        <f t="shared" si="11"/>
        <v/>
      </c>
      <c r="AE21" s="195" t="str">
        <f t="shared" si="11"/>
        <v/>
      </c>
      <c r="AF21" s="195" t="str">
        <f t="shared" si="6"/>
        <v/>
      </c>
      <c r="AG21" s="195" t="str">
        <f t="shared" si="6"/>
        <v/>
      </c>
      <c r="AH21" s="195" t="str">
        <f t="shared" si="6"/>
        <v/>
      </c>
      <c r="AI21" s="195" t="str">
        <f t="shared" si="6"/>
        <v/>
      </c>
      <c r="AJ21" s="195" t="str">
        <f t="shared" si="6"/>
        <v/>
      </c>
      <c r="AK21" s="195" t="str">
        <f t="shared" si="6"/>
        <v/>
      </c>
      <c r="AL21" s="195" t="str">
        <f t="shared" si="6"/>
        <v/>
      </c>
      <c r="AM21" s="195" t="str">
        <f t="shared" si="6"/>
        <v/>
      </c>
      <c r="AN21" s="195" t="str">
        <f t="shared" si="6"/>
        <v/>
      </c>
      <c r="AO21" s="195" t="str">
        <f t="shared" si="6"/>
        <v/>
      </c>
      <c r="AP21" s="195" t="str">
        <f t="shared" si="6"/>
        <v/>
      </c>
      <c r="AQ21" s="196" t="str">
        <f>IF(J21&gt;0,"",IF(J22&gt;0,1,""))</f>
        <v/>
      </c>
      <c r="AR21" s="196" t="str">
        <f>IF(J21="","",IF(C20&gt;0,"",1))</f>
        <v/>
      </c>
      <c r="AS21" s="195" t="str">
        <f t="shared" si="7"/>
        <v/>
      </c>
      <c r="AT21" s="195" t="str">
        <f t="shared" si="7"/>
        <v/>
      </c>
      <c r="AU21" s="195" t="str">
        <f t="shared" si="7"/>
        <v/>
      </c>
      <c r="AV21" s="195" t="str">
        <f t="shared" si="7"/>
        <v/>
      </c>
      <c r="AW21" s="196"/>
      <c r="AX21" s="195" t="str">
        <f t="shared" si="7"/>
        <v/>
      </c>
      <c r="AY21" s="195" t="str">
        <f t="shared" si="7"/>
        <v/>
      </c>
      <c r="AZ21" s="195" t="str">
        <f t="shared" si="7"/>
        <v/>
      </c>
      <c r="BA21" s="195" t="str">
        <f t="shared" si="7"/>
        <v/>
      </c>
    </row>
    <row r="22" spans="1:53" s="5" customFormat="1" ht="18" customHeight="1" thickBot="1">
      <c r="A22" s="345"/>
      <c r="B22" s="359" t="s">
        <v>35</v>
      </c>
      <c r="C22" s="360"/>
      <c r="D22" s="304"/>
      <c r="E22" s="304"/>
      <c r="F22" s="371"/>
      <c r="G22" s="354"/>
      <c r="H22" s="354"/>
      <c r="I22" s="150" t="s">
        <v>36</v>
      </c>
      <c r="J22" s="152"/>
      <c r="K22" s="11" t="str">
        <f>IF(J22&gt;0,VLOOKUP(J22,男子登録情報!$J$2:$K$21,2,0),"")</f>
        <v/>
      </c>
      <c r="L22" s="12" t="s">
        <v>37</v>
      </c>
      <c r="M22" s="207"/>
      <c r="N22" s="8" t="str">
        <f t="shared" si="12"/>
        <v/>
      </c>
      <c r="O22" s="631"/>
      <c r="P22" s="308"/>
      <c r="Q22" s="309"/>
      <c r="R22" s="310"/>
      <c r="S22" s="331"/>
      <c r="T22" s="331"/>
      <c r="Y22" s="195" t="str">
        <f>IF(C20="","",COUNTIF($B$14:$C$462,C20))</f>
        <v/>
      </c>
      <c r="Z22" s="195" t="str">
        <f t="shared" ref="Z22" si="23">IF(C20="","",COUNTIF($J$14:$J$463,J22))</f>
        <v/>
      </c>
      <c r="AA22" s="195" t="str">
        <f t="shared" ref="AA22" si="24">IF(C20="","",IF(AND(Y22&gt;1,Z22&gt;1),1,""))</f>
        <v/>
      </c>
      <c r="AB22" s="195" t="str">
        <f t="shared" si="9"/>
        <v/>
      </c>
      <c r="AC22" s="195" t="str">
        <f t="shared" si="10"/>
        <v/>
      </c>
      <c r="AD22" s="195" t="str">
        <f t="shared" si="11"/>
        <v/>
      </c>
      <c r="AE22" s="195" t="str">
        <f t="shared" si="11"/>
        <v/>
      </c>
      <c r="AF22" s="195" t="str">
        <f t="shared" si="6"/>
        <v/>
      </c>
      <c r="AG22" s="195" t="str">
        <f t="shared" si="6"/>
        <v/>
      </c>
      <c r="AH22" s="195" t="str">
        <f t="shared" si="6"/>
        <v/>
      </c>
      <c r="AI22" s="195" t="str">
        <f t="shared" si="6"/>
        <v/>
      </c>
      <c r="AJ22" s="195" t="str">
        <f t="shared" si="6"/>
        <v/>
      </c>
      <c r="AK22" s="195" t="str">
        <f t="shared" si="6"/>
        <v/>
      </c>
      <c r="AL22" s="195" t="str">
        <f t="shared" si="6"/>
        <v/>
      </c>
      <c r="AM22" s="195" t="str">
        <f t="shared" si="6"/>
        <v/>
      </c>
      <c r="AN22" s="195" t="str">
        <f t="shared" si="6"/>
        <v/>
      </c>
      <c r="AO22" s="195" t="str">
        <f t="shared" si="6"/>
        <v/>
      </c>
      <c r="AP22" s="195" t="str">
        <f t="shared" si="6"/>
        <v/>
      </c>
      <c r="AQ22" s="196" t="str">
        <f>IF(C20="","",IF(S20&gt;0,"",IF(T20&gt;0,"",IF(COUNTBLANK(J20:J22)&lt;3,"",1))))</f>
        <v/>
      </c>
      <c r="AR22" s="196" t="str">
        <f>IF(J22="","",IF(C20&gt;0,"",1))</f>
        <v/>
      </c>
      <c r="AS22" s="195" t="str">
        <f t="shared" si="7"/>
        <v/>
      </c>
      <c r="AT22" s="195" t="str">
        <f t="shared" si="7"/>
        <v/>
      </c>
      <c r="AU22" s="195" t="str">
        <f t="shared" si="7"/>
        <v/>
      </c>
      <c r="AV22" s="195" t="str">
        <f t="shared" si="7"/>
        <v/>
      </c>
      <c r="AW22" s="196"/>
      <c r="AX22" s="195" t="str">
        <f t="shared" si="7"/>
        <v/>
      </c>
      <c r="AY22" s="195" t="str">
        <f t="shared" si="7"/>
        <v/>
      </c>
      <c r="AZ22" s="195" t="str">
        <f t="shared" si="7"/>
        <v/>
      </c>
      <c r="BA22" s="195" t="str">
        <f t="shared" si="7"/>
        <v/>
      </c>
    </row>
    <row r="23" spans="1:53" s="5" customFormat="1" ht="18" customHeight="1" thickTop="1" thickBot="1">
      <c r="A23" s="343">
        <v>4</v>
      </c>
      <c r="B23" s="314" t="s">
        <v>1234</v>
      </c>
      <c r="C23" s="316"/>
      <c r="D23" s="316" t="str">
        <f>IF(C23&gt;0,VLOOKUP(C23,男子登録情報!$A$1:$H$1688,3,0),"")</f>
        <v/>
      </c>
      <c r="E23" s="316" t="str">
        <f>IF(C23&gt;0,VLOOKUP(C23,男子登録情報!$A$1:$H$1688,4,0),"")</f>
        <v/>
      </c>
      <c r="F23" s="38" t="str">
        <f>IF(C23&gt;0,VLOOKUP(C23,男子登録情報!$A$1:$H$1688,8,0),"")</f>
        <v/>
      </c>
      <c r="G23" s="352" t="e">
        <f>IF(F24&gt;0,VLOOKUP(F24,男子登録情報!$N$2:$O$48,2,0),"")</f>
        <v>#N/A</v>
      </c>
      <c r="H23" s="352" t="str">
        <f>IF(C23&gt;0,TEXT(C23,"100000000"),"")</f>
        <v/>
      </c>
      <c r="I23" s="151" t="s">
        <v>29</v>
      </c>
      <c r="J23" s="152"/>
      <c r="K23" s="7" t="str">
        <f>IF(J23&gt;0,VLOOKUP(J23,男子登録情報!$J$1:$K$21,2,0),"")</f>
        <v/>
      </c>
      <c r="L23" s="162" t="s">
        <v>32</v>
      </c>
      <c r="M23" s="207"/>
      <c r="N23" s="8" t="str">
        <f t="shared" si="12"/>
        <v/>
      </c>
      <c r="O23" s="630"/>
      <c r="P23" s="311"/>
      <c r="Q23" s="312"/>
      <c r="R23" s="313"/>
      <c r="S23" s="329" t="str">
        <f>IF(C23="","",IF(COUNTIF('様式Ⅱ(男子4×100mR)'!$C$18:$C$29,C23)=0,"",$A$5))</f>
        <v/>
      </c>
      <c r="T23" s="329" t="str">
        <f>IF(C23="","",IF(COUNTIF('様式Ⅱ(男子4×400mR)'!$C$18:$C$29,C23)=0,"",$A$5))</f>
        <v/>
      </c>
      <c r="Y23" s="195" t="str">
        <f>IF(C23="","",COUNTIF($B$14:$C$462,C23))</f>
        <v/>
      </c>
      <c r="Z23" s="195" t="str">
        <f t="shared" ref="Z23" si="25">IF(C23="","",COUNTIF($J$14:$J$463,J23))</f>
        <v/>
      </c>
      <c r="AA23" s="195" t="str">
        <f t="shared" ref="AA23" si="26">IF(C23="","",IF(AND(Y23&gt;1,Z23&gt;1),1,""))</f>
        <v/>
      </c>
      <c r="AB23" s="195" t="str">
        <f t="shared" si="9"/>
        <v/>
      </c>
      <c r="AC23" s="195" t="str">
        <f t="shared" si="10"/>
        <v/>
      </c>
      <c r="AD23" s="195" t="str">
        <f t="shared" si="11"/>
        <v/>
      </c>
      <c r="AE23" s="195" t="str">
        <f t="shared" si="11"/>
        <v/>
      </c>
      <c r="AF23" s="195" t="str">
        <f t="shared" si="6"/>
        <v/>
      </c>
      <c r="AG23" s="195" t="str">
        <f t="shared" si="6"/>
        <v/>
      </c>
      <c r="AH23" s="195" t="str">
        <f t="shared" si="6"/>
        <v/>
      </c>
      <c r="AI23" s="195" t="str">
        <f t="shared" si="6"/>
        <v/>
      </c>
      <c r="AJ23" s="195" t="str">
        <f t="shared" si="6"/>
        <v/>
      </c>
      <c r="AK23" s="195" t="str">
        <f t="shared" si="6"/>
        <v/>
      </c>
      <c r="AL23" s="195" t="str">
        <f t="shared" si="6"/>
        <v/>
      </c>
      <c r="AM23" s="195" t="str">
        <f t="shared" si="6"/>
        <v/>
      </c>
      <c r="AN23" s="195" t="str">
        <f t="shared" si="6"/>
        <v/>
      </c>
      <c r="AO23" s="195" t="str">
        <f t="shared" si="6"/>
        <v/>
      </c>
      <c r="AP23" s="195" t="str">
        <f t="shared" si="6"/>
        <v/>
      </c>
      <c r="AQ23" s="196" t="str">
        <f>IF(J23&gt;0,"",IF(J24&gt;0,1,""))</f>
        <v/>
      </c>
      <c r="AR23" s="196" t="str">
        <f>IF(J23="","",IF(C23&gt;0,"",1))</f>
        <v/>
      </c>
      <c r="AS23" s="195" t="str">
        <f t="shared" si="7"/>
        <v/>
      </c>
      <c r="AT23" s="195" t="str">
        <f t="shared" si="7"/>
        <v/>
      </c>
      <c r="AU23" s="195" t="str">
        <f t="shared" si="7"/>
        <v/>
      </c>
      <c r="AV23" s="195" t="str">
        <f t="shared" si="7"/>
        <v/>
      </c>
      <c r="AW23" s="196">
        <f>COUNTIF($C$14:C23,C23)</f>
        <v>0</v>
      </c>
      <c r="AX23" s="195" t="str">
        <f t="shared" si="7"/>
        <v/>
      </c>
      <c r="AY23" s="195" t="str">
        <f t="shared" si="7"/>
        <v/>
      </c>
      <c r="AZ23" s="195" t="str">
        <f t="shared" si="7"/>
        <v/>
      </c>
      <c r="BA23" s="195" t="str">
        <f t="shared" si="7"/>
        <v/>
      </c>
    </row>
    <row r="24" spans="1:53" s="5" customFormat="1" ht="18" customHeight="1" thickBot="1">
      <c r="A24" s="344"/>
      <c r="B24" s="315"/>
      <c r="C24" s="317"/>
      <c r="D24" s="317"/>
      <c r="E24" s="317"/>
      <c r="F24" s="39" t="str">
        <f>IF(C23&gt;0,VLOOKUP(C23,男子登録情報!$A$1:$H$1688,5,0),"")</f>
        <v/>
      </c>
      <c r="G24" s="353"/>
      <c r="H24" s="353"/>
      <c r="I24" s="9" t="s">
        <v>33</v>
      </c>
      <c r="J24" s="152"/>
      <c r="K24" s="7" t="str">
        <f>IF(J24&gt;0,VLOOKUP(J24,男子登録情報!$J$2:$K$21,2,0),"")</f>
        <v/>
      </c>
      <c r="L24" s="9" t="s">
        <v>34</v>
      </c>
      <c r="M24" s="206"/>
      <c r="N24" s="8" t="str">
        <f t="shared" si="12"/>
        <v/>
      </c>
      <c r="O24" s="630"/>
      <c r="P24" s="305"/>
      <c r="Q24" s="306"/>
      <c r="R24" s="307"/>
      <c r="S24" s="330"/>
      <c r="T24" s="330"/>
      <c r="Y24" s="195" t="str">
        <f>IF(C23="","",COUNTIF($B$14:$C$462,C23))</f>
        <v/>
      </c>
      <c r="Z24" s="195" t="str">
        <f t="shared" ref="Z24" si="27">IF(C23="","",COUNTIF($J$14:$J$463,J24))</f>
        <v/>
      </c>
      <c r="AA24" s="195" t="str">
        <f t="shared" ref="AA24" si="28">IF(C23="","",IF(AND(Y24&gt;1,Z24&gt;1),1,""))</f>
        <v/>
      </c>
      <c r="AB24" s="195" t="str">
        <f t="shared" si="9"/>
        <v/>
      </c>
      <c r="AC24" s="195" t="str">
        <f t="shared" si="10"/>
        <v/>
      </c>
      <c r="AD24" s="195" t="str">
        <f t="shared" si="11"/>
        <v/>
      </c>
      <c r="AE24" s="195" t="str">
        <f t="shared" si="11"/>
        <v/>
      </c>
      <c r="AF24" s="195" t="str">
        <f t="shared" si="6"/>
        <v/>
      </c>
      <c r="AG24" s="195" t="str">
        <f t="shared" si="6"/>
        <v/>
      </c>
      <c r="AH24" s="195" t="str">
        <f t="shared" si="6"/>
        <v/>
      </c>
      <c r="AI24" s="195" t="str">
        <f t="shared" si="6"/>
        <v/>
      </c>
      <c r="AJ24" s="195" t="str">
        <f t="shared" si="6"/>
        <v/>
      </c>
      <c r="AK24" s="195" t="str">
        <f t="shared" si="6"/>
        <v/>
      </c>
      <c r="AL24" s="195" t="str">
        <f t="shared" si="6"/>
        <v/>
      </c>
      <c r="AM24" s="195" t="str">
        <f t="shared" si="6"/>
        <v/>
      </c>
      <c r="AN24" s="195" t="str">
        <f t="shared" si="6"/>
        <v/>
      </c>
      <c r="AO24" s="195" t="str">
        <f t="shared" si="6"/>
        <v/>
      </c>
      <c r="AP24" s="195" t="str">
        <f t="shared" si="6"/>
        <v/>
      </c>
      <c r="AQ24" s="196" t="str">
        <f>IF(J24&gt;0,"",IF(J25&gt;0,1,""))</f>
        <v/>
      </c>
      <c r="AR24" s="196" t="str">
        <f>IF(J24="","",IF(C23&gt;0,"",1))</f>
        <v/>
      </c>
      <c r="AS24" s="195" t="str">
        <f t="shared" si="7"/>
        <v/>
      </c>
      <c r="AT24" s="195" t="str">
        <f t="shared" si="7"/>
        <v/>
      </c>
      <c r="AU24" s="195" t="str">
        <f t="shared" si="7"/>
        <v/>
      </c>
      <c r="AV24" s="195" t="str">
        <f t="shared" si="7"/>
        <v/>
      </c>
      <c r="AW24" s="196"/>
      <c r="AX24" s="195" t="str">
        <f t="shared" si="7"/>
        <v/>
      </c>
      <c r="AY24" s="195" t="str">
        <f t="shared" si="7"/>
        <v/>
      </c>
      <c r="AZ24" s="195" t="str">
        <f t="shared" si="7"/>
        <v/>
      </c>
      <c r="BA24" s="195" t="str">
        <f t="shared" si="7"/>
        <v/>
      </c>
    </row>
    <row r="25" spans="1:53" s="5" customFormat="1" ht="18" customHeight="1" thickBot="1">
      <c r="A25" s="345"/>
      <c r="B25" s="359" t="s">
        <v>35</v>
      </c>
      <c r="C25" s="360"/>
      <c r="D25" s="304"/>
      <c r="E25" s="304"/>
      <c r="F25" s="371"/>
      <c r="G25" s="354"/>
      <c r="H25" s="354"/>
      <c r="I25" s="150" t="s">
        <v>36</v>
      </c>
      <c r="J25" s="152"/>
      <c r="K25" s="11" t="str">
        <f>IF(J25&gt;0,VLOOKUP(J25,男子登録情報!$J$2:$K$21,2,0),"")</f>
        <v/>
      </c>
      <c r="L25" s="12" t="s">
        <v>37</v>
      </c>
      <c r="M25" s="207"/>
      <c r="N25" s="8" t="str">
        <f t="shared" si="12"/>
        <v/>
      </c>
      <c r="O25" s="631"/>
      <c r="P25" s="308"/>
      <c r="Q25" s="309"/>
      <c r="R25" s="310"/>
      <c r="S25" s="331"/>
      <c r="T25" s="331"/>
      <c r="Y25" s="195" t="str">
        <f>IF(C23="","",COUNTIF($B$14:$C$462,C23))</f>
        <v/>
      </c>
      <c r="Z25" s="195" t="str">
        <f t="shared" ref="Z25" si="29">IF(C23="","",COUNTIF($J$14:$J$463,J25))</f>
        <v/>
      </c>
      <c r="AA25" s="195" t="str">
        <f t="shared" ref="AA25" si="30">IF(C23="","",IF(AND(Y25&gt;1,Z25&gt;1),1,""))</f>
        <v/>
      </c>
      <c r="AB25" s="195" t="str">
        <f t="shared" si="9"/>
        <v/>
      </c>
      <c r="AC25" s="195" t="str">
        <f t="shared" si="10"/>
        <v/>
      </c>
      <c r="AD25" s="195" t="str">
        <f t="shared" si="11"/>
        <v/>
      </c>
      <c r="AE25" s="195" t="str">
        <f t="shared" si="11"/>
        <v/>
      </c>
      <c r="AF25" s="195" t="str">
        <f t="shared" si="6"/>
        <v/>
      </c>
      <c r="AG25" s="195" t="str">
        <f t="shared" si="6"/>
        <v/>
      </c>
      <c r="AH25" s="195" t="str">
        <f t="shared" si="6"/>
        <v/>
      </c>
      <c r="AI25" s="195" t="str">
        <f t="shared" si="6"/>
        <v/>
      </c>
      <c r="AJ25" s="195" t="str">
        <f t="shared" si="6"/>
        <v/>
      </c>
      <c r="AK25" s="195" t="str">
        <f t="shared" si="6"/>
        <v/>
      </c>
      <c r="AL25" s="195" t="str">
        <f t="shared" si="6"/>
        <v/>
      </c>
      <c r="AM25" s="195" t="str">
        <f t="shared" si="6"/>
        <v/>
      </c>
      <c r="AN25" s="195" t="str">
        <f t="shared" si="6"/>
        <v/>
      </c>
      <c r="AO25" s="195" t="str">
        <f t="shared" si="6"/>
        <v/>
      </c>
      <c r="AP25" s="195" t="str">
        <f t="shared" si="6"/>
        <v/>
      </c>
      <c r="AQ25" s="196" t="str">
        <f>IF(C23="","",IF(S23&gt;0,"",IF(T23&gt;0,"",IF(COUNTBLANK(J23:J25)&lt;3,"",1))))</f>
        <v/>
      </c>
      <c r="AR25" s="196" t="str">
        <f>IF(J25="","",IF(C23&gt;0,"",1))</f>
        <v/>
      </c>
      <c r="AS25" s="195" t="str">
        <f t="shared" si="7"/>
        <v/>
      </c>
      <c r="AT25" s="195" t="str">
        <f t="shared" si="7"/>
        <v/>
      </c>
      <c r="AU25" s="195" t="str">
        <f t="shared" si="7"/>
        <v/>
      </c>
      <c r="AV25" s="195" t="str">
        <f t="shared" si="7"/>
        <v/>
      </c>
      <c r="AW25" s="196"/>
      <c r="AX25" s="195" t="str">
        <f t="shared" si="7"/>
        <v/>
      </c>
      <c r="AY25" s="195" t="str">
        <f t="shared" si="7"/>
        <v/>
      </c>
      <c r="AZ25" s="195" t="str">
        <f t="shared" si="7"/>
        <v/>
      </c>
      <c r="BA25" s="195" t="str">
        <f t="shared" si="7"/>
        <v/>
      </c>
    </row>
    <row r="26" spans="1:53" s="5" customFormat="1" ht="18" customHeight="1" thickTop="1" thickBot="1">
      <c r="A26" s="343">
        <v>5</v>
      </c>
      <c r="B26" s="314" t="s">
        <v>1234</v>
      </c>
      <c r="C26" s="316"/>
      <c r="D26" s="316" t="str">
        <f>IF(C26&gt;0,VLOOKUP(C26,男子登録情報!$A$1:$H$1688,3,0),"")</f>
        <v/>
      </c>
      <c r="E26" s="316" t="str">
        <f>IF(C26&gt;0,VLOOKUP(C26,男子登録情報!$A$1:$H$1688,4,0),"")</f>
        <v/>
      </c>
      <c r="F26" s="38" t="str">
        <f>IF(C26&gt;0,VLOOKUP(C26,男子登録情報!$A$1:$H$1688,8,0),"")</f>
        <v/>
      </c>
      <c r="G26" s="352" t="e">
        <f>IF(F27&gt;0,VLOOKUP(F27,男子登録情報!$N$2:$O$48,2,0),"")</f>
        <v>#N/A</v>
      </c>
      <c r="H26" s="352" t="str">
        <f>IF(C26&gt;0,TEXT(C26,"100000000"),"")</f>
        <v/>
      </c>
      <c r="I26" s="151" t="s">
        <v>29</v>
      </c>
      <c r="J26" s="152"/>
      <c r="K26" s="7" t="str">
        <f>IF(J26&gt;0,VLOOKUP(J26,男子登録情報!$J$1:$K$21,2,0),"")</f>
        <v/>
      </c>
      <c r="L26" s="162" t="s">
        <v>32</v>
      </c>
      <c r="M26" s="207"/>
      <c r="N26" s="8" t="str">
        <f t="shared" si="12"/>
        <v/>
      </c>
      <c r="O26" s="630"/>
      <c r="P26" s="311"/>
      <c r="Q26" s="312"/>
      <c r="R26" s="313"/>
      <c r="S26" s="329" t="str">
        <f>IF(C26="","",IF(COUNTIF('様式Ⅱ(男子4×100mR)'!$C$18:$C$29,C26)=0,"",$A$5))</f>
        <v/>
      </c>
      <c r="T26" s="329" t="str">
        <f>IF(C26="","",IF(COUNTIF('様式Ⅱ(男子4×400mR)'!$C$18:$C$29,C26)=0,"",$A$5))</f>
        <v/>
      </c>
      <c r="Y26" s="195" t="str">
        <f>IF(C26="","",COUNTIF($B$14:$C$462,C26))</f>
        <v/>
      </c>
      <c r="Z26" s="195" t="str">
        <f t="shared" ref="Z26" si="31">IF(C26="","",COUNTIF($J$14:$J$463,J26))</f>
        <v/>
      </c>
      <c r="AA26" s="195" t="str">
        <f t="shared" ref="AA26" si="32">IF(C26="","",IF(AND(Y26&gt;1,Z26&gt;1),1,""))</f>
        <v/>
      </c>
      <c r="AB26" s="195" t="str">
        <f t="shared" si="9"/>
        <v/>
      </c>
      <c r="AC26" s="195" t="str">
        <f t="shared" si="10"/>
        <v/>
      </c>
      <c r="AD26" s="195" t="str">
        <f t="shared" si="11"/>
        <v/>
      </c>
      <c r="AE26" s="195" t="str">
        <f t="shared" si="11"/>
        <v/>
      </c>
      <c r="AF26" s="195" t="str">
        <f t="shared" si="6"/>
        <v/>
      </c>
      <c r="AG26" s="195" t="str">
        <f t="shared" si="6"/>
        <v/>
      </c>
      <c r="AH26" s="195" t="str">
        <f t="shared" si="6"/>
        <v/>
      </c>
      <c r="AI26" s="195" t="str">
        <f t="shared" si="6"/>
        <v/>
      </c>
      <c r="AJ26" s="195" t="str">
        <f t="shared" si="6"/>
        <v/>
      </c>
      <c r="AK26" s="195" t="str">
        <f t="shared" si="6"/>
        <v/>
      </c>
      <c r="AL26" s="195" t="str">
        <f t="shared" si="6"/>
        <v/>
      </c>
      <c r="AM26" s="195" t="str">
        <f t="shared" si="6"/>
        <v/>
      </c>
      <c r="AN26" s="195" t="str">
        <f t="shared" si="6"/>
        <v/>
      </c>
      <c r="AO26" s="195" t="str">
        <f t="shared" si="6"/>
        <v/>
      </c>
      <c r="AP26" s="195" t="str">
        <f t="shared" si="6"/>
        <v/>
      </c>
      <c r="AQ26" s="196" t="str">
        <f>IF(J26&gt;0,"",IF(J27&gt;0,1,""))</f>
        <v/>
      </c>
      <c r="AR26" s="196" t="str">
        <f>IF(J26="","",IF(C26&gt;0,"",1))</f>
        <v/>
      </c>
      <c r="AS26" s="195" t="str">
        <f t="shared" si="7"/>
        <v/>
      </c>
      <c r="AT26" s="195" t="str">
        <f t="shared" si="7"/>
        <v/>
      </c>
      <c r="AU26" s="195" t="str">
        <f t="shared" si="7"/>
        <v/>
      </c>
      <c r="AV26" s="195" t="str">
        <f t="shared" si="7"/>
        <v/>
      </c>
      <c r="AW26" s="196">
        <f>COUNTIF($C$14:C26,C26)</f>
        <v>0</v>
      </c>
      <c r="AX26" s="195" t="str">
        <f t="shared" si="7"/>
        <v/>
      </c>
      <c r="AY26" s="195" t="str">
        <f t="shared" si="7"/>
        <v/>
      </c>
      <c r="AZ26" s="195" t="str">
        <f t="shared" si="7"/>
        <v/>
      </c>
      <c r="BA26" s="195" t="str">
        <f t="shared" si="7"/>
        <v/>
      </c>
    </row>
    <row r="27" spans="1:53" s="5" customFormat="1" ht="18" customHeight="1" thickBot="1">
      <c r="A27" s="344"/>
      <c r="B27" s="315"/>
      <c r="C27" s="317"/>
      <c r="D27" s="317"/>
      <c r="E27" s="317"/>
      <c r="F27" s="39" t="str">
        <f>IF(C26&gt;0,VLOOKUP(C26,男子登録情報!$A$1:$H$1688,5,0),"")</f>
        <v/>
      </c>
      <c r="G27" s="353"/>
      <c r="H27" s="353"/>
      <c r="I27" s="9" t="s">
        <v>33</v>
      </c>
      <c r="J27" s="152"/>
      <c r="K27" s="7" t="str">
        <f>IF(J27&gt;0,VLOOKUP(J27,男子登録情報!$J$2:$K$21,2,0),"")</f>
        <v/>
      </c>
      <c r="L27" s="9" t="s">
        <v>34</v>
      </c>
      <c r="M27" s="206"/>
      <c r="N27" s="8" t="str">
        <f t="shared" si="12"/>
        <v/>
      </c>
      <c r="O27" s="630"/>
      <c r="P27" s="305"/>
      <c r="Q27" s="306"/>
      <c r="R27" s="307"/>
      <c r="S27" s="330"/>
      <c r="T27" s="330"/>
      <c r="Y27" s="195" t="str">
        <f>IF(C26="","",COUNTIF($B$14:$C$462,C26))</f>
        <v/>
      </c>
      <c r="Z27" s="195" t="str">
        <f t="shared" ref="Z27" si="33">IF(C26="","",COUNTIF($J$14:$J$463,J27))</f>
        <v/>
      </c>
      <c r="AA27" s="195" t="str">
        <f t="shared" ref="AA27" si="34">IF(C26="","",IF(AND(Y27&gt;1,Z27&gt;1),1,""))</f>
        <v/>
      </c>
      <c r="AB27" s="195" t="str">
        <f t="shared" si="9"/>
        <v/>
      </c>
      <c r="AC27" s="195" t="str">
        <f t="shared" si="10"/>
        <v/>
      </c>
      <c r="AD27" s="195" t="str">
        <f t="shared" si="11"/>
        <v/>
      </c>
      <c r="AE27" s="195" t="str">
        <f t="shared" si="11"/>
        <v/>
      </c>
      <c r="AF27" s="195" t="str">
        <f t="shared" si="6"/>
        <v/>
      </c>
      <c r="AG27" s="195" t="str">
        <f t="shared" si="6"/>
        <v/>
      </c>
      <c r="AH27" s="195" t="str">
        <f t="shared" si="6"/>
        <v/>
      </c>
      <c r="AI27" s="195" t="str">
        <f t="shared" si="6"/>
        <v/>
      </c>
      <c r="AJ27" s="195" t="str">
        <f t="shared" si="6"/>
        <v/>
      </c>
      <c r="AK27" s="195" t="str">
        <f t="shared" si="6"/>
        <v/>
      </c>
      <c r="AL27" s="195" t="str">
        <f t="shared" si="6"/>
        <v/>
      </c>
      <c r="AM27" s="195" t="str">
        <f t="shared" si="6"/>
        <v/>
      </c>
      <c r="AN27" s="195" t="str">
        <f t="shared" si="6"/>
        <v/>
      </c>
      <c r="AO27" s="195" t="str">
        <f t="shared" si="6"/>
        <v/>
      </c>
      <c r="AP27" s="195" t="str">
        <f t="shared" si="6"/>
        <v/>
      </c>
      <c r="AQ27" s="196" t="str">
        <f>IF(J27&gt;0,"",IF(J28&gt;0,1,""))</f>
        <v/>
      </c>
      <c r="AR27" s="196" t="str">
        <f>IF(J27="","",IF(C26&gt;0,"",1))</f>
        <v/>
      </c>
      <c r="AS27" s="195" t="str">
        <f t="shared" si="7"/>
        <v/>
      </c>
      <c r="AT27" s="195" t="str">
        <f t="shared" si="7"/>
        <v/>
      </c>
      <c r="AU27" s="195" t="str">
        <f t="shared" si="7"/>
        <v/>
      </c>
      <c r="AV27" s="195" t="str">
        <f t="shared" si="7"/>
        <v/>
      </c>
      <c r="AW27" s="196"/>
      <c r="AX27" s="195" t="str">
        <f t="shared" si="7"/>
        <v/>
      </c>
      <c r="AY27" s="195" t="str">
        <f t="shared" si="7"/>
        <v/>
      </c>
      <c r="AZ27" s="195" t="str">
        <f t="shared" si="7"/>
        <v/>
      </c>
      <c r="BA27" s="195" t="str">
        <f t="shared" si="7"/>
        <v/>
      </c>
    </row>
    <row r="28" spans="1:53" s="5" customFormat="1" ht="18" customHeight="1" thickBot="1">
      <c r="A28" s="345"/>
      <c r="B28" s="359" t="s">
        <v>35</v>
      </c>
      <c r="C28" s="360"/>
      <c r="D28" s="304"/>
      <c r="E28" s="304"/>
      <c r="F28" s="371"/>
      <c r="G28" s="354"/>
      <c r="H28" s="354"/>
      <c r="I28" s="150" t="s">
        <v>36</v>
      </c>
      <c r="J28" s="152"/>
      <c r="K28" s="11" t="str">
        <f>IF(J28&gt;0,VLOOKUP(J28,男子登録情報!$J$2:$K$21,2,0),"")</f>
        <v/>
      </c>
      <c r="L28" s="12" t="s">
        <v>37</v>
      </c>
      <c r="M28" s="207"/>
      <c r="N28" s="8" t="str">
        <f t="shared" si="12"/>
        <v/>
      </c>
      <c r="O28" s="631"/>
      <c r="P28" s="308"/>
      <c r="Q28" s="309"/>
      <c r="R28" s="310"/>
      <c r="S28" s="331"/>
      <c r="T28" s="331"/>
      <c r="Y28" s="195" t="str">
        <f>IF(C26="","",COUNTIF($B$14:$C$462,C26))</f>
        <v/>
      </c>
      <c r="Z28" s="195" t="str">
        <f t="shared" ref="Z28" si="35">IF(C26="","",COUNTIF($J$14:$J$463,J28))</f>
        <v/>
      </c>
      <c r="AA28" s="195" t="str">
        <f t="shared" ref="AA28" si="36">IF(C26="","",IF(AND(Y28&gt;1,Z28&gt;1),1,""))</f>
        <v/>
      </c>
      <c r="AB28" s="195" t="str">
        <f t="shared" si="9"/>
        <v/>
      </c>
      <c r="AC28" s="195" t="str">
        <f t="shared" si="10"/>
        <v/>
      </c>
      <c r="AD28" s="195" t="str">
        <f t="shared" si="11"/>
        <v/>
      </c>
      <c r="AE28" s="195" t="str">
        <f t="shared" si="11"/>
        <v/>
      </c>
      <c r="AF28" s="195" t="str">
        <f t="shared" si="6"/>
        <v/>
      </c>
      <c r="AG28" s="195" t="str">
        <f t="shared" si="6"/>
        <v/>
      </c>
      <c r="AH28" s="195" t="str">
        <f t="shared" si="6"/>
        <v/>
      </c>
      <c r="AI28" s="195" t="str">
        <f t="shared" si="6"/>
        <v/>
      </c>
      <c r="AJ28" s="195" t="str">
        <f t="shared" si="6"/>
        <v/>
      </c>
      <c r="AK28" s="195" t="str">
        <f t="shared" si="6"/>
        <v/>
      </c>
      <c r="AL28" s="195" t="str">
        <f t="shared" si="6"/>
        <v/>
      </c>
      <c r="AM28" s="195" t="str">
        <f t="shared" si="6"/>
        <v/>
      </c>
      <c r="AN28" s="195" t="str">
        <f t="shared" si="6"/>
        <v/>
      </c>
      <c r="AO28" s="195" t="str">
        <f t="shared" si="6"/>
        <v/>
      </c>
      <c r="AP28" s="195" t="str">
        <f t="shared" si="6"/>
        <v/>
      </c>
      <c r="AQ28" s="196" t="str">
        <f>IF(C26="","",IF(S26&gt;0,"",IF(T26&gt;0,"",IF(COUNTBLANK(J26:J28)&lt;3,"",1))))</f>
        <v/>
      </c>
      <c r="AR28" s="196" t="str">
        <f>IF(J28="","",IF(C26&gt;0,"",1))</f>
        <v/>
      </c>
      <c r="AS28" s="195" t="str">
        <f t="shared" si="7"/>
        <v/>
      </c>
      <c r="AT28" s="195" t="str">
        <f t="shared" si="7"/>
        <v/>
      </c>
      <c r="AU28" s="195" t="str">
        <f t="shared" si="7"/>
        <v/>
      </c>
      <c r="AV28" s="195" t="str">
        <f t="shared" si="7"/>
        <v/>
      </c>
      <c r="AW28" s="196"/>
      <c r="AX28" s="195" t="str">
        <f t="shared" si="7"/>
        <v/>
      </c>
      <c r="AY28" s="195" t="str">
        <f t="shared" si="7"/>
        <v/>
      </c>
      <c r="AZ28" s="195" t="str">
        <f t="shared" si="7"/>
        <v/>
      </c>
      <c r="BA28" s="195" t="str">
        <f t="shared" si="7"/>
        <v/>
      </c>
    </row>
    <row r="29" spans="1:53" s="5" customFormat="1" ht="18" customHeight="1" thickTop="1" thickBot="1">
      <c r="A29" s="343">
        <v>6</v>
      </c>
      <c r="B29" s="314" t="s">
        <v>1234</v>
      </c>
      <c r="C29" s="316"/>
      <c r="D29" s="316" t="str">
        <f>IF(C29&gt;0,VLOOKUP(C29,男子登録情報!$A$1:$H$1688,3,0),"")</f>
        <v/>
      </c>
      <c r="E29" s="316" t="str">
        <f>IF(C29&gt;0,VLOOKUP(C29,男子登録情報!$A$1:$H$1688,4,0),"")</f>
        <v/>
      </c>
      <c r="F29" s="38" t="str">
        <f>IF(C29&gt;0,VLOOKUP(C29,男子登録情報!$A$1:$H$1688,8,0),"")</f>
        <v/>
      </c>
      <c r="G29" s="352" t="e">
        <f>IF(F30&gt;0,VLOOKUP(F30,男子登録情報!$N$2:$O$48,2,0),"")</f>
        <v>#N/A</v>
      </c>
      <c r="H29" s="352" t="str">
        <f>IF(C29&gt;0,TEXT(C29,"100000000"),"")</f>
        <v/>
      </c>
      <c r="I29" s="151" t="s">
        <v>29</v>
      </c>
      <c r="J29" s="152"/>
      <c r="K29" s="7" t="str">
        <f>IF(J29&gt;0,VLOOKUP(J29,男子登録情報!$J$1:$K$21,2,0),"")</f>
        <v/>
      </c>
      <c r="L29" s="162" t="s">
        <v>32</v>
      </c>
      <c r="M29" s="207"/>
      <c r="N29" s="8" t="str">
        <f t="shared" si="12"/>
        <v/>
      </c>
      <c r="O29" s="630"/>
      <c r="P29" s="311"/>
      <c r="Q29" s="312"/>
      <c r="R29" s="313"/>
      <c r="S29" s="329" t="str">
        <f>IF(C29="","",IF(COUNTIF('様式Ⅱ(男子4×100mR)'!$C$18:$C$29,C29)=0,"",$A$5))</f>
        <v/>
      </c>
      <c r="T29" s="329" t="str">
        <f>IF(C29="","",IF(COUNTIF('様式Ⅱ(男子4×400mR)'!$C$18:$C$29,C29)=0,"",$A$5))</f>
        <v/>
      </c>
      <c r="Y29" s="195" t="str">
        <f>IF(C29="","",COUNTIF($B$14:$C$462,C29))</f>
        <v/>
      </c>
      <c r="Z29" s="195" t="str">
        <f t="shared" ref="Z29" si="37">IF(C29="","",COUNTIF($J$14:$J$463,J29))</f>
        <v/>
      </c>
      <c r="AA29" s="195" t="str">
        <f t="shared" ref="AA29" si="38">IF(C29="","",IF(AND(Y29&gt;1,Z29&gt;1),1,""))</f>
        <v/>
      </c>
      <c r="AB29" s="195" t="str">
        <f t="shared" si="9"/>
        <v/>
      </c>
      <c r="AC29" s="195" t="str">
        <f t="shared" si="10"/>
        <v/>
      </c>
      <c r="AD29" s="195" t="str">
        <f t="shared" si="11"/>
        <v/>
      </c>
      <c r="AE29" s="195" t="str">
        <f t="shared" si="11"/>
        <v/>
      </c>
      <c r="AF29" s="195" t="str">
        <f t="shared" si="6"/>
        <v/>
      </c>
      <c r="AG29" s="195" t="str">
        <f t="shared" si="6"/>
        <v/>
      </c>
      <c r="AH29" s="195" t="str">
        <f t="shared" si="6"/>
        <v/>
      </c>
      <c r="AI29" s="195" t="str">
        <f t="shared" si="6"/>
        <v/>
      </c>
      <c r="AJ29" s="195" t="str">
        <f t="shared" si="6"/>
        <v/>
      </c>
      <c r="AK29" s="195" t="str">
        <f t="shared" si="6"/>
        <v/>
      </c>
      <c r="AL29" s="195" t="str">
        <f t="shared" si="6"/>
        <v/>
      </c>
      <c r="AM29" s="195" t="str">
        <f t="shared" si="6"/>
        <v/>
      </c>
      <c r="AN29" s="195" t="str">
        <f t="shared" si="6"/>
        <v/>
      </c>
      <c r="AO29" s="195" t="str">
        <f t="shared" si="6"/>
        <v/>
      </c>
      <c r="AP29" s="195" t="str">
        <f t="shared" si="6"/>
        <v/>
      </c>
      <c r="AQ29" s="196" t="str">
        <f>IF(J29&gt;0,"",IF(J30&gt;0,1,""))</f>
        <v/>
      </c>
      <c r="AR29" s="196" t="str">
        <f>IF(J29="","",IF(C29&gt;0,"",1))</f>
        <v/>
      </c>
      <c r="AS29" s="195" t="str">
        <f t="shared" si="7"/>
        <v/>
      </c>
      <c r="AT29" s="195" t="str">
        <f t="shared" si="7"/>
        <v/>
      </c>
      <c r="AU29" s="195" t="str">
        <f t="shared" si="7"/>
        <v/>
      </c>
      <c r="AV29" s="195" t="str">
        <f t="shared" si="7"/>
        <v/>
      </c>
      <c r="AW29" s="196">
        <f>COUNTIF($C$14:C29,C29)</f>
        <v>0</v>
      </c>
      <c r="AX29" s="195" t="str">
        <f t="shared" si="7"/>
        <v/>
      </c>
      <c r="AY29" s="195" t="str">
        <f t="shared" si="7"/>
        <v/>
      </c>
      <c r="AZ29" s="195" t="str">
        <f t="shared" si="7"/>
        <v/>
      </c>
      <c r="BA29" s="195" t="str">
        <f t="shared" si="7"/>
        <v/>
      </c>
    </row>
    <row r="30" spans="1:53" s="5" customFormat="1" ht="18" customHeight="1" thickBot="1">
      <c r="A30" s="344"/>
      <c r="B30" s="315"/>
      <c r="C30" s="317"/>
      <c r="D30" s="317"/>
      <c r="E30" s="317"/>
      <c r="F30" s="39" t="str">
        <f>IF(C29&gt;0,VLOOKUP(C29,男子登録情報!$A$1:$H$1688,5,0),"")</f>
        <v/>
      </c>
      <c r="G30" s="353"/>
      <c r="H30" s="353"/>
      <c r="I30" s="9" t="s">
        <v>33</v>
      </c>
      <c r="J30" s="152"/>
      <c r="K30" s="7" t="str">
        <f>IF(J30&gt;0,VLOOKUP(J30,男子登録情報!$J$2:$K$21,2,0),"")</f>
        <v/>
      </c>
      <c r="L30" s="9" t="s">
        <v>34</v>
      </c>
      <c r="M30" s="206"/>
      <c r="N30" s="8" t="str">
        <f t="shared" si="12"/>
        <v/>
      </c>
      <c r="O30" s="630"/>
      <c r="P30" s="305"/>
      <c r="Q30" s="306"/>
      <c r="R30" s="307"/>
      <c r="S30" s="330"/>
      <c r="T30" s="330"/>
      <c r="Y30" s="195" t="str">
        <f>IF(C29="","",COUNTIF($B$14:$C$462,C29))</f>
        <v/>
      </c>
      <c r="Z30" s="195" t="str">
        <f t="shared" ref="Z30" si="39">IF(C29="","",COUNTIF($J$14:$J$463,J30))</f>
        <v/>
      </c>
      <c r="AA30" s="195" t="str">
        <f t="shared" ref="AA30" si="40">IF(C29="","",IF(AND(Y30&gt;1,Z30&gt;1),1,""))</f>
        <v/>
      </c>
      <c r="AB30" s="195" t="str">
        <f t="shared" si="9"/>
        <v/>
      </c>
      <c r="AC30" s="195" t="str">
        <f t="shared" si="10"/>
        <v/>
      </c>
      <c r="AD30" s="195" t="str">
        <f t="shared" si="11"/>
        <v/>
      </c>
      <c r="AE30" s="195" t="str">
        <f t="shared" si="11"/>
        <v/>
      </c>
      <c r="AF30" s="195" t="str">
        <f t="shared" si="11"/>
        <v/>
      </c>
      <c r="AG30" s="195" t="str">
        <f t="shared" si="11"/>
        <v/>
      </c>
      <c r="AH30" s="195" t="str">
        <f t="shared" si="11"/>
        <v/>
      </c>
      <c r="AI30" s="195" t="str">
        <f t="shared" si="11"/>
        <v/>
      </c>
      <c r="AJ30" s="195" t="str">
        <f t="shared" si="11"/>
        <v/>
      </c>
      <c r="AK30" s="195" t="str">
        <f t="shared" si="11"/>
        <v/>
      </c>
      <c r="AL30" s="195" t="str">
        <f t="shared" si="11"/>
        <v/>
      </c>
      <c r="AM30" s="195" t="str">
        <f t="shared" si="11"/>
        <v/>
      </c>
      <c r="AN30" s="195" t="str">
        <f t="shared" si="11"/>
        <v/>
      </c>
      <c r="AO30" s="195" t="str">
        <f t="shared" si="11"/>
        <v/>
      </c>
      <c r="AP30" s="195" t="str">
        <f t="shared" si="11"/>
        <v/>
      </c>
      <c r="AQ30" s="196" t="str">
        <f>IF(J30&gt;0,"",IF(J31&gt;0,1,""))</f>
        <v/>
      </c>
      <c r="AR30" s="196" t="str">
        <f>IF(J30="","",IF(C29&gt;0,"",1))</f>
        <v/>
      </c>
      <c r="AS30" s="195" t="str">
        <f t="shared" ref="AS30:BA45" si="41">IF($J30="","",COUNTIF($M30,AS$13))</f>
        <v/>
      </c>
      <c r="AT30" s="195" t="str">
        <f t="shared" si="41"/>
        <v/>
      </c>
      <c r="AU30" s="195" t="str">
        <f t="shared" si="41"/>
        <v/>
      </c>
      <c r="AV30" s="195" t="str">
        <f t="shared" si="41"/>
        <v/>
      </c>
      <c r="AW30" s="196"/>
      <c r="AX30" s="195" t="str">
        <f t="shared" si="41"/>
        <v/>
      </c>
      <c r="AY30" s="195" t="str">
        <f t="shared" si="41"/>
        <v/>
      </c>
      <c r="AZ30" s="195" t="str">
        <f t="shared" si="41"/>
        <v/>
      </c>
      <c r="BA30" s="195" t="str">
        <f t="shared" si="41"/>
        <v/>
      </c>
    </row>
    <row r="31" spans="1:53" s="5" customFormat="1" ht="18" customHeight="1" thickBot="1">
      <c r="A31" s="345"/>
      <c r="B31" s="359" t="s">
        <v>35</v>
      </c>
      <c r="C31" s="360"/>
      <c r="D31" s="304"/>
      <c r="E31" s="304"/>
      <c r="F31" s="371"/>
      <c r="G31" s="354"/>
      <c r="H31" s="354"/>
      <c r="I31" s="150" t="s">
        <v>36</v>
      </c>
      <c r="J31" s="152"/>
      <c r="K31" s="11" t="str">
        <f>IF(J31&gt;0,VLOOKUP(J31,男子登録情報!$J$2:$K$21,2,0),"")</f>
        <v/>
      </c>
      <c r="L31" s="12" t="s">
        <v>37</v>
      </c>
      <c r="M31" s="207"/>
      <c r="N31" s="8" t="str">
        <f t="shared" si="12"/>
        <v/>
      </c>
      <c r="O31" s="631"/>
      <c r="P31" s="308"/>
      <c r="Q31" s="309"/>
      <c r="R31" s="310"/>
      <c r="S31" s="331"/>
      <c r="T31" s="331"/>
      <c r="Y31" s="195" t="str">
        <f>IF(C29="","",COUNTIF($B$14:$C$462,C29))</f>
        <v/>
      </c>
      <c r="Z31" s="195" t="str">
        <f t="shared" ref="Z31" si="42">IF(C29="","",COUNTIF($J$14:$J$463,J31))</f>
        <v/>
      </c>
      <c r="AA31" s="195" t="str">
        <f t="shared" ref="AA31" si="43">IF(C29="","",IF(AND(Y31&gt;1,Z31&gt;1),1,""))</f>
        <v/>
      </c>
      <c r="AB31" s="195" t="str">
        <f t="shared" si="9"/>
        <v/>
      </c>
      <c r="AC31" s="195" t="str">
        <f t="shared" si="10"/>
        <v/>
      </c>
      <c r="AD31" s="195" t="str">
        <f t="shared" si="11"/>
        <v/>
      </c>
      <c r="AE31" s="195" t="str">
        <f t="shared" si="11"/>
        <v/>
      </c>
      <c r="AF31" s="195" t="str">
        <f t="shared" si="11"/>
        <v/>
      </c>
      <c r="AG31" s="195" t="str">
        <f t="shared" si="11"/>
        <v/>
      </c>
      <c r="AH31" s="195" t="str">
        <f t="shared" si="11"/>
        <v/>
      </c>
      <c r="AI31" s="195" t="str">
        <f t="shared" si="11"/>
        <v/>
      </c>
      <c r="AJ31" s="195" t="str">
        <f t="shared" si="11"/>
        <v/>
      </c>
      <c r="AK31" s="195" t="str">
        <f t="shared" si="11"/>
        <v/>
      </c>
      <c r="AL31" s="195" t="str">
        <f t="shared" si="11"/>
        <v/>
      </c>
      <c r="AM31" s="195" t="str">
        <f t="shared" si="11"/>
        <v/>
      </c>
      <c r="AN31" s="195" t="str">
        <f t="shared" si="11"/>
        <v/>
      </c>
      <c r="AO31" s="195" t="str">
        <f t="shared" si="11"/>
        <v/>
      </c>
      <c r="AP31" s="195" t="str">
        <f t="shared" si="11"/>
        <v/>
      </c>
      <c r="AQ31" s="196" t="str">
        <f>IF(C29="","",IF(S29&gt;0,"",IF(T29&gt;0,"",IF(COUNTBLANK(J29:J31)&lt;3,"",1))))</f>
        <v/>
      </c>
      <c r="AR31" s="196" t="str">
        <f>IF(J31="","",IF(C29&gt;0,"",1))</f>
        <v/>
      </c>
      <c r="AS31" s="195" t="str">
        <f t="shared" si="41"/>
        <v/>
      </c>
      <c r="AT31" s="195" t="str">
        <f t="shared" si="41"/>
        <v/>
      </c>
      <c r="AU31" s="195" t="str">
        <f t="shared" si="41"/>
        <v/>
      </c>
      <c r="AV31" s="195" t="str">
        <f t="shared" si="41"/>
        <v/>
      </c>
      <c r="AW31" s="196"/>
      <c r="AX31" s="195" t="str">
        <f t="shared" si="41"/>
        <v/>
      </c>
      <c r="AY31" s="195" t="str">
        <f t="shared" si="41"/>
        <v/>
      </c>
      <c r="AZ31" s="195" t="str">
        <f t="shared" si="41"/>
        <v/>
      </c>
      <c r="BA31" s="195" t="str">
        <f t="shared" si="41"/>
        <v/>
      </c>
    </row>
    <row r="32" spans="1:53" s="5" customFormat="1" ht="18" customHeight="1" thickTop="1" thickBot="1">
      <c r="A32" s="343">
        <v>7</v>
      </c>
      <c r="B32" s="314" t="s">
        <v>1234</v>
      </c>
      <c r="C32" s="316"/>
      <c r="D32" s="316" t="str">
        <f>IF(C32&gt;0,VLOOKUP(C32,男子登録情報!$A$1:$H$1688,3,0),"")</f>
        <v/>
      </c>
      <c r="E32" s="316" t="str">
        <f>IF(C32&gt;0,VLOOKUP(C32,男子登録情報!$A$1:$H$1688,4,0),"")</f>
        <v/>
      </c>
      <c r="F32" s="38" t="str">
        <f>IF(C32&gt;0,VLOOKUP(C32,男子登録情報!$A$1:$H$1688,8,0),"")</f>
        <v/>
      </c>
      <c r="G32" s="352" t="e">
        <f>IF(F33&gt;0,VLOOKUP(F33,男子登録情報!$N$2:$O$48,2,0),"")</f>
        <v>#N/A</v>
      </c>
      <c r="H32" s="352" t="str">
        <f>IF(C32&gt;0,TEXT(C32,"100000000"),"")</f>
        <v/>
      </c>
      <c r="I32" s="151" t="s">
        <v>29</v>
      </c>
      <c r="J32" s="152"/>
      <c r="K32" s="7" t="str">
        <f>IF(J32&gt;0,VLOOKUP(J32,男子登録情報!$J$1:$K$21,2,0),"")</f>
        <v/>
      </c>
      <c r="L32" s="162" t="s">
        <v>32</v>
      </c>
      <c r="M32" s="207"/>
      <c r="N32" s="8" t="str">
        <f t="shared" si="12"/>
        <v/>
      </c>
      <c r="O32" s="630"/>
      <c r="P32" s="311"/>
      <c r="Q32" s="312"/>
      <c r="R32" s="313"/>
      <c r="S32" s="329" t="str">
        <f>IF(C32="","",IF(COUNTIF('様式Ⅱ(男子4×100mR)'!$C$18:$C$29,C32)=0,"",$A$5))</f>
        <v/>
      </c>
      <c r="T32" s="329" t="str">
        <f>IF(C32="","",IF(COUNTIF('様式Ⅱ(男子4×400mR)'!$C$18:$C$29,C32)=0,"",$A$5))</f>
        <v/>
      </c>
      <c r="Y32" s="195" t="str">
        <f>IF(C32="","",COUNTIF($B$14:$C$462,C32))</f>
        <v/>
      </c>
      <c r="Z32" s="195" t="str">
        <f t="shared" ref="Z32" si="44">IF(C32="","",COUNTIF($J$14:$J$463,J32))</f>
        <v/>
      </c>
      <c r="AA32" s="195" t="str">
        <f t="shared" ref="AA32" si="45">IF(C32="","",IF(AND(Y32&gt;1,Z32&gt;1),1,""))</f>
        <v/>
      </c>
      <c r="AB32" s="195" t="str">
        <f t="shared" si="9"/>
        <v/>
      </c>
      <c r="AC32" s="195" t="str">
        <f t="shared" si="10"/>
        <v/>
      </c>
      <c r="AD32" s="195" t="str">
        <f t="shared" si="11"/>
        <v/>
      </c>
      <c r="AE32" s="195" t="str">
        <f t="shared" si="11"/>
        <v/>
      </c>
      <c r="AF32" s="195" t="str">
        <f t="shared" si="11"/>
        <v/>
      </c>
      <c r="AG32" s="195" t="str">
        <f t="shared" si="11"/>
        <v/>
      </c>
      <c r="AH32" s="195" t="str">
        <f t="shared" si="11"/>
        <v/>
      </c>
      <c r="AI32" s="195" t="str">
        <f t="shared" si="11"/>
        <v/>
      </c>
      <c r="AJ32" s="195" t="str">
        <f t="shared" si="11"/>
        <v/>
      </c>
      <c r="AK32" s="195" t="str">
        <f t="shared" si="11"/>
        <v/>
      </c>
      <c r="AL32" s="195" t="str">
        <f t="shared" si="11"/>
        <v/>
      </c>
      <c r="AM32" s="195" t="str">
        <f t="shared" si="11"/>
        <v/>
      </c>
      <c r="AN32" s="195" t="str">
        <f t="shared" si="11"/>
        <v/>
      </c>
      <c r="AO32" s="195" t="str">
        <f t="shared" si="11"/>
        <v/>
      </c>
      <c r="AP32" s="195" t="str">
        <f t="shared" si="11"/>
        <v/>
      </c>
      <c r="AQ32" s="196" t="str">
        <f>IF(J32&gt;0,"",IF(J33&gt;0,1,""))</f>
        <v/>
      </c>
      <c r="AR32" s="196" t="str">
        <f>IF(J32="","",IF(C32&gt;0,"",1))</f>
        <v/>
      </c>
      <c r="AS32" s="195" t="str">
        <f t="shared" si="41"/>
        <v/>
      </c>
      <c r="AT32" s="195" t="str">
        <f t="shared" si="41"/>
        <v/>
      </c>
      <c r="AU32" s="195" t="str">
        <f t="shared" si="41"/>
        <v/>
      </c>
      <c r="AV32" s="195" t="str">
        <f t="shared" si="41"/>
        <v/>
      </c>
      <c r="AW32" s="196">
        <f>COUNTIF($C$14:C32,C32)</f>
        <v>0</v>
      </c>
      <c r="AX32" s="195" t="str">
        <f t="shared" si="41"/>
        <v/>
      </c>
      <c r="AY32" s="195" t="str">
        <f t="shared" si="41"/>
        <v/>
      </c>
      <c r="AZ32" s="195" t="str">
        <f t="shared" si="41"/>
        <v/>
      </c>
      <c r="BA32" s="195" t="str">
        <f t="shared" si="41"/>
        <v/>
      </c>
    </row>
    <row r="33" spans="1:53" s="5" customFormat="1" ht="18" customHeight="1" thickBot="1">
      <c r="A33" s="344"/>
      <c r="B33" s="315"/>
      <c r="C33" s="317"/>
      <c r="D33" s="317"/>
      <c r="E33" s="317"/>
      <c r="F33" s="39" t="str">
        <f>IF(C32&gt;0,VLOOKUP(C32,男子登録情報!$A$1:$H$1688,5,0),"")</f>
        <v/>
      </c>
      <c r="G33" s="353"/>
      <c r="H33" s="353"/>
      <c r="I33" s="9" t="s">
        <v>33</v>
      </c>
      <c r="J33" s="152"/>
      <c r="K33" s="7" t="str">
        <f>IF(J33&gt;0,VLOOKUP(J33,男子登録情報!$J$2:$K$21,2,0),"")</f>
        <v/>
      </c>
      <c r="L33" s="9" t="s">
        <v>34</v>
      </c>
      <c r="M33" s="206"/>
      <c r="N33" s="8" t="str">
        <f t="shared" si="12"/>
        <v/>
      </c>
      <c r="O33" s="630"/>
      <c r="P33" s="305"/>
      <c r="Q33" s="306"/>
      <c r="R33" s="307"/>
      <c r="S33" s="330"/>
      <c r="T33" s="330"/>
      <c r="Y33" s="195" t="str">
        <f>IF(C32="","",COUNTIF($B$14:$C$462,C32))</f>
        <v/>
      </c>
      <c r="Z33" s="195" t="str">
        <f t="shared" ref="Z33" si="46">IF(C32="","",COUNTIF($J$14:$J$463,J33))</f>
        <v/>
      </c>
      <c r="AA33" s="195" t="str">
        <f t="shared" ref="AA33" si="47">IF(C32="","",IF(AND(Y33&gt;1,Z33&gt;1),1,""))</f>
        <v/>
      </c>
      <c r="AB33" s="195" t="str">
        <f t="shared" si="9"/>
        <v/>
      </c>
      <c r="AC33" s="195" t="str">
        <f t="shared" si="10"/>
        <v/>
      </c>
      <c r="AD33" s="195" t="str">
        <f t="shared" si="11"/>
        <v/>
      </c>
      <c r="AE33" s="195" t="str">
        <f t="shared" si="11"/>
        <v/>
      </c>
      <c r="AF33" s="195" t="str">
        <f t="shared" si="11"/>
        <v/>
      </c>
      <c r="AG33" s="195" t="str">
        <f t="shared" si="11"/>
        <v/>
      </c>
      <c r="AH33" s="195" t="str">
        <f t="shared" si="11"/>
        <v/>
      </c>
      <c r="AI33" s="195" t="str">
        <f t="shared" si="11"/>
        <v/>
      </c>
      <c r="AJ33" s="195" t="str">
        <f t="shared" si="11"/>
        <v/>
      </c>
      <c r="AK33" s="195" t="str">
        <f t="shared" si="11"/>
        <v/>
      </c>
      <c r="AL33" s="195" t="str">
        <f t="shared" si="11"/>
        <v/>
      </c>
      <c r="AM33" s="195" t="str">
        <f t="shared" si="11"/>
        <v/>
      </c>
      <c r="AN33" s="195" t="str">
        <f t="shared" si="11"/>
        <v/>
      </c>
      <c r="AO33" s="195" t="str">
        <f t="shared" si="11"/>
        <v/>
      </c>
      <c r="AP33" s="195" t="str">
        <f t="shared" si="11"/>
        <v/>
      </c>
      <c r="AQ33" s="196" t="str">
        <f>IF(J33&gt;0,"",IF(J34&gt;0,1,""))</f>
        <v/>
      </c>
      <c r="AR33" s="196" t="str">
        <f>IF(J33="","",IF(C32&gt;0,"",1))</f>
        <v/>
      </c>
      <c r="AS33" s="195" t="str">
        <f t="shared" si="41"/>
        <v/>
      </c>
      <c r="AT33" s="195" t="str">
        <f t="shared" si="41"/>
        <v/>
      </c>
      <c r="AU33" s="195" t="str">
        <f t="shared" si="41"/>
        <v/>
      </c>
      <c r="AV33" s="195" t="str">
        <f t="shared" si="41"/>
        <v/>
      </c>
      <c r="AW33" s="196"/>
      <c r="AX33" s="195" t="str">
        <f t="shared" si="41"/>
        <v/>
      </c>
      <c r="AY33" s="195" t="str">
        <f t="shared" si="41"/>
        <v/>
      </c>
      <c r="AZ33" s="195" t="str">
        <f t="shared" si="41"/>
        <v/>
      </c>
      <c r="BA33" s="195" t="str">
        <f t="shared" si="41"/>
        <v/>
      </c>
    </row>
    <row r="34" spans="1:53" s="5" customFormat="1" ht="18" customHeight="1" thickBot="1">
      <c r="A34" s="345"/>
      <c r="B34" s="359" t="s">
        <v>35</v>
      </c>
      <c r="C34" s="360"/>
      <c r="D34" s="304"/>
      <c r="E34" s="304"/>
      <c r="F34" s="371"/>
      <c r="G34" s="354"/>
      <c r="H34" s="354"/>
      <c r="I34" s="150" t="s">
        <v>36</v>
      </c>
      <c r="J34" s="152"/>
      <c r="K34" s="11" t="str">
        <f>IF(J34&gt;0,VLOOKUP(J34,男子登録情報!$J$2:$K$21,2,0),"")</f>
        <v/>
      </c>
      <c r="L34" s="12" t="s">
        <v>37</v>
      </c>
      <c r="M34" s="207"/>
      <c r="N34" s="8" t="str">
        <f t="shared" si="12"/>
        <v/>
      </c>
      <c r="O34" s="631"/>
      <c r="P34" s="308"/>
      <c r="Q34" s="309"/>
      <c r="R34" s="310"/>
      <c r="S34" s="331"/>
      <c r="T34" s="331"/>
      <c r="Y34" s="195" t="str">
        <f>IF(C32="","",COUNTIF($B$14:$C$462,C32))</f>
        <v/>
      </c>
      <c r="Z34" s="195" t="str">
        <f t="shared" ref="Z34" si="48">IF(C32="","",COUNTIF($J$14:$J$463,J34))</f>
        <v/>
      </c>
      <c r="AA34" s="195" t="str">
        <f t="shared" ref="AA34" si="49">IF(C32="","",IF(AND(Y34&gt;1,Z34&gt;1),1,""))</f>
        <v/>
      </c>
      <c r="AB34" s="195" t="str">
        <f t="shared" si="9"/>
        <v/>
      </c>
      <c r="AC34" s="195" t="str">
        <f t="shared" si="10"/>
        <v/>
      </c>
      <c r="AD34" s="195" t="str">
        <f t="shared" si="11"/>
        <v/>
      </c>
      <c r="AE34" s="195" t="str">
        <f t="shared" si="11"/>
        <v/>
      </c>
      <c r="AF34" s="195" t="str">
        <f t="shared" si="11"/>
        <v/>
      </c>
      <c r="AG34" s="195" t="str">
        <f t="shared" si="11"/>
        <v/>
      </c>
      <c r="AH34" s="195" t="str">
        <f t="shared" si="11"/>
        <v/>
      </c>
      <c r="AI34" s="195" t="str">
        <f t="shared" si="11"/>
        <v/>
      </c>
      <c r="AJ34" s="195" t="str">
        <f t="shared" si="11"/>
        <v/>
      </c>
      <c r="AK34" s="195" t="str">
        <f t="shared" si="11"/>
        <v/>
      </c>
      <c r="AL34" s="195" t="str">
        <f t="shared" si="11"/>
        <v/>
      </c>
      <c r="AM34" s="195" t="str">
        <f t="shared" si="11"/>
        <v/>
      </c>
      <c r="AN34" s="195" t="str">
        <f t="shared" si="11"/>
        <v/>
      </c>
      <c r="AO34" s="195" t="str">
        <f t="shared" si="11"/>
        <v/>
      </c>
      <c r="AP34" s="195" t="str">
        <f t="shared" si="11"/>
        <v/>
      </c>
      <c r="AQ34" s="196" t="str">
        <f>IF(C32="","",IF(S32&gt;0,"",IF(T32&gt;0,"",IF(COUNTBLANK(J32:J34)&lt;3,"",1))))</f>
        <v/>
      </c>
      <c r="AR34" s="196" t="str">
        <f>IF(J34="","",IF(C32&gt;0,"",1))</f>
        <v/>
      </c>
      <c r="AS34" s="195" t="str">
        <f t="shared" si="41"/>
        <v/>
      </c>
      <c r="AT34" s="195" t="str">
        <f t="shared" si="41"/>
        <v/>
      </c>
      <c r="AU34" s="195" t="str">
        <f t="shared" si="41"/>
        <v/>
      </c>
      <c r="AV34" s="195" t="str">
        <f t="shared" si="41"/>
        <v/>
      </c>
      <c r="AW34" s="196"/>
      <c r="AX34" s="195" t="str">
        <f t="shared" si="41"/>
        <v/>
      </c>
      <c r="AY34" s="195" t="str">
        <f t="shared" si="41"/>
        <v/>
      </c>
      <c r="AZ34" s="195" t="str">
        <f t="shared" si="41"/>
        <v/>
      </c>
      <c r="BA34" s="195" t="str">
        <f t="shared" si="41"/>
        <v/>
      </c>
    </row>
    <row r="35" spans="1:53" s="5" customFormat="1" ht="18" customHeight="1" thickTop="1" thickBot="1">
      <c r="A35" s="343">
        <v>8</v>
      </c>
      <c r="B35" s="314" t="s">
        <v>1234</v>
      </c>
      <c r="C35" s="316"/>
      <c r="D35" s="316" t="str">
        <f>IF(C35&gt;0,VLOOKUP(C35,男子登録情報!$A$1:$H$1688,3,0),"")</f>
        <v/>
      </c>
      <c r="E35" s="316" t="str">
        <f>IF(C35&gt;0,VLOOKUP(C35,男子登録情報!$A$1:$H$1688,4,0),"")</f>
        <v/>
      </c>
      <c r="F35" s="38" t="str">
        <f>IF(C35&gt;0,VLOOKUP(C35,男子登録情報!$A$1:$H$1688,8,0),"")</f>
        <v/>
      </c>
      <c r="G35" s="352" t="e">
        <f>IF(F36&gt;0,VLOOKUP(F36,男子登録情報!$N$2:$O$48,2,0),"")</f>
        <v>#N/A</v>
      </c>
      <c r="H35" s="352" t="str">
        <f>IF(C35&gt;0,TEXT(C35,"100000000"),"")</f>
        <v/>
      </c>
      <c r="I35" s="151" t="s">
        <v>29</v>
      </c>
      <c r="J35" s="152"/>
      <c r="K35" s="7" t="str">
        <f>IF(J35&gt;0,VLOOKUP(J35,男子登録情報!$J$1:$K$21,2,0),"")</f>
        <v/>
      </c>
      <c r="L35" s="162" t="s">
        <v>32</v>
      </c>
      <c r="M35" s="207"/>
      <c r="N35" s="8" t="str">
        <f t="shared" si="12"/>
        <v/>
      </c>
      <c r="O35" s="630"/>
      <c r="P35" s="311"/>
      <c r="Q35" s="312"/>
      <c r="R35" s="313"/>
      <c r="S35" s="329" t="str">
        <f>IF(C35="","",IF(COUNTIF('様式Ⅱ(男子4×100mR)'!$C$18:$C$29,C35)=0,"",$A$5))</f>
        <v/>
      </c>
      <c r="T35" s="329" t="str">
        <f>IF(C35="","",IF(COUNTIF('様式Ⅱ(男子4×400mR)'!$C$18:$C$29,C35)=0,"",$A$5))</f>
        <v/>
      </c>
      <c r="Y35" s="195" t="str">
        <f>IF(C35="","",COUNTIF($B$14:$C$462,C35))</f>
        <v/>
      </c>
      <c r="Z35" s="195" t="str">
        <f t="shared" ref="Z35" si="50">IF(C35="","",COUNTIF($J$14:$J$463,J35))</f>
        <v/>
      </c>
      <c r="AA35" s="195" t="str">
        <f t="shared" ref="AA35" si="51">IF(C35="","",IF(AND(Y35&gt;1,Z35&gt;1),1,""))</f>
        <v/>
      </c>
      <c r="AB35" s="195" t="str">
        <f t="shared" si="9"/>
        <v/>
      </c>
      <c r="AC35" s="195" t="str">
        <f t="shared" si="10"/>
        <v/>
      </c>
      <c r="AD35" s="195" t="str">
        <f t="shared" si="11"/>
        <v/>
      </c>
      <c r="AE35" s="195" t="str">
        <f t="shared" si="11"/>
        <v/>
      </c>
      <c r="AF35" s="195" t="str">
        <f t="shared" si="11"/>
        <v/>
      </c>
      <c r="AG35" s="195" t="str">
        <f t="shared" si="11"/>
        <v/>
      </c>
      <c r="AH35" s="195" t="str">
        <f t="shared" si="11"/>
        <v/>
      </c>
      <c r="AI35" s="195" t="str">
        <f t="shared" si="11"/>
        <v/>
      </c>
      <c r="AJ35" s="195" t="str">
        <f t="shared" si="11"/>
        <v/>
      </c>
      <c r="AK35" s="195" t="str">
        <f t="shared" si="11"/>
        <v/>
      </c>
      <c r="AL35" s="195" t="str">
        <f t="shared" si="11"/>
        <v/>
      </c>
      <c r="AM35" s="195" t="str">
        <f t="shared" si="11"/>
        <v/>
      </c>
      <c r="AN35" s="195" t="str">
        <f t="shared" si="11"/>
        <v/>
      </c>
      <c r="AO35" s="195" t="str">
        <f t="shared" si="11"/>
        <v/>
      </c>
      <c r="AP35" s="195" t="str">
        <f t="shared" si="11"/>
        <v/>
      </c>
      <c r="AQ35" s="196" t="str">
        <f>IF(J35&gt;0,"",IF(J36&gt;0,1,""))</f>
        <v/>
      </c>
      <c r="AR35" s="196" t="str">
        <f>IF(J35="","",IF(C35&gt;0,"",1))</f>
        <v/>
      </c>
      <c r="AS35" s="195" t="str">
        <f t="shared" si="41"/>
        <v/>
      </c>
      <c r="AT35" s="195" t="str">
        <f t="shared" si="41"/>
        <v/>
      </c>
      <c r="AU35" s="195" t="str">
        <f t="shared" si="41"/>
        <v/>
      </c>
      <c r="AV35" s="195" t="str">
        <f t="shared" si="41"/>
        <v/>
      </c>
      <c r="AW35" s="196">
        <f>COUNTIF($C$14:C35,C35)</f>
        <v>0</v>
      </c>
      <c r="AX35" s="195" t="str">
        <f t="shared" si="41"/>
        <v/>
      </c>
      <c r="AY35" s="195" t="str">
        <f t="shared" si="41"/>
        <v/>
      </c>
      <c r="AZ35" s="195" t="str">
        <f t="shared" si="41"/>
        <v/>
      </c>
      <c r="BA35" s="195" t="str">
        <f t="shared" si="41"/>
        <v/>
      </c>
    </row>
    <row r="36" spans="1:53" s="5" customFormat="1" ht="18" customHeight="1" thickBot="1">
      <c r="A36" s="344"/>
      <c r="B36" s="315"/>
      <c r="C36" s="317"/>
      <c r="D36" s="317"/>
      <c r="E36" s="317"/>
      <c r="F36" s="39" t="str">
        <f>IF(C35&gt;0,VLOOKUP(C35,男子登録情報!$A$1:$H$1688,5,0),"")</f>
        <v/>
      </c>
      <c r="G36" s="353"/>
      <c r="H36" s="353"/>
      <c r="I36" s="9" t="s">
        <v>33</v>
      </c>
      <c r="J36" s="152"/>
      <c r="K36" s="7" t="str">
        <f>IF(J36&gt;0,VLOOKUP(J36,男子登録情報!$J$2:$K$21,2,0),"")</f>
        <v/>
      </c>
      <c r="L36" s="9" t="s">
        <v>34</v>
      </c>
      <c r="M36" s="206"/>
      <c r="N36" s="8" t="str">
        <f t="shared" si="12"/>
        <v/>
      </c>
      <c r="O36" s="630"/>
      <c r="P36" s="305"/>
      <c r="Q36" s="306"/>
      <c r="R36" s="307"/>
      <c r="S36" s="330"/>
      <c r="T36" s="330"/>
      <c r="Y36" s="195" t="str">
        <f>IF(C35="","",COUNTIF($B$14:$C$462,C35))</f>
        <v/>
      </c>
      <c r="Z36" s="195" t="str">
        <f t="shared" ref="Z36" si="52">IF(C35="","",COUNTIF($J$14:$J$463,J36))</f>
        <v/>
      </c>
      <c r="AA36" s="195" t="str">
        <f t="shared" ref="AA36" si="53">IF(C35="","",IF(AND(Y36&gt;1,Z36&gt;1),1,""))</f>
        <v/>
      </c>
      <c r="AB36" s="195" t="str">
        <f t="shared" si="9"/>
        <v/>
      </c>
      <c r="AC36" s="195" t="str">
        <f t="shared" si="10"/>
        <v/>
      </c>
      <c r="AD36" s="195" t="str">
        <f t="shared" si="11"/>
        <v/>
      </c>
      <c r="AE36" s="195" t="str">
        <f t="shared" si="11"/>
        <v/>
      </c>
      <c r="AF36" s="195" t="str">
        <f t="shared" si="11"/>
        <v/>
      </c>
      <c r="AG36" s="195" t="str">
        <f t="shared" si="11"/>
        <v/>
      </c>
      <c r="AH36" s="195" t="str">
        <f t="shared" si="11"/>
        <v/>
      </c>
      <c r="AI36" s="195" t="str">
        <f t="shared" si="11"/>
        <v/>
      </c>
      <c r="AJ36" s="195" t="str">
        <f t="shared" si="11"/>
        <v/>
      </c>
      <c r="AK36" s="195" t="str">
        <f t="shared" si="11"/>
        <v/>
      </c>
      <c r="AL36" s="195" t="str">
        <f t="shared" si="11"/>
        <v/>
      </c>
      <c r="AM36" s="195" t="str">
        <f t="shared" si="11"/>
        <v/>
      </c>
      <c r="AN36" s="195" t="str">
        <f t="shared" si="11"/>
        <v/>
      </c>
      <c r="AO36" s="195" t="str">
        <f t="shared" si="11"/>
        <v/>
      </c>
      <c r="AP36" s="195" t="str">
        <f t="shared" si="11"/>
        <v/>
      </c>
      <c r="AQ36" s="196" t="str">
        <f>IF(J36&gt;0,"",IF(J37&gt;0,1,""))</f>
        <v/>
      </c>
      <c r="AR36" s="196" t="str">
        <f>IF(J36="","",IF(C35&gt;0,"",1))</f>
        <v/>
      </c>
      <c r="AS36" s="195" t="str">
        <f t="shared" si="41"/>
        <v/>
      </c>
      <c r="AT36" s="195" t="str">
        <f t="shared" si="41"/>
        <v/>
      </c>
      <c r="AU36" s="195" t="str">
        <f t="shared" si="41"/>
        <v/>
      </c>
      <c r="AV36" s="195" t="str">
        <f t="shared" si="41"/>
        <v/>
      </c>
      <c r="AW36" s="196"/>
      <c r="AX36" s="195" t="str">
        <f t="shared" si="41"/>
        <v/>
      </c>
      <c r="AY36" s="195" t="str">
        <f t="shared" si="41"/>
        <v/>
      </c>
      <c r="AZ36" s="195" t="str">
        <f t="shared" si="41"/>
        <v/>
      </c>
      <c r="BA36" s="195" t="str">
        <f t="shared" si="41"/>
        <v/>
      </c>
    </row>
    <row r="37" spans="1:53" s="5" customFormat="1" ht="18" customHeight="1" thickBot="1">
      <c r="A37" s="345"/>
      <c r="B37" s="359" t="s">
        <v>35</v>
      </c>
      <c r="C37" s="360"/>
      <c r="D37" s="304"/>
      <c r="E37" s="304"/>
      <c r="F37" s="371"/>
      <c r="G37" s="354"/>
      <c r="H37" s="354"/>
      <c r="I37" s="150" t="s">
        <v>36</v>
      </c>
      <c r="J37" s="152"/>
      <c r="K37" s="11" t="str">
        <f>IF(J37&gt;0,VLOOKUP(J37,男子登録情報!$J$2:$K$21,2,0),"")</f>
        <v/>
      </c>
      <c r="L37" s="12" t="s">
        <v>37</v>
      </c>
      <c r="M37" s="207"/>
      <c r="N37" s="8" t="str">
        <f t="shared" si="12"/>
        <v/>
      </c>
      <c r="O37" s="631"/>
      <c r="P37" s="308"/>
      <c r="Q37" s="309"/>
      <c r="R37" s="310"/>
      <c r="S37" s="331"/>
      <c r="T37" s="331"/>
      <c r="Y37" s="195" t="str">
        <f>IF(C35="","",COUNTIF($B$14:$C$462,C35))</f>
        <v/>
      </c>
      <c r="Z37" s="195" t="str">
        <f t="shared" ref="Z37" si="54">IF(C35="","",COUNTIF($J$14:$J$463,J37))</f>
        <v/>
      </c>
      <c r="AA37" s="195" t="str">
        <f t="shared" ref="AA37" si="55">IF(C35="","",IF(AND(Y37&gt;1,Z37&gt;1),1,""))</f>
        <v/>
      </c>
      <c r="AB37" s="195" t="str">
        <f t="shared" si="9"/>
        <v/>
      </c>
      <c r="AC37" s="195" t="str">
        <f t="shared" si="10"/>
        <v/>
      </c>
      <c r="AD37" s="195" t="str">
        <f t="shared" si="11"/>
        <v/>
      </c>
      <c r="AE37" s="195" t="str">
        <f t="shared" si="11"/>
        <v/>
      </c>
      <c r="AF37" s="195" t="str">
        <f t="shared" si="11"/>
        <v/>
      </c>
      <c r="AG37" s="195" t="str">
        <f t="shared" si="11"/>
        <v/>
      </c>
      <c r="AH37" s="195" t="str">
        <f t="shared" si="11"/>
        <v/>
      </c>
      <c r="AI37" s="195" t="str">
        <f t="shared" si="11"/>
        <v/>
      </c>
      <c r="AJ37" s="195" t="str">
        <f t="shared" si="11"/>
        <v/>
      </c>
      <c r="AK37" s="195" t="str">
        <f t="shared" si="11"/>
        <v/>
      </c>
      <c r="AL37" s="195" t="str">
        <f t="shared" si="11"/>
        <v/>
      </c>
      <c r="AM37" s="195" t="str">
        <f t="shared" si="11"/>
        <v/>
      </c>
      <c r="AN37" s="195" t="str">
        <f t="shared" si="11"/>
        <v/>
      </c>
      <c r="AO37" s="195" t="str">
        <f t="shared" si="11"/>
        <v/>
      </c>
      <c r="AP37" s="195" t="str">
        <f t="shared" si="11"/>
        <v/>
      </c>
      <c r="AQ37" s="196" t="str">
        <f>IF(C35="","",IF(S35&gt;0,"",IF(T35&gt;0,"",IF(COUNTBLANK(J35:J37)&lt;3,"",1))))</f>
        <v/>
      </c>
      <c r="AR37" s="196" t="str">
        <f>IF(J37="","",IF(C35&gt;0,"",1))</f>
        <v/>
      </c>
      <c r="AS37" s="195" t="str">
        <f t="shared" si="41"/>
        <v/>
      </c>
      <c r="AT37" s="195" t="str">
        <f t="shared" si="41"/>
        <v/>
      </c>
      <c r="AU37" s="195" t="str">
        <f t="shared" si="41"/>
        <v/>
      </c>
      <c r="AV37" s="195" t="str">
        <f t="shared" si="41"/>
        <v/>
      </c>
      <c r="AW37" s="196"/>
      <c r="AX37" s="195" t="str">
        <f t="shared" si="41"/>
        <v/>
      </c>
      <c r="AY37" s="195" t="str">
        <f t="shared" si="41"/>
        <v/>
      </c>
      <c r="AZ37" s="195" t="str">
        <f t="shared" si="41"/>
        <v/>
      </c>
      <c r="BA37" s="195" t="str">
        <f t="shared" si="41"/>
        <v/>
      </c>
    </row>
    <row r="38" spans="1:53" s="5" customFormat="1" ht="18" customHeight="1" thickTop="1" thickBot="1">
      <c r="A38" s="343">
        <v>9</v>
      </c>
      <c r="B38" s="314" t="s">
        <v>1234</v>
      </c>
      <c r="C38" s="316"/>
      <c r="D38" s="316" t="str">
        <f>IF(C38&gt;0,VLOOKUP(C38,男子登録情報!$A$1:$H$1688,3,0),"")</f>
        <v/>
      </c>
      <c r="E38" s="316" t="str">
        <f>IF(C38&gt;0,VLOOKUP(C38,男子登録情報!$A$1:$H$1688,4,0),"")</f>
        <v/>
      </c>
      <c r="F38" s="38" t="str">
        <f>IF(C38&gt;0,VLOOKUP(C38,男子登録情報!$A$1:$H$1688,8,0),"")</f>
        <v/>
      </c>
      <c r="G38" s="352" t="e">
        <f>IF(F39&gt;0,VLOOKUP(F39,男子登録情報!$N$2:$O$48,2,0),"")</f>
        <v>#N/A</v>
      </c>
      <c r="H38" s="352" t="str">
        <f>IF(C38&gt;0,TEXT(C38,"100000000"),"")</f>
        <v/>
      </c>
      <c r="I38" s="151" t="s">
        <v>29</v>
      </c>
      <c r="J38" s="152"/>
      <c r="K38" s="7" t="str">
        <f>IF(J38&gt;0,VLOOKUP(J38,男子登録情報!$J$1:$K$21,2,0),"")</f>
        <v/>
      </c>
      <c r="L38" s="162" t="s">
        <v>32</v>
      </c>
      <c r="M38" s="207"/>
      <c r="N38" s="8" t="str">
        <f t="shared" si="12"/>
        <v/>
      </c>
      <c r="O38" s="630"/>
      <c r="P38" s="311"/>
      <c r="Q38" s="312"/>
      <c r="R38" s="313"/>
      <c r="S38" s="329" t="str">
        <f>IF(C38="","",IF(COUNTIF('様式Ⅱ(男子4×100mR)'!$C$18:$C$29,C38)=0,"",$A$5))</f>
        <v/>
      </c>
      <c r="T38" s="329" t="str">
        <f>IF(C38="","",IF(COUNTIF('様式Ⅱ(男子4×400mR)'!$C$18:$C$29,C38)=0,"",$A$5))</f>
        <v/>
      </c>
      <c r="Y38" s="195" t="str">
        <f>IF(C38="","",COUNTIF($B$14:$C$462,C38))</f>
        <v/>
      </c>
      <c r="Z38" s="195" t="str">
        <f t="shared" ref="Z38" si="56">IF(C38="","",COUNTIF($J$14:$J$463,J38))</f>
        <v/>
      </c>
      <c r="AA38" s="195" t="str">
        <f t="shared" ref="AA38" si="57">IF(C38="","",IF(AND(Y38&gt;1,Z38&gt;1),1,""))</f>
        <v/>
      </c>
      <c r="AB38" s="195" t="str">
        <f t="shared" si="9"/>
        <v/>
      </c>
      <c r="AC38" s="195" t="str">
        <f t="shared" si="10"/>
        <v/>
      </c>
      <c r="AD38" s="195" t="str">
        <f t="shared" si="11"/>
        <v/>
      </c>
      <c r="AE38" s="195" t="str">
        <f t="shared" si="11"/>
        <v/>
      </c>
      <c r="AF38" s="195" t="str">
        <f t="shared" si="11"/>
        <v/>
      </c>
      <c r="AG38" s="195" t="str">
        <f t="shared" si="11"/>
        <v/>
      </c>
      <c r="AH38" s="195" t="str">
        <f t="shared" si="11"/>
        <v/>
      </c>
      <c r="AI38" s="195" t="str">
        <f t="shared" si="11"/>
        <v/>
      </c>
      <c r="AJ38" s="195" t="str">
        <f t="shared" si="11"/>
        <v/>
      </c>
      <c r="AK38" s="195" t="str">
        <f t="shared" si="11"/>
        <v/>
      </c>
      <c r="AL38" s="195" t="str">
        <f t="shared" si="11"/>
        <v/>
      </c>
      <c r="AM38" s="195" t="str">
        <f t="shared" si="11"/>
        <v/>
      </c>
      <c r="AN38" s="195" t="str">
        <f t="shared" si="11"/>
        <v/>
      </c>
      <c r="AO38" s="195" t="str">
        <f t="shared" si="11"/>
        <v/>
      </c>
      <c r="AP38" s="195" t="str">
        <f t="shared" si="11"/>
        <v/>
      </c>
      <c r="AQ38" s="196" t="str">
        <f>IF(J38&gt;0,"",IF(J39&gt;0,1,""))</f>
        <v/>
      </c>
      <c r="AR38" s="196" t="str">
        <f>IF(J38="","",IF(C38&gt;0,"",1))</f>
        <v/>
      </c>
      <c r="AS38" s="195" t="str">
        <f t="shared" si="41"/>
        <v/>
      </c>
      <c r="AT38" s="195" t="str">
        <f t="shared" si="41"/>
        <v/>
      </c>
      <c r="AU38" s="195" t="str">
        <f t="shared" si="41"/>
        <v/>
      </c>
      <c r="AV38" s="195" t="str">
        <f t="shared" si="41"/>
        <v/>
      </c>
      <c r="AW38" s="196">
        <f>COUNTIF($C$14:C38,C38)</f>
        <v>0</v>
      </c>
      <c r="AX38" s="195" t="str">
        <f t="shared" si="41"/>
        <v/>
      </c>
      <c r="AY38" s="195" t="str">
        <f t="shared" si="41"/>
        <v/>
      </c>
      <c r="AZ38" s="195" t="str">
        <f t="shared" si="41"/>
        <v/>
      </c>
      <c r="BA38" s="195" t="str">
        <f t="shared" si="41"/>
        <v/>
      </c>
    </row>
    <row r="39" spans="1:53" s="5" customFormat="1" ht="18" customHeight="1" thickBot="1">
      <c r="A39" s="344"/>
      <c r="B39" s="315"/>
      <c r="C39" s="317"/>
      <c r="D39" s="317"/>
      <c r="E39" s="317"/>
      <c r="F39" s="39" t="str">
        <f>IF(C38&gt;0,VLOOKUP(C38,男子登録情報!$A$1:$H$1688,5,0),"")</f>
        <v/>
      </c>
      <c r="G39" s="353"/>
      <c r="H39" s="353"/>
      <c r="I39" s="9" t="s">
        <v>33</v>
      </c>
      <c r="J39" s="152"/>
      <c r="K39" s="7" t="str">
        <f>IF(J39&gt;0,VLOOKUP(J39,男子登録情報!$J$2:$K$21,2,0),"")</f>
        <v/>
      </c>
      <c r="L39" s="9" t="s">
        <v>34</v>
      </c>
      <c r="M39" s="206"/>
      <c r="N39" s="8" t="str">
        <f t="shared" si="12"/>
        <v/>
      </c>
      <c r="O39" s="630"/>
      <c r="P39" s="305"/>
      <c r="Q39" s="306"/>
      <c r="R39" s="307"/>
      <c r="S39" s="330"/>
      <c r="T39" s="330"/>
      <c r="Y39" s="195" t="str">
        <f>IF(C38="","",COUNTIF($B$14:$C$462,C38))</f>
        <v/>
      </c>
      <c r="Z39" s="195" t="str">
        <f t="shared" ref="Z39" si="58">IF(C38="","",COUNTIF($J$14:$J$463,J39))</f>
        <v/>
      </c>
      <c r="AA39" s="195" t="str">
        <f t="shared" ref="AA39" si="59">IF(C38="","",IF(AND(Y39&gt;1,Z39&gt;1),1,""))</f>
        <v/>
      </c>
      <c r="AB39" s="195" t="str">
        <f t="shared" si="9"/>
        <v/>
      </c>
      <c r="AC39" s="195" t="str">
        <f t="shared" si="10"/>
        <v/>
      </c>
      <c r="AD39" s="195" t="str">
        <f t="shared" si="11"/>
        <v/>
      </c>
      <c r="AE39" s="195" t="str">
        <f t="shared" si="11"/>
        <v/>
      </c>
      <c r="AF39" s="195" t="str">
        <f t="shared" si="11"/>
        <v/>
      </c>
      <c r="AG39" s="195" t="str">
        <f t="shared" si="11"/>
        <v/>
      </c>
      <c r="AH39" s="195" t="str">
        <f t="shared" si="11"/>
        <v/>
      </c>
      <c r="AI39" s="195" t="str">
        <f t="shared" si="11"/>
        <v/>
      </c>
      <c r="AJ39" s="195" t="str">
        <f t="shared" si="11"/>
        <v/>
      </c>
      <c r="AK39" s="195" t="str">
        <f t="shared" si="11"/>
        <v/>
      </c>
      <c r="AL39" s="195" t="str">
        <f t="shared" si="11"/>
        <v/>
      </c>
      <c r="AM39" s="195" t="str">
        <f t="shared" si="11"/>
        <v/>
      </c>
      <c r="AN39" s="195" t="str">
        <f t="shared" si="11"/>
        <v/>
      </c>
      <c r="AO39" s="195" t="str">
        <f t="shared" si="11"/>
        <v/>
      </c>
      <c r="AP39" s="195" t="str">
        <f t="shared" si="11"/>
        <v/>
      </c>
      <c r="AQ39" s="196" t="str">
        <f>IF(J39&gt;0,"",IF(J40&gt;0,1,""))</f>
        <v/>
      </c>
      <c r="AR39" s="196" t="str">
        <f>IF(J39="","",IF(C38&gt;0,"",1))</f>
        <v/>
      </c>
      <c r="AS39" s="195" t="str">
        <f t="shared" si="41"/>
        <v/>
      </c>
      <c r="AT39" s="195" t="str">
        <f t="shared" si="41"/>
        <v/>
      </c>
      <c r="AU39" s="195" t="str">
        <f t="shared" si="41"/>
        <v/>
      </c>
      <c r="AV39" s="195" t="str">
        <f t="shared" si="41"/>
        <v/>
      </c>
      <c r="AW39" s="196"/>
      <c r="AX39" s="195" t="str">
        <f t="shared" si="41"/>
        <v/>
      </c>
      <c r="AY39" s="195" t="str">
        <f t="shared" si="41"/>
        <v/>
      </c>
      <c r="AZ39" s="195" t="str">
        <f t="shared" si="41"/>
        <v/>
      </c>
      <c r="BA39" s="195" t="str">
        <f t="shared" si="41"/>
        <v/>
      </c>
    </row>
    <row r="40" spans="1:53" s="5" customFormat="1" ht="18" customHeight="1" thickBot="1">
      <c r="A40" s="345"/>
      <c r="B40" s="359" t="s">
        <v>35</v>
      </c>
      <c r="C40" s="360"/>
      <c r="D40" s="304"/>
      <c r="E40" s="304"/>
      <c r="F40" s="371"/>
      <c r="G40" s="354"/>
      <c r="H40" s="354"/>
      <c r="I40" s="150" t="s">
        <v>36</v>
      </c>
      <c r="J40" s="152"/>
      <c r="K40" s="11" t="str">
        <f>IF(J40&gt;0,VLOOKUP(J40,男子登録情報!$J$2:$K$21,2,0),"")</f>
        <v/>
      </c>
      <c r="L40" s="12" t="s">
        <v>37</v>
      </c>
      <c r="M40" s="207"/>
      <c r="N40" s="8" t="str">
        <f t="shared" si="12"/>
        <v/>
      </c>
      <c r="O40" s="631"/>
      <c r="P40" s="308"/>
      <c r="Q40" s="309"/>
      <c r="R40" s="310"/>
      <c r="S40" s="331"/>
      <c r="T40" s="331"/>
      <c r="Y40" s="195" t="str">
        <f>IF(C38="","",COUNTIF($B$14:$C$462,C38))</f>
        <v/>
      </c>
      <c r="Z40" s="195" t="str">
        <f t="shared" ref="Z40" si="60">IF(C38="","",COUNTIF($J$14:$J$463,J40))</f>
        <v/>
      </c>
      <c r="AA40" s="195" t="str">
        <f t="shared" ref="AA40" si="61">IF(C38="","",IF(AND(Y40&gt;1,Z40&gt;1),1,""))</f>
        <v/>
      </c>
      <c r="AB40" s="195" t="str">
        <f t="shared" si="9"/>
        <v/>
      </c>
      <c r="AC40" s="195" t="str">
        <f t="shared" si="10"/>
        <v/>
      </c>
      <c r="AD40" s="195" t="str">
        <f t="shared" si="11"/>
        <v/>
      </c>
      <c r="AE40" s="195" t="str">
        <f t="shared" si="11"/>
        <v/>
      </c>
      <c r="AF40" s="195" t="str">
        <f t="shared" si="11"/>
        <v/>
      </c>
      <c r="AG40" s="195" t="str">
        <f t="shared" si="11"/>
        <v/>
      </c>
      <c r="AH40" s="195" t="str">
        <f t="shared" si="11"/>
        <v/>
      </c>
      <c r="AI40" s="195" t="str">
        <f t="shared" si="11"/>
        <v/>
      </c>
      <c r="AJ40" s="195" t="str">
        <f t="shared" si="11"/>
        <v/>
      </c>
      <c r="AK40" s="195" t="str">
        <f t="shared" si="11"/>
        <v/>
      </c>
      <c r="AL40" s="195" t="str">
        <f t="shared" si="11"/>
        <v/>
      </c>
      <c r="AM40" s="195" t="str">
        <f t="shared" si="11"/>
        <v/>
      </c>
      <c r="AN40" s="195" t="str">
        <f t="shared" si="11"/>
        <v/>
      </c>
      <c r="AO40" s="195" t="str">
        <f t="shared" si="11"/>
        <v/>
      </c>
      <c r="AP40" s="195" t="str">
        <f t="shared" si="11"/>
        <v/>
      </c>
      <c r="AQ40" s="196" t="str">
        <f>IF(C38="","",IF(S38&gt;0,"",IF(T38&gt;0,"",IF(COUNTBLANK(J38:J40)&lt;3,"",1))))</f>
        <v/>
      </c>
      <c r="AR40" s="196" t="str">
        <f>IF(J40="","",IF(C38&gt;0,"",1))</f>
        <v/>
      </c>
      <c r="AS40" s="195" t="str">
        <f t="shared" si="41"/>
        <v/>
      </c>
      <c r="AT40" s="195" t="str">
        <f t="shared" si="41"/>
        <v/>
      </c>
      <c r="AU40" s="195" t="str">
        <f t="shared" si="41"/>
        <v/>
      </c>
      <c r="AV40" s="195" t="str">
        <f t="shared" si="41"/>
        <v/>
      </c>
      <c r="AW40" s="196"/>
      <c r="AX40" s="195" t="str">
        <f t="shared" si="41"/>
        <v/>
      </c>
      <c r="AY40" s="195" t="str">
        <f t="shared" si="41"/>
        <v/>
      </c>
      <c r="AZ40" s="195" t="str">
        <f t="shared" si="41"/>
        <v/>
      </c>
      <c r="BA40" s="195" t="str">
        <f t="shared" si="41"/>
        <v/>
      </c>
    </row>
    <row r="41" spans="1:53" s="5" customFormat="1" ht="18" customHeight="1" thickTop="1" thickBot="1">
      <c r="A41" s="343">
        <v>10</v>
      </c>
      <c r="B41" s="314" t="s">
        <v>1234</v>
      </c>
      <c r="C41" s="316"/>
      <c r="D41" s="316" t="str">
        <f>IF(C41&gt;0,VLOOKUP(C41,男子登録情報!$A$1:$H$1688,3,0),"")</f>
        <v/>
      </c>
      <c r="E41" s="316" t="str">
        <f>IF(C41&gt;0,VLOOKUP(C41,男子登録情報!$A$1:$H$1688,4,0),"")</f>
        <v/>
      </c>
      <c r="F41" s="38" t="str">
        <f>IF(C41&gt;0,VLOOKUP(C41,男子登録情報!$A$1:$H$1688,8,0),"")</f>
        <v/>
      </c>
      <c r="G41" s="352" t="e">
        <f>IF(F42&gt;0,VLOOKUP(F42,男子登録情報!$N$2:$O$48,2,0),"")</f>
        <v>#N/A</v>
      </c>
      <c r="H41" s="352" t="str">
        <f>IF(C41&gt;0,TEXT(C41,"100000000"),"")</f>
        <v/>
      </c>
      <c r="I41" s="151" t="s">
        <v>29</v>
      </c>
      <c r="J41" s="152"/>
      <c r="K41" s="7" t="str">
        <f>IF(J41&gt;0,VLOOKUP(J41,男子登録情報!$J$1:$K$21,2,0),"")</f>
        <v/>
      </c>
      <c r="L41" s="162" t="s">
        <v>32</v>
      </c>
      <c r="M41" s="207"/>
      <c r="N41" s="8" t="str">
        <f t="shared" si="12"/>
        <v/>
      </c>
      <c r="O41" s="630"/>
      <c r="P41" s="311"/>
      <c r="Q41" s="312"/>
      <c r="R41" s="313"/>
      <c r="S41" s="329" t="str">
        <f>IF(C41="","",IF(COUNTIF('様式Ⅱ(男子4×100mR)'!$C$18:$C$29,C41)=0,"",$A$5))</f>
        <v/>
      </c>
      <c r="T41" s="329" t="str">
        <f>IF(C41="","",IF(COUNTIF('様式Ⅱ(男子4×400mR)'!$C$18:$C$29,C41)=0,"",$A$5))</f>
        <v/>
      </c>
      <c r="Y41" s="195" t="str">
        <f>IF(C41="","",COUNTIF($B$14:$C$462,C41))</f>
        <v/>
      </c>
      <c r="Z41" s="195" t="str">
        <f t="shared" ref="Z41" si="62">IF(C41="","",COUNTIF($J$14:$J$463,J41))</f>
        <v/>
      </c>
      <c r="AA41" s="195" t="str">
        <f t="shared" ref="AA41" si="63">IF(C41="","",IF(AND(Y41&gt;1,Z41&gt;1),1,""))</f>
        <v/>
      </c>
      <c r="AB41" s="195" t="str">
        <f t="shared" si="9"/>
        <v/>
      </c>
      <c r="AC41" s="195" t="str">
        <f t="shared" si="10"/>
        <v/>
      </c>
      <c r="AD41" s="195" t="str">
        <f t="shared" si="11"/>
        <v/>
      </c>
      <c r="AE41" s="195" t="str">
        <f t="shared" si="11"/>
        <v/>
      </c>
      <c r="AF41" s="195" t="str">
        <f t="shared" si="11"/>
        <v/>
      </c>
      <c r="AG41" s="195" t="str">
        <f t="shared" si="11"/>
        <v/>
      </c>
      <c r="AH41" s="195" t="str">
        <f t="shared" si="11"/>
        <v/>
      </c>
      <c r="AI41" s="195" t="str">
        <f t="shared" si="11"/>
        <v/>
      </c>
      <c r="AJ41" s="195" t="str">
        <f t="shared" si="11"/>
        <v/>
      </c>
      <c r="AK41" s="195" t="str">
        <f t="shared" si="11"/>
        <v/>
      </c>
      <c r="AL41" s="195" t="str">
        <f t="shared" si="11"/>
        <v/>
      </c>
      <c r="AM41" s="195" t="str">
        <f t="shared" si="11"/>
        <v/>
      </c>
      <c r="AN41" s="195" t="str">
        <f t="shared" si="11"/>
        <v/>
      </c>
      <c r="AO41" s="195" t="str">
        <f t="shared" si="11"/>
        <v/>
      </c>
      <c r="AP41" s="195" t="str">
        <f t="shared" si="11"/>
        <v/>
      </c>
      <c r="AQ41" s="196" t="str">
        <f>IF(J41&gt;0,"",IF(J42&gt;0,1,""))</f>
        <v/>
      </c>
      <c r="AR41" s="196" t="str">
        <f>IF(J41="","",IF(C41&gt;0,"",1))</f>
        <v/>
      </c>
      <c r="AS41" s="195" t="str">
        <f t="shared" si="41"/>
        <v/>
      </c>
      <c r="AT41" s="195" t="str">
        <f t="shared" si="41"/>
        <v/>
      </c>
      <c r="AU41" s="195" t="str">
        <f t="shared" si="41"/>
        <v/>
      </c>
      <c r="AV41" s="195" t="str">
        <f t="shared" si="41"/>
        <v/>
      </c>
      <c r="AW41" s="196">
        <f>COUNTIF($C$14:C41,C41)</f>
        <v>0</v>
      </c>
      <c r="AX41" s="195" t="str">
        <f t="shared" si="41"/>
        <v/>
      </c>
      <c r="AY41" s="195" t="str">
        <f t="shared" si="41"/>
        <v/>
      </c>
      <c r="AZ41" s="195" t="str">
        <f t="shared" si="41"/>
        <v/>
      </c>
      <c r="BA41" s="195" t="str">
        <f t="shared" si="41"/>
        <v/>
      </c>
    </row>
    <row r="42" spans="1:53" s="5" customFormat="1" ht="18" customHeight="1" thickBot="1">
      <c r="A42" s="344"/>
      <c r="B42" s="315"/>
      <c r="C42" s="317"/>
      <c r="D42" s="317"/>
      <c r="E42" s="317"/>
      <c r="F42" s="39" t="str">
        <f>IF(C41&gt;0,VLOOKUP(C41,男子登録情報!$A$1:$H$1688,5,0),"")</f>
        <v/>
      </c>
      <c r="G42" s="353"/>
      <c r="H42" s="353"/>
      <c r="I42" s="9" t="s">
        <v>33</v>
      </c>
      <c r="J42" s="152"/>
      <c r="K42" s="7" t="str">
        <f>IF(J42&gt;0,VLOOKUP(J42,男子登録情報!$J$2:$K$21,2,0),"")</f>
        <v/>
      </c>
      <c r="L42" s="9" t="s">
        <v>34</v>
      </c>
      <c r="M42" s="206"/>
      <c r="N42" s="8" t="str">
        <f t="shared" si="12"/>
        <v/>
      </c>
      <c r="O42" s="630"/>
      <c r="P42" s="305"/>
      <c r="Q42" s="306"/>
      <c r="R42" s="307"/>
      <c r="S42" s="330"/>
      <c r="T42" s="330"/>
      <c r="Y42" s="195" t="str">
        <f>IF(C41="","",COUNTIF($B$14:$C$462,C41))</f>
        <v/>
      </c>
      <c r="Z42" s="195" t="str">
        <f t="shared" ref="Z42" si="64">IF(C41="","",COUNTIF($J$14:$J$463,J42))</f>
        <v/>
      </c>
      <c r="AA42" s="195" t="str">
        <f t="shared" ref="AA42" si="65">IF(C41="","",IF(AND(Y42&gt;1,Z42&gt;1),1,""))</f>
        <v/>
      </c>
      <c r="AB42" s="195" t="str">
        <f t="shared" si="9"/>
        <v/>
      </c>
      <c r="AC42" s="195" t="str">
        <f t="shared" si="10"/>
        <v/>
      </c>
      <c r="AD42" s="195" t="str">
        <f t="shared" si="11"/>
        <v/>
      </c>
      <c r="AE42" s="195" t="str">
        <f t="shared" si="11"/>
        <v/>
      </c>
      <c r="AF42" s="195" t="str">
        <f t="shared" si="11"/>
        <v/>
      </c>
      <c r="AG42" s="195" t="str">
        <f t="shared" si="11"/>
        <v/>
      </c>
      <c r="AH42" s="195" t="str">
        <f t="shared" si="11"/>
        <v/>
      </c>
      <c r="AI42" s="195" t="str">
        <f t="shared" si="11"/>
        <v/>
      </c>
      <c r="AJ42" s="195" t="str">
        <f t="shared" si="11"/>
        <v/>
      </c>
      <c r="AK42" s="195" t="str">
        <f t="shared" si="11"/>
        <v/>
      </c>
      <c r="AL42" s="195" t="str">
        <f t="shared" si="11"/>
        <v/>
      </c>
      <c r="AM42" s="195" t="str">
        <f t="shared" si="11"/>
        <v/>
      </c>
      <c r="AN42" s="195" t="str">
        <f t="shared" si="11"/>
        <v/>
      </c>
      <c r="AO42" s="195" t="str">
        <f t="shared" si="11"/>
        <v/>
      </c>
      <c r="AP42" s="195" t="str">
        <f t="shared" si="11"/>
        <v/>
      </c>
      <c r="AQ42" s="196" t="str">
        <f>IF(J42&gt;0,"",IF(J43&gt;0,1,""))</f>
        <v/>
      </c>
      <c r="AR42" s="196" t="str">
        <f>IF(J42="","",IF(C41&gt;0,"",1))</f>
        <v/>
      </c>
      <c r="AS42" s="195" t="str">
        <f t="shared" si="41"/>
        <v/>
      </c>
      <c r="AT42" s="195" t="str">
        <f t="shared" si="41"/>
        <v/>
      </c>
      <c r="AU42" s="195" t="str">
        <f t="shared" si="41"/>
        <v/>
      </c>
      <c r="AV42" s="195" t="str">
        <f t="shared" si="41"/>
        <v/>
      </c>
      <c r="AW42" s="196"/>
      <c r="AX42" s="195" t="str">
        <f t="shared" si="41"/>
        <v/>
      </c>
      <c r="AY42" s="195" t="str">
        <f t="shared" si="41"/>
        <v/>
      </c>
      <c r="AZ42" s="195" t="str">
        <f t="shared" si="41"/>
        <v/>
      </c>
      <c r="BA42" s="195" t="str">
        <f t="shared" si="41"/>
        <v/>
      </c>
    </row>
    <row r="43" spans="1:53" s="5" customFormat="1" ht="18" customHeight="1" thickBot="1">
      <c r="A43" s="345"/>
      <c r="B43" s="359" t="s">
        <v>35</v>
      </c>
      <c r="C43" s="360"/>
      <c r="D43" s="304"/>
      <c r="E43" s="304"/>
      <c r="F43" s="371"/>
      <c r="G43" s="354"/>
      <c r="H43" s="354"/>
      <c r="I43" s="150" t="s">
        <v>36</v>
      </c>
      <c r="J43" s="152"/>
      <c r="K43" s="11" t="str">
        <f>IF(J43&gt;0,VLOOKUP(J43,男子登録情報!$J$2:$K$21,2,0),"")</f>
        <v/>
      </c>
      <c r="L43" s="12" t="s">
        <v>37</v>
      </c>
      <c r="M43" s="207"/>
      <c r="N43" s="8" t="str">
        <f t="shared" si="12"/>
        <v/>
      </c>
      <c r="O43" s="631"/>
      <c r="P43" s="308"/>
      <c r="Q43" s="309"/>
      <c r="R43" s="310"/>
      <c r="S43" s="331"/>
      <c r="T43" s="331"/>
      <c r="Y43" s="195" t="str">
        <f>IF(C41="","",COUNTIF($B$14:$C$462,C41))</f>
        <v/>
      </c>
      <c r="Z43" s="195" t="str">
        <f t="shared" ref="Z43" si="66">IF(C41="","",COUNTIF($J$14:$J$463,J43))</f>
        <v/>
      </c>
      <c r="AA43" s="195" t="str">
        <f t="shared" ref="AA43" si="67">IF(C41="","",IF(AND(Y43&gt;1,Z43&gt;1),1,""))</f>
        <v/>
      </c>
      <c r="AB43" s="195" t="str">
        <f t="shared" si="9"/>
        <v/>
      </c>
      <c r="AC43" s="195" t="str">
        <f t="shared" si="10"/>
        <v/>
      </c>
      <c r="AD43" s="195" t="str">
        <f t="shared" si="11"/>
        <v/>
      </c>
      <c r="AE43" s="195" t="str">
        <f t="shared" si="11"/>
        <v/>
      </c>
      <c r="AF43" s="195" t="str">
        <f t="shared" si="11"/>
        <v/>
      </c>
      <c r="AG43" s="195" t="str">
        <f t="shared" si="11"/>
        <v/>
      </c>
      <c r="AH43" s="195" t="str">
        <f t="shared" si="11"/>
        <v/>
      </c>
      <c r="AI43" s="195" t="str">
        <f t="shared" si="11"/>
        <v/>
      </c>
      <c r="AJ43" s="195" t="str">
        <f t="shared" si="11"/>
        <v/>
      </c>
      <c r="AK43" s="195" t="str">
        <f t="shared" si="11"/>
        <v/>
      </c>
      <c r="AL43" s="195" t="str">
        <f t="shared" si="11"/>
        <v/>
      </c>
      <c r="AM43" s="195" t="str">
        <f t="shared" si="11"/>
        <v/>
      </c>
      <c r="AN43" s="195" t="str">
        <f t="shared" si="11"/>
        <v/>
      </c>
      <c r="AO43" s="195" t="str">
        <f t="shared" si="11"/>
        <v/>
      </c>
      <c r="AP43" s="195" t="str">
        <f t="shared" si="11"/>
        <v/>
      </c>
      <c r="AQ43" s="196" t="str">
        <f>IF(C41="","",IF(S41&gt;0,"",IF(T41&gt;0,"",IF(COUNTBLANK(J41:J43)&lt;3,"",1))))</f>
        <v/>
      </c>
      <c r="AR43" s="196" t="str">
        <f>IF(J43="","",IF(C41&gt;0,"",1))</f>
        <v/>
      </c>
      <c r="AS43" s="195" t="str">
        <f t="shared" si="41"/>
        <v/>
      </c>
      <c r="AT43" s="195" t="str">
        <f t="shared" si="41"/>
        <v/>
      </c>
      <c r="AU43" s="195" t="str">
        <f t="shared" si="41"/>
        <v/>
      </c>
      <c r="AV43" s="195" t="str">
        <f t="shared" si="41"/>
        <v/>
      </c>
      <c r="AW43" s="196"/>
      <c r="AX43" s="195" t="str">
        <f t="shared" si="41"/>
        <v/>
      </c>
      <c r="AY43" s="195" t="str">
        <f t="shared" si="41"/>
        <v/>
      </c>
      <c r="AZ43" s="195" t="str">
        <f t="shared" si="41"/>
        <v/>
      </c>
      <c r="BA43" s="195" t="str">
        <f t="shared" si="41"/>
        <v/>
      </c>
    </row>
    <row r="44" spans="1:53" s="17" customFormat="1" ht="18" customHeight="1" thickTop="1" thickBot="1">
      <c r="A44" s="343">
        <v>11</v>
      </c>
      <c r="B44" s="314" t="s">
        <v>1234</v>
      </c>
      <c r="C44" s="316"/>
      <c r="D44" s="316" t="str">
        <f>IF(C44&gt;0,VLOOKUP(C44,男子登録情報!$A$1:$H$1688,3,0),"")</f>
        <v/>
      </c>
      <c r="E44" s="316" t="str">
        <f>IF(C44&gt;0,VLOOKUP(C44,男子登録情報!$A$1:$H$1688,4,0),"")</f>
        <v/>
      </c>
      <c r="F44" s="38" t="str">
        <f>IF(C44&gt;0,VLOOKUP(C44,男子登録情報!$A$1:$H$1688,8,0),"")</f>
        <v/>
      </c>
      <c r="G44" s="352" t="e">
        <f>IF(F45&gt;0,VLOOKUP(F45,男子登録情報!$N$2:$O$48,2,0),"")</f>
        <v>#N/A</v>
      </c>
      <c r="H44" s="352" t="str">
        <f>IF(C44&gt;0,TEXT(C44,"100000000"),"")</f>
        <v/>
      </c>
      <c r="I44" s="151" t="s">
        <v>29</v>
      </c>
      <c r="J44" s="152"/>
      <c r="K44" s="7" t="str">
        <f>IF(J44&gt;0,VLOOKUP(J44,男子登録情報!$J$1:$K$21,2,0),"")</f>
        <v/>
      </c>
      <c r="L44" s="162" t="s">
        <v>32</v>
      </c>
      <c r="M44" s="207"/>
      <c r="N44" s="8" t="str">
        <f t="shared" si="8"/>
        <v/>
      </c>
      <c r="O44" s="630"/>
      <c r="P44" s="159"/>
      <c r="Q44" s="160"/>
      <c r="R44" s="161"/>
      <c r="S44" s="329" t="str">
        <f>IF(C44="","",IF(COUNTIF('様式Ⅱ(男子4×100mR)'!$C$18:$C$29,C44)=0,"",$A$5))</f>
        <v/>
      </c>
      <c r="T44" s="329" t="str">
        <f>IF(C44="","",IF(COUNTIF('様式Ⅱ(男子4×400mR)'!$C$18:$C$29,C44)=0,"",$A$5))</f>
        <v/>
      </c>
      <c r="Y44" s="195" t="str">
        <f>IF(C44="","",COUNTIF($B$14:$C$462,C44))</f>
        <v/>
      </c>
      <c r="Z44" s="195" t="str">
        <f t="shared" ref="Z44" si="68">IF(C44="","",COUNTIF($J$14:$J$463,J44))</f>
        <v/>
      </c>
      <c r="AA44" s="195" t="str">
        <f t="shared" ref="AA44" si="69">IF(C44="","",IF(AND(Y44&gt;1,Z44&gt;1),1,""))</f>
        <v/>
      </c>
      <c r="AB44" s="195" t="str">
        <f t="shared" si="9"/>
        <v/>
      </c>
      <c r="AC44" s="195" t="str">
        <f t="shared" si="10"/>
        <v/>
      </c>
      <c r="AD44" s="195" t="str">
        <f t="shared" si="11"/>
        <v/>
      </c>
      <c r="AE44" s="195" t="str">
        <f t="shared" si="11"/>
        <v/>
      </c>
      <c r="AF44" s="195" t="str">
        <f t="shared" si="11"/>
        <v/>
      </c>
      <c r="AG44" s="195" t="str">
        <f t="shared" si="11"/>
        <v/>
      </c>
      <c r="AH44" s="195" t="str">
        <f t="shared" si="11"/>
        <v/>
      </c>
      <c r="AI44" s="195" t="str">
        <f t="shared" si="11"/>
        <v/>
      </c>
      <c r="AJ44" s="195" t="str">
        <f t="shared" si="11"/>
        <v/>
      </c>
      <c r="AK44" s="195" t="str">
        <f t="shared" si="11"/>
        <v/>
      </c>
      <c r="AL44" s="195" t="str">
        <f t="shared" si="11"/>
        <v/>
      </c>
      <c r="AM44" s="195" t="str">
        <f t="shared" si="11"/>
        <v/>
      </c>
      <c r="AN44" s="195" t="str">
        <f t="shared" si="11"/>
        <v/>
      </c>
      <c r="AO44" s="195" t="str">
        <f t="shared" si="11"/>
        <v/>
      </c>
      <c r="AP44" s="195" t="str">
        <f t="shared" si="11"/>
        <v/>
      </c>
      <c r="AQ44" s="196" t="str">
        <f>IF(J44&gt;0,"",IF(J45&gt;0,1,""))</f>
        <v/>
      </c>
      <c r="AR44" s="196" t="str">
        <f>IF(J44="","",IF(C44&gt;0,"",1))</f>
        <v/>
      </c>
      <c r="AS44" s="195" t="str">
        <f t="shared" si="41"/>
        <v/>
      </c>
      <c r="AT44" s="195" t="str">
        <f t="shared" si="41"/>
        <v/>
      </c>
      <c r="AU44" s="195" t="str">
        <f t="shared" si="41"/>
        <v/>
      </c>
      <c r="AV44" s="195" t="str">
        <f t="shared" si="41"/>
        <v/>
      </c>
      <c r="AW44" s="196">
        <f>COUNTIF($C$14:C44,C44)</f>
        <v>0</v>
      </c>
      <c r="AX44" s="195" t="str">
        <f t="shared" si="41"/>
        <v/>
      </c>
      <c r="AY44" s="195" t="str">
        <f t="shared" si="41"/>
        <v/>
      </c>
      <c r="AZ44" s="195" t="str">
        <f t="shared" si="41"/>
        <v/>
      </c>
      <c r="BA44" s="195" t="str">
        <f t="shared" si="41"/>
        <v/>
      </c>
    </row>
    <row r="45" spans="1:53" s="133" customFormat="1" ht="18" customHeight="1" thickBot="1">
      <c r="A45" s="344"/>
      <c r="B45" s="315"/>
      <c r="C45" s="317"/>
      <c r="D45" s="317"/>
      <c r="E45" s="317"/>
      <c r="F45" s="39" t="str">
        <f>IF(C44&gt;0,VLOOKUP(C44,男子登録情報!$A$1:$H$1688,5,0),"")</f>
        <v/>
      </c>
      <c r="G45" s="353"/>
      <c r="H45" s="353"/>
      <c r="I45" s="9" t="s">
        <v>33</v>
      </c>
      <c r="J45" s="152"/>
      <c r="K45" s="131" t="str">
        <f>IF(J45&gt;0,VLOOKUP(J45,男子登録情報!$J$2:$K$21,2,0),"")</f>
        <v/>
      </c>
      <c r="L45" s="9" t="s">
        <v>34</v>
      </c>
      <c r="M45" s="206"/>
      <c r="N45" s="132" t="str">
        <f t="shared" si="8"/>
        <v/>
      </c>
      <c r="O45" s="630"/>
      <c r="P45" s="153"/>
      <c r="Q45" s="154"/>
      <c r="R45" s="155"/>
      <c r="S45" s="330"/>
      <c r="T45" s="330"/>
      <c r="Y45" s="195" t="str">
        <f>IF(C44="","",COUNTIF($B$14:$C$462,C44))</f>
        <v/>
      </c>
      <c r="Z45" s="195" t="str">
        <f t="shared" ref="Z45" si="70">IF(C44="","",COUNTIF($J$14:$J$463,J45))</f>
        <v/>
      </c>
      <c r="AA45" s="195" t="str">
        <f t="shared" ref="AA45" si="71">IF(C44="","",IF(AND(Y45&gt;1,Z45&gt;1),1,""))</f>
        <v/>
      </c>
      <c r="AB45" s="195" t="str">
        <f t="shared" si="9"/>
        <v/>
      </c>
      <c r="AC45" s="195" t="str">
        <f t="shared" si="10"/>
        <v/>
      </c>
      <c r="AD45" s="195" t="str">
        <f t="shared" si="11"/>
        <v/>
      </c>
      <c r="AE45" s="195" t="str">
        <f t="shared" si="11"/>
        <v/>
      </c>
      <c r="AF45" s="195" t="str">
        <f t="shared" si="11"/>
        <v/>
      </c>
      <c r="AG45" s="195" t="str">
        <f t="shared" si="11"/>
        <v/>
      </c>
      <c r="AH45" s="195" t="str">
        <f t="shared" si="11"/>
        <v/>
      </c>
      <c r="AI45" s="195" t="str">
        <f t="shared" si="11"/>
        <v/>
      </c>
      <c r="AJ45" s="195" t="str">
        <f t="shared" si="11"/>
        <v/>
      </c>
      <c r="AK45" s="195" t="str">
        <f t="shared" si="11"/>
        <v/>
      </c>
      <c r="AL45" s="195" t="str">
        <f t="shared" si="11"/>
        <v/>
      </c>
      <c r="AM45" s="195" t="str">
        <f t="shared" si="11"/>
        <v/>
      </c>
      <c r="AN45" s="195" t="str">
        <f t="shared" si="11"/>
        <v/>
      </c>
      <c r="AO45" s="195" t="str">
        <f t="shared" si="11"/>
        <v/>
      </c>
      <c r="AP45" s="195" t="str">
        <f t="shared" si="11"/>
        <v/>
      </c>
      <c r="AQ45" s="196" t="str">
        <f>IF(J45&gt;0,"",IF(J46&gt;0,1,""))</f>
        <v/>
      </c>
      <c r="AR45" s="196" t="str">
        <f>IF(J45="","",IF(C44&gt;0,"",1))</f>
        <v/>
      </c>
      <c r="AS45" s="195" t="str">
        <f t="shared" si="41"/>
        <v/>
      </c>
      <c r="AT45" s="195" t="str">
        <f t="shared" si="41"/>
        <v/>
      </c>
      <c r="AU45" s="195" t="str">
        <f t="shared" si="41"/>
        <v/>
      </c>
      <c r="AV45" s="195" t="str">
        <f t="shared" si="41"/>
        <v/>
      </c>
      <c r="AW45" s="196"/>
      <c r="AX45" s="195" t="str">
        <f t="shared" si="41"/>
        <v/>
      </c>
      <c r="AY45" s="195" t="str">
        <f t="shared" si="41"/>
        <v/>
      </c>
      <c r="AZ45" s="195" t="str">
        <f t="shared" si="41"/>
        <v/>
      </c>
      <c r="BA45" s="195" t="str">
        <f t="shared" si="41"/>
        <v/>
      </c>
    </row>
    <row r="46" spans="1:53" s="17" customFormat="1" ht="18" customHeight="1" thickBot="1">
      <c r="A46" s="361"/>
      <c r="B46" s="346" t="s">
        <v>35</v>
      </c>
      <c r="C46" s="347"/>
      <c r="D46" s="129"/>
      <c r="E46" s="129"/>
      <c r="F46" s="130"/>
      <c r="G46" s="372"/>
      <c r="H46" s="372"/>
      <c r="I46" s="150" t="s">
        <v>36</v>
      </c>
      <c r="J46" s="152"/>
      <c r="K46" s="7" t="str">
        <f>IF(J46&gt;0,VLOOKUP(J46,男子登録情報!$J$2:$K$21,2,0),"")</f>
        <v/>
      </c>
      <c r="L46" s="12" t="s">
        <v>37</v>
      </c>
      <c r="M46" s="207"/>
      <c r="N46" s="8" t="str">
        <f t="shared" si="8"/>
        <v/>
      </c>
      <c r="O46" s="631"/>
      <c r="P46" s="156"/>
      <c r="Q46" s="157"/>
      <c r="R46" s="158"/>
      <c r="S46" s="331"/>
      <c r="T46" s="331"/>
      <c r="Y46" s="195" t="str">
        <f>IF(C44="","",COUNTIF($B$14:$C$462,C44))</f>
        <v/>
      </c>
      <c r="Z46" s="195" t="str">
        <f t="shared" ref="Z46" si="72">IF(C44="","",COUNTIF($J$14:$J$463,J46))</f>
        <v/>
      </c>
      <c r="AA46" s="195" t="str">
        <f t="shared" ref="AA46" si="73">IF(C44="","",IF(AND(Y46&gt;1,Z46&gt;1),1,""))</f>
        <v/>
      </c>
      <c r="AB46" s="195" t="str">
        <f t="shared" si="9"/>
        <v/>
      </c>
      <c r="AC46" s="195" t="str">
        <f t="shared" si="10"/>
        <v/>
      </c>
      <c r="AD46" s="195" t="str">
        <f t="shared" si="11"/>
        <v/>
      </c>
      <c r="AE46" s="195" t="str">
        <f t="shared" si="11"/>
        <v/>
      </c>
      <c r="AF46" s="195" t="str">
        <f t="shared" si="11"/>
        <v/>
      </c>
      <c r="AG46" s="195" t="str">
        <f t="shared" si="11"/>
        <v/>
      </c>
      <c r="AH46" s="195" t="str">
        <f t="shared" si="11"/>
        <v/>
      </c>
      <c r="AI46" s="195" t="str">
        <f t="shared" si="11"/>
        <v/>
      </c>
      <c r="AJ46" s="195" t="str">
        <f t="shared" si="11"/>
        <v/>
      </c>
      <c r="AK46" s="195" t="str">
        <f t="shared" si="11"/>
        <v/>
      </c>
      <c r="AL46" s="195" t="str">
        <f t="shared" si="11"/>
        <v/>
      </c>
      <c r="AM46" s="195" t="str">
        <f t="shared" si="11"/>
        <v/>
      </c>
      <c r="AN46" s="195" t="str">
        <f t="shared" si="11"/>
        <v/>
      </c>
      <c r="AO46" s="195" t="str">
        <f t="shared" si="11"/>
        <v/>
      </c>
      <c r="AP46" s="195" t="str">
        <f t="shared" si="11"/>
        <v/>
      </c>
      <c r="AQ46" s="196" t="str">
        <f>IF(C44="","",IF(S44&gt;0,"",IF(T44&gt;0,"",IF(COUNTBLANK(J44:J46)&lt;3,"",1))))</f>
        <v/>
      </c>
      <c r="AR46" s="196" t="str">
        <f>IF(J46="","",IF(C44&gt;0,"",1))</f>
        <v/>
      </c>
      <c r="AS46" s="195" t="str">
        <f t="shared" ref="AS46:BA61" si="74">IF($J46="","",COUNTIF($M46,AS$13))</f>
        <v/>
      </c>
      <c r="AT46" s="195" t="str">
        <f t="shared" si="74"/>
        <v/>
      </c>
      <c r="AU46" s="195" t="str">
        <f t="shared" si="74"/>
        <v/>
      </c>
      <c r="AV46" s="195" t="str">
        <f t="shared" si="74"/>
        <v/>
      </c>
      <c r="AW46" s="196"/>
      <c r="AX46" s="195" t="str">
        <f t="shared" si="74"/>
        <v/>
      </c>
      <c r="AY46" s="195" t="str">
        <f t="shared" si="74"/>
        <v/>
      </c>
      <c r="AZ46" s="195" t="str">
        <f t="shared" si="74"/>
        <v/>
      </c>
      <c r="BA46" s="195" t="str">
        <f t="shared" si="74"/>
        <v/>
      </c>
    </row>
    <row r="47" spans="1:53" s="17" customFormat="1" ht="18" customHeight="1" thickBot="1">
      <c r="A47" s="344">
        <v>12</v>
      </c>
      <c r="B47" s="350" t="s">
        <v>1234</v>
      </c>
      <c r="C47" s="358"/>
      <c r="D47" s="358" t="str">
        <f>IF(C47&gt;0,VLOOKUP(C47,男子登録情報!$A$1:$H$1688,3,0),"")</f>
        <v/>
      </c>
      <c r="E47" s="358" t="str">
        <f>IF(C47&gt;0,VLOOKUP(C47,男子登録情報!$A$1:$H$1688,4,0),"")</f>
        <v/>
      </c>
      <c r="F47" s="38" t="str">
        <f>IF(C47&gt;0,VLOOKUP(C47,男子登録情報!$A$1:$H$1688,8,0),"")</f>
        <v/>
      </c>
      <c r="G47" s="353" t="e">
        <f>IF(F48&gt;0,VLOOKUP(F48,男子登録情報!$N$2:$O$48,2,0),"")</f>
        <v>#N/A</v>
      </c>
      <c r="H47" s="353" t="str">
        <f>IF(C47&gt;0,TEXT(C47,"100000000"),"")</f>
        <v/>
      </c>
      <c r="I47" s="6" t="s">
        <v>29</v>
      </c>
      <c r="J47" s="152"/>
      <c r="K47" s="7" t="str">
        <f>IF(J47&gt;0,VLOOKUP(J47,男子登録情報!$J$1:$K$21,2,0),"")</f>
        <v/>
      </c>
      <c r="L47" s="6" t="s">
        <v>32</v>
      </c>
      <c r="M47" s="207"/>
      <c r="N47" s="8" t="str">
        <f t="shared" si="8"/>
        <v/>
      </c>
      <c r="O47" s="630"/>
      <c r="P47" s="159"/>
      <c r="Q47" s="160"/>
      <c r="R47" s="161"/>
      <c r="S47" s="329" t="str">
        <f>IF(C47="","",IF(COUNTIF('様式Ⅱ(男子4×100mR)'!$C$18:$C$29,C47)=0,"",$A$5))</f>
        <v/>
      </c>
      <c r="T47" s="329" t="str">
        <f>IF(C47="","",IF(COUNTIF('様式Ⅱ(男子4×400mR)'!$C$18:$C$29,C47)=0,"",$A$5))</f>
        <v/>
      </c>
      <c r="Y47" s="195" t="str">
        <f>IF(C47="","",COUNTIF($B$14:$C$462,C47))</f>
        <v/>
      </c>
      <c r="Z47" s="195" t="str">
        <f t="shared" ref="Z47" si="75">IF(C47="","",COUNTIF($J$14:$J$463,J47))</f>
        <v/>
      </c>
      <c r="AA47" s="195" t="str">
        <f t="shared" ref="AA47" si="76">IF(C47="","",IF(AND(Y47&gt;1,Z47&gt;1),1,""))</f>
        <v/>
      </c>
      <c r="AB47" s="195" t="str">
        <f t="shared" si="9"/>
        <v/>
      </c>
      <c r="AC47" s="195" t="str">
        <f t="shared" si="10"/>
        <v/>
      </c>
      <c r="AD47" s="195" t="str">
        <f t="shared" si="11"/>
        <v/>
      </c>
      <c r="AE47" s="195" t="str">
        <f t="shared" si="11"/>
        <v/>
      </c>
      <c r="AF47" s="195" t="str">
        <f t="shared" si="11"/>
        <v/>
      </c>
      <c r="AG47" s="195" t="str">
        <f t="shared" si="11"/>
        <v/>
      </c>
      <c r="AH47" s="195" t="str">
        <f t="shared" ref="AF47:AP70" si="77">IF($J47="","",COUNTIF($M47,AH$13))</f>
        <v/>
      </c>
      <c r="AI47" s="195" t="str">
        <f t="shared" si="77"/>
        <v/>
      </c>
      <c r="AJ47" s="195" t="str">
        <f t="shared" si="77"/>
        <v/>
      </c>
      <c r="AK47" s="195" t="str">
        <f t="shared" si="77"/>
        <v/>
      </c>
      <c r="AL47" s="195" t="str">
        <f t="shared" si="77"/>
        <v/>
      </c>
      <c r="AM47" s="195" t="str">
        <f t="shared" si="77"/>
        <v/>
      </c>
      <c r="AN47" s="195" t="str">
        <f t="shared" si="77"/>
        <v/>
      </c>
      <c r="AO47" s="195" t="str">
        <f t="shared" si="77"/>
        <v/>
      </c>
      <c r="AP47" s="195" t="str">
        <f t="shared" si="77"/>
        <v/>
      </c>
      <c r="AQ47" s="196" t="str">
        <f>IF(J47&gt;0,"",IF(J48&gt;0,1,""))</f>
        <v/>
      </c>
      <c r="AR47" s="196" t="str">
        <f>IF(J47="","",IF(C47&gt;0,"",1))</f>
        <v/>
      </c>
      <c r="AS47" s="195" t="str">
        <f t="shared" si="74"/>
        <v/>
      </c>
      <c r="AT47" s="195" t="str">
        <f t="shared" si="74"/>
        <v/>
      </c>
      <c r="AU47" s="195" t="str">
        <f t="shared" si="74"/>
        <v/>
      </c>
      <c r="AV47" s="195" t="str">
        <f t="shared" si="74"/>
        <v/>
      </c>
      <c r="AW47" s="196">
        <f>COUNTIF($C$14:C47,C47)</f>
        <v>0</v>
      </c>
      <c r="AX47" s="195" t="str">
        <f t="shared" si="74"/>
        <v/>
      </c>
      <c r="AY47" s="195" t="str">
        <f t="shared" si="74"/>
        <v/>
      </c>
      <c r="AZ47" s="195" t="str">
        <f t="shared" si="74"/>
        <v/>
      </c>
      <c r="BA47" s="195" t="str">
        <f t="shared" si="74"/>
        <v/>
      </c>
    </row>
    <row r="48" spans="1:53" s="17" customFormat="1" ht="18" customHeight="1" thickBot="1">
      <c r="A48" s="344"/>
      <c r="B48" s="315"/>
      <c r="C48" s="317"/>
      <c r="D48" s="317"/>
      <c r="E48" s="317"/>
      <c r="F48" s="39" t="str">
        <f>IF(C47&gt;0,VLOOKUP(C47,男子登録情報!$A$1:$H$1688,5,0),"")</f>
        <v/>
      </c>
      <c r="G48" s="353"/>
      <c r="H48" s="353"/>
      <c r="I48" s="9" t="s">
        <v>33</v>
      </c>
      <c r="J48" s="152"/>
      <c r="K48" s="7" t="str">
        <f>IF(J48&gt;0,VLOOKUP(J48,男子登録情報!$J$2:$K$21,2,0),"")</f>
        <v/>
      </c>
      <c r="L48" s="9" t="s">
        <v>34</v>
      </c>
      <c r="M48" s="206"/>
      <c r="N48" s="8" t="str">
        <f t="shared" si="8"/>
        <v/>
      </c>
      <c r="O48" s="630"/>
      <c r="P48" s="153"/>
      <c r="Q48" s="154"/>
      <c r="R48" s="155"/>
      <c r="S48" s="330"/>
      <c r="T48" s="330"/>
      <c r="Y48" s="195" t="str">
        <f>IF(C47="","",COUNTIF($B$14:$C$462,C47))</f>
        <v/>
      </c>
      <c r="Z48" s="195" t="str">
        <f t="shared" ref="Z48" si="78">IF(C47="","",COUNTIF($J$14:$J$463,J48))</f>
        <v/>
      </c>
      <c r="AA48" s="195" t="str">
        <f t="shared" ref="AA48" si="79">IF(C47="","",IF(AND(Y48&gt;1,Z48&gt;1),1,""))</f>
        <v/>
      </c>
      <c r="AB48" s="195" t="str">
        <f t="shared" si="9"/>
        <v/>
      </c>
      <c r="AC48" s="195" t="str">
        <f t="shared" si="10"/>
        <v/>
      </c>
      <c r="AD48" s="195" t="str">
        <f t="shared" ref="AD48:AE67" si="80">IF($J48="","",COUNTIF($M48,AD$13))</f>
        <v/>
      </c>
      <c r="AE48" s="195" t="str">
        <f t="shared" si="80"/>
        <v/>
      </c>
      <c r="AF48" s="195" t="str">
        <f t="shared" si="77"/>
        <v/>
      </c>
      <c r="AG48" s="195" t="str">
        <f t="shared" si="77"/>
        <v/>
      </c>
      <c r="AH48" s="195" t="str">
        <f t="shared" si="77"/>
        <v/>
      </c>
      <c r="AI48" s="195" t="str">
        <f t="shared" si="77"/>
        <v/>
      </c>
      <c r="AJ48" s="195" t="str">
        <f t="shared" si="77"/>
        <v/>
      </c>
      <c r="AK48" s="195" t="str">
        <f t="shared" si="77"/>
        <v/>
      </c>
      <c r="AL48" s="195" t="str">
        <f t="shared" si="77"/>
        <v/>
      </c>
      <c r="AM48" s="195" t="str">
        <f t="shared" si="77"/>
        <v/>
      </c>
      <c r="AN48" s="195" t="str">
        <f t="shared" si="77"/>
        <v/>
      </c>
      <c r="AO48" s="195" t="str">
        <f t="shared" si="77"/>
        <v/>
      </c>
      <c r="AP48" s="195" t="str">
        <f t="shared" si="77"/>
        <v/>
      </c>
      <c r="AQ48" s="196" t="str">
        <f>IF(J48&gt;0,"",IF(J49&gt;0,1,""))</f>
        <v/>
      </c>
      <c r="AR48" s="196" t="str">
        <f>IF(J48="","",IF(C47&gt;0,"",1))</f>
        <v/>
      </c>
      <c r="AS48" s="195" t="str">
        <f t="shared" si="74"/>
        <v/>
      </c>
      <c r="AT48" s="195" t="str">
        <f t="shared" si="74"/>
        <v/>
      </c>
      <c r="AU48" s="195" t="str">
        <f t="shared" si="74"/>
        <v/>
      </c>
      <c r="AV48" s="195" t="str">
        <f t="shared" si="74"/>
        <v/>
      </c>
      <c r="AW48" s="196"/>
      <c r="AX48" s="195" t="str">
        <f t="shared" si="74"/>
        <v/>
      </c>
      <c r="AY48" s="195" t="str">
        <f t="shared" si="74"/>
        <v/>
      </c>
      <c r="AZ48" s="195" t="str">
        <f t="shared" si="74"/>
        <v/>
      </c>
      <c r="BA48" s="195" t="str">
        <f t="shared" si="74"/>
        <v/>
      </c>
    </row>
    <row r="49" spans="1:53" s="17" customFormat="1" ht="18" customHeight="1" thickBot="1">
      <c r="A49" s="345"/>
      <c r="B49" s="303" t="s">
        <v>35</v>
      </c>
      <c r="C49" s="304"/>
      <c r="D49" s="40"/>
      <c r="E49" s="40"/>
      <c r="F49" s="41"/>
      <c r="G49" s="354"/>
      <c r="H49" s="354"/>
      <c r="I49" s="10" t="s">
        <v>36</v>
      </c>
      <c r="J49" s="152"/>
      <c r="K49" s="11" t="str">
        <f>IF(J49&gt;0,VLOOKUP(J49,男子登録情報!$J$2:$K$21,2,0),"")</f>
        <v/>
      </c>
      <c r="L49" s="12" t="s">
        <v>37</v>
      </c>
      <c r="M49" s="207"/>
      <c r="N49" s="8" t="str">
        <f t="shared" si="8"/>
        <v/>
      </c>
      <c r="O49" s="631"/>
      <c r="P49" s="156"/>
      <c r="Q49" s="157"/>
      <c r="R49" s="158"/>
      <c r="S49" s="331"/>
      <c r="T49" s="331"/>
      <c r="Y49" s="195" t="str">
        <f>IF(C47="","",COUNTIF($B$14:$C$462,C47))</f>
        <v/>
      </c>
      <c r="Z49" s="195" t="str">
        <f t="shared" ref="Z49" si="81">IF(C47="","",COUNTIF($J$14:$J$463,J49))</f>
        <v/>
      </c>
      <c r="AA49" s="195" t="str">
        <f t="shared" ref="AA49" si="82">IF(C47="","",IF(AND(Y49&gt;1,Z49&gt;1),1,""))</f>
        <v/>
      </c>
      <c r="AB49" s="195" t="str">
        <f t="shared" si="9"/>
        <v/>
      </c>
      <c r="AC49" s="195" t="str">
        <f t="shared" si="10"/>
        <v/>
      </c>
      <c r="AD49" s="195" t="str">
        <f t="shared" si="80"/>
        <v/>
      </c>
      <c r="AE49" s="195" t="str">
        <f t="shared" si="80"/>
        <v/>
      </c>
      <c r="AF49" s="195" t="str">
        <f t="shared" si="77"/>
        <v/>
      </c>
      <c r="AG49" s="195" t="str">
        <f t="shared" si="77"/>
        <v/>
      </c>
      <c r="AH49" s="195" t="str">
        <f t="shared" si="77"/>
        <v/>
      </c>
      <c r="AI49" s="195" t="str">
        <f t="shared" si="77"/>
        <v/>
      </c>
      <c r="AJ49" s="195" t="str">
        <f t="shared" si="77"/>
        <v/>
      </c>
      <c r="AK49" s="195" t="str">
        <f t="shared" si="77"/>
        <v/>
      </c>
      <c r="AL49" s="195" t="str">
        <f t="shared" si="77"/>
        <v/>
      </c>
      <c r="AM49" s="195" t="str">
        <f t="shared" si="77"/>
        <v/>
      </c>
      <c r="AN49" s="195" t="str">
        <f t="shared" si="77"/>
        <v/>
      </c>
      <c r="AO49" s="195" t="str">
        <f t="shared" si="77"/>
        <v/>
      </c>
      <c r="AP49" s="195" t="str">
        <f t="shared" si="77"/>
        <v/>
      </c>
      <c r="AQ49" s="196" t="str">
        <f>IF(C47="","",IF(S47&gt;0,"",IF(T47&gt;0,"",IF(COUNTBLANK(J47:J49)&lt;3,"",1))))</f>
        <v/>
      </c>
      <c r="AR49" s="196" t="str">
        <f>IF(J49="","",IF(C47&gt;0,"",1))</f>
        <v/>
      </c>
      <c r="AS49" s="195" t="str">
        <f t="shared" si="74"/>
        <v/>
      </c>
      <c r="AT49" s="195" t="str">
        <f t="shared" si="74"/>
        <v/>
      </c>
      <c r="AU49" s="195" t="str">
        <f t="shared" si="74"/>
        <v/>
      </c>
      <c r="AV49" s="195" t="str">
        <f t="shared" si="74"/>
        <v/>
      </c>
      <c r="AW49" s="196"/>
      <c r="AX49" s="195" t="str">
        <f t="shared" si="74"/>
        <v/>
      </c>
      <c r="AY49" s="195" t="str">
        <f t="shared" si="74"/>
        <v/>
      </c>
      <c r="AZ49" s="195" t="str">
        <f t="shared" si="74"/>
        <v/>
      </c>
      <c r="BA49" s="195" t="str">
        <f t="shared" si="74"/>
        <v/>
      </c>
    </row>
    <row r="50" spans="1:53" s="17" customFormat="1" ht="18" customHeight="1" thickTop="1" thickBot="1">
      <c r="A50" s="343">
        <v>13</v>
      </c>
      <c r="B50" s="314" t="s">
        <v>1234</v>
      </c>
      <c r="C50" s="316"/>
      <c r="D50" s="316" t="str">
        <f>IF(C50&gt;0,VLOOKUP(C50,男子登録情報!$A$1:$H$1688,3,0),"")</f>
        <v/>
      </c>
      <c r="E50" s="316" t="str">
        <f>IF(C50&gt;0,VLOOKUP(C50,男子登録情報!$A$1:$H$1688,4,0),"")</f>
        <v/>
      </c>
      <c r="F50" s="38" t="str">
        <f>IF(C50&gt;0,VLOOKUP(C50,男子登録情報!$A$1:$H$1688,8,0),"")</f>
        <v/>
      </c>
      <c r="G50" s="352" t="e">
        <f>IF(F51&gt;0,VLOOKUP(F51,男子登録情報!$N$2:$O$48,2,0),"")</f>
        <v>#N/A</v>
      </c>
      <c r="H50" s="352" t="str">
        <f>IF(C50&gt;0,TEXT(C50,"100000000"),"")</f>
        <v/>
      </c>
      <c r="I50" s="6" t="s">
        <v>29</v>
      </c>
      <c r="J50" s="152"/>
      <c r="K50" s="7" t="str">
        <f>IF(J50&gt;0,VLOOKUP(J50,男子登録情報!$J$1:$K$21,2,0),"")</f>
        <v/>
      </c>
      <c r="L50" s="6" t="s">
        <v>32</v>
      </c>
      <c r="M50" s="208"/>
      <c r="N50" s="8" t="str">
        <f t="shared" si="8"/>
        <v/>
      </c>
      <c r="O50" s="630"/>
      <c r="P50" s="326"/>
      <c r="Q50" s="327"/>
      <c r="R50" s="328"/>
      <c r="S50" s="329" t="str">
        <f>IF(C50="","",IF(COUNTIF('様式Ⅱ(男子4×100mR)'!$C$18:$C$29,C50)=0,"",$A$5))</f>
        <v/>
      </c>
      <c r="T50" s="329" t="str">
        <f>IF(C50="","",IF(COUNTIF('様式Ⅱ(男子4×400mR)'!$C$18:$C$29,C50)=0,"",$A$5))</f>
        <v/>
      </c>
      <c r="Y50" s="195" t="str">
        <f>IF(C50="","",COUNTIF($B$14:$C$462,C50))</f>
        <v/>
      </c>
      <c r="Z50" s="195" t="str">
        <f t="shared" ref="Z50" si="83">IF(C50="","",COUNTIF($J$14:$J$463,J50))</f>
        <v/>
      </c>
      <c r="AA50" s="195" t="str">
        <f t="shared" ref="AA50" si="84">IF(C50="","",IF(AND(Y50&gt;1,Z50&gt;1),1,""))</f>
        <v/>
      </c>
      <c r="AB50" s="195" t="str">
        <f t="shared" si="9"/>
        <v/>
      </c>
      <c r="AC50" s="195" t="str">
        <f t="shared" si="10"/>
        <v/>
      </c>
      <c r="AD50" s="195" t="str">
        <f t="shared" si="80"/>
        <v/>
      </c>
      <c r="AE50" s="195" t="str">
        <f t="shared" si="80"/>
        <v/>
      </c>
      <c r="AF50" s="195" t="str">
        <f t="shared" si="77"/>
        <v/>
      </c>
      <c r="AG50" s="195" t="str">
        <f t="shared" si="77"/>
        <v/>
      </c>
      <c r="AH50" s="195" t="str">
        <f t="shared" si="77"/>
        <v/>
      </c>
      <c r="AI50" s="195" t="str">
        <f t="shared" si="77"/>
        <v/>
      </c>
      <c r="AJ50" s="195" t="str">
        <f t="shared" si="77"/>
        <v/>
      </c>
      <c r="AK50" s="195" t="str">
        <f t="shared" si="77"/>
        <v/>
      </c>
      <c r="AL50" s="195" t="str">
        <f t="shared" si="77"/>
        <v/>
      </c>
      <c r="AM50" s="195" t="str">
        <f t="shared" si="77"/>
        <v/>
      </c>
      <c r="AN50" s="195" t="str">
        <f t="shared" si="77"/>
        <v/>
      </c>
      <c r="AO50" s="195" t="str">
        <f t="shared" si="77"/>
        <v/>
      </c>
      <c r="AP50" s="195" t="str">
        <f t="shared" si="77"/>
        <v/>
      </c>
      <c r="AQ50" s="196" t="str">
        <f>IF(J50&gt;0,"",IF(J51&gt;0,1,""))</f>
        <v/>
      </c>
      <c r="AR50" s="196" t="str">
        <f>IF(J50="","",IF(C50&gt;0,"",1))</f>
        <v/>
      </c>
      <c r="AS50" s="195" t="str">
        <f t="shared" si="74"/>
        <v/>
      </c>
      <c r="AT50" s="195" t="str">
        <f t="shared" si="74"/>
        <v/>
      </c>
      <c r="AU50" s="195" t="str">
        <f t="shared" si="74"/>
        <v/>
      </c>
      <c r="AV50" s="195" t="str">
        <f t="shared" si="74"/>
        <v/>
      </c>
      <c r="AW50" s="196">
        <f>COUNTIF($C$14:C50,C50)</f>
        <v>0</v>
      </c>
      <c r="AX50" s="195" t="str">
        <f t="shared" si="74"/>
        <v/>
      </c>
      <c r="AY50" s="195" t="str">
        <f t="shared" si="74"/>
        <v/>
      </c>
      <c r="AZ50" s="195" t="str">
        <f t="shared" si="74"/>
        <v/>
      </c>
      <c r="BA50" s="195" t="str">
        <f t="shared" si="74"/>
        <v/>
      </c>
    </row>
    <row r="51" spans="1:53" s="17" customFormat="1" ht="18" customHeight="1" thickBot="1">
      <c r="A51" s="344"/>
      <c r="B51" s="315"/>
      <c r="C51" s="317"/>
      <c r="D51" s="317"/>
      <c r="E51" s="317"/>
      <c r="F51" s="39" t="str">
        <f>IF(C50&gt;0,VLOOKUP(C50,男子登録情報!$A$1:$H$1688,5,0),"")</f>
        <v/>
      </c>
      <c r="G51" s="353"/>
      <c r="H51" s="353"/>
      <c r="I51" s="9" t="s">
        <v>33</v>
      </c>
      <c r="J51" s="152"/>
      <c r="K51" s="7" t="str">
        <f>IF(J51&gt;0,VLOOKUP(J51,男子登録情報!$J$2:$K$21,2,0),"")</f>
        <v/>
      </c>
      <c r="L51" s="9" t="s">
        <v>34</v>
      </c>
      <c r="M51" s="206"/>
      <c r="N51" s="8" t="str">
        <f t="shared" si="8"/>
        <v/>
      </c>
      <c r="O51" s="630"/>
      <c r="P51" s="305"/>
      <c r="Q51" s="306"/>
      <c r="R51" s="307"/>
      <c r="S51" s="330"/>
      <c r="T51" s="330"/>
      <c r="Y51" s="195" t="str">
        <f>IF(C50="","",COUNTIF($B$14:$C$462,C50))</f>
        <v/>
      </c>
      <c r="Z51" s="195" t="str">
        <f t="shared" ref="Z51" si="85">IF(C50="","",COUNTIF($J$14:$J$463,J51))</f>
        <v/>
      </c>
      <c r="AA51" s="195" t="str">
        <f t="shared" ref="AA51" si="86">IF(C50="","",IF(AND(Y51&gt;1,Z51&gt;1),1,""))</f>
        <v/>
      </c>
      <c r="AB51" s="195" t="str">
        <f t="shared" si="9"/>
        <v/>
      </c>
      <c r="AC51" s="195" t="str">
        <f t="shared" si="10"/>
        <v/>
      </c>
      <c r="AD51" s="195" t="str">
        <f t="shared" si="80"/>
        <v/>
      </c>
      <c r="AE51" s="195" t="str">
        <f t="shared" si="80"/>
        <v/>
      </c>
      <c r="AF51" s="195" t="str">
        <f t="shared" si="77"/>
        <v/>
      </c>
      <c r="AG51" s="195" t="str">
        <f t="shared" si="77"/>
        <v/>
      </c>
      <c r="AH51" s="195" t="str">
        <f t="shared" si="77"/>
        <v/>
      </c>
      <c r="AI51" s="195" t="str">
        <f t="shared" si="77"/>
        <v/>
      </c>
      <c r="AJ51" s="195" t="str">
        <f t="shared" si="77"/>
        <v/>
      </c>
      <c r="AK51" s="195" t="str">
        <f t="shared" si="77"/>
        <v/>
      </c>
      <c r="AL51" s="195" t="str">
        <f t="shared" si="77"/>
        <v/>
      </c>
      <c r="AM51" s="195" t="str">
        <f t="shared" si="77"/>
        <v/>
      </c>
      <c r="AN51" s="195" t="str">
        <f t="shared" si="77"/>
        <v/>
      </c>
      <c r="AO51" s="195" t="str">
        <f t="shared" si="77"/>
        <v/>
      </c>
      <c r="AP51" s="195" t="str">
        <f t="shared" si="77"/>
        <v/>
      </c>
      <c r="AQ51" s="196" t="str">
        <f>IF(J51&gt;0,"",IF(J52&gt;0,1,""))</f>
        <v/>
      </c>
      <c r="AR51" s="196" t="str">
        <f>IF(J51="","",IF(C50&gt;0,"",1))</f>
        <v/>
      </c>
      <c r="AS51" s="195" t="str">
        <f t="shared" si="74"/>
        <v/>
      </c>
      <c r="AT51" s="195" t="str">
        <f t="shared" si="74"/>
        <v/>
      </c>
      <c r="AU51" s="195" t="str">
        <f t="shared" si="74"/>
        <v/>
      </c>
      <c r="AV51" s="195" t="str">
        <f t="shared" si="74"/>
        <v/>
      </c>
      <c r="AW51" s="196"/>
      <c r="AX51" s="195" t="str">
        <f t="shared" si="74"/>
        <v/>
      </c>
      <c r="AY51" s="195" t="str">
        <f t="shared" si="74"/>
        <v/>
      </c>
      <c r="AZ51" s="195" t="str">
        <f t="shared" si="74"/>
        <v/>
      </c>
      <c r="BA51" s="195" t="str">
        <f t="shared" si="74"/>
        <v/>
      </c>
    </row>
    <row r="52" spans="1:53" s="17" customFormat="1" ht="18" customHeight="1" thickBot="1">
      <c r="A52" s="345"/>
      <c r="B52" s="303" t="s">
        <v>35</v>
      </c>
      <c r="C52" s="304"/>
      <c r="D52" s="40"/>
      <c r="E52" s="40"/>
      <c r="F52" s="41"/>
      <c r="G52" s="354"/>
      <c r="H52" s="354"/>
      <c r="I52" s="10" t="s">
        <v>36</v>
      </c>
      <c r="J52" s="152"/>
      <c r="K52" s="11" t="str">
        <f>IF(J52&gt;0,VLOOKUP(J52,男子登録情報!$J$2:$K$21,2,0),"")</f>
        <v/>
      </c>
      <c r="L52" s="12" t="s">
        <v>37</v>
      </c>
      <c r="M52" s="207"/>
      <c r="N52" s="8" t="str">
        <f t="shared" si="8"/>
        <v/>
      </c>
      <c r="O52" s="631"/>
      <c r="P52" s="308"/>
      <c r="Q52" s="309"/>
      <c r="R52" s="310"/>
      <c r="S52" s="331"/>
      <c r="T52" s="331"/>
      <c r="Y52" s="195" t="str">
        <f>IF(C50="","",COUNTIF($B$14:$C$462,C50))</f>
        <v/>
      </c>
      <c r="Z52" s="195" t="str">
        <f t="shared" ref="Z52" si="87">IF(C50="","",COUNTIF($J$14:$J$463,J52))</f>
        <v/>
      </c>
      <c r="AA52" s="195" t="str">
        <f t="shared" ref="AA52" si="88">IF(C50="","",IF(AND(Y52&gt;1,Z52&gt;1),1,""))</f>
        <v/>
      </c>
      <c r="AB52" s="195" t="str">
        <f t="shared" si="9"/>
        <v/>
      </c>
      <c r="AC52" s="195" t="str">
        <f t="shared" si="10"/>
        <v/>
      </c>
      <c r="AD52" s="195" t="str">
        <f t="shared" si="80"/>
        <v/>
      </c>
      <c r="AE52" s="195" t="str">
        <f t="shared" si="80"/>
        <v/>
      </c>
      <c r="AF52" s="195" t="str">
        <f t="shared" si="77"/>
        <v/>
      </c>
      <c r="AG52" s="195" t="str">
        <f t="shared" si="77"/>
        <v/>
      </c>
      <c r="AH52" s="195" t="str">
        <f t="shared" si="77"/>
        <v/>
      </c>
      <c r="AI52" s="195" t="str">
        <f t="shared" si="77"/>
        <v/>
      </c>
      <c r="AJ52" s="195" t="str">
        <f t="shared" si="77"/>
        <v/>
      </c>
      <c r="AK52" s="195" t="str">
        <f t="shared" si="77"/>
        <v/>
      </c>
      <c r="AL52" s="195" t="str">
        <f t="shared" si="77"/>
        <v/>
      </c>
      <c r="AM52" s="195" t="str">
        <f t="shared" si="77"/>
        <v/>
      </c>
      <c r="AN52" s="195" t="str">
        <f t="shared" si="77"/>
        <v/>
      </c>
      <c r="AO52" s="195" t="str">
        <f t="shared" si="77"/>
        <v/>
      </c>
      <c r="AP52" s="195" t="str">
        <f t="shared" si="77"/>
        <v/>
      </c>
      <c r="AQ52" s="196" t="str">
        <f>IF(C50="","",IF(S50&gt;0,"",IF(T50&gt;0,"",IF(COUNTBLANK(J50:J52)&lt;3,"",1))))</f>
        <v/>
      </c>
      <c r="AR52" s="196" t="str">
        <f>IF(J52="","",IF(C50&gt;0,"",1))</f>
        <v/>
      </c>
      <c r="AS52" s="195" t="str">
        <f t="shared" si="74"/>
        <v/>
      </c>
      <c r="AT52" s="195" t="str">
        <f t="shared" si="74"/>
        <v/>
      </c>
      <c r="AU52" s="195" t="str">
        <f t="shared" si="74"/>
        <v/>
      </c>
      <c r="AV52" s="195" t="str">
        <f t="shared" si="74"/>
        <v/>
      </c>
      <c r="AW52" s="196"/>
      <c r="AX52" s="195" t="str">
        <f t="shared" si="74"/>
        <v/>
      </c>
      <c r="AY52" s="195" t="str">
        <f t="shared" si="74"/>
        <v/>
      </c>
      <c r="AZ52" s="195" t="str">
        <f t="shared" si="74"/>
        <v/>
      </c>
      <c r="BA52" s="195" t="str">
        <f t="shared" si="74"/>
        <v/>
      </c>
    </row>
    <row r="53" spans="1:53" s="17" customFormat="1" ht="18" customHeight="1" thickTop="1" thickBot="1">
      <c r="A53" s="343">
        <v>14</v>
      </c>
      <c r="B53" s="314" t="s">
        <v>1234</v>
      </c>
      <c r="C53" s="316"/>
      <c r="D53" s="316" t="str">
        <f>IF(C53&gt;0,VLOOKUP(C53,男子登録情報!$A$1:$H$1688,3,0),"")</f>
        <v/>
      </c>
      <c r="E53" s="316" t="str">
        <f>IF(C53&gt;0,VLOOKUP(C53,男子登録情報!$A$1:$H$1688,4,0),"")</f>
        <v/>
      </c>
      <c r="F53" s="38" t="str">
        <f>IF(C53&gt;0,VLOOKUP(C53,男子登録情報!$A$1:$H$1688,8,0),"")</f>
        <v/>
      </c>
      <c r="G53" s="352" t="e">
        <f>IF(F54&gt;0,VLOOKUP(F54,男子登録情報!$N$2:$O$48,2,0),"")</f>
        <v>#N/A</v>
      </c>
      <c r="H53" s="352" t="str">
        <f>IF(C53&gt;0,TEXT(C53,"100000000"),"")</f>
        <v/>
      </c>
      <c r="I53" s="6" t="s">
        <v>29</v>
      </c>
      <c r="J53" s="152"/>
      <c r="K53" s="7" t="str">
        <f>IF(J53&gt;0,VLOOKUP(J53,男子登録情報!$J$1:$K$21,2,0),"")</f>
        <v/>
      </c>
      <c r="L53" s="6" t="s">
        <v>32</v>
      </c>
      <c r="M53" s="208"/>
      <c r="N53" s="8" t="str">
        <f t="shared" si="8"/>
        <v/>
      </c>
      <c r="O53" s="630"/>
      <c r="P53" s="326"/>
      <c r="Q53" s="327"/>
      <c r="R53" s="328"/>
      <c r="S53" s="329" t="str">
        <f>IF(C53="","",IF(COUNTIF('様式Ⅱ(男子4×100mR)'!$C$18:$C$29,C53)=0,"",$A$5))</f>
        <v/>
      </c>
      <c r="T53" s="329" t="str">
        <f>IF(C53="","",IF(COUNTIF('様式Ⅱ(男子4×400mR)'!$C$18:$C$29,C53)=0,"",$A$5))</f>
        <v/>
      </c>
      <c r="Y53" s="195" t="str">
        <f>IF(C53="","",COUNTIF($B$14:$C$462,C53))</f>
        <v/>
      </c>
      <c r="Z53" s="195" t="str">
        <f t="shared" ref="Z53" si="89">IF(C53="","",COUNTIF($J$14:$J$463,J53))</f>
        <v/>
      </c>
      <c r="AA53" s="195" t="str">
        <f t="shared" ref="AA53" si="90">IF(C53="","",IF(AND(Y53&gt;1,Z53&gt;1),1,""))</f>
        <v/>
      </c>
      <c r="AB53" s="195" t="str">
        <f t="shared" si="9"/>
        <v/>
      </c>
      <c r="AC53" s="195" t="str">
        <f t="shared" si="10"/>
        <v/>
      </c>
      <c r="AD53" s="195" t="str">
        <f t="shared" si="80"/>
        <v/>
      </c>
      <c r="AE53" s="195" t="str">
        <f t="shared" si="80"/>
        <v/>
      </c>
      <c r="AF53" s="195" t="str">
        <f t="shared" si="77"/>
        <v/>
      </c>
      <c r="AG53" s="195" t="str">
        <f t="shared" si="77"/>
        <v/>
      </c>
      <c r="AH53" s="195" t="str">
        <f t="shared" si="77"/>
        <v/>
      </c>
      <c r="AI53" s="195" t="str">
        <f t="shared" si="77"/>
        <v/>
      </c>
      <c r="AJ53" s="195" t="str">
        <f t="shared" si="77"/>
        <v/>
      </c>
      <c r="AK53" s="195" t="str">
        <f t="shared" si="77"/>
        <v/>
      </c>
      <c r="AL53" s="195" t="str">
        <f t="shared" si="77"/>
        <v/>
      </c>
      <c r="AM53" s="195" t="str">
        <f t="shared" si="77"/>
        <v/>
      </c>
      <c r="AN53" s="195" t="str">
        <f t="shared" si="77"/>
        <v/>
      </c>
      <c r="AO53" s="195" t="str">
        <f t="shared" si="77"/>
        <v/>
      </c>
      <c r="AP53" s="195" t="str">
        <f t="shared" si="77"/>
        <v/>
      </c>
      <c r="AQ53" s="196" t="str">
        <f>IF(J53&gt;0,"",IF(J54&gt;0,1,""))</f>
        <v/>
      </c>
      <c r="AR53" s="196" t="str">
        <f>IF(J53="","",IF(C53&gt;0,"",1))</f>
        <v/>
      </c>
      <c r="AS53" s="195" t="str">
        <f t="shared" si="74"/>
        <v/>
      </c>
      <c r="AT53" s="195" t="str">
        <f t="shared" si="74"/>
        <v/>
      </c>
      <c r="AU53" s="195" t="str">
        <f t="shared" si="74"/>
        <v/>
      </c>
      <c r="AV53" s="195" t="str">
        <f t="shared" si="74"/>
        <v/>
      </c>
      <c r="AW53" s="196">
        <f>COUNTIF($C$14:C53,C53)</f>
        <v>0</v>
      </c>
      <c r="AX53" s="195" t="str">
        <f t="shared" si="74"/>
        <v/>
      </c>
      <c r="AY53" s="195" t="str">
        <f t="shared" si="74"/>
        <v/>
      </c>
      <c r="AZ53" s="195" t="str">
        <f t="shared" si="74"/>
        <v/>
      </c>
      <c r="BA53" s="195" t="str">
        <f t="shared" si="74"/>
        <v/>
      </c>
    </row>
    <row r="54" spans="1:53" s="17" customFormat="1" ht="18" customHeight="1" thickBot="1">
      <c r="A54" s="344"/>
      <c r="B54" s="315"/>
      <c r="C54" s="317"/>
      <c r="D54" s="317"/>
      <c r="E54" s="317"/>
      <c r="F54" s="39" t="str">
        <f>IF(C53&gt;0,VLOOKUP(C53,男子登録情報!$A$1:$H$1688,5,0),"")</f>
        <v/>
      </c>
      <c r="G54" s="353"/>
      <c r="H54" s="353"/>
      <c r="I54" s="9" t="s">
        <v>33</v>
      </c>
      <c r="J54" s="152"/>
      <c r="K54" s="7" t="str">
        <f>IF(J54&gt;0,VLOOKUP(J54,男子登録情報!$J$2:$K$21,2,0),"")</f>
        <v/>
      </c>
      <c r="L54" s="9" t="s">
        <v>34</v>
      </c>
      <c r="M54" s="206"/>
      <c r="N54" s="8" t="str">
        <f t="shared" si="8"/>
        <v/>
      </c>
      <c r="O54" s="630"/>
      <c r="P54" s="305"/>
      <c r="Q54" s="306"/>
      <c r="R54" s="307"/>
      <c r="S54" s="330"/>
      <c r="T54" s="330"/>
      <c r="Y54" s="195" t="str">
        <f>IF(C53="","",COUNTIF($B$14:$C$462,C53))</f>
        <v/>
      </c>
      <c r="Z54" s="195" t="str">
        <f t="shared" ref="Z54" si="91">IF(C53="","",COUNTIF($J$14:$J$463,J54))</f>
        <v/>
      </c>
      <c r="AA54" s="195" t="str">
        <f t="shared" ref="AA54" si="92">IF(C53="","",IF(AND(Y54&gt;1,Z54&gt;1),1,""))</f>
        <v/>
      </c>
      <c r="AB54" s="195" t="str">
        <f t="shared" si="9"/>
        <v/>
      </c>
      <c r="AC54" s="195" t="str">
        <f t="shared" si="10"/>
        <v/>
      </c>
      <c r="AD54" s="195" t="str">
        <f t="shared" si="80"/>
        <v/>
      </c>
      <c r="AE54" s="195" t="str">
        <f t="shared" si="80"/>
        <v/>
      </c>
      <c r="AF54" s="195" t="str">
        <f t="shared" si="77"/>
        <v/>
      </c>
      <c r="AG54" s="195" t="str">
        <f t="shared" si="77"/>
        <v/>
      </c>
      <c r="AH54" s="195" t="str">
        <f t="shared" si="77"/>
        <v/>
      </c>
      <c r="AI54" s="195" t="str">
        <f t="shared" si="77"/>
        <v/>
      </c>
      <c r="AJ54" s="195" t="str">
        <f t="shared" si="77"/>
        <v/>
      </c>
      <c r="AK54" s="195" t="str">
        <f t="shared" si="77"/>
        <v/>
      </c>
      <c r="AL54" s="195" t="str">
        <f t="shared" si="77"/>
        <v/>
      </c>
      <c r="AM54" s="195" t="str">
        <f t="shared" si="77"/>
        <v/>
      </c>
      <c r="AN54" s="195" t="str">
        <f t="shared" si="77"/>
        <v/>
      </c>
      <c r="AO54" s="195" t="str">
        <f t="shared" si="77"/>
        <v/>
      </c>
      <c r="AP54" s="195" t="str">
        <f t="shared" si="77"/>
        <v/>
      </c>
      <c r="AQ54" s="196" t="str">
        <f>IF(J54&gt;0,"",IF(J55&gt;0,1,""))</f>
        <v/>
      </c>
      <c r="AR54" s="196" t="str">
        <f>IF(J54="","",IF(C53&gt;0,"",1))</f>
        <v/>
      </c>
      <c r="AS54" s="195" t="str">
        <f t="shared" si="74"/>
        <v/>
      </c>
      <c r="AT54" s="195" t="str">
        <f t="shared" si="74"/>
        <v/>
      </c>
      <c r="AU54" s="195" t="str">
        <f t="shared" si="74"/>
        <v/>
      </c>
      <c r="AV54" s="195" t="str">
        <f t="shared" si="74"/>
        <v/>
      </c>
      <c r="AW54" s="196"/>
      <c r="AX54" s="195" t="str">
        <f t="shared" si="74"/>
        <v/>
      </c>
      <c r="AY54" s="195" t="str">
        <f t="shared" si="74"/>
        <v/>
      </c>
      <c r="AZ54" s="195" t="str">
        <f t="shared" si="74"/>
        <v/>
      </c>
      <c r="BA54" s="195" t="str">
        <f t="shared" si="74"/>
        <v/>
      </c>
    </row>
    <row r="55" spans="1:53" s="17" customFormat="1" ht="18" customHeight="1" thickBot="1">
      <c r="A55" s="345"/>
      <c r="B55" s="303" t="s">
        <v>35</v>
      </c>
      <c r="C55" s="304"/>
      <c r="D55" s="40"/>
      <c r="E55" s="40"/>
      <c r="F55" s="41"/>
      <c r="G55" s="354"/>
      <c r="H55" s="354"/>
      <c r="I55" s="10" t="s">
        <v>36</v>
      </c>
      <c r="J55" s="152"/>
      <c r="K55" s="11" t="str">
        <f>IF(J55&gt;0,VLOOKUP(J55,男子登録情報!$J$2:$K$21,2,0),"")</f>
        <v/>
      </c>
      <c r="L55" s="12" t="s">
        <v>37</v>
      </c>
      <c r="M55" s="207"/>
      <c r="N55" s="8" t="str">
        <f t="shared" si="8"/>
        <v/>
      </c>
      <c r="O55" s="631"/>
      <c r="P55" s="308"/>
      <c r="Q55" s="309"/>
      <c r="R55" s="310"/>
      <c r="S55" s="331"/>
      <c r="T55" s="331"/>
      <c r="Y55" s="195" t="str">
        <f>IF(C53="","",COUNTIF($B$14:$C$462,C53))</f>
        <v/>
      </c>
      <c r="Z55" s="195" t="str">
        <f t="shared" ref="Z55" si="93">IF(C53="","",COUNTIF($J$14:$J$463,J55))</f>
        <v/>
      </c>
      <c r="AA55" s="195" t="str">
        <f t="shared" ref="AA55" si="94">IF(C53="","",IF(AND(Y55&gt;1,Z55&gt;1),1,""))</f>
        <v/>
      </c>
      <c r="AB55" s="195" t="str">
        <f t="shared" si="9"/>
        <v/>
      </c>
      <c r="AC55" s="195" t="str">
        <f t="shared" si="10"/>
        <v/>
      </c>
      <c r="AD55" s="195" t="str">
        <f t="shared" si="80"/>
        <v/>
      </c>
      <c r="AE55" s="195" t="str">
        <f t="shared" si="80"/>
        <v/>
      </c>
      <c r="AF55" s="195" t="str">
        <f t="shared" si="77"/>
        <v/>
      </c>
      <c r="AG55" s="195" t="str">
        <f t="shared" si="77"/>
        <v/>
      </c>
      <c r="AH55" s="195" t="str">
        <f t="shared" si="77"/>
        <v/>
      </c>
      <c r="AI55" s="195" t="str">
        <f t="shared" si="77"/>
        <v/>
      </c>
      <c r="AJ55" s="195" t="str">
        <f t="shared" si="77"/>
        <v/>
      </c>
      <c r="AK55" s="195" t="str">
        <f t="shared" si="77"/>
        <v/>
      </c>
      <c r="AL55" s="195" t="str">
        <f t="shared" si="77"/>
        <v/>
      </c>
      <c r="AM55" s="195" t="str">
        <f t="shared" si="77"/>
        <v/>
      </c>
      <c r="AN55" s="195" t="str">
        <f t="shared" si="77"/>
        <v/>
      </c>
      <c r="AO55" s="195" t="str">
        <f t="shared" si="77"/>
        <v/>
      </c>
      <c r="AP55" s="195" t="str">
        <f t="shared" si="77"/>
        <v/>
      </c>
      <c r="AQ55" s="196" t="str">
        <f>IF(C53="","",IF(S53&gt;0,"",IF(T53&gt;0,"",IF(COUNTBLANK(J53:J55)&lt;3,"",1))))</f>
        <v/>
      </c>
      <c r="AR55" s="196" t="str">
        <f>IF(J55="","",IF(C53&gt;0,"",1))</f>
        <v/>
      </c>
      <c r="AS55" s="195" t="str">
        <f t="shared" si="74"/>
        <v/>
      </c>
      <c r="AT55" s="195" t="str">
        <f t="shared" si="74"/>
        <v/>
      </c>
      <c r="AU55" s="195" t="str">
        <f t="shared" si="74"/>
        <v/>
      </c>
      <c r="AV55" s="195" t="str">
        <f t="shared" si="74"/>
        <v/>
      </c>
      <c r="AW55" s="196"/>
      <c r="AX55" s="195" t="str">
        <f t="shared" si="74"/>
        <v/>
      </c>
      <c r="AY55" s="195" t="str">
        <f t="shared" si="74"/>
        <v/>
      </c>
      <c r="AZ55" s="195" t="str">
        <f t="shared" si="74"/>
        <v/>
      </c>
      <c r="BA55" s="195" t="str">
        <f t="shared" si="74"/>
        <v/>
      </c>
    </row>
    <row r="56" spans="1:53" s="17" customFormat="1" ht="18" customHeight="1" thickTop="1" thickBot="1">
      <c r="A56" s="343">
        <v>15</v>
      </c>
      <c r="B56" s="314" t="s">
        <v>1234</v>
      </c>
      <c r="C56" s="316"/>
      <c r="D56" s="316" t="str">
        <f>IF(C56&gt;0,VLOOKUP(C56,男子登録情報!$A$1:$H$1688,3,0),"")</f>
        <v/>
      </c>
      <c r="E56" s="316" t="str">
        <f>IF(C56&gt;0,VLOOKUP(C56,男子登録情報!$A$1:$H$1688,4,0),"")</f>
        <v/>
      </c>
      <c r="F56" s="38" t="str">
        <f>IF(C56&gt;0,VLOOKUP(C56,男子登録情報!$A$1:$H$1688,8,0),"")</f>
        <v/>
      </c>
      <c r="G56" s="352" t="e">
        <f>IF(F57&gt;0,VLOOKUP(F57,男子登録情報!$N$2:$O$48,2,0),"")</f>
        <v>#N/A</v>
      </c>
      <c r="H56" s="352" t="str">
        <f>IF(C56&gt;0,TEXT(C56,"100000000"),"")</f>
        <v/>
      </c>
      <c r="I56" s="6" t="s">
        <v>29</v>
      </c>
      <c r="J56" s="152"/>
      <c r="K56" s="7" t="str">
        <f>IF(J56&gt;0,VLOOKUP(J56,男子登録情報!$J$1:$K$21,2,0),"")</f>
        <v/>
      </c>
      <c r="L56" s="6" t="s">
        <v>32</v>
      </c>
      <c r="M56" s="208"/>
      <c r="N56" s="8" t="str">
        <f t="shared" si="8"/>
        <v/>
      </c>
      <c r="O56" s="630"/>
      <c r="P56" s="326"/>
      <c r="Q56" s="327"/>
      <c r="R56" s="328"/>
      <c r="S56" s="329" t="str">
        <f>IF(C56="","",IF(COUNTIF('様式Ⅱ(男子4×100mR)'!$C$18:$C$29,C56)=0,"",$A$5))</f>
        <v/>
      </c>
      <c r="T56" s="329" t="str">
        <f>IF(C56="","",IF(COUNTIF('様式Ⅱ(男子4×400mR)'!$C$18:$C$29,C56)=0,"",$A$5))</f>
        <v/>
      </c>
      <c r="Y56" s="195" t="str">
        <f>IF(C56="","",COUNTIF($B$14:$C$462,C56))</f>
        <v/>
      </c>
      <c r="Z56" s="195" t="str">
        <f t="shared" ref="Z56" si="95">IF(C56="","",COUNTIF($J$14:$J$463,J56))</f>
        <v/>
      </c>
      <c r="AA56" s="195" t="str">
        <f t="shared" ref="AA56" si="96">IF(C56="","",IF(AND(Y56&gt;1,Z56&gt;1),1,""))</f>
        <v/>
      </c>
      <c r="AB56" s="195" t="str">
        <f t="shared" si="9"/>
        <v/>
      </c>
      <c r="AC56" s="195" t="str">
        <f t="shared" si="10"/>
        <v/>
      </c>
      <c r="AD56" s="195" t="str">
        <f t="shared" si="80"/>
        <v/>
      </c>
      <c r="AE56" s="195" t="str">
        <f t="shared" si="80"/>
        <v/>
      </c>
      <c r="AF56" s="195" t="str">
        <f t="shared" si="77"/>
        <v/>
      </c>
      <c r="AG56" s="195" t="str">
        <f t="shared" si="77"/>
        <v/>
      </c>
      <c r="AH56" s="195" t="str">
        <f t="shared" si="77"/>
        <v/>
      </c>
      <c r="AI56" s="195" t="str">
        <f t="shared" si="77"/>
        <v/>
      </c>
      <c r="AJ56" s="195" t="str">
        <f t="shared" si="77"/>
        <v/>
      </c>
      <c r="AK56" s="195" t="str">
        <f t="shared" si="77"/>
        <v/>
      </c>
      <c r="AL56" s="195" t="str">
        <f t="shared" si="77"/>
        <v/>
      </c>
      <c r="AM56" s="195" t="str">
        <f t="shared" si="77"/>
        <v/>
      </c>
      <c r="AN56" s="195" t="str">
        <f t="shared" si="77"/>
        <v/>
      </c>
      <c r="AO56" s="195" t="str">
        <f t="shared" si="77"/>
        <v/>
      </c>
      <c r="AP56" s="195" t="str">
        <f t="shared" si="77"/>
        <v/>
      </c>
      <c r="AQ56" s="196" t="str">
        <f>IF(J56&gt;0,"",IF(J57&gt;0,1,""))</f>
        <v/>
      </c>
      <c r="AR56" s="196" t="str">
        <f>IF(J56="","",IF(C56&gt;0,"",1))</f>
        <v/>
      </c>
      <c r="AS56" s="195" t="str">
        <f t="shared" si="74"/>
        <v/>
      </c>
      <c r="AT56" s="195" t="str">
        <f t="shared" si="74"/>
        <v/>
      </c>
      <c r="AU56" s="195" t="str">
        <f t="shared" si="74"/>
        <v/>
      </c>
      <c r="AV56" s="195" t="str">
        <f t="shared" si="74"/>
        <v/>
      </c>
      <c r="AW56" s="196">
        <f>COUNTIF($C$14:C56,C56)</f>
        <v>0</v>
      </c>
      <c r="AX56" s="195" t="str">
        <f t="shared" si="74"/>
        <v/>
      </c>
      <c r="AY56" s="195" t="str">
        <f t="shared" si="74"/>
        <v/>
      </c>
      <c r="AZ56" s="195" t="str">
        <f t="shared" si="74"/>
        <v/>
      </c>
      <c r="BA56" s="195" t="str">
        <f t="shared" si="74"/>
        <v/>
      </c>
    </row>
    <row r="57" spans="1:53" s="17" customFormat="1" ht="18" customHeight="1" thickBot="1">
      <c r="A57" s="344"/>
      <c r="B57" s="315"/>
      <c r="C57" s="317"/>
      <c r="D57" s="317"/>
      <c r="E57" s="317"/>
      <c r="F57" s="39" t="str">
        <f>IF(C56&gt;0,VLOOKUP(C56,男子登録情報!$A$1:$H$1688,5,0),"")</f>
        <v/>
      </c>
      <c r="G57" s="353"/>
      <c r="H57" s="353"/>
      <c r="I57" s="9" t="s">
        <v>33</v>
      </c>
      <c r="J57" s="152"/>
      <c r="K57" s="7" t="str">
        <f>IF(J57&gt;0,VLOOKUP(J57,男子登録情報!$J$2:$K$21,2,0),"")</f>
        <v/>
      </c>
      <c r="L57" s="9" t="s">
        <v>34</v>
      </c>
      <c r="M57" s="206"/>
      <c r="N57" s="8" t="str">
        <f t="shared" si="8"/>
        <v/>
      </c>
      <c r="O57" s="630"/>
      <c r="P57" s="305"/>
      <c r="Q57" s="306"/>
      <c r="R57" s="307"/>
      <c r="S57" s="330"/>
      <c r="T57" s="330"/>
      <c r="Y57" s="195" t="str">
        <f>IF(C56="","",COUNTIF($B$14:$C$462,C56))</f>
        <v/>
      </c>
      <c r="Z57" s="195" t="str">
        <f t="shared" ref="Z57" si="97">IF(C56="","",COUNTIF($J$14:$J$463,J57))</f>
        <v/>
      </c>
      <c r="AA57" s="195" t="str">
        <f t="shared" ref="AA57" si="98">IF(C56="","",IF(AND(Y57&gt;1,Z57&gt;1),1,""))</f>
        <v/>
      </c>
      <c r="AB57" s="195" t="str">
        <f t="shared" si="9"/>
        <v/>
      </c>
      <c r="AC57" s="195" t="str">
        <f t="shared" si="10"/>
        <v/>
      </c>
      <c r="AD57" s="195" t="str">
        <f t="shared" si="80"/>
        <v/>
      </c>
      <c r="AE57" s="195" t="str">
        <f t="shared" si="80"/>
        <v/>
      </c>
      <c r="AF57" s="195" t="str">
        <f t="shared" si="77"/>
        <v/>
      </c>
      <c r="AG57" s="195" t="str">
        <f t="shared" si="77"/>
        <v/>
      </c>
      <c r="AH57" s="195" t="str">
        <f t="shared" si="77"/>
        <v/>
      </c>
      <c r="AI57" s="195" t="str">
        <f t="shared" si="77"/>
        <v/>
      </c>
      <c r="AJ57" s="195" t="str">
        <f t="shared" si="77"/>
        <v/>
      </c>
      <c r="AK57" s="195" t="str">
        <f t="shared" si="77"/>
        <v/>
      </c>
      <c r="AL57" s="195" t="str">
        <f t="shared" si="77"/>
        <v/>
      </c>
      <c r="AM57" s="195" t="str">
        <f t="shared" si="77"/>
        <v/>
      </c>
      <c r="AN57" s="195" t="str">
        <f t="shared" si="77"/>
        <v/>
      </c>
      <c r="AO57" s="195" t="str">
        <f t="shared" si="77"/>
        <v/>
      </c>
      <c r="AP57" s="195" t="str">
        <f t="shared" si="77"/>
        <v/>
      </c>
      <c r="AQ57" s="196" t="str">
        <f>IF(J57&gt;0,"",IF(J58&gt;0,1,""))</f>
        <v/>
      </c>
      <c r="AR57" s="196" t="str">
        <f>IF(J57="","",IF(C56&gt;0,"",1))</f>
        <v/>
      </c>
      <c r="AS57" s="195" t="str">
        <f t="shared" si="74"/>
        <v/>
      </c>
      <c r="AT57" s="195" t="str">
        <f t="shared" si="74"/>
        <v/>
      </c>
      <c r="AU57" s="195" t="str">
        <f t="shared" si="74"/>
        <v/>
      </c>
      <c r="AV57" s="195" t="str">
        <f t="shared" si="74"/>
        <v/>
      </c>
      <c r="AW57" s="196"/>
      <c r="AX57" s="195" t="str">
        <f t="shared" si="74"/>
        <v/>
      </c>
      <c r="AY57" s="195" t="str">
        <f t="shared" si="74"/>
        <v/>
      </c>
      <c r="AZ57" s="195" t="str">
        <f t="shared" si="74"/>
        <v/>
      </c>
      <c r="BA57" s="195" t="str">
        <f t="shared" si="74"/>
        <v/>
      </c>
    </row>
    <row r="58" spans="1:53" s="17" customFormat="1" ht="18" customHeight="1" thickBot="1">
      <c r="A58" s="345"/>
      <c r="B58" s="303" t="s">
        <v>35</v>
      </c>
      <c r="C58" s="304"/>
      <c r="D58" s="40"/>
      <c r="E58" s="40"/>
      <c r="F58" s="41"/>
      <c r="G58" s="354"/>
      <c r="H58" s="354"/>
      <c r="I58" s="10" t="s">
        <v>36</v>
      </c>
      <c r="J58" s="152"/>
      <c r="K58" s="11" t="str">
        <f>IF(J58&gt;0,VLOOKUP(J58,男子登録情報!$J$2:$K$21,2,0),"")</f>
        <v/>
      </c>
      <c r="L58" s="12" t="s">
        <v>37</v>
      </c>
      <c r="M58" s="207"/>
      <c r="N58" s="8" t="str">
        <f t="shared" si="8"/>
        <v/>
      </c>
      <c r="O58" s="631"/>
      <c r="P58" s="308"/>
      <c r="Q58" s="309"/>
      <c r="R58" s="310"/>
      <c r="S58" s="331"/>
      <c r="T58" s="331"/>
      <c r="Y58" s="195" t="str">
        <f>IF(C56="","",COUNTIF($B$14:$C$462,C56))</f>
        <v/>
      </c>
      <c r="Z58" s="195" t="str">
        <f t="shared" ref="Z58" si="99">IF(C56="","",COUNTIF($J$14:$J$463,J58))</f>
        <v/>
      </c>
      <c r="AA58" s="195" t="str">
        <f t="shared" ref="AA58" si="100">IF(C56="","",IF(AND(Y58&gt;1,Z58&gt;1),1,""))</f>
        <v/>
      </c>
      <c r="AB58" s="195" t="str">
        <f t="shared" si="9"/>
        <v/>
      </c>
      <c r="AC58" s="195" t="str">
        <f t="shared" si="10"/>
        <v/>
      </c>
      <c r="AD58" s="195" t="str">
        <f t="shared" si="80"/>
        <v/>
      </c>
      <c r="AE58" s="195" t="str">
        <f t="shared" si="80"/>
        <v/>
      </c>
      <c r="AF58" s="195" t="str">
        <f t="shared" si="77"/>
        <v/>
      </c>
      <c r="AG58" s="195" t="str">
        <f t="shared" si="77"/>
        <v/>
      </c>
      <c r="AH58" s="195" t="str">
        <f t="shared" si="77"/>
        <v/>
      </c>
      <c r="AI58" s="195" t="str">
        <f t="shared" si="77"/>
        <v/>
      </c>
      <c r="AJ58" s="195" t="str">
        <f t="shared" si="77"/>
        <v/>
      </c>
      <c r="AK58" s="195" t="str">
        <f t="shared" si="77"/>
        <v/>
      </c>
      <c r="AL58" s="195" t="str">
        <f t="shared" si="77"/>
        <v/>
      </c>
      <c r="AM58" s="195" t="str">
        <f t="shared" si="77"/>
        <v/>
      </c>
      <c r="AN58" s="195" t="str">
        <f t="shared" si="77"/>
        <v/>
      </c>
      <c r="AO58" s="195" t="str">
        <f t="shared" si="77"/>
        <v/>
      </c>
      <c r="AP58" s="195" t="str">
        <f t="shared" si="77"/>
        <v/>
      </c>
      <c r="AQ58" s="196" t="str">
        <f>IF(C56="","",IF(S56&gt;0,"",IF(T56&gt;0,"",IF(COUNTBLANK(J56:J58)&lt;3,"",1))))</f>
        <v/>
      </c>
      <c r="AR58" s="196" t="str">
        <f>IF(J58="","",IF(C56&gt;0,"",1))</f>
        <v/>
      </c>
      <c r="AS58" s="195" t="str">
        <f t="shared" si="74"/>
        <v/>
      </c>
      <c r="AT58" s="195" t="str">
        <f t="shared" si="74"/>
        <v/>
      </c>
      <c r="AU58" s="195" t="str">
        <f t="shared" si="74"/>
        <v/>
      </c>
      <c r="AV58" s="195" t="str">
        <f t="shared" si="74"/>
        <v/>
      </c>
      <c r="AW58" s="196"/>
      <c r="AX58" s="195" t="str">
        <f t="shared" si="74"/>
        <v/>
      </c>
      <c r="AY58" s="195" t="str">
        <f t="shared" si="74"/>
        <v/>
      </c>
      <c r="AZ58" s="195" t="str">
        <f t="shared" si="74"/>
        <v/>
      </c>
      <c r="BA58" s="195" t="str">
        <f t="shared" si="74"/>
        <v/>
      </c>
    </row>
    <row r="59" spans="1:53" s="17" customFormat="1" ht="18" customHeight="1" thickTop="1" thickBot="1">
      <c r="A59" s="343">
        <v>16</v>
      </c>
      <c r="B59" s="314" t="s">
        <v>1234</v>
      </c>
      <c r="C59" s="316"/>
      <c r="D59" s="316" t="str">
        <f>IF(C59&gt;0,VLOOKUP(C59,男子登録情報!$A$1:$H$1688,3,0),"")</f>
        <v/>
      </c>
      <c r="E59" s="316" t="str">
        <f>IF(C59&gt;0,VLOOKUP(C59,男子登録情報!$A$1:$H$1688,4,0),"")</f>
        <v/>
      </c>
      <c r="F59" s="38" t="str">
        <f>IF(C59&gt;0,VLOOKUP(C59,男子登録情報!$A$1:$H$1688,8,0),"")</f>
        <v/>
      </c>
      <c r="G59" s="352" t="e">
        <f>IF(F60&gt;0,VLOOKUP(F60,男子登録情報!$N$2:$O$48,2,0),"")</f>
        <v>#N/A</v>
      </c>
      <c r="H59" s="352" t="str">
        <f>IF(C59&gt;0,TEXT(C59,"100000000"),"")</f>
        <v/>
      </c>
      <c r="I59" s="6" t="s">
        <v>29</v>
      </c>
      <c r="J59" s="152"/>
      <c r="K59" s="7" t="str">
        <f>IF(J59&gt;0,VLOOKUP(J59,男子登録情報!$J$1:$K$21,2,0),"")</f>
        <v/>
      </c>
      <c r="L59" s="6" t="s">
        <v>32</v>
      </c>
      <c r="M59" s="208"/>
      <c r="N59" s="8" t="str">
        <f t="shared" si="8"/>
        <v/>
      </c>
      <c r="O59" s="630"/>
      <c r="P59" s="326"/>
      <c r="Q59" s="327"/>
      <c r="R59" s="328"/>
      <c r="S59" s="329" t="str">
        <f>IF(C59="","",IF(COUNTIF('様式Ⅱ(男子4×100mR)'!$C$18:$C$29,C59)=0,"",$A$5))</f>
        <v/>
      </c>
      <c r="T59" s="329" t="str">
        <f>IF(C59="","",IF(COUNTIF('様式Ⅱ(男子4×400mR)'!$C$18:$C$29,C59)=0,"",$A$5))</f>
        <v/>
      </c>
      <c r="Y59" s="195" t="str">
        <f>IF(C59="","",COUNTIF($B$14:$C$462,C59))</f>
        <v/>
      </c>
      <c r="Z59" s="195" t="str">
        <f t="shared" ref="Z59" si="101">IF(C59="","",COUNTIF($J$14:$J$463,J59))</f>
        <v/>
      </c>
      <c r="AA59" s="195" t="str">
        <f t="shared" ref="AA59" si="102">IF(C59="","",IF(AND(Y59&gt;1,Z59&gt;1),1,""))</f>
        <v/>
      </c>
      <c r="AB59" s="195" t="str">
        <f t="shared" si="9"/>
        <v/>
      </c>
      <c r="AC59" s="195" t="str">
        <f t="shared" si="10"/>
        <v/>
      </c>
      <c r="AD59" s="195" t="str">
        <f t="shared" si="80"/>
        <v/>
      </c>
      <c r="AE59" s="195" t="str">
        <f t="shared" si="80"/>
        <v/>
      </c>
      <c r="AF59" s="195" t="str">
        <f t="shared" si="77"/>
        <v/>
      </c>
      <c r="AG59" s="195" t="str">
        <f t="shared" si="77"/>
        <v/>
      </c>
      <c r="AH59" s="195" t="str">
        <f t="shared" si="77"/>
        <v/>
      </c>
      <c r="AI59" s="195" t="str">
        <f t="shared" si="77"/>
        <v/>
      </c>
      <c r="AJ59" s="195" t="str">
        <f t="shared" si="77"/>
        <v/>
      </c>
      <c r="AK59" s="195" t="str">
        <f t="shared" si="77"/>
        <v/>
      </c>
      <c r="AL59" s="195" t="str">
        <f t="shared" si="77"/>
        <v/>
      </c>
      <c r="AM59" s="195" t="str">
        <f t="shared" si="77"/>
        <v/>
      </c>
      <c r="AN59" s="195" t="str">
        <f t="shared" si="77"/>
        <v/>
      </c>
      <c r="AO59" s="195" t="str">
        <f t="shared" si="77"/>
        <v/>
      </c>
      <c r="AP59" s="195" t="str">
        <f t="shared" si="77"/>
        <v/>
      </c>
      <c r="AQ59" s="196" t="str">
        <f>IF(J59&gt;0,"",IF(J60&gt;0,1,""))</f>
        <v/>
      </c>
      <c r="AR59" s="196" t="str">
        <f>IF(J59="","",IF(C59&gt;0,"",1))</f>
        <v/>
      </c>
      <c r="AS59" s="195" t="str">
        <f t="shared" si="74"/>
        <v/>
      </c>
      <c r="AT59" s="195" t="str">
        <f t="shared" si="74"/>
        <v/>
      </c>
      <c r="AU59" s="195" t="str">
        <f t="shared" si="74"/>
        <v/>
      </c>
      <c r="AV59" s="195" t="str">
        <f t="shared" si="74"/>
        <v/>
      </c>
      <c r="AW59" s="196">
        <f>COUNTIF($C$14:C59,C59)</f>
        <v>0</v>
      </c>
      <c r="AX59" s="195" t="str">
        <f t="shared" si="74"/>
        <v/>
      </c>
      <c r="AY59" s="195" t="str">
        <f t="shared" si="74"/>
        <v/>
      </c>
      <c r="AZ59" s="195" t="str">
        <f t="shared" si="74"/>
        <v/>
      </c>
      <c r="BA59" s="195" t="str">
        <f t="shared" si="74"/>
        <v/>
      </c>
    </row>
    <row r="60" spans="1:53" s="17" customFormat="1" ht="18" customHeight="1" thickBot="1">
      <c r="A60" s="344"/>
      <c r="B60" s="315"/>
      <c r="C60" s="317"/>
      <c r="D60" s="317"/>
      <c r="E60" s="317"/>
      <c r="F60" s="39" t="str">
        <f>IF(C59&gt;0,VLOOKUP(C59,男子登録情報!$A$1:$H$1688,5,0),"")</f>
        <v/>
      </c>
      <c r="G60" s="353"/>
      <c r="H60" s="353"/>
      <c r="I60" s="9" t="s">
        <v>33</v>
      </c>
      <c r="J60" s="152"/>
      <c r="K60" s="7" t="str">
        <f>IF(J60&gt;0,VLOOKUP(J60,男子登録情報!$J$2:$K$21,2,0),"")</f>
        <v/>
      </c>
      <c r="L60" s="9" t="s">
        <v>34</v>
      </c>
      <c r="M60" s="206"/>
      <c r="N60" s="8" t="str">
        <f t="shared" si="8"/>
        <v/>
      </c>
      <c r="O60" s="630"/>
      <c r="P60" s="305"/>
      <c r="Q60" s="306"/>
      <c r="R60" s="307"/>
      <c r="S60" s="330"/>
      <c r="T60" s="330"/>
      <c r="Y60" s="195" t="str">
        <f>IF(C59="","",COUNTIF($B$14:$C$462,C59))</f>
        <v/>
      </c>
      <c r="Z60" s="195" t="str">
        <f t="shared" ref="Z60" si="103">IF(C59="","",COUNTIF($J$14:$J$463,J60))</f>
        <v/>
      </c>
      <c r="AA60" s="195" t="str">
        <f t="shared" ref="AA60" si="104">IF(C59="","",IF(AND(Y60&gt;1,Z60&gt;1),1,""))</f>
        <v/>
      </c>
      <c r="AB60" s="195" t="str">
        <f t="shared" si="9"/>
        <v/>
      </c>
      <c r="AC60" s="195" t="str">
        <f t="shared" si="10"/>
        <v/>
      </c>
      <c r="AD60" s="195" t="str">
        <f t="shared" si="80"/>
        <v/>
      </c>
      <c r="AE60" s="195" t="str">
        <f t="shared" si="80"/>
        <v/>
      </c>
      <c r="AF60" s="195" t="str">
        <f t="shared" si="77"/>
        <v/>
      </c>
      <c r="AG60" s="195" t="str">
        <f t="shared" si="77"/>
        <v/>
      </c>
      <c r="AH60" s="195" t="str">
        <f t="shared" si="77"/>
        <v/>
      </c>
      <c r="AI60" s="195" t="str">
        <f t="shared" si="77"/>
        <v/>
      </c>
      <c r="AJ60" s="195" t="str">
        <f t="shared" si="77"/>
        <v/>
      </c>
      <c r="AK60" s="195" t="str">
        <f t="shared" si="77"/>
        <v/>
      </c>
      <c r="AL60" s="195" t="str">
        <f t="shared" si="77"/>
        <v/>
      </c>
      <c r="AM60" s="195" t="str">
        <f t="shared" si="77"/>
        <v/>
      </c>
      <c r="AN60" s="195" t="str">
        <f t="shared" si="77"/>
        <v/>
      </c>
      <c r="AO60" s="195" t="str">
        <f t="shared" si="77"/>
        <v/>
      </c>
      <c r="AP60" s="195" t="str">
        <f t="shared" si="77"/>
        <v/>
      </c>
      <c r="AQ60" s="196" t="str">
        <f>IF(J60&gt;0,"",IF(J61&gt;0,1,""))</f>
        <v/>
      </c>
      <c r="AR60" s="196" t="str">
        <f>IF(J60="","",IF(C59&gt;0,"",1))</f>
        <v/>
      </c>
      <c r="AS60" s="195" t="str">
        <f t="shared" si="74"/>
        <v/>
      </c>
      <c r="AT60" s="195" t="str">
        <f t="shared" si="74"/>
        <v/>
      </c>
      <c r="AU60" s="195" t="str">
        <f t="shared" si="74"/>
        <v/>
      </c>
      <c r="AV60" s="195" t="str">
        <f t="shared" si="74"/>
        <v/>
      </c>
      <c r="AW60" s="196"/>
      <c r="AX60" s="195" t="str">
        <f t="shared" si="74"/>
        <v/>
      </c>
      <c r="AY60" s="195" t="str">
        <f t="shared" si="74"/>
        <v/>
      </c>
      <c r="AZ60" s="195" t="str">
        <f t="shared" si="74"/>
        <v/>
      </c>
      <c r="BA60" s="195" t="str">
        <f t="shared" si="74"/>
        <v/>
      </c>
    </row>
    <row r="61" spans="1:53" s="17" customFormat="1" ht="18" customHeight="1" thickBot="1">
      <c r="A61" s="345"/>
      <c r="B61" s="303" t="s">
        <v>35</v>
      </c>
      <c r="C61" s="304"/>
      <c r="D61" s="40"/>
      <c r="E61" s="40"/>
      <c r="F61" s="41"/>
      <c r="G61" s="354"/>
      <c r="H61" s="354"/>
      <c r="I61" s="10" t="s">
        <v>36</v>
      </c>
      <c r="J61" s="152"/>
      <c r="K61" s="11" t="str">
        <f>IF(J61&gt;0,VLOOKUP(J61,男子登録情報!$J$2:$K$21,2,0),"")</f>
        <v/>
      </c>
      <c r="L61" s="12" t="s">
        <v>37</v>
      </c>
      <c r="M61" s="207"/>
      <c r="N61" s="8" t="str">
        <f t="shared" si="8"/>
        <v/>
      </c>
      <c r="O61" s="631"/>
      <c r="P61" s="308"/>
      <c r="Q61" s="309"/>
      <c r="R61" s="310"/>
      <c r="S61" s="331"/>
      <c r="T61" s="331"/>
      <c r="Y61" s="195" t="str">
        <f>IF(C59="","",COUNTIF($B$14:$C$462,C59))</f>
        <v/>
      </c>
      <c r="Z61" s="195" t="str">
        <f t="shared" ref="Z61" si="105">IF(C59="","",COUNTIF($J$14:$J$463,J61))</f>
        <v/>
      </c>
      <c r="AA61" s="195" t="str">
        <f t="shared" ref="AA61" si="106">IF(C59="","",IF(AND(Y61&gt;1,Z61&gt;1),1,""))</f>
        <v/>
      </c>
      <c r="AB61" s="195" t="str">
        <f t="shared" si="9"/>
        <v/>
      </c>
      <c r="AC61" s="195" t="str">
        <f t="shared" si="10"/>
        <v/>
      </c>
      <c r="AD61" s="195" t="str">
        <f t="shared" si="80"/>
        <v/>
      </c>
      <c r="AE61" s="195" t="str">
        <f t="shared" si="80"/>
        <v/>
      </c>
      <c r="AF61" s="195" t="str">
        <f t="shared" si="77"/>
        <v/>
      </c>
      <c r="AG61" s="195" t="str">
        <f t="shared" si="77"/>
        <v/>
      </c>
      <c r="AH61" s="195" t="str">
        <f t="shared" si="77"/>
        <v/>
      </c>
      <c r="AI61" s="195" t="str">
        <f t="shared" si="77"/>
        <v/>
      </c>
      <c r="AJ61" s="195" t="str">
        <f t="shared" si="77"/>
        <v/>
      </c>
      <c r="AK61" s="195" t="str">
        <f t="shared" si="77"/>
        <v/>
      </c>
      <c r="AL61" s="195" t="str">
        <f t="shared" si="77"/>
        <v/>
      </c>
      <c r="AM61" s="195" t="str">
        <f t="shared" si="77"/>
        <v/>
      </c>
      <c r="AN61" s="195" t="str">
        <f t="shared" si="77"/>
        <v/>
      </c>
      <c r="AO61" s="195" t="str">
        <f t="shared" si="77"/>
        <v/>
      </c>
      <c r="AP61" s="195" t="str">
        <f t="shared" si="77"/>
        <v/>
      </c>
      <c r="AQ61" s="196" t="str">
        <f>IF(C59="","",IF(S59&gt;0,"",IF(T59&gt;0,"",IF(COUNTBLANK(J59:J61)&lt;3,"",1))))</f>
        <v/>
      </c>
      <c r="AR61" s="196" t="str">
        <f>IF(J61="","",IF(C59&gt;0,"",1))</f>
        <v/>
      </c>
      <c r="AS61" s="195" t="str">
        <f t="shared" si="74"/>
        <v/>
      </c>
      <c r="AT61" s="195" t="str">
        <f t="shared" si="74"/>
        <v/>
      </c>
      <c r="AU61" s="195" t="str">
        <f t="shared" si="74"/>
        <v/>
      </c>
      <c r="AV61" s="195" t="str">
        <f t="shared" si="74"/>
        <v/>
      </c>
      <c r="AW61" s="196"/>
      <c r="AX61" s="195" t="str">
        <f t="shared" si="74"/>
        <v/>
      </c>
      <c r="AY61" s="195" t="str">
        <f t="shared" si="74"/>
        <v/>
      </c>
      <c r="AZ61" s="195" t="str">
        <f t="shared" si="74"/>
        <v/>
      </c>
      <c r="BA61" s="195" t="str">
        <f t="shared" si="74"/>
        <v/>
      </c>
    </row>
    <row r="62" spans="1:53" s="17" customFormat="1" ht="18" customHeight="1" thickTop="1" thickBot="1">
      <c r="A62" s="343">
        <v>17</v>
      </c>
      <c r="B62" s="314" t="s">
        <v>1234</v>
      </c>
      <c r="C62" s="316"/>
      <c r="D62" s="316" t="str">
        <f>IF(C62&gt;0,VLOOKUP(C62,男子登録情報!$A$1:$H$1688,3,0),"")</f>
        <v/>
      </c>
      <c r="E62" s="316" t="str">
        <f>IF(C62&gt;0,VLOOKUP(C62,男子登録情報!$A$1:$H$1688,4,0),"")</f>
        <v/>
      </c>
      <c r="F62" s="38" t="str">
        <f>IF(C62&gt;0,VLOOKUP(C62,男子登録情報!$A$1:$H$1688,8,0),"")</f>
        <v/>
      </c>
      <c r="G62" s="352" t="e">
        <f>IF(F63&gt;0,VLOOKUP(F63,男子登録情報!$N$2:$O$48,2,0),"")</f>
        <v>#N/A</v>
      </c>
      <c r="H62" s="352" t="str">
        <f>IF(C62&gt;0,TEXT(C62,"100000000"),"")</f>
        <v/>
      </c>
      <c r="I62" s="6" t="s">
        <v>29</v>
      </c>
      <c r="J62" s="152"/>
      <c r="K62" s="7" t="str">
        <f>IF(J62&gt;0,VLOOKUP(J62,男子登録情報!$J$1:$K$21,2,0),"")</f>
        <v/>
      </c>
      <c r="L62" s="6" t="s">
        <v>32</v>
      </c>
      <c r="M62" s="208"/>
      <c r="N62" s="8" t="str">
        <f t="shared" si="8"/>
        <v/>
      </c>
      <c r="O62" s="630"/>
      <c r="P62" s="326"/>
      <c r="Q62" s="327"/>
      <c r="R62" s="328"/>
      <c r="S62" s="329" t="str">
        <f>IF(C62="","",IF(COUNTIF('様式Ⅱ(男子4×100mR)'!$C$18:$C$29,C62)=0,"",$A$5))</f>
        <v/>
      </c>
      <c r="T62" s="329" t="str">
        <f>IF(C62="","",IF(COUNTIF('様式Ⅱ(男子4×400mR)'!$C$18:$C$29,C62)=0,"",$A$5))</f>
        <v/>
      </c>
      <c r="Y62" s="195" t="str">
        <f>IF(C62="","",COUNTIF($B$14:$C$462,C62))</f>
        <v/>
      </c>
      <c r="Z62" s="195" t="str">
        <f t="shared" ref="Z62" si="107">IF(C62="","",COUNTIF($J$14:$J$463,J62))</f>
        <v/>
      </c>
      <c r="AA62" s="195" t="str">
        <f t="shared" ref="AA62" si="108">IF(C62="","",IF(AND(Y62&gt;1,Z62&gt;1),1,""))</f>
        <v/>
      </c>
      <c r="AB62" s="195" t="str">
        <f t="shared" si="9"/>
        <v/>
      </c>
      <c r="AC62" s="195" t="str">
        <f t="shared" si="10"/>
        <v/>
      </c>
      <c r="AD62" s="195" t="str">
        <f t="shared" si="80"/>
        <v/>
      </c>
      <c r="AE62" s="195" t="str">
        <f t="shared" si="80"/>
        <v/>
      </c>
      <c r="AF62" s="195" t="str">
        <f t="shared" si="77"/>
        <v/>
      </c>
      <c r="AG62" s="195" t="str">
        <f t="shared" si="77"/>
        <v/>
      </c>
      <c r="AH62" s="195" t="str">
        <f t="shared" si="77"/>
        <v/>
      </c>
      <c r="AI62" s="195" t="str">
        <f t="shared" si="77"/>
        <v/>
      </c>
      <c r="AJ62" s="195" t="str">
        <f t="shared" si="77"/>
        <v/>
      </c>
      <c r="AK62" s="195" t="str">
        <f t="shared" si="77"/>
        <v/>
      </c>
      <c r="AL62" s="195" t="str">
        <f t="shared" si="77"/>
        <v/>
      </c>
      <c r="AM62" s="195" t="str">
        <f t="shared" si="77"/>
        <v/>
      </c>
      <c r="AN62" s="195" t="str">
        <f t="shared" si="77"/>
        <v/>
      </c>
      <c r="AO62" s="195" t="str">
        <f t="shared" si="77"/>
        <v/>
      </c>
      <c r="AP62" s="195" t="str">
        <f t="shared" si="77"/>
        <v/>
      </c>
      <c r="AQ62" s="196" t="str">
        <f>IF(J62&gt;0,"",IF(J63&gt;0,1,""))</f>
        <v/>
      </c>
      <c r="AR62" s="196" t="str">
        <f>IF(J62="","",IF(C62&gt;0,"",1))</f>
        <v/>
      </c>
      <c r="AS62" s="195" t="str">
        <f t="shared" ref="AS62:BA77" si="109">IF($J62="","",COUNTIF($M62,AS$13))</f>
        <v/>
      </c>
      <c r="AT62" s="195" t="str">
        <f t="shared" si="109"/>
        <v/>
      </c>
      <c r="AU62" s="195" t="str">
        <f t="shared" si="109"/>
        <v/>
      </c>
      <c r="AV62" s="195" t="str">
        <f t="shared" si="109"/>
        <v/>
      </c>
      <c r="AW62" s="196">
        <f>COUNTIF($C$14:C62,C62)</f>
        <v>0</v>
      </c>
      <c r="AX62" s="195" t="str">
        <f t="shared" si="109"/>
        <v/>
      </c>
      <c r="AY62" s="195" t="str">
        <f t="shared" si="109"/>
        <v/>
      </c>
      <c r="AZ62" s="195" t="str">
        <f t="shared" si="109"/>
        <v/>
      </c>
      <c r="BA62" s="195" t="str">
        <f t="shared" si="109"/>
        <v/>
      </c>
    </row>
    <row r="63" spans="1:53" s="17" customFormat="1" ht="18" customHeight="1" thickBot="1">
      <c r="A63" s="344"/>
      <c r="B63" s="315"/>
      <c r="C63" s="317"/>
      <c r="D63" s="317"/>
      <c r="E63" s="317"/>
      <c r="F63" s="39" t="str">
        <f>IF(C62&gt;0,VLOOKUP(C62,男子登録情報!$A$1:$H$1688,5,0),"")</f>
        <v/>
      </c>
      <c r="G63" s="353"/>
      <c r="H63" s="353"/>
      <c r="I63" s="9" t="s">
        <v>33</v>
      </c>
      <c r="J63" s="152"/>
      <c r="K63" s="7" t="str">
        <f>IF(J63&gt;0,VLOOKUP(J63,男子登録情報!$J$2:$K$21,2,0),"")</f>
        <v/>
      </c>
      <c r="L63" s="9" t="s">
        <v>34</v>
      </c>
      <c r="M63" s="206"/>
      <c r="N63" s="8" t="str">
        <f t="shared" si="8"/>
        <v/>
      </c>
      <c r="O63" s="630"/>
      <c r="P63" s="305"/>
      <c r="Q63" s="306"/>
      <c r="R63" s="307"/>
      <c r="S63" s="330"/>
      <c r="T63" s="330"/>
      <c r="Y63" s="195" t="str">
        <f>IF(C62="","",COUNTIF($B$14:$C$462,C62))</f>
        <v/>
      </c>
      <c r="Z63" s="195" t="str">
        <f t="shared" ref="Z63" si="110">IF(C62="","",COUNTIF($J$14:$J$463,J63))</f>
        <v/>
      </c>
      <c r="AA63" s="195" t="str">
        <f t="shared" ref="AA63" si="111">IF(C62="","",IF(AND(Y63&gt;1,Z63&gt;1),1,""))</f>
        <v/>
      </c>
      <c r="AB63" s="195" t="str">
        <f t="shared" si="9"/>
        <v/>
      </c>
      <c r="AC63" s="195" t="str">
        <f t="shared" si="10"/>
        <v/>
      </c>
      <c r="AD63" s="195" t="str">
        <f t="shared" si="80"/>
        <v/>
      </c>
      <c r="AE63" s="195" t="str">
        <f t="shared" si="80"/>
        <v/>
      </c>
      <c r="AF63" s="195" t="str">
        <f t="shared" si="77"/>
        <v/>
      </c>
      <c r="AG63" s="195" t="str">
        <f t="shared" si="77"/>
        <v/>
      </c>
      <c r="AH63" s="195" t="str">
        <f t="shared" si="77"/>
        <v/>
      </c>
      <c r="AI63" s="195" t="str">
        <f t="shared" si="77"/>
        <v/>
      </c>
      <c r="AJ63" s="195" t="str">
        <f t="shared" si="77"/>
        <v/>
      </c>
      <c r="AK63" s="195" t="str">
        <f t="shared" si="77"/>
        <v/>
      </c>
      <c r="AL63" s="195" t="str">
        <f t="shared" si="77"/>
        <v/>
      </c>
      <c r="AM63" s="195" t="str">
        <f t="shared" si="77"/>
        <v/>
      </c>
      <c r="AN63" s="195" t="str">
        <f t="shared" si="77"/>
        <v/>
      </c>
      <c r="AO63" s="195" t="str">
        <f t="shared" si="77"/>
        <v/>
      </c>
      <c r="AP63" s="195" t="str">
        <f t="shared" si="77"/>
        <v/>
      </c>
      <c r="AQ63" s="196" t="str">
        <f>IF(J63&gt;0,"",IF(J64&gt;0,1,""))</f>
        <v/>
      </c>
      <c r="AR63" s="196" t="str">
        <f>IF(J63="","",IF(C62&gt;0,"",1))</f>
        <v/>
      </c>
      <c r="AS63" s="195" t="str">
        <f t="shared" si="109"/>
        <v/>
      </c>
      <c r="AT63" s="195" t="str">
        <f t="shared" si="109"/>
        <v/>
      </c>
      <c r="AU63" s="195" t="str">
        <f t="shared" si="109"/>
        <v/>
      </c>
      <c r="AV63" s="195" t="str">
        <f t="shared" si="109"/>
        <v/>
      </c>
      <c r="AW63" s="196"/>
      <c r="AX63" s="195" t="str">
        <f t="shared" si="109"/>
        <v/>
      </c>
      <c r="AY63" s="195" t="str">
        <f t="shared" si="109"/>
        <v/>
      </c>
      <c r="AZ63" s="195" t="str">
        <f t="shared" si="109"/>
        <v/>
      </c>
      <c r="BA63" s="195" t="str">
        <f t="shared" si="109"/>
        <v/>
      </c>
    </row>
    <row r="64" spans="1:53" s="17" customFormat="1" ht="18" customHeight="1" thickBot="1">
      <c r="A64" s="345"/>
      <c r="B64" s="303" t="s">
        <v>35</v>
      </c>
      <c r="C64" s="304"/>
      <c r="D64" s="40"/>
      <c r="E64" s="40"/>
      <c r="F64" s="41"/>
      <c r="G64" s="354"/>
      <c r="H64" s="354"/>
      <c r="I64" s="10" t="s">
        <v>36</v>
      </c>
      <c r="J64" s="152"/>
      <c r="K64" s="11" t="str">
        <f>IF(J64&gt;0,VLOOKUP(J64,男子登録情報!$J$2:$K$21,2,0),"")</f>
        <v/>
      </c>
      <c r="L64" s="12" t="s">
        <v>37</v>
      </c>
      <c r="M64" s="207"/>
      <c r="N64" s="8" t="str">
        <f t="shared" si="8"/>
        <v/>
      </c>
      <c r="O64" s="631"/>
      <c r="P64" s="308"/>
      <c r="Q64" s="309"/>
      <c r="R64" s="310"/>
      <c r="S64" s="331"/>
      <c r="T64" s="331"/>
      <c r="Y64" s="195" t="str">
        <f>IF(C62="","",COUNTIF($B$14:$C$462,C62))</f>
        <v/>
      </c>
      <c r="Z64" s="195" t="str">
        <f t="shared" ref="Z64" si="112">IF(C62="","",COUNTIF($J$14:$J$463,J64))</f>
        <v/>
      </c>
      <c r="AA64" s="195" t="str">
        <f t="shared" ref="AA64" si="113">IF(C62="","",IF(AND(Y64&gt;1,Z64&gt;1),1,""))</f>
        <v/>
      </c>
      <c r="AB64" s="195" t="str">
        <f t="shared" si="9"/>
        <v/>
      </c>
      <c r="AC64" s="195" t="str">
        <f t="shared" si="10"/>
        <v/>
      </c>
      <c r="AD64" s="195" t="str">
        <f t="shared" si="80"/>
        <v/>
      </c>
      <c r="AE64" s="195" t="str">
        <f t="shared" si="80"/>
        <v/>
      </c>
      <c r="AF64" s="195" t="str">
        <f t="shared" si="77"/>
        <v/>
      </c>
      <c r="AG64" s="195" t="str">
        <f t="shared" si="77"/>
        <v/>
      </c>
      <c r="AH64" s="195" t="str">
        <f t="shared" si="77"/>
        <v/>
      </c>
      <c r="AI64" s="195" t="str">
        <f t="shared" si="77"/>
        <v/>
      </c>
      <c r="AJ64" s="195" t="str">
        <f t="shared" si="77"/>
        <v/>
      </c>
      <c r="AK64" s="195" t="str">
        <f t="shared" si="77"/>
        <v/>
      </c>
      <c r="AL64" s="195" t="str">
        <f t="shared" si="77"/>
        <v/>
      </c>
      <c r="AM64" s="195" t="str">
        <f t="shared" si="77"/>
        <v/>
      </c>
      <c r="AN64" s="195" t="str">
        <f t="shared" si="77"/>
        <v/>
      </c>
      <c r="AO64" s="195" t="str">
        <f t="shared" si="77"/>
        <v/>
      </c>
      <c r="AP64" s="195" t="str">
        <f t="shared" si="77"/>
        <v/>
      </c>
      <c r="AQ64" s="196" t="str">
        <f>IF(C62="","",IF(S62&gt;0,"",IF(T62&gt;0,"",IF(COUNTBLANK(J62:J64)&lt;3,"",1))))</f>
        <v/>
      </c>
      <c r="AR64" s="196" t="str">
        <f>IF(J64="","",IF(C62&gt;0,"",1))</f>
        <v/>
      </c>
      <c r="AS64" s="195" t="str">
        <f t="shared" si="109"/>
        <v/>
      </c>
      <c r="AT64" s="195" t="str">
        <f t="shared" si="109"/>
        <v/>
      </c>
      <c r="AU64" s="195" t="str">
        <f t="shared" si="109"/>
        <v/>
      </c>
      <c r="AV64" s="195" t="str">
        <f t="shared" si="109"/>
        <v/>
      </c>
      <c r="AW64" s="196"/>
      <c r="AX64" s="195" t="str">
        <f t="shared" si="109"/>
        <v/>
      </c>
      <c r="AY64" s="195" t="str">
        <f t="shared" si="109"/>
        <v/>
      </c>
      <c r="AZ64" s="195" t="str">
        <f t="shared" si="109"/>
        <v/>
      </c>
      <c r="BA64" s="195" t="str">
        <f t="shared" si="109"/>
        <v/>
      </c>
    </row>
    <row r="65" spans="1:53" s="17" customFormat="1" ht="18" customHeight="1" thickTop="1" thickBot="1">
      <c r="A65" s="343">
        <v>18</v>
      </c>
      <c r="B65" s="314" t="s">
        <v>1234</v>
      </c>
      <c r="C65" s="316"/>
      <c r="D65" s="316" t="str">
        <f>IF(C65&gt;0,VLOOKUP(C65,男子登録情報!$A$1:$H$1688,3,0),"")</f>
        <v/>
      </c>
      <c r="E65" s="316" t="str">
        <f>IF(C65&gt;0,VLOOKUP(C65,男子登録情報!$A$1:$H$1688,4,0),"")</f>
        <v/>
      </c>
      <c r="F65" s="38" t="str">
        <f>IF(C65&gt;0,VLOOKUP(C65,男子登録情報!$A$1:$H$1688,8,0),"")</f>
        <v/>
      </c>
      <c r="G65" s="352" t="e">
        <f>IF(F66&gt;0,VLOOKUP(F66,男子登録情報!$N$2:$O$48,2,0),"")</f>
        <v>#N/A</v>
      </c>
      <c r="H65" s="352" t="str">
        <f>IF(C65&gt;0,TEXT(C65,"100000000"),"")</f>
        <v/>
      </c>
      <c r="I65" s="6" t="s">
        <v>29</v>
      </c>
      <c r="J65" s="152"/>
      <c r="K65" s="7" t="str">
        <f>IF(J65&gt;0,VLOOKUP(J65,男子登録情報!$J$1:$K$21,2,0),"")</f>
        <v/>
      </c>
      <c r="L65" s="6" t="s">
        <v>32</v>
      </c>
      <c r="M65" s="208"/>
      <c r="N65" s="8" t="str">
        <f t="shared" si="8"/>
        <v/>
      </c>
      <c r="O65" s="630"/>
      <c r="P65" s="326"/>
      <c r="Q65" s="327"/>
      <c r="R65" s="328"/>
      <c r="S65" s="329" t="str">
        <f>IF(C65="","",IF(COUNTIF('様式Ⅱ(男子4×100mR)'!$C$18:$C$29,C65)=0,"",$A$5))</f>
        <v/>
      </c>
      <c r="T65" s="329" t="str">
        <f>IF(C65="","",IF(COUNTIF('様式Ⅱ(男子4×400mR)'!$C$18:$C$29,C65)=0,"",$A$5))</f>
        <v/>
      </c>
      <c r="Y65" s="195" t="str">
        <f>IF(C65="","",COUNTIF($B$14:$C$462,C65))</f>
        <v/>
      </c>
      <c r="Z65" s="195" t="str">
        <f t="shared" ref="Z65" si="114">IF(C65="","",COUNTIF($J$14:$J$463,J65))</f>
        <v/>
      </c>
      <c r="AA65" s="195" t="str">
        <f t="shared" ref="AA65" si="115">IF(C65="","",IF(AND(Y65&gt;1,Z65&gt;1),1,""))</f>
        <v/>
      </c>
      <c r="AB65" s="195" t="str">
        <f t="shared" si="9"/>
        <v/>
      </c>
      <c r="AC65" s="195" t="str">
        <f t="shared" si="10"/>
        <v/>
      </c>
      <c r="AD65" s="195" t="str">
        <f t="shared" si="80"/>
        <v/>
      </c>
      <c r="AE65" s="195" t="str">
        <f t="shared" si="80"/>
        <v/>
      </c>
      <c r="AF65" s="195" t="str">
        <f t="shared" si="77"/>
        <v/>
      </c>
      <c r="AG65" s="195" t="str">
        <f t="shared" si="77"/>
        <v/>
      </c>
      <c r="AH65" s="195" t="str">
        <f t="shared" si="77"/>
        <v/>
      </c>
      <c r="AI65" s="195" t="str">
        <f t="shared" si="77"/>
        <v/>
      </c>
      <c r="AJ65" s="195" t="str">
        <f t="shared" si="77"/>
        <v/>
      </c>
      <c r="AK65" s="195" t="str">
        <f t="shared" si="77"/>
        <v/>
      </c>
      <c r="AL65" s="195" t="str">
        <f t="shared" si="77"/>
        <v/>
      </c>
      <c r="AM65" s="195" t="str">
        <f t="shared" si="77"/>
        <v/>
      </c>
      <c r="AN65" s="195" t="str">
        <f t="shared" si="77"/>
        <v/>
      </c>
      <c r="AO65" s="195" t="str">
        <f t="shared" si="77"/>
        <v/>
      </c>
      <c r="AP65" s="195" t="str">
        <f t="shared" si="77"/>
        <v/>
      </c>
      <c r="AQ65" s="196" t="str">
        <f>IF(J65&gt;0,"",IF(J66&gt;0,1,""))</f>
        <v/>
      </c>
      <c r="AR65" s="196" t="str">
        <f>IF(J65="","",IF(C65&gt;0,"",1))</f>
        <v/>
      </c>
      <c r="AS65" s="195" t="str">
        <f t="shared" si="109"/>
        <v/>
      </c>
      <c r="AT65" s="195" t="str">
        <f t="shared" si="109"/>
        <v/>
      </c>
      <c r="AU65" s="195" t="str">
        <f t="shared" si="109"/>
        <v/>
      </c>
      <c r="AV65" s="195" t="str">
        <f t="shared" si="109"/>
        <v/>
      </c>
      <c r="AW65" s="196">
        <f>COUNTIF($C$14:C65,C65)</f>
        <v>0</v>
      </c>
      <c r="AX65" s="195" t="str">
        <f t="shared" si="109"/>
        <v/>
      </c>
      <c r="AY65" s="195" t="str">
        <f t="shared" si="109"/>
        <v/>
      </c>
      <c r="AZ65" s="195" t="str">
        <f t="shared" si="109"/>
        <v/>
      </c>
      <c r="BA65" s="195" t="str">
        <f t="shared" si="109"/>
        <v/>
      </c>
    </row>
    <row r="66" spans="1:53" s="17" customFormat="1" ht="18" customHeight="1" thickBot="1">
      <c r="A66" s="344"/>
      <c r="B66" s="315"/>
      <c r="C66" s="317"/>
      <c r="D66" s="317"/>
      <c r="E66" s="317"/>
      <c r="F66" s="39" t="str">
        <f>IF(C65&gt;0,VLOOKUP(C65,男子登録情報!$A$1:$H$1688,5,0),"")</f>
        <v/>
      </c>
      <c r="G66" s="353"/>
      <c r="H66" s="353"/>
      <c r="I66" s="9" t="s">
        <v>33</v>
      </c>
      <c r="J66" s="152"/>
      <c r="K66" s="7" t="str">
        <f>IF(J66&gt;0,VLOOKUP(J66,男子登録情報!$J$2:$K$21,2,0),"")</f>
        <v/>
      </c>
      <c r="L66" s="9" t="s">
        <v>34</v>
      </c>
      <c r="M66" s="206"/>
      <c r="N66" s="8" t="str">
        <f t="shared" si="8"/>
        <v/>
      </c>
      <c r="O66" s="630"/>
      <c r="P66" s="305"/>
      <c r="Q66" s="306"/>
      <c r="R66" s="307"/>
      <c r="S66" s="330"/>
      <c r="T66" s="330"/>
      <c r="Y66" s="195" t="str">
        <f>IF(C65="","",COUNTIF($B$14:$C$462,C65))</f>
        <v/>
      </c>
      <c r="Z66" s="195" t="str">
        <f t="shared" ref="Z66" si="116">IF(C65="","",COUNTIF($J$14:$J$463,J66))</f>
        <v/>
      </c>
      <c r="AA66" s="195" t="str">
        <f t="shared" ref="AA66" si="117">IF(C65="","",IF(AND(Y66&gt;1,Z66&gt;1),1,""))</f>
        <v/>
      </c>
      <c r="AB66" s="195" t="str">
        <f t="shared" si="9"/>
        <v/>
      </c>
      <c r="AC66" s="195" t="str">
        <f t="shared" si="10"/>
        <v/>
      </c>
      <c r="AD66" s="195" t="str">
        <f t="shared" si="80"/>
        <v/>
      </c>
      <c r="AE66" s="195" t="str">
        <f t="shared" si="80"/>
        <v/>
      </c>
      <c r="AF66" s="195" t="str">
        <f t="shared" si="77"/>
        <v/>
      </c>
      <c r="AG66" s="195" t="str">
        <f t="shared" si="77"/>
        <v/>
      </c>
      <c r="AH66" s="195" t="str">
        <f t="shared" si="77"/>
        <v/>
      </c>
      <c r="AI66" s="195" t="str">
        <f t="shared" si="77"/>
        <v/>
      </c>
      <c r="AJ66" s="195" t="str">
        <f t="shared" si="77"/>
        <v/>
      </c>
      <c r="AK66" s="195" t="str">
        <f t="shared" si="77"/>
        <v/>
      </c>
      <c r="AL66" s="195" t="str">
        <f t="shared" si="77"/>
        <v/>
      </c>
      <c r="AM66" s="195" t="str">
        <f t="shared" si="77"/>
        <v/>
      </c>
      <c r="AN66" s="195" t="str">
        <f t="shared" si="77"/>
        <v/>
      </c>
      <c r="AO66" s="195" t="str">
        <f t="shared" si="77"/>
        <v/>
      </c>
      <c r="AP66" s="195" t="str">
        <f t="shared" si="77"/>
        <v/>
      </c>
      <c r="AQ66" s="196" t="str">
        <f>IF(J66&gt;0,"",IF(J67&gt;0,1,""))</f>
        <v/>
      </c>
      <c r="AR66" s="196" t="str">
        <f>IF(J66="","",IF(C65&gt;0,"",1))</f>
        <v/>
      </c>
      <c r="AS66" s="195" t="str">
        <f t="shared" si="109"/>
        <v/>
      </c>
      <c r="AT66" s="195" t="str">
        <f t="shared" si="109"/>
        <v/>
      </c>
      <c r="AU66" s="195" t="str">
        <f t="shared" si="109"/>
        <v/>
      </c>
      <c r="AV66" s="195" t="str">
        <f t="shared" si="109"/>
        <v/>
      </c>
      <c r="AW66" s="196"/>
      <c r="AX66" s="195" t="str">
        <f t="shared" si="109"/>
        <v/>
      </c>
      <c r="AY66" s="195" t="str">
        <f t="shared" si="109"/>
        <v/>
      </c>
      <c r="AZ66" s="195" t="str">
        <f t="shared" si="109"/>
        <v/>
      </c>
      <c r="BA66" s="195" t="str">
        <f t="shared" si="109"/>
        <v/>
      </c>
    </row>
    <row r="67" spans="1:53" s="17" customFormat="1" ht="18" customHeight="1" thickBot="1">
      <c r="A67" s="345"/>
      <c r="B67" s="303" t="s">
        <v>35</v>
      </c>
      <c r="C67" s="304"/>
      <c r="D67" s="40"/>
      <c r="E67" s="40"/>
      <c r="F67" s="41"/>
      <c r="G67" s="354"/>
      <c r="H67" s="354"/>
      <c r="I67" s="10" t="s">
        <v>36</v>
      </c>
      <c r="J67" s="152"/>
      <c r="K67" s="11" t="str">
        <f>IF(J67&gt;0,VLOOKUP(J67,男子登録情報!$J$2:$K$21,2,0),"")</f>
        <v/>
      </c>
      <c r="L67" s="12" t="s">
        <v>37</v>
      </c>
      <c r="M67" s="207"/>
      <c r="N67" s="8" t="str">
        <f t="shared" si="8"/>
        <v/>
      </c>
      <c r="O67" s="631"/>
      <c r="P67" s="308"/>
      <c r="Q67" s="309"/>
      <c r="R67" s="310"/>
      <c r="S67" s="331"/>
      <c r="T67" s="331"/>
      <c r="Y67" s="195" t="str">
        <f>IF(C65="","",COUNTIF($B$14:$C$462,C65))</f>
        <v/>
      </c>
      <c r="Z67" s="195" t="str">
        <f t="shared" ref="Z67" si="118">IF(C65="","",COUNTIF($J$14:$J$463,J67))</f>
        <v/>
      </c>
      <c r="AA67" s="195" t="str">
        <f t="shared" ref="AA67" si="119">IF(C65="","",IF(AND(Y67&gt;1,Z67&gt;1),1,""))</f>
        <v/>
      </c>
      <c r="AB67" s="195" t="str">
        <f t="shared" si="9"/>
        <v/>
      </c>
      <c r="AC67" s="195" t="str">
        <f t="shared" si="10"/>
        <v/>
      </c>
      <c r="AD67" s="195" t="str">
        <f t="shared" si="80"/>
        <v/>
      </c>
      <c r="AE67" s="195" t="str">
        <f t="shared" si="80"/>
        <v/>
      </c>
      <c r="AF67" s="195" t="str">
        <f t="shared" si="77"/>
        <v/>
      </c>
      <c r="AG67" s="195" t="str">
        <f t="shared" si="77"/>
        <v/>
      </c>
      <c r="AH67" s="195" t="str">
        <f t="shared" si="77"/>
        <v/>
      </c>
      <c r="AI67" s="195" t="str">
        <f t="shared" si="77"/>
        <v/>
      </c>
      <c r="AJ67" s="195" t="str">
        <f t="shared" si="77"/>
        <v/>
      </c>
      <c r="AK67" s="195" t="str">
        <f t="shared" si="77"/>
        <v/>
      </c>
      <c r="AL67" s="195" t="str">
        <f t="shared" si="77"/>
        <v/>
      </c>
      <c r="AM67" s="195" t="str">
        <f t="shared" si="77"/>
        <v/>
      </c>
      <c r="AN67" s="195" t="str">
        <f t="shared" si="77"/>
        <v/>
      </c>
      <c r="AO67" s="195" t="str">
        <f t="shared" si="77"/>
        <v/>
      </c>
      <c r="AP67" s="195" t="str">
        <f t="shared" si="77"/>
        <v/>
      </c>
      <c r="AQ67" s="196" t="str">
        <f>IF(C65="","",IF(S65&gt;0,"",IF(T65&gt;0,"",IF(COUNTBLANK(J65:J67)&lt;3,"",1))))</f>
        <v/>
      </c>
      <c r="AR67" s="196" t="str">
        <f>IF(J67="","",IF(C65&gt;0,"",1))</f>
        <v/>
      </c>
      <c r="AS67" s="195" t="str">
        <f t="shared" si="109"/>
        <v/>
      </c>
      <c r="AT67" s="195" t="str">
        <f t="shared" si="109"/>
        <v/>
      </c>
      <c r="AU67" s="195" t="str">
        <f t="shared" si="109"/>
        <v/>
      </c>
      <c r="AV67" s="195" t="str">
        <f t="shared" si="109"/>
        <v/>
      </c>
      <c r="AW67" s="196"/>
      <c r="AX67" s="195" t="str">
        <f t="shared" si="109"/>
        <v/>
      </c>
      <c r="AY67" s="195" t="str">
        <f t="shared" si="109"/>
        <v/>
      </c>
      <c r="AZ67" s="195" t="str">
        <f t="shared" si="109"/>
        <v/>
      </c>
      <c r="BA67" s="195" t="str">
        <f t="shared" si="109"/>
        <v/>
      </c>
    </row>
    <row r="68" spans="1:53" s="17" customFormat="1" ht="18" customHeight="1" thickTop="1" thickBot="1">
      <c r="A68" s="343">
        <v>19</v>
      </c>
      <c r="B68" s="314" t="s">
        <v>1234</v>
      </c>
      <c r="C68" s="316"/>
      <c r="D68" s="316" t="str">
        <f>IF(C68&gt;0,VLOOKUP(C68,男子登録情報!$A$1:$H$1688,3,0),"")</f>
        <v/>
      </c>
      <c r="E68" s="316" t="str">
        <f>IF(C68&gt;0,VLOOKUP(C68,男子登録情報!$A$1:$H$1688,4,0),"")</f>
        <v/>
      </c>
      <c r="F68" s="38" t="str">
        <f>IF(C68&gt;0,VLOOKUP(C68,男子登録情報!$A$1:$H$1688,8,0),"")</f>
        <v/>
      </c>
      <c r="G68" s="352" t="e">
        <f>IF(F69&gt;0,VLOOKUP(F69,男子登録情報!$N$2:$O$48,2,0),"")</f>
        <v>#N/A</v>
      </c>
      <c r="H68" s="352" t="str">
        <f>IF(C68&gt;0,TEXT(C68,"100000000"),"")</f>
        <v/>
      </c>
      <c r="I68" s="6" t="s">
        <v>29</v>
      </c>
      <c r="J68" s="152"/>
      <c r="K68" s="7" t="str">
        <f>IF(J68&gt;0,VLOOKUP(J68,男子登録情報!$J$1:$K$21,2,0),"")</f>
        <v/>
      </c>
      <c r="L68" s="6" t="s">
        <v>32</v>
      </c>
      <c r="M68" s="208"/>
      <c r="N68" s="8" t="str">
        <f t="shared" si="8"/>
        <v/>
      </c>
      <c r="O68" s="630"/>
      <c r="P68" s="326"/>
      <c r="Q68" s="327"/>
      <c r="R68" s="328"/>
      <c r="S68" s="329" t="str">
        <f>IF(C68="","",IF(COUNTIF('様式Ⅱ(男子4×100mR)'!$C$18:$C$29,C68)=0,"",$A$5))</f>
        <v/>
      </c>
      <c r="T68" s="329" t="str">
        <f>IF(C68="","",IF(COUNTIF('様式Ⅱ(男子4×400mR)'!$C$18:$C$29,C68)=0,"",$A$5))</f>
        <v/>
      </c>
      <c r="Y68" s="195" t="str">
        <f>IF(C68="","",COUNTIF($B$14:$C$462,C68))</f>
        <v/>
      </c>
      <c r="Z68" s="195" t="str">
        <f t="shared" ref="Z68" si="120">IF(C68="","",COUNTIF($J$14:$J$463,J68))</f>
        <v/>
      </c>
      <c r="AA68" s="195" t="str">
        <f t="shared" ref="AA68" si="121">IF(C68="","",IF(AND(Y68&gt;1,Z68&gt;1),1,""))</f>
        <v/>
      </c>
      <c r="AB68" s="195" t="str">
        <f t="shared" si="9"/>
        <v/>
      </c>
      <c r="AC68" s="195" t="str">
        <f t="shared" si="10"/>
        <v/>
      </c>
      <c r="AD68" s="195" t="str">
        <f t="shared" ref="AD68:AE87" si="122">IF($J68="","",COUNTIF($M68,AD$13))</f>
        <v/>
      </c>
      <c r="AE68" s="195" t="str">
        <f t="shared" si="122"/>
        <v/>
      </c>
      <c r="AF68" s="195" t="str">
        <f t="shared" si="77"/>
        <v/>
      </c>
      <c r="AG68" s="195" t="str">
        <f t="shared" si="77"/>
        <v/>
      </c>
      <c r="AH68" s="195" t="str">
        <f t="shared" si="77"/>
        <v/>
      </c>
      <c r="AI68" s="195" t="str">
        <f t="shared" si="77"/>
        <v/>
      </c>
      <c r="AJ68" s="195" t="str">
        <f t="shared" si="77"/>
        <v/>
      </c>
      <c r="AK68" s="195" t="str">
        <f t="shared" si="77"/>
        <v/>
      </c>
      <c r="AL68" s="195" t="str">
        <f t="shared" si="77"/>
        <v/>
      </c>
      <c r="AM68" s="195" t="str">
        <f t="shared" si="77"/>
        <v/>
      </c>
      <c r="AN68" s="195" t="str">
        <f t="shared" si="77"/>
        <v/>
      </c>
      <c r="AO68" s="195" t="str">
        <f t="shared" si="77"/>
        <v/>
      </c>
      <c r="AP68" s="195" t="str">
        <f t="shared" si="77"/>
        <v/>
      </c>
      <c r="AQ68" s="196" t="str">
        <f>IF(J68&gt;0,"",IF(J69&gt;0,1,""))</f>
        <v/>
      </c>
      <c r="AR68" s="196" t="str">
        <f>IF(J68="","",IF(C68&gt;0,"",1))</f>
        <v/>
      </c>
      <c r="AS68" s="195" t="str">
        <f t="shared" si="109"/>
        <v/>
      </c>
      <c r="AT68" s="195" t="str">
        <f t="shared" si="109"/>
        <v/>
      </c>
      <c r="AU68" s="195" t="str">
        <f t="shared" si="109"/>
        <v/>
      </c>
      <c r="AV68" s="195" t="str">
        <f t="shared" si="109"/>
        <v/>
      </c>
      <c r="AW68" s="196">
        <f>COUNTIF($C$14:C68,C68)</f>
        <v>0</v>
      </c>
      <c r="AX68" s="195" t="str">
        <f t="shared" si="109"/>
        <v/>
      </c>
      <c r="AY68" s="195" t="str">
        <f t="shared" si="109"/>
        <v/>
      </c>
      <c r="AZ68" s="195" t="str">
        <f t="shared" si="109"/>
        <v/>
      </c>
      <c r="BA68" s="195" t="str">
        <f t="shared" si="109"/>
        <v/>
      </c>
    </row>
    <row r="69" spans="1:53" s="17" customFormat="1" ht="18" customHeight="1" thickBot="1">
      <c r="A69" s="344"/>
      <c r="B69" s="315"/>
      <c r="C69" s="317"/>
      <c r="D69" s="317"/>
      <c r="E69" s="317"/>
      <c r="F69" s="39" t="str">
        <f>IF(C68&gt;0,VLOOKUP(C68,男子登録情報!$A$1:$H$1688,5,0),"")</f>
        <v/>
      </c>
      <c r="G69" s="353"/>
      <c r="H69" s="353"/>
      <c r="I69" s="9" t="s">
        <v>33</v>
      </c>
      <c r="J69" s="152"/>
      <c r="K69" s="7" t="str">
        <f>IF(J69&gt;0,VLOOKUP(J69,男子登録情報!$J$2:$K$21,2,0),"")</f>
        <v/>
      </c>
      <c r="L69" s="9" t="s">
        <v>34</v>
      </c>
      <c r="M69" s="206"/>
      <c r="N69" s="8" t="str">
        <f t="shared" si="8"/>
        <v/>
      </c>
      <c r="O69" s="630"/>
      <c r="P69" s="305"/>
      <c r="Q69" s="306"/>
      <c r="R69" s="307"/>
      <c r="S69" s="330"/>
      <c r="T69" s="330"/>
      <c r="Y69" s="195" t="str">
        <f>IF(C68="","",COUNTIF($B$14:$C$462,C68))</f>
        <v/>
      </c>
      <c r="Z69" s="195" t="str">
        <f t="shared" ref="Z69" si="123">IF(C68="","",COUNTIF($J$14:$J$463,J69))</f>
        <v/>
      </c>
      <c r="AA69" s="195" t="str">
        <f t="shared" ref="AA69" si="124">IF(C68="","",IF(AND(Y69&gt;1,Z69&gt;1),1,""))</f>
        <v/>
      </c>
      <c r="AB69" s="195" t="str">
        <f t="shared" si="9"/>
        <v/>
      </c>
      <c r="AC69" s="195" t="str">
        <f t="shared" si="10"/>
        <v/>
      </c>
      <c r="AD69" s="195" t="str">
        <f t="shared" si="122"/>
        <v/>
      </c>
      <c r="AE69" s="195" t="str">
        <f t="shared" si="122"/>
        <v/>
      </c>
      <c r="AF69" s="195" t="str">
        <f t="shared" si="77"/>
        <v/>
      </c>
      <c r="AG69" s="195" t="str">
        <f t="shared" si="77"/>
        <v/>
      </c>
      <c r="AH69" s="195" t="str">
        <f t="shared" si="77"/>
        <v/>
      </c>
      <c r="AI69" s="195" t="str">
        <f t="shared" si="77"/>
        <v/>
      </c>
      <c r="AJ69" s="195" t="str">
        <f t="shared" si="77"/>
        <v/>
      </c>
      <c r="AK69" s="195" t="str">
        <f t="shared" si="77"/>
        <v/>
      </c>
      <c r="AL69" s="195" t="str">
        <f t="shared" si="77"/>
        <v/>
      </c>
      <c r="AM69" s="195" t="str">
        <f t="shared" si="77"/>
        <v/>
      </c>
      <c r="AN69" s="195" t="str">
        <f t="shared" si="77"/>
        <v/>
      </c>
      <c r="AO69" s="195" t="str">
        <f t="shared" si="77"/>
        <v/>
      </c>
      <c r="AP69" s="195" t="str">
        <f t="shared" si="77"/>
        <v/>
      </c>
      <c r="AQ69" s="196" t="str">
        <f>IF(J69&gt;0,"",IF(J70&gt;0,1,""))</f>
        <v/>
      </c>
      <c r="AR69" s="196" t="str">
        <f>IF(J69="","",IF(C68&gt;0,"",1))</f>
        <v/>
      </c>
      <c r="AS69" s="195" t="str">
        <f t="shared" si="109"/>
        <v/>
      </c>
      <c r="AT69" s="195" t="str">
        <f t="shared" si="109"/>
        <v/>
      </c>
      <c r="AU69" s="195" t="str">
        <f t="shared" si="109"/>
        <v/>
      </c>
      <c r="AV69" s="195" t="str">
        <f t="shared" si="109"/>
        <v/>
      </c>
      <c r="AW69" s="196"/>
      <c r="AX69" s="195" t="str">
        <f t="shared" si="109"/>
        <v/>
      </c>
      <c r="AY69" s="195" t="str">
        <f t="shared" si="109"/>
        <v/>
      </c>
      <c r="AZ69" s="195" t="str">
        <f t="shared" si="109"/>
        <v/>
      </c>
      <c r="BA69" s="195" t="str">
        <f t="shared" si="109"/>
        <v/>
      </c>
    </row>
    <row r="70" spans="1:53" s="17" customFormat="1" ht="18" customHeight="1" thickBot="1">
      <c r="A70" s="345"/>
      <c r="B70" s="303" t="s">
        <v>35</v>
      </c>
      <c r="C70" s="304"/>
      <c r="D70" s="40"/>
      <c r="E70" s="40"/>
      <c r="F70" s="41"/>
      <c r="G70" s="354"/>
      <c r="H70" s="354"/>
      <c r="I70" s="10" t="s">
        <v>36</v>
      </c>
      <c r="J70" s="152"/>
      <c r="K70" s="11" t="str">
        <f>IF(J70&gt;0,VLOOKUP(J70,男子登録情報!$J$2:$K$21,2,0),"")</f>
        <v/>
      </c>
      <c r="L70" s="12" t="s">
        <v>37</v>
      </c>
      <c r="M70" s="207"/>
      <c r="N70" s="8" t="str">
        <f t="shared" si="8"/>
        <v/>
      </c>
      <c r="O70" s="631"/>
      <c r="P70" s="308"/>
      <c r="Q70" s="309"/>
      <c r="R70" s="310"/>
      <c r="S70" s="331"/>
      <c r="T70" s="331"/>
      <c r="Y70" s="195" t="str">
        <f>IF(C68="","",COUNTIF($B$14:$C$462,C68))</f>
        <v/>
      </c>
      <c r="Z70" s="195" t="str">
        <f t="shared" ref="Z70" si="125">IF(C68="","",COUNTIF($J$14:$J$463,J70))</f>
        <v/>
      </c>
      <c r="AA70" s="195" t="str">
        <f t="shared" ref="AA70" si="126">IF(C68="","",IF(AND(Y70&gt;1,Z70&gt;1),1,""))</f>
        <v/>
      </c>
      <c r="AB70" s="195" t="str">
        <f t="shared" si="9"/>
        <v/>
      </c>
      <c r="AC70" s="195" t="str">
        <f t="shared" si="10"/>
        <v/>
      </c>
      <c r="AD70" s="195" t="str">
        <f t="shared" si="122"/>
        <v/>
      </c>
      <c r="AE70" s="195" t="str">
        <f t="shared" si="122"/>
        <v/>
      </c>
      <c r="AF70" s="195" t="str">
        <f t="shared" si="77"/>
        <v/>
      </c>
      <c r="AG70" s="195" t="str">
        <f t="shared" si="77"/>
        <v/>
      </c>
      <c r="AH70" s="195" t="str">
        <f t="shared" si="77"/>
        <v/>
      </c>
      <c r="AI70" s="195" t="str">
        <f t="shared" si="77"/>
        <v/>
      </c>
      <c r="AJ70" s="195" t="str">
        <f t="shared" ref="AF70:AP90" si="127">IF($J70="","",COUNTIF($M70,AJ$13))</f>
        <v/>
      </c>
      <c r="AK70" s="195" t="str">
        <f t="shared" si="127"/>
        <v/>
      </c>
      <c r="AL70" s="195" t="str">
        <f t="shared" si="127"/>
        <v/>
      </c>
      <c r="AM70" s="195" t="str">
        <f t="shared" si="127"/>
        <v/>
      </c>
      <c r="AN70" s="195" t="str">
        <f t="shared" si="127"/>
        <v/>
      </c>
      <c r="AO70" s="195" t="str">
        <f t="shared" si="127"/>
        <v/>
      </c>
      <c r="AP70" s="195" t="str">
        <f t="shared" si="127"/>
        <v/>
      </c>
      <c r="AQ70" s="196" t="str">
        <f>IF(C68="","",IF(S68&gt;0,"",IF(T68&gt;0,"",IF(COUNTBLANK(J68:J70)&lt;3,"",1))))</f>
        <v/>
      </c>
      <c r="AR70" s="196" t="str">
        <f>IF(J70="","",IF(C68&gt;0,"",1))</f>
        <v/>
      </c>
      <c r="AS70" s="195" t="str">
        <f t="shared" si="109"/>
        <v/>
      </c>
      <c r="AT70" s="195" t="str">
        <f t="shared" si="109"/>
        <v/>
      </c>
      <c r="AU70" s="195" t="str">
        <f t="shared" si="109"/>
        <v/>
      </c>
      <c r="AV70" s="195" t="str">
        <f t="shared" si="109"/>
        <v/>
      </c>
      <c r="AW70" s="196"/>
      <c r="AX70" s="195" t="str">
        <f t="shared" si="109"/>
        <v/>
      </c>
      <c r="AY70" s="195" t="str">
        <f t="shared" si="109"/>
        <v/>
      </c>
      <c r="AZ70" s="195" t="str">
        <f t="shared" si="109"/>
        <v/>
      </c>
      <c r="BA70" s="195" t="str">
        <f t="shared" si="109"/>
        <v/>
      </c>
    </row>
    <row r="71" spans="1:53" s="17" customFormat="1" ht="18" customHeight="1" thickTop="1" thickBot="1">
      <c r="A71" s="343">
        <v>20</v>
      </c>
      <c r="B71" s="314" t="s">
        <v>1234</v>
      </c>
      <c r="C71" s="316"/>
      <c r="D71" s="316" t="str">
        <f>IF(C71&gt;0,VLOOKUP(C71,男子登録情報!$A$1:$H$1688,3,0),"")</f>
        <v/>
      </c>
      <c r="E71" s="316" t="str">
        <f>IF(C71&gt;0,VLOOKUP(C71,男子登録情報!$A$1:$H$1688,4,0),"")</f>
        <v/>
      </c>
      <c r="F71" s="38" t="str">
        <f>IF(C71&gt;0,VLOOKUP(C71,男子登録情報!$A$1:$H$1688,8,0),"")</f>
        <v/>
      </c>
      <c r="G71" s="352" t="e">
        <f>IF(F72&gt;0,VLOOKUP(F72,男子登録情報!$N$2:$O$48,2,0),"")</f>
        <v>#N/A</v>
      </c>
      <c r="H71" s="352" t="str">
        <f>IF(C71&gt;0,TEXT(C71,"100000000"),"")</f>
        <v/>
      </c>
      <c r="I71" s="6" t="s">
        <v>29</v>
      </c>
      <c r="J71" s="152"/>
      <c r="K71" s="7" t="str">
        <f>IF(J71&gt;0,VLOOKUP(J71,男子登録情報!$J$1:$K$21,2,0),"")</f>
        <v/>
      </c>
      <c r="L71" s="6" t="s">
        <v>32</v>
      </c>
      <c r="M71" s="208"/>
      <c r="N71" s="8" t="str">
        <f t="shared" si="8"/>
        <v/>
      </c>
      <c r="O71" s="630"/>
      <c r="P71" s="326"/>
      <c r="Q71" s="327"/>
      <c r="R71" s="328"/>
      <c r="S71" s="329" t="str">
        <f>IF(C71="","",IF(COUNTIF('様式Ⅱ(男子4×100mR)'!$C$18:$C$29,C71)=0,"",$A$5))</f>
        <v/>
      </c>
      <c r="T71" s="329" t="str">
        <f>IF(C71="","",IF(COUNTIF('様式Ⅱ(男子4×400mR)'!$C$18:$C$29,C71)=0,"",$A$5))</f>
        <v/>
      </c>
      <c r="Y71" s="195" t="str">
        <f>IF(C71="","",COUNTIF($B$14:$C$462,C71))</f>
        <v/>
      </c>
      <c r="Z71" s="195" t="str">
        <f t="shared" ref="Z71" si="128">IF(C71="","",COUNTIF($J$14:$J$463,J71))</f>
        <v/>
      </c>
      <c r="AA71" s="195" t="str">
        <f t="shared" ref="AA71" si="129">IF(C71="","",IF(AND(Y71&gt;1,Z71&gt;1),1,""))</f>
        <v/>
      </c>
      <c r="AB71" s="195" t="str">
        <f t="shared" si="9"/>
        <v/>
      </c>
      <c r="AC71" s="195" t="str">
        <f t="shared" si="10"/>
        <v/>
      </c>
      <c r="AD71" s="195" t="str">
        <f t="shared" si="122"/>
        <v/>
      </c>
      <c r="AE71" s="195" t="str">
        <f t="shared" si="122"/>
        <v/>
      </c>
      <c r="AF71" s="195" t="str">
        <f t="shared" si="127"/>
        <v/>
      </c>
      <c r="AG71" s="195" t="str">
        <f t="shared" si="127"/>
        <v/>
      </c>
      <c r="AH71" s="195" t="str">
        <f t="shared" si="127"/>
        <v/>
      </c>
      <c r="AI71" s="195" t="str">
        <f t="shared" si="127"/>
        <v/>
      </c>
      <c r="AJ71" s="195" t="str">
        <f t="shared" si="127"/>
        <v/>
      </c>
      <c r="AK71" s="195" t="str">
        <f t="shared" si="127"/>
        <v/>
      </c>
      <c r="AL71" s="195" t="str">
        <f t="shared" si="127"/>
        <v/>
      </c>
      <c r="AM71" s="195" t="str">
        <f t="shared" si="127"/>
        <v/>
      </c>
      <c r="AN71" s="195" t="str">
        <f t="shared" si="127"/>
        <v/>
      </c>
      <c r="AO71" s="195" t="str">
        <f t="shared" si="127"/>
        <v/>
      </c>
      <c r="AP71" s="195" t="str">
        <f t="shared" si="127"/>
        <v/>
      </c>
      <c r="AQ71" s="196" t="str">
        <f>IF(J71&gt;0,"",IF(J72&gt;0,1,""))</f>
        <v/>
      </c>
      <c r="AR71" s="196" t="str">
        <f>IF(J71="","",IF(C71&gt;0,"",1))</f>
        <v/>
      </c>
      <c r="AS71" s="195" t="str">
        <f t="shared" si="109"/>
        <v/>
      </c>
      <c r="AT71" s="195" t="str">
        <f t="shared" si="109"/>
        <v/>
      </c>
      <c r="AU71" s="195" t="str">
        <f t="shared" si="109"/>
        <v/>
      </c>
      <c r="AV71" s="195" t="str">
        <f t="shared" si="109"/>
        <v/>
      </c>
      <c r="AW71" s="196">
        <f>COUNTIF($C$14:C71,C71)</f>
        <v>0</v>
      </c>
      <c r="AX71" s="195" t="str">
        <f t="shared" si="109"/>
        <v/>
      </c>
      <c r="AY71" s="195" t="str">
        <f t="shared" si="109"/>
        <v/>
      </c>
      <c r="AZ71" s="195" t="str">
        <f t="shared" si="109"/>
        <v/>
      </c>
      <c r="BA71" s="195" t="str">
        <f t="shared" si="109"/>
        <v/>
      </c>
    </row>
    <row r="72" spans="1:53" s="17" customFormat="1" ht="18" customHeight="1" thickBot="1">
      <c r="A72" s="344"/>
      <c r="B72" s="315"/>
      <c r="C72" s="317"/>
      <c r="D72" s="317"/>
      <c r="E72" s="317"/>
      <c r="F72" s="39" t="str">
        <f>IF(C71&gt;0,VLOOKUP(C71,男子登録情報!$A$1:$H$1688,5,0),"")</f>
        <v/>
      </c>
      <c r="G72" s="353"/>
      <c r="H72" s="353"/>
      <c r="I72" s="9" t="s">
        <v>33</v>
      </c>
      <c r="J72" s="152"/>
      <c r="K72" s="7" t="str">
        <f>IF(J72&gt;0,VLOOKUP(J72,男子登録情報!$J$2:$K$21,2,0),"")</f>
        <v/>
      </c>
      <c r="L72" s="9" t="s">
        <v>34</v>
      </c>
      <c r="M72" s="206"/>
      <c r="N72" s="8" t="str">
        <f t="shared" si="8"/>
        <v/>
      </c>
      <c r="O72" s="630"/>
      <c r="P72" s="305"/>
      <c r="Q72" s="306"/>
      <c r="R72" s="307"/>
      <c r="S72" s="330"/>
      <c r="T72" s="330"/>
      <c r="Y72" s="195" t="str">
        <f>IF(C71="","",COUNTIF($B$14:$C$462,C71))</f>
        <v/>
      </c>
      <c r="Z72" s="195" t="str">
        <f t="shared" ref="Z72" si="130">IF(C71="","",COUNTIF($J$14:$J$463,J72))</f>
        <v/>
      </c>
      <c r="AA72" s="195" t="str">
        <f t="shared" ref="AA72" si="131">IF(C71="","",IF(AND(Y72&gt;1,Z72&gt;1),1,""))</f>
        <v/>
      </c>
      <c r="AB72" s="195" t="str">
        <f t="shared" si="9"/>
        <v/>
      </c>
      <c r="AC72" s="195" t="str">
        <f t="shared" si="10"/>
        <v/>
      </c>
      <c r="AD72" s="195" t="str">
        <f t="shared" si="122"/>
        <v/>
      </c>
      <c r="AE72" s="195" t="str">
        <f t="shared" si="122"/>
        <v/>
      </c>
      <c r="AF72" s="195" t="str">
        <f t="shared" si="127"/>
        <v/>
      </c>
      <c r="AG72" s="195" t="str">
        <f t="shared" si="127"/>
        <v/>
      </c>
      <c r="AH72" s="195" t="str">
        <f t="shared" si="127"/>
        <v/>
      </c>
      <c r="AI72" s="195" t="str">
        <f t="shared" si="127"/>
        <v/>
      </c>
      <c r="AJ72" s="195" t="str">
        <f t="shared" si="127"/>
        <v/>
      </c>
      <c r="AK72" s="195" t="str">
        <f t="shared" si="127"/>
        <v/>
      </c>
      <c r="AL72" s="195" t="str">
        <f t="shared" si="127"/>
        <v/>
      </c>
      <c r="AM72" s="195" t="str">
        <f t="shared" si="127"/>
        <v/>
      </c>
      <c r="AN72" s="195" t="str">
        <f t="shared" si="127"/>
        <v/>
      </c>
      <c r="AO72" s="195" t="str">
        <f t="shared" si="127"/>
        <v/>
      </c>
      <c r="AP72" s="195" t="str">
        <f t="shared" si="127"/>
        <v/>
      </c>
      <c r="AQ72" s="196" t="str">
        <f>IF(J72&gt;0,"",IF(J73&gt;0,1,""))</f>
        <v/>
      </c>
      <c r="AR72" s="196" t="str">
        <f>IF(J72="","",IF(C71&gt;0,"",1))</f>
        <v/>
      </c>
      <c r="AS72" s="195" t="str">
        <f t="shared" si="109"/>
        <v/>
      </c>
      <c r="AT72" s="195" t="str">
        <f t="shared" si="109"/>
        <v/>
      </c>
      <c r="AU72" s="195" t="str">
        <f t="shared" si="109"/>
        <v/>
      </c>
      <c r="AV72" s="195" t="str">
        <f t="shared" si="109"/>
        <v/>
      </c>
      <c r="AW72" s="196"/>
      <c r="AX72" s="195" t="str">
        <f t="shared" si="109"/>
        <v/>
      </c>
      <c r="AY72" s="195" t="str">
        <f t="shared" si="109"/>
        <v/>
      </c>
      <c r="AZ72" s="195" t="str">
        <f t="shared" si="109"/>
        <v/>
      </c>
      <c r="BA72" s="195" t="str">
        <f t="shared" si="109"/>
        <v/>
      </c>
    </row>
    <row r="73" spans="1:53" s="17" customFormat="1" ht="18" customHeight="1" thickBot="1">
      <c r="A73" s="345"/>
      <c r="B73" s="303" t="s">
        <v>35</v>
      </c>
      <c r="C73" s="304"/>
      <c r="D73" s="40"/>
      <c r="E73" s="40"/>
      <c r="F73" s="41"/>
      <c r="G73" s="354"/>
      <c r="H73" s="354"/>
      <c r="I73" s="10" t="s">
        <v>36</v>
      </c>
      <c r="J73" s="152"/>
      <c r="K73" s="11" t="str">
        <f>IF(J73&gt;0,VLOOKUP(J73,男子登録情報!$J$2:$K$21,2,0),"")</f>
        <v/>
      </c>
      <c r="L73" s="12" t="s">
        <v>37</v>
      </c>
      <c r="M73" s="207"/>
      <c r="N73" s="8" t="str">
        <f t="shared" si="8"/>
        <v/>
      </c>
      <c r="O73" s="631"/>
      <c r="P73" s="308"/>
      <c r="Q73" s="309"/>
      <c r="R73" s="310"/>
      <c r="S73" s="331"/>
      <c r="T73" s="331"/>
      <c r="Y73" s="195" t="str">
        <f>IF(C71="","",COUNTIF($B$14:$C$462,C71))</f>
        <v/>
      </c>
      <c r="Z73" s="195" t="str">
        <f t="shared" ref="Z73" si="132">IF(C71="","",COUNTIF($J$14:$J$463,J73))</f>
        <v/>
      </c>
      <c r="AA73" s="195" t="str">
        <f t="shared" ref="AA73" si="133">IF(C71="","",IF(AND(Y73&gt;1,Z73&gt;1),1,""))</f>
        <v/>
      </c>
      <c r="AB73" s="195" t="str">
        <f t="shared" si="9"/>
        <v/>
      </c>
      <c r="AC73" s="195" t="str">
        <f t="shared" si="10"/>
        <v/>
      </c>
      <c r="AD73" s="195" t="str">
        <f t="shared" si="122"/>
        <v/>
      </c>
      <c r="AE73" s="195" t="str">
        <f t="shared" si="122"/>
        <v/>
      </c>
      <c r="AF73" s="195" t="str">
        <f t="shared" si="127"/>
        <v/>
      </c>
      <c r="AG73" s="195" t="str">
        <f t="shared" si="127"/>
        <v/>
      </c>
      <c r="AH73" s="195" t="str">
        <f t="shared" si="127"/>
        <v/>
      </c>
      <c r="AI73" s="195" t="str">
        <f t="shared" si="127"/>
        <v/>
      </c>
      <c r="AJ73" s="195" t="str">
        <f t="shared" si="127"/>
        <v/>
      </c>
      <c r="AK73" s="195" t="str">
        <f t="shared" si="127"/>
        <v/>
      </c>
      <c r="AL73" s="195" t="str">
        <f t="shared" si="127"/>
        <v/>
      </c>
      <c r="AM73" s="195" t="str">
        <f t="shared" si="127"/>
        <v/>
      </c>
      <c r="AN73" s="195" t="str">
        <f t="shared" si="127"/>
        <v/>
      </c>
      <c r="AO73" s="195" t="str">
        <f t="shared" si="127"/>
        <v/>
      </c>
      <c r="AP73" s="195" t="str">
        <f t="shared" si="127"/>
        <v/>
      </c>
      <c r="AQ73" s="196" t="str">
        <f>IF(C71="","",IF(S71&gt;0,"",IF(T71&gt;0,"",IF(COUNTBLANK(J71:J73)&lt;3,"",1))))</f>
        <v/>
      </c>
      <c r="AR73" s="196" t="str">
        <f>IF(J73="","",IF(C71&gt;0,"",1))</f>
        <v/>
      </c>
      <c r="AS73" s="195" t="str">
        <f t="shared" si="109"/>
        <v/>
      </c>
      <c r="AT73" s="195" t="str">
        <f t="shared" si="109"/>
        <v/>
      </c>
      <c r="AU73" s="195" t="str">
        <f t="shared" si="109"/>
        <v/>
      </c>
      <c r="AV73" s="195" t="str">
        <f t="shared" si="109"/>
        <v/>
      </c>
      <c r="AW73" s="196"/>
      <c r="AX73" s="195" t="str">
        <f t="shared" si="109"/>
        <v/>
      </c>
      <c r="AY73" s="195" t="str">
        <f t="shared" si="109"/>
        <v/>
      </c>
      <c r="AZ73" s="195" t="str">
        <f t="shared" si="109"/>
        <v/>
      </c>
      <c r="BA73" s="195" t="str">
        <f t="shared" si="109"/>
        <v/>
      </c>
    </row>
    <row r="74" spans="1:53" s="17" customFormat="1" ht="18" customHeight="1" thickTop="1" thickBot="1">
      <c r="A74" s="343">
        <v>21</v>
      </c>
      <c r="B74" s="314" t="s">
        <v>1234</v>
      </c>
      <c r="C74" s="316"/>
      <c r="D74" s="316" t="str">
        <f>IF(C74&gt;0,VLOOKUP(C74,男子登録情報!$A$1:$H$1688,3,0),"")</f>
        <v/>
      </c>
      <c r="E74" s="316" t="str">
        <f>IF(C74&gt;0,VLOOKUP(C74,男子登録情報!$A$1:$H$1688,4,0),"")</f>
        <v/>
      </c>
      <c r="F74" s="38" t="str">
        <f>IF(C74&gt;0,VLOOKUP(C74,男子登録情報!$A$1:$H$1688,8,0),"")</f>
        <v/>
      </c>
      <c r="G74" s="352" t="e">
        <f>IF(F75&gt;0,VLOOKUP(F75,男子登録情報!$N$2:$O$48,2,0),"")</f>
        <v>#N/A</v>
      </c>
      <c r="H74" s="352" t="str">
        <f>IF(C74&gt;0,TEXT(C74,"100000000"),"")</f>
        <v/>
      </c>
      <c r="I74" s="6" t="s">
        <v>29</v>
      </c>
      <c r="J74" s="152"/>
      <c r="K74" s="7" t="str">
        <f>IF(J74&gt;0,VLOOKUP(J74,男子登録情報!$J$1:$K$21,2,0),"")</f>
        <v/>
      </c>
      <c r="L74" s="6" t="s">
        <v>32</v>
      </c>
      <c r="M74" s="208"/>
      <c r="N74" s="8" t="str">
        <f t="shared" si="8"/>
        <v/>
      </c>
      <c r="O74" s="630"/>
      <c r="P74" s="326"/>
      <c r="Q74" s="327"/>
      <c r="R74" s="328"/>
      <c r="S74" s="329" t="str">
        <f>IF(C74="","",IF(COUNTIF('様式Ⅱ(男子4×100mR)'!$C$18:$C$29,C74)=0,"",$A$5))</f>
        <v/>
      </c>
      <c r="T74" s="329" t="str">
        <f>IF(C74="","",IF(COUNTIF('様式Ⅱ(男子4×400mR)'!$C$18:$C$29,C74)=0,"",$A$5))</f>
        <v/>
      </c>
      <c r="Y74" s="195" t="str">
        <f>IF(C74="","",COUNTIF($B$14:$C$462,C74))</f>
        <v/>
      </c>
      <c r="Z74" s="195" t="str">
        <f t="shared" ref="Z74" si="134">IF(C74="","",COUNTIF($J$14:$J$463,J74))</f>
        <v/>
      </c>
      <c r="AA74" s="195" t="str">
        <f t="shared" ref="AA74" si="135">IF(C74="","",IF(AND(Y74&gt;1,Z74&gt;1),1,""))</f>
        <v/>
      </c>
      <c r="AB74" s="195" t="str">
        <f t="shared" si="9"/>
        <v/>
      </c>
      <c r="AC74" s="195" t="str">
        <f t="shared" si="10"/>
        <v/>
      </c>
      <c r="AD74" s="195" t="str">
        <f t="shared" si="122"/>
        <v/>
      </c>
      <c r="AE74" s="195" t="str">
        <f t="shared" si="122"/>
        <v/>
      </c>
      <c r="AF74" s="195" t="str">
        <f t="shared" si="127"/>
        <v/>
      </c>
      <c r="AG74" s="195" t="str">
        <f t="shared" si="127"/>
        <v/>
      </c>
      <c r="AH74" s="195" t="str">
        <f t="shared" si="127"/>
        <v/>
      </c>
      <c r="AI74" s="195" t="str">
        <f t="shared" si="127"/>
        <v/>
      </c>
      <c r="AJ74" s="195" t="str">
        <f t="shared" si="127"/>
        <v/>
      </c>
      <c r="AK74" s="195" t="str">
        <f t="shared" si="127"/>
        <v/>
      </c>
      <c r="AL74" s="195" t="str">
        <f t="shared" si="127"/>
        <v/>
      </c>
      <c r="AM74" s="195" t="str">
        <f t="shared" si="127"/>
        <v/>
      </c>
      <c r="AN74" s="195" t="str">
        <f t="shared" si="127"/>
        <v/>
      </c>
      <c r="AO74" s="195" t="str">
        <f t="shared" si="127"/>
        <v/>
      </c>
      <c r="AP74" s="195" t="str">
        <f t="shared" si="127"/>
        <v/>
      </c>
      <c r="AQ74" s="196" t="str">
        <f>IF(J74&gt;0,"",IF(J75&gt;0,1,""))</f>
        <v/>
      </c>
      <c r="AR74" s="196" t="str">
        <f>IF(J74="","",IF(C74&gt;0,"",1))</f>
        <v/>
      </c>
      <c r="AS74" s="195" t="str">
        <f t="shared" si="109"/>
        <v/>
      </c>
      <c r="AT74" s="195" t="str">
        <f t="shared" si="109"/>
        <v/>
      </c>
      <c r="AU74" s="195" t="str">
        <f t="shared" si="109"/>
        <v/>
      </c>
      <c r="AV74" s="195" t="str">
        <f t="shared" si="109"/>
        <v/>
      </c>
      <c r="AW74" s="196">
        <f>COUNTIF($C$14:C74,C74)</f>
        <v>0</v>
      </c>
      <c r="AX74" s="195" t="str">
        <f t="shared" si="109"/>
        <v/>
      </c>
      <c r="AY74" s="195" t="str">
        <f t="shared" si="109"/>
        <v/>
      </c>
      <c r="AZ74" s="195" t="str">
        <f t="shared" si="109"/>
        <v/>
      </c>
      <c r="BA74" s="195" t="str">
        <f t="shared" si="109"/>
        <v/>
      </c>
    </row>
    <row r="75" spans="1:53" s="17" customFormat="1" ht="18" customHeight="1" thickBot="1">
      <c r="A75" s="344"/>
      <c r="B75" s="315"/>
      <c r="C75" s="317"/>
      <c r="D75" s="317"/>
      <c r="E75" s="317"/>
      <c r="F75" s="39" t="str">
        <f>IF(C74&gt;0,VLOOKUP(C74,男子登録情報!$A$1:$H$1688,5,0),"")</f>
        <v/>
      </c>
      <c r="G75" s="353"/>
      <c r="H75" s="353"/>
      <c r="I75" s="9" t="s">
        <v>33</v>
      </c>
      <c r="J75" s="152"/>
      <c r="K75" s="7" t="str">
        <f>IF(J75&gt;0,VLOOKUP(J75,男子登録情報!$J$2:$K$21,2,0),"")</f>
        <v/>
      </c>
      <c r="L75" s="9" t="s">
        <v>34</v>
      </c>
      <c r="M75" s="206"/>
      <c r="N75" s="8" t="str">
        <f t="shared" si="8"/>
        <v/>
      </c>
      <c r="O75" s="630"/>
      <c r="P75" s="305"/>
      <c r="Q75" s="306"/>
      <c r="R75" s="307"/>
      <c r="S75" s="330"/>
      <c r="T75" s="330"/>
      <c r="Y75" s="195" t="str">
        <f>IF(C74="","",COUNTIF($B$14:$C$462,C74))</f>
        <v/>
      </c>
      <c r="Z75" s="195" t="str">
        <f t="shared" ref="Z75" si="136">IF(C74="","",COUNTIF($J$14:$J$463,J75))</f>
        <v/>
      </c>
      <c r="AA75" s="195" t="str">
        <f t="shared" ref="AA75" si="137">IF(C74="","",IF(AND(Y75&gt;1,Z75&gt;1),1,""))</f>
        <v/>
      </c>
      <c r="AB75" s="195" t="str">
        <f t="shared" si="9"/>
        <v/>
      </c>
      <c r="AC75" s="195" t="str">
        <f t="shared" si="10"/>
        <v/>
      </c>
      <c r="AD75" s="195" t="str">
        <f t="shared" si="122"/>
        <v/>
      </c>
      <c r="AE75" s="195" t="str">
        <f t="shared" si="122"/>
        <v/>
      </c>
      <c r="AF75" s="195" t="str">
        <f t="shared" si="127"/>
        <v/>
      </c>
      <c r="AG75" s="195" t="str">
        <f t="shared" si="127"/>
        <v/>
      </c>
      <c r="AH75" s="195" t="str">
        <f t="shared" si="127"/>
        <v/>
      </c>
      <c r="AI75" s="195" t="str">
        <f t="shared" si="127"/>
        <v/>
      </c>
      <c r="AJ75" s="195" t="str">
        <f t="shared" si="127"/>
        <v/>
      </c>
      <c r="AK75" s="195" t="str">
        <f t="shared" si="127"/>
        <v/>
      </c>
      <c r="AL75" s="195" t="str">
        <f t="shared" si="127"/>
        <v/>
      </c>
      <c r="AM75" s="195" t="str">
        <f t="shared" si="127"/>
        <v/>
      </c>
      <c r="AN75" s="195" t="str">
        <f t="shared" si="127"/>
        <v/>
      </c>
      <c r="AO75" s="195" t="str">
        <f t="shared" si="127"/>
        <v/>
      </c>
      <c r="AP75" s="195" t="str">
        <f t="shared" si="127"/>
        <v/>
      </c>
      <c r="AQ75" s="196" t="str">
        <f>IF(J75&gt;0,"",IF(J76&gt;0,1,""))</f>
        <v/>
      </c>
      <c r="AR75" s="196" t="str">
        <f>IF(J75="","",IF(C74&gt;0,"",1))</f>
        <v/>
      </c>
      <c r="AS75" s="195" t="str">
        <f t="shared" si="109"/>
        <v/>
      </c>
      <c r="AT75" s="195" t="str">
        <f t="shared" si="109"/>
        <v/>
      </c>
      <c r="AU75" s="195" t="str">
        <f t="shared" si="109"/>
        <v/>
      </c>
      <c r="AV75" s="195" t="str">
        <f t="shared" si="109"/>
        <v/>
      </c>
      <c r="AW75" s="196"/>
      <c r="AX75" s="195" t="str">
        <f t="shared" si="109"/>
        <v/>
      </c>
      <c r="AY75" s="195" t="str">
        <f t="shared" si="109"/>
        <v/>
      </c>
      <c r="AZ75" s="195" t="str">
        <f t="shared" si="109"/>
        <v/>
      </c>
      <c r="BA75" s="195" t="str">
        <f t="shared" si="109"/>
        <v/>
      </c>
    </row>
    <row r="76" spans="1:53" s="17" customFormat="1" ht="18" customHeight="1" thickBot="1">
      <c r="A76" s="345"/>
      <c r="B76" s="303" t="s">
        <v>35</v>
      </c>
      <c r="C76" s="304"/>
      <c r="D76" s="40"/>
      <c r="E76" s="40"/>
      <c r="F76" s="41"/>
      <c r="G76" s="354"/>
      <c r="H76" s="354"/>
      <c r="I76" s="10" t="s">
        <v>36</v>
      </c>
      <c r="J76" s="152"/>
      <c r="K76" s="11" t="str">
        <f>IF(J76&gt;0,VLOOKUP(J76,男子登録情報!$J$2:$K$21,2,0),"")</f>
        <v/>
      </c>
      <c r="L76" s="12" t="s">
        <v>37</v>
      </c>
      <c r="M76" s="207"/>
      <c r="N76" s="8" t="str">
        <f t="shared" si="8"/>
        <v/>
      </c>
      <c r="O76" s="631"/>
      <c r="P76" s="308"/>
      <c r="Q76" s="309"/>
      <c r="R76" s="310"/>
      <c r="S76" s="331"/>
      <c r="T76" s="331"/>
      <c r="Y76" s="195" t="str">
        <f>IF(C74="","",COUNTIF($B$14:$C$462,C74))</f>
        <v/>
      </c>
      <c r="Z76" s="195" t="str">
        <f t="shared" ref="Z76" si="138">IF(C74="","",COUNTIF($J$14:$J$463,J76))</f>
        <v/>
      </c>
      <c r="AA76" s="195" t="str">
        <f t="shared" ref="AA76" si="139">IF(C74="","",IF(AND(Y76&gt;1,Z76&gt;1),1,""))</f>
        <v/>
      </c>
      <c r="AB76" s="195" t="str">
        <f t="shared" si="9"/>
        <v/>
      </c>
      <c r="AC76" s="195" t="str">
        <f t="shared" si="10"/>
        <v/>
      </c>
      <c r="AD76" s="195" t="str">
        <f t="shared" si="122"/>
        <v/>
      </c>
      <c r="AE76" s="195" t="str">
        <f t="shared" si="122"/>
        <v/>
      </c>
      <c r="AF76" s="195" t="str">
        <f t="shared" si="127"/>
        <v/>
      </c>
      <c r="AG76" s="195" t="str">
        <f t="shared" si="127"/>
        <v/>
      </c>
      <c r="AH76" s="195" t="str">
        <f t="shared" si="127"/>
        <v/>
      </c>
      <c r="AI76" s="195" t="str">
        <f t="shared" si="127"/>
        <v/>
      </c>
      <c r="AJ76" s="195" t="str">
        <f t="shared" si="127"/>
        <v/>
      </c>
      <c r="AK76" s="195" t="str">
        <f t="shared" si="127"/>
        <v/>
      </c>
      <c r="AL76" s="195" t="str">
        <f t="shared" si="127"/>
        <v/>
      </c>
      <c r="AM76" s="195" t="str">
        <f t="shared" si="127"/>
        <v/>
      </c>
      <c r="AN76" s="195" t="str">
        <f t="shared" si="127"/>
        <v/>
      </c>
      <c r="AO76" s="195" t="str">
        <f t="shared" si="127"/>
        <v/>
      </c>
      <c r="AP76" s="195" t="str">
        <f t="shared" si="127"/>
        <v/>
      </c>
      <c r="AQ76" s="196" t="str">
        <f>IF(C74="","",IF(S74&gt;0,"",IF(T74&gt;0,"",IF(COUNTBLANK(J74:J76)&lt;3,"",1))))</f>
        <v/>
      </c>
      <c r="AR76" s="196" t="str">
        <f>IF(J76="","",IF(C74&gt;0,"",1))</f>
        <v/>
      </c>
      <c r="AS76" s="195" t="str">
        <f t="shared" si="109"/>
        <v/>
      </c>
      <c r="AT76" s="195" t="str">
        <f t="shared" si="109"/>
        <v/>
      </c>
      <c r="AU76" s="195" t="str">
        <f t="shared" si="109"/>
        <v/>
      </c>
      <c r="AV76" s="195" t="str">
        <f t="shared" si="109"/>
        <v/>
      </c>
      <c r="AW76" s="196"/>
      <c r="AX76" s="195" t="str">
        <f t="shared" si="109"/>
        <v/>
      </c>
      <c r="AY76" s="195" t="str">
        <f t="shared" si="109"/>
        <v/>
      </c>
      <c r="AZ76" s="195" t="str">
        <f t="shared" si="109"/>
        <v/>
      </c>
      <c r="BA76" s="195" t="str">
        <f t="shared" si="109"/>
        <v/>
      </c>
    </row>
    <row r="77" spans="1:53" s="17" customFormat="1" ht="18" customHeight="1" thickTop="1" thickBot="1">
      <c r="A77" s="343">
        <v>22</v>
      </c>
      <c r="B77" s="314" t="s">
        <v>1234</v>
      </c>
      <c r="C77" s="316"/>
      <c r="D77" s="316" t="str">
        <f>IF(C77&gt;0,VLOOKUP(C77,男子登録情報!$A$1:$H$1688,3,0),"")</f>
        <v/>
      </c>
      <c r="E77" s="316" t="str">
        <f>IF(C77&gt;0,VLOOKUP(C77,男子登録情報!$A$1:$H$1688,4,0),"")</f>
        <v/>
      </c>
      <c r="F77" s="38" t="str">
        <f>IF(C77&gt;0,VLOOKUP(C77,男子登録情報!$A$1:$H$1688,8,0),"")</f>
        <v/>
      </c>
      <c r="G77" s="352" t="e">
        <f>IF(F78&gt;0,VLOOKUP(F78,男子登録情報!$N$2:$O$48,2,0),"")</f>
        <v>#N/A</v>
      </c>
      <c r="H77" s="352" t="str">
        <f>IF(C77&gt;0,TEXT(C77,"100000000"),"")</f>
        <v/>
      </c>
      <c r="I77" s="6" t="s">
        <v>29</v>
      </c>
      <c r="J77" s="152"/>
      <c r="K77" s="7" t="str">
        <f>IF(J77&gt;0,VLOOKUP(J77,男子登録情報!$J$1:$K$21,2,0),"")</f>
        <v/>
      </c>
      <c r="L77" s="6" t="s">
        <v>32</v>
      </c>
      <c r="M77" s="208"/>
      <c r="N77" s="8" t="str">
        <f t="shared" si="8"/>
        <v/>
      </c>
      <c r="O77" s="630"/>
      <c r="P77" s="326"/>
      <c r="Q77" s="327"/>
      <c r="R77" s="328"/>
      <c r="S77" s="329" t="str">
        <f>IF(C77="","",IF(COUNTIF('様式Ⅱ(男子4×100mR)'!$C$18:$C$29,C77)=0,"",$A$5))</f>
        <v/>
      </c>
      <c r="T77" s="329" t="str">
        <f>IF(C77="","",IF(COUNTIF('様式Ⅱ(男子4×400mR)'!$C$18:$C$29,C77)=0,"",$A$5))</f>
        <v/>
      </c>
      <c r="Y77" s="195" t="str">
        <f>IF(C77="","",COUNTIF($B$14:$C$462,C77))</f>
        <v/>
      </c>
      <c r="Z77" s="195" t="str">
        <f t="shared" ref="Z77" si="140">IF(C77="","",COUNTIF($J$14:$J$463,J77))</f>
        <v/>
      </c>
      <c r="AA77" s="195" t="str">
        <f t="shared" ref="AA77" si="141">IF(C77="","",IF(AND(Y77&gt;1,Z77&gt;1),1,""))</f>
        <v/>
      </c>
      <c r="AB77" s="195" t="str">
        <f t="shared" si="9"/>
        <v/>
      </c>
      <c r="AC77" s="195" t="str">
        <f t="shared" si="10"/>
        <v/>
      </c>
      <c r="AD77" s="195" t="str">
        <f t="shared" si="122"/>
        <v/>
      </c>
      <c r="AE77" s="195" t="str">
        <f t="shared" si="122"/>
        <v/>
      </c>
      <c r="AF77" s="195" t="str">
        <f t="shared" si="127"/>
        <v/>
      </c>
      <c r="AG77" s="195" t="str">
        <f t="shared" si="127"/>
        <v/>
      </c>
      <c r="AH77" s="195" t="str">
        <f t="shared" si="127"/>
        <v/>
      </c>
      <c r="AI77" s="195" t="str">
        <f t="shared" si="127"/>
        <v/>
      </c>
      <c r="AJ77" s="195" t="str">
        <f t="shared" si="127"/>
        <v/>
      </c>
      <c r="AK77" s="195" t="str">
        <f t="shared" si="127"/>
        <v/>
      </c>
      <c r="AL77" s="195" t="str">
        <f t="shared" si="127"/>
        <v/>
      </c>
      <c r="AM77" s="195" t="str">
        <f t="shared" si="127"/>
        <v/>
      </c>
      <c r="AN77" s="195" t="str">
        <f t="shared" si="127"/>
        <v/>
      </c>
      <c r="AO77" s="195" t="str">
        <f t="shared" si="127"/>
        <v/>
      </c>
      <c r="AP77" s="195" t="str">
        <f t="shared" si="127"/>
        <v/>
      </c>
      <c r="AQ77" s="196" t="str">
        <f>IF(J77&gt;0,"",IF(J78&gt;0,1,""))</f>
        <v/>
      </c>
      <c r="AR77" s="196" t="str">
        <f>IF(J77="","",IF(C77&gt;0,"",1))</f>
        <v/>
      </c>
      <c r="AS77" s="195" t="str">
        <f t="shared" si="109"/>
        <v/>
      </c>
      <c r="AT77" s="195" t="str">
        <f t="shared" si="109"/>
        <v/>
      </c>
      <c r="AU77" s="195" t="str">
        <f t="shared" si="109"/>
        <v/>
      </c>
      <c r="AV77" s="195" t="str">
        <f t="shared" si="109"/>
        <v/>
      </c>
      <c r="AW77" s="196">
        <f>COUNTIF($C$14:C77,C77)</f>
        <v>0</v>
      </c>
      <c r="AX77" s="195" t="str">
        <f t="shared" si="109"/>
        <v/>
      </c>
      <c r="AY77" s="195" t="str">
        <f t="shared" si="109"/>
        <v/>
      </c>
      <c r="AZ77" s="195" t="str">
        <f t="shared" si="109"/>
        <v/>
      </c>
      <c r="BA77" s="195" t="str">
        <f t="shared" si="109"/>
        <v/>
      </c>
    </row>
    <row r="78" spans="1:53" s="17" customFormat="1" ht="18" customHeight="1" thickBot="1">
      <c r="A78" s="344"/>
      <c r="B78" s="315"/>
      <c r="C78" s="317"/>
      <c r="D78" s="317"/>
      <c r="E78" s="317"/>
      <c r="F78" s="39" t="str">
        <f>IF(C77&gt;0,VLOOKUP(C77,男子登録情報!$A$1:$H$1688,5,0),"")</f>
        <v/>
      </c>
      <c r="G78" s="353"/>
      <c r="H78" s="353"/>
      <c r="I78" s="9" t="s">
        <v>33</v>
      </c>
      <c r="J78" s="152"/>
      <c r="K78" s="7" t="str">
        <f>IF(J78&gt;0,VLOOKUP(J78,男子登録情報!$J$2:$K$21,2,0),"")</f>
        <v/>
      </c>
      <c r="L78" s="9" t="s">
        <v>34</v>
      </c>
      <c r="M78" s="206"/>
      <c r="N78" s="8" t="str">
        <f t="shared" ref="N78:N141" si="142">IF(K78="","",LEFT(K78,5)&amp;" "&amp;IF(OR(LEFT(K78,3)*1&lt;70,LEFT(K78,3)*1&gt;100),REPT(0,7-LEN(M78)),REPT(0,5-LEN(M78)))&amp;M78)</f>
        <v/>
      </c>
      <c r="O78" s="630"/>
      <c r="P78" s="305"/>
      <c r="Q78" s="306"/>
      <c r="R78" s="307"/>
      <c r="S78" s="330"/>
      <c r="T78" s="330"/>
      <c r="Y78" s="195" t="str">
        <f>IF(C77="","",COUNTIF($B$14:$C$462,C77))</f>
        <v/>
      </c>
      <c r="Z78" s="195" t="str">
        <f t="shared" ref="Z78" si="143">IF(C77="","",COUNTIF($J$14:$J$463,J78))</f>
        <v/>
      </c>
      <c r="AA78" s="195" t="str">
        <f t="shared" ref="AA78" si="144">IF(C77="","",IF(AND(Y78&gt;1,Z78&gt;1),1,""))</f>
        <v/>
      </c>
      <c r="AB78" s="195" t="str">
        <f t="shared" si="9"/>
        <v/>
      </c>
      <c r="AC78" s="195" t="str">
        <f t="shared" si="10"/>
        <v/>
      </c>
      <c r="AD78" s="195" t="str">
        <f t="shared" si="122"/>
        <v/>
      </c>
      <c r="AE78" s="195" t="str">
        <f t="shared" si="122"/>
        <v/>
      </c>
      <c r="AF78" s="195" t="str">
        <f t="shared" si="127"/>
        <v/>
      </c>
      <c r="AG78" s="195" t="str">
        <f t="shared" si="127"/>
        <v/>
      </c>
      <c r="AH78" s="195" t="str">
        <f t="shared" si="127"/>
        <v/>
      </c>
      <c r="AI78" s="195" t="str">
        <f t="shared" si="127"/>
        <v/>
      </c>
      <c r="AJ78" s="195" t="str">
        <f t="shared" si="127"/>
        <v/>
      </c>
      <c r="AK78" s="195" t="str">
        <f t="shared" si="127"/>
        <v/>
      </c>
      <c r="AL78" s="195" t="str">
        <f t="shared" si="127"/>
        <v/>
      </c>
      <c r="AM78" s="195" t="str">
        <f t="shared" si="127"/>
        <v/>
      </c>
      <c r="AN78" s="195" t="str">
        <f t="shared" si="127"/>
        <v/>
      </c>
      <c r="AO78" s="195" t="str">
        <f t="shared" si="127"/>
        <v/>
      </c>
      <c r="AP78" s="195" t="str">
        <f t="shared" si="127"/>
        <v/>
      </c>
      <c r="AQ78" s="196" t="str">
        <f>IF(J78&gt;0,"",IF(J79&gt;0,1,""))</f>
        <v/>
      </c>
      <c r="AR78" s="196" t="str">
        <f>IF(J78="","",IF(C77&gt;0,"",1))</f>
        <v/>
      </c>
      <c r="AS78" s="195" t="str">
        <f t="shared" ref="AS78:BA93" si="145">IF($J78="","",COUNTIF($M78,AS$13))</f>
        <v/>
      </c>
      <c r="AT78" s="195" t="str">
        <f t="shared" si="145"/>
        <v/>
      </c>
      <c r="AU78" s="195" t="str">
        <f t="shared" si="145"/>
        <v/>
      </c>
      <c r="AV78" s="195" t="str">
        <f t="shared" si="145"/>
        <v/>
      </c>
      <c r="AW78" s="196"/>
      <c r="AX78" s="195" t="str">
        <f t="shared" si="145"/>
        <v/>
      </c>
      <c r="AY78" s="195" t="str">
        <f t="shared" si="145"/>
        <v/>
      </c>
      <c r="AZ78" s="195" t="str">
        <f t="shared" si="145"/>
        <v/>
      </c>
      <c r="BA78" s="195" t="str">
        <f t="shared" si="145"/>
        <v/>
      </c>
    </row>
    <row r="79" spans="1:53" s="17" customFormat="1" ht="18" customHeight="1" thickBot="1">
      <c r="A79" s="345"/>
      <c r="B79" s="303" t="s">
        <v>35</v>
      </c>
      <c r="C79" s="304"/>
      <c r="D79" s="40"/>
      <c r="E79" s="40"/>
      <c r="F79" s="41"/>
      <c r="G79" s="354"/>
      <c r="H79" s="354"/>
      <c r="I79" s="10" t="s">
        <v>36</v>
      </c>
      <c r="J79" s="152"/>
      <c r="K79" s="11" t="str">
        <f>IF(J79&gt;0,VLOOKUP(J79,男子登録情報!$J$2:$K$21,2,0),"")</f>
        <v/>
      </c>
      <c r="L79" s="12" t="s">
        <v>37</v>
      </c>
      <c r="M79" s="207"/>
      <c r="N79" s="8" t="str">
        <f t="shared" si="142"/>
        <v/>
      </c>
      <c r="O79" s="631"/>
      <c r="P79" s="308"/>
      <c r="Q79" s="309"/>
      <c r="R79" s="310"/>
      <c r="S79" s="331"/>
      <c r="T79" s="331"/>
      <c r="Y79" s="195" t="str">
        <f>IF(C77="","",COUNTIF($B$14:$C$462,C77))</f>
        <v/>
      </c>
      <c r="Z79" s="195" t="str">
        <f t="shared" ref="Z79" si="146">IF(C77="","",COUNTIF($J$14:$J$463,J79))</f>
        <v/>
      </c>
      <c r="AA79" s="195" t="str">
        <f t="shared" ref="AA79" si="147">IF(C77="","",IF(AND(Y79&gt;1,Z79&gt;1),1,""))</f>
        <v/>
      </c>
      <c r="AB79" s="195" t="str">
        <f t="shared" ref="AB79:AB142" si="148">IF(O79="","",IF(AND(O79&gt;20170100,20180917&gt;O79),0,1))</f>
        <v/>
      </c>
      <c r="AC79" s="195" t="str">
        <f t="shared" ref="AC79:AC142" si="149">IF($J79="","",COUNTIF($M79,$AC$13))</f>
        <v/>
      </c>
      <c r="AD79" s="195" t="str">
        <f t="shared" si="122"/>
        <v/>
      </c>
      <c r="AE79" s="195" t="str">
        <f t="shared" si="122"/>
        <v/>
      </c>
      <c r="AF79" s="195" t="str">
        <f t="shared" si="127"/>
        <v/>
      </c>
      <c r="AG79" s="195" t="str">
        <f t="shared" si="127"/>
        <v/>
      </c>
      <c r="AH79" s="195" t="str">
        <f t="shared" si="127"/>
        <v/>
      </c>
      <c r="AI79" s="195" t="str">
        <f t="shared" si="127"/>
        <v/>
      </c>
      <c r="AJ79" s="195" t="str">
        <f t="shared" si="127"/>
        <v/>
      </c>
      <c r="AK79" s="195" t="str">
        <f t="shared" si="127"/>
        <v/>
      </c>
      <c r="AL79" s="195" t="str">
        <f t="shared" si="127"/>
        <v/>
      </c>
      <c r="AM79" s="195" t="str">
        <f t="shared" si="127"/>
        <v/>
      </c>
      <c r="AN79" s="195" t="str">
        <f t="shared" si="127"/>
        <v/>
      </c>
      <c r="AO79" s="195" t="str">
        <f t="shared" si="127"/>
        <v/>
      </c>
      <c r="AP79" s="195" t="str">
        <f t="shared" si="127"/>
        <v/>
      </c>
      <c r="AQ79" s="196" t="str">
        <f>IF(C77="","",IF(S77&gt;0,"",IF(T77&gt;0,"",IF(COUNTBLANK(J77:J79)&lt;3,"",1))))</f>
        <v/>
      </c>
      <c r="AR79" s="196" t="str">
        <f>IF(J79="","",IF(C77&gt;0,"",1))</f>
        <v/>
      </c>
      <c r="AS79" s="195" t="str">
        <f t="shared" si="145"/>
        <v/>
      </c>
      <c r="AT79" s="195" t="str">
        <f t="shared" si="145"/>
        <v/>
      </c>
      <c r="AU79" s="195" t="str">
        <f t="shared" si="145"/>
        <v/>
      </c>
      <c r="AV79" s="195" t="str">
        <f t="shared" si="145"/>
        <v/>
      </c>
      <c r="AW79" s="196"/>
      <c r="AX79" s="195" t="str">
        <f t="shared" si="145"/>
        <v/>
      </c>
      <c r="AY79" s="195" t="str">
        <f t="shared" si="145"/>
        <v/>
      </c>
      <c r="AZ79" s="195" t="str">
        <f t="shared" si="145"/>
        <v/>
      </c>
      <c r="BA79" s="195" t="str">
        <f t="shared" si="145"/>
        <v/>
      </c>
    </row>
    <row r="80" spans="1:53" s="17" customFormat="1" ht="18" customHeight="1" thickTop="1" thickBot="1">
      <c r="A80" s="343">
        <v>23</v>
      </c>
      <c r="B80" s="314" t="s">
        <v>1234</v>
      </c>
      <c r="C80" s="316"/>
      <c r="D80" s="316" t="str">
        <f>IF(C80&gt;0,VLOOKUP(C80,男子登録情報!$A$1:$H$1688,3,0),"")</f>
        <v/>
      </c>
      <c r="E80" s="316" t="str">
        <f>IF(C80&gt;0,VLOOKUP(C80,男子登録情報!$A$1:$H$1688,4,0),"")</f>
        <v/>
      </c>
      <c r="F80" s="38" t="str">
        <f>IF(C80&gt;0,VLOOKUP(C80,男子登録情報!$A$1:$H$1688,8,0),"")</f>
        <v/>
      </c>
      <c r="G80" s="352" t="e">
        <f>IF(F81&gt;0,VLOOKUP(F81,男子登録情報!$N$2:$O$48,2,0),"")</f>
        <v>#N/A</v>
      </c>
      <c r="H80" s="352" t="str">
        <f>IF(C80&gt;0,TEXT(C80,"100000000"),"")</f>
        <v/>
      </c>
      <c r="I80" s="6" t="s">
        <v>29</v>
      </c>
      <c r="J80" s="152"/>
      <c r="K80" s="7" t="str">
        <f>IF(J80&gt;0,VLOOKUP(J80,男子登録情報!$J$1:$K$21,2,0),"")</f>
        <v/>
      </c>
      <c r="L80" s="6" t="s">
        <v>32</v>
      </c>
      <c r="M80" s="208"/>
      <c r="N80" s="8" t="str">
        <f t="shared" si="142"/>
        <v/>
      </c>
      <c r="O80" s="630"/>
      <c r="P80" s="326"/>
      <c r="Q80" s="327"/>
      <c r="R80" s="328"/>
      <c r="S80" s="329" t="str">
        <f>IF(C80="","",IF(COUNTIF('様式Ⅱ(男子4×100mR)'!$C$18:$C$29,C80)=0,"",$A$5))</f>
        <v/>
      </c>
      <c r="T80" s="329" t="str">
        <f>IF(C80="","",IF(COUNTIF('様式Ⅱ(男子4×400mR)'!$C$18:$C$29,C80)=0,"",$A$5))</f>
        <v/>
      </c>
      <c r="Y80" s="195" t="str">
        <f>IF(C80="","",COUNTIF($B$14:$C$462,C80))</f>
        <v/>
      </c>
      <c r="Z80" s="195" t="str">
        <f t="shared" ref="Z80" si="150">IF(C80="","",COUNTIF($J$14:$J$463,J80))</f>
        <v/>
      </c>
      <c r="AA80" s="195" t="str">
        <f t="shared" ref="AA80" si="151">IF(C80="","",IF(AND(Y80&gt;1,Z80&gt;1),1,""))</f>
        <v/>
      </c>
      <c r="AB80" s="195" t="str">
        <f t="shared" si="148"/>
        <v/>
      </c>
      <c r="AC80" s="195" t="str">
        <f t="shared" si="149"/>
        <v/>
      </c>
      <c r="AD80" s="195" t="str">
        <f t="shared" si="122"/>
        <v/>
      </c>
      <c r="AE80" s="195" t="str">
        <f t="shared" si="122"/>
        <v/>
      </c>
      <c r="AF80" s="195" t="str">
        <f t="shared" si="127"/>
        <v/>
      </c>
      <c r="AG80" s="195" t="str">
        <f t="shared" si="127"/>
        <v/>
      </c>
      <c r="AH80" s="195" t="str">
        <f t="shared" si="127"/>
        <v/>
      </c>
      <c r="AI80" s="195" t="str">
        <f t="shared" si="127"/>
        <v/>
      </c>
      <c r="AJ80" s="195" t="str">
        <f t="shared" si="127"/>
        <v/>
      </c>
      <c r="AK80" s="195" t="str">
        <f t="shared" si="127"/>
        <v/>
      </c>
      <c r="AL80" s="195" t="str">
        <f t="shared" si="127"/>
        <v/>
      </c>
      <c r="AM80" s="195" t="str">
        <f t="shared" si="127"/>
        <v/>
      </c>
      <c r="AN80" s="195" t="str">
        <f t="shared" si="127"/>
        <v/>
      </c>
      <c r="AO80" s="195" t="str">
        <f t="shared" si="127"/>
        <v/>
      </c>
      <c r="AP80" s="195" t="str">
        <f t="shared" si="127"/>
        <v/>
      </c>
      <c r="AQ80" s="196" t="str">
        <f>IF(J80&gt;0,"",IF(J81&gt;0,1,""))</f>
        <v/>
      </c>
      <c r="AR80" s="196" t="str">
        <f>IF(J80="","",IF(C80&gt;0,"",1))</f>
        <v/>
      </c>
      <c r="AS80" s="195" t="str">
        <f t="shared" si="145"/>
        <v/>
      </c>
      <c r="AT80" s="195" t="str">
        <f t="shared" si="145"/>
        <v/>
      </c>
      <c r="AU80" s="195" t="str">
        <f t="shared" si="145"/>
        <v/>
      </c>
      <c r="AV80" s="195" t="str">
        <f t="shared" si="145"/>
        <v/>
      </c>
      <c r="AW80" s="196">
        <f>COUNTIF($C$14:C80,C80)</f>
        <v>0</v>
      </c>
      <c r="AX80" s="195" t="str">
        <f t="shared" si="145"/>
        <v/>
      </c>
      <c r="AY80" s="195" t="str">
        <f t="shared" si="145"/>
        <v/>
      </c>
      <c r="AZ80" s="195" t="str">
        <f t="shared" si="145"/>
        <v/>
      </c>
      <c r="BA80" s="195" t="str">
        <f t="shared" si="145"/>
        <v/>
      </c>
    </row>
    <row r="81" spans="1:53" s="17" customFormat="1" ht="18" customHeight="1" thickBot="1">
      <c r="A81" s="344"/>
      <c r="B81" s="315"/>
      <c r="C81" s="317"/>
      <c r="D81" s="317"/>
      <c r="E81" s="317"/>
      <c r="F81" s="39" t="str">
        <f>IF(C80&gt;0,VLOOKUP(C80,男子登録情報!$A$1:$H$1688,5,0),"")</f>
        <v/>
      </c>
      <c r="G81" s="353"/>
      <c r="H81" s="353"/>
      <c r="I81" s="9" t="s">
        <v>33</v>
      </c>
      <c r="J81" s="152"/>
      <c r="K81" s="7" t="str">
        <f>IF(J81&gt;0,VLOOKUP(J81,男子登録情報!$J$2:$K$21,2,0),"")</f>
        <v/>
      </c>
      <c r="L81" s="9" t="s">
        <v>34</v>
      </c>
      <c r="M81" s="206"/>
      <c r="N81" s="8" t="str">
        <f t="shared" si="142"/>
        <v/>
      </c>
      <c r="O81" s="630"/>
      <c r="P81" s="305"/>
      <c r="Q81" s="306"/>
      <c r="R81" s="307"/>
      <c r="S81" s="330"/>
      <c r="T81" s="330"/>
      <c r="Y81" s="195" t="str">
        <f>IF(C80="","",COUNTIF($B$14:$C$462,C80))</f>
        <v/>
      </c>
      <c r="Z81" s="195" t="str">
        <f t="shared" ref="Z81" si="152">IF(C80="","",COUNTIF($J$14:$J$463,J81))</f>
        <v/>
      </c>
      <c r="AA81" s="195" t="str">
        <f t="shared" ref="AA81" si="153">IF(C80="","",IF(AND(Y81&gt;1,Z81&gt;1),1,""))</f>
        <v/>
      </c>
      <c r="AB81" s="195" t="str">
        <f t="shared" si="148"/>
        <v/>
      </c>
      <c r="AC81" s="195" t="str">
        <f t="shared" si="149"/>
        <v/>
      </c>
      <c r="AD81" s="195" t="str">
        <f t="shared" si="122"/>
        <v/>
      </c>
      <c r="AE81" s="195" t="str">
        <f t="shared" si="122"/>
        <v/>
      </c>
      <c r="AF81" s="195" t="str">
        <f t="shared" si="127"/>
        <v/>
      </c>
      <c r="AG81" s="195" t="str">
        <f t="shared" si="127"/>
        <v/>
      </c>
      <c r="AH81" s="195" t="str">
        <f t="shared" si="127"/>
        <v/>
      </c>
      <c r="AI81" s="195" t="str">
        <f t="shared" si="127"/>
        <v/>
      </c>
      <c r="AJ81" s="195" t="str">
        <f t="shared" si="127"/>
        <v/>
      </c>
      <c r="AK81" s="195" t="str">
        <f t="shared" si="127"/>
        <v/>
      </c>
      <c r="AL81" s="195" t="str">
        <f t="shared" si="127"/>
        <v/>
      </c>
      <c r="AM81" s="195" t="str">
        <f t="shared" si="127"/>
        <v/>
      </c>
      <c r="AN81" s="195" t="str">
        <f t="shared" si="127"/>
        <v/>
      </c>
      <c r="AO81" s="195" t="str">
        <f t="shared" si="127"/>
        <v/>
      </c>
      <c r="AP81" s="195" t="str">
        <f t="shared" si="127"/>
        <v/>
      </c>
      <c r="AQ81" s="196" t="str">
        <f>IF(J81&gt;0,"",IF(J82&gt;0,1,""))</f>
        <v/>
      </c>
      <c r="AR81" s="196" t="str">
        <f>IF(J81="","",IF(C80&gt;0,"",1))</f>
        <v/>
      </c>
      <c r="AS81" s="195" t="str">
        <f t="shared" si="145"/>
        <v/>
      </c>
      <c r="AT81" s="195" t="str">
        <f t="shared" si="145"/>
        <v/>
      </c>
      <c r="AU81" s="195" t="str">
        <f t="shared" si="145"/>
        <v/>
      </c>
      <c r="AV81" s="195" t="str">
        <f t="shared" si="145"/>
        <v/>
      </c>
      <c r="AW81" s="196"/>
      <c r="AX81" s="195" t="str">
        <f t="shared" si="145"/>
        <v/>
      </c>
      <c r="AY81" s="195" t="str">
        <f t="shared" si="145"/>
        <v/>
      </c>
      <c r="AZ81" s="195" t="str">
        <f t="shared" si="145"/>
        <v/>
      </c>
      <c r="BA81" s="195" t="str">
        <f t="shared" si="145"/>
        <v/>
      </c>
    </row>
    <row r="82" spans="1:53" s="17" customFormat="1" ht="18" customHeight="1" thickBot="1">
      <c r="A82" s="345"/>
      <c r="B82" s="303" t="s">
        <v>35</v>
      </c>
      <c r="C82" s="304"/>
      <c r="D82" s="40"/>
      <c r="E82" s="40"/>
      <c r="F82" s="41"/>
      <c r="G82" s="354"/>
      <c r="H82" s="354"/>
      <c r="I82" s="10" t="s">
        <v>36</v>
      </c>
      <c r="J82" s="152"/>
      <c r="K82" s="11" t="str">
        <f>IF(J82&gt;0,VLOOKUP(J82,男子登録情報!$J$2:$K$21,2,0),"")</f>
        <v/>
      </c>
      <c r="L82" s="12" t="s">
        <v>37</v>
      </c>
      <c r="M82" s="207"/>
      <c r="N82" s="8" t="str">
        <f t="shared" si="142"/>
        <v/>
      </c>
      <c r="O82" s="631"/>
      <c r="P82" s="308"/>
      <c r="Q82" s="309"/>
      <c r="R82" s="310"/>
      <c r="S82" s="331"/>
      <c r="T82" s="331"/>
      <c r="Y82" s="195" t="str">
        <f>IF(C80="","",COUNTIF($B$14:$C$462,C80))</f>
        <v/>
      </c>
      <c r="Z82" s="195" t="str">
        <f t="shared" ref="Z82" si="154">IF(C80="","",COUNTIF($J$14:$J$463,J82))</f>
        <v/>
      </c>
      <c r="AA82" s="195" t="str">
        <f t="shared" ref="AA82" si="155">IF(C80="","",IF(AND(Y82&gt;1,Z82&gt;1),1,""))</f>
        <v/>
      </c>
      <c r="AB82" s="195" t="str">
        <f t="shared" si="148"/>
        <v/>
      </c>
      <c r="AC82" s="195" t="str">
        <f t="shared" si="149"/>
        <v/>
      </c>
      <c r="AD82" s="195" t="str">
        <f t="shared" si="122"/>
        <v/>
      </c>
      <c r="AE82" s="195" t="str">
        <f t="shared" si="122"/>
        <v/>
      </c>
      <c r="AF82" s="195" t="str">
        <f t="shared" si="127"/>
        <v/>
      </c>
      <c r="AG82" s="195" t="str">
        <f t="shared" si="127"/>
        <v/>
      </c>
      <c r="AH82" s="195" t="str">
        <f t="shared" si="127"/>
        <v/>
      </c>
      <c r="AI82" s="195" t="str">
        <f t="shared" si="127"/>
        <v/>
      </c>
      <c r="AJ82" s="195" t="str">
        <f t="shared" si="127"/>
        <v/>
      </c>
      <c r="AK82" s="195" t="str">
        <f t="shared" si="127"/>
        <v/>
      </c>
      <c r="AL82" s="195" t="str">
        <f t="shared" si="127"/>
        <v/>
      </c>
      <c r="AM82" s="195" t="str">
        <f t="shared" si="127"/>
        <v/>
      </c>
      <c r="AN82" s="195" t="str">
        <f t="shared" si="127"/>
        <v/>
      </c>
      <c r="AO82" s="195" t="str">
        <f t="shared" si="127"/>
        <v/>
      </c>
      <c r="AP82" s="195" t="str">
        <f t="shared" si="127"/>
        <v/>
      </c>
      <c r="AQ82" s="196" t="str">
        <f>IF(C80="","",IF(S80&gt;0,"",IF(T80&gt;0,"",IF(COUNTBLANK(J80:J82)&lt;3,"",1))))</f>
        <v/>
      </c>
      <c r="AR82" s="196" t="str">
        <f>IF(J82="","",IF(C80&gt;0,"",1))</f>
        <v/>
      </c>
      <c r="AS82" s="195" t="str">
        <f t="shared" si="145"/>
        <v/>
      </c>
      <c r="AT82" s="195" t="str">
        <f t="shared" si="145"/>
        <v/>
      </c>
      <c r="AU82" s="195" t="str">
        <f t="shared" si="145"/>
        <v/>
      </c>
      <c r="AV82" s="195" t="str">
        <f t="shared" si="145"/>
        <v/>
      </c>
      <c r="AW82" s="196"/>
      <c r="AX82" s="195" t="str">
        <f t="shared" si="145"/>
        <v/>
      </c>
      <c r="AY82" s="195" t="str">
        <f t="shared" si="145"/>
        <v/>
      </c>
      <c r="AZ82" s="195" t="str">
        <f t="shared" si="145"/>
        <v/>
      </c>
      <c r="BA82" s="195" t="str">
        <f t="shared" si="145"/>
        <v/>
      </c>
    </row>
    <row r="83" spans="1:53" s="17" customFormat="1" ht="18" customHeight="1" thickTop="1" thickBot="1">
      <c r="A83" s="343">
        <v>24</v>
      </c>
      <c r="B83" s="314" t="s">
        <v>1234</v>
      </c>
      <c r="C83" s="316"/>
      <c r="D83" s="316" t="str">
        <f>IF(C83&gt;0,VLOOKUP(C83,男子登録情報!$A$1:$H$1688,3,0),"")</f>
        <v/>
      </c>
      <c r="E83" s="316" t="str">
        <f>IF(C83&gt;0,VLOOKUP(C83,男子登録情報!$A$1:$H$1688,4,0),"")</f>
        <v/>
      </c>
      <c r="F83" s="38" t="str">
        <f>IF(C83&gt;0,VLOOKUP(C83,男子登録情報!$A$1:$H$1688,8,0),"")</f>
        <v/>
      </c>
      <c r="G83" s="352" t="e">
        <f>IF(F84&gt;0,VLOOKUP(F84,男子登録情報!$N$2:$O$48,2,0),"")</f>
        <v>#N/A</v>
      </c>
      <c r="H83" s="352" t="str">
        <f>IF(C83&gt;0,TEXT(C83,"100000000"),"")</f>
        <v/>
      </c>
      <c r="I83" s="6" t="s">
        <v>29</v>
      </c>
      <c r="J83" s="152"/>
      <c r="K83" s="7" t="str">
        <f>IF(J83&gt;0,VLOOKUP(J83,男子登録情報!$J$1:$K$21,2,0),"")</f>
        <v/>
      </c>
      <c r="L83" s="6" t="s">
        <v>32</v>
      </c>
      <c r="M83" s="208"/>
      <c r="N83" s="8" t="str">
        <f t="shared" si="142"/>
        <v/>
      </c>
      <c r="O83" s="630"/>
      <c r="P83" s="326"/>
      <c r="Q83" s="327"/>
      <c r="R83" s="328"/>
      <c r="S83" s="329" t="str">
        <f>IF(C83="","",IF(COUNTIF('様式Ⅱ(男子4×100mR)'!$C$18:$C$29,C83)=0,"",$A$5))</f>
        <v/>
      </c>
      <c r="T83" s="329" t="str">
        <f>IF(C83="","",IF(COUNTIF('様式Ⅱ(男子4×400mR)'!$C$18:$C$29,C83)=0,"",$A$5))</f>
        <v/>
      </c>
      <c r="Y83" s="195" t="str">
        <f>IF(C83="","",COUNTIF($B$14:$C$462,C83))</f>
        <v/>
      </c>
      <c r="Z83" s="195" t="str">
        <f t="shared" ref="Z83" si="156">IF(C83="","",COUNTIF($J$14:$J$463,J83))</f>
        <v/>
      </c>
      <c r="AA83" s="195" t="str">
        <f t="shared" ref="AA83" si="157">IF(C83="","",IF(AND(Y83&gt;1,Z83&gt;1),1,""))</f>
        <v/>
      </c>
      <c r="AB83" s="195" t="str">
        <f t="shared" si="148"/>
        <v/>
      </c>
      <c r="AC83" s="195" t="str">
        <f t="shared" si="149"/>
        <v/>
      </c>
      <c r="AD83" s="195" t="str">
        <f t="shared" si="122"/>
        <v/>
      </c>
      <c r="AE83" s="195" t="str">
        <f t="shared" si="122"/>
        <v/>
      </c>
      <c r="AF83" s="195" t="str">
        <f t="shared" si="127"/>
        <v/>
      </c>
      <c r="AG83" s="195" t="str">
        <f t="shared" si="127"/>
        <v/>
      </c>
      <c r="AH83" s="195" t="str">
        <f t="shared" si="127"/>
        <v/>
      </c>
      <c r="AI83" s="195" t="str">
        <f t="shared" si="127"/>
        <v/>
      </c>
      <c r="AJ83" s="195" t="str">
        <f t="shared" si="127"/>
        <v/>
      </c>
      <c r="AK83" s="195" t="str">
        <f t="shared" si="127"/>
        <v/>
      </c>
      <c r="AL83" s="195" t="str">
        <f t="shared" si="127"/>
        <v/>
      </c>
      <c r="AM83" s="195" t="str">
        <f t="shared" si="127"/>
        <v/>
      </c>
      <c r="AN83" s="195" t="str">
        <f t="shared" si="127"/>
        <v/>
      </c>
      <c r="AO83" s="195" t="str">
        <f t="shared" si="127"/>
        <v/>
      </c>
      <c r="AP83" s="195" t="str">
        <f t="shared" si="127"/>
        <v/>
      </c>
      <c r="AQ83" s="196" t="str">
        <f>IF(J83&gt;0,"",IF(J84&gt;0,1,""))</f>
        <v/>
      </c>
      <c r="AR83" s="196" t="str">
        <f>IF(J83="","",IF(C83&gt;0,"",1))</f>
        <v/>
      </c>
      <c r="AS83" s="195" t="str">
        <f t="shared" si="145"/>
        <v/>
      </c>
      <c r="AT83" s="195" t="str">
        <f t="shared" si="145"/>
        <v/>
      </c>
      <c r="AU83" s="195" t="str">
        <f t="shared" si="145"/>
        <v/>
      </c>
      <c r="AV83" s="195" t="str">
        <f t="shared" si="145"/>
        <v/>
      </c>
      <c r="AW83" s="196">
        <f>COUNTIF($C$14:C83,C83)</f>
        <v>0</v>
      </c>
      <c r="AX83" s="195" t="str">
        <f t="shared" si="145"/>
        <v/>
      </c>
      <c r="AY83" s="195" t="str">
        <f t="shared" si="145"/>
        <v/>
      </c>
      <c r="AZ83" s="195" t="str">
        <f t="shared" si="145"/>
        <v/>
      </c>
      <c r="BA83" s="195" t="str">
        <f t="shared" si="145"/>
        <v/>
      </c>
    </row>
    <row r="84" spans="1:53" s="17" customFormat="1" ht="18" customHeight="1" thickBot="1">
      <c r="A84" s="344"/>
      <c r="B84" s="315"/>
      <c r="C84" s="317"/>
      <c r="D84" s="317"/>
      <c r="E84" s="317"/>
      <c r="F84" s="39" t="str">
        <f>IF(C83&gt;0,VLOOKUP(C83,男子登録情報!$A$1:$H$1688,5,0),"")</f>
        <v/>
      </c>
      <c r="G84" s="353"/>
      <c r="H84" s="353"/>
      <c r="I84" s="9" t="s">
        <v>33</v>
      </c>
      <c r="J84" s="152"/>
      <c r="K84" s="7" t="str">
        <f>IF(J84&gt;0,VLOOKUP(J84,男子登録情報!$J$2:$K$21,2,0),"")</f>
        <v/>
      </c>
      <c r="L84" s="9" t="s">
        <v>34</v>
      </c>
      <c r="M84" s="206"/>
      <c r="N84" s="8" t="str">
        <f t="shared" si="142"/>
        <v/>
      </c>
      <c r="O84" s="630"/>
      <c r="P84" s="305"/>
      <c r="Q84" s="306"/>
      <c r="R84" s="307"/>
      <c r="S84" s="330"/>
      <c r="T84" s="330"/>
      <c r="Y84" s="195" t="str">
        <f>IF(C83="","",COUNTIF($B$14:$C$462,C83))</f>
        <v/>
      </c>
      <c r="Z84" s="195" t="str">
        <f t="shared" ref="Z84" si="158">IF(C83="","",COUNTIF($J$14:$J$463,J84))</f>
        <v/>
      </c>
      <c r="AA84" s="195" t="str">
        <f t="shared" ref="AA84" si="159">IF(C83="","",IF(AND(Y84&gt;1,Z84&gt;1),1,""))</f>
        <v/>
      </c>
      <c r="AB84" s="195" t="str">
        <f t="shared" si="148"/>
        <v/>
      </c>
      <c r="AC84" s="195" t="str">
        <f t="shared" si="149"/>
        <v/>
      </c>
      <c r="AD84" s="195" t="str">
        <f t="shared" si="122"/>
        <v/>
      </c>
      <c r="AE84" s="195" t="str">
        <f t="shared" si="122"/>
        <v/>
      </c>
      <c r="AF84" s="195" t="str">
        <f t="shared" si="127"/>
        <v/>
      </c>
      <c r="AG84" s="195" t="str">
        <f t="shared" si="127"/>
        <v/>
      </c>
      <c r="AH84" s="195" t="str">
        <f t="shared" si="127"/>
        <v/>
      </c>
      <c r="AI84" s="195" t="str">
        <f t="shared" si="127"/>
        <v/>
      </c>
      <c r="AJ84" s="195" t="str">
        <f t="shared" si="127"/>
        <v/>
      </c>
      <c r="AK84" s="195" t="str">
        <f t="shared" si="127"/>
        <v/>
      </c>
      <c r="AL84" s="195" t="str">
        <f t="shared" si="127"/>
        <v/>
      </c>
      <c r="AM84" s="195" t="str">
        <f t="shared" si="127"/>
        <v/>
      </c>
      <c r="AN84" s="195" t="str">
        <f t="shared" si="127"/>
        <v/>
      </c>
      <c r="AO84" s="195" t="str">
        <f t="shared" si="127"/>
        <v/>
      </c>
      <c r="AP84" s="195" t="str">
        <f t="shared" si="127"/>
        <v/>
      </c>
      <c r="AQ84" s="196" t="str">
        <f>IF(J84&gt;0,"",IF(J85&gt;0,1,""))</f>
        <v/>
      </c>
      <c r="AR84" s="196" t="str">
        <f>IF(J84="","",IF(C83&gt;0,"",1))</f>
        <v/>
      </c>
      <c r="AS84" s="195" t="str">
        <f t="shared" si="145"/>
        <v/>
      </c>
      <c r="AT84" s="195" t="str">
        <f t="shared" si="145"/>
        <v/>
      </c>
      <c r="AU84" s="195" t="str">
        <f t="shared" si="145"/>
        <v/>
      </c>
      <c r="AV84" s="195" t="str">
        <f t="shared" si="145"/>
        <v/>
      </c>
      <c r="AW84" s="196"/>
      <c r="AX84" s="195" t="str">
        <f t="shared" si="145"/>
        <v/>
      </c>
      <c r="AY84" s="195" t="str">
        <f t="shared" si="145"/>
        <v/>
      </c>
      <c r="AZ84" s="195" t="str">
        <f t="shared" si="145"/>
        <v/>
      </c>
      <c r="BA84" s="195" t="str">
        <f t="shared" si="145"/>
        <v/>
      </c>
    </row>
    <row r="85" spans="1:53" s="17" customFormat="1" ht="18" customHeight="1" thickBot="1">
      <c r="A85" s="345"/>
      <c r="B85" s="303" t="s">
        <v>35</v>
      </c>
      <c r="C85" s="304"/>
      <c r="D85" s="42"/>
      <c r="E85" s="40"/>
      <c r="F85" s="41"/>
      <c r="G85" s="354"/>
      <c r="H85" s="354"/>
      <c r="I85" s="10" t="s">
        <v>36</v>
      </c>
      <c r="J85" s="152"/>
      <c r="K85" s="11" t="str">
        <f>IF(J85&gt;0,VLOOKUP(J85,男子登録情報!$J$2:$K$21,2,0),"")</f>
        <v/>
      </c>
      <c r="L85" s="12" t="s">
        <v>37</v>
      </c>
      <c r="M85" s="207"/>
      <c r="N85" s="8" t="str">
        <f t="shared" si="142"/>
        <v/>
      </c>
      <c r="O85" s="631"/>
      <c r="P85" s="308"/>
      <c r="Q85" s="309"/>
      <c r="R85" s="310"/>
      <c r="S85" s="331"/>
      <c r="T85" s="331"/>
      <c r="Y85" s="195" t="str">
        <f>IF(C83="","",COUNTIF($B$14:$C$462,C83))</f>
        <v/>
      </c>
      <c r="Z85" s="195" t="str">
        <f t="shared" ref="Z85" si="160">IF(C83="","",COUNTIF($J$14:$J$463,J85))</f>
        <v/>
      </c>
      <c r="AA85" s="195" t="str">
        <f t="shared" ref="AA85" si="161">IF(C83="","",IF(AND(Y85&gt;1,Z85&gt;1),1,""))</f>
        <v/>
      </c>
      <c r="AB85" s="195" t="str">
        <f t="shared" si="148"/>
        <v/>
      </c>
      <c r="AC85" s="195" t="str">
        <f t="shared" si="149"/>
        <v/>
      </c>
      <c r="AD85" s="195" t="str">
        <f t="shared" si="122"/>
        <v/>
      </c>
      <c r="AE85" s="195" t="str">
        <f t="shared" si="122"/>
        <v/>
      </c>
      <c r="AF85" s="195" t="str">
        <f t="shared" si="127"/>
        <v/>
      </c>
      <c r="AG85" s="195" t="str">
        <f t="shared" si="127"/>
        <v/>
      </c>
      <c r="AH85" s="195" t="str">
        <f t="shared" si="127"/>
        <v/>
      </c>
      <c r="AI85" s="195" t="str">
        <f t="shared" si="127"/>
        <v/>
      </c>
      <c r="AJ85" s="195" t="str">
        <f t="shared" si="127"/>
        <v/>
      </c>
      <c r="AK85" s="195" t="str">
        <f t="shared" si="127"/>
        <v/>
      </c>
      <c r="AL85" s="195" t="str">
        <f t="shared" si="127"/>
        <v/>
      </c>
      <c r="AM85" s="195" t="str">
        <f t="shared" si="127"/>
        <v/>
      </c>
      <c r="AN85" s="195" t="str">
        <f t="shared" si="127"/>
        <v/>
      </c>
      <c r="AO85" s="195" t="str">
        <f t="shared" si="127"/>
        <v/>
      </c>
      <c r="AP85" s="195" t="str">
        <f t="shared" si="127"/>
        <v/>
      </c>
      <c r="AQ85" s="196" t="str">
        <f>IF(C83="","",IF(S83&gt;0,"",IF(T83&gt;0,"",IF(COUNTBLANK(J83:J85)&lt;3,"",1))))</f>
        <v/>
      </c>
      <c r="AR85" s="196" t="str">
        <f>IF(J85="","",IF(C83&gt;0,"",1))</f>
        <v/>
      </c>
      <c r="AS85" s="195" t="str">
        <f t="shared" si="145"/>
        <v/>
      </c>
      <c r="AT85" s="195" t="str">
        <f t="shared" si="145"/>
        <v/>
      </c>
      <c r="AU85" s="195" t="str">
        <f t="shared" si="145"/>
        <v/>
      </c>
      <c r="AV85" s="195" t="str">
        <f t="shared" si="145"/>
        <v/>
      </c>
      <c r="AW85" s="196"/>
      <c r="AX85" s="195" t="str">
        <f t="shared" si="145"/>
        <v/>
      </c>
      <c r="AY85" s="195" t="str">
        <f t="shared" si="145"/>
        <v/>
      </c>
      <c r="AZ85" s="195" t="str">
        <f t="shared" si="145"/>
        <v/>
      </c>
      <c r="BA85" s="195" t="str">
        <f t="shared" si="145"/>
        <v/>
      </c>
    </row>
    <row r="86" spans="1:53" s="17" customFormat="1" ht="18" customHeight="1" thickTop="1" thickBot="1">
      <c r="A86" s="343">
        <v>25</v>
      </c>
      <c r="B86" s="314" t="s">
        <v>1234</v>
      </c>
      <c r="C86" s="316"/>
      <c r="D86" s="316" t="str">
        <f>IF(C86&gt;0,VLOOKUP(C86,男子登録情報!$A$1:$H$1688,3,0),"")</f>
        <v/>
      </c>
      <c r="E86" s="316" t="str">
        <f>IF(C86&gt;0,VLOOKUP(C86,男子登録情報!$A$1:$H$1688,4,0),"")</f>
        <v/>
      </c>
      <c r="F86" s="38" t="str">
        <f>IF(C86&gt;0,VLOOKUP(C86,男子登録情報!$A$1:$H$1688,8,0),"")</f>
        <v/>
      </c>
      <c r="G86" s="352" t="e">
        <f>IF(F87&gt;0,VLOOKUP(F87,男子登録情報!$N$2:$O$48,2,0),"")</f>
        <v>#N/A</v>
      </c>
      <c r="H86" s="352" t="str">
        <f>IF(C86&gt;0,TEXT(C86,"100000000"),"")</f>
        <v/>
      </c>
      <c r="I86" s="6" t="s">
        <v>29</v>
      </c>
      <c r="J86" s="152"/>
      <c r="K86" s="7" t="str">
        <f>IF(J86&gt;0,VLOOKUP(J86,男子登録情報!$J$1:$K$21,2,0),"")</f>
        <v/>
      </c>
      <c r="L86" s="6" t="s">
        <v>32</v>
      </c>
      <c r="M86" s="208"/>
      <c r="N86" s="8" t="str">
        <f t="shared" si="142"/>
        <v/>
      </c>
      <c r="O86" s="630"/>
      <c r="P86" s="326"/>
      <c r="Q86" s="327"/>
      <c r="R86" s="328"/>
      <c r="S86" s="329" t="str">
        <f>IF(C86="","",IF(COUNTIF('様式Ⅱ(男子4×100mR)'!$C$18:$C$29,C86)=0,"",$A$5))</f>
        <v/>
      </c>
      <c r="T86" s="329" t="str">
        <f>IF(C86="","",IF(COUNTIF('様式Ⅱ(男子4×400mR)'!$C$18:$C$29,C86)=0,"",$A$5))</f>
        <v/>
      </c>
      <c r="Y86" s="195" t="str">
        <f>IF(C86="","",COUNTIF($B$14:$C$462,C86))</f>
        <v/>
      </c>
      <c r="Z86" s="195" t="str">
        <f t="shared" ref="Z86" si="162">IF(C86="","",COUNTIF($J$14:$J$463,J86))</f>
        <v/>
      </c>
      <c r="AA86" s="195" t="str">
        <f t="shared" ref="AA86" si="163">IF(C86="","",IF(AND(Y86&gt;1,Z86&gt;1),1,""))</f>
        <v/>
      </c>
      <c r="AB86" s="195" t="str">
        <f t="shared" si="148"/>
        <v/>
      </c>
      <c r="AC86" s="195" t="str">
        <f t="shared" si="149"/>
        <v/>
      </c>
      <c r="AD86" s="195" t="str">
        <f t="shared" si="122"/>
        <v/>
      </c>
      <c r="AE86" s="195" t="str">
        <f t="shared" si="122"/>
        <v/>
      </c>
      <c r="AF86" s="195" t="str">
        <f t="shared" si="127"/>
        <v/>
      </c>
      <c r="AG86" s="195" t="str">
        <f t="shared" si="127"/>
        <v/>
      </c>
      <c r="AH86" s="195" t="str">
        <f t="shared" si="127"/>
        <v/>
      </c>
      <c r="AI86" s="195" t="str">
        <f t="shared" si="127"/>
        <v/>
      </c>
      <c r="AJ86" s="195" t="str">
        <f t="shared" si="127"/>
        <v/>
      </c>
      <c r="AK86" s="195" t="str">
        <f t="shared" si="127"/>
        <v/>
      </c>
      <c r="AL86" s="195" t="str">
        <f t="shared" si="127"/>
        <v/>
      </c>
      <c r="AM86" s="195" t="str">
        <f t="shared" si="127"/>
        <v/>
      </c>
      <c r="AN86" s="195" t="str">
        <f t="shared" si="127"/>
        <v/>
      </c>
      <c r="AO86" s="195" t="str">
        <f t="shared" si="127"/>
        <v/>
      </c>
      <c r="AP86" s="195" t="str">
        <f t="shared" si="127"/>
        <v/>
      </c>
      <c r="AQ86" s="196" t="str">
        <f>IF(J86&gt;0,"",IF(J87&gt;0,1,""))</f>
        <v/>
      </c>
      <c r="AR86" s="196" t="str">
        <f>IF(J86="","",IF(C86&gt;0,"",1))</f>
        <v/>
      </c>
      <c r="AS86" s="195" t="str">
        <f t="shared" si="145"/>
        <v/>
      </c>
      <c r="AT86" s="195" t="str">
        <f t="shared" si="145"/>
        <v/>
      </c>
      <c r="AU86" s="195" t="str">
        <f t="shared" si="145"/>
        <v/>
      </c>
      <c r="AV86" s="195" t="str">
        <f t="shared" si="145"/>
        <v/>
      </c>
      <c r="AW86" s="196">
        <f>COUNTIF($C$14:C86,C86)</f>
        <v>0</v>
      </c>
      <c r="AX86" s="195" t="str">
        <f t="shared" si="145"/>
        <v/>
      </c>
      <c r="AY86" s="195" t="str">
        <f t="shared" si="145"/>
        <v/>
      </c>
      <c r="AZ86" s="195" t="str">
        <f t="shared" si="145"/>
        <v/>
      </c>
      <c r="BA86" s="195" t="str">
        <f t="shared" si="145"/>
        <v/>
      </c>
    </row>
    <row r="87" spans="1:53" s="17" customFormat="1" ht="18" customHeight="1" thickBot="1">
      <c r="A87" s="344"/>
      <c r="B87" s="315"/>
      <c r="C87" s="317"/>
      <c r="D87" s="317"/>
      <c r="E87" s="317"/>
      <c r="F87" s="39" t="str">
        <f>IF(C86&gt;0,VLOOKUP(C86,男子登録情報!$A$1:$H$1688,5,0),"")</f>
        <v/>
      </c>
      <c r="G87" s="353"/>
      <c r="H87" s="353"/>
      <c r="I87" s="9" t="s">
        <v>33</v>
      </c>
      <c r="J87" s="152"/>
      <c r="K87" s="7" t="str">
        <f>IF(J87&gt;0,VLOOKUP(J87,男子登録情報!$J$2:$K$21,2,0),"")</f>
        <v/>
      </c>
      <c r="L87" s="9" t="s">
        <v>34</v>
      </c>
      <c r="M87" s="206"/>
      <c r="N87" s="8" t="str">
        <f t="shared" si="142"/>
        <v/>
      </c>
      <c r="O87" s="630"/>
      <c r="P87" s="305"/>
      <c r="Q87" s="306"/>
      <c r="R87" s="307"/>
      <c r="S87" s="330"/>
      <c r="T87" s="330"/>
      <c r="Y87" s="195" t="str">
        <f>IF(C86="","",COUNTIF($B$14:$C$462,C86))</f>
        <v/>
      </c>
      <c r="Z87" s="195" t="str">
        <f t="shared" ref="Z87" si="164">IF(C86="","",COUNTIF($J$14:$J$463,J87))</f>
        <v/>
      </c>
      <c r="AA87" s="195" t="str">
        <f t="shared" ref="AA87" si="165">IF(C86="","",IF(AND(Y87&gt;1,Z87&gt;1),1,""))</f>
        <v/>
      </c>
      <c r="AB87" s="195" t="str">
        <f t="shared" si="148"/>
        <v/>
      </c>
      <c r="AC87" s="195" t="str">
        <f t="shared" si="149"/>
        <v/>
      </c>
      <c r="AD87" s="195" t="str">
        <f t="shared" si="122"/>
        <v/>
      </c>
      <c r="AE87" s="195" t="str">
        <f t="shared" si="122"/>
        <v/>
      </c>
      <c r="AF87" s="195" t="str">
        <f t="shared" si="127"/>
        <v/>
      </c>
      <c r="AG87" s="195" t="str">
        <f t="shared" si="127"/>
        <v/>
      </c>
      <c r="AH87" s="195" t="str">
        <f t="shared" si="127"/>
        <v/>
      </c>
      <c r="AI87" s="195" t="str">
        <f t="shared" si="127"/>
        <v/>
      </c>
      <c r="AJ87" s="195" t="str">
        <f t="shared" si="127"/>
        <v/>
      </c>
      <c r="AK87" s="195" t="str">
        <f t="shared" si="127"/>
        <v/>
      </c>
      <c r="AL87" s="195" t="str">
        <f t="shared" si="127"/>
        <v/>
      </c>
      <c r="AM87" s="195" t="str">
        <f t="shared" si="127"/>
        <v/>
      </c>
      <c r="AN87" s="195" t="str">
        <f t="shared" si="127"/>
        <v/>
      </c>
      <c r="AO87" s="195" t="str">
        <f t="shared" si="127"/>
        <v/>
      </c>
      <c r="AP87" s="195" t="str">
        <f t="shared" si="127"/>
        <v/>
      </c>
      <c r="AQ87" s="196" t="str">
        <f>IF(J87&gt;0,"",IF(J88&gt;0,1,""))</f>
        <v/>
      </c>
      <c r="AR87" s="196" t="str">
        <f>IF(J87="","",IF(C86&gt;0,"",1))</f>
        <v/>
      </c>
      <c r="AS87" s="195" t="str">
        <f t="shared" si="145"/>
        <v/>
      </c>
      <c r="AT87" s="195" t="str">
        <f t="shared" si="145"/>
        <v/>
      </c>
      <c r="AU87" s="195" t="str">
        <f t="shared" si="145"/>
        <v/>
      </c>
      <c r="AV87" s="195" t="str">
        <f t="shared" si="145"/>
        <v/>
      </c>
      <c r="AW87" s="196"/>
      <c r="AX87" s="195" t="str">
        <f t="shared" si="145"/>
        <v/>
      </c>
      <c r="AY87" s="195" t="str">
        <f t="shared" si="145"/>
        <v/>
      </c>
      <c r="AZ87" s="195" t="str">
        <f t="shared" si="145"/>
        <v/>
      </c>
      <c r="BA87" s="195" t="str">
        <f t="shared" si="145"/>
        <v/>
      </c>
    </row>
    <row r="88" spans="1:53" s="17" customFormat="1" ht="18" customHeight="1" thickBot="1">
      <c r="A88" s="345"/>
      <c r="B88" s="303" t="s">
        <v>35</v>
      </c>
      <c r="C88" s="304"/>
      <c r="D88" s="40"/>
      <c r="E88" s="40"/>
      <c r="F88" s="41"/>
      <c r="G88" s="354"/>
      <c r="H88" s="354"/>
      <c r="I88" s="10" t="s">
        <v>36</v>
      </c>
      <c r="J88" s="152"/>
      <c r="K88" s="11" t="str">
        <f>IF(J88&gt;0,VLOOKUP(J88,男子登録情報!$J$2:$K$21,2,0),"")</f>
        <v/>
      </c>
      <c r="L88" s="12" t="s">
        <v>37</v>
      </c>
      <c r="M88" s="207"/>
      <c r="N88" s="8" t="str">
        <f t="shared" si="142"/>
        <v/>
      </c>
      <c r="O88" s="631"/>
      <c r="P88" s="308"/>
      <c r="Q88" s="309"/>
      <c r="R88" s="310"/>
      <c r="S88" s="331"/>
      <c r="T88" s="331"/>
      <c r="Y88" s="195" t="str">
        <f>IF(C86="","",COUNTIF($B$14:$C$462,C86))</f>
        <v/>
      </c>
      <c r="Z88" s="195" t="str">
        <f t="shared" ref="Z88" si="166">IF(C86="","",COUNTIF($J$14:$J$463,J88))</f>
        <v/>
      </c>
      <c r="AA88" s="195" t="str">
        <f t="shared" ref="AA88" si="167">IF(C86="","",IF(AND(Y88&gt;1,Z88&gt;1),1,""))</f>
        <v/>
      </c>
      <c r="AB88" s="195" t="str">
        <f t="shared" si="148"/>
        <v/>
      </c>
      <c r="AC88" s="195" t="str">
        <f t="shared" si="149"/>
        <v/>
      </c>
      <c r="AD88" s="195" t="str">
        <f t="shared" ref="AD88:AE103" si="168">IF($J88="","",COUNTIF($M88,AD$13))</f>
        <v/>
      </c>
      <c r="AE88" s="195" t="str">
        <f t="shared" si="168"/>
        <v/>
      </c>
      <c r="AF88" s="195" t="str">
        <f t="shared" si="127"/>
        <v/>
      </c>
      <c r="AG88" s="195" t="str">
        <f t="shared" si="127"/>
        <v/>
      </c>
      <c r="AH88" s="195" t="str">
        <f t="shared" si="127"/>
        <v/>
      </c>
      <c r="AI88" s="195" t="str">
        <f t="shared" si="127"/>
        <v/>
      </c>
      <c r="AJ88" s="195" t="str">
        <f t="shared" si="127"/>
        <v/>
      </c>
      <c r="AK88" s="195" t="str">
        <f t="shared" si="127"/>
        <v/>
      </c>
      <c r="AL88" s="195" t="str">
        <f t="shared" si="127"/>
        <v/>
      </c>
      <c r="AM88" s="195" t="str">
        <f t="shared" si="127"/>
        <v/>
      </c>
      <c r="AN88" s="195" t="str">
        <f t="shared" si="127"/>
        <v/>
      </c>
      <c r="AO88" s="195" t="str">
        <f t="shared" si="127"/>
        <v/>
      </c>
      <c r="AP88" s="195" t="str">
        <f t="shared" si="127"/>
        <v/>
      </c>
      <c r="AQ88" s="196" t="str">
        <f>IF(C86="","",IF(S86&gt;0,"",IF(T86&gt;0,"",IF(COUNTBLANK(J86:J88)&lt;3,"",1))))</f>
        <v/>
      </c>
      <c r="AR88" s="196" t="str">
        <f>IF(J88="","",IF(C86&gt;0,"",1))</f>
        <v/>
      </c>
      <c r="AS88" s="195" t="str">
        <f t="shared" si="145"/>
        <v/>
      </c>
      <c r="AT88" s="195" t="str">
        <f t="shared" si="145"/>
        <v/>
      </c>
      <c r="AU88" s="195" t="str">
        <f t="shared" si="145"/>
        <v/>
      </c>
      <c r="AV88" s="195" t="str">
        <f t="shared" si="145"/>
        <v/>
      </c>
      <c r="AW88" s="196"/>
      <c r="AX88" s="195" t="str">
        <f t="shared" si="145"/>
        <v/>
      </c>
      <c r="AY88" s="195" t="str">
        <f t="shared" si="145"/>
        <v/>
      </c>
      <c r="AZ88" s="195" t="str">
        <f t="shared" si="145"/>
        <v/>
      </c>
      <c r="BA88" s="195" t="str">
        <f t="shared" si="145"/>
        <v/>
      </c>
    </row>
    <row r="89" spans="1:53" s="17" customFormat="1" ht="18" customHeight="1" thickTop="1" thickBot="1">
      <c r="A89" s="343">
        <v>26</v>
      </c>
      <c r="B89" s="314" t="s">
        <v>1234</v>
      </c>
      <c r="C89" s="316"/>
      <c r="D89" s="316" t="str">
        <f>IF(C89&gt;0,VLOOKUP(C89,男子登録情報!$A$1:$H$1688,3,0),"")</f>
        <v/>
      </c>
      <c r="E89" s="316" t="str">
        <f>IF(C89&gt;0,VLOOKUP(C89,男子登録情報!$A$1:$H$1688,4,0),"")</f>
        <v/>
      </c>
      <c r="F89" s="38" t="str">
        <f>IF(C89&gt;0,VLOOKUP(C89,男子登録情報!$A$1:$H$1688,8,0),"")</f>
        <v/>
      </c>
      <c r="G89" s="352" t="e">
        <f>IF(F90&gt;0,VLOOKUP(F90,男子登録情報!$N$2:$O$48,2,0),"")</f>
        <v>#N/A</v>
      </c>
      <c r="H89" s="352" t="str">
        <f>IF(C89&gt;0,TEXT(C89,"100000000"),"")</f>
        <v/>
      </c>
      <c r="I89" s="6" t="s">
        <v>29</v>
      </c>
      <c r="J89" s="152"/>
      <c r="K89" s="7" t="str">
        <f>IF(J89&gt;0,VLOOKUP(J89,男子登録情報!$J$1:$K$21,2,0),"")</f>
        <v/>
      </c>
      <c r="L89" s="6" t="s">
        <v>32</v>
      </c>
      <c r="M89" s="208"/>
      <c r="N89" s="8" t="str">
        <f t="shared" si="142"/>
        <v/>
      </c>
      <c r="O89" s="630"/>
      <c r="P89" s="326"/>
      <c r="Q89" s="327"/>
      <c r="R89" s="328"/>
      <c r="S89" s="329" t="str">
        <f>IF(C89="","",IF(COUNTIF('様式Ⅱ(男子4×100mR)'!$C$18:$C$29,C89)=0,"",$A$5))</f>
        <v/>
      </c>
      <c r="T89" s="329" t="str">
        <f>IF(C89="","",IF(COUNTIF('様式Ⅱ(男子4×400mR)'!$C$18:$C$29,C89)=0,"",$A$5))</f>
        <v/>
      </c>
      <c r="Y89" s="195" t="str">
        <f>IF(C89="","",COUNTIF($B$14:$C$462,C89))</f>
        <v/>
      </c>
      <c r="Z89" s="195" t="str">
        <f t="shared" ref="Z89" si="169">IF(C89="","",COUNTIF($J$14:$J$463,J89))</f>
        <v/>
      </c>
      <c r="AA89" s="195" t="str">
        <f t="shared" ref="AA89" si="170">IF(C89="","",IF(AND(Y89&gt;1,Z89&gt;1),1,""))</f>
        <v/>
      </c>
      <c r="AB89" s="195" t="str">
        <f t="shared" si="148"/>
        <v/>
      </c>
      <c r="AC89" s="195" t="str">
        <f t="shared" si="149"/>
        <v/>
      </c>
      <c r="AD89" s="195" t="str">
        <f t="shared" si="168"/>
        <v/>
      </c>
      <c r="AE89" s="195" t="str">
        <f t="shared" si="168"/>
        <v/>
      </c>
      <c r="AF89" s="195" t="str">
        <f t="shared" si="127"/>
        <v/>
      </c>
      <c r="AG89" s="195" t="str">
        <f t="shared" si="127"/>
        <v/>
      </c>
      <c r="AH89" s="195" t="str">
        <f t="shared" si="127"/>
        <v/>
      </c>
      <c r="AI89" s="195" t="str">
        <f t="shared" si="127"/>
        <v/>
      </c>
      <c r="AJ89" s="195" t="str">
        <f t="shared" si="127"/>
        <v/>
      </c>
      <c r="AK89" s="195" t="str">
        <f t="shared" si="127"/>
        <v/>
      </c>
      <c r="AL89" s="195" t="str">
        <f t="shared" si="127"/>
        <v/>
      </c>
      <c r="AM89" s="195" t="str">
        <f t="shared" si="127"/>
        <v/>
      </c>
      <c r="AN89" s="195" t="str">
        <f t="shared" si="127"/>
        <v/>
      </c>
      <c r="AO89" s="195" t="str">
        <f t="shared" si="127"/>
        <v/>
      </c>
      <c r="AP89" s="195" t="str">
        <f t="shared" si="127"/>
        <v/>
      </c>
      <c r="AQ89" s="196" t="str">
        <f>IF(J89&gt;0,"",IF(J90&gt;0,1,""))</f>
        <v/>
      </c>
      <c r="AR89" s="196" t="str">
        <f>IF(J89="","",IF(C89&gt;0,"",1))</f>
        <v/>
      </c>
      <c r="AS89" s="195" t="str">
        <f t="shared" si="145"/>
        <v/>
      </c>
      <c r="AT89" s="195" t="str">
        <f t="shared" si="145"/>
        <v/>
      </c>
      <c r="AU89" s="195" t="str">
        <f t="shared" si="145"/>
        <v/>
      </c>
      <c r="AV89" s="195" t="str">
        <f t="shared" si="145"/>
        <v/>
      </c>
      <c r="AW89" s="196">
        <f>COUNTIF($C$14:C89,C89)</f>
        <v>0</v>
      </c>
      <c r="AX89" s="195" t="str">
        <f t="shared" si="145"/>
        <v/>
      </c>
      <c r="AY89" s="195" t="str">
        <f t="shared" si="145"/>
        <v/>
      </c>
      <c r="AZ89" s="195" t="str">
        <f t="shared" si="145"/>
        <v/>
      </c>
      <c r="BA89" s="195" t="str">
        <f t="shared" si="145"/>
        <v/>
      </c>
    </row>
    <row r="90" spans="1:53" s="17" customFormat="1" ht="18" customHeight="1" thickBot="1">
      <c r="A90" s="344"/>
      <c r="B90" s="315"/>
      <c r="C90" s="317"/>
      <c r="D90" s="317"/>
      <c r="E90" s="317"/>
      <c r="F90" s="39" t="str">
        <f>IF(C89&gt;0,VLOOKUP(C89,男子登録情報!$A$1:$H$1688,5,0),"")</f>
        <v/>
      </c>
      <c r="G90" s="353"/>
      <c r="H90" s="353"/>
      <c r="I90" s="9" t="s">
        <v>33</v>
      </c>
      <c r="J90" s="152"/>
      <c r="K90" s="7" t="str">
        <f>IF(J90&gt;0,VLOOKUP(J90,男子登録情報!$J$2:$K$21,2,0),"")</f>
        <v/>
      </c>
      <c r="L90" s="9" t="s">
        <v>34</v>
      </c>
      <c r="M90" s="206"/>
      <c r="N90" s="8" t="str">
        <f t="shared" si="142"/>
        <v/>
      </c>
      <c r="O90" s="630"/>
      <c r="P90" s="305"/>
      <c r="Q90" s="306"/>
      <c r="R90" s="307"/>
      <c r="S90" s="330"/>
      <c r="T90" s="330"/>
      <c r="Y90" s="195" t="str">
        <f>IF(C89="","",COUNTIF($B$14:$C$462,C89))</f>
        <v/>
      </c>
      <c r="Z90" s="195" t="str">
        <f t="shared" ref="Z90" si="171">IF(C89="","",COUNTIF($J$14:$J$463,J90))</f>
        <v/>
      </c>
      <c r="AA90" s="195" t="str">
        <f t="shared" ref="AA90" si="172">IF(C89="","",IF(AND(Y90&gt;1,Z90&gt;1),1,""))</f>
        <v/>
      </c>
      <c r="AB90" s="195" t="str">
        <f t="shared" si="148"/>
        <v/>
      </c>
      <c r="AC90" s="195" t="str">
        <f t="shared" si="149"/>
        <v/>
      </c>
      <c r="AD90" s="195" t="str">
        <f t="shared" si="168"/>
        <v/>
      </c>
      <c r="AE90" s="195" t="str">
        <f t="shared" si="168"/>
        <v/>
      </c>
      <c r="AF90" s="195" t="str">
        <f t="shared" si="127"/>
        <v/>
      </c>
      <c r="AG90" s="195" t="str">
        <f t="shared" si="127"/>
        <v/>
      </c>
      <c r="AH90" s="195" t="str">
        <f t="shared" si="127"/>
        <v/>
      </c>
      <c r="AI90" s="195" t="str">
        <f t="shared" si="127"/>
        <v/>
      </c>
      <c r="AJ90" s="195" t="str">
        <f t="shared" si="127"/>
        <v/>
      </c>
      <c r="AK90" s="195" t="str">
        <f t="shared" si="127"/>
        <v/>
      </c>
      <c r="AL90" s="195" t="str">
        <f t="shared" si="127"/>
        <v/>
      </c>
      <c r="AM90" s="195" t="str">
        <f t="shared" si="127"/>
        <v/>
      </c>
      <c r="AN90" s="195" t="str">
        <f t="shared" si="127"/>
        <v/>
      </c>
      <c r="AO90" s="195" t="str">
        <f t="shared" si="127"/>
        <v/>
      </c>
      <c r="AP90" s="195" t="str">
        <f t="shared" si="127"/>
        <v/>
      </c>
      <c r="AQ90" s="196" t="str">
        <f>IF(J90&gt;0,"",IF(J91&gt;0,1,""))</f>
        <v/>
      </c>
      <c r="AR90" s="196" t="str">
        <f>IF(J90="","",IF(C89&gt;0,"",1))</f>
        <v/>
      </c>
      <c r="AS90" s="195" t="str">
        <f t="shared" si="145"/>
        <v/>
      </c>
      <c r="AT90" s="195" t="str">
        <f t="shared" si="145"/>
        <v/>
      </c>
      <c r="AU90" s="195" t="str">
        <f t="shared" si="145"/>
        <v/>
      </c>
      <c r="AV90" s="195" t="str">
        <f t="shared" si="145"/>
        <v/>
      </c>
      <c r="AW90" s="196"/>
      <c r="AX90" s="195" t="str">
        <f t="shared" si="145"/>
        <v/>
      </c>
      <c r="AY90" s="195" t="str">
        <f t="shared" si="145"/>
        <v/>
      </c>
      <c r="AZ90" s="195" t="str">
        <f t="shared" si="145"/>
        <v/>
      </c>
      <c r="BA90" s="195" t="str">
        <f t="shared" si="145"/>
        <v/>
      </c>
    </row>
    <row r="91" spans="1:53" s="17" customFormat="1" ht="18" customHeight="1" thickBot="1">
      <c r="A91" s="345"/>
      <c r="B91" s="303" t="s">
        <v>35</v>
      </c>
      <c r="C91" s="304"/>
      <c r="D91" s="40"/>
      <c r="E91" s="40"/>
      <c r="F91" s="41"/>
      <c r="G91" s="354"/>
      <c r="H91" s="354"/>
      <c r="I91" s="10" t="s">
        <v>36</v>
      </c>
      <c r="J91" s="152"/>
      <c r="K91" s="11" t="str">
        <f>IF(J91&gt;0,VLOOKUP(J91,男子登録情報!$J$2:$K$21,2,0),"")</f>
        <v/>
      </c>
      <c r="L91" s="12" t="s">
        <v>37</v>
      </c>
      <c r="M91" s="207"/>
      <c r="N91" s="8" t="str">
        <f t="shared" si="142"/>
        <v/>
      </c>
      <c r="O91" s="631"/>
      <c r="P91" s="308"/>
      <c r="Q91" s="309"/>
      <c r="R91" s="310"/>
      <c r="S91" s="331"/>
      <c r="T91" s="331"/>
      <c r="Y91" s="195" t="str">
        <f>IF(C89="","",COUNTIF($B$14:$C$462,C89))</f>
        <v/>
      </c>
      <c r="Z91" s="195" t="str">
        <f t="shared" ref="Z91" si="173">IF(C89="","",COUNTIF($J$14:$J$463,J91))</f>
        <v/>
      </c>
      <c r="AA91" s="195" t="str">
        <f t="shared" ref="AA91" si="174">IF(C89="","",IF(AND(Y91&gt;1,Z91&gt;1),1,""))</f>
        <v/>
      </c>
      <c r="AB91" s="195" t="str">
        <f t="shared" si="148"/>
        <v/>
      </c>
      <c r="AC91" s="195" t="str">
        <f t="shared" si="149"/>
        <v/>
      </c>
      <c r="AD91" s="195" t="str">
        <f t="shared" si="168"/>
        <v/>
      </c>
      <c r="AE91" s="195" t="str">
        <f t="shared" si="168"/>
        <v/>
      </c>
      <c r="AF91" s="195" t="str">
        <f t="shared" ref="AF91:AP103" si="175">IF($J91="","",COUNTIF($M91,AF$13))</f>
        <v/>
      </c>
      <c r="AG91" s="195" t="str">
        <f t="shared" si="175"/>
        <v/>
      </c>
      <c r="AH91" s="195" t="str">
        <f t="shared" si="175"/>
        <v/>
      </c>
      <c r="AI91" s="195" t="str">
        <f t="shared" si="175"/>
        <v/>
      </c>
      <c r="AJ91" s="195" t="str">
        <f t="shared" si="175"/>
        <v/>
      </c>
      <c r="AK91" s="195" t="str">
        <f t="shared" si="175"/>
        <v/>
      </c>
      <c r="AL91" s="195" t="str">
        <f t="shared" si="175"/>
        <v/>
      </c>
      <c r="AM91" s="195" t="str">
        <f t="shared" si="175"/>
        <v/>
      </c>
      <c r="AN91" s="195" t="str">
        <f t="shared" si="175"/>
        <v/>
      </c>
      <c r="AO91" s="195" t="str">
        <f t="shared" si="175"/>
        <v/>
      </c>
      <c r="AP91" s="195" t="str">
        <f t="shared" si="175"/>
        <v/>
      </c>
      <c r="AQ91" s="196" t="str">
        <f>IF(C89="","",IF(S89&gt;0,"",IF(T89&gt;0,"",IF(COUNTBLANK(J89:J91)&lt;3,"",1))))</f>
        <v/>
      </c>
      <c r="AR91" s="196" t="str">
        <f>IF(J91="","",IF(C89&gt;0,"",1))</f>
        <v/>
      </c>
      <c r="AS91" s="195" t="str">
        <f t="shared" si="145"/>
        <v/>
      </c>
      <c r="AT91" s="195" t="str">
        <f t="shared" si="145"/>
        <v/>
      </c>
      <c r="AU91" s="195" t="str">
        <f t="shared" si="145"/>
        <v/>
      </c>
      <c r="AV91" s="195" t="str">
        <f t="shared" si="145"/>
        <v/>
      </c>
      <c r="AW91" s="196"/>
      <c r="AX91" s="195" t="str">
        <f t="shared" si="145"/>
        <v/>
      </c>
      <c r="AY91" s="195" t="str">
        <f t="shared" si="145"/>
        <v/>
      </c>
      <c r="AZ91" s="195" t="str">
        <f t="shared" si="145"/>
        <v/>
      </c>
      <c r="BA91" s="195" t="str">
        <f t="shared" si="145"/>
        <v/>
      </c>
    </row>
    <row r="92" spans="1:53" s="17" customFormat="1" ht="18" customHeight="1" thickTop="1" thickBot="1">
      <c r="A92" s="343">
        <v>27</v>
      </c>
      <c r="B92" s="314" t="s">
        <v>1234</v>
      </c>
      <c r="C92" s="316"/>
      <c r="D92" s="316" t="str">
        <f>IF(C92&gt;0,VLOOKUP(C92,男子登録情報!$A$1:$H$1688,3,0),"")</f>
        <v/>
      </c>
      <c r="E92" s="316" t="str">
        <f>IF(C92&gt;0,VLOOKUP(C92,男子登録情報!$A$1:$H$1688,4,0),"")</f>
        <v/>
      </c>
      <c r="F92" s="38" t="str">
        <f>IF(C92&gt;0,VLOOKUP(C92,男子登録情報!$A$1:$H$1688,8,0),"")</f>
        <v/>
      </c>
      <c r="G92" s="352" t="e">
        <f>IF(F93&gt;0,VLOOKUP(F93,男子登録情報!$N$2:$O$48,2,0),"")</f>
        <v>#N/A</v>
      </c>
      <c r="H92" s="352" t="str">
        <f>IF(C92&gt;0,TEXT(C92,"100000000"),"")</f>
        <v/>
      </c>
      <c r="I92" s="6" t="s">
        <v>29</v>
      </c>
      <c r="J92" s="152"/>
      <c r="K92" s="7" t="str">
        <f>IF(J92&gt;0,VLOOKUP(J92,男子登録情報!$J$1:$K$21,2,0),"")</f>
        <v/>
      </c>
      <c r="L92" s="6" t="s">
        <v>32</v>
      </c>
      <c r="M92" s="208"/>
      <c r="N92" s="8" t="str">
        <f t="shared" si="142"/>
        <v/>
      </c>
      <c r="O92" s="630"/>
      <c r="P92" s="326"/>
      <c r="Q92" s="327"/>
      <c r="R92" s="328"/>
      <c r="S92" s="329" t="str">
        <f>IF(C92="","",IF(COUNTIF('様式Ⅱ(男子4×100mR)'!$C$18:$C$29,C92)=0,"",$A$5))</f>
        <v/>
      </c>
      <c r="T92" s="329" t="str">
        <f>IF(C92="","",IF(COUNTIF('様式Ⅱ(男子4×400mR)'!$C$18:$C$29,C92)=0,"",$A$5))</f>
        <v/>
      </c>
      <c r="Y92" s="195" t="str">
        <f>IF(C92="","",COUNTIF($B$14:$C$462,C92))</f>
        <v/>
      </c>
      <c r="Z92" s="195" t="str">
        <f t="shared" ref="Z92" si="176">IF(C92="","",COUNTIF($J$14:$J$463,J92))</f>
        <v/>
      </c>
      <c r="AA92" s="195" t="str">
        <f t="shared" ref="AA92" si="177">IF(C92="","",IF(AND(Y92&gt;1,Z92&gt;1),1,""))</f>
        <v/>
      </c>
      <c r="AB92" s="195" t="str">
        <f t="shared" si="148"/>
        <v/>
      </c>
      <c r="AC92" s="195" t="str">
        <f t="shared" si="149"/>
        <v/>
      </c>
      <c r="AD92" s="195" t="str">
        <f t="shared" si="168"/>
        <v/>
      </c>
      <c r="AE92" s="195" t="str">
        <f t="shared" si="168"/>
        <v/>
      </c>
      <c r="AF92" s="195" t="str">
        <f t="shared" si="175"/>
        <v/>
      </c>
      <c r="AG92" s="195" t="str">
        <f t="shared" si="175"/>
        <v/>
      </c>
      <c r="AH92" s="195" t="str">
        <f t="shared" si="175"/>
        <v/>
      </c>
      <c r="AI92" s="195" t="str">
        <f t="shared" si="175"/>
        <v/>
      </c>
      <c r="AJ92" s="195" t="str">
        <f t="shared" si="175"/>
        <v/>
      </c>
      <c r="AK92" s="195" t="str">
        <f t="shared" si="175"/>
        <v/>
      </c>
      <c r="AL92" s="195" t="str">
        <f t="shared" si="175"/>
        <v/>
      </c>
      <c r="AM92" s="195" t="str">
        <f t="shared" si="175"/>
        <v/>
      </c>
      <c r="AN92" s="195" t="str">
        <f t="shared" si="175"/>
        <v/>
      </c>
      <c r="AO92" s="195" t="str">
        <f t="shared" si="175"/>
        <v/>
      </c>
      <c r="AP92" s="195" t="str">
        <f t="shared" si="175"/>
        <v/>
      </c>
      <c r="AQ92" s="196" t="str">
        <f>IF(J92&gt;0,"",IF(J93&gt;0,1,""))</f>
        <v/>
      </c>
      <c r="AR92" s="196" t="str">
        <f>IF(J92="","",IF(C92&gt;0,"",1))</f>
        <v/>
      </c>
      <c r="AS92" s="195" t="str">
        <f t="shared" si="145"/>
        <v/>
      </c>
      <c r="AT92" s="195" t="str">
        <f t="shared" si="145"/>
        <v/>
      </c>
      <c r="AU92" s="195" t="str">
        <f t="shared" si="145"/>
        <v/>
      </c>
      <c r="AV92" s="195" t="str">
        <f t="shared" si="145"/>
        <v/>
      </c>
      <c r="AW92" s="196">
        <f>COUNTIF($C$14:C92,C92)</f>
        <v>0</v>
      </c>
      <c r="AX92" s="195" t="str">
        <f t="shared" si="145"/>
        <v/>
      </c>
      <c r="AY92" s="195" t="str">
        <f t="shared" si="145"/>
        <v/>
      </c>
      <c r="AZ92" s="195" t="str">
        <f t="shared" si="145"/>
        <v/>
      </c>
      <c r="BA92" s="195" t="str">
        <f t="shared" si="145"/>
        <v/>
      </c>
    </row>
    <row r="93" spans="1:53" s="17" customFormat="1" ht="18" customHeight="1" thickBot="1">
      <c r="A93" s="344"/>
      <c r="B93" s="315"/>
      <c r="C93" s="317"/>
      <c r="D93" s="317"/>
      <c r="E93" s="317"/>
      <c r="F93" s="39" t="str">
        <f>IF(C92&gt;0,VLOOKUP(C92,男子登録情報!$A$1:$H$1688,5,0),"")</f>
        <v/>
      </c>
      <c r="G93" s="353"/>
      <c r="H93" s="353"/>
      <c r="I93" s="9" t="s">
        <v>33</v>
      </c>
      <c r="J93" s="152"/>
      <c r="K93" s="7" t="str">
        <f>IF(J93&gt;0,VLOOKUP(J93,男子登録情報!$J$2:$K$21,2,0),"")</f>
        <v/>
      </c>
      <c r="L93" s="9" t="s">
        <v>34</v>
      </c>
      <c r="M93" s="206"/>
      <c r="N93" s="8" t="str">
        <f t="shared" si="142"/>
        <v/>
      </c>
      <c r="O93" s="630"/>
      <c r="P93" s="305"/>
      <c r="Q93" s="306"/>
      <c r="R93" s="307"/>
      <c r="S93" s="330"/>
      <c r="T93" s="330"/>
      <c r="Y93" s="195" t="str">
        <f>IF(C92="","",COUNTIF($B$14:$C$462,C92))</f>
        <v/>
      </c>
      <c r="Z93" s="195" t="str">
        <f t="shared" ref="Z93" si="178">IF(C92="","",COUNTIF($J$14:$J$463,J93))</f>
        <v/>
      </c>
      <c r="AA93" s="195" t="str">
        <f t="shared" ref="AA93" si="179">IF(C92="","",IF(AND(Y93&gt;1,Z93&gt;1),1,""))</f>
        <v/>
      </c>
      <c r="AB93" s="195" t="str">
        <f t="shared" si="148"/>
        <v/>
      </c>
      <c r="AC93" s="195" t="str">
        <f t="shared" si="149"/>
        <v/>
      </c>
      <c r="AD93" s="195" t="str">
        <f t="shared" si="168"/>
        <v/>
      </c>
      <c r="AE93" s="195" t="str">
        <f t="shared" si="168"/>
        <v/>
      </c>
      <c r="AF93" s="195" t="str">
        <f t="shared" si="175"/>
        <v/>
      </c>
      <c r="AG93" s="195" t="str">
        <f t="shared" si="175"/>
        <v/>
      </c>
      <c r="AH93" s="195" t="str">
        <f t="shared" si="175"/>
        <v/>
      </c>
      <c r="AI93" s="195" t="str">
        <f t="shared" si="175"/>
        <v/>
      </c>
      <c r="AJ93" s="195" t="str">
        <f t="shared" si="175"/>
        <v/>
      </c>
      <c r="AK93" s="195" t="str">
        <f t="shared" si="175"/>
        <v/>
      </c>
      <c r="AL93" s="195" t="str">
        <f t="shared" si="175"/>
        <v/>
      </c>
      <c r="AM93" s="195" t="str">
        <f t="shared" si="175"/>
        <v/>
      </c>
      <c r="AN93" s="195" t="str">
        <f t="shared" si="175"/>
        <v/>
      </c>
      <c r="AO93" s="195" t="str">
        <f t="shared" si="175"/>
        <v/>
      </c>
      <c r="AP93" s="195" t="str">
        <f t="shared" si="175"/>
        <v/>
      </c>
      <c r="AQ93" s="196" t="str">
        <f>IF(J93&gt;0,"",IF(J94&gt;0,1,""))</f>
        <v/>
      </c>
      <c r="AR93" s="196" t="str">
        <f>IF(J93="","",IF(C92&gt;0,"",1))</f>
        <v/>
      </c>
      <c r="AS93" s="195" t="str">
        <f t="shared" si="145"/>
        <v/>
      </c>
      <c r="AT93" s="195" t="str">
        <f t="shared" si="145"/>
        <v/>
      </c>
      <c r="AU93" s="195" t="str">
        <f t="shared" si="145"/>
        <v/>
      </c>
      <c r="AV93" s="195" t="str">
        <f t="shared" si="145"/>
        <v/>
      </c>
      <c r="AW93" s="196"/>
      <c r="AX93" s="195" t="str">
        <f t="shared" si="145"/>
        <v/>
      </c>
      <c r="AY93" s="195" t="str">
        <f t="shared" si="145"/>
        <v/>
      </c>
      <c r="AZ93" s="195" t="str">
        <f t="shared" si="145"/>
        <v/>
      </c>
      <c r="BA93" s="195" t="str">
        <f t="shared" si="145"/>
        <v/>
      </c>
    </row>
    <row r="94" spans="1:53" s="17" customFormat="1" ht="18" customHeight="1" thickBot="1">
      <c r="A94" s="345"/>
      <c r="B94" s="303" t="s">
        <v>35</v>
      </c>
      <c r="C94" s="304"/>
      <c r="D94" s="40"/>
      <c r="E94" s="40"/>
      <c r="F94" s="41"/>
      <c r="G94" s="354"/>
      <c r="H94" s="354"/>
      <c r="I94" s="10" t="s">
        <v>36</v>
      </c>
      <c r="J94" s="152"/>
      <c r="K94" s="11" t="str">
        <f>IF(J94&gt;0,VLOOKUP(J94,男子登録情報!$J$2:$K$21,2,0),"")</f>
        <v/>
      </c>
      <c r="L94" s="12" t="s">
        <v>37</v>
      </c>
      <c r="M94" s="207"/>
      <c r="N94" s="8" t="str">
        <f t="shared" si="142"/>
        <v/>
      </c>
      <c r="O94" s="631"/>
      <c r="P94" s="308"/>
      <c r="Q94" s="309"/>
      <c r="R94" s="310"/>
      <c r="S94" s="331"/>
      <c r="T94" s="331"/>
      <c r="Y94" s="195" t="str">
        <f>IF(C92="","",COUNTIF($B$14:$C$462,C92))</f>
        <v/>
      </c>
      <c r="Z94" s="195" t="str">
        <f t="shared" ref="Z94" si="180">IF(C92="","",COUNTIF($J$14:$J$463,J94))</f>
        <v/>
      </c>
      <c r="AA94" s="195" t="str">
        <f t="shared" ref="AA94" si="181">IF(C92="","",IF(AND(Y94&gt;1,Z94&gt;1),1,""))</f>
        <v/>
      </c>
      <c r="AB94" s="195" t="str">
        <f t="shared" si="148"/>
        <v/>
      </c>
      <c r="AC94" s="195" t="str">
        <f t="shared" si="149"/>
        <v/>
      </c>
      <c r="AD94" s="195" t="str">
        <f t="shared" si="168"/>
        <v/>
      </c>
      <c r="AE94" s="195" t="str">
        <f t="shared" si="168"/>
        <v/>
      </c>
      <c r="AF94" s="195" t="str">
        <f t="shared" si="175"/>
        <v/>
      </c>
      <c r="AG94" s="195" t="str">
        <f t="shared" si="175"/>
        <v/>
      </c>
      <c r="AH94" s="195" t="str">
        <f t="shared" si="175"/>
        <v/>
      </c>
      <c r="AI94" s="195" t="str">
        <f t="shared" si="175"/>
        <v/>
      </c>
      <c r="AJ94" s="195" t="str">
        <f t="shared" si="175"/>
        <v/>
      </c>
      <c r="AK94" s="195" t="str">
        <f t="shared" si="175"/>
        <v/>
      </c>
      <c r="AL94" s="195" t="str">
        <f t="shared" si="175"/>
        <v/>
      </c>
      <c r="AM94" s="195" t="str">
        <f t="shared" si="175"/>
        <v/>
      </c>
      <c r="AN94" s="195" t="str">
        <f t="shared" si="175"/>
        <v/>
      </c>
      <c r="AO94" s="195" t="str">
        <f t="shared" si="175"/>
        <v/>
      </c>
      <c r="AP94" s="195" t="str">
        <f t="shared" si="175"/>
        <v/>
      </c>
      <c r="AQ94" s="196" t="str">
        <f>IF(C92="","",IF(S92&gt;0,"",IF(T92&gt;0,"",IF(COUNTBLANK(J92:J94)&lt;3,"",1))))</f>
        <v/>
      </c>
      <c r="AR94" s="196" t="str">
        <f>IF(J94="","",IF(C92&gt;0,"",1))</f>
        <v/>
      </c>
      <c r="AS94" s="195" t="str">
        <f t="shared" ref="AS94:BA109" si="182">IF($J94="","",COUNTIF($M94,AS$13))</f>
        <v/>
      </c>
      <c r="AT94" s="195" t="str">
        <f t="shared" si="182"/>
        <v/>
      </c>
      <c r="AU94" s="195" t="str">
        <f t="shared" si="182"/>
        <v/>
      </c>
      <c r="AV94" s="195" t="str">
        <f t="shared" si="182"/>
        <v/>
      </c>
      <c r="AW94" s="196"/>
      <c r="AX94" s="195" t="str">
        <f t="shared" si="182"/>
        <v/>
      </c>
      <c r="AY94" s="195" t="str">
        <f t="shared" si="182"/>
        <v/>
      </c>
      <c r="AZ94" s="195" t="str">
        <f t="shared" si="182"/>
        <v/>
      </c>
      <c r="BA94" s="195" t="str">
        <f t="shared" si="182"/>
        <v/>
      </c>
    </row>
    <row r="95" spans="1:53" s="17" customFormat="1" ht="18" customHeight="1" thickTop="1" thickBot="1">
      <c r="A95" s="343">
        <v>28</v>
      </c>
      <c r="B95" s="314" t="s">
        <v>1234</v>
      </c>
      <c r="C95" s="316"/>
      <c r="D95" s="316" t="str">
        <f>IF(C95&gt;0,VLOOKUP(C95,男子登録情報!$A$1:$H$1688,3,0),"")</f>
        <v/>
      </c>
      <c r="E95" s="316" t="str">
        <f>IF(C95&gt;0,VLOOKUP(C95,男子登録情報!$A$1:$H$1688,4,0),"")</f>
        <v/>
      </c>
      <c r="F95" s="38" t="str">
        <f>IF(C95&gt;0,VLOOKUP(C95,男子登録情報!$A$1:$H$1688,8,0),"")</f>
        <v/>
      </c>
      <c r="G95" s="352" t="e">
        <f>IF(F96&gt;0,VLOOKUP(F96,男子登録情報!$N$2:$O$48,2,0),"")</f>
        <v>#N/A</v>
      </c>
      <c r="H95" s="352" t="str">
        <f>IF(C95&gt;0,TEXT(C95,"100000000"),"")</f>
        <v/>
      </c>
      <c r="I95" s="6" t="s">
        <v>29</v>
      </c>
      <c r="J95" s="152"/>
      <c r="K95" s="7" t="str">
        <f>IF(J95&gt;0,VLOOKUP(J95,男子登録情報!$J$1:$K$21,2,0),"")</f>
        <v/>
      </c>
      <c r="L95" s="6" t="s">
        <v>32</v>
      </c>
      <c r="M95" s="208"/>
      <c r="N95" s="8" t="str">
        <f t="shared" si="142"/>
        <v/>
      </c>
      <c r="O95" s="630"/>
      <c r="P95" s="326"/>
      <c r="Q95" s="327"/>
      <c r="R95" s="328"/>
      <c r="S95" s="329" t="str">
        <f>IF(C95="","",IF(COUNTIF('様式Ⅱ(男子4×100mR)'!$C$18:$C$29,C95)=0,"",$A$5))</f>
        <v/>
      </c>
      <c r="T95" s="329" t="str">
        <f>IF(C95="","",IF(COUNTIF('様式Ⅱ(男子4×400mR)'!$C$18:$C$29,C95)=0,"",$A$5))</f>
        <v/>
      </c>
      <c r="Y95" s="195" t="str">
        <f>IF(C95="","",COUNTIF($B$14:$C$462,C95))</f>
        <v/>
      </c>
      <c r="Z95" s="195" t="str">
        <f t="shared" ref="Z95" si="183">IF(C95="","",COUNTIF($J$14:$J$463,J95))</f>
        <v/>
      </c>
      <c r="AA95" s="195" t="str">
        <f t="shared" ref="AA95" si="184">IF(C95="","",IF(AND(Y95&gt;1,Z95&gt;1),1,""))</f>
        <v/>
      </c>
      <c r="AB95" s="195" t="str">
        <f t="shared" si="148"/>
        <v/>
      </c>
      <c r="AC95" s="195" t="str">
        <f t="shared" si="149"/>
        <v/>
      </c>
      <c r="AD95" s="195" t="str">
        <f t="shared" si="168"/>
        <v/>
      </c>
      <c r="AE95" s="195" t="str">
        <f t="shared" si="168"/>
        <v/>
      </c>
      <c r="AF95" s="195" t="str">
        <f t="shared" si="175"/>
        <v/>
      </c>
      <c r="AG95" s="195" t="str">
        <f t="shared" si="175"/>
        <v/>
      </c>
      <c r="AH95" s="195" t="str">
        <f t="shared" si="175"/>
        <v/>
      </c>
      <c r="AI95" s="195" t="str">
        <f t="shared" si="175"/>
        <v/>
      </c>
      <c r="AJ95" s="195" t="str">
        <f t="shared" si="175"/>
        <v/>
      </c>
      <c r="AK95" s="195" t="str">
        <f t="shared" si="175"/>
        <v/>
      </c>
      <c r="AL95" s="195" t="str">
        <f t="shared" si="175"/>
        <v/>
      </c>
      <c r="AM95" s="195" t="str">
        <f t="shared" si="175"/>
        <v/>
      </c>
      <c r="AN95" s="195" t="str">
        <f t="shared" si="175"/>
        <v/>
      </c>
      <c r="AO95" s="195" t="str">
        <f t="shared" si="175"/>
        <v/>
      </c>
      <c r="AP95" s="195" t="str">
        <f t="shared" si="175"/>
        <v/>
      </c>
      <c r="AQ95" s="196" t="str">
        <f>IF(J95&gt;0,"",IF(J96&gt;0,1,""))</f>
        <v/>
      </c>
      <c r="AR95" s="196" t="str">
        <f>IF(J95="","",IF(C95&gt;0,"",1))</f>
        <v/>
      </c>
      <c r="AS95" s="195" t="str">
        <f t="shared" si="182"/>
        <v/>
      </c>
      <c r="AT95" s="195" t="str">
        <f t="shared" si="182"/>
        <v/>
      </c>
      <c r="AU95" s="195" t="str">
        <f t="shared" si="182"/>
        <v/>
      </c>
      <c r="AV95" s="195" t="str">
        <f t="shared" si="182"/>
        <v/>
      </c>
      <c r="AW95" s="196">
        <f>COUNTIF($C$14:C95,C95)</f>
        <v>0</v>
      </c>
      <c r="AX95" s="195" t="str">
        <f t="shared" si="182"/>
        <v/>
      </c>
      <c r="AY95" s="195" t="str">
        <f t="shared" si="182"/>
        <v/>
      </c>
      <c r="AZ95" s="195" t="str">
        <f t="shared" si="182"/>
        <v/>
      </c>
      <c r="BA95" s="195" t="str">
        <f t="shared" si="182"/>
        <v/>
      </c>
    </row>
    <row r="96" spans="1:53" s="17" customFormat="1" ht="18" customHeight="1" thickBot="1">
      <c r="A96" s="344"/>
      <c r="B96" s="315"/>
      <c r="C96" s="317"/>
      <c r="D96" s="317"/>
      <c r="E96" s="317"/>
      <c r="F96" s="39" t="str">
        <f>IF(C95&gt;0,VLOOKUP(C95,男子登録情報!$A$1:$H$1688,5,0),"")</f>
        <v/>
      </c>
      <c r="G96" s="353"/>
      <c r="H96" s="353"/>
      <c r="I96" s="9" t="s">
        <v>33</v>
      </c>
      <c r="J96" s="152"/>
      <c r="K96" s="7" t="str">
        <f>IF(J96&gt;0,VLOOKUP(J96,男子登録情報!$J$2:$K$21,2,0),"")</f>
        <v/>
      </c>
      <c r="L96" s="9" t="s">
        <v>34</v>
      </c>
      <c r="M96" s="206"/>
      <c r="N96" s="8" t="str">
        <f t="shared" si="142"/>
        <v/>
      </c>
      <c r="O96" s="630"/>
      <c r="P96" s="305"/>
      <c r="Q96" s="306"/>
      <c r="R96" s="307"/>
      <c r="S96" s="330"/>
      <c r="T96" s="330"/>
      <c r="Y96" s="195" t="str">
        <f>IF(C95="","",COUNTIF($B$14:$C$462,C95))</f>
        <v/>
      </c>
      <c r="Z96" s="195" t="str">
        <f t="shared" ref="Z96" si="185">IF(C95="","",COUNTIF($J$14:$J$463,J96))</f>
        <v/>
      </c>
      <c r="AA96" s="195" t="str">
        <f t="shared" ref="AA96" si="186">IF(C95="","",IF(AND(Y96&gt;1,Z96&gt;1),1,""))</f>
        <v/>
      </c>
      <c r="AB96" s="195" t="str">
        <f t="shared" si="148"/>
        <v/>
      </c>
      <c r="AC96" s="195" t="str">
        <f t="shared" si="149"/>
        <v/>
      </c>
      <c r="AD96" s="195" t="str">
        <f t="shared" si="168"/>
        <v/>
      </c>
      <c r="AE96" s="195" t="str">
        <f t="shared" si="168"/>
        <v/>
      </c>
      <c r="AF96" s="195" t="str">
        <f t="shared" si="175"/>
        <v/>
      </c>
      <c r="AG96" s="195" t="str">
        <f t="shared" si="175"/>
        <v/>
      </c>
      <c r="AH96" s="195" t="str">
        <f t="shared" si="175"/>
        <v/>
      </c>
      <c r="AI96" s="195" t="str">
        <f t="shared" si="175"/>
        <v/>
      </c>
      <c r="AJ96" s="195" t="str">
        <f t="shared" si="175"/>
        <v/>
      </c>
      <c r="AK96" s="195" t="str">
        <f t="shared" si="175"/>
        <v/>
      </c>
      <c r="AL96" s="195" t="str">
        <f t="shared" si="175"/>
        <v/>
      </c>
      <c r="AM96" s="195" t="str">
        <f t="shared" si="175"/>
        <v/>
      </c>
      <c r="AN96" s="195" t="str">
        <f t="shared" si="175"/>
        <v/>
      </c>
      <c r="AO96" s="195" t="str">
        <f t="shared" si="175"/>
        <v/>
      </c>
      <c r="AP96" s="195" t="str">
        <f t="shared" si="175"/>
        <v/>
      </c>
      <c r="AQ96" s="196" t="str">
        <f>IF(J96&gt;0,"",IF(J97&gt;0,1,""))</f>
        <v/>
      </c>
      <c r="AR96" s="196" t="str">
        <f>IF(J96="","",IF(C95&gt;0,"",1))</f>
        <v/>
      </c>
      <c r="AS96" s="195" t="str">
        <f t="shared" si="182"/>
        <v/>
      </c>
      <c r="AT96" s="195" t="str">
        <f t="shared" si="182"/>
        <v/>
      </c>
      <c r="AU96" s="195" t="str">
        <f t="shared" si="182"/>
        <v/>
      </c>
      <c r="AV96" s="195" t="str">
        <f t="shared" si="182"/>
        <v/>
      </c>
      <c r="AW96" s="196"/>
      <c r="AX96" s="195" t="str">
        <f t="shared" si="182"/>
        <v/>
      </c>
      <c r="AY96" s="195" t="str">
        <f t="shared" si="182"/>
        <v/>
      </c>
      <c r="AZ96" s="195" t="str">
        <f t="shared" si="182"/>
        <v/>
      </c>
      <c r="BA96" s="195" t="str">
        <f t="shared" si="182"/>
        <v/>
      </c>
    </row>
    <row r="97" spans="1:53" s="17" customFormat="1" ht="18" customHeight="1" thickBot="1">
      <c r="A97" s="345"/>
      <c r="B97" s="303" t="s">
        <v>35</v>
      </c>
      <c r="C97" s="304"/>
      <c r="D97" s="40"/>
      <c r="E97" s="40"/>
      <c r="F97" s="41"/>
      <c r="G97" s="354"/>
      <c r="H97" s="354"/>
      <c r="I97" s="10" t="s">
        <v>36</v>
      </c>
      <c r="J97" s="152"/>
      <c r="K97" s="11" t="str">
        <f>IF(J97&gt;0,VLOOKUP(J97,男子登録情報!$J$2:$K$21,2,0),"")</f>
        <v/>
      </c>
      <c r="L97" s="12" t="s">
        <v>37</v>
      </c>
      <c r="M97" s="207"/>
      <c r="N97" s="8" t="str">
        <f t="shared" si="142"/>
        <v/>
      </c>
      <c r="O97" s="631"/>
      <c r="P97" s="308"/>
      <c r="Q97" s="309"/>
      <c r="R97" s="310"/>
      <c r="S97" s="331"/>
      <c r="T97" s="331"/>
      <c r="Y97" s="195" t="str">
        <f>IF(C95="","",COUNTIF($B$14:$C$462,C95))</f>
        <v/>
      </c>
      <c r="Z97" s="195" t="str">
        <f t="shared" ref="Z97" si="187">IF(C95="","",COUNTIF($J$14:$J$463,J97))</f>
        <v/>
      </c>
      <c r="AA97" s="195" t="str">
        <f t="shared" ref="AA97" si="188">IF(C95="","",IF(AND(Y97&gt;1,Z97&gt;1),1,""))</f>
        <v/>
      </c>
      <c r="AB97" s="195" t="str">
        <f t="shared" si="148"/>
        <v/>
      </c>
      <c r="AC97" s="195" t="str">
        <f t="shared" si="149"/>
        <v/>
      </c>
      <c r="AD97" s="195" t="str">
        <f t="shared" si="168"/>
        <v/>
      </c>
      <c r="AE97" s="195" t="str">
        <f t="shared" si="168"/>
        <v/>
      </c>
      <c r="AF97" s="195" t="str">
        <f t="shared" si="175"/>
        <v/>
      </c>
      <c r="AG97" s="195" t="str">
        <f t="shared" si="175"/>
        <v/>
      </c>
      <c r="AH97" s="195" t="str">
        <f t="shared" si="175"/>
        <v/>
      </c>
      <c r="AI97" s="195" t="str">
        <f t="shared" si="175"/>
        <v/>
      </c>
      <c r="AJ97" s="195" t="str">
        <f t="shared" si="175"/>
        <v/>
      </c>
      <c r="AK97" s="195" t="str">
        <f t="shared" si="175"/>
        <v/>
      </c>
      <c r="AL97" s="195" t="str">
        <f t="shared" si="175"/>
        <v/>
      </c>
      <c r="AM97" s="195" t="str">
        <f t="shared" si="175"/>
        <v/>
      </c>
      <c r="AN97" s="195" t="str">
        <f t="shared" si="175"/>
        <v/>
      </c>
      <c r="AO97" s="195" t="str">
        <f t="shared" si="175"/>
        <v/>
      </c>
      <c r="AP97" s="195" t="str">
        <f t="shared" si="175"/>
        <v/>
      </c>
      <c r="AQ97" s="196" t="str">
        <f>IF(C95="","",IF(S95&gt;0,"",IF(T95&gt;0,"",IF(COUNTBLANK(J95:J97)&lt;3,"",1))))</f>
        <v/>
      </c>
      <c r="AR97" s="196" t="str">
        <f>IF(J97="","",IF(C95&gt;0,"",1))</f>
        <v/>
      </c>
      <c r="AS97" s="195" t="str">
        <f t="shared" si="182"/>
        <v/>
      </c>
      <c r="AT97" s="195" t="str">
        <f t="shared" si="182"/>
        <v/>
      </c>
      <c r="AU97" s="195" t="str">
        <f t="shared" si="182"/>
        <v/>
      </c>
      <c r="AV97" s="195" t="str">
        <f t="shared" si="182"/>
        <v/>
      </c>
      <c r="AW97" s="196"/>
      <c r="AX97" s="195" t="str">
        <f t="shared" si="182"/>
        <v/>
      </c>
      <c r="AY97" s="195" t="str">
        <f t="shared" si="182"/>
        <v/>
      </c>
      <c r="AZ97" s="195" t="str">
        <f t="shared" si="182"/>
        <v/>
      </c>
      <c r="BA97" s="195" t="str">
        <f t="shared" si="182"/>
        <v/>
      </c>
    </row>
    <row r="98" spans="1:53" s="17" customFormat="1" ht="18" customHeight="1" thickTop="1" thickBot="1">
      <c r="A98" s="343">
        <v>29</v>
      </c>
      <c r="B98" s="314" t="s">
        <v>1234</v>
      </c>
      <c r="C98" s="316"/>
      <c r="D98" s="316" t="str">
        <f>IF(C98&gt;0,VLOOKUP(C98,男子登録情報!$A$1:$H$1688,3,0),"")</f>
        <v/>
      </c>
      <c r="E98" s="316" t="str">
        <f>IF(C98&gt;0,VLOOKUP(C98,男子登録情報!$A$1:$H$1688,4,0),"")</f>
        <v/>
      </c>
      <c r="F98" s="38" t="str">
        <f>IF(C98&gt;0,VLOOKUP(C98,男子登録情報!$A$1:$H$1688,8,0),"")</f>
        <v/>
      </c>
      <c r="G98" s="352" t="e">
        <f>IF(F99&gt;0,VLOOKUP(F99,男子登録情報!$N$2:$O$48,2,0),"")</f>
        <v>#N/A</v>
      </c>
      <c r="H98" s="352" t="str">
        <f>IF(C98&gt;0,TEXT(C98,"100000000"),"")</f>
        <v/>
      </c>
      <c r="I98" s="6" t="s">
        <v>29</v>
      </c>
      <c r="J98" s="152"/>
      <c r="K98" s="7" t="str">
        <f>IF(J98&gt;0,VLOOKUP(J98,男子登録情報!$J$1:$K$21,2,0),"")</f>
        <v/>
      </c>
      <c r="L98" s="6" t="s">
        <v>32</v>
      </c>
      <c r="M98" s="208"/>
      <c r="N98" s="8" t="str">
        <f t="shared" si="142"/>
        <v/>
      </c>
      <c r="O98" s="630"/>
      <c r="P98" s="326"/>
      <c r="Q98" s="327"/>
      <c r="R98" s="328"/>
      <c r="S98" s="329" t="str">
        <f>IF(C98="","",IF(COUNTIF('様式Ⅱ(男子4×100mR)'!$C$18:$C$29,C98)=0,"",$A$5))</f>
        <v/>
      </c>
      <c r="T98" s="329" t="str">
        <f>IF(C98="","",IF(COUNTIF('様式Ⅱ(男子4×400mR)'!$C$18:$C$29,C98)=0,"",$A$5))</f>
        <v/>
      </c>
      <c r="Y98" s="195" t="str">
        <f>IF(C98="","",COUNTIF($B$14:$C$462,C98))</f>
        <v/>
      </c>
      <c r="Z98" s="195" t="str">
        <f t="shared" ref="Z98" si="189">IF(C98="","",COUNTIF($J$14:$J$463,J98))</f>
        <v/>
      </c>
      <c r="AA98" s="195" t="str">
        <f t="shared" ref="AA98" si="190">IF(C98="","",IF(AND(Y98&gt;1,Z98&gt;1),1,""))</f>
        <v/>
      </c>
      <c r="AB98" s="195" t="str">
        <f t="shared" si="148"/>
        <v/>
      </c>
      <c r="AC98" s="195" t="str">
        <f t="shared" si="149"/>
        <v/>
      </c>
      <c r="AD98" s="195" t="str">
        <f t="shared" si="168"/>
        <v/>
      </c>
      <c r="AE98" s="195" t="str">
        <f t="shared" si="168"/>
        <v/>
      </c>
      <c r="AF98" s="195" t="str">
        <f t="shared" si="175"/>
        <v/>
      </c>
      <c r="AG98" s="195" t="str">
        <f t="shared" si="175"/>
        <v/>
      </c>
      <c r="AH98" s="195" t="str">
        <f t="shared" si="175"/>
        <v/>
      </c>
      <c r="AI98" s="195" t="str">
        <f t="shared" si="175"/>
        <v/>
      </c>
      <c r="AJ98" s="195" t="str">
        <f t="shared" si="175"/>
        <v/>
      </c>
      <c r="AK98" s="195" t="str">
        <f t="shared" si="175"/>
        <v/>
      </c>
      <c r="AL98" s="195" t="str">
        <f t="shared" si="175"/>
        <v/>
      </c>
      <c r="AM98" s="195" t="str">
        <f t="shared" si="175"/>
        <v/>
      </c>
      <c r="AN98" s="195" t="str">
        <f t="shared" si="175"/>
        <v/>
      </c>
      <c r="AO98" s="195" t="str">
        <f t="shared" si="175"/>
        <v/>
      </c>
      <c r="AP98" s="195" t="str">
        <f t="shared" si="175"/>
        <v/>
      </c>
      <c r="AQ98" s="196" t="str">
        <f>IF(J98&gt;0,"",IF(J99&gt;0,1,""))</f>
        <v/>
      </c>
      <c r="AR98" s="196" t="str">
        <f>IF(J98="","",IF(C98&gt;0,"",1))</f>
        <v/>
      </c>
      <c r="AS98" s="195" t="str">
        <f t="shared" si="182"/>
        <v/>
      </c>
      <c r="AT98" s="195" t="str">
        <f t="shared" si="182"/>
        <v/>
      </c>
      <c r="AU98" s="195" t="str">
        <f t="shared" si="182"/>
        <v/>
      </c>
      <c r="AV98" s="195" t="str">
        <f t="shared" si="182"/>
        <v/>
      </c>
      <c r="AW98" s="196">
        <f>COUNTIF($C$14:C98,C98)</f>
        <v>0</v>
      </c>
      <c r="AX98" s="195" t="str">
        <f t="shared" si="182"/>
        <v/>
      </c>
      <c r="AY98" s="195" t="str">
        <f t="shared" si="182"/>
        <v/>
      </c>
      <c r="AZ98" s="195" t="str">
        <f t="shared" si="182"/>
        <v/>
      </c>
      <c r="BA98" s="195" t="str">
        <f t="shared" si="182"/>
        <v/>
      </c>
    </row>
    <row r="99" spans="1:53" s="17" customFormat="1" ht="18" customHeight="1" thickBot="1">
      <c r="A99" s="344"/>
      <c r="B99" s="315"/>
      <c r="C99" s="317"/>
      <c r="D99" s="317"/>
      <c r="E99" s="317"/>
      <c r="F99" s="39" t="str">
        <f>IF(C98&gt;0,VLOOKUP(C98,男子登録情報!$A$1:$H$1688,5,0),"")</f>
        <v/>
      </c>
      <c r="G99" s="353"/>
      <c r="H99" s="353"/>
      <c r="I99" s="9" t="s">
        <v>33</v>
      </c>
      <c r="J99" s="152"/>
      <c r="K99" s="7" t="str">
        <f>IF(J99&gt;0,VLOOKUP(J99,男子登録情報!$J$2:$K$21,2,0),"")</f>
        <v/>
      </c>
      <c r="L99" s="9" t="s">
        <v>34</v>
      </c>
      <c r="M99" s="206"/>
      <c r="N99" s="8" t="str">
        <f t="shared" si="142"/>
        <v/>
      </c>
      <c r="O99" s="630"/>
      <c r="P99" s="305"/>
      <c r="Q99" s="306"/>
      <c r="R99" s="307"/>
      <c r="S99" s="330"/>
      <c r="T99" s="330"/>
      <c r="Y99" s="195" t="str">
        <f>IF(C98="","",COUNTIF($B$14:$C$462,C98))</f>
        <v/>
      </c>
      <c r="Z99" s="195" t="str">
        <f t="shared" ref="Z99" si="191">IF(C98="","",COUNTIF($J$14:$J$463,J99))</f>
        <v/>
      </c>
      <c r="AA99" s="195" t="str">
        <f t="shared" ref="AA99" si="192">IF(C98="","",IF(AND(Y99&gt;1,Z99&gt;1),1,""))</f>
        <v/>
      </c>
      <c r="AB99" s="195" t="str">
        <f t="shared" si="148"/>
        <v/>
      </c>
      <c r="AC99" s="195" t="str">
        <f t="shared" si="149"/>
        <v/>
      </c>
      <c r="AD99" s="195" t="str">
        <f t="shared" si="168"/>
        <v/>
      </c>
      <c r="AE99" s="195" t="str">
        <f t="shared" si="168"/>
        <v/>
      </c>
      <c r="AF99" s="195" t="str">
        <f t="shared" si="175"/>
        <v/>
      </c>
      <c r="AG99" s="195" t="str">
        <f t="shared" si="175"/>
        <v/>
      </c>
      <c r="AH99" s="195" t="str">
        <f t="shared" si="175"/>
        <v/>
      </c>
      <c r="AI99" s="195" t="str">
        <f t="shared" si="175"/>
        <v/>
      </c>
      <c r="AJ99" s="195" t="str">
        <f t="shared" si="175"/>
        <v/>
      </c>
      <c r="AK99" s="195" t="str">
        <f t="shared" si="175"/>
        <v/>
      </c>
      <c r="AL99" s="195" t="str">
        <f t="shared" si="175"/>
        <v/>
      </c>
      <c r="AM99" s="195" t="str">
        <f t="shared" si="175"/>
        <v/>
      </c>
      <c r="AN99" s="195" t="str">
        <f t="shared" si="175"/>
        <v/>
      </c>
      <c r="AO99" s="195" t="str">
        <f t="shared" si="175"/>
        <v/>
      </c>
      <c r="AP99" s="195" t="str">
        <f t="shared" si="175"/>
        <v/>
      </c>
      <c r="AQ99" s="196" t="str">
        <f>IF(J99&gt;0,"",IF(J100&gt;0,1,""))</f>
        <v/>
      </c>
      <c r="AR99" s="196" t="str">
        <f>IF(J99="","",IF(C98&gt;0,"",1))</f>
        <v/>
      </c>
      <c r="AS99" s="195" t="str">
        <f t="shared" si="182"/>
        <v/>
      </c>
      <c r="AT99" s="195" t="str">
        <f t="shared" si="182"/>
        <v/>
      </c>
      <c r="AU99" s="195" t="str">
        <f t="shared" si="182"/>
        <v/>
      </c>
      <c r="AV99" s="195" t="str">
        <f t="shared" si="182"/>
        <v/>
      </c>
      <c r="AW99" s="196"/>
      <c r="AX99" s="195" t="str">
        <f t="shared" si="182"/>
        <v/>
      </c>
      <c r="AY99" s="195" t="str">
        <f t="shared" si="182"/>
        <v/>
      </c>
      <c r="AZ99" s="195" t="str">
        <f t="shared" si="182"/>
        <v/>
      </c>
      <c r="BA99" s="195" t="str">
        <f t="shared" si="182"/>
        <v/>
      </c>
    </row>
    <row r="100" spans="1:53" s="17" customFormat="1" ht="18" customHeight="1" thickBot="1">
      <c r="A100" s="345"/>
      <c r="B100" s="303" t="s">
        <v>35</v>
      </c>
      <c r="C100" s="304"/>
      <c r="D100" s="40"/>
      <c r="E100" s="40"/>
      <c r="F100" s="41"/>
      <c r="G100" s="354"/>
      <c r="H100" s="354"/>
      <c r="I100" s="10" t="s">
        <v>36</v>
      </c>
      <c r="J100" s="152"/>
      <c r="K100" s="11" t="str">
        <f>IF(J100&gt;0,VLOOKUP(J100,男子登録情報!$J$2:$K$21,2,0),"")</f>
        <v/>
      </c>
      <c r="L100" s="12" t="s">
        <v>37</v>
      </c>
      <c r="M100" s="207"/>
      <c r="N100" s="8" t="str">
        <f t="shared" si="142"/>
        <v/>
      </c>
      <c r="O100" s="631"/>
      <c r="P100" s="308"/>
      <c r="Q100" s="309"/>
      <c r="R100" s="310"/>
      <c r="S100" s="331"/>
      <c r="T100" s="331"/>
      <c r="Y100" s="195" t="str">
        <f>IF(C98="","",COUNTIF($B$14:$C$462,C98))</f>
        <v/>
      </c>
      <c r="Z100" s="195" t="str">
        <f t="shared" ref="Z100" si="193">IF(C98="","",COUNTIF($J$14:$J$463,J100))</f>
        <v/>
      </c>
      <c r="AA100" s="195" t="str">
        <f t="shared" ref="AA100" si="194">IF(C98="","",IF(AND(Y100&gt;1,Z100&gt;1),1,""))</f>
        <v/>
      </c>
      <c r="AB100" s="195" t="str">
        <f t="shared" si="148"/>
        <v/>
      </c>
      <c r="AC100" s="195" t="str">
        <f t="shared" si="149"/>
        <v/>
      </c>
      <c r="AD100" s="195" t="str">
        <f t="shared" si="168"/>
        <v/>
      </c>
      <c r="AE100" s="195" t="str">
        <f t="shared" si="168"/>
        <v/>
      </c>
      <c r="AF100" s="195" t="str">
        <f t="shared" si="175"/>
        <v/>
      </c>
      <c r="AG100" s="195" t="str">
        <f t="shared" si="175"/>
        <v/>
      </c>
      <c r="AH100" s="195" t="str">
        <f t="shared" si="175"/>
        <v/>
      </c>
      <c r="AI100" s="195" t="str">
        <f t="shared" si="175"/>
        <v/>
      </c>
      <c r="AJ100" s="195" t="str">
        <f t="shared" si="175"/>
        <v/>
      </c>
      <c r="AK100" s="195" t="str">
        <f t="shared" si="175"/>
        <v/>
      </c>
      <c r="AL100" s="195" t="str">
        <f t="shared" si="175"/>
        <v/>
      </c>
      <c r="AM100" s="195" t="str">
        <f t="shared" si="175"/>
        <v/>
      </c>
      <c r="AN100" s="195" t="str">
        <f t="shared" si="175"/>
        <v/>
      </c>
      <c r="AO100" s="195" t="str">
        <f t="shared" si="175"/>
        <v/>
      </c>
      <c r="AP100" s="195" t="str">
        <f t="shared" si="175"/>
        <v/>
      </c>
      <c r="AQ100" s="196" t="str">
        <f>IF(C98="","",IF(S98&gt;0,"",IF(T98&gt;0,"",IF(COUNTBLANK(J98:J100)&lt;3,"",1))))</f>
        <v/>
      </c>
      <c r="AR100" s="196" t="str">
        <f>IF(J100="","",IF(C98&gt;0,"",1))</f>
        <v/>
      </c>
      <c r="AS100" s="195" t="str">
        <f t="shared" si="182"/>
        <v/>
      </c>
      <c r="AT100" s="195" t="str">
        <f t="shared" si="182"/>
        <v/>
      </c>
      <c r="AU100" s="195" t="str">
        <f t="shared" si="182"/>
        <v/>
      </c>
      <c r="AV100" s="195" t="str">
        <f t="shared" si="182"/>
        <v/>
      </c>
      <c r="AW100" s="196"/>
      <c r="AX100" s="195" t="str">
        <f t="shared" si="182"/>
        <v/>
      </c>
      <c r="AY100" s="195" t="str">
        <f t="shared" si="182"/>
        <v/>
      </c>
      <c r="AZ100" s="195" t="str">
        <f t="shared" si="182"/>
        <v/>
      </c>
      <c r="BA100" s="195" t="str">
        <f t="shared" si="182"/>
        <v/>
      </c>
    </row>
    <row r="101" spans="1:53" s="17" customFormat="1" ht="18" customHeight="1" thickTop="1" thickBot="1">
      <c r="A101" s="343">
        <v>30</v>
      </c>
      <c r="B101" s="314" t="s">
        <v>1234</v>
      </c>
      <c r="C101" s="316"/>
      <c r="D101" s="316" t="str">
        <f>IF(C101&gt;0,VLOOKUP(C101,男子登録情報!$A$1:$H$1688,3,0),"")</f>
        <v/>
      </c>
      <c r="E101" s="316" t="str">
        <f>IF(C101&gt;0,VLOOKUP(C101,男子登録情報!$A$1:$H$1688,4,0),"")</f>
        <v/>
      </c>
      <c r="F101" s="38" t="str">
        <f>IF(C101&gt;0,VLOOKUP(C101,男子登録情報!$A$1:$H$1688,8,0),"")</f>
        <v/>
      </c>
      <c r="G101" s="352" t="e">
        <f>IF(F102&gt;0,VLOOKUP(F102,男子登録情報!$N$2:$O$48,2,0),"")</f>
        <v>#N/A</v>
      </c>
      <c r="H101" s="352" t="str">
        <f>IF(C101&gt;0,TEXT(C101,"100000000"),"")</f>
        <v/>
      </c>
      <c r="I101" s="6" t="s">
        <v>29</v>
      </c>
      <c r="J101" s="152"/>
      <c r="K101" s="7" t="str">
        <f>IF(J101&gt;0,VLOOKUP(J101,男子登録情報!$J$1:$K$21,2,0),"")</f>
        <v/>
      </c>
      <c r="L101" s="6" t="s">
        <v>32</v>
      </c>
      <c r="M101" s="208"/>
      <c r="N101" s="8" t="str">
        <f t="shared" si="142"/>
        <v/>
      </c>
      <c r="O101" s="630"/>
      <c r="P101" s="326"/>
      <c r="Q101" s="327"/>
      <c r="R101" s="328"/>
      <c r="S101" s="329" t="str">
        <f>IF(C101="","",IF(COUNTIF('様式Ⅱ(男子4×100mR)'!$C$18:$C$29,C101)=0,"",$A$5))</f>
        <v/>
      </c>
      <c r="T101" s="329" t="str">
        <f>IF(C101="","",IF(COUNTIF('様式Ⅱ(男子4×400mR)'!$C$18:$C$29,C101)=0,"",$A$5))</f>
        <v/>
      </c>
      <c r="Y101" s="195" t="str">
        <f>IF(C101="","",COUNTIF($B$14:$C$462,C101))</f>
        <v/>
      </c>
      <c r="Z101" s="195" t="str">
        <f t="shared" ref="Z101" si="195">IF(C101="","",COUNTIF($J$14:$J$463,J101))</f>
        <v/>
      </c>
      <c r="AA101" s="195" t="str">
        <f t="shared" ref="AA101" si="196">IF(C101="","",IF(AND(Y101&gt;1,Z101&gt;1),1,""))</f>
        <v/>
      </c>
      <c r="AB101" s="195" t="str">
        <f t="shared" si="148"/>
        <v/>
      </c>
      <c r="AC101" s="195" t="str">
        <f t="shared" si="149"/>
        <v/>
      </c>
      <c r="AD101" s="195" t="str">
        <f t="shared" si="168"/>
        <v/>
      </c>
      <c r="AE101" s="195" t="str">
        <f t="shared" si="168"/>
        <v/>
      </c>
      <c r="AF101" s="195" t="str">
        <f t="shared" si="175"/>
        <v/>
      </c>
      <c r="AG101" s="195" t="str">
        <f t="shared" si="175"/>
        <v/>
      </c>
      <c r="AH101" s="195" t="str">
        <f t="shared" si="175"/>
        <v/>
      </c>
      <c r="AI101" s="195" t="str">
        <f t="shared" si="175"/>
        <v/>
      </c>
      <c r="AJ101" s="195" t="str">
        <f t="shared" si="175"/>
        <v/>
      </c>
      <c r="AK101" s="195" t="str">
        <f t="shared" si="175"/>
        <v/>
      </c>
      <c r="AL101" s="195" t="str">
        <f t="shared" si="175"/>
        <v/>
      </c>
      <c r="AM101" s="195" t="str">
        <f t="shared" si="175"/>
        <v/>
      </c>
      <c r="AN101" s="195" t="str">
        <f t="shared" si="175"/>
        <v/>
      </c>
      <c r="AO101" s="195" t="str">
        <f t="shared" si="175"/>
        <v/>
      </c>
      <c r="AP101" s="195" t="str">
        <f t="shared" si="175"/>
        <v/>
      </c>
      <c r="AQ101" s="196" t="str">
        <f>IF(J101&gt;0,"",IF(J102&gt;0,1,""))</f>
        <v/>
      </c>
      <c r="AR101" s="196" t="str">
        <f>IF(J101="","",IF(C101&gt;0,"",1))</f>
        <v/>
      </c>
      <c r="AS101" s="195" t="str">
        <f t="shared" si="182"/>
        <v/>
      </c>
      <c r="AT101" s="195" t="str">
        <f t="shared" si="182"/>
        <v/>
      </c>
      <c r="AU101" s="195" t="str">
        <f t="shared" si="182"/>
        <v/>
      </c>
      <c r="AV101" s="195" t="str">
        <f t="shared" si="182"/>
        <v/>
      </c>
      <c r="AW101" s="196">
        <f>COUNTIF($C$14:C101,C101)</f>
        <v>0</v>
      </c>
      <c r="AX101" s="195" t="str">
        <f t="shared" si="182"/>
        <v/>
      </c>
      <c r="AY101" s="195" t="str">
        <f t="shared" si="182"/>
        <v/>
      </c>
      <c r="AZ101" s="195" t="str">
        <f t="shared" si="182"/>
        <v/>
      </c>
      <c r="BA101" s="195" t="str">
        <f t="shared" si="182"/>
        <v/>
      </c>
    </row>
    <row r="102" spans="1:53" s="17" customFormat="1" ht="18" customHeight="1" thickBot="1">
      <c r="A102" s="344"/>
      <c r="B102" s="315"/>
      <c r="C102" s="317"/>
      <c r="D102" s="317"/>
      <c r="E102" s="317"/>
      <c r="F102" s="39" t="str">
        <f>IF(C101&gt;0,VLOOKUP(C101,男子登録情報!$A$1:$H$1688,5,0),"")</f>
        <v/>
      </c>
      <c r="G102" s="353"/>
      <c r="H102" s="353"/>
      <c r="I102" s="9" t="s">
        <v>33</v>
      </c>
      <c r="J102" s="152"/>
      <c r="K102" s="7" t="str">
        <f>IF(J102&gt;0,VLOOKUP(J102,男子登録情報!$J$2:$K$21,2,0),"")</f>
        <v/>
      </c>
      <c r="L102" s="9" t="s">
        <v>34</v>
      </c>
      <c r="M102" s="206"/>
      <c r="N102" s="8" t="str">
        <f t="shared" si="142"/>
        <v/>
      </c>
      <c r="O102" s="630"/>
      <c r="P102" s="305"/>
      <c r="Q102" s="306"/>
      <c r="R102" s="307"/>
      <c r="S102" s="330"/>
      <c r="T102" s="330"/>
      <c r="Y102" s="195" t="str">
        <f>IF(C101="","",COUNTIF($B$14:$C$462,C101))</f>
        <v/>
      </c>
      <c r="Z102" s="195" t="str">
        <f t="shared" ref="Z102" si="197">IF(C101="","",COUNTIF($J$14:$J$463,J102))</f>
        <v/>
      </c>
      <c r="AA102" s="195" t="str">
        <f t="shared" ref="AA102" si="198">IF(C101="","",IF(AND(Y102&gt;1,Z102&gt;1),1,""))</f>
        <v/>
      </c>
      <c r="AB102" s="195" t="str">
        <f t="shared" si="148"/>
        <v/>
      </c>
      <c r="AC102" s="195" t="str">
        <f t="shared" si="149"/>
        <v/>
      </c>
      <c r="AD102" s="195" t="str">
        <f t="shared" si="168"/>
        <v/>
      </c>
      <c r="AE102" s="195" t="str">
        <f t="shared" si="168"/>
        <v/>
      </c>
      <c r="AF102" s="195" t="str">
        <f t="shared" si="175"/>
        <v/>
      </c>
      <c r="AG102" s="195" t="str">
        <f t="shared" si="175"/>
        <v/>
      </c>
      <c r="AH102" s="195" t="str">
        <f t="shared" si="175"/>
        <v/>
      </c>
      <c r="AI102" s="195" t="str">
        <f t="shared" si="175"/>
        <v/>
      </c>
      <c r="AJ102" s="195" t="str">
        <f t="shared" si="175"/>
        <v/>
      </c>
      <c r="AK102" s="195" t="str">
        <f t="shared" si="175"/>
        <v/>
      </c>
      <c r="AL102" s="195" t="str">
        <f t="shared" si="175"/>
        <v/>
      </c>
      <c r="AM102" s="195" t="str">
        <f t="shared" si="175"/>
        <v/>
      </c>
      <c r="AN102" s="195" t="str">
        <f t="shared" si="175"/>
        <v/>
      </c>
      <c r="AO102" s="195" t="str">
        <f t="shared" si="175"/>
        <v/>
      </c>
      <c r="AP102" s="195" t="str">
        <f t="shared" si="175"/>
        <v/>
      </c>
      <c r="AQ102" s="196" t="str">
        <f>IF(J102&gt;0,"",IF(J103&gt;0,1,""))</f>
        <v/>
      </c>
      <c r="AR102" s="196" t="str">
        <f>IF(J102="","",IF(C101&gt;0,"",1))</f>
        <v/>
      </c>
      <c r="AS102" s="195" t="str">
        <f t="shared" si="182"/>
        <v/>
      </c>
      <c r="AT102" s="195" t="str">
        <f t="shared" si="182"/>
        <v/>
      </c>
      <c r="AU102" s="195" t="str">
        <f t="shared" si="182"/>
        <v/>
      </c>
      <c r="AV102" s="195" t="str">
        <f t="shared" si="182"/>
        <v/>
      </c>
      <c r="AW102" s="196"/>
      <c r="AX102" s="195" t="str">
        <f t="shared" si="182"/>
        <v/>
      </c>
      <c r="AY102" s="195" t="str">
        <f t="shared" si="182"/>
        <v/>
      </c>
      <c r="AZ102" s="195" t="str">
        <f t="shared" si="182"/>
        <v/>
      </c>
      <c r="BA102" s="195" t="str">
        <f t="shared" si="182"/>
        <v/>
      </c>
    </row>
    <row r="103" spans="1:53" s="17" customFormat="1" ht="18" customHeight="1" thickBot="1">
      <c r="A103" s="345"/>
      <c r="B103" s="303" t="s">
        <v>35</v>
      </c>
      <c r="C103" s="304"/>
      <c r="D103" s="40"/>
      <c r="E103" s="40"/>
      <c r="F103" s="41"/>
      <c r="G103" s="354"/>
      <c r="H103" s="354"/>
      <c r="I103" s="10" t="s">
        <v>36</v>
      </c>
      <c r="J103" s="152"/>
      <c r="K103" s="11" t="str">
        <f>IF(J103&gt;0,VLOOKUP(J103,男子登録情報!$J$2:$K$21,2,0),"")</f>
        <v/>
      </c>
      <c r="L103" s="12" t="s">
        <v>37</v>
      </c>
      <c r="M103" s="207"/>
      <c r="N103" s="8" t="str">
        <f t="shared" si="142"/>
        <v/>
      </c>
      <c r="O103" s="631"/>
      <c r="P103" s="308"/>
      <c r="Q103" s="309"/>
      <c r="R103" s="310"/>
      <c r="S103" s="331"/>
      <c r="T103" s="331"/>
      <c r="Y103" s="195" t="str">
        <f>IF(C101="","",COUNTIF($B$14:$C$462,C101))</f>
        <v/>
      </c>
      <c r="Z103" s="195" t="str">
        <f t="shared" ref="Z103" si="199">IF(C101="","",COUNTIF($J$14:$J$463,J103))</f>
        <v/>
      </c>
      <c r="AA103" s="195" t="str">
        <f t="shared" ref="AA103" si="200">IF(C101="","",IF(AND(Y103&gt;1,Z103&gt;1),1,""))</f>
        <v/>
      </c>
      <c r="AB103" s="195" t="str">
        <f t="shared" si="148"/>
        <v/>
      </c>
      <c r="AC103" s="195" t="str">
        <f t="shared" si="149"/>
        <v/>
      </c>
      <c r="AD103" s="195" t="str">
        <f t="shared" si="168"/>
        <v/>
      </c>
      <c r="AE103" s="195" t="str">
        <f t="shared" si="168"/>
        <v/>
      </c>
      <c r="AF103" s="195" t="str">
        <f t="shared" si="175"/>
        <v/>
      </c>
      <c r="AG103" s="195" t="str">
        <f t="shared" si="175"/>
        <v/>
      </c>
      <c r="AH103" s="195" t="str">
        <f t="shared" si="175"/>
        <v/>
      </c>
      <c r="AI103" s="195" t="str">
        <f t="shared" si="175"/>
        <v/>
      </c>
      <c r="AJ103" s="195" t="str">
        <f t="shared" si="175"/>
        <v/>
      </c>
      <c r="AK103" s="195" t="str">
        <f t="shared" si="175"/>
        <v/>
      </c>
      <c r="AL103" s="195" t="str">
        <f t="shared" si="175"/>
        <v/>
      </c>
      <c r="AM103" s="195" t="str">
        <f t="shared" si="175"/>
        <v/>
      </c>
      <c r="AN103" s="195" t="str">
        <f t="shared" si="175"/>
        <v/>
      </c>
      <c r="AO103" s="195" t="str">
        <f t="shared" si="175"/>
        <v/>
      </c>
      <c r="AP103" s="195" t="str">
        <f t="shared" si="175"/>
        <v/>
      </c>
      <c r="AQ103" s="196" t="str">
        <f>IF(C101="","",IF(S101&gt;0,"",IF(T101&gt;0,"",IF(COUNTBLANK(J101:J103)&lt;3,"",1))))</f>
        <v/>
      </c>
      <c r="AR103" s="196" t="str">
        <f>IF(J103="","",IF(C101&gt;0,"",1))</f>
        <v/>
      </c>
      <c r="AS103" s="195" t="str">
        <f t="shared" si="182"/>
        <v/>
      </c>
      <c r="AT103" s="195" t="str">
        <f t="shared" si="182"/>
        <v/>
      </c>
      <c r="AU103" s="195" t="str">
        <f t="shared" si="182"/>
        <v/>
      </c>
      <c r="AV103" s="195" t="str">
        <f t="shared" si="182"/>
        <v/>
      </c>
      <c r="AW103" s="196"/>
      <c r="AX103" s="195" t="str">
        <f t="shared" si="182"/>
        <v/>
      </c>
      <c r="AY103" s="195" t="str">
        <f t="shared" si="182"/>
        <v/>
      </c>
      <c r="AZ103" s="195" t="str">
        <f t="shared" si="182"/>
        <v/>
      </c>
      <c r="BA103" s="195" t="str">
        <f t="shared" si="182"/>
        <v/>
      </c>
    </row>
    <row r="104" spans="1:53" s="17" customFormat="1" ht="18" customHeight="1" thickTop="1" thickBot="1">
      <c r="A104" s="343">
        <v>31</v>
      </c>
      <c r="B104" s="314" t="s">
        <v>1234</v>
      </c>
      <c r="C104" s="316"/>
      <c r="D104" s="316" t="str">
        <f>IF(C104&gt;0,VLOOKUP(C104,男子登録情報!$A$1:$H$1688,3,0),"")</f>
        <v/>
      </c>
      <c r="E104" s="316" t="str">
        <f>IF(C104&gt;0,VLOOKUP(C104,男子登録情報!$A$1:$H$1688,4,0),"")</f>
        <v/>
      </c>
      <c r="F104" s="38" t="str">
        <f>IF(C104&gt;0,VLOOKUP(C104,男子登録情報!$A$1:$H$1688,8,0),"")</f>
        <v/>
      </c>
      <c r="G104" s="352" t="e">
        <f>IF(F105&gt;0,VLOOKUP(F105,男子登録情報!$N$2:$O$48,2,0),"")</f>
        <v>#N/A</v>
      </c>
      <c r="H104" s="352" t="str">
        <f>IF(C104&gt;0,TEXT(C104,"100000000"),"")</f>
        <v/>
      </c>
      <c r="I104" s="6" t="s">
        <v>29</v>
      </c>
      <c r="J104" s="152"/>
      <c r="K104" s="7" t="str">
        <f>IF(J104&gt;0,VLOOKUP(J104,男子登録情報!$J$1:$K$21,2,0),"")</f>
        <v/>
      </c>
      <c r="L104" s="6" t="s">
        <v>32</v>
      </c>
      <c r="M104" s="208"/>
      <c r="N104" s="8" t="str">
        <f t="shared" si="142"/>
        <v/>
      </c>
      <c r="O104" s="630"/>
      <c r="P104" s="326"/>
      <c r="Q104" s="327"/>
      <c r="R104" s="328"/>
      <c r="S104" s="329" t="str">
        <f>IF(C104="","",IF(COUNTIF('様式Ⅱ(男子4×100mR)'!$C$18:$C$29,C104)=0,"",$A$5))</f>
        <v/>
      </c>
      <c r="T104" s="329" t="str">
        <f>IF(C104="","",IF(COUNTIF('様式Ⅱ(男子4×400mR)'!$C$18:$C$29,C104)=0,"",$A$5))</f>
        <v/>
      </c>
      <c r="Y104" s="195" t="str">
        <f>IF(C104="","",COUNTIF($B$14:$C$462,C104))</f>
        <v/>
      </c>
      <c r="Z104" s="195" t="str">
        <f t="shared" ref="Z104" si="201">IF(C104="","",COUNTIF($J$14:$J$463,J104))</f>
        <v/>
      </c>
      <c r="AA104" s="195" t="str">
        <f t="shared" ref="AA104" si="202">IF(C104="","",IF(AND(Y104&gt;1,Z104&gt;1),1,""))</f>
        <v/>
      </c>
      <c r="AB104" s="195" t="str">
        <f t="shared" si="148"/>
        <v/>
      </c>
      <c r="AC104" s="195" t="str">
        <f t="shared" si="149"/>
        <v/>
      </c>
      <c r="AD104" s="195" t="str">
        <f t="shared" ref="AD104:AP123" si="203">IF($J104="","",COUNTIF($M104,AD$13))</f>
        <v/>
      </c>
      <c r="AE104" s="195" t="str">
        <f t="shared" si="203"/>
        <v/>
      </c>
      <c r="AF104" s="195" t="str">
        <f t="shared" si="203"/>
        <v/>
      </c>
      <c r="AG104" s="195" t="str">
        <f t="shared" si="203"/>
        <v/>
      </c>
      <c r="AH104" s="195" t="str">
        <f t="shared" si="203"/>
        <v/>
      </c>
      <c r="AI104" s="195" t="str">
        <f t="shared" si="203"/>
        <v/>
      </c>
      <c r="AJ104" s="195" t="str">
        <f t="shared" si="203"/>
        <v/>
      </c>
      <c r="AK104" s="195" t="str">
        <f t="shared" si="203"/>
        <v/>
      </c>
      <c r="AL104" s="195" t="str">
        <f t="shared" si="203"/>
        <v/>
      </c>
      <c r="AM104" s="195" t="str">
        <f t="shared" si="203"/>
        <v/>
      </c>
      <c r="AN104" s="195" t="str">
        <f t="shared" si="203"/>
        <v/>
      </c>
      <c r="AO104" s="195" t="str">
        <f t="shared" si="203"/>
        <v/>
      </c>
      <c r="AP104" s="195" t="str">
        <f t="shared" si="203"/>
        <v/>
      </c>
      <c r="AQ104" s="196" t="str">
        <f>IF(J104&gt;0,"",IF(J105&gt;0,1,""))</f>
        <v/>
      </c>
      <c r="AR104" s="196" t="str">
        <f>IF(J104="","",IF(C104&gt;0,"",1))</f>
        <v/>
      </c>
      <c r="AS104" s="195" t="str">
        <f t="shared" si="182"/>
        <v/>
      </c>
      <c r="AT104" s="195" t="str">
        <f t="shared" si="182"/>
        <v/>
      </c>
      <c r="AU104" s="195" t="str">
        <f t="shared" si="182"/>
        <v/>
      </c>
      <c r="AV104" s="195" t="str">
        <f t="shared" si="182"/>
        <v/>
      </c>
      <c r="AW104" s="196">
        <f>COUNTIF($C$14:C104,C104)</f>
        <v>0</v>
      </c>
      <c r="AX104" s="195" t="str">
        <f t="shared" si="182"/>
        <v/>
      </c>
      <c r="AY104" s="195" t="str">
        <f t="shared" si="182"/>
        <v/>
      </c>
      <c r="AZ104" s="195" t="str">
        <f t="shared" si="182"/>
        <v/>
      </c>
      <c r="BA104" s="195" t="str">
        <f t="shared" si="182"/>
        <v/>
      </c>
    </row>
    <row r="105" spans="1:53" s="17" customFormat="1" ht="18" customHeight="1" thickBot="1">
      <c r="A105" s="344"/>
      <c r="B105" s="315"/>
      <c r="C105" s="317"/>
      <c r="D105" s="317"/>
      <c r="E105" s="317"/>
      <c r="F105" s="39" t="str">
        <f>IF(C104&gt;0,VLOOKUP(C104,男子登録情報!$A$1:$H$1688,5,0),"")</f>
        <v/>
      </c>
      <c r="G105" s="353"/>
      <c r="H105" s="353"/>
      <c r="I105" s="9" t="s">
        <v>33</v>
      </c>
      <c r="J105" s="152"/>
      <c r="K105" s="7" t="str">
        <f>IF(J105&gt;0,VLOOKUP(J105,男子登録情報!$J$2:$K$21,2,0),"")</f>
        <v/>
      </c>
      <c r="L105" s="9" t="s">
        <v>34</v>
      </c>
      <c r="M105" s="206"/>
      <c r="N105" s="8" t="str">
        <f t="shared" si="142"/>
        <v/>
      </c>
      <c r="O105" s="630"/>
      <c r="P105" s="305"/>
      <c r="Q105" s="306"/>
      <c r="R105" s="307"/>
      <c r="S105" s="330"/>
      <c r="T105" s="330"/>
      <c r="Y105" s="195" t="str">
        <f>IF(C104="","",COUNTIF($B$14:$C$462,C104))</f>
        <v/>
      </c>
      <c r="Z105" s="195" t="str">
        <f t="shared" ref="Z105" si="204">IF(C104="","",COUNTIF($J$14:$J$463,J105))</f>
        <v/>
      </c>
      <c r="AA105" s="195" t="str">
        <f t="shared" ref="AA105" si="205">IF(C104="","",IF(AND(Y105&gt;1,Z105&gt;1),1,""))</f>
        <v/>
      </c>
      <c r="AB105" s="195" t="str">
        <f t="shared" si="148"/>
        <v/>
      </c>
      <c r="AC105" s="195" t="str">
        <f t="shared" si="149"/>
        <v/>
      </c>
      <c r="AD105" s="195" t="str">
        <f t="shared" si="203"/>
        <v/>
      </c>
      <c r="AE105" s="195" t="str">
        <f t="shared" si="203"/>
        <v/>
      </c>
      <c r="AF105" s="195" t="str">
        <f t="shared" si="203"/>
        <v/>
      </c>
      <c r="AG105" s="195" t="str">
        <f t="shared" si="203"/>
        <v/>
      </c>
      <c r="AH105" s="195" t="str">
        <f t="shared" si="203"/>
        <v/>
      </c>
      <c r="AI105" s="195" t="str">
        <f t="shared" si="203"/>
        <v/>
      </c>
      <c r="AJ105" s="195" t="str">
        <f t="shared" si="203"/>
        <v/>
      </c>
      <c r="AK105" s="195" t="str">
        <f t="shared" si="203"/>
        <v/>
      </c>
      <c r="AL105" s="195" t="str">
        <f t="shared" si="203"/>
        <v/>
      </c>
      <c r="AM105" s="195" t="str">
        <f t="shared" si="203"/>
        <v/>
      </c>
      <c r="AN105" s="195" t="str">
        <f t="shared" si="203"/>
        <v/>
      </c>
      <c r="AO105" s="195" t="str">
        <f t="shared" si="203"/>
        <v/>
      </c>
      <c r="AP105" s="195" t="str">
        <f t="shared" si="203"/>
        <v/>
      </c>
      <c r="AQ105" s="196" t="str">
        <f>IF(J105&gt;0,"",IF(J106&gt;0,1,""))</f>
        <v/>
      </c>
      <c r="AR105" s="196" t="str">
        <f>IF(J105="","",IF(C104&gt;0,"",1))</f>
        <v/>
      </c>
      <c r="AS105" s="195" t="str">
        <f t="shared" si="182"/>
        <v/>
      </c>
      <c r="AT105" s="195" t="str">
        <f t="shared" si="182"/>
        <v/>
      </c>
      <c r="AU105" s="195" t="str">
        <f t="shared" si="182"/>
        <v/>
      </c>
      <c r="AV105" s="195" t="str">
        <f t="shared" si="182"/>
        <v/>
      </c>
      <c r="AW105" s="196"/>
      <c r="AX105" s="195" t="str">
        <f t="shared" si="182"/>
        <v/>
      </c>
      <c r="AY105" s="195" t="str">
        <f t="shared" si="182"/>
        <v/>
      </c>
      <c r="AZ105" s="195" t="str">
        <f t="shared" si="182"/>
        <v/>
      </c>
      <c r="BA105" s="195" t="str">
        <f t="shared" si="182"/>
        <v/>
      </c>
    </row>
    <row r="106" spans="1:53" s="17" customFormat="1" ht="18" customHeight="1" thickBot="1">
      <c r="A106" s="345"/>
      <c r="B106" s="303" t="s">
        <v>35</v>
      </c>
      <c r="C106" s="304"/>
      <c r="D106" s="40"/>
      <c r="E106" s="40"/>
      <c r="F106" s="41"/>
      <c r="G106" s="354"/>
      <c r="H106" s="354"/>
      <c r="I106" s="10" t="s">
        <v>36</v>
      </c>
      <c r="J106" s="152"/>
      <c r="K106" s="11" t="str">
        <f>IF(J106&gt;0,VLOOKUP(J106,男子登録情報!$J$2:$K$21,2,0),"")</f>
        <v/>
      </c>
      <c r="L106" s="12" t="s">
        <v>37</v>
      </c>
      <c r="M106" s="207"/>
      <c r="N106" s="8" t="str">
        <f t="shared" si="142"/>
        <v/>
      </c>
      <c r="O106" s="631"/>
      <c r="P106" s="308"/>
      <c r="Q106" s="309"/>
      <c r="R106" s="310"/>
      <c r="S106" s="331"/>
      <c r="T106" s="331"/>
      <c r="Y106" s="195" t="str">
        <f>IF(C104="","",COUNTIF($B$14:$C$462,C104))</f>
        <v/>
      </c>
      <c r="Z106" s="195" t="str">
        <f t="shared" ref="Z106" si="206">IF(C104="","",COUNTIF($J$14:$J$463,J106))</f>
        <v/>
      </c>
      <c r="AA106" s="195" t="str">
        <f t="shared" ref="AA106" si="207">IF(C104="","",IF(AND(Y106&gt;1,Z106&gt;1),1,""))</f>
        <v/>
      </c>
      <c r="AB106" s="195" t="str">
        <f t="shared" si="148"/>
        <v/>
      </c>
      <c r="AC106" s="195" t="str">
        <f t="shared" si="149"/>
        <v/>
      </c>
      <c r="AD106" s="195" t="str">
        <f t="shared" si="203"/>
        <v/>
      </c>
      <c r="AE106" s="195" t="str">
        <f t="shared" si="203"/>
        <v/>
      </c>
      <c r="AF106" s="195" t="str">
        <f t="shared" si="203"/>
        <v/>
      </c>
      <c r="AG106" s="195" t="str">
        <f t="shared" si="203"/>
        <v/>
      </c>
      <c r="AH106" s="195" t="str">
        <f t="shared" si="203"/>
        <v/>
      </c>
      <c r="AI106" s="195" t="str">
        <f t="shared" si="203"/>
        <v/>
      </c>
      <c r="AJ106" s="195" t="str">
        <f t="shared" si="203"/>
        <v/>
      </c>
      <c r="AK106" s="195" t="str">
        <f t="shared" si="203"/>
        <v/>
      </c>
      <c r="AL106" s="195" t="str">
        <f t="shared" si="203"/>
        <v/>
      </c>
      <c r="AM106" s="195" t="str">
        <f t="shared" si="203"/>
        <v/>
      </c>
      <c r="AN106" s="195" t="str">
        <f t="shared" si="203"/>
        <v/>
      </c>
      <c r="AO106" s="195" t="str">
        <f t="shared" si="203"/>
        <v/>
      </c>
      <c r="AP106" s="195" t="str">
        <f t="shared" si="203"/>
        <v/>
      </c>
      <c r="AQ106" s="196" t="str">
        <f>IF(C104="","",IF(S104&gt;0,"",IF(T104&gt;0,"",IF(COUNTBLANK(J104:J106)&lt;3,"",1))))</f>
        <v/>
      </c>
      <c r="AR106" s="196" t="str">
        <f>IF(J106="","",IF(C104&gt;0,"",1))</f>
        <v/>
      </c>
      <c r="AS106" s="195" t="str">
        <f t="shared" si="182"/>
        <v/>
      </c>
      <c r="AT106" s="195" t="str">
        <f t="shared" si="182"/>
        <v/>
      </c>
      <c r="AU106" s="195" t="str">
        <f t="shared" si="182"/>
        <v/>
      </c>
      <c r="AV106" s="195" t="str">
        <f t="shared" si="182"/>
        <v/>
      </c>
      <c r="AW106" s="196"/>
      <c r="AX106" s="195" t="str">
        <f t="shared" si="182"/>
        <v/>
      </c>
      <c r="AY106" s="195" t="str">
        <f t="shared" si="182"/>
        <v/>
      </c>
      <c r="AZ106" s="195" t="str">
        <f t="shared" si="182"/>
        <v/>
      </c>
      <c r="BA106" s="195" t="str">
        <f t="shared" si="182"/>
        <v/>
      </c>
    </row>
    <row r="107" spans="1:53" s="17" customFormat="1" ht="18" customHeight="1" thickTop="1" thickBot="1">
      <c r="A107" s="343">
        <v>32</v>
      </c>
      <c r="B107" s="314" t="s">
        <v>1234</v>
      </c>
      <c r="C107" s="316"/>
      <c r="D107" s="316" t="str">
        <f>IF(C107&gt;0,VLOOKUP(C107,男子登録情報!$A$1:$H$1688,3,0),"")</f>
        <v/>
      </c>
      <c r="E107" s="316" t="str">
        <f>IF(C107&gt;0,VLOOKUP(C107,男子登録情報!$A$1:$H$1688,4,0),"")</f>
        <v/>
      </c>
      <c r="F107" s="38" t="str">
        <f>IF(C107&gt;0,VLOOKUP(C107,男子登録情報!$A$1:$H$1688,8,0),"")</f>
        <v/>
      </c>
      <c r="G107" s="352" t="e">
        <f>IF(F108&gt;0,VLOOKUP(F108,男子登録情報!$N$2:$O$48,2,0),"")</f>
        <v>#N/A</v>
      </c>
      <c r="H107" s="352" t="str">
        <f>IF(C107&gt;0,TEXT(C107,"100000000"),"")</f>
        <v/>
      </c>
      <c r="I107" s="6" t="s">
        <v>29</v>
      </c>
      <c r="J107" s="152"/>
      <c r="K107" s="7" t="str">
        <f>IF(J107&gt;0,VLOOKUP(J107,男子登録情報!$J$1:$K$21,2,0),"")</f>
        <v/>
      </c>
      <c r="L107" s="6" t="s">
        <v>32</v>
      </c>
      <c r="M107" s="208"/>
      <c r="N107" s="8" t="str">
        <f t="shared" si="142"/>
        <v/>
      </c>
      <c r="O107" s="630"/>
      <c r="P107" s="326"/>
      <c r="Q107" s="327"/>
      <c r="R107" s="328"/>
      <c r="S107" s="329" t="str">
        <f>IF(C107="","",IF(COUNTIF('様式Ⅱ(男子4×100mR)'!$C$18:$C$29,C107)=0,"",$A$5))</f>
        <v/>
      </c>
      <c r="T107" s="329" t="str">
        <f>IF(C107="","",IF(COUNTIF('様式Ⅱ(男子4×400mR)'!$C$18:$C$29,C107)=0,"",$A$5))</f>
        <v/>
      </c>
      <c r="Y107" s="195" t="str">
        <f>IF(C107="","",COUNTIF($B$14:$C$462,C107))</f>
        <v/>
      </c>
      <c r="Z107" s="195" t="str">
        <f t="shared" ref="Z107" si="208">IF(C107="","",COUNTIF($J$14:$J$463,J107))</f>
        <v/>
      </c>
      <c r="AA107" s="195" t="str">
        <f t="shared" ref="AA107" si="209">IF(C107="","",IF(AND(Y107&gt;1,Z107&gt;1),1,""))</f>
        <v/>
      </c>
      <c r="AB107" s="195" t="str">
        <f t="shared" si="148"/>
        <v/>
      </c>
      <c r="AC107" s="195" t="str">
        <f t="shared" si="149"/>
        <v/>
      </c>
      <c r="AD107" s="195" t="str">
        <f t="shared" si="203"/>
        <v/>
      </c>
      <c r="AE107" s="195" t="str">
        <f t="shared" si="203"/>
        <v/>
      </c>
      <c r="AF107" s="195" t="str">
        <f t="shared" si="203"/>
        <v/>
      </c>
      <c r="AG107" s="195" t="str">
        <f t="shared" si="203"/>
        <v/>
      </c>
      <c r="AH107" s="195" t="str">
        <f t="shared" si="203"/>
        <v/>
      </c>
      <c r="AI107" s="195" t="str">
        <f t="shared" si="203"/>
        <v/>
      </c>
      <c r="AJ107" s="195" t="str">
        <f t="shared" si="203"/>
        <v/>
      </c>
      <c r="AK107" s="195" t="str">
        <f t="shared" si="203"/>
        <v/>
      </c>
      <c r="AL107" s="195" t="str">
        <f t="shared" si="203"/>
        <v/>
      </c>
      <c r="AM107" s="195" t="str">
        <f t="shared" si="203"/>
        <v/>
      </c>
      <c r="AN107" s="195" t="str">
        <f t="shared" si="203"/>
        <v/>
      </c>
      <c r="AO107" s="195" t="str">
        <f t="shared" si="203"/>
        <v/>
      </c>
      <c r="AP107" s="195" t="str">
        <f t="shared" si="203"/>
        <v/>
      </c>
      <c r="AQ107" s="196" t="str">
        <f>IF(J107&gt;0,"",IF(J108&gt;0,1,""))</f>
        <v/>
      </c>
      <c r="AR107" s="196" t="str">
        <f>IF(J107="","",IF(C107&gt;0,"",1))</f>
        <v/>
      </c>
      <c r="AS107" s="195" t="str">
        <f t="shared" si="182"/>
        <v/>
      </c>
      <c r="AT107" s="195" t="str">
        <f t="shared" si="182"/>
        <v/>
      </c>
      <c r="AU107" s="195" t="str">
        <f t="shared" si="182"/>
        <v/>
      </c>
      <c r="AV107" s="195" t="str">
        <f t="shared" si="182"/>
        <v/>
      </c>
      <c r="AW107" s="196">
        <f>COUNTIF($C$14:C107,C107)</f>
        <v>0</v>
      </c>
      <c r="AX107" s="195" t="str">
        <f t="shared" si="182"/>
        <v/>
      </c>
      <c r="AY107" s="195" t="str">
        <f t="shared" si="182"/>
        <v/>
      </c>
      <c r="AZ107" s="195" t="str">
        <f t="shared" si="182"/>
        <v/>
      </c>
      <c r="BA107" s="195" t="str">
        <f t="shared" si="182"/>
        <v/>
      </c>
    </row>
    <row r="108" spans="1:53" s="17" customFormat="1" ht="18" customHeight="1" thickBot="1">
      <c r="A108" s="344"/>
      <c r="B108" s="315"/>
      <c r="C108" s="317"/>
      <c r="D108" s="317"/>
      <c r="E108" s="317"/>
      <c r="F108" s="39" t="str">
        <f>IF(C107&gt;0,VLOOKUP(C107,男子登録情報!$A$1:$H$1688,5,0),"")</f>
        <v/>
      </c>
      <c r="G108" s="353"/>
      <c r="H108" s="353"/>
      <c r="I108" s="9" t="s">
        <v>33</v>
      </c>
      <c r="J108" s="152"/>
      <c r="K108" s="7" t="str">
        <f>IF(J108&gt;0,VLOOKUP(J108,男子登録情報!$J$2:$K$21,2,0),"")</f>
        <v/>
      </c>
      <c r="L108" s="9" t="s">
        <v>34</v>
      </c>
      <c r="M108" s="206"/>
      <c r="N108" s="8" t="str">
        <f t="shared" si="142"/>
        <v/>
      </c>
      <c r="O108" s="630"/>
      <c r="P108" s="305"/>
      <c r="Q108" s="306"/>
      <c r="R108" s="307"/>
      <c r="S108" s="330"/>
      <c r="T108" s="330"/>
      <c r="Y108" s="195" t="str">
        <f>IF(C107="","",COUNTIF($B$14:$C$462,C107))</f>
        <v/>
      </c>
      <c r="Z108" s="195" t="str">
        <f t="shared" ref="Z108" si="210">IF(C107="","",COUNTIF($J$14:$J$463,J108))</f>
        <v/>
      </c>
      <c r="AA108" s="195" t="str">
        <f t="shared" ref="AA108" si="211">IF(C107="","",IF(AND(Y108&gt;1,Z108&gt;1),1,""))</f>
        <v/>
      </c>
      <c r="AB108" s="195" t="str">
        <f t="shared" si="148"/>
        <v/>
      </c>
      <c r="AC108" s="195" t="str">
        <f t="shared" si="149"/>
        <v/>
      </c>
      <c r="AD108" s="195" t="str">
        <f t="shared" si="203"/>
        <v/>
      </c>
      <c r="AE108" s="195" t="str">
        <f t="shared" si="203"/>
        <v/>
      </c>
      <c r="AF108" s="195" t="str">
        <f t="shared" si="203"/>
        <v/>
      </c>
      <c r="AG108" s="195" t="str">
        <f t="shared" si="203"/>
        <v/>
      </c>
      <c r="AH108" s="195" t="str">
        <f t="shared" si="203"/>
        <v/>
      </c>
      <c r="AI108" s="195" t="str">
        <f t="shared" si="203"/>
        <v/>
      </c>
      <c r="AJ108" s="195" t="str">
        <f t="shared" si="203"/>
        <v/>
      </c>
      <c r="AK108" s="195" t="str">
        <f t="shared" si="203"/>
        <v/>
      </c>
      <c r="AL108" s="195" t="str">
        <f t="shared" si="203"/>
        <v/>
      </c>
      <c r="AM108" s="195" t="str">
        <f t="shared" si="203"/>
        <v/>
      </c>
      <c r="AN108" s="195" t="str">
        <f t="shared" si="203"/>
        <v/>
      </c>
      <c r="AO108" s="195" t="str">
        <f t="shared" si="203"/>
        <v/>
      </c>
      <c r="AP108" s="195" t="str">
        <f t="shared" si="203"/>
        <v/>
      </c>
      <c r="AQ108" s="196" t="str">
        <f>IF(J108&gt;0,"",IF(J109&gt;0,1,""))</f>
        <v/>
      </c>
      <c r="AR108" s="196" t="str">
        <f>IF(J108="","",IF(C107&gt;0,"",1))</f>
        <v/>
      </c>
      <c r="AS108" s="195" t="str">
        <f t="shared" si="182"/>
        <v/>
      </c>
      <c r="AT108" s="195" t="str">
        <f t="shared" si="182"/>
        <v/>
      </c>
      <c r="AU108" s="195" t="str">
        <f t="shared" si="182"/>
        <v/>
      </c>
      <c r="AV108" s="195" t="str">
        <f t="shared" si="182"/>
        <v/>
      </c>
      <c r="AW108" s="196"/>
      <c r="AX108" s="195" t="str">
        <f t="shared" si="182"/>
        <v/>
      </c>
      <c r="AY108" s="195" t="str">
        <f t="shared" si="182"/>
        <v/>
      </c>
      <c r="AZ108" s="195" t="str">
        <f t="shared" si="182"/>
        <v/>
      </c>
      <c r="BA108" s="195" t="str">
        <f t="shared" si="182"/>
        <v/>
      </c>
    </row>
    <row r="109" spans="1:53" s="17" customFormat="1" ht="18" customHeight="1" thickBot="1">
      <c r="A109" s="345"/>
      <c r="B109" s="303" t="s">
        <v>35</v>
      </c>
      <c r="C109" s="304"/>
      <c r="D109" s="40"/>
      <c r="E109" s="40"/>
      <c r="F109" s="41"/>
      <c r="G109" s="354"/>
      <c r="H109" s="354"/>
      <c r="I109" s="10" t="s">
        <v>36</v>
      </c>
      <c r="J109" s="152"/>
      <c r="K109" s="11" t="str">
        <f>IF(J109&gt;0,VLOOKUP(J109,男子登録情報!$J$2:$K$21,2,0),"")</f>
        <v/>
      </c>
      <c r="L109" s="12" t="s">
        <v>37</v>
      </c>
      <c r="M109" s="207"/>
      <c r="N109" s="8" t="str">
        <f t="shared" si="142"/>
        <v/>
      </c>
      <c r="O109" s="631"/>
      <c r="P109" s="308"/>
      <c r="Q109" s="309"/>
      <c r="R109" s="310"/>
      <c r="S109" s="331"/>
      <c r="T109" s="331"/>
      <c r="Y109" s="195" t="str">
        <f>IF(C107="","",COUNTIF($B$14:$C$462,C107))</f>
        <v/>
      </c>
      <c r="Z109" s="195" t="str">
        <f t="shared" ref="Z109" si="212">IF(C107="","",COUNTIF($J$14:$J$463,J109))</f>
        <v/>
      </c>
      <c r="AA109" s="195" t="str">
        <f t="shared" ref="AA109" si="213">IF(C107="","",IF(AND(Y109&gt;1,Z109&gt;1),1,""))</f>
        <v/>
      </c>
      <c r="AB109" s="195" t="str">
        <f t="shared" si="148"/>
        <v/>
      </c>
      <c r="AC109" s="195" t="str">
        <f t="shared" si="149"/>
        <v/>
      </c>
      <c r="AD109" s="195" t="str">
        <f t="shared" si="203"/>
        <v/>
      </c>
      <c r="AE109" s="195" t="str">
        <f t="shared" si="203"/>
        <v/>
      </c>
      <c r="AF109" s="195" t="str">
        <f t="shared" si="203"/>
        <v/>
      </c>
      <c r="AG109" s="195" t="str">
        <f t="shared" si="203"/>
        <v/>
      </c>
      <c r="AH109" s="195" t="str">
        <f t="shared" si="203"/>
        <v/>
      </c>
      <c r="AI109" s="195" t="str">
        <f t="shared" si="203"/>
        <v/>
      </c>
      <c r="AJ109" s="195" t="str">
        <f t="shared" si="203"/>
        <v/>
      </c>
      <c r="AK109" s="195" t="str">
        <f t="shared" si="203"/>
        <v/>
      </c>
      <c r="AL109" s="195" t="str">
        <f t="shared" si="203"/>
        <v/>
      </c>
      <c r="AM109" s="195" t="str">
        <f t="shared" si="203"/>
        <v/>
      </c>
      <c r="AN109" s="195" t="str">
        <f t="shared" si="203"/>
        <v/>
      </c>
      <c r="AO109" s="195" t="str">
        <f t="shared" si="203"/>
        <v/>
      </c>
      <c r="AP109" s="195" t="str">
        <f t="shared" si="203"/>
        <v/>
      </c>
      <c r="AQ109" s="196" t="str">
        <f>IF(C107="","",IF(S107&gt;0,"",IF(T107&gt;0,"",IF(COUNTBLANK(J107:J109)&lt;3,"",1))))</f>
        <v/>
      </c>
      <c r="AR109" s="196" t="str">
        <f>IF(J109="","",IF(C107&gt;0,"",1))</f>
        <v/>
      </c>
      <c r="AS109" s="195" t="str">
        <f t="shared" si="182"/>
        <v/>
      </c>
      <c r="AT109" s="195" t="str">
        <f t="shared" si="182"/>
        <v/>
      </c>
      <c r="AU109" s="195" t="str">
        <f t="shared" si="182"/>
        <v/>
      </c>
      <c r="AV109" s="195" t="str">
        <f t="shared" si="182"/>
        <v/>
      </c>
      <c r="AW109" s="196"/>
      <c r="AX109" s="195" t="str">
        <f t="shared" si="182"/>
        <v/>
      </c>
      <c r="AY109" s="195" t="str">
        <f t="shared" si="182"/>
        <v/>
      </c>
      <c r="AZ109" s="195" t="str">
        <f t="shared" si="182"/>
        <v/>
      </c>
      <c r="BA109" s="195" t="str">
        <f t="shared" si="182"/>
        <v/>
      </c>
    </row>
    <row r="110" spans="1:53" s="17" customFormat="1" ht="18" customHeight="1" thickTop="1" thickBot="1">
      <c r="A110" s="343">
        <v>33</v>
      </c>
      <c r="B110" s="314" t="s">
        <v>1234</v>
      </c>
      <c r="C110" s="316"/>
      <c r="D110" s="316" t="str">
        <f>IF(C110&gt;0,VLOOKUP(C110,男子登録情報!$A$1:$H$1688,3,0),"")</f>
        <v/>
      </c>
      <c r="E110" s="316" t="str">
        <f>IF(C110&gt;0,VLOOKUP(C110,男子登録情報!$A$1:$H$1688,4,0),"")</f>
        <v/>
      </c>
      <c r="F110" s="38" t="str">
        <f>IF(C110&gt;0,VLOOKUP(C110,男子登録情報!$A$1:$H$1688,8,0),"")</f>
        <v/>
      </c>
      <c r="G110" s="352" t="e">
        <f>IF(F111&gt;0,VLOOKUP(F111,男子登録情報!$N$2:$O$48,2,0),"")</f>
        <v>#N/A</v>
      </c>
      <c r="H110" s="352" t="str">
        <f>IF(C110&gt;0,TEXT(C110,"100000000"),"")</f>
        <v/>
      </c>
      <c r="I110" s="6" t="s">
        <v>29</v>
      </c>
      <c r="J110" s="152"/>
      <c r="K110" s="7" t="str">
        <f>IF(J110&gt;0,VLOOKUP(J110,男子登録情報!$J$1:$K$21,2,0),"")</f>
        <v/>
      </c>
      <c r="L110" s="6" t="s">
        <v>32</v>
      </c>
      <c r="M110" s="208"/>
      <c r="N110" s="8" t="str">
        <f t="shared" si="142"/>
        <v/>
      </c>
      <c r="O110" s="630"/>
      <c r="P110" s="326"/>
      <c r="Q110" s="327"/>
      <c r="R110" s="328"/>
      <c r="S110" s="329" t="str">
        <f>IF(C110="","",IF(COUNTIF('様式Ⅱ(男子4×100mR)'!$C$18:$C$29,C110)=0,"",$A$5))</f>
        <v/>
      </c>
      <c r="T110" s="329" t="str">
        <f>IF(C110="","",IF(COUNTIF('様式Ⅱ(男子4×400mR)'!$C$18:$C$29,C110)=0,"",$A$5))</f>
        <v/>
      </c>
      <c r="Y110" s="195" t="str">
        <f>IF(C110="","",COUNTIF($B$14:$C$462,C110))</f>
        <v/>
      </c>
      <c r="Z110" s="195" t="str">
        <f t="shared" ref="Z110" si="214">IF(C110="","",COUNTIF($J$14:$J$463,J110))</f>
        <v/>
      </c>
      <c r="AA110" s="195" t="str">
        <f t="shared" ref="AA110" si="215">IF(C110="","",IF(AND(Y110&gt;1,Z110&gt;1),1,""))</f>
        <v/>
      </c>
      <c r="AB110" s="195" t="str">
        <f t="shared" si="148"/>
        <v/>
      </c>
      <c r="AC110" s="195" t="str">
        <f t="shared" si="149"/>
        <v/>
      </c>
      <c r="AD110" s="195" t="str">
        <f t="shared" si="203"/>
        <v/>
      </c>
      <c r="AE110" s="195" t="str">
        <f t="shared" si="203"/>
        <v/>
      </c>
      <c r="AF110" s="195" t="str">
        <f t="shared" si="203"/>
        <v/>
      </c>
      <c r="AG110" s="195" t="str">
        <f t="shared" si="203"/>
        <v/>
      </c>
      <c r="AH110" s="195" t="str">
        <f t="shared" si="203"/>
        <v/>
      </c>
      <c r="AI110" s="195" t="str">
        <f t="shared" si="203"/>
        <v/>
      </c>
      <c r="AJ110" s="195" t="str">
        <f t="shared" si="203"/>
        <v/>
      </c>
      <c r="AK110" s="195" t="str">
        <f t="shared" si="203"/>
        <v/>
      </c>
      <c r="AL110" s="195" t="str">
        <f t="shared" si="203"/>
        <v/>
      </c>
      <c r="AM110" s="195" t="str">
        <f t="shared" si="203"/>
        <v/>
      </c>
      <c r="AN110" s="195" t="str">
        <f t="shared" si="203"/>
        <v/>
      </c>
      <c r="AO110" s="195" t="str">
        <f t="shared" si="203"/>
        <v/>
      </c>
      <c r="AP110" s="195" t="str">
        <f t="shared" si="203"/>
        <v/>
      </c>
      <c r="AQ110" s="196" t="str">
        <f>IF(J110&gt;0,"",IF(J111&gt;0,1,""))</f>
        <v/>
      </c>
      <c r="AR110" s="196" t="str">
        <f>IF(J110="","",IF(C110&gt;0,"",1))</f>
        <v/>
      </c>
      <c r="AS110" s="195" t="str">
        <f t="shared" ref="AS110:BA125" si="216">IF($J110="","",COUNTIF($M110,AS$13))</f>
        <v/>
      </c>
      <c r="AT110" s="195" t="str">
        <f t="shared" si="216"/>
        <v/>
      </c>
      <c r="AU110" s="195" t="str">
        <f t="shared" si="216"/>
        <v/>
      </c>
      <c r="AV110" s="195" t="str">
        <f t="shared" si="216"/>
        <v/>
      </c>
      <c r="AW110" s="196">
        <f>COUNTIF($C$14:C110,C110)</f>
        <v>0</v>
      </c>
      <c r="AX110" s="195" t="str">
        <f t="shared" si="216"/>
        <v/>
      </c>
      <c r="AY110" s="195" t="str">
        <f t="shared" si="216"/>
        <v/>
      </c>
      <c r="AZ110" s="195" t="str">
        <f t="shared" si="216"/>
        <v/>
      </c>
      <c r="BA110" s="195" t="str">
        <f t="shared" si="216"/>
        <v/>
      </c>
    </row>
    <row r="111" spans="1:53" s="17" customFormat="1" ht="18" customHeight="1" thickBot="1">
      <c r="A111" s="344"/>
      <c r="B111" s="315"/>
      <c r="C111" s="317"/>
      <c r="D111" s="317"/>
      <c r="E111" s="317"/>
      <c r="F111" s="39" t="str">
        <f>IF(C110&gt;0,VLOOKUP(C110,男子登録情報!$A$1:$H$1688,5,0),"")</f>
        <v/>
      </c>
      <c r="G111" s="353"/>
      <c r="H111" s="353"/>
      <c r="I111" s="9" t="s">
        <v>33</v>
      </c>
      <c r="J111" s="152"/>
      <c r="K111" s="7" t="str">
        <f>IF(J111&gt;0,VLOOKUP(J111,男子登録情報!$J$2:$K$21,2,0),"")</f>
        <v/>
      </c>
      <c r="L111" s="9" t="s">
        <v>34</v>
      </c>
      <c r="M111" s="206"/>
      <c r="N111" s="8" t="str">
        <f t="shared" si="142"/>
        <v/>
      </c>
      <c r="O111" s="630"/>
      <c r="P111" s="305"/>
      <c r="Q111" s="306"/>
      <c r="R111" s="307"/>
      <c r="S111" s="330"/>
      <c r="T111" s="330"/>
      <c r="Y111" s="195" t="str">
        <f>IF(C110="","",COUNTIF($B$14:$C$462,C110))</f>
        <v/>
      </c>
      <c r="Z111" s="195" t="str">
        <f t="shared" ref="Z111" si="217">IF(C110="","",COUNTIF($J$14:$J$463,J111))</f>
        <v/>
      </c>
      <c r="AA111" s="195" t="str">
        <f t="shared" ref="AA111" si="218">IF(C110="","",IF(AND(Y111&gt;1,Z111&gt;1),1,""))</f>
        <v/>
      </c>
      <c r="AB111" s="195" t="str">
        <f t="shared" si="148"/>
        <v/>
      </c>
      <c r="AC111" s="195" t="str">
        <f t="shared" si="149"/>
        <v/>
      </c>
      <c r="AD111" s="195" t="str">
        <f t="shared" si="203"/>
        <v/>
      </c>
      <c r="AE111" s="195" t="str">
        <f t="shared" si="203"/>
        <v/>
      </c>
      <c r="AF111" s="195" t="str">
        <f t="shared" si="203"/>
        <v/>
      </c>
      <c r="AG111" s="195" t="str">
        <f t="shared" si="203"/>
        <v/>
      </c>
      <c r="AH111" s="195" t="str">
        <f t="shared" si="203"/>
        <v/>
      </c>
      <c r="AI111" s="195" t="str">
        <f t="shared" si="203"/>
        <v/>
      </c>
      <c r="AJ111" s="195" t="str">
        <f t="shared" si="203"/>
        <v/>
      </c>
      <c r="AK111" s="195" t="str">
        <f t="shared" si="203"/>
        <v/>
      </c>
      <c r="AL111" s="195" t="str">
        <f t="shared" si="203"/>
        <v/>
      </c>
      <c r="AM111" s="195" t="str">
        <f t="shared" si="203"/>
        <v/>
      </c>
      <c r="AN111" s="195" t="str">
        <f t="shared" si="203"/>
        <v/>
      </c>
      <c r="AO111" s="195" t="str">
        <f t="shared" si="203"/>
        <v/>
      </c>
      <c r="AP111" s="195" t="str">
        <f t="shared" si="203"/>
        <v/>
      </c>
      <c r="AQ111" s="196" t="str">
        <f>IF(J111&gt;0,"",IF(J112&gt;0,1,""))</f>
        <v/>
      </c>
      <c r="AR111" s="196" t="str">
        <f>IF(J111="","",IF(C110&gt;0,"",1))</f>
        <v/>
      </c>
      <c r="AS111" s="195" t="str">
        <f t="shared" si="216"/>
        <v/>
      </c>
      <c r="AT111" s="195" t="str">
        <f t="shared" si="216"/>
        <v/>
      </c>
      <c r="AU111" s="195" t="str">
        <f t="shared" si="216"/>
        <v/>
      </c>
      <c r="AV111" s="195" t="str">
        <f t="shared" si="216"/>
        <v/>
      </c>
      <c r="AW111" s="196"/>
      <c r="AX111" s="195" t="str">
        <f t="shared" si="216"/>
        <v/>
      </c>
      <c r="AY111" s="195" t="str">
        <f t="shared" si="216"/>
        <v/>
      </c>
      <c r="AZ111" s="195" t="str">
        <f t="shared" si="216"/>
        <v/>
      </c>
      <c r="BA111" s="195" t="str">
        <f t="shared" si="216"/>
        <v/>
      </c>
    </row>
    <row r="112" spans="1:53" s="17" customFormat="1" ht="18" customHeight="1" thickBot="1">
      <c r="A112" s="345"/>
      <c r="B112" s="303" t="s">
        <v>35</v>
      </c>
      <c r="C112" s="304"/>
      <c r="D112" s="40"/>
      <c r="E112" s="40"/>
      <c r="F112" s="41"/>
      <c r="G112" s="354"/>
      <c r="H112" s="354"/>
      <c r="I112" s="10" t="s">
        <v>36</v>
      </c>
      <c r="J112" s="152"/>
      <c r="K112" s="11" t="str">
        <f>IF(J112&gt;0,VLOOKUP(J112,男子登録情報!$J$2:$K$21,2,0),"")</f>
        <v/>
      </c>
      <c r="L112" s="12" t="s">
        <v>37</v>
      </c>
      <c r="M112" s="207"/>
      <c r="N112" s="8" t="str">
        <f t="shared" si="142"/>
        <v/>
      </c>
      <c r="O112" s="631"/>
      <c r="P112" s="308"/>
      <c r="Q112" s="309"/>
      <c r="R112" s="310"/>
      <c r="S112" s="331"/>
      <c r="T112" s="331"/>
      <c r="Y112" s="195" t="str">
        <f>IF(C110="","",COUNTIF($B$14:$C$462,C110))</f>
        <v/>
      </c>
      <c r="Z112" s="195" t="str">
        <f t="shared" ref="Z112" si="219">IF(C110="","",COUNTIF($J$14:$J$463,J112))</f>
        <v/>
      </c>
      <c r="AA112" s="195" t="str">
        <f t="shared" ref="AA112" si="220">IF(C110="","",IF(AND(Y112&gt;1,Z112&gt;1),1,""))</f>
        <v/>
      </c>
      <c r="AB112" s="195" t="str">
        <f t="shared" si="148"/>
        <v/>
      </c>
      <c r="AC112" s="195" t="str">
        <f t="shared" si="149"/>
        <v/>
      </c>
      <c r="AD112" s="195" t="str">
        <f t="shared" si="203"/>
        <v/>
      </c>
      <c r="AE112" s="195" t="str">
        <f t="shared" si="203"/>
        <v/>
      </c>
      <c r="AF112" s="195" t="str">
        <f t="shared" si="203"/>
        <v/>
      </c>
      <c r="AG112" s="195" t="str">
        <f t="shared" si="203"/>
        <v/>
      </c>
      <c r="AH112" s="195" t="str">
        <f t="shared" si="203"/>
        <v/>
      </c>
      <c r="AI112" s="195" t="str">
        <f t="shared" si="203"/>
        <v/>
      </c>
      <c r="AJ112" s="195" t="str">
        <f t="shared" si="203"/>
        <v/>
      </c>
      <c r="AK112" s="195" t="str">
        <f t="shared" si="203"/>
        <v/>
      </c>
      <c r="AL112" s="195" t="str">
        <f t="shared" si="203"/>
        <v/>
      </c>
      <c r="AM112" s="195" t="str">
        <f t="shared" si="203"/>
        <v/>
      </c>
      <c r="AN112" s="195" t="str">
        <f t="shared" si="203"/>
        <v/>
      </c>
      <c r="AO112" s="195" t="str">
        <f t="shared" si="203"/>
        <v/>
      </c>
      <c r="AP112" s="195" t="str">
        <f t="shared" si="203"/>
        <v/>
      </c>
      <c r="AQ112" s="196" t="str">
        <f>IF(C110="","",IF(S110&gt;0,"",IF(T110&gt;0,"",IF(COUNTBLANK(J110:J112)&lt;3,"",1))))</f>
        <v/>
      </c>
      <c r="AR112" s="196" t="str">
        <f>IF(J112="","",IF(C110&gt;0,"",1))</f>
        <v/>
      </c>
      <c r="AS112" s="195" t="str">
        <f t="shared" si="216"/>
        <v/>
      </c>
      <c r="AT112" s="195" t="str">
        <f t="shared" si="216"/>
        <v/>
      </c>
      <c r="AU112" s="195" t="str">
        <f t="shared" si="216"/>
        <v/>
      </c>
      <c r="AV112" s="195" t="str">
        <f t="shared" si="216"/>
        <v/>
      </c>
      <c r="AW112" s="196"/>
      <c r="AX112" s="195" t="str">
        <f t="shared" si="216"/>
        <v/>
      </c>
      <c r="AY112" s="195" t="str">
        <f t="shared" si="216"/>
        <v/>
      </c>
      <c r="AZ112" s="195" t="str">
        <f t="shared" si="216"/>
        <v/>
      </c>
      <c r="BA112" s="195" t="str">
        <f t="shared" si="216"/>
        <v/>
      </c>
    </row>
    <row r="113" spans="1:53" s="17" customFormat="1" ht="18" customHeight="1" thickTop="1" thickBot="1">
      <c r="A113" s="343">
        <v>34</v>
      </c>
      <c r="B113" s="314" t="s">
        <v>1234</v>
      </c>
      <c r="C113" s="316"/>
      <c r="D113" s="316" t="str">
        <f>IF(C113&gt;0,VLOOKUP(C113,男子登録情報!$A$1:$H$1688,3,0),"")</f>
        <v/>
      </c>
      <c r="E113" s="316" t="str">
        <f>IF(C113&gt;0,VLOOKUP(C113,男子登録情報!$A$1:$H$1688,4,0),"")</f>
        <v/>
      </c>
      <c r="F113" s="38" t="str">
        <f>IF(C113&gt;0,VLOOKUP(C113,男子登録情報!$A$1:$H$1688,8,0),"")</f>
        <v/>
      </c>
      <c r="G113" s="352" t="e">
        <f>IF(F114&gt;0,VLOOKUP(F114,男子登録情報!$N$2:$O$48,2,0),"")</f>
        <v>#N/A</v>
      </c>
      <c r="H113" s="352" t="str">
        <f>IF(C113&gt;0,TEXT(C113,"100000000"),"")</f>
        <v/>
      </c>
      <c r="I113" s="6" t="s">
        <v>29</v>
      </c>
      <c r="J113" s="152"/>
      <c r="K113" s="7" t="str">
        <f>IF(J113&gt;0,VLOOKUP(J113,男子登録情報!$J$1:$K$21,2,0),"")</f>
        <v/>
      </c>
      <c r="L113" s="6" t="s">
        <v>32</v>
      </c>
      <c r="M113" s="208"/>
      <c r="N113" s="8" t="str">
        <f t="shared" si="142"/>
        <v/>
      </c>
      <c r="O113" s="630"/>
      <c r="P113" s="326"/>
      <c r="Q113" s="327"/>
      <c r="R113" s="328"/>
      <c r="S113" s="329" t="str">
        <f>IF(C113="","",IF(COUNTIF('様式Ⅱ(男子4×100mR)'!$C$18:$C$29,C113)=0,"",$A$5))</f>
        <v/>
      </c>
      <c r="T113" s="329" t="str">
        <f>IF(C113="","",IF(COUNTIF('様式Ⅱ(男子4×400mR)'!$C$18:$C$29,C113)=0,"",$A$5))</f>
        <v/>
      </c>
      <c r="Y113" s="195" t="str">
        <f>IF(C113="","",COUNTIF($B$14:$C$462,C113))</f>
        <v/>
      </c>
      <c r="Z113" s="195" t="str">
        <f t="shared" ref="Z113" si="221">IF(C113="","",COUNTIF($J$14:$J$463,J113))</f>
        <v/>
      </c>
      <c r="AA113" s="195" t="str">
        <f t="shared" ref="AA113" si="222">IF(C113="","",IF(AND(Y113&gt;1,Z113&gt;1),1,""))</f>
        <v/>
      </c>
      <c r="AB113" s="195" t="str">
        <f t="shared" si="148"/>
        <v/>
      </c>
      <c r="AC113" s="195" t="str">
        <f t="shared" si="149"/>
        <v/>
      </c>
      <c r="AD113" s="195" t="str">
        <f t="shared" si="203"/>
        <v/>
      </c>
      <c r="AE113" s="195" t="str">
        <f t="shared" si="203"/>
        <v/>
      </c>
      <c r="AF113" s="195" t="str">
        <f t="shared" si="203"/>
        <v/>
      </c>
      <c r="AG113" s="195" t="str">
        <f t="shared" si="203"/>
        <v/>
      </c>
      <c r="AH113" s="195" t="str">
        <f t="shared" si="203"/>
        <v/>
      </c>
      <c r="AI113" s="195" t="str">
        <f t="shared" si="203"/>
        <v/>
      </c>
      <c r="AJ113" s="195" t="str">
        <f t="shared" si="203"/>
        <v/>
      </c>
      <c r="AK113" s="195" t="str">
        <f t="shared" si="203"/>
        <v/>
      </c>
      <c r="AL113" s="195" t="str">
        <f t="shared" si="203"/>
        <v/>
      </c>
      <c r="AM113" s="195" t="str">
        <f t="shared" si="203"/>
        <v/>
      </c>
      <c r="AN113" s="195" t="str">
        <f t="shared" si="203"/>
        <v/>
      </c>
      <c r="AO113" s="195" t="str">
        <f t="shared" si="203"/>
        <v/>
      </c>
      <c r="AP113" s="195" t="str">
        <f t="shared" si="203"/>
        <v/>
      </c>
      <c r="AQ113" s="196" t="str">
        <f>IF(J113&gt;0,"",IF(J114&gt;0,1,""))</f>
        <v/>
      </c>
      <c r="AR113" s="196" t="str">
        <f>IF(J113="","",IF(C113&gt;0,"",1))</f>
        <v/>
      </c>
      <c r="AS113" s="195" t="str">
        <f t="shared" si="216"/>
        <v/>
      </c>
      <c r="AT113" s="195" t="str">
        <f t="shared" si="216"/>
        <v/>
      </c>
      <c r="AU113" s="195" t="str">
        <f t="shared" si="216"/>
        <v/>
      </c>
      <c r="AV113" s="195" t="str">
        <f t="shared" si="216"/>
        <v/>
      </c>
      <c r="AW113" s="196">
        <f>COUNTIF($C$14:C113,C113)</f>
        <v>0</v>
      </c>
      <c r="AX113" s="195" t="str">
        <f t="shared" si="216"/>
        <v/>
      </c>
      <c r="AY113" s="195" t="str">
        <f t="shared" si="216"/>
        <v/>
      </c>
      <c r="AZ113" s="195" t="str">
        <f t="shared" si="216"/>
        <v/>
      </c>
      <c r="BA113" s="195" t="str">
        <f t="shared" si="216"/>
        <v/>
      </c>
    </row>
    <row r="114" spans="1:53" s="17" customFormat="1" ht="18" customHeight="1" thickBot="1">
      <c r="A114" s="344"/>
      <c r="B114" s="315"/>
      <c r="C114" s="317"/>
      <c r="D114" s="317"/>
      <c r="E114" s="317"/>
      <c r="F114" s="39" t="str">
        <f>IF(C113&gt;0,VLOOKUP(C113,男子登録情報!$A$1:$H$1688,5,0),"")</f>
        <v/>
      </c>
      <c r="G114" s="353"/>
      <c r="H114" s="353"/>
      <c r="I114" s="9" t="s">
        <v>33</v>
      </c>
      <c r="J114" s="152"/>
      <c r="K114" s="7" t="str">
        <f>IF(J114&gt;0,VLOOKUP(J114,男子登録情報!$J$2:$K$21,2,0),"")</f>
        <v/>
      </c>
      <c r="L114" s="9" t="s">
        <v>34</v>
      </c>
      <c r="M114" s="206"/>
      <c r="N114" s="8" t="str">
        <f t="shared" si="142"/>
        <v/>
      </c>
      <c r="O114" s="630"/>
      <c r="P114" s="305"/>
      <c r="Q114" s="306"/>
      <c r="R114" s="307"/>
      <c r="S114" s="330"/>
      <c r="T114" s="330"/>
      <c r="Y114" s="195" t="str">
        <f>IF(C113="","",COUNTIF($B$14:$C$462,C113))</f>
        <v/>
      </c>
      <c r="Z114" s="195" t="str">
        <f t="shared" ref="Z114" si="223">IF(C113="","",COUNTIF($J$14:$J$463,J114))</f>
        <v/>
      </c>
      <c r="AA114" s="195" t="str">
        <f t="shared" ref="AA114" si="224">IF(C113="","",IF(AND(Y114&gt;1,Z114&gt;1),1,""))</f>
        <v/>
      </c>
      <c r="AB114" s="195" t="str">
        <f t="shared" si="148"/>
        <v/>
      </c>
      <c r="AC114" s="195" t="str">
        <f t="shared" si="149"/>
        <v/>
      </c>
      <c r="AD114" s="195" t="str">
        <f t="shared" si="203"/>
        <v/>
      </c>
      <c r="AE114" s="195" t="str">
        <f t="shared" si="203"/>
        <v/>
      </c>
      <c r="AF114" s="195" t="str">
        <f t="shared" si="203"/>
        <v/>
      </c>
      <c r="AG114" s="195" t="str">
        <f t="shared" si="203"/>
        <v/>
      </c>
      <c r="AH114" s="195" t="str">
        <f t="shared" si="203"/>
        <v/>
      </c>
      <c r="AI114" s="195" t="str">
        <f t="shared" si="203"/>
        <v/>
      </c>
      <c r="AJ114" s="195" t="str">
        <f t="shared" si="203"/>
        <v/>
      </c>
      <c r="AK114" s="195" t="str">
        <f t="shared" si="203"/>
        <v/>
      </c>
      <c r="AL114" s="195" t="str">
        <f t="shared" si="203"/>
        <v/>
      </c>
      <c r="AM114" s="195" t="str">
        <f t="shared" si="203"/>
        <v/>
      </c>
      <c r="AN114" s="195" t="str">
        <f t="shared" si="203"/>
        <v/>
      </c>
      <c r="AO114" s="195" t="str">
        <f t="shared" si="203"/>
        <v/>
      </c>
      <c r="AP114" s="195" t="str">
        <f t="shared" si="203"/>
        <v/>
      </c>
      <c r="AQ114" s="196" t="str">
        <f>IF(J114&gt;0,"",IF(J115&gt;0,1,""))</f>
        <v/>
      </c>
      <c r="AR114" s="196" t="str">
        <f>IF(J114="","",IF(C113&gt;0,"",1))</f>
        <v/>
      </c>
      <c r="AS114" s="195" t="str">
        <f t="shared" si="216"/>
        <v/>
      </c>
      <c r="AT114" s="195" t="str">
        <f t="shared" si="216"/>
        <v/>
      </c>
      <c r="AU114" s="195" t="str">
        <f t="shared" si="216"/>
        <v/>
      </c>
      <c r="AV114" s="195" t="str">
        <f t="shared" si="216"/>
        <v/>
      </c>
      <c r="AW114" s="196"/>
      <c r="AX114" s="195" t="str">
        <f t="shared" si="216"/>
        <v/>
      </c>
      <c r="AY114" s="195" t="str">
        <f t="shared" si="216"/>
        <v/>
      </c>
      <c r="AZ114" s="195" t="str">
        <f t="shared" si="216"/>
        <v/>
      </c>
      <c r="BA114" s="195" t="str">
        <f t="shared" si="216"/>
        <v/>
      </c>
    </row>
    <row r="115" spans="1:53" s="17" customFormat="1" ht="18" customHeight="1" thickBot="1">
      <c r="A115" s="345"/>
      <c r="B115" s="303" t="s">
        <v>35</v>
      </c>
      <c r="C115" s="304"/>
      <c r="D115" s="40"/>
      <c r="E115" s="40"/>
      <c r="F115" s="41"/>
      <c r="G115" s="354"/>
      <c r="H115" s="354"/>
      <c r="I115" s="10" t="s">
        <v>36</v>
      </c>
      <c r="J115" s="152"/>
      <c r="K115" s="11" t="str">
        <f>IF(J115&gt;0,VLOOKUP(J115,男子登録情報!$J$2:$K$21,2,0),"")</f>
        <v/>
      </c>
      <c r="L115" s="12" t="s">
        <v>37</v>
      </c>
      <c r="M115" s="207"/>
      <c r="N115" s="8" t="str">
        <f t="shared" si="142"/>
        <v/>
      </c>
      <c r="O115" s="631"/>
      <c r="P115" s="308"/>
      <c r="Q115" s="309"/>
      <c r="R115" s="310"/>
      <c r="S115" s="331"/>
      <c r="T115" s="331"/>
      <c r="Y115" s="195" t="str">
        <f>IF(C113="","",COUNTIF($B$14:$C$462,C113))</f>
        <v/>
      </c>
      <c r="Z115" s="195" t="str">
        <f t="shared" ref="Z115" si="225">IF(C113="","",COUNTIF($J$14:$J$463,J115))</f>
        <v/>
      </c>
      <c r="AA115" s="195" t="str">
        <f t="shared" ref="AA115" si="226">IF(C113="","",IF(AND(Y115&gt;1,Z115&gt;1),1,""))</f>
        <v/>
      </c>
      <c r="AB115" s="195" t="str">
        <f t="shared" si="148"/>
        <v/>
      </c>
      <c r="AC115" s="195" t="str">
        <f t="shared" si="149"/>
        <v/>
      </c>
      <c r="AD115" s="195" t="str">
        <f t="shared" si="203"/>
        <v/>
      </c>
      <c r="AE115" s="195" t="str">
        <f t="shared" si="203"/>
        <v/>
      </c>
      <c r="AF115" s="195" t="str">
        <f t="shared" si="203"/>
        <v/>
      </c>
      <c r="AG115" s="195" t="str">
        <f t="shared" si="203"/>
        <v/>
      </c>
      <c r="AH115" s="195" t="str">
        <f t="shared" si="203"/>
        <v/>
      </c>
      <c r="AI115" s="195" t="str">
        <f t="shared" si="203"/>
        <v/>
      </c>
      <c r="AJ115" s="195" t="str">
        <f t="shared" si="203"/>
        <v/>
      </c>
      <c r="AK115" s="195" t="str">
        <f t="shared" si="203"/>
        <v/>
      </c>
      <c r="AL115" s="195" t="str">
        <f t="shared" si="203"/>
        <v/>
      </c>
      <c r="AM115" s="195" t="str">
        <f t="shared" si="203"/>
        <v/>
      </c>
      <c r="AN115" s="195" t="str">
        <f t="shared" si="203"/>
        <v/>
      </c>
      <c r="AO115" s="195" t="str">
        <f t="shared" si="203"/>
        <v/>
      </c>
      <c r="AP115" s="195" t="str">
        <f t="shared" si="203"/>
        <v/>
      </c>
      <c r="AQ115" s="196" t="str">
        <f>IF(C113="","",IF(S113&gt;0,"",IF(T113&gt;0,"",IF(COUNTBLANK(J113:J115)&lt;3,"",1))))</f>
        <v/>
      </c>
      <c r="AR115" s="196" t="str">
        <f>IF(J115="","",IF(C113&gt;0,"",1))</f>
        <v/>
      </c>
      <c r="AS115" s="195" t="str">
        <f t="shared" si="216"/>
        <v/>
      </c>
      <c r="AT115" s="195" t="str">
        <f t="shared" si="216"/>
        <v/>
      </c>
      <c r="AU115" s="195" t="str">
        <f t="shared" si="216"/>
        <v/>
      </c>
      <c r="AV115" s="195" t="str">
        <f t="shared" si="216"/>
        <v/>
      </c>
      <c r="AW115" s="196"/>
      <c r="AX115" s="195" t="str">
        <f t="shared" si="216"/>
        <v/>
      </c>
      <c r="AY115" s="195" t="str">
        <f t="shared" si="216"/>
        <v/>
      </c>
      <c r="AZ115" s="195" t="str">
        <f t="shared" si="216"/>
        <v/>
      </c>
      <c r="BA115" s="195" t="str">
        <f t="shared" si="216"/>
        <v/>
      </c>
    </row>
    <row r="116" spans="1:53" s="17" customFormat="1" ht="18" customHeight="1" thickTop="1" thickBot="1">
      <c r="A116" s="343">
        <v>35</v>
      </c>
      <c r="B116" s="314" t="s">
        <v>1234</v>
      </c>
      <c r="C116" s="316"/>
      <c r="D116" s="316" t="str">
        <f>IF(C116&gt;0,VLOOKUP(C116,男子登録情報!$A$1:$H$1688,3,0),"")</f>
        <v/>
      </c>
      <c r="E116" s="316" t="str">
        <f>IF(C116&gt;0,VLOOKUP(C116,男子登録情報!$A$1:$H$1688,4,0),"")</f>
        <v/>
      </c>
      <c r="F116" s="38" t="str">
        <f>IF(C116&gt;0,VLOOKUP(C116,男子登録情報!$A$1:$H$1688,8,0),"")</f>
        <v/>
      </c>
      <c r="G116" s="352" t="e">
        <f>IF(F117&gt;0,VLOOKUP(F117,男子登録情報!$N$2:$O$48,2,0),"")</f>
        <v>#N/A</v>
      </c>
      <c r="H116" s="352" t="str">
        <f>IF(C116&gt;0,TEXT(C116,"100000000"),"")</f>
        <v/>
      </c>
      <c r="I116" s="6" t="s">
        <v>29</v>
      </c>
      <c r="J116" s="152"/>
      <c r="K116" s="7" t="str">
        <f>IF(J116&gt;0,VLOOKUP(J116,男子登録情報!$J$1:$K$21,2,0),"")</f>
        <v/>
      </c>
      <c r="L116" s="6" t="s">
        <v>32</v>
      </c>
      <c r="M116" s="208"/>
      <c r="N116" s="8" t="str">
        <f t="shared" si="142"/>
        <v/>
      </c>
      <c r="O116" s="630"/>
      <c r="P116" s="326"/>
      <c r="Q116" s="327"/>
      <c r="R116" s="328"/>
      <c r="S116" s="329" t="str">
        <f>IF(C116="","",IF(COUNTIF('様式Ⅱ(男子4×100mR)'!$C$18:$C$29,C116)=0,"",$A$5))</f>
        <v/>
      </c>
      <c r="T116" s="329" t="str">
        <f>IF(C116="","",IF(COUNTIF('様式Ⅱ(男子4×400mR)'!$C$18:$C$29,C116)=0,"",$A$5))</f>
        <v/>
      </c>
      <c r="Y116" s="195" t="str">
        <f>IF(C116="","",COUNTIF($B$14:$C$462,C116))</f>
        <v/>
      </c>
      <c r="Z116" s="195" t="str">
        <f t="shared" ref="Z116" si="227">IF(C116="","",COUNTIF($J$14:$J$463,J116))</f>
        <v/>
      </c>
      <c r="AA116" s="195" t="str">
        <f t="shared" ref="AA116" si="228">IF(C116="","",IF(AND(Y116&gt;1,Z116&gt;1),1,""))</f>
        <v/>
      </c>
      <c r="AB116" s="195" t="str">
        <f t="shared" si="148"/>
        <v/>
      </c>
      <c r="AC116" s="195" t="str">
        <f t="shared" si="149"/>
        <v/>
      </c>
      <c r="AD116" s="195" t="str">
        <f t="shared" si="203"/>
        <v/>
      </c>
      <c r="AE116" s="195" t="str">
        <f t="shared" si="203"/>
        <v/>
      </c>
      <c r="AF116" s="195" t="str">
        <f t="shared" si="203"/>
        <v/>
      </c>
      <c r="AG116" s="195" t="str">
        <f t="shared" si="203"/>
        <v/>
      </c>
      <c r="AH116" s="195" t="str">
        <f t="shared" si="203"/>
        <v/>
      </c>
      <c r="AI116" s="195" t="str">
        <f t="shared" si="203"/>
        <v/>
      </c>
      <c r="AJ116" s="195" t="str">
        <f t="shared" si="203"/>
        <v/>
      </c>
      <c r="AK116" s="195" t="str">
        <f t="shared" si="203"/>
        <v/>
      </c>
      <c r="AL116" s="195" t="str">
        <f t="shared" si="203"/>
        <v/>
      </c>
      <c r="AM116" s="195" t="str">
        <f t="shared" si="203"/>
        <v/>
      </c>
      <c r="AN116" s="195" t="str">
        <f t="shared" si="203"/>
        <v/>
      </c>
      <c r="AO116" s="195" t="str">
        <f t="shared" si="203"/>
        <v/>
      </c>
      <c r="AP116" s="195" t="str">
        <f t="shared" si="203"/>
        <v/>
      </c>
      <c r="AQ116" s="196" t="str">
        <f>IF(J116&gt;0,"",IF(J117&gt;0,1,""))</f>
        <v/>
      </c>
      <c r="AR116" s="196" t="str">
        <f>IF(J116="","",IF(C116&gt;0,"",1))</f>
        <v/>
      </c>
      <c r="AS116" s="195" t="str">
        <f t="shared" si="216"/>
        <v/>
      </c>
      <c r="AT116" s="195" t="str">
        <f t="shared" si="216"/>
        <v/>
      </c>
      <c r="AU116" s="195" t="str">
        <f t="shared" si="216"/>
        <v/>
      </c>
      <c r="AV116" s="195" t="str">
        <f t="shared" si="216"/>
        <v/>
      </c>
      <c r="AW116" s="196">
        <f>COUNTIF($C$14:C116,C116)</f>
        <v>0</v>
      </c>
      <c r="AX116" s="195" t="str">
        <f t="shared" si="216"/>
        <v/>
      </c>
      <c r="AY116" s="195" t="str">
        <f t="shared" si="216"/>
        <v/>
      </c>
      <c r="AZ116" s="195" t="str">
        <f t="shared" si="216"/>
        <v/>
      </c>
      <c r="BA116" s="195" t="str">
        <f t="shared" si="216"/>
        <v/>
      </c>
    </row>
    <row r="117" spans="1:53" s="17" customFormat="1" ht="18" customHeight="1" thickBot="1">
      <c r="A117" s="344"/>
      <c r="B117" s="315"/>
      <c r="C117" s="317"/>
      <c r="D117" s="317"/>
      <c r="E117" s="317"/>
      <c r="F117" s="39" t="str">
        <f>IF(C116&gt;0,VLOOKUP(C116,男子登録情報!$A$1:$H$1688,5,0),"")</f>
        <v/>
      </c>
      <c r="G117" s="353"/>
      <c r="H117" s="353"/>
      <c r="I117" s="9" t="s">
        <v>33</v>
      </c>
      <c r="J117" s="152"/>
      <c r="K117" s="7" t="str">
        <f>IF(J117&gt;0,VLOOKUP(J117,男子登録情報!$J$2:$K$21,2,0),"")</f>
        <v/>
      </c>
      <c r="L117" s="9" t="s">
        <v>34</v>
      </c>
      <c r="M117" s="206"/>
      <c r="N117" s="8" t="str">
        <f t="shared" si="142"/>
        <v/>
      </c>
      <c r="O117" s="630"/>
      <c r="P117" s="305"/>
      <c r="Q117" s="306"/>
      <c r="R117" s="307"/>
      <c r="S117" s="330"/>
      <c r="T117" s="330"/>
      <c r="Y117" s="195" t="str">
        <f>IF(C116="","",COUNTIF($B$14:$C$462,C116))</f>
        <v/>
      </c>
      <c r="Z117" s="195" t="str">
        <f t="shared" ref="Z117" si="229">IF(C116="","",COUNTIF($J$14:$J$463,J117))</f>
        <v/>
      </c>
      <c r="AA117" s="195" t="str">
        <f t="shared" ref="AA117" si="230">IF(C116="","",IF(AND(Y117&gt;1,Z117&gt;1),1,""))</f>
        <v/>
      </c>
      <c r="AB117" s="195" t="str">
        <f t="shared" si="148"/>
        <v/>
      </c>
      <c r="AC117" s="195" t="str">
        <f t="shared" si="149"/>
        <v/>
      </c>
      <c r="AD117" s="195" t="str">
        <f t="shared" si="203"/>
        <v/>
      </c>
      <c r="AE117" s="195" t="str">
        <f t="shared" si="203"/>
        <v/>
      </c>
      <c r="AF117" s="195" t="str">
        <f t="shared" si="203"/>
        <v/>
      </c>
      <c r="AG117" s="195" t="str">
        <f t="shared" si="203"/>
        <v/>
      </c>
      <c r="AH117" s="195" t="str">
        <f t="shared" si="203"/>
        <v/>
      </c>
      <c r="AI117" s="195" t="str">
        <f t="shared" si="203"/>
        <v/>
      </c>
      <c r="AJ117" s="195" t="str">
        <f t="shared" si="203"/>
        <v/>
      </c>
      <c r="AK117" s="195" t="str">
        <f t="shared" si="203"/>
        <v/>
      </c>
      <c r="AL117" s="195" t="str">
        <f t="shared" si="203"/>
        <v/>
      </c>
      <c r="AM117" s="195" t="str">
        <f t="shared" si="203"/>
        <v/>
      </c>
      <c r="AN117" s="195" t="str">
        <f t="shared" si="203"/>
        <v/>
      </c>
      <c r="AO117" s="195" t="str">
        <f t="shared" si="203"/>
        <v/>
      </c>
      <c r="AP117" s="195" t="str">
        <f t="shared" si="203"/>
        <v/>
      </c>
      <c r="AQ117" s="196" t="str">
        <f>IF(J117&gt;0,"",IF(J118&gt;0,1,""))</f>
        <v/>
      </c>
      <c r="AR117" s="196" t="str">
        <f>IF(J117="","",IF(C116&gt;0,"",1))</f>
        <v/>
      </c>
      <c r="AS117" s="195" t="str">
        <f t="shared" si="216"/>
        <v/>
      </c>
      <c r="AT117" s="195" t="str">
        <f t="shared" si="216"/>
        <v/>
      </c>
      <c r="AU117" s="195" t="str">
        <f t="shared" si="216"/>
        <v/>
      </c>
      <c r="AV117" s="195" t="str">
        <f t="shared" si="216"/>
        <v/>
      </c>
      <c r="AW117" s="196"/>
      <c r="AX117" s="195" t="str">
        <f t="shared" si="216"/>
        <v/>
      </c>
      <c r="AY117" s="195" t="str">
        <f t="shared" si="216"/>
        <v/>
      </c>
      <c r="AZ117" s="195" t="str">
        <f t="shared" si="216"/>
        <v/>
      </c>
      <c r="BA117" s="195" t="str">
        <f t="shared" si="216"/>
        <v/>
      </c>
    </row>
    <row r="118" spans="1:53" s="17" customFormat="1" ht="18" customHeight="1" thickBot="1">
      <c r="A118" s="345"/>
      <c r="B118" s="303" t="s">
        <v>35</v>
      </c>
      <c r="C118" s="304"/>
      <c r="D118" s="40"/>
      <c r="E118" s="40"/>
      <c r="F118" s="41"/>
      <c r="G118" s="354"/>
      <c r="H118" s="354"/>
      <c r="I118" s="10" t="s">
        <v>36</v>
      </c>
      <c r="J118" s="152"/>
      <c r="K118" s="11" t="str">
        <f>IF(J118&gt;0,VLOOKUP(J118,男子登録情報!$J$2:$K$21,2,0),"")</f>
        <v/>
      </c>
      <c r="L118" s="12" t="s">
        <v>37</v>
      </c>
      <c r="M118" s="207"/>
      <c r="N118" s="8" t="str">
        <f t="shared" si="142"/>
        <v/>
      </c>
      <c r="O118" s="631"/>
      <c r="P118" s="308"/>
      <c r="Q118" s="309"/>
      <c r="R118" s="310"/>
      <c r="S118" s="331"/>
      <c r="T118" s="331"/>
      <c r="Y118" s="195" t="str">
        <f>IF(C116="","",COUNTIF($B$14:$C$462,C116))</f>
        <v/>
      </c>
      <c r="Z118" s="195" t="str">
        <f t="shared" ref="Z118" si="231">IF(C116="","",COUNTIF($J$14:$J$463,J118))</f>
        <v/>
      </c>
      <c r="AA118" s="195" t="str">
        <f t="shared" ref="AA118" si="232">IF(C116="","",IF(AND(Y118&gt;1,Z118&gt;1),1,""))</f>
        <v/>
      </c>
      <c r="AB118" s="195" t="str">
        <f t="shared" si="148"/>
        <v/>
      </c>
      <c r="AC118" s="195" t="str">
        <f t="shared" si="149"/>
        <v/>
      </c>
      <c r="AD118" s="195" t="str">
        <f t="shared" si="203"/>
        <v/>
      </c>
      <c r="AE118" s="195" t="str">
        <f t="shared" si="203"/>
        <v/>
      </c>
      <c r="AF118" s="195" t="str">
        <f t="shared" si="203"/>
        <v/>
      </c>
      <c r="AG118" s="195" t="str">
        <f t="shared" si="203"/>
        <v/>
      </c>
      <c r="AH118" s="195" t="str">
        <f t="shared" si="203"/>
        <v/>
      </c>
      <c r="AI118" s="195" t="str">
        <f t="shared" si="203"/>
        <v/>
      </c>
      <c r="AJ118" s="195" t="str">
        <f t="shared" si="203"/>
        <v/>
      </c>
      <c r="AK118" s="195" t="str">
        <f t="shared" si="203"/>
        <v/>
      </c>
      <c r="AL118" s="195" t="str">
        <f t="shared" si="203"/>
        <v/>
      </c>
      <c r="AM118" s="195" t="str">
        <f t="shared" si="203"/>
        <v/>
      </c>
      <c r="AN118" s="195" t="str">
        <f t="shared" si="203"/>
        <v/>
      </c>
      <c r="AO118" s="195" t="str">
        <f t="shared" si="203"/>
        <v/>
      </c>
      <c r="AP118" s="195" t="str">
        <f t="shared" si="203"/>
        <v/>
      </c>
      <c r="AQ118" s="196" t="str">
        <f>IF(C116="","",IF(S116&gt;0,"",IF(T116&gt;0,"",IF(COUNTBLANK(J116:J118)&lt;3,"",1))))</f>
        <v/>
      </c>
      <c r="AR118" s="196" t="str">
        <f>IF(J118="","",IF(C116&gt;0,"",1))</f>
        <v/>
      </c>
      <c r="AS118" s="195" t="str">
        <f t="shared" si="216"/>
        <v/>
      </c>
      <c r="AT118" s="195" t="str">
        <f t="shared" si="216"/>
        <v/>
      </c>
      <c r="AU118" s="195" t="str">
        <f t="shared" si="216"/>
        <v/>
      </c>
      <c r="AV118" s="195" t="str">
        <f t="shared" si="216"/>
        <v/>
      </c>
      <c r="AW118" s="196"/>
      <c r="AX118" s="195" t="str">
        <f t="shared" si="216"/>
        <v/>
      </c>
      <c r="AY118" s="195" t="str">
        <f t="shared" si="216"/>
        <v/>
      </c>
      <c r="AZ118" s="195" t="str">
        <f t="shared" si="216"/>
        <v/>
      </c>
      <c r="BA118" s="195" t="str">
        <f t="shared" si="216"/>
        <v/>
      </c>
    </row>
    <row r="119" spans="1:53" s="17" customFormat="1" ht="18" customHeight="1" thickTop="1" thickBot="1">
      <c r="A119" s="343">
        <v>36</v>
      </c>
      <c r="B119" s="314" t="s">
        <v>1234</v>
      </c>
      <c r="C119" s="316"/>
      <c r="D119" s="316" t="str">
        <f>IF(C119&gt;0,VLOOKUP(C119,男子登録情報!$A$1:$H$1688,3,0),"")</f>
        <v/>
      </c>
      <c r="E119" s="316" t="str">
        <f>IF(C119&gt;0,VLOOKUP(C119,男子登録情報!$A$1:$H$1688,4,0),"")</f>
        <v/>
      </c>
      <c r="F119" s="38" t="str">
        <f>IF(C119&gt;0,VLOOKUP(C119,男子登録情報!$A$1:$H$1688,8,0),"")</f>
        <v/>
      </c>
      <c r="G119" s="352" t="e">
        <f>IF(F120&gt;0,VLOOKUP(F120,男子登録情報!$N$2:$O$48,2,0),"")</f>
        <v>#N/A</v>
      </c>
      <c r="H119" s="352" t="str">
        <f>IF(C119&gt;0,TEXT(C119,"100000000"),"")</f>
        <v/>
      </c>
      <c r="I119" s="6" t="s">
        <v>29</v>
      </c>
      <c r="J119" s="152"/>
      <c r="K119" s="7" t="str">
        <f>IF(J119&gt;0,VLOOKUP(J119,男子登録情報!$J$1:$K$21,2,0),"")</f>
        <v/>
      </c>
      <c r="L119" s="6" t="s">
        <v>32</v>
      </c>
      <c r="M119" s="208"/>
      <c r="N119" s="8" t="str">
        <f t="shared" si="142"/>
        <v/>
      </c>
      <c r="O119" s="630"/>
      <c r="P119" s="326"/>
      <c r="Q119" s="327"/>
      <c r="R119" s="328"/>
      <c r="S119" s="329" t="str">
        <f>IF(C119="","",IF(COUNTIF('様式Ⅱ(男子4×100mR)'!$C$18:$C$29,C119)=0,"",$A$5))</f>
        <v/>
      </c>
      <c r="T119" s="329" t="str">
        <f>IF(C119="","",IF(COUNTIF('様式Ⅱ(男子4×400mR)'!$C$18:$C$29,C119)=0,"",$A$5))</f>
        <v/>
      </c>
      <c r="Y119" s="195" t="str">
        <f>IF(C119="","",COUNTIF($B$14:$C$462,C119))</f>
        <v/>
      </c>
      <c r="Z119" s="195" t="str">
        <f t="shared" ref="Z119" si="233">IF(C119="","",COUNTIF($J$14:$J$463,J119))</f>
        <v/>
      </c>
      <c r="AA119" s="195" t="str">
        <f t="shared" ref="AA119" si="234">IF(C119="","",IF(AND(Y119&gt;1,Z119&gt;1),1,""))</f>
        <v/>
      </c>
      <c r="AB119" s="195" t="str">
        <f t="shared" si="148"/>
        <v/>
      </c>
      <c r="AC119" s="195" t="str">
        <f t="shared" si="149"/>
        <v/>
      </c>
      <c r="AD119" s="195" t="str">
        <f t="shared" si="203"/>
        <v/>
      </c>
      <c r="AE119" s="195" t="str">
        <f t="shared" si="203"/>
        <v/>
      </c>
      <c r="AF119" s="195" t="str">
        <f t="shared" si="203"/>
        <v/>
      </c>
      <c r="AG119" s="195" t="str">
        <f t="shared" si="203"/>
        <v/>
      </c>
      <c r="AH119" s="195" t="str">
        <f t="shared" si="203"/>
        <v/>
      </c>
      <c r="AI119" s="195" t="str">
        <f t="shared" si="203"/>
        <v/>
      </c>
      <c r="AJ119" s="195" t="str">
        <f t="shared" si="203"/>
        <v/>
      </c>
      <c r="AK119" s="195" t="str">
        <f t="shared" si="203"/>
        <v/>
      </c>
      <c r="AL119" s="195" t="str">
        <f t="shared" si="203"/>
        <v/>
      </c>
      <c r="AM119" s="195" t="str">
        <f t="shared" si="203"/>
        <v/>
      </c>
      <c r="AN119" s="195" t="str">
        <f t="shared" si="203"/>
        <v/>
      </c>
      <c r="AO119" s="195" t="str">
        <f t="shared" si="203"/>
        <v/>
      </c>
      <c r="AP119" s="195" t="str">
        <f t="shared" si="203"/>
        <v/>
      </c>
      <c r="AQ119" s="196" t="str">
        <f>IF(J119&gt;0,"",IF(J120&gt;0,1,""))</f>
        <v/>
      </c>
      <c r="AR119" s="196" t="str">
        <f>IF(J119="","",IF(C119&gt;0,"",1))</f>
        <v/>
      </c>
      <c r="AS119" s="195" t="str">
        <f t="shared" si="216"/>
        <v/>
      </c>
      <c r="AT119" s="195" t="str">
        <f t="shared" si="216"/>
        <v/>
      </c>
      <c r="AU119" s="195" t="str">
        <f t="shared" si="216"/>
        <v/>
      </c>
      <c r="AV119" s="195" t="str">
        <f t="shared" si="216"/>
        <v/>
      </c>
      <c r="AW119" s="196">
        <f>COUNTIF($C$14:C119,C119)</f>
        <v>0</v>
      </c>
      <c r="AX119" s="195" t="str">
        <f t="shared" si="216"/>
        <v/>
      </c>
      <c r="AY119" s="195" t="str">
        <f t="shared" si="216"/>
        <v/>
      </c>
      <c r="AZ119" s="195" t="str">
        <f t="shared" si="216"/>
        <v/>
      </c>
      <c r="BA119" s="195" t="str">
        <f t="shared" si="216"/>
        <v/>
      </c>
    </row>
    <row r="120" spans="1:53" s="17" customFormat="1" ht="18" customHeight="1" thickBot="1">
      <c r="A120" s="344"/>
      <c r="B120" s="315"/>
      <c r="C120" s="317"/>
      <c r="D120" s="317"/>
      <c r="E120" s="317"/>
      <c r="F120" s="39" t="str">
        <f>IF(C119&gt;0,VLOOKUP(C119,男子登録情報!$A$1:$H$1688,5,0),"")</f>
        <v/>
      </c>
      <c r="G120" s="353"/>
      <c r="H120" s="353"/>
      <c r="I120" s="9" t="s">
        <v>33</v>
      </c>
      <c r="J120" s="152"/>
      <c r="K120" s="7" t="str">
        <f>IF(J120&gt;0,VLOOKUP(J120,男子登録情報!$J$2:$K$21,2,0),"")</f>
        <v/>
      </c>
      <c r="L120" s="9" t="s">
        <v>34</v>
      </c>
      <c r="M120" s="206"/>
      <c r="N120" s="8" t="str">
        <f t="shared" si="142"/>
        <v/>
      </c>
      <c r="O120" s="630"/>
      <c r="P120" s="305"/>
      <c r="Q120" s="306"/>
      <c r="R120" s="307"/>
      <c r="S120" s="330"/>
      <c r="T120" s="330"/>
      <c r="Y120" s="195" t="str">
        <f>IF(C119="","",COUNTIF($B$14:$C$462,C119))</f>
        <v/>
      </c>
      <c r="Z120" s="195" t="str">
        <f t="shared" ref="Z120" si="235">IF(C119="","",COUNTIF($J$14:$J$463,J120))</f>
        <v/>
      </c>
      <c r="AA120" s="195" t="str">
        <f t="shared" ref="AA120" si="236">IF(C119="","",IF(AND(Y120&gt;1,Z120&gt;1),1,""))</f>
        <v/>
      </c>
      <c r="AB120" s="195" t="str">
        <f t="shared" si="148"/>
        <v/>
      </c>
      <c r="AC120" s="195" t="str">
        <f t="shared" si="149"/>
        <v/>
      </c>
      <c r="AD120" s="195" t="str">
        <f t="shared" si="203"/>
        <v/>
      </c>
      <c r="AE120" s="195" t="str">
        <f t="shared" si="203"/>
        <v/>
      </c>
      <c r="AF120" s="195" t="str">
        <f t="shared" si="203"/>
        <v/>
      </c>
      <c r="AG120" s="195" t="str">
        <f t="shared" si="203"/>
        <v/>
      </c>
      <c r="AH120" s="195" t="str">
        <f t="shared" si="203"/>
        <v/>
      </c>
      <c r="AI120" s="195" t="str">
        <f t="shared" si="203"/>
        <v/>
      </c>
      <c r="AJ120" s="195" t="str">
        <f t="shared" si="203"/>
        <v/>
      </c>
      <c r="AK120" s="195" t="str">
        <f t="shared" si="203"/>
        <v/>
      </c>
      <c r="AL120" s="195" t="str">
        <f t="shared" si="203"/>
        <v/>
      </c>
      <c r="AM120" s="195" t="str">
        <f t="shared" si="203"/>
        <v/>
      </c>
      <c r="AN120" s="195" t="str">
        <f t="shared" si="203"/>
        <v/>
      </c>
      <c r="AO120" s="195" t="str">
        <f t="shared" si="203"/>
        <v/>
      </c>
      <c r="AP120" s="195" t="str">
        <f t="shared" si="203"/>
        <v/>
      </c>
      <c r="AQ120" s="196" t="str">
        <f>IF(J120&gt;0,"",IF(J121&gt;0,1,""))</f>
        <v/>
      </c>
      <c r="AR120" s="196" t="str">
        <f>IF(J120="","",IF(C119&gt;0,"",1))</f>
        <v/>
      </c>
      <c r="AS120" s="195" t="str">
        <f t="shared" si="216"/>
        <v/>
      </c>
      <c r="AT120" s="195" t="str">
        <f t="shared" si="216"/>
        <v/>
      </c>
      <c r="AU120" s="195" t="str">
        <f t="shared" si="216"/>
        <v/>
      </c>
      <c r="AV120" s="195" t="str">
        <f t="shared" si="216"/>
        <v/>
      </c>
      <c r="AW120" s="196"/>
      <c r="AX120" s="195" t="str">
        <f t="shared" si="216"/>
        <v/>
      </c>
      <c r="AY120" s="195" t="str">
        <f t="shared" si="216"/>
        <v/>
      </c>
      <c r="AZ120" s="195" t="str">
        <f t="shared" si="216"/>
        <v/>
      </c>
      <c r="BA120" s="195" t="str">
        <f t="shared" si="216"/>
        <v/>
      </c>
    </row>
    <row r="121" spans="1:53" s="17" customFormat="1" ht="18" customHeight="1" thickBot="1">
      <c r="A121" s="345"/>
      <c r="B121" s="303" t="s">
        <v>35</v>
      </c>
      <c r="C121" s="304"/>
      <c r="D121" s="40"/>
      <c r="E121" s="40"/>
      <c r="F121" s="41"/>
      <c r="G121" s="354"/>
      <c r="H121" s="354"/>
      <c r="I121" s="10" t="s">
        <v>36</v>
      </c>
      <c r="J121" s="152"/>
      <c r="K121" s="11" t="str">
        <f>IF(J121&gt;0,VLOOKUP(J121,男子登録情報!$J$2:$K$21,2,0),"")</f>
        <v/>
      </c>
      <c r="L121" s="12" t="s">
        <v>37</v>
      </c>
      <c r="M121" s="207"/>
      <c r="N121" s="8" t="str">
        <f t="shared" si="142"/>
        <v/>
      </c>
      <c r="O121" s="631"/>
      <c r="P121" s="308"/>
      <c r="Q121" s="309"/>
      <c r="R121" s="310"/>
      <c r="S121" s="331"/>
      <c r="T121" s="331"/>
      <c r="Y121" s="195" t="str">
        <f>IF(C119="","",COUNTIF($B$14:$C$462,C119))</f>
        <v/>
      </c>
      <c r="Z121" s="195" t="str">
        <f t="shared" ref="Z121" si="237">IF(C119="","",COUNTIF($J$14:$J$463,J121))</f>
        <v/>
      </c>
      <c r="AA121" s="195" t="str">
        <f t="shared" ref="AA121" si="238">IF(C119="","",IF(AND(Y121&gt;1,Z121&gt;1),1,""))</f>
        <v/>
      </c>
      <c r="AB121" s="195" t="str">
        <f t="shared" si="148"/>
        <v/>
      </c>
      <c r="AC121" s="195" t="str">
        <f t="shared" si="149"/>
        <v/>
      </c>
      <c r="AD121" s="195" t="str">
        <f t="shared" si="203"/>
        <v/>
      </c>
      <c r="AE121" s="195" t="str">
        <f t="shared" si="203"/>
        <v/>
      </c>
      <c r="AF121" s="195" t="str">
        <f t="shared" si="203"/>
        <v/>
      </c>
      <c r="AG121" s="195" t="str">
        <f t="shared" si="203"/>
        <v/>
      </c>
      <c r="AH121" s="195" t="str">
        <f t="shared" si="203"/>
        <v/>
      </c>
      <c r="AI121" s="195" t="str">
        <f t="shared" si="203"/>
        <v/>
      </c>
      <c r="AJ121" s="195" t="str">
        <f t="shared" si="203"/>
        <v/>
      </c>
      <c r="AK121" s="195" t="str">
        <f t="shared" si="203"/>
        <v/>
      </c>
      <c r="AL121" s="195" t="str">
        <f t="shared" si="203"/>
        <v/>
      </c>
      <c r="AM121" s="195" t="str">
        <f t="shared" si="203"/>
        <v/>
      </c>
      <c r="AN121" s="195" t="str">
        <f t="shared" si="203"/>
        <v/>
      </c>
      <c r="AO121" s="195" t="str">
        <f t="shared" si="203"/>
        <v/>
      </c>
      <c r="AP121" s="195" t="str">
        <f t="shared" si="203"/>
        <v/>
      </c>
      <c r="AQ121" s="196" t="str">
        <f>IF(C119="","",IF(S119&gt;0,"",IF(T119&gt;0,"",IF(COUNTBLANK(J119:J121)&lt;3,"",1))))</f>
        <v/>
      </c>
      <c r="AR121" s="196" t="str">
        <f>IF(J121="","",IF(C119&gt;0,"",1))</f>
        <v/>
      </c>
      <c r="AS121" s="195" t="str">
        <f t="shared" si="216"/>
        <v/>
      </c>
      <c r="AT121" s="195" t="str">
        <f t="shared" si="216"/>
        <v/>
      </c>
      <c r="AU121" s="195" t="str">
        <f t="shared" si="216"/>
        <v/>
      </c>
      <c r="AV121" s="195" t="str">
        <f t="shared" si="216"/>
        <v/>
      </c>
      <c r="AW121" s="196"/>
      <c r="AX121" s="195" t="str">
        <f t="shared" si="216"/>
        <v/>
      </c>
      <c r="AY121" s="195" t="str">
        <f t="shared" si="216"/>
        <v/>
      </c>
      <c r="AZ121" s="195" t="str">
        <f t="shared" si="216"/>
        <v/>
      </c>
      <c r="BA121" s="195" t="str">
        <f t="shared" si="216"/>
        <v/>
      </c>
    </row>
    <row r="122" spans="1:53" s="17" customFormat="1" ht="18" customHeight="1" thickTop="1" thickBot="1">
      <c r="A122" s="343">
        <v>37</v>
      </c>
      <c r="B122" s="314" t="s">
        <v>1234</v>
      </c>
      <c r="C122" s="316"/>
      <c r="D122" s="316" t="str">
        <f>IF(C122&gt;0,VLOOKUP(C122,男子登録情報!$A$1:$H$1688,3,0),"")</f>
        <v/>
      </c>
      <c r="E122" s="316" t="str">
        <f>IF(C122&gt;0,VLOOKUP(C122,男子登録情報!$A$1:$H$1688,4,0),"")</f>
        <v/>
      </c>
      <c r="F122" s="38" t="str">
        <f>IF(C122&gt;0,VLOOKUP(C122,男子登録情報!$A$1:$H$1688,8,0),"")</f>
        <v/>
      </c>
      <c r="G122" s="352" t="e">
        <f>IF(F123&gt;0,VLOOKUP(F123,男子登録情報!$N$2:$O$48,2,0),"")</f>
        <v>#N/A</v>
      </c>
      <c r="H122" s="352" t="str">
        <f>IF(C122&gt;0,TEXT(C122,"100000000"),"")</f>
        <v/>
      </c>
      <c r="I122" s="6" t="s">
        <v>29</v>
      </c>
      <c r="J122" s="152"/>
      <c r="K122" s="7" t="str">
        <f>IF(J122&gt;0,VLOOKUP(J122,男子登録情報!$J$1:$K$21,2,0),"")</f>
        <v/>
      </c>
      <c r="L122" s="6" t="s">
        <v>32</v>
      </c>
      <c r="M122" s="208"/>
      <c r="N122" s="8" t="str">
        <f t="shared" si="142"/>
        <v/>
      </c>
      <c r="O122" s="630"/>
      <c r="P122" s="326"/>
      <c r="Q122" s="327"/>
      <c r="R122" s="328"/>
      <c r="S122" s="329" t="str">
        <f>IF(C122="","",IF(COUNTIF('様式Ⅱ(男子4×100mR)'!$C$18:$C$29,C122)=0,"",$A$5))</f>
        <v/>
      </c>
      <c r="T122" s="329" t="str">
        <f>IF(C122="","",IF(COUNTIF('様式Ⅱ(男子4×400mR)'!$C$18:$C$29,C122)=0,"",$A$5))</f>
        <v/>
      </c>
      <c r="Y122" s="195" t="str">
        <f>IF(C122="","",COUNTIF($B$14:$C$462,C122))</f>
        <v/>
      </c>
      <c r="Z122" s="195" t="str">
        <f t="shared" ref="Z122" si="239">IF(C122="","",COUNTIF($J$14:$J$463,J122))</f>
        <v/>
      </c>
      <c r="AA122" s="195" t="str">
        <f t="shared" ref="AA122" si="240">IF(C122="","",IF(AND(Y122&gt;1,Z122&gt;1),1,""))</f>
        <v/>
      </c>
      <c r="AB122" s="195" t="str">
        <f t="shared" si="148"/>
        <v/>
      </c>
      <c r="AC122" s="195" t="str">
        <f t="shared" si="149"/>
        <v/>
      </c>
      <c r="AD122" s="195" t="str">
        <f t="shared" si="203"/>
        <v/>
      </c>
      <c r="AE122" s="195" t="str">
        <f t="shared" si="203"/>
        <v/>
      </c>
      <c r="AF122" s="195" t="str">
        <f t="shared" si="203"/>
        <v/>
      </c>
      <c r="AG122" s="195" t="str">
        <f t="shared" si="203"/>
        <v/>
      </c>
      <c r="AH122" s="195" t="str">
        <f t="shared" si="203"/>
        <v/>
      </c>
      <c r="AI122" s="195" t="str">
        <f t="shared" si="203"/>
        <v/>
      </c>
      <c r="AJ122" s="195" t="str">
        <f t="shared" si="203"/>
        <v/>
      </c>
      <c r="AK122" s="195" t="str">
        <f t="shared" si="203"/>
        <v/>
      </c>
      <c r="AL122" s="195" t="str">
        <f t="shared" si="203"/>
        <v/>
      </c>
      <c r="AM122" s="195" t="str">
        <f t="shared" si="203"/>
        <v/>
      </c>
      <c r="AN122" s="195" t="str">
        <f t="shared" si="203"/>
        <v/>
      </c>
      <c r="AO122" s="195" t="str">
        <f t="shared" si="203"/>
        <v/>
      </c>
      <c r="AP122" s="195" t="str">
        <f t="shared" si="203"/>
        <v/>
      </c>
      <c r="AQ122" s="196" t="str">
        <f>IF(J122&gt;0,"",IF(J123&gt;0,1,""))</f>
        <v/>
      </c>
      <c r="AR122" s="196" t="str">
        <f>IF(J122="","",IF(C122&gt;0,"",1))</f>
        <v/>
      </c>
      <c r="AS122" s="195" t="str">
        <f t="shared" si="216"/>
        <v/>
      </c>
      <c r="AT122" s="195" t="str">
        <f t="shared" si="216"/>
        <v/>
      </c>
      <c r="AU122" s="195" t="str">
        <f t="shared" si="216"/>
        <v/>
      </c>
      <c r="AV122" s="195" t="str">
        <f t="shared" si="216"/>
        <v/>
      </c>
      <c r="AW122" s="196">
        <f>COUNTIF($C$14:C122,C122)</f>
        <v>0</v>
      </c>
      <c r="AX122" s="195" t="str">
        <f t="shared" si="216"/>
        <v/>
      </c>
      <c r="AY122" s="195" t="str">
        <f t="shared" si="216"/>
        <v/>
      </c>
      <c r="AZ122" s="195" t="str">
        <f t="shared" si="216"/>
        <v/>
      </c>
      <c r="BA122" s="195" t="str">
        <f t="shared" si="216"/>
        <v/>
      </c>
    </row>
    <row r="123" spans="1:53" s="17" customFormat="1" ht="18" customHeight="1" thickBot="1">
      <c r="A123" s="344"/>
      <c r="B123" s="315"/>
      <c r="C123" s="317"/>
      <c r="D123" s="317"/>
      <c r="E123" s="317"/>
      <c r="F123" s="39" t="str">
        <f>IF(C122&gt;0,VLOOKUP(C122,男子登録情報!$A$1:$H$1688,5,0),"")</f>
        <v/>
      </c>
      <c r="G123" s="353"/>
      <c r="H123" s="353"/>
      <c r="I123" s="9" t="s">
        <v>33</v>
      </c>
      <c r="J123" s="152"/>
      <c r="K123" s="7" t="str">
        <f>IF(J123&gt;0,VLOOKUP(J123,男子登録情報!$J$2:$K$21,2,0),"")</f>
        <v/>
      </c>
      <c r="L123" s="9" t="s">
        <v>34</v>
      </c>
      <c r="M123" s="206"/>
      <c r="N123" s="8" t="str">
        <f t="shared" si="142"/>
        <v/>
      </c>
      <c r="O123" s="630"/>
      <c r="P123" s="305"/>
      <c r="Q123" s="306"/>
      <c r="R123" s="307"/>
      <c r="S123" s="330"/>
      <c r="T123" s="330"/>
      <c r="Y123" s="195" t="str">
        <f>IF(C122="","",COUNTIF($B$14:$C$462,C122))</f>
        <v/>
      </c>
      <c r="Z123" s="195" t="str">
        <f t="shared" ref="Z123" si="241">IF(C122="","",COUNTIF($J$14:$J$463,J123))</f>
        <v/>
      </c>
      <c r="AA123" s="195" t="str">
        <f t="shared" ref="AA123" si="242">IF(C122="","",IF(AND(Y123&gt;1,Z123&gt;1),1,""))</f>
        <v/>
      </c>
      <c r="AB123" s="195" t="str">
        <f t="shared" si="148"/>
        <v/>
      </c>
      <c r="AC123" s="195" t="str">
        <f t="shared" si="149"/>
        <v/>
      </c>
      <c r="AD123" s="195" t="str">
        <f t="shared" si="203"/>
        <v/>
      </c>
      <c r="AE123" s="195" t="str">
        <f t="shared" si="203"/>
        <v/>
      </c>
      <c r="AF123" s="195" t="str">
        <f t="shared" si="203"/>
        <v/>
      </c>
      <c r="AG123" s="195" t="str">
        <f t="shared" si="203"/>
        <v/>
      </c>
      <c r="AH123" s="195" t="str">
        <f t="shared" si="203"/>
        <v/>
      </c>
      <c r="AI123" s="195" t="str">
        <f t="shared" si="203"/>
        <v/>
      </c>
      <c r="AJ123" s="195" t="str">
        <f t="shared" si="203"/>
        <v/>
      </c>
      <c r="AK123" s="195" t="str">
        <f t="shared" si="203"/>
        <v/>
      </c>
      <c r="AL123" s="195" t="str">
        <f t="shared" ref="AF123:AP146" si="243">IF($J123="","",COUNTIF($M123,AL$13))</f>
        <v/>
      </c>
      <c r="AM123" s="195" t="str">
        <f t="shared" si="243"/>
        <v/>
      </c>
      <c r="AN123" s="195" t="str">
        <f t="shared" si="243"/>
        <v/>
      </c>
      <c r="AO123" s="195" t="str">
        <f t="shared" si="243"/>
        <v/>
      </c>
      <c r="AP123" s="195" t="str">
        <f t="shared" si="243"/>
        <v/>
      </c>
      <c r="AQ123" s="196" t="str">
        <f>IF(J123&gt;0,"",IF(J124&gt;0,1,""))</f>
        <v/>
      </c>
      <c r="AR123" s="196" t="str">
        <f>IF(J123="","",IF(C122&gt;0,"",1))</f>
        <v/>
      </c>
      <c r="AS123" s="195" t="str">
        <f t="shared" si="216"/>
        <v/>
      </c>
      <c r="AT123" s="195" t="str">
        <f t="shared" si="216"/>
        <v/>
      </c>
      <c r="AU123" s="195" t="str">
        <f t="shared" si="216"/>
        <v/>
      </c>
      <c r="AV123" s="195" t="str">
        <f t="shared" si="216"/>
        <v/>
      </c>
      <c r="AW123" s="196"/>
      <c r="AX123" s="195" t="str">
        <f t="shared" si="216"/>
        <v/>
      </c>
      <c r="AY123" s="195" t="str">
        <f t="shared" si="216"/>
        <v/>
      </c>
      <c r="AZ123" s="195" t="str">
        <f t="shared" si="216"/>
        <v/>
      </c>
      <c r="BA123" s="195" t="str">
        <f t="shared" si="216"/>
        <v/>
      </c>
    </row>
    <row r="124" spans="1:53" s="17" customFormat="1" ht="18" customHeight="1" thickBot="1">
      <c r="A124" s="345"/>
      <c r="B124" s="303" t="s">
        <v>35</v>
      </c>
      <c r="C124" s="304"/>
      <c r="D124" s="40"/>
      <c r="E124" s="40"/>
      <c r="F124" s="41"/>
      <c r="G124" s="354"/>
      <c r="H124" s="354"/>
      <c r="I124" s="10" t="s">
        <v>36</v>
      </c>
      <c r="J124" s="152"/>
      <c r="K124" s="11" t="str">
        <f>IF(J124&gt;0,VLOOKUP(J124,男子登録情報!$J$2:$K$21,2,0),"")</f>
        <v/>
      </c>
      <c r="L124" s="12" t="s">
        <v>37</v>
      </c>
      <c r="M124" s="207"/>
      <c r="N124" s="8" t="str">
        <f t="shared" si="142"/>
        <v/>
      </c>
      <c r="O124" s="631"/>
      <c r="P124" s="308"/>
      <c r="Q124" s="309"/>
      <c r="R124" s="310"/>
      <c r="S124" s="331"/>
      <c r="T124" s="331"/>
      <c r="Y124" s="195" t="str">
        <f>IF(C122="","",COUNTIF($B$14:$C$462,C122))</f>
        <v/>
      </c>
      <c r="Z124" s="195" t="str">
        <f t="shared" ref="Z124" si="244">IF(C122="","",COUNTIF($J$14:$J$463,J124))</f>
        <v/>
      </c>
      <c r="AA124" s="195" t="str">
        <f t="shared" ref="AA124" si="245">IF(C122="","",IF(AND(Y124&gt;1,Z124&gt;1),1,""))</f>
        <v/>
      </c>
      <c r="AB124" s="195" t="str">
        <f t="shared" si="148"/>
        <v/>
      </c>
      <c r="AC124" s="195" t="str">
        <f t="shared" si="149"/>
        <v/>
      </c>
      <c r="AD124" s="195" t="str">
        <f t="shared" ref="AD124:AE187" si="246">IF($J124="","",COUNTIF($M124,AD$13))</f>
        <v/>
      </c>
      <c r="AE124" s="195" t="str">
        <f t="shared" si="246"/>
        <v/>
      </c>
      <c r="AF124" s="195" t="str">
        <f t="shared" si="243"/>
        <v/>
      </c>
      <c r="AG124" s="195" t="str">
        <f t="shared" si="243"/>
        <v/>
      </c>
      <c r="AH124" s="195" t="str">
        <f t="shared" si="243"/>
        <v/>
      </c>
      <c r="AI124" s="195" t="str">
        <f t="shared" si="243"/>
        <v/>
      </c>
      <c r="AJ124" s="195" t="str">
        <f t="shared" si="243"/>
        <v/>
      </c>
      <c r="AK124" s="195" t="str">
        <f t="shared" si="243"/>
        <v/>
      </c>
      <c r="AL124" s="195" t="str">
        <f t="shared" si="243"/>
        <v/>
      </c>
      <c r="AM124" s="195" t="str">
        <f t="shared" si="243"/>
        <v/>
      </c>
      <c r="AN124" s="195" t="str">
        <f t="shared" si="243"/>
        <v/>
      </c>
      <c r="AO124" s="195" t="str">
        <f t="shared" si="243"/>
        <v/>
      </c>
      <c r="AP124" s="195" t="str">
        <f t="shared" si="243"/>
        <v/>
      </c>
      <c r="AQ124" s="196" t="str">
        <f>IF(C122="","",IF(S122&gt;0,"",IF(T122&gt;0,"",IF(COUNTBLANK(J122:J124)&lt;3,"",1))))</f>
        <v/>
      </c>
      <c r="AR124" s="196" t="str">
        <f>IF(J124="","",IF(C122&gt;0,"",1))</f>
        <v/>
      </c>
      <c r="AS124" s="195" t="str">
        <f t="shared" si="216"/>
        <v/>
      </c>
      <c r="AT124" s="195" t="str">
        <f t="shared" si="216"/>
        <v/>
      </c>
      <c r="AU124" s="195" t="str">
        <f t="shared" si="216"/>
        <v/>
      </c>
      <c r="AV124" s="195" t="str">
        <f t="shared" si="216"/>
        <v/>
      </c>
      <c r="AW124" s="196"/>
      <c r="AX124" s="195" t="str">
        <f t="shared" si="216"/>
        <v/>
      </c>
      <c r="AY124" s="195" t="str">
        <f t="shared" si="216"/>
        <v/>
      </c>
      <c r="AZ124" s="195" t="str">
        <f t="shared" si="216"/>
        <v/>
      </c>
      <c r="BA124" s="195" t="str">
        <f t="shared" si="216"/>
        <v/>
      </c>
    </row>
    <row r="125" spans="1:53" s="17" customFormat="1" ht="18" customHeight="1" thickTop="1" thickBot="1">
      <c r="A125" s="343">
        <v>38</v>
      </c>
      <c r="B125" s="314" t="s">
        <v>1234</v>
      </c>
      <c r="C125" s="316"/>
      <c r="D125" s="316" t="str">
        <f>IF(C125&gt;0,VLOOKUP(C125,男子登録情報!$A$1:$H$1688,3,0),"")</f>
        <v/>
      </c>
      <c r="E125" s="316" t="str">
        <f>IF(C125&gt;0,VLOOKUP(C125,男子登録情報!$A$1:$H$1688,4,0),"")</f>
        <v/>
      </c>
      <c r="F125" s="38" t="str">
        <f>IF(C125&gt;0,VLOOKUP(C125,男子登録情報!$A$1:$H$1688,8,0),"")</f>
        <v/>
      </c>
      <c r="G125" s="352" t="e">
        <f>IF(F126&gt;0,VLOOKUP(F126,男子登録情報!$N$2:$O$48,2,0),"")</f>
        <v>#N/A</v>
      </c>
      <c r="H125" s="352" t="str">
        <f>IF(C125&gt;0,TEXT(C125,"100000000"),"")</f>
        <v/>
      </c>
      <c r="I125" s="6" t="s">
        <v>29</v>
      </c>
      <c r="J125" s="152"/>
      <c r="K125" s="7" t="str">
        <f>IF(J125&gt;0,VLOOKUP(J125,男子登録情報!$J$1:$K$21,2,0),"")</f>
        <v/>
      </c>
      <c r="L125" s="6" t="s">
        <v>32</v>
      </c>
      <c r="M125" s="208"/>
      <c r="N125" s="8" t="str">
        <f t="shared" si="142"/>
        <v/>
      </c>
      <c r="O125" s="630"/>
      <c r="P125" s="326"/>
      <c r="Q125" s="327"/>
      <c r="R125" s="328"/>
      <c r="S125" s="329" t="str">
        <f>IF(C125="","",IF(COUNTIF('様式Ⅱ(男子4×100mR)'!$C$18:$C$29,C125)=0,"",$A$5))</f>
        <v/>
      </c>
      <c r="T125" s="329" t="str">
        <f>IF(C125="","",IF(COUNTIF('様式Ⅱ(男子4×400mR)'!$C$18:$C$29,C125)=0,"",$A$5))</f>
        <v/>
      </c>
      <c r="Y125" s="195" t="str">
        <f>IF(C125="","",COUNTIF($B$14:$C$462,C125))</f>
        <v/>
      </c>
      <c r="Z125" s="195" t="str">
        <f t="shared" ref="Z125" si="247">IF(C125="","",COUNTIF($J$14:$J$463,J125))</f>
        <v/>
      </c>
      <c r="AA125" s="195" t="str">
        <f t="shared" ref="AA125" si="248">IF(C125="","",IF(AND(Y125&gt;1,Z125&gt;1),1,""))</f>
        <v/>
      </c>
      <c r="AB125" s="195" t="str">
        <f t="shared" si="148"/>
        <v/>
      </c>
      <c r="AC125" s="195" t="str">
        <f t="shared" si="149"/>
        <v/>
      </c>
      <c r="AD125" s="195" t="str">
        <f t="shared" si="246"/>
        <v/>
      </c>
      <c r="AE125" s="195" t="str">
        <f t="shared" si="246"/>
        <v/>
      </c>
      <c r="AF125" s="195" t="str">
        <f t="shared" si="243"/>
        <v/>
      </c>
      <c r="AG125" s="195" t="str">
        <f t="shared" si="243"/>
        <v/>
      </c>
      <c r="AH125" s="195" t="str">
        <f t="shared" si="243"/>
        <v/>
      </c>
      <c r="AI125" s="195" t="str">
        <f t="shared" si="243"/>
        <v/>
      </c>
      <c r="AJ125" s="195" t="str">
        <f t="shared" si="243"/>
        <v/>
      </c>
      <c r="AK125" s="195" t="str">
        <f t="shared" si="243"/>
        <v/>
      </c>
      <c r="AL125" s="195" t="str">
        <f t="shared" si="243"/>
        <v/>
      </c>
      <c r="AM125" s="195" t="str">
        <f t="shared" si="243"/>
        <v/>
      </c>
      <c r="AN125" s="195" t="str">
        <f t="shared" si="243"/>
        <v/>
      </c>
      <c r="AO125" s="195" t="str">
        <f t="shared" si="243"/>
        <v/>
      </c>
      <c r="AP125" s="195" t="str">
        <f t="shared" si="243"/>
        <v/>
      </c>
      <c r="AQ125" s="196" t="str">
        <f>IF(J125&gt;0,"",IF(J126&gt;0,1,""))</f>
        <v/>
      </c>
      <c r="AR125" s="196" t="str">
        <f>IF(J125="","",IF(C125&gt;0,"",1))</f>
        <v/>
      </c>
      <c r="AS125" s="195" t="str">
        <f t="shared" si="216"/>
        <v/>
      </c>
      <c r="AT125" s="195" t="str">
        <f t="shared" si="216"/>
        <v/>
      </c>
      <c r="AU125" s="195" t="str">
        <f t="shared" si="216"/>
        <v/>
      </c>
      <c r="AV125" s="195" t="str">
        <f t="shared" si="216"/>
        <v/>
      </c>
      <c r="AW125" s="196">
        <f>COUNTIF($C$14:C125,C125)</f>
        <v>0</v>
      </c>
      <c r="AX125" s="195" t="str">
        <f t="shared" si="216"/>
        <v/>
      </c>
      <c r="AY125" s="195" t="str">
        <f t="shared" si="216"/>
        <v/>
      </c>
      <c r="AZ125" s="195" t="str">
        <f t="shared" si="216"/>
        <v/>
      </c>
      <c r="BA125" s="195" t="str">
        <f t="shared" si="216"/>
        <v/>
      </c>
    </row>
    <row r="126" spans="1:53" s="17" customFormat="1" ht="18" customHeight="1" thickBot="1">
      <c r="A126" s="344"/>
      <c r="B126" s="315"/>
      <c r="C126" s="317"/>
      <c r="D126" s="317"/>
      <c r="E126" s="317"/>
      <c r="F126" s="39" t="str">
        <f>IF(C125&gt;0,VLOOKUP(C125,男子登録情報!$A$1:$H$1688,5,0),"")</f>
        <v/>
      </c>
      <c r="G126" s="353"/>
      <c r="H126" s="353"/>
      <c r="I126" s="9" t="s">
        <v>33</v>
      </c>
      <c r="J126" s="152"/>
      <c r="K126" s="7" t="str">
        <f>IF(J126&gt;0,VLOOKUP(J126,男子登録情報!$J$2:$K$21,2,0),"")</f>
        <v/>
      </c>
      <c r="L126" s="9" t="s">
        <v>34</v>
      </c>
      <c r="M126" s="206"/>
      <c r="N126" s="8" t="str">
        <f t="shared" si="142"/>
        <v/>
      </c>
      <c r="O126" s="630"/>
      <c r="P126" s="305"/>
      <c r="Q126" s="306"/>
      <c r="R126" s="307"/>
      <c r="S126" s="330"/>
      <c r="T126" s="330"/>
      <c r="Y126" s="195" t="str">
        <f>IF(C125="","",COUNTIF($B$14:$C$462,C125))</f>
        <v/>
      </c>
      <c r="Z126" s="195" t="str">
        <f t="shared" ref="Z126" si="249">IF(C125="","",COUNTIF($J$14:$J$463,J126))</f>
        <v/>
      </c>
      <c r="AA126" s="195" t="str">
        <f t="shared" ref="AA126" si="250">IF(C125="","",IF(AND(Y126&gt;1,Z126&gt;1),1,""))</f>
        <v/>
      </c>
      <c r="AB126" s="195" t="str">
        <f t="shared" si="148"/>
        <v/>
      </c>
      <c r="AC126" s="195" t="str">
        <f t="shared" si="149"/>
        <v/>
      </c>
      <c r="AD126" s="195" t="str">
        <f t="shared" si="246"/>
        <v/>
      </c>
      <c r="AE126" s="195" t="str">
        <f t="shared" si="246"/>
        <v/>
      </c>
      <c r="AF126" s="195" t="str">
        <f t="shared" si="243"/>
        <v/>
      </c>
      <c r="AG126" s="195" t="str">
        <f t="shared" si="243"/>
        <v/>
      </c>
      <c r="AH126" s="195" t="str">
        <f t="shared" si="243"/>
        <v/>
      </c>
      <c r="AI126" s="195" t="str">
        <f t="shared" si="243"/>
        <v/>
      </c>
      <c r="AJ126" s="195" t="str">
        <f t="shared" si="243"/>
        <v/>
      </c>
      <c r="AK126" s="195" t="str">
        <f t="shared" si="243"/>
        <v/>
      </c>
      <c r="AL126" s="195" t="str">
        <f t="shared" si="243"/>
        <v/>
      </c>
      <c r="AM126" s="195" t="str">
        <f t="shared" si="243"/>
        <v/>
      </c>
      <c r="AN126" s="195" t="str">
        <f t="shared" si="243"/>
        <v/>
      </c>
      <c r="AO126" s="195" t="str">
        <f t="shared" si="243"/>
        <v/>
      </c>
      <c r="AP126" s="195" t="str">
        <f t="shared" si="243"/>
        <v/>
      </c>
      <c r="AQ126" s="196" t="str">
        <f>IF(J126&gt;0,"",IF(J127&gt;0,1,""))</f>
        <v/>
      </c>
      <c r="AR126" s="196" t="str">
        <f>IF(J126="","",IF(C125&gt;0,"",1))</f>
        <v/>
      </c>
      <c r="AS126" s="195" t="str">
        <f t="shared" ref="AS126:BA141" si="251">IF($J126="","",COUNTIF($M126,AS$13))</f>
        <v/>
      </c>
      <c r="AT126" s="195" t="str">
        <f t="shared" si="251"/>
        <v/>
      </c>
      <c r="AU126" s="195" t="str">
        <f t="shared" si="251"/>
        <v/>
      </c>
      <c r="AV126" s="195" t="str">
        <f t="shared" si="251"/>
        <v/>
      </c>
      <c r="AW126" s="196"/>
      <c r="AX126" s="195" t="str">
        <f t="shared" si="251"/>
        <v/>
      </c>
      <c r="AY126" s="195" t="str">
        <f t="shared" si="251"/>
        <v/>
      </c>
      <c r="AZ126" s="195" t="str">
        <f t="shared" si="251"/>
        <v/>
      </c>
      <c r="BA126" s="195" t="str">
        <f t="shared" si="251"/>
        <v/>
      </c>
    </row>
    <row r="127" spans="1:53" s="17" customFormat="1" ht="18" customHeight="1" thickBot="1">
      <c r="A127" s="345"/>
      <c r="B127" s="303" t="s">
        <v>35</v>
      </c>
      <c r="C127" s="304"/>
      <c r="D127" s="40"/>
      <c r="E127" s="40"/>
      <c r="F127" s="41"/>
      <c r="G127" s="354"/>
      <c r="H127" s="354"/>
      <c r="I127" s="10" t="s">
        <v>36</v>
      </c>
      <c r="J127" s="152"/>
      <c r="K127" s="11" t="str">
        <f>IF(J127&gt;0,VLOOKUP(J127,男子登録情報!$J$2:$K$21,2,0),"")</f>
        <v/>
      </c>
      <c r="L127" s="12" t="s">
        <v>37</v>
      </c>
      <c r="M127" s="207"/>
      <c r="N127" s="8" t="str">
        <f t="shared" si="142"/>
        <v/>
      </c>
      <c r="O127" s="631"/>
      <c r="P127" s="308"/>
      <c r="Q127" s="309"/>
      <c r="R127" s="310"/>
      <c r="S127" s="331"/>
      <c r="T127" s="331"/>
      <c r="Y127" s="195" t="str">
        <f>IF(C125="","",COUNTIF($B$14:$C$462,C125))</f>
        <v/>
      </c>
      <c r="Z127" s="195" t="str">
        <f t="shared" ref="Z127" si="252">IF(C125="","",COUNTIF($J$14:$J$463,J127))</f>
        <v/>
      </c>
      <c r="AA127" s="195" t="str">
        <f t="shared" ref="AA127" si="253">IF(C125="","",IF(AND(Y127&gt;1,Z127&gt;1),1,""))</f>
        <v/>
      </c>
      <c r="AB127" s="195" t="str">
        <f t="shared" si="148"/>
        <v/>
      </c>
      <c r="AC127" s="195" t="str">
        <f t="shared" si="149"/>
        <v/>
      </c>
      <c r="AD127" s="195" t="str">
        <f t="shared" si="246"/>
        <v/>
      </c>
      <c r="AE127" s="195" t="str">
        <f t="shared" si="246"/>
        <v/>
      </c>
      <c r="AF127" s="195" t="str">
        <f t="shared" si="243"/>
        <v/>
      </c>
      <c r="AG127" s="195" t="str">
        <f t="shared" si="243"/>
        <v/>
      </c>
      <c r="AH127" s="195" t="str">
        <f t="shared" si="243"/>
        <v/>
      </c>
      <c r="AI127" s="195" t="str">
        <f t="shared" si="243"/>
        <v/>
      </c>
      <c r="AJ127" s="195" t="str">
        <f t="shared" si="243"/>
        <v/>
      </c>
      <c r="AK127" s="195" t="str">
        <f t="shared" si="243"/>
        <v/>
      </c>
      <c r="AL127" s="195" t="str">
        <f t="shared" si="243"/>
        <v/>
      </c>
      <c r="AM127" s="195" t="str">
        <f t="shared" si="243"/>
        <v/>
      </c>
      <c r="AN127" s="195" t="str">
        <f t="shared" si="243"/>
        <v/>
      </c>
      <c r="AO127" s="195" t="str">
        <f t="shared" si="243"/>
        <v/>
      </c>
      <c r="AP127" s="195" t="str">
        <f t="shared" si="243"/>
        <v/>
      </c>
      <c r="AQ127" s="196" t="str">
        <f>IF(C125="","",IF(S125&gt;0,"",IF(T125&gt;0,"",IF(COUNTBLANK(J125:J127)&lt;3,"",1))))</f>
        <v/>
      </c>
      <c r="AR127" s="196" t="str">
        <f>IF(J127="","",IF(C125&gt;0,"",1))</f>
        <v/>
      </c>
      <c r="AS127" s="195" t="str">
        <f t="shared" si="251"/>
        <v/>
      </c>
      <c r="AT127" s="195" t="str">
        <f t="shared" si="251"/>
        <v/>
      </c>
      <c r="AU127" s="195" t="str">
        <f t="shared" si="251"/>
        <v/>
      </c>
      <c r="AV127" s="195" t="str">
        <f t="shared" si="251"/>
        <v/>
      </c>
      <c r="AW127" s="196"/>
      <c r="AX127" s="195" t="str">
        <f t="shared" si="251"/>
        <v/>
      </c>
      <c r="AY127" s="195" t="str">
        <f t="shared" si="251"/>
        <v/>
      </c>
      <c r="AZ127" s="195" t="str">
        <f t="shared" si="251"/>
        <v/>
      </c>
      <c r="BA127" s="195" t="str">
        <f t="shared" si="251"/>
        <v/>
      </c>
    </row>
    <row r="128" spans="1:53" s="17" customFormat="1" ht="18" customHeight="1" thickTop="1" thickBot="1">
      <c r="A128" s="343">
        <v>39</v>
      </c>
      <c r="B128" s="314" t="s">
        <v>1234</v>
      </c>
      <c r="C128" s="316"/>
      <c r="D128" s="316" t="str">
        <f>IF(C128&gt;0,VLOOKUP(C128,男子登録情報!$A$1:$H$1688,3,0),"")</f>
        <v/>
      </c>
      <c r="E128" s="316" t="str">
        <f>IF(C128&gt;0,VLOOKUP(C128,男子登録情報!$A$1:$H$1688,4,0),"")</f>
        <v/>
      </c>
      <c r="F128" s="38" t="str">
        <f>IF(C128&gt;0,VLOOKUP(C128,男子登録情報!$A$1:$H$1688,8,0),"")</f>
        <v/>
      </c>
      <c r="G128" s="352" t="e">
        <f>IF(F129&gt;0,VLOOKUP(F129,男子登録情報!$N$2:$O$48,2,0),"")</f>
        <v>#N/A</v>
      </c>
      <c r="H128" s="352" t="str">
        <f>IF(C128&gt;0,TEXT(C128,"100000000"),"")</f>
        <v/>
      </c>
      <c r="I128" s="6" t="s">
        <v>29</v>
      </c>
      <c r="J128" s="152"/>
      <c r="K128" s="7" t="str">
        <f>IF(J128&gt;0,VLOOKUP(J128,男子登録情報!$J$1:$K$21,2,0),"")</f>
        <v/>
      </c>
      <c r="L128" s="6" t="s">
        <v>32</v>
      </c>
      <c r="M128" s="208"/>
      <c r="N128" s="8" t="str">
        <f t="shared" si="142"/>
        <v/>
      </c>
      <c r="O128" s="630"/>
      <c r="P128" s="326"/>
      <c r="Q128" s="327"/>
      <c r="R128" s="328"/>
      <c r="S128" s="329" t="str">
        <f>IF(C128="","",IF(COUNTIF('様式Ⅱ(男子4×100mR)'!$C$18:$C$29,C128)=0,"",$A$5))</f>
        <v/>
      </c>
      <c r="T128" s="329" t="str">
        <f>IF(C128="","",IF(COUNTIF('様式Ⅱ(男子4×400mR)'!$C$18:$C$29,C128)=0,"",$A$5))</f>
        <v/>
      </c>
      <c r="Y128" s="195" t="str">
        <f>IF(C128="","",COUNTIF($B$14:$C$462,C128))</f>
        <v/>
      </c>
      <c r="Z128" s="195" t="str">
        <f t="shared" ref="Z128" si="254">IF(C128="","",COUNTIF($J$14:$J$463,J128))</f>
        <v/>
      </c>
      <c r="AA128" s="195" t="str">
        <f t="shared" ref="AA128" si="255">IF(C128="","",IF(AND(Y128&gt;1,Z128&gt;1),1,""))</f>
        <v/>
      </c>
      <c r="AB128" s="195" t="str">
        <f t="shared" si="148"/>
        <v/>
      </c>
      <c r="AC128" s="195" t="str">
        <f t="shared" si="149"/>
        <v/>
      </c>
      <c r="AD128" s="195" t="str">
        <f t="shared" si="246"/>
        <v/>
      </c>
      <c r="AE128" s="195" t="str">
        <f t="shared" si="246"/>
        <v/>
      </c>
      <c r="AF128" s="195" t="str">
        <f t="shared" si="243"/>
        <v/>
      </c>
      <c r="AG128" s="195" t="str">
        <f t="shared" si="243"/>
        <v/>
      </c>
      <c r="AH128" s="195" t="str">
        <f t="shared" si="243"/>
        <v/>
      </c>
      <c r="AI128" s="195" t="str">
        <f t="shared" si="243"/>
        <v/>
      </c>
      <c r="AJ128" s="195" t="str">
        <f t="shared" si="243"/>
        <v/>
      </c>
      <c r="AK128" s="195" t="str">
        <f t="shared" si="243"/>
        <v/>
      </c>
      <c r="AL128" s="195" t="str">
        <f t="shared" si="243"/>
        <v/>
      </c>
      <c r="AM128" s="195" t="str">
        <f t="shared" si="243"/>
        <v/>
      </c>
      <c r="AN128" s="195" t="str">
        <f t="shared" si="243"/>
        <v/>
      </c>
      <c r="AO128" s="195" t="str">
        <f t="shared" si="243"/>
        <v/>
      </c>
      <c r="AP128" s="195" t="str">
        <f t="shared" si="243"/>
        <v/>
      </c>
      <c r="AQ128" s="196" t="str">
        <f>IF(J128&gt;0,"",IF(J129&gt;0,1,""))</f>
        <v/>
      </c>
      <c r="AR128" s="196" t="str">
        <f>IF(J128="","",IF(C128&gt;0,"",1))</f>
        <v/>
      </c>
      <c r="AS128" s="195" t="str">
        <f t="shared" si="251"/>
        <v/>
      </c>
      <c r="AT128" s="195" t="str">
        <f t="shared" si="251"/>
        <v/>
      </c>
      <c r="AU128" s="195" t="str">
        <f t="shared" si="251"/>
        <v/>
      </c>
      <c r="AV128" s="195" t="str">
        <f t="shared" si="251"/>
        <v/>
      </c>
      <c r="AW128" s="196">
        <f>COUNTIF($C$14:C128,C128)</f>
        <v>0</v>
      </c>
      <c r="AX128" s="195" t="str">
        <f t="shared" si="251"/>
        <v/>
      </c>
      <c r="AY128" s="195" t="str">
        <f t="shared" si="251"/>
        <v/>
      </c>
      <c r="AZ128" s="195" t="str">
        <f t="shared" si="251"/>
        <v/>
      </c>
      <c r="BA128" s="195" t="str">
        <f t="shared" si="251"/>
        <v/>
      </c>
    </row>
    <row r="129" spans="1:53" s="17" customFormat="1" ht="18" customHeight="1" thickBot="1">
      <c r="A129" s="344"/>
      <c r="B129" s="315"/>
      <c r="C129" s="317"/>
      <c r="D129" s="317"/>
      <c r="E129" s="317"/>
      <c r="F129" s="39" t="str">
        <f>IF(C128&gt;0,VLOOKUP(C128,男子登録情報!$A$1:$H$1688,5,0),"")</f>
        <v/>
      </c>
      <c r="G129" s="353"/>
      <c r="H129" s="353"/>
      <c r="I129" s="9" t="s">
        <v>33</v>
      </c>
      <c r="J129" s="152"/>
      <c r="K129" s="7" t="str">
        <f>IF(J129&gt;0,VLOOKUP(J129,男子登録情報!$J$2:$K$21,2,0),"")</f>
        <v/>
      </c>
      <c r="L129" s="9" t="s">
        <v>34</v>
      </c>
      <c r="M129" s="206"/>
      <c r="N129" s="8" t="str">
        <f t="shared" si="142"/>
        <v/>
      </c>
      <c r="O129" s="630"/>
      <c r="P129" s="305"/>
      <c r="Q129" s="306"/>
      <c r="R129" s="307"/>
      <c r="S129" s="330"/>
      <c r="T129" s="330"/>
      <c r="Y129" s="195" t="str">
        <f>IF(C128="","",COUNTIF($B$14:$C$462,C128))</f>
        <v/>
      </c>
      <c r="Z129" s="195" t="str">
        <f t="shared" ref="Z129" si="256">IF(C128="","",COUNTIF($J$14:$J$463,J129))</f>
        <v/>
      </c>
      <c r="AA129" s="195" t="str">
        <f t="shared" ref="AA129" si="257">IF(C128="","",IF(AND(Y129&gt;1,Z129&gt;1),1,""))</f>
        <v/>
      </c>
      <c r="AB129" s="195" t="str">
        <f t="shared" si="148"/>
        <v/>
      </c>
      <c r="AC129" s="195" t="str">
        <f t="shared" si="149"/>
        <v/>
      </c>
      <c r="AD129" s="195" t="str">
        <f t="shared" si="246"/>
        <v/>
      </c>
      <c r="AE129" s="195" t="str">
        <f t="shared" si="246"/>
        <v/>
      </c>
      <c r="AF129" s="195" t="str">
        <f t="shared" si="243"/>
        <v/>
      </c>
      <c r="AG129" s="195" t="str">
        <f t="shared" si="243"/>
        <v/>
      </c>
      <c r="AH129" s="195" t="str">
        <f t="shared" si="243"/>
        <v/>
      </c>
      <c r="AI129" s="195" t="str">
        <f t="shared" si="243"/>
        <v/>
      </c>
      <c r="AJ129" s="195" t="str">
        <f t="shared" si="243"/>
        <v/>
      </c>
      <c r="AK129" s="195" t="str">
        <f t="shared" si="243"/>
        <v/>
      </c>
      <c r="AL129" s="195" t="str">
        <f t="shared" si="243"/>
        <v/>
      </c>
      <c r="AM129" s="195" t="str">
        <f t="shared" si="243"/>
        <v/>
      </c>
      <c r="AN129" s="195" t="str">
        <f t="shared" si="243"/>
        <v/>
      </c>
      <c r="AO129" s="195" t="str">
        <f t="shared" si="243"/>
        <v/>
      </c>
      <c r="AP129" s="195" t="str">
        <f t="shared" si="243"/>
        <v/>
      </c>
      <c r="AQ129" s="196" t="str">
        <f>IF(J129&gt;0,"",IF(J130&gt;0,1,""))</f>
        <v/>
      </c>
      <c r="AR129" s="196" t="str">
        <f>IF(J129="","",IF(C128&gt;0,"",1))</f>
        <v/>
      </c>
      <c r="AS129" s="195" t="str">
        <f t="shared" si="251"/>
        <v/>
      </c>
      <c r="AT129" s="195" t="str">
        <f t="shared" si="251"/>
        <v/>
      </c>
      <c r="AU129" s="195" t="str">
        <f t="shared" si="251"/>
        <v/>
      </c>
      <c r="AV129" s="195" t="str">
        <f t="shared" si="251"/>
        <v/>
      </c>
      <c r="AW129" s="196"/>
      <c r="AX129" s="195" t="str">
        <f t="shared" si="251"/>
        <v/>
      </c>
      <c r="AY129" s="195" t="str">
        <f t="shared" si="251"/>
        <v/>
      </c>
      <c r="AZ129" s="195" t="str">
        <f t="shared" si="251"/>
        <v/>
      </c>
      <c r="BA129" s="195" t="str">
        <f t="shared" si="251"/>
        <v/>
      </c>
    </row>
    <row r="130" spans="1:53" s="17" customFormat="1" ht="18" customHeight="1" thickBot="1">
      <c r="A130" s="345"/>
      <c r="B130" s="303" t="s">
        <v>35</v>
      </c>
      <c r="C130" s="304"/>
      <c r="D130" s="40"/>
      <c r="E130" s="40"/>
      <c r="F130" s="41"/>
      <c r="G130" s="354"/>
      <c r="H130" s="354"/>
      <c r="I130" s="10" t="s">
        <v>36</v>
      </c>
      <c r="J130" s="152"/>
      <c r="K130" s="11" t="str">
        <f>IF(J130&gt;0,VLOOKUP(J130,男子登録情報!$J$2:$K$21,2,0),"")</f>
        <v/>
      </c>
      <c r="L130" s="12" t="s">
        <v>37</v>
      </c>
      <c r="M130" s="207"/>
      <c r="N130" s="8" t="str">
        <f t="shared" si="142"/>
        <v/>
      </c>
      <c r="O130" s="631"/>
      <c r="P130" s="308"/>
      <c r="Q130" s="309"/>
      <c r="R130" s="310"/>
      <c r="S130" s="331"/>
      <c r="T130" s="331"/>
      <c r="Y130" s="195" t="str">
        <f>IF(C128="","",COUNTIF($B$14:$C$462,C128))</f>
        <v/>
      </c>
      <c r="Z130" s="195" t="str">
        <f t="shared" ref="Z130" si="258">IF(C128="","",COUNTIF($J$14:$J$463,J130))</f>
        <v/>
      </c>
      <c r="AA130" s="195" t="str">
        <f t="shared" ref="AA130" si="259">IF(C128="","",IF(AND(Y130&gt;1,Z130&gt;1),1,""))</f>
        <v/>
      </c>
      <c r="AB130" s="195" t="str">
        <f t="shared" si="148"/>
        <v/>
      </c>
      <c r="AC130" s="195" t="str">
        <f t="shared" si="149"/>
        <v/>
      </c>
      <c r="AD130" s="195" t="str">
        <f t="shared" si="246"/>
        <v/>
      </c>
      <c r="AE130" s="195" t="str">
        <f t="shared" si="246"/>
        <v/>
      </c>
      <c r="AF130" s="195" t="str">
        <f t="shared" si="243"/>
        <v/>
      </c>
      <c r="AG130" s="195" t="str">
        <f t="shared" si="243"/>
        <v/>
      </c>
      <c r="AH130" s="195" t="str">
        <f t="shared" si="243"/>
        <v/>
      </c>
      <c r="AI130" s="195" t="str">
        <f t="shared" si="243"/>
        <v/>
      </c>
      <c r="AJ130" s="195" t="str">
        <f t="shared" si="243"/>
        <v/>
      </c>
      <c r="AK130" s="195" t="str">
        <f t="shared" si="243"/>
        <v/>
      </c>
      <c r="AL130" s="195" t="str">
        <f t="shared" si="243"/>
        <v/>
      </c>
      <c r="AM130" s="195" t="str">
        <f t="shared" si="243"/>
        <v/>
      </c>
      <c r="AN130" s="195" t="str">
        <f t="shared" si="243"/>
        <v/>
      </c>
      <c r="AO130" s="195" t="str">
        <f t="shared" si="243"/>
        <v/>
      </c>
      <c r="AP130" s="195" t="str">
        <f t="shared" si="243"/>
        <v/>
      </c>
      <c r="AQ130" s="196" t="str">
        <f>IF(C128="","",IF(S128&gt;0,"",IF(T128&gt;0,"",IF(COUNTBLANK(J128:J130)&lt;3,"",1))))</f>
        <v/>
      </c>
      <c r="AR130" s="196" t="str">
        <f>IF(J130="","",IF(C128&gt;0,"",1))</f>
        <v/>
      </c>
      <c r="AS130" s="195" t="str">
        <f t="shared" si="251"/>
        <v/>
      </c>
      <c r="AT130" s="195" t="str">
        <f t="shared" si="251"/>
        <v/>
      </c>
      <c r="AU130" s="195" t="str">
        <f t="shared" si="251"/>
        <v/>
      </c>
      <c r="AV130" s="195" t="str">
        <f t="shared" si="251"/>
        <v/>
      </c>
      <c r="AW130" s="196"/>
      <c r="AX130" s="195" t="str">
        <f t="shared" si="251"/>
        <v/>
      </c>
      <c r="AY130" s="195" t="str">
        <f t="shared" si="251"/>
        <v/>
      </c>
      <c r="AZ130" s="195" t="str">
        <f t="shared" si="251"/>
        <v/>
      </c>
      <c r="BA130" s="195" t="str">
        <f t="shared" si="251"/>
        <v/>
      </c>
    </row>
    <row r="131" spans="1:53" s="17" customFormat="1" ht="18" customHeight="1" thickTop="1" thickBot="1">
      <c r="A131" s="343">
        <v>40</v>
      </c>
      <c r="B131" s="314" t="s">
        <v>1234</v>
      </c>
      <c r="C131" s="316"/>
      <c r="D131" s="316" t="str">
        <f>IF(C131&gt;0,VLOOKUP(C131,男子登録情報!$A$1:$H$1688,3,0),"")</f>
        <v/>
      </c>
      <c r="E131" s="316" t="str">
        <f>IF(C131&gt;0,VLOOKUP(C131,男子登録情報!$A$1:$H$1688,4,0),"")</f>
        <v/>
      </c>
      <c r="F131" s="38" t="str">
        <f>IF(C131&gt;0,VLOOKUP(C131,男子登録情報!$A$1:$H$1688,8,0),"")</f>
        <v/>
      </c>
      <c r="G131" s="352" t="e">
        <f>IF(F132&gt;0,VLOOKUP(F132,男子登録情報!$N$2:$O$48,2,0),"")</f>
        <v>#N/A</v>
      </c>
      <c r="H131" s="352" t="str">
        <f>IF(C131&gt;0,TEXT(C131,"100000000"),"")</f>
        <v/>
      </c>
      <c r="I131" s="6" t="s">
        <v>29</v>
      </c>
      <c r="J131" s="152"/>
      <c r="K131" s="7" t="str">
        <f>IF(J131&gt;0,VLOOKUP(J131,男子登録情報!$J$1:$K$21,2,0),"")</f>
        <v/>
      </c>
      <c r="L131" s="6" t="s">
        <v>32</v>
      </c>
      <c r="M131" s="208"/>
      <c r="N131" s="8" t="str">
        <f t="shared" si="142"/>
        <v/>
      </c>
      <c r="O131" s="630"/>
      <c r="P131" s="326"/>
      <c r="Q131" s="327"/>
      <c r="R131" s="328"/>
      <c r="S131" s="329" t="str">
        <f>IF(C131="","",IF(COUNTIF('様式Ⅱ(男子4×100mR)'!$C$18:$C$29,C131)=0,"",$A$5))</f>
        <v/>
      </c>
      <c r="T131" s="329" t="str">
        <f>IF(C131="","",IF(COUNTIF('様式Ⅱ(男子4×400mR)'!$C$18:$C$29,C131)=0,"",$A$5))</f>
        <v/>
      </c>
      <c r="Y131" s="195" t="str">
        <f>IF(C131="","",COUNTIF($B$14:$C$462,C131))</f>
        <v/>
      </c>
      <c r="Z131" s="195" t="str">
        <f t="shared" ref="Z131" si="260">IF(C131="","",COUNTIF($J$14:$J$463,J131))</f>
        <v/>
      </c>
      <c r="AA131" s="195" t="str">
        <f t="shared" ref="AA131" si="261">IF(C131="","",IF(AND(Y131&gt;1,Z131&gt;1),1,""))</f>
        <v/>
      </c>
      <c r="AB131" s="195" t="str">
        <f t="shared" si="148"/>
        <v/>
      </c>
      <c r="AC131" s="195" t="str">
        <f t="shared" si="149"/>
        <v/>
      </c>
      <c r="AD131" s="195" t="str">
        <f t="shared" si="246"/>
        <v/>
      </c>
      <c r="AE131" s="195" t="str">
        <f t="shared" si="246"/>
        <v/>
      </c>
      <c r="AF131" s="195" t="str">
        <f t="shared" si="243"/>
        <v/>
      </c>
      <c r="AG131" s="195" t="str">
        <f t="shared" si="243"/>
        <v/>
      </c>
      <c r="AH131" s="195" t="str">
        <f t="shared" si="243"/>
        <v/>
      </c>
      <c r="AI131" s="195" t="str">
        <f t="shared" si="243"/>
        <v/>
      </c>
      <c r="AJ131" s="195" t="str">
        <f t="shared" si="243"/>
        <v/>
      </c>
      <c r="AK131" s="195" t="str">
        <f t="shared" si="243"/>
        <v/>
      </c>
      <c r="AL131" s="195" t="str">
        <f t="shared" si="243"/>
        <v/>
      </c>
      <c r="AM131" s="195" t="str">
        <f t="shared" si="243"/>
        <v/>
      </c>
      <c r="AN131" s="195" t="str">
        <f t="shared" si="243"/>
        <v/>
      </c>
      <c r="AO131" s="195" t="str">
        <f t="shared" si="243"/>
        <v/>
      </c>
      <c r="AP131" s="195" t="str">
        <f t="shared" si="243"/>
        <v/>
      </c>
      <c r="AQ131" s="196" t="str">
        <f>IF(J131&gt;0,"",IF(J132&gt;0,1,""))</f>
        <v/>
      </c>
      <c r="AR131" s="196" t="str">
        <f>IF(J131="","",IF(C131&gt;0,"",1))</f>
        <v/>
      </c>
      <c r="AS131" s="195" t="str">
        <f t="shared" si="251"/>
        <v/>
      </c>
      <c r="AT131" s="195" t="str">
        <f t="shared" si="251"/>
        <v/>
      </c>
      <c r="AU131" s="195" t="str">
        <f t="shared" si="251"/>
        <v/>
      </c>
      <c r="AV131" s="195" t="str">
        <f t="shared" si="251"/>
        <v/>
      </c>
      <c r="AW131" s="196">
        <f>COUNTIF($C$14:C131,C131)</f>
        <v>0</v>
      </c>
      <c r="AX131" s="195" t="str">
        <f t="shared" si="251"/>
        <v/>
      </c>
      <c r="AY131" s="195" t="str">
        <f t="shared" si="251"/>
        <v/>
      </c>
      <c r="AZ131" s="195" t="str">
        <f t="shared" si="251"/>
        <v/>
      </c>
      <c r="BA131" s="195" t="str">
        <f t="shared" si="251"/>
        <v/>
      </c>
    </row>
    <row r="132" spans="1:53" s="17" customFormat="1" ht="18" customHeight="1" thickBot="1">
      <c r="A132" s="344"/>
      <c r="B132" s="315"/>
      <c r="C132" s="317"/>
      <c r="D132" s="317"/>
      <c r="E132" s="317"/>
      <c r="F132" s="39" t="str">
        <f>IF(C131&gt;0,VLOOKUP(C131,男子登録情報!$A$1:$H$1688,5,0),"")</f>
        <v/>
      </c>
      <c r="G132" s="353"/>
      <c r="H132" s="353"/>
      <c r="I132" s="9" t="s">
        <v>33</v>
      </c>
      <c r="J132" s="152"/>
      <c r="K132" s="7" t="str">
        <f>IF(J132&gt;0,VLOOKUP(J132,男子登録情報!$J$2:$K$21,2,0),"")</f>
        <v/>
      </c>
      <c r="L132" s="9" t="s">
        <v>34</v>
      </c>
      <c r="M132" s="206"/>
      <c r="N132" s="8" t="str">
        <f t="shared" si="142"/>
        <v/>
      </c>
      <c r="O132" s="630"/>
      <c r="P132" s="305"/>
      <c r="Q132" s="306"/>
      <c r="R132" s="307"/>
      <c r="S132" s="330"/>
      <c r="T132" s="330"/>
      <c r="Y132" s="195" t="str">
        <f>IF(C131="","",COUNTIF($B$14:$C$462,C131))</f>
        <v/>
      </c>
      <c r="Z132" s="195" t="str">
        <f t="shared" ref="Z132" si="262">IF(C131="","",COUNTIF($J$14:$J$463,J132))</f>
        <v/>
      </c>
      <c r="AA132" s="195" t="str">
        <f t="shared" ref="AA132" si="263">IF(C131="","",IF(AND(Y132&gt;1,Z132&gt;1),1,""))</f>
        <v/>
      </c>
      <c r="AB132" s="195" t="str">
        <f t="shared" si="148"/>
        <v/>
      </c>
      <c r="AC132" s="195" t="str">
        <f t="shared" si="149"/>
        <v/>
      </c>
      <c r="AD132" s="195" t="str">
        <f t="shared" si="246"/>
        <v/>
      </c>
      <c r="AE132" s="195" t="str">
        <f t="shared" si="246"/>
        <v/>
      </c>
      <c r="AF132" s="195" t="str">
        <f t="shared" si="243"/>
        <v/>
      </c>
      <c r="AG132" s="195" t="str">
        <f t="shared" si="243"/>
        <v/>
      </c>
      <c r="AH132" s="195" t="str">
        <f t="shared" si="243"/>
        <v/>
      </c>
      <c r="AI132" s="195" t="str">
        <f t="shared" si="243"/>
        <v/>
      </c>
      <c r="AJ132" s="195" t="str">
        <f t="shared" si="243"/>
        <v/>
      </c>
      <c r="AK132" s="195" t="str">
        <f t="shared" si="243"/>
        <v/>
      </c>
      <c r="AL132" s="195" t="str">
        <f t="shared" si="243"/>
        <v/>
      </c>
      <c r="AM132" s="195" t="str">
        <f t="shared" si="243"/>
        <v/>
      </c>
      <c r="AN132" s="195" t="str">
        <f t="shared" si="243"/>
        <v/>
      </c>
      <c r="AO132" s="195" t="str">
        <f t="shared" si="243"/>
        <v/>
      </c>
      <c r="AP132" s="195" t="str">
        <f t="shared" si="243"/>
        <v/>
      </c>
      <c r="AQ132" s="196" t="str">
        <f>IF(J132&gt;0,"",IF(J133&gt;0,1,""))</f>
        <v/>
      </c>
      <c r="AR132" s="196" t="str">
        <f>IF(J132="","",IF(C131&gt;0,"",1))</f>
        <v/>
      </c>
      <c r="AS132" s="195" t="str">
        <f t="shared" si="251"/>
        <v/>
      </c>
      <c r="AT132" s="195" t="str">
        <f t="shared" si="251"/>
        <v/>
      </c>
      <c r="AU132" s="195" t="str">
        <f t="shared" si="251"/>
        <v/>
      </c>
      <c r="AV132" s="195" t="str">
        <f t="shared" si="251"/>
        <v/>
      </c>
      <c r="AW132" s="196"/>
      <c r="AX132" s="195" t="str">
        <f t="shared" si="251"/>
        <v/>
      </c>
      <c r="AY132" s="195" t="str">
        <f t="shared" si="251"/>
        <v/>
      </c>
      <c r="AZ132" s="195" t="str">
        <f t="shared" si="251"/>
        <v/>
      </c>
      <c r="BA132" s="195" t="str">
        <f t="shared" si="251"/>
        <v/>
      </c>
    </row>
    <row r="133" spans="1:53" s="17" customFormat="1" ht="18" customHeight="1" thickBot="1">
      <c r="A133" s="345"/>
      <c r="B133" s="303" t="s">
        <v>35</v>
      </c>
      <c r="C133" s="304"/>
      <c r="D133" s="40"/>
      <c r="E133" s="40"/>
      <c r="F133" s="41"/>
      <c r="G133" s="354"/>
      <c r="H133" s="354"/>
      <c r="I133" s="10" t="s">
        <v>36</v>
      </c>
      <c r="J133" s="152"/>
      <c r="K133" s="11" t="str">
        <f>IF(J133&gt;0,VLOOKUP(J133,男子登録情報!$J$2:$K$21,2,0),"")</f>
        <v/>
      </c>
      <c r="L133" s="12" t="s">
        <v>37</v>
      </c>
      <c r="M133" s="207"/>
      <c r="N133" s="8" t="str">
        <f t="shared" si="142"/>
        <v/>
      </c>
      <c r="O133" s="631"/>
      <c r="P133" s="308"/>
      <c r="Q133" s="309"/>
      <c r="R133" s="310"/>
      <c r="S133" s="331"/>
      <c r="T133" s="331"/>
      <c r="Y133" s="195" t="str">
        <f>IF(C131="","",COUNTIF($B$14:$C$462,C131))</f>
        <v/>
      </c>
      <c r="Z133" s="195" t="str">
        <f t="shared" ref="Z133" si="264">IF(C131="","",COUNTIF($J$14:$J$463,J133))</f>
        <v/>
      </c>
      <c r="AA133" s="195" t="str">
        <f t="shared" ref="AA133" si="265">IF(C131="","",IF(AND(Y133&gt;1,Z133&gt;1),1,""))</f>
        <v/>
      </c>
      <c r="AB133" s="195" t="str">
        <f t="shared" si="148"/>
        <v/>
      </c>
      <c r="AC133" s="195" t="str">
        <f t="shared" si="149"/>
        <v/>
      </c>
      <c r="AD133" s="195" t="str">
        <f t="shared" si="246"/>
        <v/>
      </c>
      <c r="AE133" s="195" t="str">
        <f t="shared" si="246"/>
        <v/>
      </c>
      <c r="AF133" s="195" t="str">
        <f t="shared" si="243"/>
        <v/>
      </c>
      <c r="AG133" s="195" t="str">
        <f t="shared" si="243"/>
        <v/>
      </c>
      <c r="AH133" s="195" t="str">
        <f t="shared" si="243"/>
        <v/>
      </c>
      <c r="AI133" s="195" t="str">
        <f t="shared" si="243"/>
        <v/>
      </c>
      <c r="AJ133" s="195" t="str">
        <f t="shared" si="243"/>
        <v/>
      </c>
      <c r="AK133" s="195" t="str">
        <f t="shared" si="243"/>
        <v/>
      </c>
      <c r="AL133" s="195" t="str">
        <f t="shared" si="243"/>
        <v/>
      </c>
      <c r="AM133" s="195" t="str">
        <f t="shared" si="243"/>
        <v/>
      </c>
      <c r="AN133" s="195" t="str">
        <f t="shared" si="243"/>
        <v/>
      </c>
      <c r="AO133" s="195" t="str">
        <f t="shared" si="243"/>
        <v/>
      </c>
      <c r="AP133" s="195" t="str">
        <f t="shared" si="243"/>
        <v/>
      </c>
      <c r="AQ133" s="196" t="str">
        <f>IF(C131="","",IF(S131&gt;0,"",IF(T131&gt;0,"",IF(COUNTBLANK(J131:J133)&lt;3,"",1))))</f>
        <v/>
      </c>
      <c r="AR133" s="196" t="str">
        <f>IF(J133="","",IF(C131&gt;0,"",1))</f>
        <v/>
      </c>
      <c r="AS133" s="195" t="str">
        <f t="shared" si="251"/>
        <v/>
      </c>
      <c r="AT133" s="195" t="str">
        <f t="shared" si="251"/>
        <v/>
      </c>
      <c r="AU133" s="195" t="str">
        <f t="shared" si="251"/>
        <v/>
      </c>
      <c r="AV133" s="195" t="str">
        <f t="shared" si="251"/>
        <v/>
      </c>
      <c r="AW133" s="196"/>
      <c r="AX133" s="195" t="str">
        <f t="shared" si="251"/>
        <v/>
      </c>
      <c r="AY133" s="195" t="str">
        <f t="shared" si="251"/>
        <v/>
      </c>
      <c r="AZ133" s="195" t="str">
        <f t="shared" si="251"/>
        <v/>
      </c>
      <c r="BA133" s="195" t="str">
        <f t="shared" si="251"/>
        <v/>
      </c>
    </row>
    <row r="134" spans="1:53" s="17" customFormat="1" ht="18" customHeight="1" thickTop="1" thickBot="1">
      <c r="A134" s="343">
        <v>41</v>
      </c>
      <c r="B134" s="314" t="s">
        <v>1234</v>
      </c>
      <c r="C134" s="316"/>
      <c r="D134" s="316" t="str">
        <f>IF(C134&gt;0,VLOOKUP(C134,男子登録情報!$A$1:$H$1688,3,0),"")</f>
        <v/>
      </c>
      <c r="E134" s="316" t="str">
        <f>IF(C134&gt;0,VLOOKUP(C134,男子登録情報!$A$1:$H$1688,4,0),"")</f>
        <v/>
      </c>
      <c r="F134" s="38" t="str">
        <f>IF(C134&gt;0,VLOOKUP(C134,男子登録情報!$A$1:$H$1688,8,0),"")</f>
        <v/>
      </c>
      <c r="G134" s="352" t="e">
        <f>IF(F135&gt;0,VLOOKUP(F135,男子登録情報!$N$2:$O$48,2,0),"")</f>
        <v>#N/A</v>
      </c>
      <c r="H134" s="352" t="str">
        <f>IF(C134&gt;0,TEXT(C134,"100000000"),"")</f>
        <v/>
      </c>
      <c r="I134" s="6" t="s">
        <v>29</v>
      </c>
      <c r="J134" s="152"/>
      <c r="K134" s="7" t="str">
        <f>IF(J134&gt;0,VLOOKUP(J134,男子登録情報!$J$1:$K$21,2,0),"")</f>
        <v/>
      </c>
      <c r="L134" s="6" t="s">
        <v>32</v>
      </c>
      <c r="M134" s="208"/>
      <c r="N134" s="8" t="str">
        <f t="shared" si="142"/>
        <v/>
      </c>
      <c r="O134" s="630"/>
      <c r="P134" s="326"/>
      <c r="Q134" s="327"/>
      <c r="R134" s="328"/>
      <c r="S134" s="329" t="str">
        <f>IF(C134="","",IF(COUNTIF('様式Ⅱ(男子4×100mR)'!$C$18:$C$29,C134)=0,"",$A$5))</f>
        <v/>
      </c>
      <c r="T134" s="329" t="str">
        <f>IF(C134="","",IF(COUNTIF('様式Ⅱ(男子4×400mR)'!$C$18:$C$29,C134)=0,"",$A$5))</f>
        <v/>
      </c>
      <c r="Y134" s="195" t="str">
        <f>IF(C134="","",COUNTIF($B$14:$C$462,C134))</f>
        <v/>
      </c>
      <c r="Z134" s="195" t="str">
        <f t="shared" ref="Z134" si="266">IF(C134="","",COUNTIF($J$14:$J$463,J134))</f>
        <v/>
      </c>
      <c r="AA134" s="195" t="str">
        <f t="shared" ref="AA134" si="267">IF(C134="","",IF(AND(Y134&gt;1,Z134&gt;1),1,""))</f>
        <v/>
      </c>
      <c r="AB134" s="195" t="str">
        <f t="shared" si="148"/>
        <v/>
      </c>
      <c r="AC134" s="195" t="str">
        <f t="shared" si="149"/>
        <v/>
      </c>
      <c r="AD134" s="195" t="str">
        <f t="shared" si="246"/>
        <v/>
      </c>
      <c r="AE134" s="195" t="str">
        <f t="shared" si="246"/>
        <v/>
      </c>
      <c r="AF134" s="195" t="str">
        <f t="shared" si="243"/>
        <v/>
      </c>
      <c r="AG134" s="195" t="str">
        <f t="shared" si="243"/>
        <v/>
      </c>
      <c r="AH134" s="195" t="str">
        <f t="shared" si="243"/>
        <v/>
      </c>
      <c r="AI134" s="195" t="str">
        <f t="shared" si="243"/>
        <v/>
      </c>
      <c r="AJ134" s="195" t="str">
        <f t="shared" si="243"/>
        <v/>
      </c>
      <c r="AK134" s="195" t="str">
        <f t="shared" si="243"/>
        <v/>
      </c>
      <c r="AL134" s="195" t="str">
        <f t="shared" si="243"/>
        <v/>
      </c>
      <c r="AM134" s="195" t="str">
        <f t="shared" si="243"/>
        <v/>
      </c>
      <c r="AN134" s="195" t="str">
        <f t="shared" si="243"/>
        <v/>
      </c>
      <c r="AO134" s="195" t="str">
        <f t="shared" si="243"/>
        <v/>
      </c>
      <c r="AP134" s="195" t="str">
        <f t="shared" si="243"/>
        <v/>
      </c>
      <c r="AQ134" s="196" t="str">
        <f>IF(J134&gt;0,"",IF(J135&gt;0,1,""))</f>
        <v/>
      </c>
      <c r="AR134" s="196" t="str">
        <f>IF(J134="","",IF(C134&gt;0,"",1))</f>
        <v/>
      </c>
      <c r="AS134" s="195" t="str">
        <f t="shared" si="251"/>
        <v/>
      </c>
      <c r="AT134" s="195" t="str">
        <f t="shared" si="251"/>
        <v/>
      </c>
      <c r="AU134" s="195" t="str">
        <f t="shared" si="251"/>
        <v/>
      </c>
      <c r="AV134" s="195" t="str">
        <f t="shared" si="251"/>
        <v/>
      </c>
      <c r="AW134" s="196">
        <f>COUNTIF($C$14:C134,C134)</f>
        <v>0</v>
      </c>
      <c r="AX134" s="195" t="str">
        <f t="shared" si="251"/>
        <v/>
      </c>
      <c r="AY134" s="195" t="str">
        <f t="shared" si="251"/>
        <v/>
      </c>
      <c r="AZ134" s="195" t="str">
        <f t="shared" si="251"/>
        <v/>
      </c>
      <c r="BA134" s="195" t="str">
        <f t="shared" si="251"/>
        <v/>
      </c>
    </row>
    <row r="135" spans="1:53" s="17" customFormat="1" ht="18" customHeight="1" thickBot="1">
      <c r="A135" s="344"/>
      <c r="B135" s="315"/>
      <c r="C135" s="317"/>
      <c r="D135" s="317"/>
      <c r="E135" s="317"/>
      <c r="F135" s="39" t="str">
        <f>IF(C134&gt;0,VLOOKUP(C134,男子登録情報!$A$1:$H$1688,5,0),"")</f>
        <v/>
      </c>
      <c r="G135" s="353"/>
      <c r="H135" s="353"/>
      <c r="I135" s="9" t="s">
        <v>33</v>
      </c>
      <c r="J135" s="152"/>
      <c r="K135" s="7" t="str">
        <f>IF(J135&gt;0,VLOOKUP(J135,男子登録情報!$J$2:$K$21,2,0),"")</f>
        <v/>
      </c>
      <c r="L135" s="9" t="s">
        <v>34</v>
      </c>
      <c r="M135" s="206"/>
      <c r="N135" s="8" t="str">
        <f t="shared" si="142"/>
        <v/>
      </c>
      <c r="O135" s="630"/>
      <c r="P135" s="305"/>
      <c r="Q135" s="306"/>
      <c r="R135" s="307"/>
      <c r="S135" s="330"/>
      <c r="T135" s="330"/>
      <c r="Y135" s="195" t="str">
        <f>IF(C134="","",COUNTIF($B$14:$C$462,C134))</f>
        <v/>
      </c>
      <c r="Z135" s="195" t="str">
        <f t="shared" ref="Z135" si="268">IF(C134="","",COUNTIF($J$14:$J$463,J135))</f>
        <v/>
      </c>
      <c r="AA135" s="195" t="str">
        <f t="shared" ref="AA135" si="269">IF(C134="","",IF(AND(Y135&gt;1,Z135&gt;1),1,""))</f>
        <v/>
      </c>
      <c r="AB135" s="195" t="str">
        <f t="shared" si="148"/>
        <v/>
      </c>
      <c r="AC135" s="195" t="str">
        <f t="shared" si="149"/>
        <v/>
      </c>
      <c r="AD135" s="195" t="str">
        <f t="shared" si="246"/>
        <v/>
      </c>
      <c r="AE135" s="195" t="str">
        <f t="shared" si="246"/>
        <v/>
      </c>
      <c r="AF135" s="195" t="str">
        <f t="shared" si="243"/>
        <v/>
      </c>
      <c r="AG135" s="195" t="str">
        <f t="shared" si="243"/>
        <v/>
      </c>
      <c r="AH135" s="195" t="str">
        <f t="shared" si="243"/>
        <v/>
      </c>
      <c r="AI135" s="195" t="str">
        <f t="shared" si="243"/>
        <v/>
      </c>
      <c r="AJ135" s="195" t="str">
        <f t="shared" si="243"/>
        <v/>
      </c>
      <c r="AK135" s="195" t="str">
        <f t="shared" si="243"/>
        <v/>
      </c>
      <c r="AL135" s="195" t="str">
        <f t="shared" si="243"/>
        <v/>
      </c>
      <c r="AM135" s="195" t="str">
        <f t="shared" si="243"/>
        <v/>
      </c>
      <c r="AN135" s="195" t="str">
        <f t="shared" si="243"/>
        <v/>
      </c>
      <c r="AO135" s="195" t="str">
        <f t="shared" si="243"/>
        <v/>
      </c>
      <c r="AP135" s="195" t="str">
        <f t="shared" si="243"/>
        <v/>
      </c>
      <c r="AQ135" s="196" t="str">
        <f>IF(J135&gt;0,"",IF(J136&gt;0,1,""))</f>
        <v/>
      </c>
      <c r="AR135" s="196" t="str">
        <f>IF(J135="","",IF(C134&gt;0,"",1))</f>
        <v/>
      </c>
      <c r="AS135" s="195" t="str">
        <f t="shared" si="251"/>
        <v/>
      </c>
      <c r="AT135" s="195" t="str">
        <f t="shared" si="251"/>
        <v/>
      </c>
      <c r="AU135" s="195" t="str">
        <f t="shared" si="251"/>
        <v/>
      </c>
      <c r="AV135" s="195" t="str">
        <f t="shared" si="251"/>
        <v/>
      </c>
      <c r="AW135" s="196"/>
      <c r="AX135" s="195" t="str">
        <f t="shared" si="251"/>
        <v/>
      </c>
      <c r="AY135" s="195" t="str">
        <f t="shared" si="251"/>
        <v/>
      </c>
      <c r="AZ135" s="195" t="str">
        <f t="shared" si="251"/>
        <v/>
      </c>
      <c r="BA135" s="195" t="str">
        <f t="shared" si="251"/>
        <v/>
      </c>
    </row>
    <row r="136" spans="1:53" s="17" customFormat="1" ht="18" customHeight="1" thickBot="1">
      <c r="A136" s="345"/>
      <c r="B136" s="303" t="s">
        <v>35</v>
      </c>
      <c r="C136" s="304"/>
      <c r="D136" s="40"/>
      <c r="E136" s="40"/>
      <c r="F136" s="41"/>
      <c r="G136" s="354"/>
      <c r="H136" s="354"/>
      <c r="I136" s="10" t="s">
        <v>36</v>
      </c>
      <c r="J136" s="152"/>
      <c r="K136" s="11" t="str">
        <f>IF(J136&gt;0,VLOOKUP(J136,男子登録情報!$J$2:$K$21,2,0),"")</f>
        <v/>
      </c>
      <c r="L136" s="12" t="s">
        <v>37</v>
      </c>
      <c r="M136" s="207"/>
      <c r="N136" s="8" t="str">
        <f t="shared" si="142"/>
        <v/>
      </c>
      <c r="O136" s="631"/>
      <c r="P136" s="308"/>
      <c r="Q136" s="309"/>
      <c r="R136" s="310"/>
      <c r="S136" s="331"/>
      <c r="T136" s="331"/>
      <c r="Y136" s="195" t="str">
        <f>IF(C134="","",COUNTIF($B$14:$C$462,C134))</f>
        <v/>
      </c>
      <c r="Z136" s="195" t="str">
        <f t="shared" ref="Z136" si="270">IF(C134="","",COUNTIF($J$14:$J$463,J136))</f>
        <v/>
      </c>
      <c r="AA136" s="195" t="str">
        <f t="shared" ref="AA136" si="271">IF(C134="","",IF(AND(Y136&gt;1,Z136&gt;1),1,""))</f>
        <v/>
      </c>
      <c r="AB136" s="195" t="str">
        <f t="shared" si="148"/>
        <v/>
      </c>
      <c r="AC136" s="195" t="str">
        <f t="shared" si="149"/>
        <v/>
      </c>
      <c r="AD136" s="195" t="str">
        <f t="shared" si="246"/>
        <v/>
      </c>
      <c r="AE136" s="195" t="str">
        <f t="shared" si="246"/>
        <v/>
      </c>
      <c r="AF136" s="195" t="str">
        <f t="shared" si="243"/>
        <v/>
      </c>
      <c r="AG136" s="195" t="str">
        <f t="shared" si="243"/>
        <v/>
      </c>
      <c r="AH136" s="195" t="str">
        <f t="shared" si="243"/>
        <v/>
      </c>
      <c r="AI136" s="195" t="str">
        <f t="shared" si="243"/>
        <v/>
      </c>
      <c r="AJ136" s="195" t="str">
        <f t="shared" si="243"/>
        <v/>
      </c>
      <c r="AK136" s="195" t="str">
        <f t="shared" si="243"/>
        <v/>
      </c>
      <c r="AL136" s="195" t="str">
        <f t="shared" si="243"/>
        <v/>
      </c>
      <c r="AM136" s="195" t="str">
        <f t="shared" si="243"/>
        <v/>
      </c>
      <c r="AN136" s="195" t="str">
        <f t="shared" si="243"/>
        <v/>
      </c>
      <c r="AO136" s="195" t="str">
        <f t="shared" si="243"/>
        <v/>
      </c>
      <c r="AP136" s="195" t="str">
        <f t="shared" si="243"/>
        <v/>
      </c>
      <c r="AQ136" s="196" t="str">
        <f>IF(C134="","",IF(S134&gt;0,"",IF(T134&gt;0,"",IF(COUNTBLANK(J134:J136)&lt;3,"",1))))</f>
        <v/>
      </c>
      <c r="AR136" s="196" t="str">
        <f>IF(J136="","",IF(C134&gt;0,"",1))</f>
        <v/>
      </c>
      <c r="AS136" s="195" t="str">
        <f t="shared" si="251"/>
        <v/>
      </c>
      <c r="AT136" s="195" t="str">
        <f t="shared" si="251"/>
        <v/>
      </c>
      <c r="AU136" s="195" t="str">
        <f t="shared" si="251"/>
        <v/>
      </c>
      <c r="AV136" s="195" t="str">
        <f t="shared" si="251"/>
        <v/>
      </c>
      <c r="AW136" s="196"/>
      <c r="AX136" s="195" t="str">
        <f t="shared" si="251"/>
        <v/>
      </c>
      <c r="AY136" s="195" t="str">
        <f t="shared" si="251"/>
        <v/>
      </c>
      <c r="AZ136" s="195" t="str">
        <f t="shared" si="251"/>
        <v/>
      </c>
      <c r="BA136" s="195" t="str">
        <f t="shared" si="251"/>
        <v/>
      </c>
    </row>
    <row r="137" spans="1:53" s="17" customFormat="1" ht="18" customHeight="1" thickTop="1" thickBot="1">
      <c r="A137" s="343">
        <v>42</v>
      </c>
      <c r="B137" s="314" t="s">
        <v>1234</v>
      </c>
      <c r="C137" s="316"/>
      <c r="D137" s="316" t="str">
        <f>IF(C137&gt;0,VLOOKUP(C137,男子登録情報!$A$1:$H$1688,3,0),"")</f>
        <v/>
      </c>
      <c r="E137" s="316" t="str">
        <f>IF(C137&gt;0,VLOOKUP(C137,男子登録情報!$A$1:$H$1688,4,0),"")</f>
        <v/>
      </c>
      <c r="F137" s="38" t="str">
        <f>IF(C137&gt;0,VLOOKUP(C137,男子登録情報!$A$1:$H$1688,8,0),"")</f>
        <v/>
      </c>
      <c r="G137" s="352" t="e">
        <f>IF(F138&gt;0,VLOOKUP(F138,男子登録情報!$N$2:$O$48,2,0),"")</f>
        <v>#N/A</v>
      </c>
      <c r="H137" s="352" t="str">
        <f>IF(C137&gt;0,TEXT(C137,"100000000"),"")</f>
        <v/>
      </c>
      <c r="I137" s="6" t="s">
        <v>29</v>
      </c>
      <c r="J137" s="152"/>
      <c r="K137" s="7" t="str">
        <f>IF(J137&gt;0,VLOOKUP(J137,男子登録情報!$J$1:$K$21,2,0),"")</f>
        <v/>
      </c>
      <c r="L137" s="6" t="s">
        <v>32</v>
      </c>
      <c r="M137" s="208"/>
      <c r="N137" s="8" t="str">
        <f t="shared" si="142"/>
        <v/>
      </c>
      <c r="O137" s="630"/>
      <c r="P137" s="326"/>
      <c r="Q137" s="327"/>
      <c r="R137" s="328"/>
      <c r="S137" s="329" t="str">
        <f>IF(C137="","",IF(COUNTIF('様式Ⅱ(男子4×100mR)'!$C$18:$C$29,C137)=0,"",$A$5))</f>
        <v/>
      </c>
      <c r="T137" s="329" t="str">
        <f>IF(C137="","",IF(COUNTIF('様式Ⅱ(男子4×400mR)'!$C$18:$C$29,C137)=0,"",$A$5))</f>
        <v/>
      </c>
      <c r="Y137" s="195" t="str">
        <f>IF(C137="","",COUNTIF($B$14:$C$462,C137))</f>
        <v/>
      </c>
      <c r="Z137" s="195" t="str">
        <f t="shared" ref="Z137" si="272">IF(C137="","",COUNTIF($J$14:$J$463,J137))</f>
        <v/>
      </c>
      <c r="AA137" s="195" t="str">
        <f t="shared" ref="AA137" si="273">IF(C137="","",IF(AND(Y137&gt;1,Z137&gt;1),1,""))</f>
        <v/>
      </c>
      <c r="AB137" s="195" t="str">
        <f t="shared" si="148"/>
        <v/>
      </c>
      <c r="AC137" s="195" t="str">
        <f t="shared" si="149"/>
        <v/>
      </c>
      <c r="AD137" s="195" t="str">
        <f t="shared" si="246"/>
        <v/>
      </c>
      <c r="AE137" s="195" t="str">
        <f t="shared" si="246"/>
        <v/>
      </c>
      <c r="AF137" s="195" t="str">
        <f t="shared" si="243"/>
        <v/>
      </c>
      <c r="AG137" s="195" t="str">
        <f t="shared" si="243"/>
        <v/>
      </c>
      <c r="AH137" s="195" t="str">
        <f t="shared" si="243"/>
        <v/>
      </c>
      <c r="AI137" s="195" t="str">
        <f t="shared" si="243"/>
        <v/>
      </c>
      <c r="AJ137" s="195" t="str">
        <f t="shared" si="243"/>
        <v/>
      </c>
      <c r="AK137" s="195" t="str">
        <f t="shared" si="243"/>
        <v/>
      </c>
      <c r="AL137" s="195" t="str">
        <f t="shared" si="243"/>
        <v/>
      </c>
      <c r="AM137" s="195" t="str">
        <f t="shared" si="243"/>
        <v/>
      </c>
      <c r="AN137" s="195" t="str">
        <f t="shared" si="243"/>
        <v/>
      </c>
      <c r="AO137" s="195" t="str">
        <f t="shared" si="243"/>
        <v/>
      </c>
      <c r="AP137" s="195" t="str">
        <f t="shared" si="243"/>
        <v/>
      </c>
      <c r="AQ137" s="196" t="str">
        <f>IF(J137&gt;0,"",IF(J138&gt;0,1,""))</f>
        <v/>
      </c>
      <c r="AR137" s="196" t="str">
        <f>IF(J137="","",IF(C137&gt;0,"",1))</f>
        <v/>
      </c>
      <c r="AS137" s="195" t="str">
        <f t="shared" si="251"/>
        <v/>
      </c>
      <c r="AT137" s="195" t="str">
        <f t="shared" si="251"/>
        <v/>
      </c>
      <c r="AU137" s="195" t="str">
        <f t="shared" si="251"/>
        <v/>
      </c>
      <c r="AV137" s="195" t="str">
        <f t="shared" si="251"/>
        <v/>
      </c>
      <c r="AW137" s="196">
        <f>COUNTIF($C$14:C137,C137)</f>
        <v>0</v>
      </c>
      <c r="AX137" s="195" t="str">
        <f t="shared" si="251"/>
        <v/>
      </c>
      <c r="AY137" s="195" t="str">
        <f t="shared" si="251"/>
        <v/>
      </c>
      <c r="AZ137" s="195" t="str">
        <f t="shared" si="251"/>
        <v/>
      </c>
      <c r="BA137" s="195" t="str">
        <f t="shared" si="251"/>
        <v/>
      </c>
    </row>
    <row r="138" spans="1:53" s="17" customFormat="1" ht="18" customHeight="1" thickBot="1">
      <c r="A138" s="344"/>
      <c r="B138" s="315"/>
      <c r="C138" s="317"/>
      <c r="D138" s="317"/>
      <c r="E138" s="317"/>
      <c r="F138" s="39" t="str">
        <f>IF(C137&gt;0,VLOOKUP(C137,男子登録情報!$A$1:$H$1688,5,0),"")</f>
        <v/>
      </c>
      <c r="G138" s="353"/>
      <c r="H138" s="353"/>
      <c r="I138" s="9" t="s">
        <v>33</v>
      </c>
      <c r="J138" s="152"/>
      <c r="K138" s="7" t="str">
        <f>IF(J138&gt;0,VLOOKUP(J138,男子登録情報!$J$2:$K$21,2,0),"")</f>
        <v/>
      </c>
      <c r="L138" s="9" t="s">
        <v>34</v>
      </c>
      <c r="M138" s="206"/>
      <c r="N138" s="8" t="str">
        <f t="shared" si="142"/>
        <v/>
      </c>
      <c r="O138" s="630"/>
      <c r="P138" s="305"/>
      <c r="Q138" s="306"/>
      <c r="R138" s="307"/>
      <c r="S138" s="330"/>
      <c r="T138" s="330"/>
      <c r="Y138" s="195" t="str">
        <f>IF(C137="","",COUNTIF($B$14:$C$462,C137))</f>
        <v/>
      </c>
      <c r="Z138" s="195" t="str">
        <f t="shared" ref="Z138" si="274">IF(C137="","",COUNTIF($J$14:$J$463,J138))</f>
        <v/>
      </c>
      <c r="AA138" s="195" t="str">
        <f t="shared" ref="AA138" si="275">IF(C137="","",IF(AND(Y138&gt;1,Z138&gt;1),1,""))</f>
        <v/>
      </c>
      <c r="AB138" s="195" t="str">
        <f t="shared" si="148"/>
        <v/>
      </c>
      <c r="AC138" s="195" t="str">
        <f t="shared" si="149"/>
        <v/>
      </c>
      <c r="AD138" s="195" t="str">
        <f t="shared" si="246"/>
        <v/>
      </c>
      <c r="AE138" s="195" t="str">
        <f t="shared" si="246"/>
        <v/>
      </c>
      <c r="AF138" s="195" t="str">
        <f t="shared" si="243"/>
        <v/>
      </c>
      <c r="AG138" s="195" t="str">
        <f t="shared" si="243"/>
        <v/>
      </c>
      <c r="AH138" s="195" t="str">
        <f t="shared" si="243"/>
        <v/>
      </c>
      <c r="AI138" s="195" t="str">
        <f t="shared" si="243"/>
        <v/>
      </c>
      <c r="AJ138" s="195" t="str">
        <f t="shared" si="243"/>
        <v/>
      </c>
      <c r="AK138" s="195" t="str">
        <f t="shared" si="243"/>
        <v/>
      </c>
      <c r="AL138" s="195" t="str">
        <f t="shared" si="243"/>
        <v/>
      </c>
      <c r="AM138" s="195" t="str">
        <f t="shared" si="243"/>
        <v/>
      </c>
      <c r="AN138" s="195" t="str">
        <f t="shared" si="243"/>
        <v/>
      </c>
      <c r="AO138" s="195" t="str">
        <f t="shared" si="243"/>
        <v/>
      </c>
      <c r="AP138" s="195" t="str">
        <f t="shared" si="243"/>
        <v/>
      </c>
      <c r="AQ138" s="196" t="str">
        <f>IF(J138&gt;0,"",IF(J139&gt;0,1,""))</f>
        <v/>
      </c>
      <c r="AR138" s="196" t="str">
        <f>IF(J138="","",IF(C137&gt;0,"",1))</f>
        <v/>
      </c>
      <c r="AS138" s="195" t="str">
        <f t="shared" si="251"/>
        <v/>
      </c>
      <c r="AT138" s="195" t="str">
        <f t="shared" si="251"/>
        <v/>
      </c>
      <c r="AU138" s="195" t="str">
        <f t="shared" si="251"/>
        <v/>
      </c>
      <c r="AV138" s="195" t="str">
        <f t="shared" si="251"/>
        <v/>
      </c>
      <c r="AW138" s="196"/>
      <c r="AX138" s="195" t="str">
        <f t="shared" si="251"/>
        <v/>
      </c>
      <c r="AY138" s="195" t="str">
        <f t="shared" si="251"/>
        <v/>
      </c>
      <c r="AZ138" s="195" t="str">
        <f t="shared" si="251"/>
        <v/>
      </c>
      <c r="BA138" s="195" t="str">
        <f t="shared" si="251"/>
        <v/>
      </c>
    </row>
    <row r="139" spans="1:53" s="17" customFormat="1" ht="18" customHeight="1" thickBot="1">
      <c r="A139" s="345"/>
      <c r="B139" s="303" t="s">
        <v>35</v>
      </c>
      <c r="C139" s="304"/>
      <c r="D139" s="40"/>
      <c r="E139" s="40"/>
      <c r="F139" s="41"/>
      <c r="G139" s="354"/>
      <c r="H139" s="354"/>
      <c r="I139" s="10" t="s">
        <v>36</v>
      </c>
      <c r="J139" s="152"/>
      <c r="K139" s="11" t="str">
        <f>IF(J139&gt;0,VLOOKUP(J139,男子登録情報!$J$2:$K$21,2,0),"")</f>
        <v/>
      </c>
      <c r="L139" s="12" t="s">
        <v>37</v>
      </c>
      <c r="M139" s="207"/>
      <c r="N139" s="8" t="str">
        <f t="shared" si="142"/>
        <v/>
      </c>
      <c r="O139" s="631"/>
      <c r="P139" s="308"/>
      <c r="Q139" s="309"/>
      <c r="R139" s="310"/>
      <c r="S139" s="331"/>
      <c r="T139" s="331"/>
      <c r="Y139" s="195" t="str">
        <f>IF(C137="","",COUNTIF($B$14:$C$462,C137))</f>
        <v/>
      </c>
      <c r="Z139" s="195" t="str">
        <f t="shared" ref="Z139" si="276">IF(C137="","",COUNTIF($J$14:$J$463,J139))</f>
        <v/>
      </c>
      <c r="AA139" s="195" t="str">
        <f t="shared" ref="AA139" si="277">IF(C137="","",IF(AND(Y139&gt;1,Z139&gt;1),1,""))</f>
        <v/>
      </c>
      <c r="AB139" s="195" t="str">
        <f t="shared" si="148"/>
        <v/>
      </c>
      <c r="AC139" s="195" t="str">
        <f t="shared" si="149"/>
        <v/>
      </c>
      <c r="AD139" s="195" t="str">
        <f t="shared" si="246"/>
        <v/>
      </c>
      <c r="AE139" s="195" t="str">
        <f t="shared" si="246"/>
        <v/>
      </c>
      <c r="AF139" s="195" t="str">
        <f t="shared" si="243"/>
        <v/>
      </c>
      <c r="AG139" s="195" t="str">
        <f t="shared" si="243"/>
        <v/>
      </c>
      <c r="AH139" s="195" t="str">
        <f t="shared" si="243"/>
        <v/>
      </c>
      <c r="AI139" s="195" t="str">
        <f t="shared" si="243"/>
        <v/>
      </c>
      <c r="AJ139" s="195" t="str">
        <f t="shared" si="243"/>
        <v/>
      </c>
      <c r="AK139" s="195" t="str">
        <f t="shared" si="243"/>
        <v/>
      </c>
      <c r="AL139" s="195" t="str">
        <f t="shared" si="243"/>
        <v/>
      </c>
      <c r="AM139" s="195" t="str">
        <f t="shared" si="243"/>
        <v/>
      </c>
      <c r="AN139" s="195" t="str">
        <f t="shared" si="243"/>
        <v/>
      </c>
      <c r="AO139" s="195" t="str">
        <f t="shared" si="243"/>
        <v/>
      </c>
      <c r="AP139" s="195" t="str">
        <f t="shared" si="243"/>
        <v/>
      </c>
      <c r="AQ139" s="196" t="str">
        <f>IF(C137="","",IF(S137&gt;0,"",IF(T137&gt;0,"",IF(COUNTBLANK(J137:J139)&lt;3,"",1))))</f>
        <v/>
      </c>
      <c r="AR139" s="196" t="str">
        <f>IF(J139="","",IF(C137&gt;0,"",1))</f>
        <v/>
      </c>
      <c r="AS139" s="195" t="str">
        <f t="shared" si="251"/>
        <v/>
      </c>
      <c r="AT139" s="195" t="str">
        <f t="shared" si="251"/>
        <v/>
      </c>
      <c r="AU139" s="195" t="str">
        <f t="shared" si="251"/>
        <v/>
      </c>
      <c r="AV139" s="195" t="str">
        <f t="shared" si="251"/>
        <v/>
      </c>
      <c r="AW139" s="196"/>
      <c r="AX139" s="195" t="str">
        <f t="shared" si="251"/>
        <v/>
      </c>
      <c r="AY139" s="195" t="str">
        <f t="shared" si="251"/>
        <v/>
      </c>
      <c r="AZ139" s="195" t="str">
        <f t="shared" si="251"/>
        <v/>
      </c>
      <c r="BA139" s="195" t="str">
        <f t="shared" si="251"/>
        <v/>
      </c>
    </row>
    <row r="140" spans="1:53" s="17" customFormat="1" ht="18" customHeight="1" thickTop="1" thickBot="1">
      <c r="A140" s="343">
        <v>43</v>
      </c>
      <c r="B140" s="314" t="s">
        <v>1234</v>
      </c>
      <c r="C140" s="316"/>
      <c r="D140" s="316" t="str">
        <f>IF(C140&gt;0,VLOOKUP(C140,男子登録情報!$A$1:$H$1688,3,0),"")</f>
        <v/>
      </c>
      <c r="E140" s="316" t="str">
        <f>IF(C140&gt;0,VLOOKUP(C140,男子登録情報!$A$1:$H$1688,4,0),"")</f>
        <v/>
      </c>
      <c r="F140" s="38" t="str">
        <f>IF(C140&gt;0,VLOOKUP(C140,男子登録情報!$A$1:$H$1688,8,0),"")</f>
        <v/>
      </c>
      <c r="G140" s="352" t="e">
        <f>IF(F141&gt;0,VLOOKUP(F141,男子登録情報!$N$2:$O$48,2,0),"")</f>
        <v>#N/A</v>
      </c>
      <c r="H140" s="352" t="str">
        <f>IF(C140&gt;0,TEXT(C140,"100000000"),"")</f>
        <v/>
      </c>
      <c r="I140" s="6" t="s">
        <v>29</v>
      </c>
      <c r="J140" s="152"/>
      <c r="K140" s="7" t="str">
        <f>IF(J140&gt;0,VLOOKUP(J140,男子登録情報!$J$1:$K$21,2,0),"")</f>
        <v/>
      </c>
      <c r="L140" s="6" t="s">
        <v>32</v>
      </c>
      <c r="M140" s="208"/>
      <c r="N140" s="8" t="str">
        <f t="shared" si="142"/>
        <v/>
      </c>
      <c r="O140" s="630"/>
      <c r="P140" s="326"/>
      <c r="Q140" s="327"/>
      <c r="R140" s="328"/>
      <c r="S140" s="329" t="str">
        <f>IF(C140="","",IF(COUNTIF('様式Ⅱ(男子4×100mR)'!$C$18:$C$29,C140)=0,"",$A$5))</f>
        <v/>
      </c>
      <c r="T140" s="329" t="str">
        <f>IF(C140="","",IF(COUNTIF('様式Ⅱ(男子4×400mR)'!$C$18:$C$29,C140)=0,"",$A$5))</f>
        <v/>
      </c>
      <c r="Y140" s="195" t="str">
        <f>IF(C140="","",COUNTIF($B$14:$C$462,C140))</f>
        <v/>
      </c>
      <c r="Z140" s="195" t="str">
        <f t="shared" ref="Z140" si="278">IF(C140="","",COUNTIF($J$14:$J$463,J140))</f>
        <v/>
      </c>
      <c r="AA140" s="195" t="str">
        <f t="shared" ref="AA140" si="279">IF(C140="","",IF(AND(Y140&gt;1,Z140&gt;1),1,""))</f>
        <v/>
      </c>
      <c r="AB140" s="195" t="str">
        <f t="shared" si="148"/>
        <v/>
      </c>
      <c r="AC140" s="195" t="str">
        <f t="shared" si="149"/>
        <v/>
      </c>
      <c r="AD140" s="195" t="str">
        <f t="shared" si="246"/>
        <v/>
      </c>
      <c r="AE140" s="195" t="str">
        <f t="shared" si="246"/>
        <v/>
      </c>
      <c r="AF140" s="195" t="str">
        <f t="shared" si="243"/>
        <v/>
      </c>
      <c r="AG140" s="195" t="str">
        <f t="shared" si="243"/>
        <v/>
      </c>
      <c r="AH140" s="195" t="str">
        <f t="shared" si="243"/>
        <v/>
      </c>
      <c r="AI140" s="195" t="str">
        <f t="shared" si="243"/>
        <v/>
      </c>
      <c r="AJ140" s="195" t="str">
        <f t="shared" si="243"/>
        <v/>
      </c>
      <c r="AK140" s="195" t="str">
        <f t="shared" si="243"/>
        <v/>
      </c>
      <c r="AL140" s="195" t="str">
        <f t="shared" si="243"/>
        <v/>
      </c>
      <c r="AM140" s="195" t="str">
        <f t="shared" si="243"/>
        <v/>
      </c>
      <c r="AN140" s="195" t="str">
        <f t="shared" si="243"/>
        <v/>
      </c>
      <c r="AO140" s="195" t="str">
        <f t="shared" si="243"/>
        <v/>
      </c>
      <c r="AP140" s="195" t="str">
        <f t="shared" si="243"/>
        <v/>
      </c>
      <c r="AQ140" s="196" t="str">
        <f>IF(J140&gt;0,"",IF(J141&gt;0,1,""))</f>
        <v/>
      </c>
      <c r="AR140" s="196" t="str">
        <f>IF(J140="","",IF(C140&gt;0,"",1))</f>
        <v/>
      </c>
      <c r="AS140" s="195" t="str">
        <f t="shared" si="251"/>
        <v/>
      </c>
      <c r="AT140" s="195" t="str">
        <f t="shared" si="251"/>
        <v/>
      </c>
      <c r="AU140" s="195" t="str">
        <f t="shared" si="251"/>
        <v/>
      </c>
      <c r="AV140" s="195" t="str">
        <f t="shared" si="251"/>
        <v/>
      </c>
      <c r="AW140" s="196">
        <f>COUNTIF($C$14:C140,C140)</f>
        <v>0</v>
      </c>
      <c r="AX140" s="195" t="str">
        <f t="shared" si="251"/>
        <v/>
      </c>
      <c r="AY140" s="195" t="str">
        <f t="shared" si="251"/>
        <v/>
      </c>
      <c r="AZ140" s="195" t="str">
        <f t="shared" si="251"/>
        <v/>
      </c>
      <c r="BA140" s="195" t="str">
        <f t="shared" si="251"/>
        <v/>
      </c>
    </row>
    <row r="141" spans="1:53" s="17" customFormat="1" ht="18" customHeight="1" thickBot="1">
      <c r="A141" s="344"/>
      <c r="B141" s="315"/>
      <c r="C141" s="317"/>
      <c r="D141" s="317"/>
      <c r="E141" s="317"/>
      <c r="F141" s="39" t="str">
        <f>IF(C140&gt;0,VLOOKUP(C140,男子登録情報!$A$1:$H$1688,5,0),"")</f>
        <v/>
      </c>
      <c r="G141" s="353"/>
      <c r="H141" s="353"/>
      <c r="I141" s="9" t="s">
        <v>33</v>
      </c>
      <c r="J141" s="152"/>
      <c r="K141" s="7" t="str">
        <f>IF(J141&gt;0,VLOOKUP(J141,男子登録情報!$J$2:$K$21,2,0),"")</f>
        <v/>
      </c>
      <c r="L141" s="9" t="s">
        <v>34</v>
      </c>
      <c r="M141" s="206"/>
      <c r="N141" s="8" t="str">
        <f t="shared" si="142"/>
        <v/>
      </c>
      <c r="O141" s="630"/>
      <c r="P141" s="305"/>
      <c r="Q141" s="306"/>
      <c r="R141" s="307"/>
      <c r="S141" s="330"/>
      <c r="T141" s="330"/>
      <c r="Y141" s="195" t="str">
        <f>IF(C140="","",COUNTIF($B$14:$C$462,C140))</f>
        <v/>
      </c>
      <c r="Z141" s="195" t="str">
        <f t="shared" ref="Z141" si="280">IF(C140="","",COUNTIF($J$14:$J$463,J141))</f>
        <v/>
      </c>
      <c r="AA141" s="195" t="str">
        <f t="shared" ref="AA141" si="281">IF(C140="","",IF(AND(Y141&gt;1,Z141&gt;1),1,""))</f>
        <v/>
      </c>
      <c r="AB141" s="195" t="str">
        <f t="shared" si="148"/>
        <v/>
      </c>
      <c r="AC141" s="195" t="str">
        <f t="shared" si="149"/>
        <v/>
      </c>
      <c r="AD141" s="195" t="str">
        <f t="shared" si="246"/>
        <v/>
      </c>
      <c r="AE141" s="195" t="str">
        <f t="shared" si="246"/>
        <v/>
      </c>
      <c r="AF141" s="195" t="str">
        <f t="shared" si="243"/>
        <v/>
      </c>
      <c r="AG141" s="195" t="str">
        <f t="shared" si="243"/>
        <v/>
      </c>
      <c r="AH141" s="195" t="str">
        <f t="shared" si="243"/>
        <v/>
      </c>
      <c r="AI141" s="195" t="str">
        <f t="shared" si="243"/>
        <v/>
      </c>
      <c r="AJ141" s="195" t="str">
        <f t="shared" si="243"/>
        <v/>
      </c>
      <c r="AK141" s="195" t="str">
        <f t="shared" si="243"/>
        <v/>
      </c>
      <c r="AL141" s="195" t="str">
        <f t="shared" si="243"/>
        <v/>
      </c>
      <c r="AM141" s="195" t="str">
        <f t="shared" si="243"/>
        <v/>
      </c>
      <c r="AN141" s="195" t="str">
        <f t="shared" si="243"/>
        <v/>
      </c>
      <c r="AO141" s="195" t="str">
        <f t="shared" si="243"/>
        <v/>
      </c>
      <c r="AP141" s="195" t="str">
        <f t="shared" si="243"/>
        <v/>
      </c>
      <c r="AQ141" s="196" t="str">
        <f>IF(J141&gt;0,"",IF(J142&gt;0,1,""))</f>
        <v/>
      </c>
      <c r="AR141" s="196" t="str">
        <f>IF(J141="","",IF(C140&gt;0,"",1))</f>
        <v/>
      </c>
      <c r="AS141" s="195" t="str">
        <f t="shared" si="251"/>
        <v/>
      </c>
      <c r="AT141" s="195" t="str">
        <f t="shared" si="251"/>
        <v/>
      </c>
      <c r="AU141" s="195" t="str">
        <f t="shared" si="251"/>
        <v/>
      </c>
      <c r="AV141" s="195" t="str">
        <f t="shared" si="251"/>
        <v/>
      </c>
      <c r="AW141" s="196"/>
      <c r="AX141" s="195" t="str">
        <f t="shared" si="251"/>
        <v/>
      </c>
      <c r="AY141" s="195" t="str">
        <f t="shared" si="251"/>
        <v/>
      </c>
      <c r="AZ141" s="195" t="str">
        <f t="shared" si="251"/>
        <v/>
      </c>
      <c r="BA141" s="195" t="str">
        <f t="shared" si="251"/>
        <v/>
      </c>
    </row>
    <row r="142" spans="1:53" s="17" customFormat="1" ht="18" customHeight="1" thickBot="1">
      <c r="A142" s="345"/>
      <c r="B142" s="303" t="s">
        <v>35</v>
      </c>
      <c r="C142" s="304"/>
      <c r="D142" s="40"/>
      <c r="E142" s="40"/>
      <c r="F142" s="41"/>
      <c r="G142" s="354"/>
      <c r="H142" s="354"/>
      <c r="I142" s="10" t="s">
        <v>36</v>
      </c>
      <c r="J142" s="152"/>
      <c r="K142" s="11" t="str">
        <f>IF(J142&gt;0,VLOOKUP(J142,男子登録情報!$J$2:$K$21,2,0),"")</f>
        <v/>
      </c>
      <c r="L142" s="12" t="s">
        <v>37</v>
      </c>
      <c r="M142" s="207"/>
      <c r="N142" s="8" t="str">
        <f t="shared" ref="N142:N205" si="282">IF(K142="","",LEFT(K142,5)&amp;" "&amp;IF(OR(LEFT(K142,3)*1&lt;70,LEFT(K142,3)*1&gt;100),REPT(0,7-LEN(M142)),REPT(0,5-LEN(M142)))&amp;M142)</f>
        <v/>
      </c>
      <c r="O142" s="631"/>
      <c r="P142" s="308"/>
      <c r="Q142" s="309"/>
      <c r="R142" s="310"/>
      <c r="S142" s="331"/>
      <c r="T142" s="331"/>
      <c r="Y142" s="195" t="str">
        <f>IF(C140="","",COUNTIF($B$14:$C$462,C140))</f>
        <v/>
      </c>
      <c r="Z142" s="195" t="str">
        <f t="shared" ref="Z142" si="283">IF(C140="","",COUNTIF($J$14:$J$463,J142))</f>
        <v/>
      </c>
      <c r="AA142" s="195" t="str">
        <f t="shared" ref="AA142" si="284">IF(C140="","",IF(AND(Y142&gt;1,Z142&gt;1),1,""))</f>
        <v/>
      </c>
      <c r="AB142" s="195" t="str">
        <f t="shared" si="148"/>
        <v/>
      </c>
      <c r="AC142" s="195" t="str">
        <f t="shared" si="149"/>
        <v/>
      </c>
      <c r="AD142" s="195" t="str">
        <f t="shared" si="246"/>
        <v/>
      </c>
      <c r="AE142" s="195" t="str">
        <f t="shared" si="246"/>
        <v/>
      </c>
      <c r="AF142" s="195" t="str">
        <f t="shared" si="243"/>
        <v/>
      </c>
      <c r="AG142" s="195" t="str">
        <f t="shared" si="243"/>
        <v/>
      </c>
      <c r="AH142" s="195" t="str">
        <f t="shared" si="243"/>
        <v/>
      </c>
      <c r="AI142" s="195" t="str">
        <f t="shared" si="243"/>
        <v/>
      </c>
      <c r="AJ142" s="195" t="str">
        <f t="shared" si="243"/>
        <v/>
      </c>
      <c r="AK142" s="195" t="str">
        <f t="shared" si="243"/>
        <v/>
      </c>
      <c r="AL142" s="195" t="str">
        <f t="shared" si="243"/>
        <v/>
      </c>
      <c r="AM142" s="195" t="str">
        <f t="shared" si="243"/>
        <v/>
      </c>
      <c r="AN142" s="195" t="str">
        <f t="shared" si="243"/>
        <v/>
      </c>
      <c r="AO142" s="195" t="str">
        <f t="shared" si="243"/>
        <v/>
      </c>
      <c r="AP142" s="195" t="str">
        <f t="shared" si="243"/>
        <v/>
      </c>
      <c r="AQ142" s="196" t="str">
        <f>IF(C140="","",IF(S140&gt;0,"",IF(T140&gt;0,"",IF(COUNTBLANK(J140:J142)&lt;3,"",1))))</f>
        <v/>
      </c>
      <c r="AR142" s="196" t="str">
        <f>IF(J142="","",IF(C140&gt;0,"",1))</f>
        <v/>
      </c>
      <c r="AS142" s="195" t="str">
        <f t="shared" ref="AS142:BA157" si="285">IF($J142="","",COUNTIF($M142,AS$13))</f>
        <v/>
      </c>
      <c r="AT142" s="195" t="str">
        <f t="shared" si="285"/>
        <v/>
      </c>
      <c r="AU142" s="195" t="str">
        <f t="shared" si="285"/>
        <v/>
      </c>
      <c r="AV142" s="195" t="str">
        <f t="shared" si="285"/>
        <v/>
      </c>
      <c r="AW142" s="196"/>
      <c r="AX142" s="195" t="str">
        <f t="shared" si="285"/>
        <v/>
      </c>
      <c r="AY142" s="195" t="str">
        <f t="shared" si="285"/>
        <v/>
      </c>
      <c r="AZ142" s="195" t="str">
        <f t="shared" si="285"/>
        <v/>
      </c>
      <c r="BA142" s="195" t="str">
        <f t="shared" si="285"/>
        <v/>
      </c>
    </row>
    <row r="143" spans="1:53" s="17" customFormat="1" ht="18" customHeight="1" thickTop="1" thickBot="1">
      <c r="A143" s="343">
        <v>44</v>
      </c>
      <c r="B143" s="314" t="s">
        <v>1234</v>
      </c>
      <c r="C143" s="316"/>
      <c r="D143" s="316" t="str">
        <f>IF(C143&gt;0,VLOOKUP(C143,男子登録情報!$A$1:$H$1688,3,0),"")</f>
        <v/>
      </c>
      <c r="E143" s="316" t="str">
        <f>IF(C143&gt;0,VLOOKUP(C143,男子登録情報!$A$1:$H$1688,4,0),"")</f>
        <v/>
      </c>
      <c r="F143" s="38" t="str">
        <f>IF(C143&gt;0,VLOOKUP(C143,男子登録情報!$A$1:$H$1688,8,0),"")</f>
        <v/>
      </c>
      <c r="G143" s="352" t="e">
        <f>IF(F144&gt;0,VLOOKUP(F144,男子登録情報!$N$2:$O$48,2,0),"")</f>
        <v>#N/A</v>
      </c>
      <c r="H143" s="352" t="str">
        <f>IF(C143&gt;0,TEXT(C143,"100000000"),"")</f>
        <v/>
      </c>
      <c r="I143" s="6" t="s">
        <v>29</v>
      </c>
      <c r="J143" s="152"/>
      <c r="K143" s="7" t="str">
        <f>IF(J143&gt;0,VLOOKUP(J143,男子登録情報!$J$1:$K$21,2,0),"")</f>
        <v/>
      </c>
      <c r="L143" s="6" t="s">
        <v>32</v>
      </c>
      <c r="M143" s="208"/>
      <c r="N143" s="8" t="str">
        <f t="shared" si="282"/>
        <v/>
      </c>
      <c r="O143" s="630"/>
      <c r="P143" s="326"/>
      <c r="Q143" s="327"/>
      <c r="R143" s="328"/>
      <c r="S143" s="329" t="str">
        <f>IF(C143="","",IF(COUNTIF('様式Ⅱ(男子4×100mR)'!$C$18:$C$29,C143)=0,"",$A$5))</f>
        <v/>
      </c>
      <c r="T143" s="329" t="str">
        <f>IF(C143="","",IF(COUNTIF('様式Ⅱ(男子4×400mR)'!$C$18:$C$29,C143)=0,"",$A$5))</f>
        <v/>
      </c>
      <c r="Y143" s="195" t="str">
        <f>IF(C143="","",COUNTIF($B$14:$C$462,C143))</f>
        <v/>
      </c>
      <c r="Z143" s="195" t="str">
        <f t="shared" ref="Z143" si="286">IF(C143="","",COUNTIF($J$14:$J$463,J143))</f>
        <v/>
      </c>
      <c r="AA143" s="195" t="str">
        <f t="shared" ref="AA143" si="287">IF(C143="","",IF(AND(Y143&gt;1,Z143&gt;1),1,""))</f>
        <v/>
      </c>
      <c r="AB143" s="195" t="str">
        <f t="shared" ref="AB143:AB206" si="288">IF(O143="","",IF(AND(O143&gt;20170100,20180917&gt;O143),0,1))</f>
        <v/>
      </c>
      <c r="AC143" s="195" t="str">
        <f t="shared" ref="AC143:AC206" si="289">IF($J143="","",COUNTIF($M143,$AC$13))</f>
        <v/>
      </c>
      <c r="AD143" s="195" t="str">
        <f t="shared" si="246"/>
        <v/>
      </c>
      <c r="AE143" s="195" t="str">
        <f t="shared" si="246"/>
        <v/>
      </c>
      <c r="AF143" s="195" t="str">
        <f t="shared" si="243"/>
        <v/>
      </c>
      <c r="AG143" s="195" t="str">
        <f t="shared" si="243"/>
        <v/>
      </c>
      <c r="AH143" s="195" t="str">
        <f t="shared" si="243"/>
        <v/>
      </c>
      <c r="AI143" s="195" t="str">
        <f t="shared" si="243"/>
        <v/>
      </c>
      <c r="AJ143" s="195" t="str">
        <f t="shared" si="243"/>
        <v/>
      </c>
      <c r="AK143" s="195" t="str">
        <f t="shared" si="243"/>
        <v/>
      </c>
      <c r="AL143" s="195" t="str">
        <f t="shared" si="243"/>
        <v/>
      </c>
      <c r="AM143" s="195" t="str">
        <f t="shared" si="243"/>
        <v/>
      </c>
      <c r="AN143" s="195" t="str">
        <f t="shared" si="243"/>
        <v/>
      </c>
      <c r="AO143" s="195" t="str">
        <f t="shared" si="243"/>
        <v/>
      </c>
      <c r="AP143" s="195" t="str">
        <f t="shared" si="243"/>
        <v/>
      </c>
      <c r="AQ143" s="196" t="str">
        <f>IF(J143&gt;0,"",IF(J144&gt;0,1,""))</f>
        <v/>
      </c>
      <c r="AR143" s="196" t="str">
        <f>IF(J143="","",IF(C143&gt;0,"",1))</f>
        <v/>
      </c>
      <c r="AS143" s="195" t="str">
        <f t="shared" si="285"/>
        <v/>
      </c>
      <c r="AT143" s="195" t="str">
        <f t="shared" si="285"/>
        <v/>
      </c>
      <c r="AU143" s="195" t="str">
        <f t="shared" si="285"/>
        <v/>
      </c>
      <c r="AV143" s="195" t="str">
        <f t="shared" si="285"/>
        <v/>
      </c>
      <c r="AW143" s="196">
        <f>COUNTIF($C$14:C143,C143)</f>
        <v>0</v>
      </c>
      <c r="AX143" s="195" t="str">
        <f t="shared" si="285"/>
        <v/>
      </c>
      <c r="AY143" s="195" t="str">
        <f t="shared" si="285"/>
        <v/>
      </c>
      <c r="AZ143" s="195" t="str">
        <f t="shared" si="285"/>
        <v/>
      </c>
      <c r="BA143" s="195" t="str">
        <f t="shared" si="285"/>
        <v/>
      </c>
    </row>
    <row r="144" spans="1:53" s="17" customFormat="1" ht="18" customHeight="1" thickBot="1">
      <c r="A144" s="344"/>
      <c r="B144" s="315"/>
      <c r="C144" s="317"/>
      <c r="D144" s="317"/>
      <c r="E144" s="317"/>
      <c r="F144" s="39" t="str">
        <f>IF(C143&gt;0,VLOOKUP(C143,男子登録情報!$A$1:$H$1688,5,0),"")</f>
        <v/>
      </c>
      <c r="G144" s="353"/>
      <c r="H144" s="353"/>
      <c r="I144" s="9" t="s">
        <v>33</v>
      </c>
      <c r="J144" s="152"/>
      <c r="K144" s="7" t="str">
        <f>IF(J144&gt;0,VLOOKUP(J144,男子登録情報!$J$2:$K$21,2,0),"")</f>
        <v/>
      </c>
      <c r="L144" s="9" t="s">
        <v>34</v>
      </c>
      <c r="M144" s="206"/>
      <c r="N144" s="8" t="str">
        <f t="shared" si="282"/>
        <v/>
      </c>
      <c r="O144" s="630"/>
      <c r="P144" s="305"/>
      <c r="Q144" s="306"/>
      <c r="R144" s="307"/>
      <c r="S144" s="330"/>
      <c r="T144" s="330"/>
      <c r="Y144" s="195" t="str">
        <f>IF(C143="","",COUNTIF($B$14:$C$462,C143))</f>
        <v/>
      </c>
      <c r="Z144" s="195" t="str">
        <f t="shared" ref="Z144" si="290">IF(C143="","",COUNTIF($J$14:$J$463,J144))</f>
        <v/>
      </c>
      <c r="AA144" s="195" t="str">
        <f t="shared" ref="AA144" si="291">IF(C143="","",IF(AND(Y144&gt;1,Z144&gt;1),1,""))</f>
        <v/>
      </c>
      <c r="AB144" s="195" t="str">
        <f t="shared" si="288"/>
        <v/>
      </c>
      <c r="AC144" s="195" t="str">
        <f t="shared" si="289"/>
        <v/>
      </c>
      <c r="AD144" s="195" t="str">
        <f t="shared" si="246"/>
        <v/>
      </c>
      <c r="AE144" s="195" t="str">
        <f t="shared" si="246"/>
        <v/>
      </c>
      <c r="AF144" s="195" t="str">
        <f t="shared" si="243"/>
        <v/>
      </c>
      <c r="AG144" s="195" t="str">
        <f t="shared" si="243"/>
        <v/>
      </c>
      <c r="AH144" s="195" t="str">
        <f t="shared" si="243"/>
        <v/>
      </c>
      <c r="AI144" s="195" t="str">
        <f t="shared" si="243"/>
        <v/>
      </c>
      <c r="AJ144" s="195" t="str">
        <f t="shared" si="243"/>
        <v/>
      </c>
      <c r="AK144" s="195" t="str">
        <f t="shared" si="243"/>
        <v/>
      </c>
      <c r="AL144" s="195" t="str">
        <f t="shared" si="243"/>
        <v/>
      </c>
      <c r="AM144" s="195" t="str">
        <f t="shared" si="243"/>
        <v/>
      </c>
      <c r="AN144" s="195" t="str">
        <f t="shared" si="243"/>
        <v/>
      </c>
      <c r="AO144" s="195" t="str">
        <f t="shared" si="243"/>
        <v/>
      </c>
      <c r="AP144" s="195" t="str">
        <f t="shared" si="243"/>
        <v/>
      </c>
      <c r="AQ144" s="196" t="str">
        <f>IF(J144&gt;0,"",IF(J145&gt;0,1,""))</f>
        <v/>
      </c>
      <c r="AR144" s="196" t="str">
        <f>IF(J144="","",IF(C143&gt;0,"",1))</f>
        <v/>
      </c>
      <c r="AS144" s="195" t="str">
        <f t="shared" si="285"/>
        <v/>
      </c>
      <c r="AT144" s="195" t="str">
        <f t="shared" si="285"/>
        <v/>
      </c>
      <c r="AU144" s="195" t="str">
        <f t="shared" si="285"/>
        <v/>
      </c>
      <c r="AV144" s="195" t="str">
        <f t="shared" si="285"/>
        <v/>
      </c>
      <c r="AW144" s="196"/>
      <c r="AX144" s="195" t="str">
        <f t="shared" si="285"/>
        <v/>
      </c>
      <c r="AY144" s="195" t="str">
        <f t="shared" si="285"/>
        <v/>
      </c>
      <c r="AZ144" s="195" t="str">
        <f t="shared" si="285"/>
        <v/>
      </c>
      <c r="BA144" s="195" t="str">
        <f t="shared" si="285"/>
        <v/>
      </c>
    </row>
    <row r="145" spans="1:53" s="17" customFormat="1" ht="18" customHeight="1" thickBot="1">
      <c r="A145" s="345"/>
      <c r="B145" s="303" t="s">
        <v>35</v>
      </c>
      <c r="C145" s="304"/>
      <c r="D145" s="40"/>
      <c r="E145" s="40"/>
      <c r="F145" s="41"/>
      <c r="G145" s="354"/>
      <c r="H145" s="354"/>
      <c r="I145" s="10" t="s">
        <v>36</v>
      </c>
      <c r="J145" s="152"/>
      <c r="K145" s="11" t="str">
        <f>IF(J145&gt;0,VLOOKUP(J145,男子登録情報!$J$2:$K$21,2,0),"")</f>
        <v/>
      </c>
      <c r="L145" s="12" t="s">
        <v>37</v>
      </c>
      <c r="M145" s="207"/>
      <c r="N145" s="8" t="str">
        <f t="shared" si="282"/>
        <v/>
      </c>
      <c r="O145" s="631"/>
      <c r="P145" s="308"/>
      <c r="Q145" s="309"/>
      <c r="R145" s="310"/>
      <c r="S145" s="331"/>
      <c r="T145" s="331"/>
      <c r="Y145" s="195" t="str">
        <f>IF(C143="","",COUNTIF($B$14:$C$462,C143))</f>
        <v/>
      </c>
      <c r="Z145" s="195" t="str">
        <f t="shared" ref="Z145" si="292">IF(C143="","",COUNTIF($J$14:$J$463,J145))</f>
        <v/>
      </c>
      <c r="AA145" s="195" t="str">
        <f t="shared" ref="AA145" si="293">IF(C143="","",IF(AND(Y145&gt;1,Z145&gt;1),1,""))</f>
        <v/>
      </c>
      <c r="AB145" s="195" t="str">
        <f t="shared" si="288"/>
        <v/>
      </c>
      <c r="AC145" s="195" t="str">
        <f t="shared" si="289"/>
        <v/>
      </c>
      <c r="AD145" s="195" t="str">
        <f t="shared" si="246"/>
        <v/>
      </c>
      <c r="AE145" s="195" t="str">
        <f t="shared" si="246"/>
        <v/>
      </c>
      <c r="AF145" s="195" t="str">
        <f t="shared" si="243"/>
        <v/>
      </c>
      <c r="AG145" s="195" t="str">
        <f t="shared" si="243"/>
        <v/>
      </c>
      <c r="AH145" s="195" t="str">
        <f t="shared" si="243"/>
        <v/>
      </c>
      <c r="AI145" s="195" t="str">
        <f t="shared" si="243"/>
        <v/>
      </c>
      <c r="AJ145" s="195" t="str">
        <f t="shared" si="243"/>
        <v/>
      </c>
      <c r="AK145" s="195" t="str">
        <f t="shared" si="243"/>
        <v/>
      </c>
      <c r="AL145" s="195" t="str">
        <f t="shared" si="243"/>
        <v/>
      </c>
      <c r="AM145" s="195" t="str">
        <f t="shared" si="243"/>
        <v/>
      </c>
      <c r="AN145" s="195" t="str">
        <f t="shared" si="243"/>
        <v/>
      </c>
      <c r="AO145" s="195" t="str">
        <f t="shared" si="243"/>
        <v/>
      </c>
      <c r="AP145" s="195" t="str">
        <f t="shared" si="243"/>
        <v/>
      </c>
      <c r="AQ145" s="196" t="str">
        <f>IF(C143="","",IF(S143&gt;0,"",IF(T143&gt;0,"",IF(COUNTBLANK(J143:J145)&lt;3,"",1))))</f>
        <v/>
      </c>
      <c r="AR145" s="196" t="str">
        <f>IF(J145="","",IF(C143&gt;0,"",1))</f>
        <v/>
      </c>
      <c r="AS145" s="195" t="str">
        <f t="shared" si="285"/>
        <v/>
      </c>
      <c r="AT145" s="195" t="str">
        <f t="shared" si="285"/>
        <v/>
      </c>
      <c r="AU145" s="195" t="str">
        <f t="shared" si="285"/>
        <v/>
      </c>
      <c r="AV145" s="195" t="str">
        <f t="shared" si="285"/>
        <v/>
      </c>
      <c r="AW145" s="196"/>
      <c r="AX145" s="195" t="str">
        <f t="shared" si="285"/>
        <v/>
      </c>
      <c r="AY145" s="195" t="str">
        <f t="shared" si="285"/>
        <v/>
      </c>
      <c r="AZ145" s="195" t="str">
        <f t="shared" si="285"/>
        <v/>
      </c>
      <c r="BA145" s="195" t="str">
        <f t="shared" si="285"/>
        <v/>
      </c>
    </row>
    <row r="146" spans="1:53" s="17" customFormat="1" ht="18" customHeight="1" thickTop="1" thickBot="1">
      <c r="A146" s="343">
        <v>45</v>
      </c>
      <c r="B146" s="314" t="s">
        <v>1234</v>
      </c>
      <c r="C146" s="316"/>
      <c r="D146" s="316" t="str">
        <f>IF(C146&gt;0,VLOOKUP(C146,男子登録情報!$A$1:$H$1688,3,0),"")</f>
        <v/>
      </c>
      <c r="E146" s="316" t="str">
        <f>IF(C146&gt;0,VLOOKUP(C146,男子登録情報!$A$1:$H$1688,4,0),"")</f>
        <v/>
      </c>
      <c r="F146" s="38" t="str">
        <f>IF(C146&gt;0,VLOOKUP(C146,男子登録情報!$A$1:$H$1688,8,0),"")</f>
        <v/>
      </c>
      <c r="G146" s="352" t="e">
        <f>IF(F147&gt;0,VLOOKUP(F147,男子登録情報!$N$2:$O$48,2,0),"")</f>
        <v>#N/A</v>
      </c>
      <c r="H146" s="352" t="str">
        <f>IF(C146&gt;0,TEXT(C146,"100000000"),"")</f>
        <v/>
      </c>
      <c r="I146" s="6" t="s">
        <v>29</v>
      </c>
      <c r="J146" s="152"/>
      <c r="K146" s="7" t="str">
        <f>IF(J146&gt;0,VLOOKUP(J146,男子登録情報!$J$1:$K$21,2,0),"")</f>
        <v/>
      </c>
      <c r="L146" s="6" t="s">
        <v>32</v>
      </c>
      <c r="M146" s="208"/>
      <c r="N146" s="8" t="str">
        <f t="shared" si="282"/>
        <v/>
      </c>
      <c r="O146" s="630"/>
      <c r="P146" s="326"/>
      <c r="Q146" s="327"/>
      <c r="R146" s="328"/>
      <c r="S146" s="329" t="str">
        <f>IF(C146="","",IF(COUNTIF('様式Ⅱ(男子4×100mR)'!$C$18:$C$29,C146)=0,"",$A$5))</f>
        <v/>
      </c>
      <c r="T146" s="329" t="str">
        <f>IF(C146="","",IF(COUNTIF('様式Ⅱ(男子4×400mR)'!$C$18:$C$29,C146)=0,"",$A$5))</f>
        <v/>
      </c>
      <c r="Y146" s="195" t="str">
        <f>IF(C146="","",COUNTIF($B$14:$C$462,C146))</f>
        <v/>
      </c>
      <c r="Z146" s="195" t="str">
        <f t="shared" ref="Z146" si="294">IF(C146="","",COUNTIF($J$14:$J$463,J146))</f>
        <v/>
      </c>
      <c r="AA146" s="195" t="str">
        <f t="shared" ref="AA146" si="295">IF(C146="","",IF(AND(Y146&gt;1,Z146&gt;1),1,""))</f>
        <v/>
      </c>
      <c r="AB146" s="195" t="str">
        <f t="shared" si="288"/>
        <v/>
      </c>
      <c r="AC146" s="195" t="str">
        <f t="shared" si="289"/>
        <v/>
      </c>
      <c r="AD146" s="195" t="str">
        <f t="shared" si="246"/>
        <v/>
      </c>
      <c r="AE146" s="195" t="str">
        <f t="shared" si="246"/>
        <v/>
      </c>
      <c r="AF146" s="195" t="str">
        <f t="shared" si="243"/>
        <v/>
      </c>
      <c r="AG146" s="195" t="str">
        <f t="shared" si="243"/>
        <v/>
      </c>
      <c r="AH146" s="195" t="str">
        <f t="shared" si="243"/>
        <v/>
      </c>
      <c r="AI146" s="195" t="str">
        <f t="shared" si="243"/>
        <v/>
      </c>
      <c r="AJ146" s="195" t="str">
        <f t="shared" si="243"/>
        <v/>
      </c>
      <c r="AK146" s="195" t="str">
        <f t="shared" si="243"/>
        <v/>
      </c>
      <c r="AL146" s="195" t="str">
        <f t="shared" si="243"/>
        <v/>
      </c>
      <c r="AM146" s="195" t="str">
        <f t="shared" si="243"/>
        <v/>
      </c>
      <c r="AN146" s="195" t="str">
        <f t="shared" ref="AF146:AP169" si="296">IF($J146="","",COUNTIF($M146,AN$13))</f>
        <v/>
      </c>
      <c r="AO146" s="195" t="str">
        <f t="shared" si="296"/>
        <v/>
      </c>
      <c r="AP146" s="195" t="str">
        <f t="shared" si="296"/>
        <v/>
      </c>
      <c r="AQ146" s="196" t="str">
        <f>IF(J146&gt;0,"",IF(J147&gt;0,1,""))</f>
        <v/>
      </c>
      <c r="AR146" s="196" t="str">
        <f>IF(J146="","",IF(C146&gt;0,"",1))</f>
        <v/>
      </c>
      <c r="AS146" s="195" t="str">
        <f t="shared" si="285"/>
        <v/>
      </c>
      <c r="AT146" s="195" t="str">
        <f t="shared" si="285"/>
        <v/>
      </c>
      <c r="AU146" s="195" t="str">
        <f t="shared" si="285"/>
        <v/>
      </c>
      <c r="AV146" s="195" t="str">
        <f t="shared" si="285"/>
        <v/>
      </c>
      <c r="AW146" s="196">
        <f>COUNTIF($C$14:C146,C146)</f>
        <v>0</v>
      </c>
      <c r="AX146" s="195" t="str">
        <f t="shared" si="285"/>
        <v/>
      </c>
      <c r="AY146" s="195" t="str">
        <f t="shared" si="285"/>
        <v/>
      </c>
      <c r="AZ146" s="195" t="str">
        <f t="shared" si="285"/>
        <v/>
      </c>
      <c r="BA146" s="195" t="str">
        <f t="shared" si="285"/>
        <v/>
      </c>
    </row>
    <row r="147" spans="1:53" s="17" customFormat="1" ht="18" customHeight="1" thickBot="1">
      <c r="A147" s="344"/>
      <c r="B147" s="315"/>
      <c r="C147" s="317"/>
      <c r="D147" s="317"/>
      <c r="E147" s="317"/>
      <c r="F147" s="39" t="str">
        <f>IF(C146&gt;0,VLOOKUP(C146,男子登録情報!$A$1:$H$1688,5,0),"")</f>
        <v/>
      </c>
      <c r="G147" s="353"/>
      <c r="H147" s="353"/>
      <c r="I147" s="9" t="s">
        <v>33</v>
      </c>
      <c r="J147" s="152"/>
      <c r="K147" s="7" t="str">
        <f>IF(J147&gt;0,VLOOKUP(J147,男子登録情報!$J$2:$K$21,2,0),"")</f>
        <v/>
      </c>
      <c r="L147" s="9" t="s">
        <v>34</v>
      </c>
      <c r="M147" s="206"/>
      <c r="N147" s="8" t="str">
        <f t="shared" si="282"/>
        <v/>
      </c>
      <c r="O147" s="630"/>
      <c r="P147" s="305"/>
      <c r="Q147" s="306"/>
      <c r="R147" s="307"/>
      <c r="S147" s="330"/>
      <c r="T147" s="330"/>
      <c r="Y147" s="195" t="str">
        <f>IF(C146="","",COUNTIF($B$14:$C$462,C146))</f>
        <v/>
      </c>
      <c r="Z147" s="195" t="str">
        <f t="shared" ref="Z147" si="297">IF(C146="","",COUNTIF($J$14:$J$463,J147))</f>
        <v/>
      </c>
      <c r="AA147" s="195" t="str">
        <f t="shared" ref="AA147" si="298">IF(C146="","",IF(AND(Y147&gt;1,Z147&gt;1),1,""))</f>
        <v/>
      </c>
      <c r="AB147" s="195" t="str">
        <f t="shared" si="288"/>
        <v/>
      </c>
      <c r="AC147" s="195" t="str">
        <f t="shared" si="289"/>
        <v/>
      </c>
      <c r="AD147" s="195" t="str">
        <f t="shared" si="246"/>
        <v/>
      </c>
      <c r="AE147" s="195" t="str">
        <f t="shared" si="246"/>
        <v/>
      </c>
      <c r="AF147" s="195" t="str">
        <f t="shared" si="296"/>
        <v/>
      </c>
      <c r="AG147" s="195" t="str">
        <f t="shared" si="296"/>
        <v/>
      </c>
      <c r="AH147" s="195" t="str">
        <f t="shared" si="296"/>
        <v/>
      </c>
      <c r="AI147" s="195" t="str">
        <f t="shared" si="296"/>
        <v/>
      </c>
      <c r="AJ147" s="195" t="str">
        <f t="shared" si="296"/>
        <v/>
      </c>
      <c r="AK147" s="195" t="str">
        <f t="shared" si="296"/>
        <v/>
      </c>
      <c r="AL147" s="195" t="str">
        <f t="shared" si="296"/>
        <v/>
      </c>
      <c r="AM147" s="195" t="str">
        <f t="shared" si="296"/>
        <v/>
      </c>
      <c r="AN147" s="195" t="str">
        <f t="shared" si="296"/>
        <v/>
      </c>
      <c r="AO147" s="195" t="str">
        <f t="shared" si="296"/>
        <v/>
      </c>
      <c r="AP147" s="195" t="str">
        <f t="shared" si="296"/>
        <v/>
      </c>
      <c r="AQ147" s="196" t="str">
        <f>IF(J147&gt;0,"",IF(J148&gt;0,1,""))</f>
        <v/>
      </c>
      <c r="AR147" s="196" t="str">
        <f>IF(J147="","",IF(C146&gt;0,"",1))</f>
        <v/>
      </c>
      <c r="AS147" s="195" t="str">
        <f t="shared" si="285"/>
        <v/>
      </c>
      <c r="AT147" s="195" t="str">
        <f t="shared" si="285"/>
        <v/>
      </c>
      <c r="AU147" s="195" t="str">
        <f t="shared" si="285"/>
        <v/>
      </c>
      <c r="AV147" s="195" t="str">
        <f t="shared" si="285"/>
        <v/>
      </c>
      <c r="AW147" s="196"/>
      <c r="AX147" s="195" t="str">
        <f t="shared" si="285"/>
        <v/>
      </c>
      <c r="AY147" s="195" t="str">
        <f t="shared" si="285"/>
        <v/>
      </c>
      <c r="AZ147" s="195" t="str">
        <f t="shared" si="285"/>
        <v/>
      </c>
      <c r="BA147" s="195" t="str">
        <f t="shared" si="285"/>
        <v/>
      </c>
    </row>
    <row r="148" spans="1:53" s="17" customFormat="1" ht="18" customHeight="1" thickBot="1">
      <c r="A148" s="345"/>
      <c r="B148" s="303" t="s">
        <v>35</v>
      </c>
      <c r="C148" s="304"/>
      <c r="D148" s="40"/>
      <c r="E148" s="40"/>
      <c r="F148" s="41"/>
      <c r="G148" s="354"/>
      <c r="H148" s="354"/>
      <c r="I148" s="10" t="s">
        <v>36</v>
      </c>
      <c r="J148" s="152"/>
      <c r="K148" s="11" t="str">
        <f>IF(J148&gt;0,VLOOKUP(J148,男子登録情報!$J$2:$K$21,2,0),"")</f>
        <v/>
      </c>
      <c r="L148" s="12" t="s">
        <v>37</v>
      </c>
      <c r="M148" s="207"/>
      <c r="N148" s="8" t="str">
        <f t="shared" si="282"/>
        <v/>
      </c>
      <c r="O148" s="631"/>
      <c r="P148" s="308"/>
      <c r="Q148" s="309"/>
      <c r="R148" s="310"/>
      <c r="S148" s="331"/>
      <c r="T148" s="331"/>
      <c r="Y148" s="195" t="str">
        <f>IF(C146="","",COUNTIF($B$14:$C$462,C146))</f>
        <v/>
      </c>
      <c r="Z148" s="195" t="str">
        <f t="shared" ref="Z148" si="299">IF(C146="","",COUNTIF($J$14:$J$463,J148))</f>
        <v/>
      </c>
      <c r="AA148" s="195" t="str">
        <f t="shared" ref="AA148" si="300">IF(C146="","",IF(AND(Y148&gt;1,Z148&gt;1),1,""))</f>
        <v/>
      </c>
      <c r="AB148" s="195" t="str">
        <f t="shared" si="288"/>
        <v/>
      </c>
      <c r="AC148" s="195" t="str">
        <f t="shared" si="289"/>
        <v/>
      </c>
      <c r="AD148" s="195" t="str">
        <f t="shared" si="246"/>
        <v/>
      </c>
      <c r="AE148" s="195" t="str">
        <f t="shared" si="246"/>
        <v/>
      </c>
      <c r="AF148" s="195" t="str">
        <f t="shared" si="296"/>
        <v/>
      </c>
      <c r="AG148" s="195" t="str">
        <f t="shared" si="296"/>
        <v/>
      </c>
      <c r="AH148" s="195" t="str">
        <f t="shared" si="296"/>
        <v/>
      </c>
      <c r="AI148" s="195" t="str">
        <f t="shared" si="296"/>
        <v/>
      </c>
      <c r="AJ148" s="195" t="str">
        <f t="shared" si="296"/>
        <v/>
      </c>
      <c r="AK148" s="195" t="str">
        <f t="shared" si="296"/>
        <v/>
      </c>
      <c r="AL148" s="195" t="str">
        <f t="shared" si="296"/>
        <v/>
      </c>
      <c r="AM148" s="195" t="str">
        <f t="shared" si="296"/>
        <v/>
      </c>
      <c r="AN148" s="195" t="str">
        <f t="shared" si="296"/>
        <v/>
      </c>
      <c r="AO148" s="195" t="str">
        <f t="shared" si="296"/>
        <v/>
      </c>
      <c r="AP148" s="195" t="str">
        <f t="shared" si="296"/>
        <v/>
      </c>
      <c r="AQ148" s="196" t="str">
        <f>IF(C146="","",IF(S146&gt;0,"",IF(T146&gt;0,"",IF(COUNTBLANK(J146:J148)&lt;3,"",1))))</f>
        <v/>
      </c>
      <c r="AR148" s="196" t="str">
        <f>IF(J148="","",IF(C146&gt;0,"",1))</f>
        <v/>
      </c>
      <c r="AS148" s="195" t="str">
        <f t="shared" si="285"/>
        <v/>
      </c>
      <c r="AT148" s="195" t="str">
        <f t="shared" si="285"/>
        <v/>
      </c>
      <c r="AU148" s="195" t="str">
        <f t="shared" si="285"/>
        <v/>
      </c>
      <c r="AV148" s="195" t="str">
        <f t="shared" si="285"/>
        <v/>
      </c>
      <c r="AW148" s="196"/>
      <c r="AX148" s="195" t="str">
        <f t="shared" si="285"/>
        <v/>
      </c>
      <c r="AY148" s="195" t="str">
        <f t="shared" si="285"/>
        <v/>
      </c>
      <c r="AZ148" s="195" t="str">
        <f t="shared" si="285"/>
        <v/>
      </c>
      <c r="BA148" s="195" t="str">
        <f t="shared" si="285"/>
        <v/>
      </c>
    </row>
    <row r="149" spans="1:53" s="17" customFormat="1" ht="18" customHeight="1" thickTop="1" thickBot="1">
      <c r="A149" s="343">
        <v>46</v>
      </c>
      <c r="B149" s="314" t="s">
        <v>1234</v>
      </c>
      <c r="C149" s="316"/>
      <c r="D149" s="316" t="str">
        <f>IF(C149&gt;0,VLOOKUP(C149,男子登録情報!$A$1:$H$1688,3,0),"")</f>
        <v/>
      </c>
      <c r="E149" s="316" t="str">
        <f>IF(C149&gt;0,VLOOKUP(C149,男子登録情報!$A$1:$H$1688,4,0),"")</f>
        <v/>
      </c>
      <c r="F149" s="38" t="str">
        <f>IF(C149&gt;0,VLOOKUP(C149,男子登録情報!$A$1:$H$1688,8,0),"")</f>
        <v/>
      </c>
      <c r="G149" s="352" t="e">
        <f>IF(F150&gt;0,VLOOKUP(F150,男子登録情報!$N$2:$O$48,2,0),"")</f>
        <v>#N/A</v>
      </c>
      <c r="H149" s="352" t="str">
        <f>IF(C149&gt;0,TEXT(C149,"100000000"),"")</f>
        <v/>
      </c>
      <c r="I149" s="6" t="s">
        <v>29</v>
      </c>
      <c r="J149" s="152"/>
      <c r="K149" s="7" t="str">
        <f>IF(J149&gt;0,VLOOKUP(J149,男子登録情報!$J$1:$K$21,2,0),"")</f>
        <v/>
      </c>
      <c r="L149" s="6" t="s">
        <v>32</v>
      </c>
      <c r="M149" s="208"/>
      <c r="N149" s="8" t="str">
        <f t="shared" si="282"/>
        <v/>
      </c>
      <c r="O149" s="630"/>
      <c r="P149" s="326"/>
      <c r="Q149" s="327"/>
      <c r="R149" s="328"/>
      <c r="S149" s="329" t="str">
        <f>IF(C149="","",IF(COUNTIF('様式Ⅱ(男子4×100mR)'!$C$18:$C$29,C149)=0,"",$A$5))</f>
        <v/>
      </c>
      <c r="T149" s="329" t="str">
        <f>IF(C149="","",IF(COUNTIF('様式Ⅱ(男子4×400mR)'!$C$18:$C$29,C149)=0,"",$A$5))</f>
        <v/>
      </c>
      <c r="Y149" s="195" t="str">
        <f>IF(C149="","",COUNTIF($B$14:$C$462,C149))</f>
        <v/>
      </c>
      <c r="Z149" s="195" t="str">
        <f t="shared" ref="Z149" si="301">IF(C149="","",COUNTIF($J$14:$J$463,J149))</f>
        <v/>
      </c>
      <c r="AA149" s="195" t="str">
        <f t="shared" ref="AA149" si="302">IF(C149="","",IF(AND(Y149&gt;1,Z149&gt;1),1,""))</f>
        <v/>
      </c>
      <c r="AB149" s="195" t="str">
        <f t="shared" si="288"/>
        <v/>
      </c>
      <c r="AC149" s="195" t="str">
        <f t="shared" si="289"/>
        <v/>
      </c>
      <c r="AD149" s="195" t="str">
        <f t="shared" si="246"/>
        <v/>
      </c>
      <c r="AE149" s="195" t="str">
        <f t="shared" si="246"/>
        <v/>
      </c>
      <c r="AF149" s="195" t="str">
        <f t="shared" si="296"/>
        <v/>
      </c>
      <c r="AG149" s="195" t="str">
        <f t="shared" si="296"/>
        <v/>
      </c>
      <c r="AH149" s="195" t="str">
        <f t="shared" si="296"/>
        <v/>
      </c>
      <c r="AI149" s="195" t="str">
        <f t="shared" si="296"/>
        <v/>
      </c>
      <c r="AJ149" s="195" t="str">
        <f t="shared" si="296"/>
        <v/>
      </c>
      <c r="AK149" s="195" t="str">
        <f t="shared" si="296"/>
        <v/>
      </c>
      <c r="AL149" s="195" t="str">
        <f t="shared" si="296"/>
        <v/>
      </c>
      <c r="AM149" s="195" t="str">
        <f t="shared" si="296"/>
        <v/>
      </c>
      <c r="AN149" s="195" t="str">
        <f t="shared" si="296"/>
        <v/>
      </c>
      <c r="AO149" s="195" t="str">
        <f t="shared" si="296"/>
        <v/>
      </c>
      <c r="AP149" s="195" t="str">
        <f t="shared" si="296"/>
        <v/>
      </c>
      <c r="AQ149" s="196" t="str">
        <f>IF(J149&gt;0,"",IF(J150&gt;0,1,""))</f>
        <v/>
      </c>
      <c r="AR149" s="196" t="str">
        <f>IF(J149="","",IF(C149&gt;0,"",1))</f>
        <v/>
      </c>
      <c r="AS149" s="195" t="str">
        <f t="shared" si="285"/>
        <v/>
      </c>
      <c r="AT149" s="195" t="str">
        <f t="shared" si="285"/>
        <v/>
      </c>
      <c r="AU149" s="195" t="str">
        <f t="shared" si="285"/>
        <v/>
      </c>
      <c r="AV149" s="195" t="str">
        <f t="shared" si="285"/>
        <v/>
      </c>
      <c r="AW149" s="196">
        <f>COUNTIF($C$14:C149,C149)</f>
        <v>0</v>
      </c>
      <c r="AX149" s="195" t="str">
        <f t="shared" si="285"/>
        <v/>
      </c>
      <c r="AY149" s="195" t="str">
        <f t="shared" si="285"/>
        <v/>
      </c>
      <c r="AZ149" s="195" t="str">
        <f t="shared" si="285"/>
        <v/>
      </c>
      <c r="BA149" s="195" t="str">
        <f t="shared" si="285"/>
        <v/>
      </c>
    </row>
    <row r="150" spans="1:53" s="17" customFormat="1" ht="18" customHeight="1" thickBot="1">
      <c r="A150" s="344"/>
      <c r="B150" s="315"/>
      <c r="C150" s="317"/>
      <c r="D150" s="317"/>
      <c r="E150" s="317"/>
      <c r="F150" s="39" t="str">
        <f>IF(C149&gt;0,VLOOKUP(C149,男子登録情報!$A$1:$H$1688,5,0),"")</f>
        <v/>
      </c>
      <c r="G150" s="353"/>
      <c r="H150" s="353"/>
      <c r="I150" s="9" t="s">
        <v>33</v>
      </c>
      <c r="J150" s="152"/>
      <c r="K150" s="7" t="str">
        <f>IF(J150&gt;0,VLOOKUP(J150,男子登録情報!$J$2:$K$21,2,0),"")</f>
        <v/>
      </c>
      <c r="L150" s="9" t="s">
        <v>34</v>
      </c>
      <c r="M150" s="206"/>
      <c r="N150" s="8" t="str">
        <f t="shared" si="282"/>
        <v/>
      </c>
      <c r="O150" s="630"/>
      <c r="P150" s="305"/>
      <c r="Q150" s="306"/>
      <c r="R150" s="307"/>
      <c r="S150" s="330"/>
      <c r="T150" s="330"/>
      <c r="Y150" s="195" t="str">
        <f>IF(C149="","",COUNTIF($B$14:$C$462,C149))</f>
        <v/>
      </c>
      <c r="Z150" s="195" t="str">
        <f t="shared" ref="Z150" si="303">IF(C149="","",COUNTIF($J$14:$J$463,J150))</f>
        <v/>
      </c>
      <c r="AA150" s="195" t="str">
        <f t="shared" ref="AA150" si="304">IF(C149="","",IF(AND(Y150&gt;1,Z150&gt;1),1,""))</f>
        <v/>
      </c>
      <c r="AB150" s="195" t="str">
        <f t="shared" si="288"/>
        <v/>
      </c>
      <c r="AC150" s="195" t="str">
        <f t="shared" si="289"/>
        <v/>
      </c>
      <c r="AD150" s="195" t="str">
        <f t="shared" si="246"/>
        <v/>
      </c>
      <c r="AE150" s="195" t="str">
        <f t="shared" si="246"/>
        <v/>
      </c>
      <c r="AF150" s="195" t="str">
        <f t="shared" si="296"/>
        <v/>
      </c>
      <c r="AG150" s="195" t="str">
        <f t="shared" si="296"/>
        <v/>
      </c>
      <c r="AH150" s="195" t="str">
        <f t="shared" si="296"/>
        <v/>
      </c>
      <c r="AI150" s="195" t="str">
        <f t="shared" si="296"/>
        <v/>
      </c>
      <c r="AJ150" s="195" t="str">
        <f t="shared" si="296"/>
        <v/>
      </c>
      <c r="AK150" s="195" t="str">
        <f t="shared" si="296"/>
        <v/>
      </c>
      <c r="AL150" s="195" t="str">
        <f t="shared" si="296"/>
        <v/>
      </c>
      <c r="AM150" s="195" t="str">
        <f t="shared" si="296"/>
        <v/>
      </c>
      <c r="AN150" s="195" t="str">
        <f t="shared" si="296"/>
        <v/>
      </c>
      <c r="AO150" s="195" t="str">
        <f t="shared" si="296"/>
        <v/>
      </c>
      <c r="AP150" s="195" t="str">
        <f t="shared" si="296"/>
        <v/>
      </c>
      <c r="AQ150" s="196" t="str">
        <f>IF(J150&gt;0,"",IF(J151&gt;0,1,""))</f>
        <v/>
      </c>
      <c r="AR150" s="196" t="str">
        <f>IF(J150="","",IF(C149&gt;0,"",1))</f>
        <v/>
      </c>
      <c r="AS150" s="195" t="str">
        <f t="shared" si="285"/>
        <v/>
      </c>
      <c r="AT150" s="195" t="str">
        <f t="shared" si="285"/>
        <v/>
      </c>
      <c r="AU150" s="195" t="str">
        <f t="shared" si="285"/>
        <v/>
      </c>
      <c r="AV150" s="195" t="str">
        <f t="shared" si="285"/>
        <v/>
      </c>
      <c r="AW150" s="196"/>
      <c r="AX150" s="195" t="str">
        <f t="shared" si="285"/>
        <v/>
      </c>
      <c r="AY150" s="195" t="str">
        <f t="shared" si="285"/>
        <v/>
      </c>
      <c r="AZ150" s="195" t="str">
        <f t="shared" si="285"/>
        <v/>
      </c>
      <c r="BA150" s="195" t="str">
        <f t="shared" si="285"/>
        <v/>
      </c>
    </row>
    <row r="151" spans="1:53" s="17" customFormat="1" ht="18" customHeight="1" thickBot="1">
      <c r="A151" s="345"/>
      <c r="B151" s="303" t="s">
        <v>35</v>
      </c>
      <c r="C151" s="304"/>
      <c r="D151" s="40"/>
      <c r="E151" s="40"/>
      <c r="F151" s="41"/>
      <c r="G151" s="354"/>
      <c r="H151" s="354"/>
      <c r="I151" s="10" t="s">
        <v>36</v>
      </c>
      <c r="J151" s="152"/>
      <c r="K151" s="11" t="str">
        <f>IF(J151&gt;0,VLOOKUP(J151,男子登録情報!$J$2:$K$21,2,0),"")</f>
        <v/>
      </c>
      <c r="L151" s="12" t="s">
        <v>37</v>
      </c>
      <c r="M151" s="207"/>
      <c r="N151" s="8" t="str">
        <f t="shared" si="282"/>
        <v/>
      </c>
      <c r="O151" s="631"/>
      <c r="P151" s="308"/>
      <c r="Q151" s="309"/>
      <c r="R151" s="310"/>
      <c r="S151" s="331"/>
      <c r="T151" s="331"/>
      <c r="Y151" s="195" t="str">
        <f>IF(C149="","",COUNTIF($B$14:$C$462,C149))</f>
        <v/>
      </c>
      <c r="Z151" s="195" t="str">
        <f t="shared" ref="Z151" si="305">IF(C149="","",COUNTIF($J$14:$J$463,J151))</f>
        <v/>
      </c>
      <c r="AA151" s="195" t="str">
        <f t="shared" ref="AA151" si="306">IF(C149="","",IF(AND(Y151&gt;1,Z151&gt;1),1,""))</f>
        <v/>
      </c>
      <c r="AB151" s="195" t="str">
        <f t="shared" si="288"/>
        <v/>
      </c>
      <c r="AC151" s="195" t="str">
        <f t="shared" si="289"/>
        <v/>
      </c>
      <c r="AD151" s="195" t="str">
        <f t="shared" si="246"/>
        <v/>
      </c>
      <c r="AE151" s="195" t="str">
        <f t="shared" si="246"/>
        <v/>
      </c>
      <c r="AF151" s="195" t="str">
        <f t="shared" si="296"/>
        <v/>
      </c>
      <c r="AG151" s="195" t="str">
        <f t="shared" si="296"/>
        <v/>
      </c>
      <c r="AH151" s="195" t="str">
        <f t="shared" si="296"/>
        <v/>
      </c>
      <c r="AI151" s="195" t="str">
        <f t="shared" si="296"/>
        <v/>
      </c>
      <c r="AJ151" s="195" t="str">
        <f t="shared" si="296"/>
        <v/>
      </c>
      <c r="AK151" s="195" t="str">
        <f t="shared" si="296"/>
        <v/>
      </c>
      <c r="AL151" s="195" t="str">
        <f t="shared" si="296"/>
        <v/>
      </c>
      <c r="AM151" s="195" t="str">
        <f t="shared" si="296"/>
        <v/>
      </c>
      <c r="AN151" s="195" t="str">
        <f t="shared" si="296"/>
        <v/>
      </c>
      <c r="AO151" s="195" t="str">
        <f t="shared" si="296"/>
        <v/>
      </c>
      <c r="AP151" s="195" t="str">
        <f t="shared" si="296"/>
        <v/>
      </c>
      <c r="AQ151" s="196" t="str">
        <f>IF(C149="","",IF(S149&gt;0,"",IF(T149&gt;0,"",IF(COUNTBLANK(J149:J151)&lt;3,"",1))))</f>
        <v/>
      </c>
      <c r="AR151" s="196" t="str">
        <f>IF(J151="","",IF(C149&gt;0,"",1))</f>
        <v/>
      </c>
      <c r="AS151" s="195" t="str">
        <f t="shared" si="285"/>
        <v/>
      </c>
      <c r="AT151" s="195" t="str">
        <f t="shared" si="285"/>
        <v/>
      </c>
      <c r="AU151" s="195" t="str">
        <f t="shared" si="285"/>
        <v/>
      </c>
      <c r="AV151" s="195" t="str">
        <f t="shared" si="285"/>
        <v/>
      </c>
      <c r="AW151" s="196"/>
      <c r="AX151" s="195" t="str">
        <f t="shared" si="285"/>
        <v/>
      </c>
      <c r="AY151" s="195" t="str">
        <f t="shared" si="285"/>
        <v/>
      </c>
      <c r="AZ151" s="195" t="str">
        <f t="shared" si="285"/>
        <v/>
      </c>
      <c r="BA151" s="195" t="str">
        <f t="shared" si="285"/>
        <v/>
      </c>
    </row>
    <row r="152" spans="1:53" s="17" customFormat="1" ht="18" customHeight="1" thickTop="1" thickBot="1">
      <c r="A152" s="343">
        <v>47</v>
      </c>
      <c r="B152" s="314" t="s">
        <v>1234</v>
      </c>
      <c r="C152" s="316"/>
      <c r="D152" s="316" t="str">
        <f>IF(C152&gt;0,VLOOKUP(C152,男子登録情報!$A$1:$H$1688,3,0),"")</f>
        <v/>
      </c>
      <c r="E152" s="316" t="str">
        <f>IF(C152&gt;0,VLOOKUP(C152,男子登録情報!$A$1:$H$1688,4,0),"")</f>
        <v/>
      </c>
      <c r="F152" s="38" t="str">
        <f>IF(C152&gt;0,VLOOKUP(C152,男子登録情報!$A$1:$H$1688,8,0),"")</f>
        <v/>
      </c>
      <c r="G152" s="352" t="e">
        <f>IF(F153&gt;0,VLOOKUP(F153,男子登録情報!$N$2:$O$48,2,0),"")</f>
        <v>#N/A</v>
      </c>
      <c r="H152" s="352" t="str">
        <f>IF(C152&gt;0,TEXT(C152,"100000000"),"")</f>
        <v/>
      </c>
      <c r="I152" s="6" t="s">
        <v>29</v>
      </c>
      <c r="J152" s="152"/>
      <c r="K152" s="7" t="str">
        <f>IF(J152&gt;0,VLOOKUP(J152,男子登録情報!$J$1:$K$21,2,0),"")</f>
        <v/>
      </c>
      <c r="L152" s="6" t="s">
        <v>32</v>
      </c>
      <c r="M152" s="208"/>
      <c r="N152" s="8" t="str">
        <f t="shared" si="282"/>
        <v/>
      </c>
      <c r="O152" s="630"/>
      <c r="P152" s="326"/>
      <c r="Q152" s="327"/>
      <c r="R152" s="328"/>
      <c r="S152" s="329" t="str">
        <f>IF(C152="","",IF(COUNTIF('様式Ⅱ(男子4×100mR)'!$C$18:$C$29,C152)=0,"",$A$5))</f>
        <v/>
      </c>
      <c r="T152" s="329" t="str">
        <f>IF(C152="","",IF(COUNTIF('様式Ⅱ(男子4×400mR)'!$C$18:$C$29,C152)=0,"",$A$5))</f>
        <v/>
      </c>
      <c r="Y152" s="195" t="str">
        <f>IF(C152="","",COUNTIF($B$14:$C$462,C152))</f>
        <v/>
      </c>
      <c r="Z152" s="195" t="str">
        <f t="shared" ref="Z152" si="307">IF(C152="","",COUNTIF($J$14:$J$463,J152))</f>
        <v/>
      </c>
      <c r="AA152" s="195" t="str">
        <f t="shared" ref="AA152" si="308">IF(C152="","",IF(AND(Y152&gt;1,Z152&gt;1),1,""))</f>
        <v/>
      </c>
      <c r="AB152" s="195" t="str">
        <f t="shared" si="288"/>
        <v/>
      </c>
      <c r="AC152" s="195" t="str">
        <f t="shared" si="289"/>
        <v/>
      </c>
      <c r="AD152" s="195" t="str">
        <f t="shared" si="246"/>
        <v/>
      </c>
      <c r="AE152" s="195" t="str">
        <f t="shared" si="246"/>
        <v/>
      </c>
      <c r="AF152" s="195" t="str">
        <f t="shared" si="296"/>
        <v/>
      </c>
      <c r="AG152" s="195" t="str">
        <f t="shared" si="296"/>
        <v/>
      </c>
      <c r="AH152" s="195" t="str">
        <f t="shared" si="296"/>
        <v/>
      </c>
      <c r="AI152" s="195" t="str">
        <f t="shared" si="296"/>
        <v/>
      </c>
      <c r="AJ152" s="195" t="str">
        <f t="shared" si="296"/>
        <v/>
      </c>
      <c r="AK152" s="195" t="str">
        <f t="shared" si="296"/>
        <v/>
      </c>
      <c r="AL152" s="195" t="str">
        <f t="shared" si="296"/>
        <v/>
      </c>
      <c r="AM152" s="195" t="str">
        <f t="shared" si="296"/>
        <v/>
      </c>
      <c r="AN152" s="195" t="str">
        <f t="shared" si="296"/>
        <v/>
      </c>
      <c r="AO152" s="195" t="str">
        <f t="shared" si="296"/>
        <v/>
      </c>
      <c r="AP152" s="195" t="str">
        <f t="shared" si="296"/>
        <v/>
      </c>
      <c r="AQ152" s="196" t="str">
        <f>IF(J152&gt;0,"",IF(J153&gt;0,1,""))</f>
        <v/>
      </c>
      <c r="AR152" s="196" t="str">
        <f>IF(J152="","",IF(C152&gt;0,"",1))</f>
        <v/>
      </c>
      <c r="AS152" s="195" t="str">
        <f t="shared" si="285"/>
        <v/>
      </c>
      <c r="AT152" s="195" t="str">
        <f t="shared" si="285"/>
        <v/>
      </c>
      <c r="AU152" s="195" t="str">
        <f t="shared" si="285"/>
        <v/>
      </c>
      <c r="AV152" s="195" t="str">
        <f t="shared" si="285"/>
        <v/>
      </c>
      <c r="AW152" s="196">
        <f>COUNTIF($C$14:C152,C152)</f>
        <v>0</v>
      </c>
      <c r="AX152" s="195" t="str">
        <f t="shared" si="285"/>
        <v/>
      </c>
      <c r="AY152" s="195" t="str">
        <f t="shared" si="285"/>
        <v/>
      </c>
      <c r="AZ152" s="195" t="str">
        <f t="shared" si="285"/>
        <v/>
      </c>
      <c r="BA152" s="195" t="str">
        <f t="shared" si="285"/>
        <v/>
      </c>
    </row>
    <row r="153" spans="1:53" s="17" customFormat="1" ht="18" customHeight="1" thickBot="1">
      <c r="A153" s="344"/>
      <c r="B153" s="315"/>
      <c r="C153" s="317"/>
      <c r="D153" s="317"/>
      <c r="E153" s="317"/>
      <c r="F153" s="39" t="str">
        <f>IF(C152&gt;0,VLOOKUP(C152,男子登録情報!$A$1:$H$1688,5,0),"")</f>
        <v/>
      </c>
      <c r="G153" s="353"/>
      <c r="H153" s="353"/>
      <c r="I153" s="9" t="s">
        <v>33</v>
      </c>
      <c r="J153" s="152"/>
      <c r="K153" s="7" t="str">
        <f>IF(J153&gt;0,VLOOKUP(J153,男子登録情報!$J$2:$K$21,2,0),"")</f>
        <v/>
      </c>
      <c r="L153" s="9" t="s">
        <v>34</v>
      </c>
      <c r="M153" s="206"/>
      <c r="N153" s="8" t="str">
        <f t="shared" si="282"/>
        <v/>
      </c>
      <c r="O153" s="630"/>
      <c r="P153" s="305"/>
      <c r="Q153" s="306"/>
      <c r="R153" s="307"/>
      <c r="S153" s="330"/>
      <c r="T153" s="330"/>
      <c r="Y153" s="195" t="str">
        <f>IF(C152="","",COUNTIF($B$14:$C$462,C152))</f>
        <v/>
      </c>
      <c r="Z153" s="195" t="str">
        <f t="shared" ref="Z153" si="309">IF(C152="","",COUNTIF($J$14:$J$463,J153))</f>
        <v/>
      </c>
      <c r="AA153" s="195" t="str">
        <f t="shared" ref="AA153" si="310">IF(C152="","",IF(AND(Y153&gt;1,Z153&gt;1),1,""))</f>
        <v/>
      </c>
      <c r="AB153" s="195" t="str">
        <f t="shared" si="288"/>
        <v/>
      </c>
      <c r="AC153" s="195" t="str">
        <f t="shared" si="289"/>
        <v/>
      </c>
      <c r="AD153" s="195" t="str">
        <f t="shared" si="246"/>
        <v/>
      </c>
      <c r="AE153" s="195" t="str">
        <f t="shared" si="246"/>
        <v/>
      </c>
      <c r="AF153" s="195" t="str">
        <f t="shared" si="296"/>
        <v/>
      </c>
      <c r="AG153" s="195" t="str">
        <f t="shared" si="296"/>
        <v/>
      </c>
      <c r="AH153" s="195" t="str">
        <f t="shared" si="296"/>
        <v/>
      </c>
      <c r="AI153" s="195" t="str">
        <f t="shared" si="296"/>
        <v/>
      </c>
      <c r="AJ153" s="195" t="str">
        <f t="shared" si="296"/>
        <v/>
      </c>
      <c r="AK153" s="195" t="str">
        <f t="shared" si="296"/>
        <v/>
      </c>
      <c r="AL153" s="195" t="str">
        <f t="shared" si="296"/>
        <v/>
      </c>
      <c r="AM153" s="195" t="str">
        <f t="shared" si="296"/>
        <v/>
      </c>
      <c r="AN153" s="195" t="str">
        <f t="shared" si="296"/>
        <v/>
      </c>
      <c r="AO153" s="195" t="str">
        <f t="shared" si="296"/>
        <v/>
      </c>
      <c r="AP153" s="195" t="str">
        <f t="shared" si="296"/>
        <v/>
      </c>
      <c r="AQ153" s="196" t="str">
        <f>IF(J153&gt;0,"",IF(J154&gt;0,1,""))</f>
        <v/>
      </c>
      <c r="AR153" s="196" t="str">
        <f>IF(J153="","",IF(C152&gt;0,"",1))</f>
        <v/>
      </c>
      <c r="AS153" s="195" t="str">
        <f t="shared" si="285"/>
        <v/>
      </c>
      <c r="AT153" s="195" t="str">
        <f t="shared" si="285"/>
        <v/>
      </c>
      <c r="AU153" s="195" t="str">
        <f t="shared" si="285"/>
        <v/>
      </c>
      <c r="AV153" s="195" t="str">
        <f t="shared" si="285"/>
        <v/>
      </c>
      <c r="AW153" s="196"/>
      <c r="AX153" s="195" t="str">
        <f t="shared" si="285"/>
        <v/>
      </c>
      <c r="AY153" s="195" t="str">
        <f t="shared" si="285"/>
        <v/>
      </c>
      <c r="AZ153" s="195" t="str">
        <f t="shared" si="285"/>
        <v/>
      </c>
      <c r="BA153" s="195" t="str">
        <f t="shared" si="285"/>
        <v/>
      </c>
    </row>
    <row r="154" spans="1:53" s="17" customFormat="1" ht="18" customHeight="1" thickBot="1">
      <c r="A154" s="345"/>
      <c r="B154" s="303" t="s">
        <v>35</v>
      </c>
      <c r="C154" s="304"/>
      <c r="D154" s="40"/>
      <c r="E154" s="40"/>
      <c r="F154" s="41"/>
      <c r="G154" s="354"/>
      <c r="H154" s="354"/>
      <c r="I154" s="10" t="s">
        <v>36</v>
      </c>
      <c r="J154" s="152"/>
      <c r="K154" s="11" t="str">
        <f>IF(J154&gt;0,VLOOKUP(J154,男子登録情報!$J$2:$K$21,2,0),"")</f>
        <v/>
      </c>
      <c r="L154" s="12" t="s">
        <v>37</v>
      </c>
      <c r="M154" s="207"/>
      <c r="N154" s="8" t="str">
        <f t="shared" si="282"/>
        <v/>
      </c>
      <c r="O154" s="631"/>
      <c r="P154" s="308"/>
      <c r="Q154" s="309"/>
      <c r="R154" s="310"/>
      <c r="S154" s="331"/>
      <c r="T154" s="331"/>
      <c r="Y154" s="195" t="str">
        <f>IF(C152="","",COUNTIF($B$14:$C$462,C152))</f>
        <v/>
      </c>
      <c r="Z154" s="195" t="str">
        <f t="shared" ref="Z154" si="311">IF(C152="","",COUNTIF($J$14:$J$463,J154))</f>
        <v/>
      </c>
      <c r="AA154" s="195" t="str">
        <f t="shared" ref="AA154" si="312">IF(C152="","",IF(AND(Y154&gt;1,Z154&gt;1),1,""))</f>
        <v/>
      </c>
      <c r="AB154" s="195" t="str">
        <f t="shared" si="288"/>
        <v/>
      </c>
      <c r="AC154" s="195" t="str">
        <f t="shared" si="289"/>
        <v/>
      </c>
      <c r="AD154" s="195" t="str">
        <f t="shared" si="246"/>
        <v/>
      </c>
      <c r="AE154" s="195" t="str">
        <f t="shared" si="246"/>
        <v/>
      </c>
      <c r="AF154" s="195" t="str">
        <f t="shared" si="296"/>
        <v/>
      </c>
      <c r="AG154" s="195" t="str">
        <f t="shared" si="296"/>
        <v/>
      </c>
      <c r="AH154" s="195" t="str">
        <f t="shared" si="296"/>
        <v/>
      </c>
      <c r="AI154" s="195" t="str">
        <f t="shared" si="296"/>
        <v/>
      </c>
      <c r="AJ154" s="195" t="str">
        <f t="shared" si="296"/>
        <v/>
      </c>
      <c r="AK154" s="195" t="str">
        <f t="shared" si="296"/>
        <v/>
      </c>
      <c r="AL154" s="195" t="str">
        <f t="shared" si="296"/>
        <v/>
      </c>
      <c r="AM154" s="195" t="str">
        <f t="shared" si="296"/>
        <v/>
      </c>
      <c r="AN154" s="195" t="str">
        <f t="shared" si="296"/>
        <v/>
      </c>
      <c r="AO154" s="195" t="str">
        <f t="shared" si="296"/>
        <v/>
      </c>
      <c r="AP154" s="195" t="str">
        <f t="shared" si="296"/>
        <v/>
      </c>
      <c r="AQ154" s="196" t="str">
        <f>IF(C152="","",IF(S152&gt;0,"",IF(T152&gt;0,"",IF(COUNTBLANK(J152:J154)&lt;3,"",1))))</f>
        <v/>
      </c>
      <c r="AR154" s="196" t="str">
        <f>IF(J154="","",IF(C152&gt;0,"",1))</f>
        <v/>
      </c>
      <c r="AS154" s="195" t="str">
        <f t="shared" si="285"/>
        <v/>
      </c>
      <c r="AT154" s="195" t="str">
        <f t="shared" si="285"/>
        <v/>
      </c>
      <c r="AU154" s="195" t="str">
        <f t="shared" si="285"/>
        <v/>
      </c>
      <c r="AV154" s="195" t="str">
        <f t="shared" si="285"/>
        <v/>
      </c>
      <c r="AW154" s="196"/>
      <c r="AX154" s="195" t="str">
        <f t="shared" si="285"/>
        <v/>
      </c>
      <c r="AY154" s="195" t="str">
        <f t="shared" si="285"/>
        <v/>
      </c>
      <c r="AZ154" s="195" t="str">
        <f t="shared" si="285"/>
        <v/>
      </c>
      <c r="BA154" s="195" t="str">
        <f t="shared" si="285"/>
        <v/>
      </c>
    </row>
    <row r="155" spans="1:53" s="17" customFormat="1" ht="18" customHeight="1" thickTop="1" thickBot="1">
      <c r="A155" s="343">
        <v>48</v>
      </c>
      <c r="B155" s="314" t="s">
        <v>1234</v>
      </c>
      <c r="C155" s="316"/>
      <c r="D155" s="316" t="str">
        <f>IF(C155&gt;0,VLOOKUP(C155,男子登録情報!$A$1:$H$1688,3,0),"")</f>
        <v/>
      </c>
      <c r="E155" s="316" t="str">
        <f>IF(C155&gt;0,VLOOKUP(C155,男子登録情報!$A$1:$H$1688,4,0),"")</f>
        <v/>
      </c>
      <c r="F155" s="38" t="str">
        <f>IF(C155&gt;0,VLOOKUP(C155,男子登録情報!$A$1:$H$1688,8,0),"")</f>
        <v/>
      </c>
      <c r="G155" s="352" t="e">
        <f>IF(F156&gt;0,VLOOKUP(F156,男子登録情報!$N$2:$O$48,2,0),"")</f>
        <v>#N/A</v>
      </c>
      <c r="H155" s="352" t="str">
        <f>IF(C155&gt;0,TEXT(C155,"100000000"),"")</f>
        <v/>
      </c>
      <c r="I155" s="6" t="s">
        <v>29</v>
      </c>
      <c r="J155" s="152"/>
      <c r="K155" s="7" t="str">
        <f>IF(J155&gt;0,VLOOKUP(J155,男子登録情報!$J$1:$K$21,2,0),"")</f>
        <v/>
      </c>
      <c r="L155" s="6" t="s">
        <v>32</v>
      </c>
      <c r="M155" s="208"/>
      <c r="N155" s="8" t="str">
        <f t="shared" si="282"/>
        <v/>
      </c>
      <c r="O155" s="630"/>
      <c r="P155" s="326"/>
      <c r="Q155" s="327"/>
      <c r="R155" s="328"/>
      <c r="S155" s="329" t="str">
        <f>IF(C155="","",IF(COUNTIF('様式Ⅱ(男子4×100mR)'!$C$18:$C$29,C155)=0,"",$A$5))</f>
        <v/>
      </c>
      <c r="T155" s="329" t="str">
        <f>IF(C155="","",IF(COUNTIF('様式Ⅱ(男子4×400mR)'!$C$18:$C$29,C155)=0,"",$A$5))</f>
        <v/>
      </c>
      <c r="Y155" s="195" t="str">
        <f>IF(C155="","",COUNTIF($B$14:$C$462,C155))</f>
        <v/>
      </c>
      <c r="Z155" s="195" t="str">
        <f t="shared" ref="Z155" si="313">IF(C155="","",COUNTIF($J$14:$J$463,J155))</f>
        <v/>
      </c>
      <c r="AA155" s="195" t="str">
        <f t="shared" ref="AA155" si="314">IF(C155="","",IF(AND(Y155&gt;1,Z155&gt;1),1,""))</f>
        <v/>
      </c>
      <c r="AB155" s="195" t="str">
        <f t="shared" si="288"/>
        <v/>
      </c>
      <c r="AC155" s="195" t="str">
        <f t="shared" si="289"/>
        <v/>
      </c>
      <c r="AD155" s="195" t="str">
        <f t="shared" si="246"/>
        <v/>
      </c>
      <c r="AE155" s="195" t="str">
        <f t="shared" si="246"/>
        <v/>
      </c>
      <c r="AF155" s="195" t="str">
        <f t="shared" si="296"/>
        <v/>
      </c>
      <c r="AG155" s="195" t="str">
        <f t="shared" si="296"/>
        <v/>
      </c>
      <c r="AH155" s="195" t="str">
        <f t="shared" si="296"/>
        <v/>
      </c>
      <c r="AI155" s="195" t="str">
        <f t="shared" si="296"/>
        <v/>
      </c>
      <c r="AJ155" s="195" t="str">
        <f t="shared" si="296"/>
        <v/>
      </c>
      <c r="AK155" s="195" t="str">
        <f t="shared" si="296"/>
        <v/>
      </c>
      <c r="AL155" s="195" t="str">
        <f t="shared" si="296"/>
        <v/>
      </c>
      <c r="AM155" s="195" t="str">
        <f t="shared" si="296"/>
        <v/>
      </c>
      <c r="AN155" s="195" t="str">
        <f t="shared" si="296"/>
        <v/>
      </c>
      <c r="AO155" s="195" t="str">
        <f t="shared" si="296"/>
        <v/>
      </c>
      <c r="AP155" s="195" t="str">
        <f t="shared" si="296"/>
        <v/>
      </c>
      <c r="AQ155" s="196" t="str">
        <f>IF(J155&gt;0,"",IF(J156&gt;0,1,""))</f>
        <v/>
      </c>
      <c r="AR155" s="196" t="str">
        <f>IF(J155="","",IF(C155&gt;0,"",1))</f>
        <v/>
      </c>
      <c r="AS155" s="195" t="str">
        <f t="shared" si="285"/>
        <v/>
      </c>
      <c r="AT155" s="195" t="str">
        <f t="shared" si="285"/>
        <v/>
      </c>
      <c r="AU155" s="195" t="str">
        <f t="shared" si="285"/>
        <v/>
      </c>
      <c r="AV155" s="195" t="str">
        <f t="shared" si="285"/>
        <v/>
      </c>
      <c r="AW155" s="196">
        <f>COUNTIF($C$14:C155,C155)</f>
        <v>0</v>
      </c>
      <c r="AX155" s="195" t="str">
        <f t="shared" si="285"/>
        <v/>
      </c>
      <c r="AY155" s="195" t="str">
        <f t="shared" si="285"/>
        <v/>
      </c>
      <c r="AZ155" s="195" t="str">
        <f t="shared" si="285"/>
        <v/>
      </c>
      <c r="BA155" s="195" t="str">
        <f t="shared" si="285"/>
        <v/>
      </c>
    </row>
    <row r="156" spans="1:53" s="17" customFormat="1" ht="18" customHeight="1" thickBot="1">
      <c r="A156" s="344"/>
      <c r="B156" s="315"/>
      <c r="C156" s="317"/>
      <c r="D156" s="317"/>
      <c r="E156" s="317"/>
      <c r="F156" s="39" t="str">
        <f>IF(C155&gt;0,VLOOKUP(C155,男子登録情報!$A$1:$H$1688,5,0),"")</f>
        <v/>
      </c>
      <c r="G156" s="353"/>
      <c r="H156" s="353"/>
      <c r="I156" s="9" t="s">
        <v>33</v>
      </c>
      <c r="J156" s="152"/>
      <c r="K156" s="7" t="str">
        <f>IF(J156&gt;0,VLOOKUP(J156,男子登録情報!$J$2:$K$21,2,0),"")</f>
        <v/>
      </c>
      <c r="L156" s="9" t="s">
        <v>34</v>
      </c>
      <c r="M156" s="206"/>
      <c r="N156" s="8" t="str">
        <f t="shared" si="282"/>
        <v/>
      </c>
      <c r="O156" s="630"/>
      <c r="P156" s="305"/>
      <c r="Q156" s="306"/>
      <c r="R156" s="307"/>
      <c r="S156" s="330"/>
      <c r="T156" s="330"/>
      <c r="Y156" s="195" t="str">
        <f>IF(C155="","",COUNTIF($B$14:$C$462,C155))</f>
        <v/>
      </c>
      <c r="Z156" s="195" t="str">
        <f t="shared" ref="Z156" si="315">IF(C155="","",COUNTIF($J$14:$J$463,J156))</f>
        <v/>
      </c>
      <c r="AA156" s="195" t="str">
        <f t="shared" ref="AA156" si="316">IF(C155="","",IF(AND(Y156&gt;1,Z156&gt;1),1,""))</f>
        <v/>
      </c>
      <c r="AB156" s="195" t="str">
        <f t="shared" si="288"/>
        <v/>
      </c>
      <c r="AC156" s="195" t="str">
        <f t="shared" si="289"/>
        <v/>
      </c>
      <c r="AD156" s="195" t="str">
        <f t="shared" si="246"/>
        <v/>
      </c>
      <c r="AE156" s="195" t="str">
        <f t="shared" si="246"/>
        <v/>
      </c>
      <c r="AF156" s="195" t="str">
        <f t="shared" si="296"/>
        <v/>
      </c>
      <c r="AG156" s="195" t="str">
        <f t="shared" si="296"/>
        <v/>
      </c>
      <c r="AH156" s="195" t="str">
        <f t="shared" si="296"/>
        <v/>
      </c>
      <c r="AI156" s="195" t="str">
        <f t="shared" si="296"/>
        <v/>
      </c>
      <c r="AJ156" s="195" t="str">
        <f t="shared" si="296"/>
        <v/>
      </c>
      <c r="AK156" s="195" t="str">
        <f t="shared" si="296"/>
        <v/>
      </c>
      <c r="AL156" s="195" t="str">
        <f t="shared" si="296"/>
        <v/>
      </c>
      <c r="AM156" s="195" t="str">
        <f t="shared" si="296"/>
        <v/>
      </c>
      <c r="AN156" s="195" t="str">
        <f t="shared" si="296"/>
        <v/>
      </c>
      <c r="AO156" s="195" t="str">
        <f t="shared" si="296"/>
        <v/>
      </c>
      <c r="AP156" s="195" t="str">
        <f t="shared" si="296"/>
        <v/>
      </c>
      <c r="AQ156" s="196" t="str">
        <f>IF(J156&gt;0,"",IF(J157&gt;0,1,""))</f>
        <v/>
      </c>
      <c r="AR156" s="196" t="str">
        <f>IF(J156="","",IF(C155&gt;0,"",1))</f>
        <v/>
      </c>
      <c r="AS156" s="195" t="str">
        <f t="shared" si="285"/>
        <v/>
      </c>
      <c r="AT156" s="195" t="str">
        <f t="shared" si="285"/>
        <v/>
      </c>
      <c r="AU156" s="195" t="str">
        <f t="shared" si="285"/>
        <v/>
      </c>
      <c r="AV156" s="195" t="str">
        <f t="shared" si="285"/>
        <v/>
      </c>
      <c r="AW156" s="196"/>
      <c r="AX156" s="195" t="str">
        <f t="shared" si="285"/>
        <v/>
      </c>
      <c r="AY156" s="195" t="str">
        <f t="shared" si="285"/>
        <v/>
      </c>
      <c r="AZ156" s="195" t="str">
        <f t="shared" si="285"/>
        <v/>
      </c>
      <c r="BA156" s="195" t="str">
        <f t="shared" si="285"/>
        <v/>
      </c>
    </row>
    <row r="157" spans="1:53" s="17" customFormat="1" ht="18" customHeight="1" thickBot="1">
      <c r="A157" s="345"/>
      <c r="B157" s="303" t="s">
        <v>35</v>
      </c>
      <c r="C157" s="304"/>
      <c r="D157" s="42"/>
      <c r="E157" s="40"/>
      <c r="F157" s="41"/>
      <c r="G157" s="354"/>
      <c r="H157" s="354"/>
      <c r="I157" s="10" t="s">
        <v>36</v>
      </c>
      <c r="J157" s="152"/>
      <c r="K157" s="11" t="str">
        <f>IF(J157&gt;0,VLOOKUP(J157,男子登録情報!$J$2:$K$21,2,0),"")</f>
        <v/>
      </c>
      <c r="L157" s="12" t="s">
        <v>37</v>
      </c>
      <c r="M157" s="207"/>
      <c r="N157" s="8" t="str">
        <f t="shared" si="282"/>
        <v/>
      </c>
      <c r="O157" s="631"/>
      <c r="P157" s="308"/>
      <c r="Q157" s="309"/>
      <c r="R157" s="310"/>
      <c r="S157" s="331"/>
      <c r="T157" s="331"/>
      <c r="Y157" s="195" t="str">
        <f>IF(C155="","",COUNTIF($B$14:$C$462,C155))</f>
        <v/>
      </c>
      <c r="Z157" s="195" t="str">
        <f t="shared" ref="Z157" si="317">IF(C155="","",COUNTIF($J$14:$J$463,J157))</f>
        <v/>
      </c>
      <c r="AA157" s="195" t="str">
        <f t="shared" ref="AA157" si="318">IF(C155="","",IF(AND(Y157&gt;1,Z157&gt;1),1,""))</f>
        <v/>
      </c>
      <c r="AB157" s="195" t="str">
        <f t="shared" si="288"/>
        <v/>
      </c>
      <c r="AC157" s="195" t="str">
        <f t="shared" si="289"/>
        <v/>
      </c>
      <c r="AD157" s="195" t="str">
        <f t="shared" si="246"/>
        <v/>
      </c>
      <c r="AE157" s="195" t="str">
        <f t="shared" si="246"/>
        <v/>
      </c>
      <c r="AF157" s="195" t="str">
        <f t="shared" si="296"/>
        <v/>
      </c>
      <c r="AG157" s="195" t="str">
        <f t="shared" si="296"/>
        <v/>
      </c>
      <c r="AH157" s="195" t="str">
        <f t="shared" si="296"/>
        <v/>
      </c>
      <c r="AI157" s="195" t="str">
        <f t="shared" si="296"/>
        <v/>
      </c>
      <c r="AJ157" s="195" t="str">
        <f t="shared" si="296"/>
        <v/>
      </c>
      <c r="AK157" s="195" t="str">
        <f t="shared" si="296"/>
        <v/>
      </c>
      <c r="AL157" s="195" t="str">
        <f t="shared" si="296"/>
        <v/>
      </c>
      <c r="AM157" s="195" t="str">
        <f t="shared" si="296"/>
        <v/>
      </c>
      <c r="AN157" s="195" t="str">
        <f t="shared" si="296"/>
        <v/>
      </c>
      <c r="AO157" s="195" t="str">
        <f t="shared" si="296"/>
        <v/>
      </c>
      <c r="AP157" s="195" t="str">
        <f t="shared" si="296"/>
        <v/>
      </c>
      <c r="AQ157" s="196" t="str">
        <f>IF(C155="","",IF(S155&gt;0,"",IF(T155&gt;0,"",IF(COUNTBLANK(J155:J157)&lt;3,"",1))))</f>
        <v/>
      </c>
      <c r="AR157" s="196" t="str">
        <f>IF(J157="","",IF(C155&gt;0,"",1))</f>
        <v/>
      </c>
      <c r="AS157" s="195" t="str">
        <f t="shared" si="285"/>
        <v/>
      </c>
      <c r="AT157" s="195" t="str">
        <f t="shared" si="285"/>
        <v/>
      </c>
      <c r="AU157" s="195" t="str">
        <f t="shared" si="285"/>
        <v/>
      </c>
      <c r="AV157" s="195" t="str">
        <f t="shared" si="285"/>
        <v/>
      </c>
      <c r="AW157" s="196"/>
      <c r="AX157" s="195" t="str">
        <f t="shared" si="285"/>
        <v/>
      </c>
      <c r="AY157" s="195" t="str">
        <f t="shared" si="285"/>
        <v/>
      </c>
      <c r="AZ157" s="195" t="str">
        <f t="shared" si="285"/>
        <v/>
      </c>
      <c r="BA157" s="195" t="str">
        <f t="shared" si="285"/>
        <v/>
      </c>
    </row>
    <row r="158" spans="1:53" s="17" customFormat="1" ht="18" customHeight="1" thickTop="1" thickBot="1">
      <c r="A158" s="343">
        <v>49</v>
      </c>
      <c r="B158" s="314" t="s">
        <v>1234</v>
      </c>
      <c r="C158" s="316"/>
      <c r="D158" s="316" t="str">
        <f>IF(C158&gt;0,VLOOKUP(C158,男子登録情報!$A$1:$H$1688,3,0),"")</f>
        <v/>
      </c>
      <c r="E158" s="316" t="str">
        <f>IF(C158&gt;0,VLOOKUP(C158,男子登録情報!$A$1:$H$1688,4,0),"")</f>
        <v/>
      </c>
      <c r="F158" s="38" t="str">
        <f>IF(C158&gt;0,VLOOKUP(C158,男子登録情報!$A$1:$H$1688,8,0),"")</f>
        <v/>
      </c>
      <c r="G158" s="352" t="e">
        <f>IF(F159&gt;0,VLOOKUP(F159,男子登録情報!$N$2:$O$48,2,0),"")</f>
        <v>#N/A</v>
      </c>
      <c r="H158" s="352" t="str">
        <f>IF(C158&gt;0,TEXT(C158,"100000000"),"")</f>
        <v/>
      </c>
      <c r="I158" s="6" t="s">
        <v>29</v>
      </c>
      <c r="J158" s="152"/>
      <c r="K158" s="7" t="str">
        <f>IF(J158&gt;0,VLOOKUP(J158,男子登録情報!$J$1:$K$21,2,0),"")</f>
        <v/>
      </c>
      <c r="L158" s="6" t="s">
        <v>32</v>
      </c>
      <c r="M158" s="208"/>
      <c r="N158" s="8" t="str">
        <f t="shared" si="282"/>
        <v/>
      </c>
      <c r="O158" s="630"/>
      <c r="P158" s="326"/>
      <c r="Q158" s="327"/>
      <c r="R158" s="328"/>
      <c r="S158" s="329" t="str">
        <f>IF(C158="","",IF(COUNTIF('様式Ⅱ(男子4×100mR)'!$C$18:$C$29,C158)=0,"",$A$5))</f>
        <v/>
      </c>
      <c r="T158" s="329" t="str">
        <f>IF(C158="","",IF(COUNTIF('様式Ⅱ(男子4×400mR)'!$C$18:$C$29,C158)=0,"",$A$5))</f>
        <v/>
      </c>
      <c r="Y158" s="195" t="str">
        <f>IF(C158="","",COUNTIF($B$14:$C$462,C158))</f>
        <v/>
      </c>
      <c r="Z158" s="195" t="str">
        <f t="shared" ref="Z158" si="319">IF(C158="","",COUNTIF($J$14:$J$463,J158))</f>
        <v/>
      </c>
      <c r="AA158" s="195" t="str">
        <f t="shared" ref="AA158" si="320">IF(C158="","",IF(AND(Y158&gt;1,Z158&gt;1),1,""))</f>
        <v/>
      </c>
      <c r="AB158" s="195" t="str">
        <f t="shared" si="288"/>
        <v/>
      </c>
      <c r="AC158" s="195" t="str">
        <f t="shared" si="289"/>
        <v/>
      </c>
      <c r="AD158" s="195" t="str">
        <f t="shared" si="246"/>
        <v/>
      </c>
      <c r="AE158" s="195" t="str">
        <f t="shared" si="246"/>
        <v/>
      </c>
      <c r="AF158" s="195" t="str">
        <f t="shared" si="296"/>
        <v/>
      </c>
      <c r="AG158" s="195" t="str">
        <f t="shared" si="296"/>
        <v/>
      </c>
      <c r="AH158" s="195" t="str">
        <f t="shared" si="296"/>
        <v/>
      </c>
      <c r="AI158" s="195" t="str">
        <f t="shared" si="296"/>
        <v/>
      </c>
      <c r="AJ158" s="195" t="str">
        <f t="shared" si="296"/>
        <v/>
      </c>
      <c r="AK158" s="195" t="str">
        <f t="shared" si="296"/>
        <v/>
      </c>
      <c r="AL158" s="195" t="str">
        <f t="shared" si="296"/>
        <v/>
      </c>
      <c r="AM158" s="195" t="str">
        <f t="shared" si="296"/>
        <v/>
      </c>
      <c r="AN158" s="195" t="str">
        <f t="shared" si="296"/>
        <v/>
      </c>
      <c r="AO158" s="195" t="str">
        <f t="shared" si="296"/>
        <v/>
      </c>
      <c r="AP158" s="195" t="str">
        <f t="shared" si="296"/>
        <v/>
      </c>
      <c r="AQ158" s="196" t="str">
        <f>IF(J158&gt;0,"",IF(J159&gt;0,1,""))</f>
        <v/>
      </c>
      <c r="AR158" s="196" t="str">
        <f>IF(J158="","",IF(C158&gt;0,"",1))</f>
        <v/>
      </c>
      <c r="AS158" s="195" t="str">
        <f t="shared" ref="AS158:BA173" si="321">IF($J158="","",COUNTIF($M158,AS$13))</f>
        <v/>
      </c>
      <c r="AT158" s="195" t="str">
        <f t="shared" si="321"/>
        <v/>
      </c>
      <c r="AU158" s="195" t="str">
        <f t="shared" si="321"/>
        <v/>
      </c>
      <c r="AV158" s="195" t="str">
        <f t="shared" si="321"/>
        <v/>
      </c>
      <c r="AW158" s="196">
        <f>COUNTIF($C$14:C158,C158)</f>
        <v>0</v>
      </c>
      <c r="AX158" s="195" t="str">
        <f t="shared" si="321"/>
        <v/>
      </c>
      <c r="AY158" s="195" t="str">
        <f t="shared" si="321"/>
        <v/>
      </c>
      <c r="AZ158" s="195" t="str">
        <f t="shared" si="321"/>
        <v/>
      </c>
      <c r="BA158" s="195" t="str">
        <f t="shared" si="321"/>
        <v/>
      </c>
    </row>
    <row r="159" spans="1:53" s="17" customFormat="1" ht="18" customHeight="1" thickBot="1">
      <c r="A159" s="344"/>
      <c r="B159" s="315"/>
      <c r="C159" s="317"/>
      <c r="D159" s="317"/>
      <c r="E159" s="317"/>
      <c r="F159" s="39" t="str">
        <f>IF(C158&gt;0,VLOOKUP(C158,男子登録情報!$A$1:$H$1688,5,0),"")</f>
        <v/>
      </c>
      <c r="G159" s="353"/>
      <c r="H159" s="353"/>
      <c r="I159" s="9" t="s">
        <v>33</v>
      </c>
      <c r="J159" s="152"/>
      <c r="K159" s="7" t="str">
        <f>IF(J159&gt;0,VLOOKUP(J159,男子登録情報!$J$2:$K$21,2,0),"")</f>
        <v/>
      </c>
      <c r="L159" s="9" t="s">
        <v>34</v>
      </c>
      <c r="M159" s="206"/>
      <c r="N159" s="8" t="str">
        <f t="shared" si="282"/>
        <v/>
      </c>
      <c r="O159" s="630"/>
      <c r="P159" s="305"/>
      <c r="Q159" s="306"/>
      <c r="R159" s="307"/>
      <c r="S159" s="330"/>
      <c r="T159" s="330"/>
      <c r="Y159" s="195" t="str">
        <f>IF(C158="","",COUNTIF($B$14:$C$462,C158))</f>
        <v/>
      </c>
      <c r="Z159" s="195" t="str">
        <f t="shared" ref="Z159" si="322">IF(C158="","",COUNTIF($J$14:$J$463,J159))</f>
        <v/>
      </c>
      <c r="AA159" s="195" t="str">
        <f t="shared" ref="AA159" si="323">IF(C158="","",IF(AND(Y159&gt;1,Z159&gt;1),1,""))</f>
        <v/>
      </c>
      <c r="AB159" s="195" t="str">
        <f t="shared" si="288"/>
        <v/>
      </c>
      <c r="AC159" s="195" t="str">
        <f t="shared" si="289"/>
        <v/>
      </c>
      <c r="AD159" s="195" t="str">
        <f t="shared" si="246"/>
        <v/>
      </c>
      <c r="AE159" s="195" t="str">
        <f t="shared" si="246"/>
        <v/>
      </c>
      <c r="AF159" s="195" t="str">
        <f t="shared" si="296"/>
        <v/>
      </c>
      <c r="AG159" s="195" t="str">
        <f t="shared" si="296"/>
        <v/>
      </c>
      <c r="AH159" s="195" t="str">
        <f t="shared" si="296"/>
        <v/>
      </c>
      <c r="AI159" s="195" t="str">
        <f t="shared" si="296"/>
        <v/>
      </c>
      <c r="AJ159" s="195" t="str">
        <f t="shared" si="296"/>
        <v/>
      </c>
      <c r="AK159" s="195" t="str">
        <f t="shared" si="296"/>
        <v/>
      </c>
      <c r="AL159" s="195" t="str">
        <f t="shared" si="296"/>
        <v/>
      </c>
      <c r="AM159" s="195" t="str">
        <f t="shared" si="296"/>
        <v/>
      </c>
      <c r="AN159" s="195" t="str">
        <f t="shared" si="296"/>
        <v/>
      </c>
      <c r="AO159" s="195" t="str">
        <f t="shared" si="296"/>
        <v/>
      </c>
      <c r="AP159" s="195" t="str">
        <f t="shared" si="296"/>
        <v/>
      </c>
      <c r="AQ159" s="196" t="str">
        <f>IF(J159&gt;0,"",IF(J160&gt;0,1,""))</f>
        <v/>
      </c>
      <c r="AR159" s="196" t="str">
        <f>IF(J159="","",IF(C158&gt;0,"",1))</f>
        <v/>
      </c>
      <c r="AS159" s="195" t="str">
        <f t="shared" si="321"/>
        <v/>
      </c>
      <c r="AT159" s="195" t="str">
        <f t="shared" si="321"/>
        <v/>
      </c>
      <c r="AU159" s="195" t="str">
        <f t="shared" si="321"/>
        <v/>
      </c>
      <c r="AV159" s="195" t="str">
        <f t="shared" si="321"/>
        <v/>
      </c>
      <c r="AW159" s="196"/>
      <c r="AX159" s="195" t="str">
        <f t="shared" si="321"/>
        <v/>
      </c>
      <c r="AY159" s="195" t="str">
        <f t="shared" si="321"/>
        <v/>
      </c>
      <c r="AZ159" s="195" t="str">
        <f t="shared" si="321"/>
        <v/>
      </c>
      <c r="BA159" s="195" t="str">
        <f t="shared" si="321"/>
        <v/>
      </c>
    </row>
    <row r="160" spans="1:53" s="17" customFormat="1" ht="18" customHeight="1" thickBot="1">
      <c r="A160" s="345"/>
      <c r="B160" s="303" t="s">
        <v>35</v>
      </c>
      <c r="C160" s="304"/>
      <c r="D160" s="40"/>
      <c r="E160" s="40"/>
      <c r="F160" s="41"/>
      <c r="G160" s="354"/>
      <c r="H160" s="354"/>
      <c r="I160" s="10" t="s">
        <v>36</v>
      </c>
      <c r="J160" s="152"/>
      <c r="K160" s="11" t="str">
        <f>IF(J160&gt;0,VLOOKUP(J160,男子登録情報!$J$2:$K$21,2,0),"")</f>
        <v/>
      </c>
      <c r="L160" s="12" t="s">
        <v>37</v>
      </c>
      <c r="M160" s="207"/>
      <c r="N160" s="8" t="str">
        <f t="shared" si="282"/>
        <v/>
      </c>
      <c r="O160" s="631"/>
      <c r="P160" s="308"/>
      <c r="Q160" s="309"/>
      <c r="R160" s="310"/>
      <c r="S160" s="331"/>
      <c r="T160" s="331"/>
      <c r="Y160" s="195" t="str">
        <f>IF(C158="","",COUNTIF($B$14:$C$462,C158))</f>
        <v/>
      </c>
      <c r="Z160" s="195" t="str">
        <f t="shared" ref="Z160" si="324">IF(C158="","",COUNTIF($J$14:$J$463,J160))</f>
        <v/>
      </c>
      <c r="AA160" s="195" t="str">
        <f t="shared" ref="AA160" si="325">IF(C158="","",IF(AND(Y160&gt;1,Z160&gt;1),1,""))</f>
        <v/>
      </c>
      <c r="AB160" s="195" t="str">
        <f t="shared" si="288"/>
        <v/>
      </c>
      <c r="AC160" s="195" t="str">
        <f t="shared" si="289"/>
        <v/>
      </c>
      <c r="AD160" s="195" t="str">
        <f t="shared" si="246"/>
        <v/>
      </c>
      <c r="AE160" s="195" t="str">
        <f t="shared" si="246"/>
        <v/>
      </c>
      <c r="AF160" s="195" t="str">
        <f t="shared" si="296"/>
        <v/>
      </c>
      <c r="AG160" s="195" t="str">
        <f t="shared" si="296"/>
        <v/>
      </c>
      <c r="AH160" s="195" t="str">
        <f t="shared" si="296"/>
        <v/>
      </c>
      <c r="AI160" s="195" t="str">
        <f t="shared" si="296"/>
        <v/>
      </c>
      <c r="AJ160" s="195" t="str">
        <f t="shared" si="296"/>
        <v/>
      </c>
      <c r="AK160" s="195" t="str">
        <f t="shared" si="296"/>
        <v/>
      </c>
      <c r="AL160" s="195" t="str">
        <f t="shared" si="296"/>
        <v/>
      </c>
      <c r="AM160" s="195" t="str">
        <f t="shared" si="296"/>
        <v/>
      </c>
      <c r="AN160" s="195" t="str">
        <f t="shared" si="296"/>
        <v/>
      </c>
      <c r="AO160" s="195" t="str">
        <f t="shared" si="296"/>
        <v/>
      </c>
      <c r="AP160" s="195" t="str">
        <f t="shared" si="296"/>
        <v/>
      </c>
      <c r="AQ160" s="196" t="str">
        <f>IF(C158="","",IF(S158&gt;0,"",IF(T158&gt;0,"",IF(COUNTBLANK(J158:J160)&lt;3,"",1))))</f>
        <v/>
      </c>
      <c r="AR160" s="196" t="str">
        <f>IF(J160="","",IF(C158&gt;0,"",1))</f>
        <v/>
      </c>
      <c r="AS160" s="195" t="str">
        <f t="shared" si="321"/>
        <v/>
      </c>
      <c r="AT160" s="195" t="str">
        <f t="shared" si="321"/>
        <v/>
      </c>
      <c r="AU160" s="195" t="str">
        <f t="shared" si="321"/>
        <v/>
      </c>
      <c r="AV160" s="195" t="str">
        <f t="shared" si="321"/>
        <v/>
      </c>
      <c r="AW160" s="196"/>
      <c r="AX160" s="195" t="str">
        <f t="shared" si="321"/>
        <v/>
      </c>
      <c r="AY160" s="195" t="str">
        <f t="shared" si="321"/>
        <v/>
      </c>
      <c r="AZ160" s="195" t="str">
        <f t="shared" si="321"/>
        <v/>
      </c>
      <c r="BA160" s="195" t="str">
        <f t="shared" si="321"/>
        <v/>
      </c>
    </row>
    <row r="161" spans="1:53" s="17" customFormat="1" ht="18" customHeight="1" thickTop="1" thickBot="1">
      <c r="A161" s="343">
        <v>50</v>
      </c>
      <c r="B161" s="314" t="s">
        <v>1234</v>
      </c>
      <c r="C161" s="316"/>
      <c r="D161" s="316" t="str">
        <f>IF(C161&gt;0,VLOOKUP(C161,男子登録情報!$A$1:$H$1688,3,0),"")</f>
        <v/>
      </c>
      <c r="E161" s="316" t="str">
        <f>IF(C161&gt;0,VLOOKUP(C161,男子登録情報!$A$1:$H$1688,4,0),"")</f>
        <v/>
      </c>
      <c r="F161" s="38" t="str">
        <f>IF(C161&gt;0,VLOOKUP(C161,男子登録情報!$A$1:$H$1688,8,0),"")</f>
        <v/>
      </c>
      <c r="G161" s="352" t="e">
        <f>IF(F162&gt;0,VLOOKUP(F162,男子登録情報!$N$2:$O$48,2,0),"")</f>
        <v>#N/A</v>
      </c>
      <c r="H161" s="352" t="str">
        <f>IF(C161&gt;0,TEXT(C161,"100000000"),"")</f>
        <v/>
      </c>
      <c r="I161" s="6" t="s">
        <v>29</v>
      </c>
      <c r="J161" s="152"/>
      <c r="K161" s="7" t="str">
        <f>IF(J161&gt;0,VLOOKUP(J161,男子登録情報!$J$1:$K$21,2,0),"")</f>
        <v/>
      </c>
      <c r="L161" s="6" t="s">
        <v>32</v>
      </c>
      <c r="M161" s="208"/>
      <c r="N161" s="8" t="str">
        <f t="shared" si="282"/>
        <v/>
      </c>
      <c r="O161" s="630"/>
      <c r="P161" s="326"/>
      <c r="Q161" s="327"/>
      <c r="R161" s="328"/>
      <c r="S161" s="329" t="str">
        <f>IF(C161="","",IF(COUNTIF('様式Ⅱ(男子4×100mR)'!$C$18:$C$29,C161)=0,"",$A$5))</f>
        <v/>
      </c>
      <c r="T161" s="329" t="str">
        <f>IF(C161="","",IF(COUNTIF('様式Ⅱ(男子4×400mR)'!$C$18:$C$29,C161)=0,"",$A$5))</f>
        <v/>
      </c>
      <c r="Y161" s="195" t="str">
        <f>IF(C161="","",COUNTIF($B$14:$C$462,C161))</f>
        <v/>
      </c>
      <c r="Z161" s="195" t="str">
        <f t="shared" ref="Z161" si="326">IF(C161="","",COUNTIF($J$14:$J$463,J161))</f>
        <v/>
      </c>
      <c r="AA161" s="195" t="str">
        <f t="shared" ref="AA161" si="327">IF(C161="","",IF(AND(Y161&gt;1,Z161&gt;1),1,""))</f>
        <v/>
      </c>
      <c r="AB161" s="195" t="str">
        <f t="shared" si="288"/>
        <v/>
      </c>
      <c r="AC161" s="195" t="str">
        <f t="shared" si="289"/>
        <v/>
      </c>
      <c r="AD161" s="195" t="str">
        <f t="shared" si="246"/>
        <v/>
      </c>
      <c r="AE161" s="195" t="str">
        <f t="shared" si="246"/>
        <v/>
      </c>
      <c r="AF161" s="195" t="str">
        <f t="shared" si="296"/>
        <v/>
      </c>
      <c r="AG161" s="195" t="str">
        <f t="shared" si="296"/>
        <v/>
      </c>
      <c r="AH161" s="195" t="str">
        <f t="shared" si="296"/>
        <v/>
      </c>
      <c r="AI161" s="195" t="str">
        <f t="shared" si="296"/>
        <v/>
      </c>
      <c r="AJ161" s="195" t="str">
        <f t="shared" si="296"/>
        <v/>
      </c>
      <c r="AK161" s="195" t="str">
        <f t="shared" si="296"/>
        <v/>
      </c>
      <c r="AL161" s="195" t="str">
        <f t="shared" si="296"/>
        <v/>
      </c>
      <c r="AM161" s="195" t="str">
        <f t="shared" si="296"/>
        <v/>
      </c>
      <c r="AN161" s="195" t="str">
        <f t="shared" si="296"/>
        <v/>
      </c>
      <c r="AO161" s="195" t="str">
        <f t="shared" si="296"/>
        <v/>
      </c>
      <c r="AP161" s="195" t="str">
        <f t="shared" si="296"/>
        <v/>
      </c>
      <c r="AQ161" s="196" t="str">
        <f>IF(J161&gt;0,"",IF(J162&gt;0,1,""))</f>
        <v/>
      </c>
      <c r="AR161" s="196" t="str">
        <f>IF(J161="","",IF(C161&gt;0,"",1))</f>
        <v/>
      </c>
      <c r="AS161" s="195" t="str">
        <f t="shared" si="321"/>
        <v/>
      </c>
      <c r="AT161" s="195" t="str">
        <f t="shared" si="321"/>
        <v/>
      </c>
      <c r="AU161" s="195" t="str">
        <f t="shared" si="321"/>
        <v/>
      </c>
      <c r="AV161" s="195" t="str">
        <f t="shared" si="321"/>
        <v/>
      </c>
      <c r="AW161" s="196">
        <f>COUNTIF($C$14:C161,C161)</f>
        <v>0</v>
      </c>
      <c r="AX161" s="195" t="str">
        <f t="shared" si="321"/>
        <v/>
      </c>
      <c r="AY161" s="195" t="str">
        <f t="shared" si="321"/>
        <v/>
      </c>
      <c r="AZ161" s="195" t="str">
        <f t="shared" si="321"/>
        <v/>
      </c>
      <c r="BA161" s="195" t="str">
        <f t="shared" si="321"/>
        <v/>
      </c>
    </row>
    <row r="162" spans="1:53" s="17" customFormat="1" ht="18" customHeight="1" thickBot="1">
      <c r="A162" s="344"/>
      <c r="B162" s="315"/>
      <c r="C162" s="317"/>
      <c r="D162" s="317"/>
      <c r="E162" s="317"/>
      <c r="F162" s="39" t="str">
        <f>IF(C161&gt;0,VLOOKUP(C161,男子登録情報!$A$1:$H$1688,5,0),"")</f>
        <v/>
      </c>
      <c r="G162" s="353"/>
      <c r="H162" s="353"/>
      <c r="I162" s="9" t="s">
        <v>33</v>
      </c>
      <c r="J162" s="152"/>
      <c r="K162" s="7" t="str">
        <f>IF(J162&gt;0,VLOOKUP(J162,男子登録情報!$J$2:$K$21,2,0),"")</f>
        <v/>
      </c>
      <c r="L162" s="9" t="s">
        <v>34</v>
      </c>
      <c r="M162" s="206"/>
      <c r="N162" s="8" t="str">
        <f t="shared" si="282"/>
        <v/>
      </c>
      <c r="O162" s="630"/>
      <c r="P162" s="305"/>
      <c r="Q162" s="306"/>
      <c r="R162" s="307"/>
      <c r="S162" s="330"/>
      <c r="T162" s="330"/>
      <c r="Y162" s="195" t="str">
        <f>IF(C161="","",COUNTIF($B$14:$C$462,C161))</f>
        <v/>
      </c>
      <c r="Z162" s="195" t="str">
        <f t="shared" ref="Z162" si="328">IF(C161="","",COUNTIF($J$14:$J$463,J162))</f>
        <v/>
      </c>
      <c r="AA162" s="195" t="str">
        <f t="shared" ref="AA162" si="329">IF(C161="","",IF(AND(Y162&gt;1,Z162&gt;1),1,""))</f>
        <v/>
      </c>
      <c r="AB162" s="195" t="str">
        <f t="shared" si="288"/>
        <v/>
      </c>
      <c r="AC162" s="195" t="str">
        <f t="shared" si="289"/>
        <v/>
      </c>
      <c r="AD162" s="195" t="str">
        <f t="shared" si="246"/>
        <v/>
      </c>
      <c r="AE162" s="195" t="str">
        <f t="shared" si="246"/>
        <v/>
      </c>
      <c r="AF162" s="195" t="str">
        <f t="shared" si="296"/>
        <v/>
      </c>
      <c r="AG162" s="195" t="str">
        <f t="shared" si="296"/>
        <v/>
      </c>
      <c r="AH162" s="195" t="str">
        <f t="shared" si="296"/>
        <v/>
      </c>
      <c r="AI162" s="195" t="str">
        <f t="shared" si="296"/>
        <v/>
      </c>
      <c r="AJ162" s="195" t="str">
        <f t="shared" si="296"/>
        <v/>
      </c>
      <c r="AK162" s="195" t="str">
        <f t="shared" si="296"/>
        <v/>
      </c>
      <c r="AL162" s="195" t="str">
        <f t="shared" si="296"/>
        <v/>
      </c>
      <c r="AM162" s="195" t="str">
        <f t="shared" si="296"/>
        <v/>
      </c>
      <c r="AN162" s="195" t="str">
        <f t="shared" si="296"/>
        <v/>
      </c>
      <c r="AO162" s="195" t="str">
        <f t="shared" si="296"/>
        <v/>
      </c>
      <c r="AP162" s="195" t="str">
        <f t="shared" si="296"/>
        <v/>
      </c>
      <c r="AQ162" s="196" t="str">
        <f>IF(J162&gt;0,"",IF(J163&gt;0,1,""))</f>
        <v/>
      </c>
      <c r="AR162" s="196" t="str">
        <f>IF(J162="","",IF(C161&gt;0,"",1))</f>
        <v/>
      </c>
      <c r="AS162" s="195" t="str">
        <f t="shared" si="321"/>
        <v/>
      </c>
      <c r="AT162" s="195" t="str">
        <f t="shared" si="321"/>
        <v/>
      </c>
      <c r="AU162" s="195" t="str">
        <f t="shared" si="321"/>
        <v/>
      </c>
      <c r="AV162" s="195" t="str">
        <f t="shared" si="321"/>
        <v/>
      </c>
      <c r="AW162" s="196"/>
      <c r="AX162" s="195" t="str">
        <f t="shared" si="321"/>
        <v/>
      </c>
      <c r="AY162" s="195" t="str">
        <f t="shared" si="321"/>
        <v/>
      </c>
      <c r="AZ162" s="195" t="str">
        <f t="shared" si="321"/>
        <v/>
      </c>
      <c r="BA162" s="195" t="str">
        <f t="shared" si="321"/>
        <v/>
      </c>
    </row>
    <row r="163" spans="1:53" s="17" customFormat="1" ht="18" customHeight="1" thickBot="1">
      <c r="A163" s="345"/>
      <c r="B163" s="303" t="s">
        <v>35</v>
      </c>
      <c r="C163" s="304"/>
      <c r="D163" s="40"/>
      <c r="E163" s="40"/>
      <c r="F163" s="41"/>
      <c r="G163" s="354"/>
      <c r="H163" s="354"/>
      <c r="I163" s="10" t="s">
        <v>36</v>
      </c>
      <c r="J163" s="152"/>
      <c r="K163" s="11" t="str">
        <f>IF(J163&gt;0,VLOOKUP(J163,男子登録情報!$J$2:$K$21,2,0),"")</f>
        <v/>
      </c>
      <c r="L163" s="12" t="s">
        <v>37</v>
      </c>
      <c r="M163" s="207"/>
      <c r="N163" s="8" t="str">
        <f t="shared" si="282"/>
        <v/>
      </c>
      <c r="O163" s="631"/>
      <c r="P163" s="308"/>
      <c r="Q163" s="309"/>
      <c r="R163" s="310"/>
      <c r="S163" s="331"/>
      <c r="T163" s="331"/>
      <c r="Y163" s="195" t="str">
        <f>IF(C161="","",COUNTIF($B$14:$C$462,C161))</f>
        <v/>
      </c>
      <c r="Z163" s="195" t="str">
        <f t="shared" ref="Z163" si="330">IF(C161="","",COUNTIF($J$14:$J$463,J163))</f>
        <v/>
      </c>
      <c r="AA163" s="195" t="str">
        <f t="shared" ref="AA163" si="331">IF(C161="","",IF(AND(Y163&gt;1,Z163&gt;1),1,""))</f>
        <v/>
      </c>
      <c r="AB163" s="195" t="str">
        <f t="shared" si="288"/>
        <v/>
      </c>
      <c r="AC163" s="195" t="str">
        <f t="shared" si="289"/>
        <v/>
      </c>
      <c r="AD163" s="195" t="str">
        <f t="shared" si="246"/>
        <v/>
      </c>
      <c r="AE163" s="195" t="str">
        <f t="shared" si="246"/>
        <v/>
      </c>
      <c r="AF163" s="195" t="str">
        <f t="shared" si="296"/>
        <v/>
      </c>
      <c r="AG163" s="195" t="str">
        <f t="shared" si="296"/>
        <v/>
      </c>
      <c r="AH163" s="195" t="str">
        <f t="shared" si="296"/>
        <v/>
      </c>
      <c r="AI163" s="195" t="str">
        <f t="shared" si="296"/>
        <v/>
      </c>
      <c r="AJ163" s="195" t="str">
        <f t="shared" si="296"/>
        <v/>
      </c>
      <c r="AK163" s="195" t="str">
        <f t="shared" si="296"/>
        <v/>
      </c>
      <c r="AL163" s="195" t="str">
        <f t="shared" si="296"/>
        <v/>
      </c>
      <c r="AM163" s="195" t="str">
        <f t="shared" si="296"/>
        <v/>
      </c>
      <c r="AN163" s="195" t="str">
        <f t="shared" si="296"/>
        <v/>
      </c>
      <c r="AO163" s="195" t="str">
        <f t="shared" si="296"/>
        <v/>
      </c>
      <c r="AP163" s="195" t="str">
        <f t="shared" si="296"/>
        <v/>
      </c>
      <c r="AQ163" s="196" t="str">
        <f>IF(C161="","",IF(S161&gt;0,"",IF(T161&gt;0,"",IF(COUNTBLANK(J161:J163)&lt;3,"",1))))</f>
        <v/>
      </c>
      <c r="AR163" s="196" t="str">
        <f>IF(J163="","",IF(C161&gt;0,"",1))</f>
        <v/>
      </c>
      <c r="AS163" s="195" t="str">
        <f t="shared" si="321"/>
        <v/>
      </c>
      <c r="AT163" s="195" t="str">
        <f t="shared" si="321"/>
        <v/>
      </c>
      <c r="AU163" s="195" t="str">
        <f t="shared" si="321"/>
        <v/>
      </c>
      <c r="AV163" s="195" t="str">
        <f t="shared" si="321"/>
        <v/>
      </c>
      <c r="AW163" s="196"/>
      <c r="AX163" s="195" t="str">
        <f t="shared" si="321"/>
        <v/>
      </c>
      <c r="AY163" s="195" t="str">
        <f t="shared" si="321"/>
        <v/>
      </c>
      <c r="AZ163" s="195" t="str">
        <f t="shared" si="321"/>
        <v/>
      </c>
      <c r="BA163" s="195" t="str">
        <f t="shared" si="321"/>
        <v/>
      </c>
    </row>
    <row r="164" spans="1:53" s="17" customFormat="1" ht="18" customHeight="1" thickTop="1" thickBot="1">
      <c r="A164" s="343">
        <v>51</v>
      </c>
      <c r="B164" s="314" t="s">
        <v>1234</v>
      </c>
      <c r="C164" s="316"/>
      <c r="D164" s="316" t="str">
        <f>IF(C164&gt;0,VLOOKUP(C164,男子登録情報!$A$1:$H$1688,3,0),"")</f>
        <v/>
      </c>
      <c r="E164" s="316" t="str">
        <f>IF(C164&gt;0,VLOOKUP(C164,男子登録情報!$A$1:$H$1688,4,0),"")</f>
        <v/>
      </c>
      <c r="F164" s="38" t="str">
        <f>IF(C164&gt;0,VLOOKUP(C164,男子登録情報!$A$1:$H$1688,8,0),"")</f>
        <v/>
      </c>
      <c r="G164" s="352" t="e">
        <f>IF(F165&gt;0,VLOOKUP(F165,男子登録情報!$N$2:$O$48,2,0),"")</f>
        <v>#N/A</v>
      </c>
      <c r="H164" s="352" t="str">
        <f>IF(C164&gt;0,TEXT(C164,"100000000"),"")</f>
        <v/>
      </c>
      <c r="I164" s="6" t="s">
        <v>29</v>
      </c>
      <c r="J164" s="152"/>
      <c r="K164" s="7" t="str">
        <f>IF(J164&gt;0,VLOOKUP(J164,男子登録情報!$J$1:$K$21,2,0),"")</f>
        <v/>
      </c>
      <c r="L164" s="6" t="s">
        <v>32</v>
      </c>
      <c r="M164" s="208"/>
      <c r="N164" s="8" t="str">
        <f t="shared" si="282"/>
        <v/>
      </c>
      <c r="O164" s="630"/>
      <c r="P164" s="326"/>
      <c r="Q164" s="327"/>
      <c r="R164" s="328"/>
      <c r="S164" s="329" t="str">
        <f>IF(C164="","",IF(COUNTIF('様式Ⅱ(男子4×100mR)'!$C$18:$C$29,C164)=0,"",$A$5))</f>
        <v/>
      </c>
      <c r="T164" s="329" t="str">
        <f>IF(C164="","",IF(COUNTIF('様式Ⅱ(男子4×400mR)'!$C$18:$C$29,C164)=0,"",$A$5))</f>
        <v/>
      </c>
      <c r="Y164" s="195" t="str">
        <f>IF(C164="","",COUNTIF($B$14:$C$462,C164))</f>
        <v/>
      </c>
      <c r="Z164" s="195" t="str">
        <f t="shared" ref="Z164" si="332">IF(C164="","",COUNTIF($J$14:$J$463,J164))</f>
        <v/>
      </c>
      <c r="AA164" s="195" t="str">
        <f t="shared" ref="AA164" si="333">IF(C164="","",IF(AND(Y164&gt;1,Z164&gt;1),1,""))</f>
        <v/>
      </c>
      <c r="AB164" s="195" t="str">
        <f t="shared" si="288"/>
        <v/>
      </c>
      <c r="AC164" s="195" t="str">
        <f t="shared" si="289"/>
        <v/>
      </c>
      <c r="AD164" s="195" t="str">
        <f t="shared" si="246"/>
        <v/>
      </c>
      <c r="AE164" s="195" t="str">
        <f t="shared" si="246"/>
        <v/>
      </c>
      <c r="AF164" s="195" t="str">
        <f t="shared" si="296"/>
        <v/>
      </c>
      <c r="AG164" s="195" t="str">
        <f t="shared" si="296"/>
        <v/>
      </c>
      <c r="AH164" s="195" t="str">
        <f t="shared" si="296"/>
        <v/>
      </c>
      <c r="AI164" s="195" t="str">
        <f t="shared" si="296"/>
        <v/>
      </c>
      <c r="AJ164" s="195" t="str">
        <f t="shared" si="296"/>
        <v/>
      </c>
      <c r="AK164" s="195" t="str">
        <f t="shared" si="296"/>
        <v/>
      </c>
      <c r="AL164" s="195" t="str">
        <f t="shared" si="296"/>
        <v/>
      </c>
      <c r="AM164" s="195" t="str">
        <f t="shared" si="296"/>
        <v/>
      </c>
      <c r="AN164" s="195" t="str">
        <f t="shared" si="296"/>
        <v/>
      </c>
      <c r="AO164" s="195" t="str">
        <f t="shared" si="296"/>
        <v/>
      </c>
      <c r="AP164" s="195" t="str">
        <f t="shared" si="296"/>
        <v/>
      </c>
      <c r="AQ164" s="196" t="str">
        <f>IF(J164&gt;0,"",IF(J165&gt;0,1,""))</f>
        <v/>
      </c>
      <c r="AR164" s="196" t="str">
        <f>IF(J164="","",IF(C164&gt;0,"",1))</f>
        <v/>
      </c>
      <c r="AS164" s="195" t="str">
        <f t="shared" si="321"/>
        <v/>
      </c>
      <c r="AT164" s="195" t="str">
        <f t="shared" si="321"/>
        <v/>
      </c>
      <c r="AU164" s="195" t="str">
        <f t="shared" si="321"/>
        <v/>
      </c>
      <c r="AV164" s="195" t="str">
        <f t="shared" si="321"/>
        <v/>
      </c>
      <c r="AW164" s="196">
        <f>COUNTIF($C$14:C164,C164)</f>
        <v>0</v>
      </c>
      <c r="AX164" s="195" t="str">
        <f t="shared" si="321"/>
        <v/>
      </c>
      <c r="AY164" s="195" t="str">
        <f t="shared" si="321"/>
        <v/>
      </c>
      <c r="AZ164" s="195" t="str">
        <f t="shared" si="321"/>
        <v/>
      </c>
      <c r="BA164" s="195" t="str">
        <f t="shared" si="321"/>
        <v/>
      </c>
    </row>
    <row r="165" spans="1:53" s="17" customFormat="1" ht="18" customHeight="1" thickBot="1">
      <c r="A165" s="344"/>
      <c r="B165" s="315"/>
      <c r="C165" s="317"/>
      <c r="D165" s="317"/>
      <c r="E165" s="317"/>
      <c r="F165" s="39" t="str">
        <f>IF(C164&gt;0,VLOOKUP(C164,男子登録情報!$A$1:$H$1688,5,0),"")</f>
        <v/>
      </c>
      <c r="G165" s="353"/>
      <c r="H165" s="353"/>
      <c r="I165" s="9" t="s">
        <v>33</v>
      </c>
      <c r="J165" s="152"/>
      <c r="K165" s="7" t="str">
        <f>IF(J165&gt;0,VLOOKUP(J165,男子登録情報!$J$2:$K$21,2,0),"")</f>
        <v/>
      </c>
      <c r="L165" s="9" t="s">
        <v>34</v>
      </c>
      <c r="M165" s="206"/>
      <c r="N165" s="8" t="str">
        <f t="shared" si="282"/>
        <v/>
      </c>
      <c r="O165" s="630"/>
      <c r="P165" s="305"/>
      <c r="Q165" s="306"/>
      <c r="R165" s="307"/>
      <c r="S165" s="330"/>
      <c r="T165" s="330"/>
      <c r="Y165" s="195" t="str">
        <f>IF(C164="","",COUNTIF($B$14:$C$462,C164))</f>
        <v/>
      </c>
      <c r="Z165" s="195" t="str">
        <f t="shared" ref="Z165" si="334">IF(C164="","",COUNTIF($J$14:$J$463,J165))</f>
        <v/>
      </c>
      <c r="AA165" s="195" t="str">
        <f t="shared" ref="AA165" si="335">IF(C164="","",IF(AND(Y165&gt;1,Z165&gt;1),1,""))</f>
        <v/>
      </c>
      <c r="AB165" s="195" t="str">
        <f t="shared" si="288"/>
        <v/>
      </c>
      <c r="AC165" s="195" t="str">
        <f t="shared" si="289"/>
        <v/>
      </c>
      <c r="AD165" s="195" t="str">
        <f t="shared" si="246"/>
        <v/>
      </c>
      <c r="AE165" s="195" t="str">
        <f t="shared" si="246"/>
        <v/>
      </c>
      <c r="AF165" s="195" t="str">
        <f t="shared" si="296"/>
        <v/>
      </c>
      <c r="AG165" s="195" t="str">
        <f t="shared" si="296"/>
        <v/>
      </c>
      <c r="AH165" s="195" t="str">
        <f t="shared" si="296"/>
        <v/>
      </c>
      <c r="AI165" s="195" t="str">
        <f t="shared" si="296"/>
        <v/>
      </c>
      <c r="AJ165" s="195" t="str">
        <f t="shared" si="296"/>
        <v/>
      </c>
      <c r="AK165" s="195" t="str">
        <f t="shared" si="296"/>
        <v/>
      </c>
      <c r="AL165" s="195" t="str">
        <f t="shared" si="296"/>
        <v/>
      </c>
      <c r="AM165" s="195" t="str">
        <f t="shared" si="296"/>
        <v/>
      </c>
      <c r="AN165" s="195" t="str">
        <f t="shared" si="296"/>
        <v/>
      </c>
      <c r="AO165" s="195" t="str">
        <f t="shared" si="296"/>
        <v/>
      </c>
      <c r="AP165" s="195" t="str">
        <f t="shared" si="296"/>
        <v/>
      </c>
      <c r="AQ165" s="196" t="str">
        <f>IF(J165&gt;0,"",IF(J166&gt;0,1,""))</f>
        <v/>
      </c>
      <c r="AR165" s="196" t="str">
        <f>IF(J165="","",IF(C164&gt;0,"",1))</f>
        <v/>
      </c>
      <c r="AS165" s="195" t="str">
        <f t="shared" si="321"/>
        <v/>
      </c>
      <c r="AT165" s="195" t="str">
        <f t="shared" si="321"/>
        <v/>
      </c>
      <c r="AU165" s="195" t="str">
        <f t="shared" si="321"/>
        <v/>
      </c>
      <c r="AV165" s="195" t="str">
        <f t="shared" si="321"/>
        <v/>
      </c>
      <c r="AW165" s="196"/>
      <c r="AX165" s="195" t="str">
        <f t="shared" si="321"/>
        <v/>
      </c>
      <c r="AY165" s="195" t="str">
        <f t="shared" si="321"/>
        <v/>
      </c>
      <c r="AZ165" s="195" t="str">
        <f t="shared" si="321"/>
        <v/>
      </c>
      <c r="BA165" s="195" t="str">
        <f t="shared" si="321"/>
        <v/>
      </c>
    </row>
    <row r="166" spans="1:53" s="17" customFormat="1" ht="18" customHeight="1" thickBot="1">
      <c r="A166" s="345"/>
      <c r="B166" s="303" t="s">
        <v>35</v>
      </c>
      <c r="C166" s="304"/>
      <c r="D166" s="40"/>
      <c r="E166" s="40"/>
      <c r="F166" s="41"/>
      <c r="G166" s="354"/>
      <c r="H166" s="354"/>
      <c r="I166" s="10" t="s">
        <v>36</v>
      </c>
      <c r="J166" s="152"/>
      <c r="K166" s="11" t="str">
        <f>IF(J166&gt;0,VLOOKUP(J166,男子登録情報!$J$2:$K$21,2,0),"")</f>
        <v/>
      </c>
      <c r="L166" s="12" t="s">
        <v>37</v>
      </c>
      <c r="M166" s="207"/>
      <c r="N166" s="8" t="str">
        <f t="shared" si="282"/>
        <v/>
      </c>
      <c r="O166" s="631"/>
      <c r="P166" s="308"/>
      <c r="Q166" s="309"/>
      <c r="R166" s="310"/>
      <c r="S166" s="331"/>
      <c r="T166" s="331"/>
      <c r="Y166" s="195" t="str">
        <f>IF(C164="","",COUNTIF($B$14:$C$462,C164))</f>
        <v/>
      </c>
      <c r="Z166" s="195" t="str">
        <f t="shared" ref="Z166" si="336">IF(C164="","",COUNTIF($J$14:$J$463,J166))</f>
        <v/>
      </c>
      <c r="AA166" s="195" t="str">
        <f t="shared" ref="AA166" si="337">IF(C164="","",IF(AND(Y166&gt;1,Z166&gt;1),1,""))</f>
        <v/>
      </c>
      <c r="AB166" s="195" t="str">
        <f t="shared" si="288"/>
        <v/>
      </c>
      <c r="AC166" s="195" t="str">
        <f t="shared" si="289"/>
        <v/>
      </c>
      <c r="AD166" s="195" t="str">
        <f t="shared" si="246"/>
        <v/>
      </c>
      <c r="AE166" s="195" t="str">
        <f t="shared" si="246"/>
        <v/>
      </c>
      <c r="AF166" s="195" t="str">
        <f t="shared" si="296"/>
        <v/>
      </c>
      <c r="AG166" s="195" t="str">
        <f t="shared" si="296"/>
        <v/>
      </c>
      <c r="AH166" s="195" t="str">
        <f t="shared" si="296"/>
        <v/>
      </c>
      <c r="AI166" s="195" t="str">
        <f t="shared" si="296"/>
        <v/>
      </c>
      <c r="AJ166" s="195" t="str">
        <f t="shared" si="296"/>
        <v/>
      </c>
      <c r="AK166" s="195" t="str">
        <f t="shared" si="296"/>
        <v/>
      </c>
      <c r="AL166" s="195" t="str">
        <f t="shared" si="296"/>
        <v/>
      </c>
      <c r="AM166" s="195" t="str">
        <f t="shared" si="296"/>
        <v/>
      </c>
      <c r="AN166" s="195" t="str">
        <f t="shared" si="296"/>
        <v/>
      </c>
      <c r="AO166" s="195" t="str">
        <f t="shared" si="296"/>
        <v/>
      </c>
      <c r="AP166" s="195" t="str">
        <f t="shared" si="296"/>
        <v/>
      </c>
      <c r="AQ166" s="196" t="str">
        <f>IF(C164="","",IF(S164&gt;0,"",IF(T164&gt;0,"",IF(COUNTBLANK(J164:J166)&lt;3,"",1))))</f>
        <v/>
      </c>
      <c r="AR166" s="196" t="str">
        <f>IF(J166="","",IF(C164&gt;0,"",1))</f>
        <v/>
      </c>
      <c r="AS166" s="195" t="str">
        <f t="shared" si="321"/>
        <v/>
      </c>
      <c r="AT166" s="195" t="str">
        <f t="shared" si="321"/>
        <v/>
      </c>
      <c r="AU166" s="195" t="str">
        <f t="shared" si="321"/>
        <v/>
      </c>
      <c r="AV166" s="195" t="str">
        <f t="shared" si="321"/>
        <v/>
      </c>
      <c r="AW166" s="196"/>
      <c r="AX166" s="195" t="str">
        <f t="shared" si="321"/>
        <v/>
      </c>
      <c r="AY166" s="195" t="str">
        <f t="shared" si="321"/>
        <v/>
      </c>
      <c r="AZ166" s="195" t="str">
        <f t="shared" si="321"/>
        <v/>
      </c>
      <c r="BA166" s="195" t="str">
        <f t="shared" si="321"/>
        <v/>
      </c>
    </row>
    <row r="167" spans="1:53" s="17" customFormat="1" ht="18" customHeight="1" thickTop="1" thickBot="1">
      <c r="A167" s="343">
        <v>52</v>
      </c>
      <c r="B167" s="314" t="s">
        <v>1234</v>
      </c>
      <c r="C167" s="316"/>
      <c r="D167" s="316" t="str">
        <f>IF(C167&gt;0,VLOOKUP(C167,男子登録情報!$A$1:$H$1688,3,0),"")</f>
        <v/>
      </c>
      <c r="E167" s="316" t="str">
        <f>IF(C167&gt;0,VLOOKUP(C167,男子登録情報!$A$1:$H$1688,4,0),"")</f>
        <v/>
      </c>
      <c r="F167" s="38" t="str">
        <f>IF(C167&gt;0,VLOOKUP(C167,男子登録情報!$A$1:$H$1688,8,0),"")</f>
        <v/>
      </c>
      <c r="G167" s="352" t="e">
        <f>IF(F168&gt;0,VLOOKUP(F168,男子登録情報!$N$2:$O$48,2,0),"")</f>
        <v>#N/A</v>
      </c>
      <c r="H167" s="352" t="str">
        <f>IF(C167&gt;0,TEXT(C167,"100000000"),"")</f>
        <v/>
      </c>
      <c r="I167" s="6" t="s">
        <v>29</v>
      </c>
      <c r="J167" s="152"/>
      <c r="K167" s="7" t="str">
        <f>IF(J167&gt;0,VLOOKUP(J167,男子登録情報!$J$1:$K$21,2,0),"")</f>
        <v/>
      </c>
      <c r="L167" s="6" t="s">
        <v>32</v>
      </c>
      <c r="M167" s="208"/>
      <c r="N167" s="8" t="str">
        <f t="shared" si="282"/>
        <v/>
      </c>
      <c r="O167" s="630"/>
      <c r="P167" s="326"/>
      <c r="Q167" s="327"/>
      <c r="R167" s="328"/>
      <c r="S167" s="329" t="str">
        <f>IF(C167="","",IF(COUNTIF('様式Ⅱ(男子4×100mR)'!$C$18:$C$29,C167)=0,"",$A$5))</f>
        <v/>
      </c>
      <c r="T167" s="329" t="str">
        <f>IF(C167="","",IF(COUNTIF('様式Ⅱ(男子4×400mR)'!$C$18:$C$29,C167)=0,"",$A$5))</f>
        <v/>
      </c>
      <c r="Y167" s="195" t="str">
        <f>IF(C167="","",COUNTIF($B$14:$C$462,C167))</f>
        <v/>
      </c>
      <c r="Z167" s="195" t="str">
        <f t="shared" ref="Z167" si="338">IF(C167="","",COUNTIF($J$14:$J$463,J167))</f>
        <v/>
      </c>
      <c r="AA167" s="195" t="str">
        <f t="shared" ref="AA167" si="339">IF(C167="","",IF(AND(Y167&gt;1,Z167&gt;1),1,""))</f>
        <v/>
      </c>
      <c r="AB167" s="195" t="str">
        <f t="shared" si="288"/>
        <v/>
      </c>
      <c r="AC167" s="195" t="str">
        <f t="shared" si="289"/>
        <v/>
      </c>
      <c r="AD167" s="195" t="str">
        <f t="shared" si="246"/>
        <v/>
      </c>
      <c r="AE167" s="195" t="str">
        <f t="shared" si="246"/>
        <v/>
      </c>
      <c r="AF167" s="195" t="str">
        <f t="shared" si="296"/>
        <v/>
      </c>
      <c r="AG167" s="195" t="str">
        <f t="shared" si="296"/>
        <v/>
      </c>
      <c r="AH167" s="195" t="str">
        <f t="shared" si="296"/>
        <v/>
      </c>
      <c r="AI167" s="195" t="str">
        <f t="shared" si="296"/>
        <v/>
      </c>
      <c r="AJ167" s="195" t="str">
        <f t="shared" si="296"/>
        <v/>
      </c>
      <c r="AK167" s="195" t="str">
        <f t="shared" si="296"/>
        <v/>
      </c>
      <c r="AL167" s="195" t="str">
        <f t="shared" si="296"/>
        <v/>
      </c>
      <c r="AM167" s="195" t="str">
        <f t="shared" si="296"/>
        <v/>
      </c>
      <c r="AN167" s="195" t="str">
        <f t="shared" si="296"/>
        <v/>
      </c>
      <c r="AO167" s="195" t="str">
        <f t="shared" si="296"/>
        <v/>
      </c>
      <c r="AP167" s="195" t="str">
        <f t="shared" si="296"/>
        <v/>
      </c>
      <c r="AQ167" s="196" t="str">
        <f>IF(J167&gt;0,"",IF(J168&gt;0,1,""))</f>
        <v/>
      </c>
      <c r="AR167" s="196" t="str">
        <f>IF(J167="","",IF(C167&gt;0,"",1))</f>
        <v/>
      </c>
      <c r="AS167" s="195" t="str">
        <f t="shared" si="321"/>
        <v/>
      </c>
      <c r="AT167" s="195" t="str">
        <f t="shared" si="321"/>
        <v/>
      </c>
      <c r="AU167" s="195" t="str">
        <f t="shared" si="321"/>
        <v/>
      </c>
      <c r="AV167" s="195" t="str">
        <f t="shared" si="321"/>
        <v/>
      </c>
      <c r="AW167" s="196">
        <f>COUNTIF($C$14:C167,C167)</f>
        <v>0</v>
      </c>
      <c r="AX167" s="195" t="str">
        <f t="shared" si="321"/>
        <v/>
      </c>
      <c r="AY167" s="195" t="str">
        <f t="shared" si="321"/>
        <v/>
      </c>
      <c r="AZ167" s="195" t="str">
        <f t="shared" si="321"/>
        <v/>
      </c>
      <c r="BA167" s="195" t="str">
        <f t="shared" si="321"/>
        <v/>
      </c>
    </row>
    <row r="168" spans="1:53" s="17" customFormat="1" ht="18" customHeight="1" thickBot="1">
      <c r="A168" s="344"/>
      <c r="B168" s="315"/>
      <c r="C168" s="317"/>
      <c r="D168" s="317"/>
      <c r="E168" s="317"/>
      <c r="F168" s="39" t="str">
        <f>IF(C167&gt;0,VLOOKUP(C167,男子登録情報!$A$1:$H$1688,5,0),"")</f>
        <v/>
      </c>
      <c r="G168" s="353"/>
      <c r="H168" s="353"/>
      <c r="I168" s="9" t="s">
        <v>33</v>
      </c>
      <c r="J168" s="152"/>
      <c r="K168" s="7" t="str">
        <f>IF(J168&gt;0,VLOOKUP(J168,男子登録情報!$J$2:$K$21,2,0),"")</f>
        <v/>
      </c>
      <c r="L168" s="9" t="s">
        <v>34</v>
      </c>
      <c r="M168" s="206"/>
      <c r="N168" s="8" t="str">
        <f t="shared" si="282"/>
        <v/>
      </c>
      <c r="O168" s="630"/>
      <c r="P168" s="305"/>
      <c r="Q168" s="306"/>
      <c r="R168" s="307"/>
      <c r="S168" s="330"/>
      <c r="T168" s="330"/>
      <c r="Y168" s="195" t="str">
        <f>IF(C167="","",COUNTIF($B$14:$C$462,C167))</f>
        <v/>
      </c>
      <c r="Z168" s="195" t="str">
        <f t="shared" ref="Z168" si="340">IF(C167="","",COUNTIF($J$14:$J$463,J168))</f>
        <v/>
      </c>
      <c r="AA168" s="195" t="str">
        <f t="shared" ref="AA168" si="341">IF(C167="","",IF(AND(Y168&gt;1,Z168&gt;1),1,""))</f>
        <v/>
      </c>
      <c r="AB168" s="195" t="str">
        <f t="shared" si="288"/>
        <v/>
      </c>
      <c r="AC168" s="195" t="str">
        <f t="shared" si="289"/>
        <v/>
      </c>
      <c r="AD168" s="195" t="str">
        <f t="shared" si="246"/>
        <v/>
      </c>
      <c r="AE168" s="195" t="str">
        <f t="shared" si="246"/>
        <v/>
      </c>
      <c r="AF168" s="195" t="str">
        <f t="shared" si="296"/>
        <v/>
      </c>
      <c r="AG168" s="195" t="str">
        <f t="shared" si="296"/>
        <v/>
      </c>
      <c r="AH168" s="195" t="str">
        <f t="shared" si="296"/>
        <v/>
      </c>
      <c r="AI168" s="195" t="str">
        <f t="shared" si="296"/>
        <v/>
      </c>
      <c r="AJ168" s="195" t="str">
        <f t="shared" si="296"/>
        <v/>
      </c>
      <c r="AK168" s="195" t="str">
        <f t="shared" si="296"/>
        <v/>
      </c>
      <c r="AL168" s="195" t="str">
        <f t="shared" si="296"/>
        <v/>
      </c>
      <c r="AM168" s="195" t="str">
        <f t="shared" si="296"/>
        <v/>
      </c>
      <c r="AN168" s="195" t="str">
        <f t="shared" si="296"/>
        <v/>
      </c>
      <c r="AO168" s="195" t="str">
        <f t="shared" si="296"/>
        <v/>
      </c>
      <c r="AP168" s="195" t="str">
        <f t="shared" si="296"/>
        <v/>
      </c>
      <c r="AQ168" s="196" t="str">
        <f>IF(J168&gt;0,"",IF(J169&gt;0,1,""))</f>
        <v/>
      </c>
      <c r="AR168" s="196" t="str">
        <f>IF(J168="","",IF(C167&gt;0,"",1))</f>
        <v/>
      </c>
      <c r="AS168" s="195" t="str">
        <f t="shared" si="321"/>
        <v/>
      </c>
      <c r="AT168" s="195" t="str">
        <f t="shared" si="321"/>
        <v/>
      </c>
      <c r="AU168" s="195" t="str">
        <f t="shared" si="321"/>
        <v/>
      </c>
      <c r="AV168" s="195" t="str">
        <f t="shared" si="321"/>
        <v/>
      </c>
      <c r="AW168" s="196"/>
      <c r="AX168" s="195" t="str">
        <f t="shared" si="321"/>
        <v/>
      </c>
      <c r="AY168" s="195" t="str">
        <f t="shared" si="321"/>
        <v/>
      </c>
      <c r="AZ168" s="195" t="str">
        <f t="shared" si="321"/>
        <v/>
      </c>
      <c r="BA168" s="195" t="str">
        <f t="shared" si="321"/>
        <v/>
      </c>
    </row>
    <row r="169" spans="1:53" s="17" customFormat="1" ht="18" customHeight="1" thickBot="1">
      <c r="A169" s="345"/>
      <c r="B169" s="303" t="s">
        <v>35</v>
      </c>
      <c r="C169" s="304"/>
      <c r="D169" s="40"/>
      <c r="E169" s="40"/>
      <c r="F169" s="41"/>
      <c r="G169" s="354"/>
      <c r="H169" s="354"/>
      <c r="I169" s="10" t="s">
        <v>36</v>
      </c>
      <c r="J169" s="152"/>
      <c r="K169" s="11" t="str">
        <f>IF(J169&gt;0,VLOOKUP(J169,男子登録情報!$J$2:$K$21,2,0),"")</f>
        <v/>
      </c>
      <c r="L169" s="12" t="s">
        <v>37</v>
      </c>
      <c r="M169" s="207"/>
      <c r="N169" s="8" t="str">
        <f t="shared" si="282"/>
        <v/>
      </c>
      <c r="O169" s="631"/>
      <c r="P169" s="308"/>
      <c r="Q169" s="309"/>
      <c r="R169" s="310"/>
      <c r="S169" s="331"/>
      <c r="T169" s="331"/>
      <c r="Y169" s="195" t="str">
        <f>IF(C167="","",COUNTIF($B$14:$C$462,C167))</f>
        <v/>
      </c>
      <c r="Z169" s="195" t="str">
        <f t="shared" ref="Z169" si="342">IF(C167="","",COUNTIF($J$14:$J$463,J169))</f>
        <v/>
      </c>
      <c r="AA169" s="195" t="str">
        <f t="shared" ref="AA169" si="343">IF(C167="","",IF(AND(Y169&gt;1,Z169&gt;1),1,""))</f>
        <v/>
      </c>
      <c r="AB169" s="195" t="str">
        <f t="shared" si="288"/>
        <v/>
      </c>
      <c r="AC169" s="195" t="str">
        <f t="shared" si="289"/>
        <v/>
      </c>
      <c r="AD169" s="195" t="str">
        <f t="shared" si="246"/>
        <v/>
      </c>
      <c r="AE169" s="195" t="str">
        <f t="shared" si="246"/>
        <v/>
      </c>
      <c r="AF169" s="195" t="str">
        <f t="shared" si="296"/>
        <v/>
      </c>
      <c r="AG169" s="195" t="str">
        <f t="shared" si="296"/>
        <v/>
      </c>
      <c r="AH169" s="195" t="str">
        <f t="shared" si="296"/>
        <v/>
      </c>
      <c r="AI169" s="195" t="str">
        <f t="shared" si="296"/>
        <v/>
      </c>
      <c r="AJ169" s="195" t="str">
        <f t="shared" si="296"/>
        <v/>
      </c>
      <c r="AK169" s="195" t="str">
        <f t="shared" si="296"/>
        <v/>
      </c>
      <c r="AL169" s="195" t="str">
        <f t="shared" si="296"/>
        <v/>
      </c>
      <c r="AM169" s="195" t="str">
        <f t="shared" si="296"/>
        <v/>
      </c>
      <c r="AN169" s="195" t="str">
        <f t="shared" si="296"/>
        <v/>
      </c>
      <c r="AO169" s="195" t="str">
        <f t="shared" si="296"/>
        <v/>
      </c>
      <c r="AP169" s="195" t="str">
        <f t="shared" ref="AF169:AP193" si="344">IF($J169="","",COUNTIF($M169,AP$13))</f>
        <v/>
      </c>
      <c r="AQ169" s="196" t="str">
        <f>IF(C167="","",IF(S167&gt;0,"",IF(T167&gt;0,"",IF(COUNTBLANK(J167:J169)&lt;3,"",1))))</f>
        <v/>
      </c>
      <c r="AR169" s="196" t="str">
        <f>IF(J169="","",IF(C167&gt;0,"",1))</f>
        <v/>
      </c>
      <c r="AS169" s="195" t="str">
        <f t="shared" si="321"/>
        <v/>
      </c>
      <c r="AT169" s="195" t="str">
        <f t="shared" si="321"/>
        <v/>
      </c>
      <c r="AU169" s="195" t="str">
        <f t="shared" si="321"/>
        <v/>
      </c>
      <c r="AV169" s="195" t="str">
        <f t="shared" si="321"/>
        <v/>
      </c>
      <c r="AW169" s="196"/>
      <c r="AX169" s="195" t="str">
        <f t="shared" si="321"/>
        <v/>
      </c>
      <c r="AY169" s="195" t="str">
        <f t="shared" si="321"/>
        <v/>
      </c>
      <c r="AZ169" s="195" t="str">
        <f t="shared" si="321"/>
        <v/>
      </c>
      <c r="BA169" s="195" t="str">
        <f t="shared" si="321"/>
        <v/>
      </c>
    </row>
    <row r="170" spans="1:53" s="17" customFormat="1" ht="18" customHeight="1" thickTop="1" thickBot="1">
      <c r="A170" s="343">
        <v>53</v>
      </c>
      <c r="B170" s="314" t="s">
        <v>1234</v>
      </c>
      <c r="C170" s="316"/>
      <c r="D170" s="316" t="str">
        <f>IF(C170&gt;0,VLOOKUP(C170,男子登録情報!$A$1:$H$1688,3,0),"")</f>
        <v/>
      </c>
      <c r="E170" s="316" t="str">
        <f>IF(C170&gt;0,VLOOKUP(C170,男子登録情報!$A$1:$H$1688,4,0),"")</f>
        <v/>
      </c>
      <c r="F170" s="38" t="str">
        <f>IF(C170&gt;0,VLOOKUP(C170,男子登録情報!$A$1:$H$1688,8,0),"")</f>
        <v/>
      </c>
      <c r="G170" s="352" t="e">
        <f>IF(F171&gt;0,VLOOKUP(F171,男子登録情報!$N$2:$O$48,2,0),"")</f>
        <v>#N/A</v>
      </c>
      <c r="H170" s="352" t="str">
        <f>IF(C170&gt;0,TEXT(C170,"100000000"),"")</f>
        <v/>
      </c>
      <c r="I170" s="6" t="s">
        <v>29</v>
      </c>
      <c r="J170" s="152"/>
      <c r="K170" s="7" t="str">
        <f>IF(J170&gt;0,VLOOKUP(J170,男子登録情報!$J$1:$K$21,2,0),"")</f>
        <v/>
      </c>
      <c r="L170" s="6" t="s">
        <v>32</v>
      </c>
      <c r="M170" s="208"/>
      <c r="N170" s="8" t="str">
        <f t="shared" si="282"/>
        <v/>
      </c>
      <c r="O170" s="630"/>
      <c r="P170" s="326"/>
      <c r="Q170" s="327"/>
      <c r="R170" s="328"/>
      <c r="S170" s="329" t="str">
        <f>IF(C170="","",IF(COUNTIF('様式Ⅱ(男子4×100mR)'!$C$18:$C$29,C170)=0,"",$A$5))</f>
        <v/>
      </c>
      <c r="T170" s="329" t="str">
        <f>IF(C170="","",IF(COUNTIF('様式Ⅱ(男子4×400mR)'!$C$18:$C$29,C170)=0,"",$A$5))</f>
        <v/>
      </c>
      <c r="Y170" s="195" t="str">
        <f>IF(C170="","",COUNTIF($B$14:$C$462,C170))</f>
        <v/>
      </c>
      <c r="Z170" s="195" t="str">
        <f t="shared" ref="Z170" si="345">IF(C170="","",COUNTIF($J$14:$J$463,J170))</f>
        <v/>
      </c>
      <c r="AA170" s="195" t="str">
        <f t="shared" ref="AA170" si="346">IF(C170="","",IF(AND(Y170&gt;1,Z170&gt;1),1,""))</f>
        <v/>
      </c>
      <c r="AB170" s="195" t="str">
        <f t="shared" si="288"/>
        <v/>
      </c>
      <c r="AC170" s="195" t="str">
        <f t="shared" si="289"/>
        <v/>
      </c>
      <c r="AD170" s="195" t="str">
        <f t="shared" si="246"/>
        <v/>
      </c>
      <c r="AE170" s="195" t="str">
        <f t="shared" si="246"/>
        <v/>
      </c>
      <c r="AF170" s="195" t="str">
        <f t="shared" si="344"/>
        <v/>
      </c>
      <c r="AG170" s="195" t="str">
        <f t="shared" si="344"/>
        <v/>
      </c>
      <c r="AH170" s="195" t="str">
        <f t="shared" si="344"/>
        <v/>
      </c>
      <c r="AI170" s="195" t="str">
        <f t="shared" si="344"/>
        <v/>
      </c>
      <c r="AJ170" s="195" t="str">
        <f t="shared" si="344"/>
        <v/>
      </c>
      <c r="AK170" s="195" t="str">
        <f t="shared" si="344"/>
        <v/>
      </c>
      <c r="AL170" s="195" t="str">
        <f t="shared" si="344"/>
        <v/>
      </c>
      <c r="AM170" s="195" t="str">
        <f t="shared" si="344"/>
        <v/>
      </c>
      <c r="AN170" s="195" t="str">
        <f t="shared" si="344"/>
        <v/>
      </c>
      <c r="AO170" s="195" t="str">
        <f t="shared" si="344"/>
        <v/>
      </c>
      <c r="AP170" s="195" t="str">
        <f t="shared" si="344"/>
        <v/>
      </c>
      <c r="AQ170" s="196" t="str">
        <f>IF(J170&gt;0,"",IF(J171&gt;0,1,""))</f>
        <v/>
      </c>
      <c r="AR170" s="196" t="str">
        <f>IF(J170="","",IF(C170&gt;0,"",1))</f>
        <v/>
      </c>
      <c r="AS170" s="195" t="str">
        <f t="shared" si="321"/>
        <v/>
      </c>
      <c r="AT170" s="195" t="str">
        <f t="shared" si="321"/>
        <v/>
      </c>
      <c r="AU170" s="195" t="str">
        <f t="shared" si="321"/>
        <v/>
      </c>
      <c r="AV170" s="195" t="str">
        <f t="shared" si="321"/>
        <v/>
      </c>
      <c r="AW170" s="196">
        <f>COUNTIF($C$14:C170,C170)</f>
        <v>0</v>
      </c>
      <c r="AX170" s="195" t="str">
        <f t="shared" si="321"/>
        <v/>
      </c>
      <c r="AY170" s="195" t="str">
        <f t="shared" si="321"/>
        <v/>
      </c>
      <c r="AZ170" s="195" t="str">
        <f t="shared" si="321"/>
        <v/>
      </c>
      <c r="BA170" s="195" t="str">
        <f t="shared" si="321"/>
        <v/>
      </c>
    </row>
    <row r="171" spans="1:53" s="17" customFormat="1" ht="18" customHeight="1" thickBot="1">
      <c r="A171" s="344"/>
      <c r="B171" s="315"/>
      <c r="C171" s="317"/>
      <c r="D171" s="317"/>
      <c r="E171" s="317"/>
      <c r="F171" s="39" t="str">
        <f>IF(C170&gt;0,VLOOKUP(C170,男子登録情報!$A$1:$H$1688,5,0),"")</f>
        <v/>
      </c>
      <c r="G171" s="353"/>
      <c r="H171" s="353"/>
      <c r="I171" s="9" t="s">
        <v>33</v>
      </c>
      <c r="J171" s="152"/>
      <c r="K171" s="7" t="str">
        <f>IF(J171&gt;0,VLOOKUP(J171,男子登録情報!$J$2:$K$21,2,0),"")</f>
        <v/>
      </c>
      <c r="L171" s="9" t="s">
        <v>34</v>
      </c>
      <c r="M171" s="206"/>
      <c r="N171" s="8" t="str">
        <f t="shared" si="282"/>
        <v/>
      </c>
      <c r="O171" s="630"/>
      <c r="P171" s="305"/>
      <c r="Q171" s="306"/>
      <c r="R171" s="307"/>
      <c r="S171" s="330"/>
      <c r="T171" s="330"/>
      <c r="Y171" s="195" t="str">
        <f>IF(C170="","",COUNTIF($B$14:$C$462,C170))</f>
        <v/>
      </c>
      <c r="Z171" s="195" t="str">
        <f t="shared" ref="Z171" si="347">IF(C170="","",COUNTIF($J$14:$J$463,J171))</f>
        <v/>
      </c>
      <c r="AA171" s="195" t="str">
        <f t="shared" ref="AA171" si="348">IF(C170="","",IF(AND(Y171&gt;1,Z171&gt;1),1,""))</f>
        <v/>
      </c>
      <c r="AB171" s="195" t="str">
        <f t="shared" si="288"/>
        <v/>
      </c>
      <c r="AC171" s="195" t="str">
        <f t="shared" si="289"/>
        <v/>
      </c>
      <c r="AD171" s="195" t="str">
        <f t="shared" si="246"/>
        <v/>
      </c>
      <c r="AE171" s="195" t="str">
        <f t="shared" si="246"/>
        <v/>
      </c>
      <c r="AF171" s="195" t="str">
        <f t="shared" si="344"/>
        <v/>
      </c>
      <c r="AG171" s="195" t="str">
        <f t="shared" si="344"/>
        <v/>
      </c>
      <c r="AH171" s="195" t="str">
        <f t="shared" si="344"/>
        <v/>
      </c>
      <c r="AI171" s="195" t="str">
        <f t="shared" si="344"/>
        <v/>
      </c>
      <c r="AJ171" s="195" t="str">
        <f t="shared" si="344"/>
        <v/>
      </c>
      <c r="AK171" s="195" t="str">
        <f t="shared" si="344"/>
        <v/>
      </c>
      <c r="AL171" s="195" t="str">
        <f t="shared" si="344"/>
        <v/>
      </c>
      <c r="AM171" s="195" t="str">
        <f t="shared" si="344"/>
        <v/>
      </c>
      <c r="AN171" s="195" t="str">
        <f t="shared" si="344"/>
        <v/>
      </c>
      <c r="AO171" s="195" t="str">
        <f t="shared" si="344"/>
        <v/>
      </c>
      <c r="AP171" s="195" t="str">
        <f t="shared" si="344"/>
        <v/>
      </c>
      <c r="AQ171" s="196" t="str">
        <f>IF(J171&gt;0,"",IF(J172&gt;0,1,""))</f>
        <v/>
      </c>
      <c r="AR171" s="196" t="str">
        <f>IF(J171="","",IF(C170&gt;0,"",1))</f>
        <v/>
      </c>
      <c r="AS171" s="195" t="str">
        <f t="shared" si="321"/>
        <v/>
      </c>
      <c r="AT171" s="195" t="str">
        <f t="shared" si="321"/>
        <v/>
      </c>
      <c r="AU171" s="195" t="str">
        <f t="shared" si="321"/>
        <v/>
      </c>
      <c r="AV171" s="195" t="str">
        <f t="shared" si="321"/>
        <v/>
      </c>
      <c r="AW171" s="196"/>
      <c r="AX171" s="195" t="str">
        <f t="shared" si="321"/>
        <v/>
      </c>
      <c r="AY171" s="195" t="str">
        <f t="shared" si="321"/>
        <v/>
      </c>
      <c r="AZ171" s="195" t="str">
        <f t="shared" si="321"/>
        <v/>
      </c>
      <c r="BA171" s="195" t="str">
        <f t="shared" si="321"/>
        <v/>
      </c>
    </row>
    <row r="172" spans="1:53" s="17" customFormat="1" ht="18" customHeight="1" thickBot="1">
      <c r="A172" s="345"/>
      <c r="B172" s="303" t="s">
        <v>35</v>
      </c>
      <c r="C172" s="304"/>
      <c r="D172" s="40"/>
      <c r="E172" s="40"/>
      <c r="F172" s="41"/>
      <c r="G172" s="354"/>
      <c r="H172" s="354"/>
      <c r="I172" s="10" t="s">
        <v>36</v>
      </c>
      <c r="J172" s="152"/>
      <c r="K172" s="11" t="str">
        <f>IF(J172&gt;0,VLOOKUP(J172,男子登録情報!$J$2:$K$21,2,0),"")</f>
        <v/>
      </c>
      <c r="L172" s="12" t="s">
        <v>37</v>
      </c>
      <c r="M172" s="207"/>
      <c r="N172" s="8" t="str">
        <f t="shared" si="282"/>
        <v/>
      </c>
      <c r="O172" s="631"/>
      <c r="P172" s="308"/>
      <c r="Q172" s="309"/>
      <c r="R172" s="310"/>
      <c r="S172" s="331"/>
      <c r="T172" s="331"/>
      <c r="Y172" s="195" t="str">
        <f>IF(C170="","",COUNTIF($B$14:$C$462,C170))</f>
        <v/>
      </c>
      <c r="Z172" s="195" t="str">
        <f t="shared" ref="Z172" si="349">IF(C170="","",COUNTIF($J$14:$J$463,J172))</f>
        <v/>
      </c>
      <c r="AA172" s="195" t="str">
        <f t="shared" ref="AA172" si="350">IF(C170="","",IF(AND(Y172&gt;1,Z172&gt;1),1,""))</f>
        <v/>
      </c>
      <c r="AB172" s="195" t="str">
        <f t="shared" si="288"/>
        <v/>
      </c>
      <c r="AC172" s="195" t="str">
        <f t="shared" si="289"/>
        <v/>
      </c>
      <c r="AD172" s="195" t="str">
        <f t="shared" si="246"/>
        <v/>
      </c>
      <c r="AE172" s="195" t="str">
        <f t="shared" si="246"/>
        <v/>
      </c>
      <c r="AF172" s="195" t="str">
        <f t="shared" si="344"/>
        <v/>
      </c>
      <c r="AG172" s="195" t="str">
        <f t="shared" si="344"/>
        <v/>
      </c>
      <c r="AH172" s="195" t="str">
        <f t="shared" si="344"/>
        <v/>
      </c>
      <c r="AI172" s="195" t="str">
        <f t="shared" si="344"/>
        <v/>
      </c>
      <c r="AJ172" s="195" t="str">
        <f t="shared" si="344"/>
        <v/>
      </c>
      <c r="AK172" s="195" t="str">
        <f t="shared" si="344"/>
        <v/>
      </c>
      <c r="AL172" s="195" t="str">
        <f t="shared" si="344"/>
        <v/>
      </c>
      <c r="AM172" s="195" t="str">
        <f t="shared" si="344"/>
        <v/>
      </c>
      <c r="AN172" s="195" t="str">
        <f t="shared" si="344"/>
        <v/>
      </c>
      <c r="AO172" s="195" t="str">
        <f t="shared" si="344"/>
        <v/>
      </c>
      <c r="AP172" s="195" t="str">
        <f t="shared" si="344"/>
        <v/>
      </c>
      <c r="AQ172" s="196" t="str">
        <f>IF(C170="","",IF(S170&gt;0,"",IF(T170&gt;0,"",IF(COUNTBLANK(J170:J172)&lt;3,"",1))))</f>
        <v/>
      </c>
      <c r="AR172" s="196" t="str">
        <f>IF(J172="","",IF(C170&gt;0,"",1))</f>
        <v/>
      </c>
      <c r="AS172" s="195" t="str">
        <f t="shared" si="321"/>
        <v/>
      </c>
      <c r="AT172" s="195" t="str">
        <f t="shared" si="321"/>
        <v/>
      </c>
      <c r="AU172" s="195" t="str">
        <f t="shared" si="321"/>
        <v/>
      </c>
      <c r="AV172" s="195" t="str">
        <f t="shared" si="321"/>
        <v/>
      </c>
      <c r="AW172" s="196"/>
      <c r="AX172" s="195" t="str">
        <f t="shared" si="321"/>
        <v/>
      </c>
      <c r="AY172" s="195" t="str">
        <f t="shared" si="321"/>
        <v/>
      </c>
      <c r="AZ172" s="195" t="str">
        <f t="shared" si="321"/>
        <v/>
      </c>
      <c r="BA172" s="195" t="str">
        <f t="shared" si="321"/>
        <v/>
      </c>
    </row>
    <row r="173" spans="1:53" s="17" customFormat="1" ht="18" customHeight="1" thickTop="1" thickBot="1">
      <c r="A173" s="343">
        <v>54</v>
      </c>
      <c r="B173" s="314" t="s">
        <v>1234</v>
      </c>
      <c r="C173" s="316"/>
      <c r="D173" s="316" t="str">
        <f>IF(C173&gt;0,VLOOKUP(C173,男子登録情報!$A$1:$H$1688,3,0),"")</f>
        <v/>
      </c>
      <c r="E173" s="316" t="str">
        <f>IF(C173&gt;0,VLOOKUP(C173,男子登録情報!$A$1:$H$1688,4,0),"")</f>
        <v/>
      </c>
      <c r="F173" s="38" t="str">
        <f>IF(C173&gt;0,VLOOKUP(C173,男子登録情報!$A$1:$H$1688,8,0),"")</f>
        <v/>
      </c>
      <c r="G173" s="352" t="e">
        <f>IF(F174&gt;0,VLOOKUP(F174,男子登録情報!$N$2:$O$48,2,0),"")</f>
        <v>#N/A</v>
      </c>
      <c r="H173" s="352" t="str">
        <f>IF(C173&gt;0,TEXT(C173,"100000000"),"")</f>
        <v/>
      </c>
      <c r="I173" s="6" t="s">
        <v>29</v>
      </c>
      <c r="J173" s="152"/>
      <c r="K173" s="7" t="str">
        <f>IF(J173&gt;0,VLOOKUP(J173,男子登録情報!$J$1:$K$21,2,0),"")</f>
        <v/>
      </c>
      <c r="L173" s="6" t="s">
        <v>32</v>
      </c>
      <c r="M173" s="208"/>
      <c r="N173" s="8" t="str">
        <f t="shared" si="282"/>
        <v/>
      </c>
      <c r="O173" s="630"/>
      <c r="P173" s="326"/>
      <c r="Q173" s="327"/>
      <c r="R173" s="328"/>
      <c r="S173" s="329" t="str">
        <f>IF(C173="","",IF(COUNTIF('様式Ⅱ(男子4×100mR)'!$C$18:$C$29,C173)=0,"",$A$5))</f>
        <v/>
      </c>
      <c r="T173" s="329" t="str">
        <f>IF(C173="","",IF(COUNTIF('様式Ⅱ(男子4×400mR)'!$C$18:$C$29,C173)=0,"",$A$5))</f>
        <v/>
      </c>
      <c r="Y173" s="195" t="str">
        <f>IF(C173="","",COUNTIF($B$14:$C$462,C173))</f>
        <v/>
      </c>
      <c r="Z173" s="195" t="str">
        <f t="shared" ref="Z173" si="351">IF(C173="","",COUNTIF($J$14:$J$463,J173))</f>
        <v/>
      </c>
      <c r="AA173" s="195" t="str">
        <f t="shared" ref="AA173" si="352">IF(C173="","",IF(AND(Y173&gt;1,Z173&gt;1),1,""))</f>
        <v/>
      </c>
      <c r="AB173" s="195" t="str">
        <f t="shared" si="288"/>
        <v/>
      </c>
      <c r="AC173" s="195" t="str">
        <f t="shared" si="289"/>
        <v/>
      </c>
      <c r="AD173" s="195" t="str">
        <f t="shared" si="246"/>
        <v/>
      </c>
      <c r="AE173" s="195" t="str">
        <f t="shared" si="246"/>
        <v/>
      </c>
      <c r="AF173" s="195" t="str">
        <f t="shared" si="344"/>
        <v/>
      </c>
      <c r="AG173" s="195" t="str">
        <f t="shared" si="344"/>
        <v/>
      </c>
      <c r="AH173" s="195" t="str">
        <f t="shared" si="344"/>
        <v/>
      </c>
      <c r="AI173" s="195" t="str">
        <f t="shared" si="344"/>
        <v/>
      </c>
      <c r="AJ173" s="195" t="str">
        <f t="shared" si="344"/>
        <v/>
      </c>
      <c r="AK173" s="195" t="str">
        <f t="shared" si="344"/>
        <v/>
      </c>
      <c r="AL173" s="195" t="str">
        <f t="shared" si="344"/>
        <v/>
      </c>
      <c r="AM173" s="195" t="str">
        <f t="shared" si="344"/>
        <v/>
      </c>
      <c r="AN173" s="195" t="str">
        <f t="shared" si="344"/>
        <v/>
      </c>
      <c r="AO173" s="195" t="str">
        <f t="shared" si="344"/>
        <v/>
      </c>
      <c r="AP173" s="195" t="str">
        <f t="shared" si="344"/>
        <v/>
      </c>
      <c r="AQ173" s="196" t="str">
        <f>IF(J173&gt;0,"",IF(J174&gt;0,1,""))</f>
        <v/>
      </c>
      <c r="AR173" s="196" t="str">
        <f>IF(J173="","",IF(C173&gt;0,"",1))</f>
        <v/>
      </c>
      <c r="AS173" s="195" t="str">
        <f t="shared" si="321"/>
        <v/>
      </c>
      <c r="AT173" s="195" t="str">
        <f t="shared" si="321"/>
        <v/>
      </c>
      <c r="AU173" s="195" t="str">
        <f t="shared" si="321"/>
        <v/>
      </c>
      <c r="AV173" s="195" t="str">
        <f t="shared" si="321"/>
        <v/>
      </c>
      <c r="AW173" s="196">
        <f>COUNTIF($C$14:C173,C173)</f>
        <v>0</v>
      </c>
      <c r="AX173" s="195" t="str">
        <f t="shared" si="321"/>
        <v/>
      </c>
      <c r="AY173" s="195" t="str">
        <f t="shared" si="321"/>
        <v/>
      </c>
      <c r="AZ173" s="195" t="str">
        <f t="shared" si="321"/>
        <v/>
      </c>
      <c r="BA173" s="195" t="str">
        <f t="shared" si="321"/>
        <v/>
      </c>
    </row>
    <row r="174" spans="1:53" s="17" customFormat="1" ht="18" customHeight="1" thickBot="1">
      <c r="A174" s="344"/>
      <c r="B174" s="315"/>
      <c r="C174" s="317"/>
      <c r="D174" s="317"/>
      <c r="E174" s="317"/>
      <c r="F174" s="39" t="str">
        <f>IF(C173&gt;0,VLOOKUP(C173,男子登録情報!$A$1:$H$1688,5,0),"")</f>
        <v/>
      </c>
      <c r="G174" s="353"/>
      <c r="H174" s="353"/>
      <c r="I174" s="9" t="s">
        <v>33</v>
      </c>
      <c r="J174" s="152"/>
      <c r="K174" s="7" t="str">
        <f>IF(J174&gt;0,VLOOKUP(J174,男子登録情報!$J$2:$K$21,2,0),"")</f>
        <v/>
      </c>
      <c r="L174" s="9" t="s">
        <v>34</v>
      </c>
      <c r="M174" s="206"/>
      <c r="N174" s="8" t="str">
        <f t="shared" si="282"/>
        <v/>
      </c>
      <c r="O174" s="630"/>
      <c r="P174" s="305"/>
      <c r="Q174" s="306"/>
      <c r="R174" s="307"/>
      <c r="S174" s="330"/>
      <c r="T174" s="330"/>
      <c r="Y174" s="195" t="str">
        <f>IF(C173="","",COUNTIF($B$14:$C$462,C173))</f>
        <v/>
      </c>
      <c r="Z174" s="195" t="str">
        <f t="shared" ref="Z174" si="353">IF(C173="","",COUNTIF($J$14:$J$463,J174))</f>
        <v/>
      </c>
      <c r="AA174" s="195" t="str">
        <f t="shared" ref="AA174" si="354">IF(C173="","",IF(AND(Y174&gt;1,Z174&gt;1),1,""))</f>
        <v/>
      </c>
      <c r="AB174" s="195" t="str">
        <f t="shared" si="288"/>
        <v/>
      </c>
      <c r="AC174" s="195" t="str">
        <f t="shared" si="289"/>
        <v/>
      </c>
      <c r="AD174" s="195" t="str">
        <f t="shared" si="246"/>
        <v/>
      </c>
      <c r="AE174" s="195" t="str">
        <f t="shared" si="246"/>
        <v/>
      </c>
      <c r="AF174" s="195" t="str">
        <f t="shared" si="344"/>
        <v/>
      </c>
      <c r="AG174" s="195" t="str">
        <f t="shared" si="344"/>
        <v/>
      </c>
      <c r="AH174" s="195" t="str">
        <f t="shared" si="344"/>
        <v/>
      </c>
      <c r="AI174" s="195" t="str">
        <f t="shared" si="344"/>
        <v/>
      </c>
      <c r="AJ174" s="195" t="str">
        <f t="shared" si="344"/>
        <v/>
      </c>
      <c r="AK174" s="195" t="str">
        <f t="shared" si="344"/>
        <v/>
      </c>
      <c r="AL174" s="195" t="str">
        <f t="shared" si="344"/>
        <v/>
      </c>
      <c r="AM174" s="195" t="str">
        <f t="shared" si="344"/>
        <v/>
      </c>
      <c r="AN174" s="195" t="str">
        <f t="shared" si="344"/>
        <v/>
      </c>
      <c r="AO174" s="195" t="str">
        <f t="shared" si="344"/>
        <v/>
      </c>
      <c r="AP174" s="195" t="str">
        <f t="shared" si="344"/>
        <v/>
      </c>
      <c r="AQ174" s="196" t="str">
        <f>IF(J174&gt;0,"",IF(J175&gt;0,1,""))</f>
        <v/>
      </c>
      <c r="AR174" s="196" t="str">
        <f>IF(J174="","",IF(C173&gt;0,"",1))</f>
        <v/>
      </c>
      <c r="AS174" s="195" t="str">
        <f t="shared" ref="AS174:BA189" si="355">IF($J174="","",COUNTIF($M174,AS$13))</f>
        <v/>
      </c>
      <c r="AT174" s="195" t="str">
        <f t="shared" si="355"/>
        <v/>
      </c>
      <c r="AU174" s="195" t="str">
        <f t="shared" si="355"/>
        <v/>
      </c>
      <c r="AV174" s="195" t="str">
        <f t="shared" si="355"/>
        <v/>
      </c>
      <c r="AW174" s="196"/>
      <c r="AX174" s="195" t="str">
        <f t="shared" si="355"/>
        <v/>
      </c>
      <c r="AY174" s="195" t="str">
        <f t="shared" si="355"/>
        <v/>
      </c>
      <c r="AZ174" s="195" t="str">
        <f t="shared" si="355"/>
        <v/>
      </c>
      <c r="BA174" s="195" t="str">
        <f t="shared" si="355"/>
        <v/>
      </c>
    </row>
    <row r="175" spans="1:53" s="17" customFormat="1" ht="18" customHeight="1" thickBot="1">
      <c r="A175" s="345"/>
      <c r="B175" s="303" t="s">
        <v>35</v>
      </c>
      <c r="C175" s="304"/>
      <c r="D175" s="40"/>
      <c r="E175" s="40"/>
      <c r="F175" s="41"/>
      <c r="G175" s="354"/>
      <c r="H175" s="354"/>
      <c r="I175" s="10" t="s">
        <v>36</v>
      </c>
      <c r="J175" s="152"/>
      <c r="K175" s="11" t="str">
        <f>IF(J175&gt;0,VLOOKUP(J175,男子登録情報!$J$2:$K$21,2,0),"")</f>
        <v/>
      </c>
      <c r="L175" s="12" t="s">
        <v>37</v>
      </c>
      <c r="M175" s="207"/>
      <c r="N175" s="8" t="str">
        <f t="shared" si="282"/>
        <v/>
      </c>
      <c r="O175" s="631"/>
      <c r="P175" s="308"/>
      <c r="Q175" s="309"/>
      <c r="R175" s="310"/>
      <c r="S175" s="331"/>
      <c r="T175" s="331"/>
      <c r="Y175" s="195" t="str">
        <f>IF(C173="","",COUNTIF($B$14:$C$462,C173))</f>
        <v/>
      </c>
      <c r="Z175" s="195" t="str">
        <f t="shared" ref="Z175" si="356">IF(C173="","",COUNTIF($J$14:$J$463,J175))</f>
        <v/>
      </c>
      <c r="AA175" s="195" t="str">
        <f t="shared" ref="AA175" si="357">IF(C173="","",IF(AND(Y175&gt;1,Z175&gt;1),1,""))</f>
        <v/>
      </c>
      <c r="AB175" s="195" t="str">
        <f t="shared" si="288"/>
        <v/>
      </c>
      <c r="AC175" s="195" t="str">
        <f t="shared" si="289"/>
        <v/>
      </c>
      <c r="AD175" s="195" t="str">
        <f t="shared" si="246"/>
        <v/>
      </c>
      <c r="AE175" s="195" t="str">
        <f t="shared" si="246"/>
        <v/>
      </c>
      <c r="AF175" s="195" t="str">
        <f t="shared" si="344"/>
        <v/>
      </c>
      <c r="AG175" s="195" t="str">
        <f t="shared" si="344"/>
        <v/>
      </c>
      <c r="AH175" s="195" t="str">
        <f t="shared" si="344"/>
        <v/>
      </c>
      <c r="AI175" s="195" t="str">
        <f t="shared" si="344"/>
        <v/>
      </c>
      <c r="AJ175" s="195" t="str">
        <f t="shared" si="344"/>
        <v/>
      </c>
      <c r="AK175" s="195" t="str">
        <f t="shared" si="344"/>
        <v/>
      </c>
      <c r="AL175" s="195" t="str">
        <f t="shared" si="344"/>
        <v/>
      </c>
      <c r="AM175" s="195" t="str">
        <f t="shared" si="344"/>
        <v/>
      </c>
      <c r="AN175" s="195" t="str">
        <f t="shared" si="344"/>
        <v/>
      </c>
      <c r="AO175" s="195" t="str">
        <f t="shared" si="344"/>
        <v/>
      </c>
      <c r="AP175" s="195" t="str">
        <f t="shared" si="344"/>
        <v/>
      </c>
      <c r="AQ175" s="196" t="str">
        <f>IF(C173="","",IF(S173&gt;0,"",IF(T173&gt;0,"",IF(COUNTBLANK(J173:J175)&lt;3,"",1))))</f>
        <v/>
      </c>
      <c r="AR175" s="196" t="str">
        <f>IF(J175="","",IF(C173&gt;0,"",1))</f>
        <v/>
      </c>
      <c r="AS175" s="195" t="str">
        <f t="shared" si="355"/>
        <v/>
      </c>
      <c r="AT175" s="195" t="str">
        <f t="shared" si="355"/>
        <v/>
      </c>
      <c r="AU175" s="195" t="str">
        <f t="shared" si="355"/>
        <v/>
      </c>
      <c r="AV175" s="195" t="str">
        <f t="shared" si="355"/>
        <v/>
      </c>
      <c r="AW175" s="196"/>
      <c r="AX175" s="195" t="str">
        <f t="shared" si="355"/>
        <v/>
      </c>
      <c r="AY175" s="195" t="str">
        <f t="shared" si="355"/>
        <v/>
      </c>
      <c r="AZ175" s="195" t="str">
        <f t="shared" si="355"/>
        <v/>
      </c>
      <c r="BA175" s="195" t="str">
        <f t="shared" si="355"/>
        <v/>
      </c>
    </row>
    <row r="176" spans="1:53" s="17" customFormat="1" ht="18" customHeight="1" thickTop="1" thickBot="1">
      <c r="A176" s="343">
        <v>55</v>
      </c>
      <c r="B176" s="314" t="s">
        <v>1234</v>
      </c>
      <c r="C176" s="316"/>
      <c r="D176" s="316" t="str">
        <f>IF(C176&gt;0,VLOOKUP(C176,男子登録情報!$A$1:$H$1688,3,0),"")</f>
        <v/>
      </c>
      <c r="E176" s="316" t="str">
        <f>IF(C176&gt;0,VLOOKUP(C176,男子登録情報!$A$1:$H$1688,4,0),"")</f>
        <v/>
      </c>
      <c r="F176" s="38" t="str">
        <f>IF(C176&gt;0,VLOOKUP(C176,男子登録情報!$A$1:$H$1688,8,0),"")</f>
        <v/>
      </c>
      <c r="G176" s="352" t="e">
        <f>IF(F177&gt;0,VLOOKUP(F177,男子登録情報!$N$2:$O$48,2,0),"")</f>
        <v>#N/A</v>
      </c>
      <c r="H176" s="352" t="str">
        <f>IF(C176&gt;0,TEXT(C176,"100000000"),"")</f>
        <v/>
      </c>
      <c r="I176" s="6" t="s">
        <v>29</v>
      </c>
      <c r="J176" s="152"/>
      <c r="K176" s="7" t="str">
        <f>IF(J176&gt;0,VLOOKUP(J176,男子登録情報!$J$1:$K$21,2,0),"")</f>
        <v/>
      </c>
      <c r="L176" s="6" t="s">
        <v>32</v>
      </c>
      <c r="M176" s="208"/>
      <c r="N176" s="8" t="str">
        <f t="shared" si="282"/>
        <v/>
      </c>
      <c r="O176" s="630"/>
      <c r="P176" s="326"/>
      <c r="Q176" s="327"/>
      <c r="R176" s="328"/>
      <c r="S176" s="329" t="str">
        <f>IF(C176="","",IF(COUNTIF('様式Ⅱ(男子4×100mR)'!$C$18:$C$29,C176)=0,"",$A$5))</f>
        <v/>
      </c>
      <c r="T176" s="329" t="str">
        <f>IF(C176="","",IF(COUNTIF('様式Ⅱ(男子4×400mR)'!$C$18:$C$29,C176)=0,"",$A$5))</f>
        <v/>
      </c>
      <c r="Y176" s="195" t="str">
        <f>IF(C176="","",COUNTIF($B$14:$C$462,C176))</f>
        <v/>
      </c>
      <c r="Z176" s="195" t="str">
        <f t="shared" ref="Z176" si="358">IF(C176="","",COUNTIF($J$14:$J$463,J176))</f>
        <v/>
      </c>
      <c r="AA176" s="195" t="str">
        <f t="shared" ref="AA176" si="359">IF(C176="","",IF(AND(Y176&gt;1,Z176&gt;1),1,""))</f>
        <v/>
      </c>
      <c r="AB176" s="195" t="str">
        <f t="shared" si="288"/>
        <v/>
      </c>
      <c r="AC176" s="195" t="str">
        <f t="shared" si="289"/>
        <v/>
      </c>
      <c r="AD176" s="195" t="str">
        <f t="shared" si="246"/>
        <v/>
      </c>
      <c r="AE176" s="195" t="str">
        <f t="shared" si="246"/>
        <v/>
      </c>
      <c r="AF176" s="195" t="str">
        <f t="shared" si="344"/>
        <v/>
      </c>
      <c r="AG176" s="195" t="str">
        <f t="shared" si="344"/>
        <v/>
      </c>
      <c r="AH176" s="195" t="str">
        <f t="shared" si="344"/>
        <v/>
      </c>
      <c r="AI176" s="195" t="str">
        <f t="shared" si="344"/>
        <v/>
      </c>
      <c r="AJ176" s="195" t="str">
        <f t="shared" si="344"/>
        <v/>
      </c>
      <c r="AK176" s="195" t="str">
        <f t="shared" si="344"/>
        <v/>
      </c>
      <c r="AL176" s="195" t="str">
        <f t="shared" si="344"/>
        <v/>
      </c>
      <c r="AM176" s="195" t="str">
        <f t="shared" si="344"/>
        <v/>
      </c>
      <c r="AN176" s="195" t="str">
        <f t="shared" si="344"/>
        <v/>
      </c>
      <c r="AO176" s="195" t="str">
        <f t="shared" si="344"/>
        <v/>
      </c>
      <c r="AP176" s="195" t="str">
        <f t="shared" si="344"/>
        <v/>
      </c>
      <c r="AQ176" s="196" t="str">
        <f>IF(J176&gt;0,"",IF(J177&gt;0,1,""))</f>
        <v/>
      </c>
      <c r="AR176" s="196" t="str">
        <f>IF(J176="","",IF(C176&gt;0,"",1))</f>
        <v/>
      </c>
      <c r="AS176" s="195" t="str">
        <f t="shared" si="355"/>
        <v/>
      </c>
      <c r="AT176" s="195" t="str">
        <f t="shared" si="355"/>
        <v/>
      </c>
      <c r="AU176" s="195" t="str">
        <f t="shared" si="355"/>
        <v/>
      </c>
      <c r="AV176" s="195" t="str">
        <f t="shared" si="355"/>
        <v/>
      </c>
      <c r="AW176" s="196">
        <f>COUNTIF($C$14:C176,C176)</f>
        <v>0</v>
      </c>
      <c r="AX176" s="195" t="str">
        <f t="shared" si="355"/>
        <v/>
      </c>
      <c r="AY176" s="195" t="str">
        <f t="shared" si="355"/>
        <v/>
      </c>
      <c r="AZ176" s="195" t="str">
        <f t="shared" si="355"/>
        <v/>
      </c>
      <c r="BA176" s="195" t="str">
        <f t="shared" si="355"/>
        <v/>
      </c>
    </row>
    <row r="177" spans="1:53" s="17" customFormat="1" ht="18" customHeight="1" thickBot="1">
      <c r="A177" s="344"/>
      <c r="B177" s="315"/>
      <c r="C177" s="317"/>
      <c r="D177" s="317"/>
      <c r="E177" s="317"/>
      <c r="F177" s="39" t="str">
        <f>IF(C176&gt;0,VLOOKUP(C176,男子登録情報!$A$1:$H$1688,5,0),"")</f>
        <v/>
      </c>
      <c r="G177" s="353"/>
      <c r="H177" s="353"/>
      <c r="I177" s="9" t="s">
        <v>33</v>
      </c>
      <c r="J177" s="152"/>
      <c r="K177" s="7" t="str">
        <f>IF(J177&gt;0,VLOOKUP(J177,男子登録情報!$J$2:$K$21,2,0),"")</f>
        <v/>
      </c>
      <c r="L177" s="9" t="s">
        <v>34</v>
      </c>
      <c r="M177" s="206"/>
      <c r="N177" s="8" t="str">
        <f t="shared" si="282"/>
        <v/>
      </c>
      <c r="O177" s="630"/>
      <c r="P177" s="305"/>
      <c r="Q177" s="306"/>
      <c r="R177" s="307"/>
      <c r="S177" s="330"/>
      <c r="T177" s="330"/>
      <c r="Y177" s="195" t="str">
        <f>IF(C176="","",COUNTIF($B$14:$C$462,C176))</f>
        <v/>
      </c>
      <c r="Z177" s="195" t="str">
        <f t="shared" ref="Z177" si="360">IF(C176="","",COUNTIF($J$14:$J$463,J177))</f>
        <v/>
      </c>
      <c r="AA177" s="195" t="str">
        <f t="shared" ref="AA177" si="361">IF(C176="","",IF(AND(Y177&gt;1,Z177&gt;1),1,""))</f>
        <v/>
      </c>
      <c r="AB177" s="195" t="str">
        <f t="shared" si="288"/>
        <v/>
      </c>
      <c r="AC177" s="195" t="str">
        <f t="shared" si="289"/>
        <v/>
      </c>
      <c r="AD177" s="195" t="str">
        <f t="shared" si="246"/>
        <v/>
      </c>
      <c r="AE177" s="195" t="str">
        <f t="shared" si="246"/>
        <v/>
      </c>
      <c r="AF177" s="195" t="str">
        <f t="shared" si="344"/>
        <v/>
      </c>
      <c r="AG177" s="195" t="str">
        <f t="shared" si="344"/>
        <v/>
      </c>
      <c r="AH177" s="195" t="str">
        <f t="shared" si="344"/>
        <v/>
      </c>
      <c r="AI177" s="195" t="str">
        <f t="shared" si="344"/>
        <v/>
      </c>
      <c r="AJ177" s="195" t="str">
        <f t="shared" si="344"/>
        <v/>
      </c>
      <c r="AK177" s="195" t="str">
        <f t="shared" si="344"/>
        <v/>
      </c>
      <c r="AL177" s="195" t="str">
        <f t="shared" si="344"/>
        <v/>
      </c>
      <c r="AM177" s="195" t="str">
        <f t="shared" si="344"/>
        <v/>
      </c>
      <c r="AN177" s="195" t="str">
        <f t="shared" si="344"/>
        <v/>
      </c>
      <c r="AO177" s="195" t="str">
        <f t="shared" si="344"/>
        <v/>
      </c>
      <c r="AP177" s="195" t="str">
        <f t="shared" si="344"/>
        <v/>
      </c>
      <c r="AQ177" s="196" t="str">
        <f>IF(J177&gt;0,"",IF(J178&gt;0,1,""))</f>
        <v/>
      </c>
      <c r="AR177" s="196" t="str">
        <f>IF(J177="","",IF(C176&gt;0,"",1))</f>
        <v/>
      </c>
      <c r="AS177" s="195" t="str">
        <f t="shared" si="355"/>
        <v/>
      </c>
      <c r="AT177" s="195" t="str">
        <f t="shared" si="355"/>
        <v/>
      </c>
      <c r="AU177" s="195" t="str">
        <f t="shared" si="355"/>
        <v/>
      </c>
      <c r="AV177" s="195" t="str">
        <f t="shared" si="355"/>
        <v/>
      </c>
      <c r="AW177" s="196"/>
      <c r="AX177" s="195" t="str">
        <f t="shared" si="355"/>
        <v/>
      </c>
      <c r="AY177" s="195" t="str">
        <f t="shared" si="355"/>
        <v/>
      </c>
      <c r="AZ177" s="195" t="str">
        <f t="shared" si="355"/>
        <v/>
      </c>
      <c r="BA177" s="195" t="str">
        <f t="shared" si="355"/>
        <v/>
      </c>
    </row>
    <row r="178" spans="1:53" s="17" customFormat="1" ht="18" customHeight="1" thickBot="1">
      <c r="A178" s="345"/>
      <c r="B178" s="303" t="s">
        <v>35</v>
      </c>
      <c r="C178" s="304"/>
      <c r="D178" s="40"/>
      <c r="E178" s="40"/>
      <c r="F178" s="41"/>
      <c r="G178" s="354"/>
      <c r="H178" s="354"/>
      <c r="I178" s="10" t="s">
        <v>36</v>
      </c>
      <c r="J178" s="152"/>
      <c r="K178" s="11" t="str">
        <f>IF(J178&gt;0,VLOOKUP(J178,男子登録情報!$J$2:$K$21,2,0),"")</f>
        <v/>
      </c>
      <c r="L178" s="12" t="s">
        <v>37</v>
      </c>
      <c r="M178" s="207"/>
      <c r="N178" s="8" t="str">
        <f t="shared" si="282"/>
        <v/>
      </c>
      <c r="O178" s="631"/>
      <c r="P178" s="308"/>
      <c r="Q178" s="309"/>
      <c r="R178" s="310"/>
      <c r="S178" s="331"/>
      <c r="T178" s="331"/>
      <c r="Y178" s="195" t="str">
        <f>IF(C176="","",COUNTIF($B$14:$C$462,C176))</f>
        <v/>
      </c>
      <c r="Z178" s="195" t="str">
        <f t="shared" ref="Z178" si="362">IF(C176="","",COUNTIF($J$14:$J$463,J178))</f>
        <v/>
      </c>
      <c r="AA178" s="195" t="str">
        <f t="shared" ref="AA178" si="363">IF(C176="","",IF(AND(Y178&gt;1,Z178&gt;1),1,""))</f>
        <v/>
      </c>
      <c r="AB178" s="195" t="str">
        <f t="shared" si="288"/>
        <v/>
      </c>
      <c r="AC178" s="195" t="str">
        <f t="shared" si="289"/>
        <v/>
      </c>
      <c r="AD178" s="195" t="str">
        <f t="shared" si="246"/>
        <v/>
      </c>
      <c r="AE178" s="195" t="str">
        <f t="shared" si="246"/>
        <v/>
      </c>
      <c r="AF178" s="195" t="str">
        <f t="shared" si="344"/>
        <v/>
      </c>
      <c r="AG178" s="195" t="str">
        <f t="shared" si="344"/>
        <v/>
      </c>
      <c r="AH178" s="195" t="str">
        <f t="shared" si="344"/>
        <v/>
      </c>
      <c r="AI178" s="195" t="str">
        <f t="shared" si="344"/>
        <v/>
      </c>
      <c r="AJ178" s="195" t="str">
        <f t="shared" si="344"/>
        <v/>
      </c>
      <c r="AK178" s="195" t="str">
        <f t="shared" si="344"/>
        <v/>
      </c>
      <c r="AL178" s="195" t="str">
        <f t="shared" si="344"/>
        <v/>
      </c>
      <c r="AM178" s="195" t="str">
        <f t="shared" si="344"/>
        <v/>
      </c>
      <c r="AN178" s="195" t="str">
        <f t="shared" si="344"/>
        <v/>
      </c>
      <c r="AO178" s="195" t="str">
        <f t="shared" si="344"/>
        <v/>
      </c>
      <c r="AP178" s="195" t="str">
        <f t="shared" si="344"/>
        <v/>
      </c>
      <c r="AQ178" s="196" t="str">
        <f>IF(C176="","",IF(S176&gt;0,"",IF(T176&gt;0,"",IF(COUNTBLANK(J176:J178)&lt;3,"",1))))</f>
        <v/>
      </c>
      <c r="AR178" s="196" t="str">
        <f>IF(J178="","",IF(C176&gt;0,"",1))</f>
        <v/>
      </c>
      <c r="AS178" s="195" t="str">
        <f t="shared" si="355"/>
        <v/>
      </c>
      <c r="AT178" s="195" t="str">
        <f t="shared" si="355"/>
        <v/>
      </c>
      <c r="AU178" s="195" t="str">
        <f t="shared" si="355"/>
        <v/>
      </c>
      <c r="AV178" s="195" t="str">
        <f t="shared" si="355"/>
        <v/>
      </c>
      <c r="AW178" s="196"/>
      <c r="AX178" s="195" t="str">
        <f t="shared" si="355"/>
        <v/>
      </c>
      <c r="AY178" s="195" t="str">
        <f t="shared" si="355"/>
        <v/>
      </c>
      <c r="AZ178" s="195" t="str">
        <f t="shared" si="355"/>
        <v/>
      </c>
      <c r="BA178" s="195" t="str">
        <f t="shared" si="355"/>
        <v/>
      </c>
    </row>
    <row r="179" spans="1:53" s="17" customFormat="1" ht="18" customHeight="1" thickTop="1" thickBot="1">
      <c r="A179" s="343">
        <v>56</v>
      </c>
      <c r="B179" s="314" t="s">
        <v>1234</v>
      </c>
      <c r="C179" s="316"/>
      <c r="D179" s="316" t="str">
        <f>IF(C179&gt;0,VLOOKUP(C179,男子登録情報!$A$1:$H$1688,3,0),"")</f>
        <v/>
      </c>
      <c r="E179" s="316" t="str">
        <f>IF(C179&gt;0,VLOOKUP(C179,男子登録情報!$A$1:$H$1688,4,0),"")</f>
        <v/>
      </c>
      <c r="F179" s="38" t="str">
        <f>IF(C179&gt;0,VLOOKUP(C179,男子登録情報!$A$1:$H$1688,8,0),"")</f>
        <v/>
      </c>
      <c r="G179" s="352" t="e">
        <f>IF(F180&gt;0,VLOOKUP(F180,男子登録情報!$N$2:$O$48,2,0),"")</f>
        <v>#N/A</v>
      </c>
      <c r="H179" s="352" t="str">
        <f>IF(C179&gt;0,TEXT(C179,"100000000"),"")</f>
        <v/>
      </c>
      <c r="I179" s="6" t="s">
        <v>29</v>
      </c>
      <c r="J179" s="152"/>
      <c r="K179" s="7" t="str">
        <f>IF(J179&gt;0,VLOOKUP(J179,男子登録情報!$J$1:$K$21,2,0),"")</f>
        <v/>
      </c>
      <c r="L179" s="6" t="s">
        <v>32</v>
      </c>
      <c r="M179" s="208"/>
      <c r="N179" s="8" t="str">
        <f t="shared" si="282"/>
        <v/>
      </c>
      <c r="O179" s="630"/>
      <c r="P179" s="326"/>
      <c r="Q179" s="327"/>
      <c r="R179" s="328"/>
      <c r="S179" s="329" t="str">
        <f>IF(C179="","",IF(COUNTIF('様式Ⅱ(男子4×100mR)'!$C$18:$C$29,C179)=0,"",$A$5))</f>
        <v/>
      </c>
      <c r="T179" s="329" t="str">
        <f>IF(C179="","",IF(COUNTIF('様式Ⅱ(男子4×400mR)'!$C$18:$C$29,C179)=0,"",$A$5))</f>
        <v/>
      </c>
      <c r="Y179" s="195" t="str">
        <f>IF(C179="","",COUNTIF($B$14:$C$462,C179))</f>
        <v/>
      </c>
      <c r="Z179" s="195" t="str">
        <f t="shared" ref="Z179" si="364">IF(C179="","",COUNTIF($J$14:$J$463,J179))</f>
        <v/>
      </c>
      <c r="AA179" s="195" t="str">
        <f t="shared" ref="AA179" si="365">IF(C179="","",IF(AND(Y179&gt;1,Z179&gt;1),1,""))</f>
        <v/>
      </c>
      <c r="AB179" s="195" t="str">
        <f t="shared" si="288"/>
        <v/>
      </c>
      <c r="AC179" s="195" t="str">
        <f t="shared" si="289"/>
        <v/>
      </c>
      <c r="AD179" s="195" t="str">
        <f t="shared" si="246"/>
        <v/>
      </c>
      <c r="AE179" s="195" t="str">
        <f t="shared" si="246"/>
        <v/>
      </c>
      <c r="AF179" s="195" t="str">
        <f t="shared" si="344"/>
        <v/>
      </c>
      <c r="AG179" s="195" t="str">
        <f t="shared" si="344"/>
        <v/>
      </c>
      <c r="AH179" s="195" t="str">
        <f t="shared" si="344"/>
        <v/>
      </c>
      <c r="AI179" s="195" t="str">
        <f t="shared" si="344"/>
        <v/>
      </c>
      <c r="AJ179" s="195" t="str">
        <f t="shared" si="344"/>
        <v/>
      </c>
      <c r="AK179" s="195" t="str">
        <f t="shared" si="344"/>
        <v/>
      </c>
      <c r="AL179" s="195" t="str">
        <f t="shared" si="344"/>
        <v/>
      </c>
      <c r="AM179" s="195" t="str">
        <f t="shared" si="344"/>
        <v/>
      </c>
      <c r="AN179" s="195" t="str">
        <f t="shared" si="344"/>
        <v/>
      </c>
      <c r="AO179" s="195" t="str">
        <f t="shared" si="344"/>
        <v/>
      </c>
      <c r="AP179" s="195" t="str">
        <f t="shared" si="344"/>
        <v/>
      </c>
      <c r="AQ179" s="196" t="str">
        <f>IF(J179&gt;0,"",IF(J180&gt;0,1,""))</f>
        <v/>
      </c>
      <c r="AR179" s="196" t="str">
        <f>IF(J179="","",IF(C179&gt;0,"",1))</f>
        <v/>
      </c>
      <c r="AS179" s="195" t="str">
        <f t="shared" si="355"/>
        <v/>
      </c>
      <c r="AT179" s="195" t="str">
        <f t="shared" si="355"/>
        <v/>
      </c>
      <c r="AU179" s="195" t="str">
        <f t="shared" si="355"/>
        <v/>
      </c>
      <c r="AV179" s="195" t="str">
        <f t="shared" si="355"/>
        <v/>
      </c>
      <c r="AW179" s="196">
        <f>COUNTIF($C$14:C179,C179)</f>
        <v>0</v>
      </c>
      <c r="AX179" s="195" t="str">
        <f t="shared" si="355"/>
        <v/>
      </c>
      <c r="AY179" s="195" t="str">
        <f t="shared" si="355"/>
        <v/>
      </c>
      <c r="AZ179" s="195" t="str">
        <f t="shared" si="355"/>
        <v/>
      </c>
      <c r="BA179" s="195" t="str">
        <f t="shared" si="355"/>
        <v/>
      </c>
    </row>
    <row r="180" spans="1:53" s="17" customFormat="1" ht="18" customHeight="1" thickBot="1">
      <c r="A180" s="344"/>
      <c r="B180" s="315"/>
      <c r="C180" s="317"/>
      <c r="D180" s="317"/>
      <c r="E180" s="317"/>
      <c r="F180" s="39" t="str">
        <f>IF(C179&gt;0,VLOOKUP(C179,男子登録情報!$A$1:$H$1688,5,0),"")</f>
        <v/>
      </c>
      <c r="G180" s="353"/>
      <c r="H180" s="353"/>
      <c r="I180" s="9" t="s">
        <v>33</v>
      </c>
      <c r="J180" s="152"/>
      <c r="K180" s="7" t="str">
        <f>IF(J180&gt;0,VLOOKUP(J180,男子登録情報!$J$2:$K$21,2,0),"")</f>
        <v/>
      </c>
      <c r="L180" s="9" t="s">
        <v>34</v>
      </c>
      <c r="M180" s="206"/>
      <c r="N180" s="8" t="str">
        <f t="shared" si="282"/>
        <v/>
      </c>
      <c r="O180" s="630"/>
      <c r="P180" s="305"/>
      <c r="Q180" s="306"/>
      <c r="R180" s="307"/>
      <c r="S180" s="330"/>
      <c r="T180" s="330"/>
      <c r="Y180" s="195" t="str">
        <f>IF(C179="","",COUNTIF($B$14:$C$462,C179))</f>
        <v/>
      </c>
      <c r="Z180" s="195" t="str">
        <f t="shared" ref="Z180" si="366">IF(C179="","",COUNTIF($J$14:$J$463,J180))</f>
        <v/>
      </c>
      <c r="AA180" s="195" t="str">
        <f t="shared" ref="AA180" si="367">IF(C179="","",IF(AND(Y180&gt;1,Z180&gt;1),1,""))</f>
        <v/>
      </c>
      <c r="AB180" s="195" t="str">
        <f t="shared" si="288"/>
        <v/>
      </c>
      <c r="AC180" s="195" t="str">
        <f t="shared" si="289"/>
        <v/>
      </c>
      <c r="AD180" s="195" t="str">
        <f t="shared" si="246"/>
        <v/>
      </c>
      <c r="AE180" s="195" t="str">
        <f t="shared" si="246"/>
        <v/>
      </c>
      <c r="AF180" s="195" t="str">
        <f t="shared" si="344"/>
        <v/>
      </c>
      <c r="AG180" s="195" t="str">
        <f t="shared" si="344"/>
        <v/>
      </c>
      <c r="AH180" s="195" t="str">
        <f t="shared" si="344"/>
        <v/>
      </c>
      <c r="AI180" s="195" t="str">
        <f t="shared" si="344"/>
        <v/>
      </c>
      <c r="AJ180" s="195" t="str">
        <f t="shared" si="344"/>
        <v/>
      </c>
      <c r="AK180" s="195" t="str">
        <f t="shared" si="344"/>
        <v/>
      </c>
      <c r="AL180" s="195" t="str">
        <f t="shared" si="344"/>
        <v/>
      </c>
      <c r="AM180" s="195" t="str">
        <f t="shared" si="344"/>
        <v/>
      </c>
      <c r="AN180" s="195" t="str">
        <f t="shared" si="344"/>
        <v/>
      </c>
      <c r="AO180" s="195" t="str">
        <f t="shared" si="344"/>
        <v/>
      </c>
      <c r="AP180" s="195" t="str">
        <f t="shared" si="344"/>
        <v/>
      </c>
      <c r="AQ180" s="196" t="str">
        <f>IF(J180&gt;0,"",IF(J181&gt;0,1,""))</f>
        <v/>
      </c>
      <c r="AR180" s="196" t="str">
        <f>IF(J180="","",IF(C179&gt;0,"",1))</f>
        <v/>
      </c>
      <c r="AS180" s="195" t="str">
        <f t="shared" si="355"/>
        <v/>
      </c>
      <c r="AT180" s="195" t="str">
        <f t="shared" si="355"/>
        <v/>
      </c>
      <c r="AU180" s="195" t="str">
        <f t="shared" si="355"/>
        <v/>
      </c>
      <c r="AV180" s="195" t="str">
        <f t="shared" si="355"/>
        <v/>
      </c>
      <c r="AW180" s="196"/>
      <c r="AX180" s="195" t="str">
        <f t="shared" si="355"/>
        <v/>
      </c>
      <c r="AY180" s="195" t="str">
        <f t="shared" si="355"/>
        <v/>
      </c>
      <c r="AZ180" s="195" t="str">
        <f t="shared" si="355"/>
        <v/>
      </c>
      <c r="BA180" s="195" t="str">
        <f t="shared" si="355"/>
        <v/>
      </c>
    </row>
    <row r="181" spans="1:53" s="17" customFormat="1" ht="18" customHeight="1" thickBot="1">
      <c r="A181" s="345"/>
      <c r="B181" s="303" t="s">
        <v>35</v>
      </c>
      <c r="C181" s="304"/>
      <c r="D181" s="40"/>
      <c r="E181" s="40"/>
      <c r="F181" s="41"/>
      <c r="G181" s="354"/>
      <c r="H181" s="354"/>
      <c r="I181" s="10" t="s">
        <v>36</v>
      </c>
      <c r="J181" s="152"/>
      <c r="K181" s="11" t="str">
        <f>IF(J181&gt;0,VLOOKUP(J181,男子登録情報!$J$2:$K$21,2,0),"")</f>
        <v/>
      </c>
      <c r="L181" s="12" t="s">
        <v>37</v>
      </c>
      <c r="M181" s="207"/>
      <c r="N181" s="8" t="str">
        <f t="shared" si="282"/>
        <v/>
      </c>
      <c r="O181" s="631"/>
      <c r="P181" s="308"/>
      <c r="Q181" s="309"/>
      <c r="R181" s="310"/>
      <c r="S181" s="331"/>
      <c r="T181" s="331"/>
      <c r="Y181" s="195" t="str">
        <f>IF(C179="","",COUNTIF($B$14:$C$462,C179))</f>
        <v/>
      </c>
      <c r="Z181" s="195" t="str">
        <f t="shared" ref="Z181" si="368">IF(C179="","",COUNTIF($J$14:$J$463,J181))</f>
        <v/>
      </c>
      <c r="AA181" s="195" t="str">
        <f t="shared" ref="AA181" si="369">IF(C179="","",IF(AND(Y181&gt;1,Z181&gt;1),1,""))</f>
        <v/>
      </c>
      <c r="AB181" s="195" t="str">
        <f t="shared" si="288"/>
        <v/>
      </c>
      <c r="AC181" s="195" t="str">
        <f t="shared" si="289"/>
        <v/>
      </c>
      <c r="AD181" s="195" t="str">
        <f t="shared" si="246"/>
        <v/>
      </c>
      <c r="AE181" s="195" t="str">
        <f t="shared" si="246"/>
        <v/>
      </c>
      <c r="AF181" s="195" t="str">
        <f t="shared" si="344"/>
        <v/>
      </c>
      <c r="AG181" s="195" t="str">
        <f t="shared" si="344"/>
        <v/>
      </c>
      <c r="AH181" s="195" t="str">
        <f t="shared" si="344"/>
        <v/>
      </c>
      <c r="AI181" s="195" t="str">
        <f t="shared" si="344"/>
        <v/>
      </c>
      <c r="AJ181" s="195" t="str">
        <f t="shared" si="344"/>
        <v/>
      </c>
      <c r="AK181" s="195" t="str">
        <f t="shared" si="344"/>
        <v/>
      </c>
      <c r="AL181" s="195" t="str">
        <f t="shared" si="344"/>
        <v/>
      </c>
      <c r="AM181" s="195" t="str">
        <f t="shared" si="344"/>
        <v/>
      </c>
      <c r="AN181" s="195" t="str">
        <f t="shared" si="344"/>
        <v/>
      </c>
      <c r="AO181" s="195" t="str">
        <f t="shared" si="344"/>
        <v/>
      </c>
      <c r="AP181" s="195" t="str">
        <f t="shared" si="344"/>
        <v/>
      </c>
      <c r="AQ181" s="196" t="str">
        <f>IF(C179="","",IF(S179&gt;0,"",IF(T179&gt;0,"",IF(COUNTBLANK(J179:J181)&lt;3,"",1))))</f>
        <v/>
      </c>
      <c r="AR181" s="196" t="str">
        <f>IF(J181="","",IF(C179&gt;0,"",1))</f>
        <v/>
      </c>
      <c r="AS181" s="195" t="str">
        <f t="shared" si="355"/>
        <v/>
      </c>
      <c r="AT181" s="195" t="str">
        <f t="shared" si="355"/>
        <v/>
      </c>
      <c r="AU181" s="195" t="str">
        <f t="shared" si="355"/>
        <v/>
      </c>
      <c r="AV181" s="195" t="str">
        <f t="shared" si="355"/>
        <v/>
      </c>
      <c r="AW181" s="196"/>
      <c r="AX181" s="195" t="str">
        <f t="shared" si="355"/>
        <v/>
      </c>
      <c r="AY181" s="195" t="str">
        <f t="shared" si="355"/>
        <v/>
      </c>
      <c r="AZ181" s="195" t="str">
        <f t="shared" si="355"/>
        <v/>
      </c>
      <c r="BA181" s="195" t="str">
        <f t="shared" si="355"/>
        <v/>
      </c>
    </row>
    <row r="182" spans="1:53" s="17" customFormat="1" ht="18" customHeight="1" thickTop="1" thickBot="1">
      <c r="A182" s="343">
        <v>57</v>
      </c>
      <c r="B182" s="314" t="s">
        <v>1234</v>
      </c>
      <c r="C182" s="316"/>
      <c r="D182" s="316" t="str">
        <f>IF(C182&gt;0,VLOOKUP(C182,男子登録情報!$A$1:$H$1688,3,0),"")</f>
        <v/>
      </c>
      <c r="E182" s="316" t="str">
        <f>IF(C182&gt;0,VLOOKUP(C182,男子登録情報!$A$1:$H$1688,4,0),"")</f>
        <v/>
      </c>
      <c r="F182" s="38" t="str">
        <f>IF(C182&gt;0,VLOOKUP(C182,男子登録情報!$A$1:$H$1688,8,0),"")</f>
        <v/>
      </c>
      <c r="G182" s="352" t="e">
        <f>IF(F183&gt;0,VLOOKUP(F183,男子登録情報!$N$2:$O$48,2,0),"")</f>
        <v>#N/A</v>
      </c>
      <c r="H182" s="352" t="str">
        <f>IF(C182&gt;0,TEXT(C182,"100000000"),"")</f>
        <v/>
      </c>
      <c r="I182" s="6" t="s">
        <v>29</v>
      </c>
      <c r="J182" s="152"/>
      <c r="K182" s="7" t="str">
        <f>IF(J182&gt;0,VLOOKUP(J182,男子登録情報!$J$1:$K$21,2,0),"")</f>
        <v/>
      </c>
      <c r="L182" s="6" t="s">
        <v>32</v>
      </c>
      <c r="M182" s="208"/>
      <c r="N182" s="8" t="str">
        <f t="shared" si="282"/>
        <v/>
      </c>
      <c r="O182" s="630"/>
      <c r="P182" s="326"/>
      <c r="Q182" s="327"/>
      <c r="R182" s="328"/>
      <c r="S182" s="329" t="str">
        <f>IF(C182="","",IF(COUNTIF('様式Ⅱ(男子4×100mR)'!$C$18:$C$29,C182)=0,"",$A$5))</f>
        <v/>
      </c>
      <c r="T182" s="329" t="str">
        <f>IF(C182="","",IF(COUNTIF('様式Ⅱ(男子4×400mR)'!$C$18:$C$29,C182)=0,"",$A$5))</f>
        <v/>
      </c>
      <c r="Y182" s="195" t="str">
        <f>IF(C182="","",COUNTIF($B$14:$C$462,C182))</f>
        <v/>
      </c>
      <c r="Z182" s="195" t="str">
        <f t="shared" ref="Z182" si="370">IF(C182="","",COUNTIF($J$14:$J$463,J182))</f>
        <v/>
      </c>
      <c r="AA182" s="195" t="str">
        <f t="shared" ref="AA182" si="371">IF(C182="","",IF(AND(Y182&gt;1,Z182&gt;1),1,""))</f>
        <v/>
      </c>
      <c r="AB182" s="195" t="str">
        <f t="shared" si="288"/>
        <v/>
      </c>
      <c r="AC182" s="195" t="str">
        <f t="shared" si="289"/>
        <v/>
      </c>
      <c r="AD182" s="195" t="str">
        <f t="shared" si="246"/>
        <v/>
      </c>
      <c r="AE182" s="195" t="str">
        <f t="shared" si="246"/>
        <v/>
      </c>
      <c r="AF182" s="195" t="str">
        <f t="shared" si="344"/>
        <v/>
      </c>
      <c r="AG182" s="195" t="str">
        <f t="shared" si="344"/>
        <v/>
      </c>
      <c r="AH182" s="195" t="str">
        <f t="shared" si="344"/>
        <v/>
      </c>
      <c r="AI182" s="195" t="str">
        <f t="shared" si="344"/>
        <v/>
      </c>
      <c r="AJ182" s="195" t="str">
        <f t="shared" si="344"/>
        <v/>
      </c>
      <c r="AK182" s="195" t="str">
        <f t="shared" si="344"/>
        <v/>
      </c>
      <c r="AL182" s="195" t="str">
        <f t="shared" si="344"/>
        <v/>
      </c>
      <c r="AM182" s="195" t="str">
        <f t="shared" si="344"/>
        <v/>
      </c>
      <c r="AN182" s="195" t="str">
        <f t="shared" si="344"/>
        <v/>
      </c>
      <c r="AO182" s="195" t="str">
        <f t="shared" si="344"/>
        <v/>
      </c>
      <c r="AP182" s="195" t="str">
        <f t="shared" si="344"/>
        <v/>
      </c>
      <c r="AQ182" s="196" t="str">
        <f>IF(J182&gt;0,"",IF(J183&gt;0,1,""))</f>
        <v/>
      </c>
      <c r="AR182" s="196" t="str">
        <f>IF(J182="","",IF(C182&gt;0,"",1))</f>
        <v/>
      </c>
      <c r="AS182" s="195" t="str">
        <f t="shared" si="355"/>
        <v/>
      </c>
      <c r="AT182" s="195" t="str">
        <f t="shared" si="355"/>
        <v/>
      </c>
      <c r="AU182" s="195" t="str">
        <f t="shared" si="355"/>
        <v/>
      </c>
      <c r="AV182" s="195" t="str">
        <f t="shared" si="355"/>
        <v/>
      </c>
      <c r="AW182" s="196">
        <f>COUNTIF($C$14:C182,C182)</f>
        <v>0</v>
      </c>
      <c r="AX182" s="195" t="str">
        <f t="shared" si="355"/>
        <v/>
      </c>
      <c r="AY182" s="195" t="str">
        <f t="shared" si="355"/>
        <v/>
      </c>
      <c r="AZ182" s="195" t="str">
        <f t="shared" si="355"/>
        <v/>
      </c>
      <c r="BA182" s="195" t="str">
        <f t="shared" si="355"/>
        <v/>
      </c>
    </row>
    <row r="183" spans="1:53" s="17" customFormat="1" ht="18" customHeight="1" thickBot="1">
      <c r="A183" s="344"/>
      <c r="B183" s="315"/>
      <c r="C183" s="317"/>
      <c r="D183" s="317"/>
      <c r="E183" s="317"/>
      <c r="F183" s="39" t="str">
        <f>IF(C182&gt;0,VLOOKUP(C182,男子登録情報!$A$1:$H$1688,5,0),"")</f>
        <v/>
      </c>
      <c r="G183" s="353"/>
      <c r="H183" s="353"/>
      <c r="I183" s="9" t="s">
        <v>33</v>
      </c>
      <c r="J183" s="152"/>
      <c r="K183" s="7" t="str">
        <f>IF(J183&gt;0,VLOOKUP(J183,男子登録情報!$J$2:$K$21,2,0),"")</f>
        <v/>
      </c>
      <c r="L183" s="9" t="s">
        <v>34</v>
      </c>
      <c r="M183" s="206"/>
      <c r="N183" s="8" t="str">
        <f t="shared" si="282"/>
        <v/>
      </c>
      <c r="O183" s="630"/>
      <c r="P183" s="305"/>
      <c r="Q183" s="306"/>
      <c r="R183" s="307"/>
      <c r="S183" s="330"/>
      <c r="T183" s="330"/>
      <c r="Y183" s="195" t="str">
        <f>IF(C182="","",COUNTIF($B$14:$C$462,C182))</f>
        <v/>
      </c>
      <c r="Z183" s="195" t="str">
        <f t="shared" ref="Z183" si="372">IF(C182="","",COUNTIF($J$14:$J$463,J183))</f>
        <v/>
      </c>
      <c r="AA183" s="195" t="str">
        <f t="shared" ref="AA183" si="373">IF(C182="","",IF(AND(Y183&gt;1,Z183&gt;1),1,""))</f>
        <v/>
      </c>
      <c r="AB183" s="195" t="str">
        <f t="shared" si="288"/>
        <v/>
      </c>
      <c r="AC183" s="195" t="str">
        <f t="shared" si="289"/>
        <v/>
      </c>
      <c r="AD183" s="195" t="str">
        <f t="shared" si="246"/>
        <v/>
      </c>
      <c r="AE183" s="195" t="str">
        <f t="shared" si="246"/>
        <v/>
      </c>
      <c r="AF183" s="195" t="str">
        <f t="shared" si="344"/>
        <v/>
      </c>
      <c r="AG183" s="195" t="str">
        <f t="shared" si="344"/>
        <v/>
      </c>
      <c r="AH183" s="195" t="str">
        <f t="shared" si="344"/>
        <v/>
      </c>
      <c r="AI183" s="195" t="str">
        <f t="shared" si="344"/>
        <v/>
      </c>
      <c r="AJ183" s="195" t="str">
        <f t="shared" si="344"/>
        <v/>
      </c>
      <c r="AK183" s="195" t="str">
        <f t="shared" si="344"/>
        <v/>
      </c>
      <c r="AL183" s="195" t="str">
        <f t="shared" si="344"/>
        <v/>
      </c>
      <c r="AM183" s="195" t="str">
        <f t="shared" si="344"/>
        <v/>
      </c>
      <c r="AN183" s="195" t="str">
        <f t="shared" si="344"/>
        <v/>
      </c>
      <c r="AO183" s="195" t="str">
        <f t="shared" si="344"/>
        <v/>
      </c>
      <c r="AP183" s="195" t="str">
        <f t="shared" si="344"/>
        <v/>
      </c>
      <c r="AQ183" s="196" t="str">
        <f>IF(J183&gt;0,"",IF(J184&gt;0,1,""))</f>
        <v/>
      </c>
      <c r="AR183" s="196" t="str">
        <f>IF(J183="","",IF(C182&gt;0,"",1))</f>
        <v/>
      </c>
      <c r="AS183" s="195" t="str">
        <f t="shared" si="355"/>
        <v/>
      </c>
      <c r="AT183" s="195" t="str">
        <f t="shared" si="355"/>
        <v/>
      </c>
      <c r="AU183" s="195" t="str">
        <f t="shared" si="355"/>
        <v/>
      </c>
      <c r="AV183" s="195" t="str">
        <f t="shared" si="355"/>
        <v/>
      </c>
      <c r="AW183" s="196"/>
      <c r="AX183" s="195" t="str">
        <f t="shared" si="355"/>
        <v/>
      </c>
      <c r="AY183" s="195" t="str">
        <f t="shared" si="355"/>
        <v/>
      </c>
      <c r="AZ183" s="195" t="str">
        <f t="shared" si="355"/>
        <v/>
      </c>
      <c r="BA183" s="195" t="str">
        <f t="shared" si="355"/>
        <v/>
      </c>
    </row>
    <row r="184" spans="1:53" s="17" customFormat="1" ht="18" customHeight="1" thickBot="1">
      <c r="A184" s="345"/>
      <c r="B184" s="303" t="s">
        <v>35</v>
      </c>
      <c r="C184" s="304"/>
      <c r="D184" s="42"/>
      <c r="E184" s="40"/>
      <c r="F184" s="41"/>
      <c r="G184" s="354"/>
      <c r="H184" s="354"/>
      <c r="I184" s="10" t="s">
        <v>36</v>
      </c>
      <c r="J184" s="152"/>
      <c r="K184" s="11" t="str">
        <f>IF(J184&gt;0,VLOOKUP(J184,男子登録情報!$J$2:$K$21,2,0),"")</f>
        <v/>
      </c>
      <c r="L184" s="12" t="s">
        <v>37</v>
      </c>
      <c r="M184" s="207"/>
      <c r="N184" s="8" t="str">
        <f t="shared" si="282"/>
        <v/>
      </c>
      <c r="O184" s="631"/>
      <c r="P184" s="308"/>
      <c r="Q184" s="309"/>
      <c r="R184" s="310"/>
      <c r="S184" s="331"/>
      <c r="T184" s="331"/>
      <c r="Y184" s="195" t="str">
        <f>IF(C182="","",COUNTIF($B$14:$C$462,C182))</f>
        <v/>
      </c>
      <c r="Z184" s="195" t="str">
        <f t="shared" ref="Z184" si="374">IF(C182="","",COUNTIF($J$14:$J$463,J184))</f>
        <v/>
      </c>
      <c r="AA184" s="195" t="str">
        <f t="shared" ref="AA184" si="375">IF(C182="","",IF(AND(Y184&gt;1,Z184&gt;1),1,""))</f>
        <v/>
      </c>
      <c r="AB184" s="195" t="str">
        <f t="shared" si="288"/>
        <v/>
      </c>
      <c r="AC184" s="195" t="str">
        <f t="shared" si="289"/>
        <v/>
      </c>
      <c r="AD184" s="195" t="str">
        <f t="shared" si="246"/>
        <v/>
      </c>
      <c r="AE184" s="195" t="str">
        <f t="shared" si="246"/>
        <v/>
      </c>
      <c r="AF184" s="195" t="str">
        <f t="shared" si="344"/>
        <v/>
      </c>
      <c r="AG184" s="195" t="str">
        <f t="shared" si="344"/>
        <v/>
      </c>
      <c r="AH184" s="195" t="str">
        <f t="shared" si="344"/>
        <v/>
      </c>
      <c r="AI184" s="195" t="str">
        <f t="shared" si="344"/>
        <v/>
      </c>
      <c r="AJ184" s="195" t="str">
        <f t="shared" si="344"/>
        <v/>
      </c>
      <c r="AK184" s="195" t="str">
        <f t="shared" si="344"/>
        <v/>
      </c>
      <c r="AL184" s="195" t="str">
        <f t="shared" si="344"/>
        <v/>
      </c>
      <c r="AM184" s="195" t="str">
        <f t="shared" si="344"/>
        <v/>
      </c>
      <c r="AN184" s="195" t="str">
        <f t="shared" si="344"/>
        <v/>
      </c>
      <c r="AO184" s="195" t="str">
        <f t="shared" si="344"/>
        <v/>
      </c>
      <c r="AP184" s="195" t="str">
        <f t="shared" si="344"/>
        <v/>
      </c>
      <c r="AQ184" s="196" t="str">
        <f>IF(C182="","",IF(S182&gt;0,"",IF(T182&gt;0,"",IF(COUNTBLANK(J182:J184)&lt;3,"",1))))</f>
        <v/>
      </c>
      <c r="AR184" s="196" t="str">
        <f>IF(J184="","",IF(C182&gt;0,"",1))</f>
        <v/>
      </c>
      <c r="AS184" s="195" t="str">
        <f t="shared" si="355"/>
        <v/>
      </c>
      <c r="AT184" s="195" t="str">
        <f t="shared" si="355"/>
        <v/>
      </c>
      <c r="AU184" s="195" t="str">
        <f t="shared" si="355"/>
        <v/>
      </c>
      <c r="AV184" s="195" t="str">
        <f t="shared" si="355"/>
        <v/>
      </c>
      <c r="AW184" s="196"/>
      <c r="AX184" s="195" t="str">
        <f t="shared" si="355"/>
        <v/>
      </c>
      <c r="AY184" s="195" t="str">
        <f t="shared" si="355"/>
        <v/>
      </c>
      <c r="AZ184" s="195" t="str">
        <f t="shared" si="355"/>
        <v/>
      </c>
      <c r="BA184" s="195" t="str">
        <f t="shared" si="355"/>
        <v/>
      </c>
    </row>
    <row r="185" spans="1:53" s="17" customFormat="1" ht="18" customHeight="1" thickTop="1" thickBot="1">
      <c r="A185" s="343">
        <v>58</v>
      </c>
      <c r="B185" s="314" t="s">
        <v>1234</v>
      </c>
      <c r="C185" s="316"/>
      <c r="D185" s="316" t="str">
        <f>IF(C185&gt;0,VLOOKUP(C185,男子登録情報!$A$1:$H$1688,3,0),"")</f>
        <v/>
      </c>
      <c r="E185" s="316" t="str">
        <f>IF(C185&gt;0,VLOOKUP(C185,男子登録情報!$A$1:$H$1688,4,0),"")</f>
        <v/>
      </c>
      <c r="F185" s="38" t="str">
        <f>IF(C185&gt;0,VLOOKUP(C185,男子登録情報!$A$1:$H$1688,8,0),"")</f>
        <v/>
      </c>
      <c r="G185" s="352" t="e">
        <f>IF(F186&gt;0,VLOOKUP(F186,男子登録情報!$N$2:$O$48,2,0),"")</f>
        <v>#N/A</v>
      </c>
      <c r="H185" s="352" t="str">
        <f>IF(C185&gt;0,TEXT(C185,"100000000"),"")</f>
        <v/>
      </c>
      <c r="I185" s="6" t="s">
        <v>29</v>
      </c>
      <c r="J185" s="152"/>
      <c r="K185" s="7" t="str">
        <f>IF(J185&gt;0,VLOOKUP(J185,男子登録情報!$J$1:$K$21,2,0),"")</f>
        <v/>
      </c>
      <c r="L185" s="6" t="s">
        <v>32</v>
      </c>
      <c r="M185" s="208"/>
      <c r="N185" s="8" t="str">
        <f t="shared" si="282"/>
        <v/>
      </c>
      <c r="O185" s="630"/>
      <c r="P185" s="326"/>
      <c r="Q185" s="327"/>
      <c r="R185" s="328"/>
      <c r="S185" s="329" t="str">
        <f>IF(C185="","",IF(COUNTIF('様式Ⅱ(男子4×100mR)'!$C$18:$C$29,C185)=0,"",$A$5))</f>
        <v/>
      </c>
      <c r="T185" s="329" t="str">
        <f>IF(C185="","",IF(COUNTIF('様式Ⅱ(男子4×400mR)'!$C$18:$C$29,C185)=0,"",$A$5))</f>
        <v/>
      </c>
      <c r="Y185" s="195" t="str">
        <f>IF(C185="","",COUNTIF($B$14:$C$462,C185))</f>
        <v/>
      </c>
      <c r="Z185" s="195" t="str">
        <f t="shared" ref="Z185" si="376">IF(C185="","",COUNTIF($J$14:$J$463,J185))</f>
        <v/>
      </c>
      <c r="AA185" s="195" t="str">
        <f t="shared" ref="AA185" si="377">IF(C185="","",IF(AND(Y185&gt;1,Z185&gt;1),1,""))</f>
        <v/>
      </c>
      <c r="AB185" s="195" t="str">
        <f t="shared" si="288"/>
        <v/>
      </c>
      <c r="AC185" s="195" t="str">
        <f t="shared" si="289"/>
        <v/>
      </c>
      <c r="AD185" s="195" t="str">
        <f t="shared" si="246"/>
        <v/>
      </c>
      <c r="AE185" s="195" t="str">
        <f t="shared" si="246"/>
        <v/>
      </c>
      <c r="AF185" s="195" t="str">
        <f t="shared" si="344"/>
        <v/>
      </c>
      <c r="AG185" s="195" t="str">
        <f t="shared" si="344"/>
        <v/>
      </c>
      <c r="AH185" s="195" t="str">
        <f t="shared" si="344"/>
        <v/>
      </c>
      <c r="AI185" s="195" t="str">
        <f t="shared" si="344"/>
        <v/>
      </c>
      <c r="AJ185" s="195" t="str">
        <f t="shared" si="344"/>
        <v/>
      </c>
      <c r="AK185" s="195" t="str">
        <f t="shared" si="344"/>
        <v/>
      </c>
      <c r="AL185" s="195" t="str">
        <f t="shared" si="344"/>
        <v/>
      </c>
      <c r="AM185" s="195" t="str">
        <f t="shared" si="344"/>
        <v/>
      </c>
      <c r="AN185" s="195" t="str">
        <f t="shared" si="344"/>
        <v/>
      </c>
      <c r="AO185" s="195" t="str">
        <f t="shared" si="344"/>
        <v/>
      </c>
      <c r="AP185" s="195" t="str">
        <f t="shared" si="344"/>
        <v/>
      </c>
      <c r="AQ185" s="196" t="str">
        <f>IF(J185&gt;0,"",IF(J186&gt;0,1,""))</f>
        <v/>
      </c>
      <c r="AR185" s="196" t="str">
        <f>IF(J185="","",IF(C185&gt;0,"",1))</f>
        <v/>
      </c>
      <c r="AS185" s="195" t="str">
        <f t="shared" si="355"/>
        <v/>
      </c>
      <c r="AT185" s="195" t="str">
        <f t="shared" si="355"/>
        <v/>
      </c>
      <c r="AU185" s="195" t="str">
        <f t="shared" si="355"/>
        <v/>
      </c>
      <c r="AV185" s="195" t="str">
        <f t="shared" si="355"/>
        <v/>
      </c>
      <c r="AW185" s="196">
        <f>COUNTIF($C$14:C185,C185)</f>
        <v>0</v>
      </c>
      <c r="AX185" s="195" t="str">
        <f t="shared" si="355"/>
        <v/>
      </c>
      <c r="AY185" s="195" t="str">
        <f t="shared" si="355"/>
        <v/>
      </c>
      <c r="AZ185" s="195" t="str">
        <f t="shared" si="355"/>
        <v/>
      </c>
      <c r="BA185" s="195" t="str">
        <f t="shared" si="355"/>
        <v/>
      </c>
    </row>
    <row r="186" spans="1:53" s="17" customFormat="1" ht="18" customHeight="1" thickBot="1">
      <c r="A186" s="344"/>
      <c r="B186" s="315"/>
      <c r="C186" s="317"/>
      <c r="D186" s="317"/>
      <c r="E186" s="317"/>
      <c r="F186" s="39" t="str">
        <f>IF(C185&gt;0,VLOOKUP(C185,男子登録情報!$A$1:$H$1688,5,0),"")</f>
        <v/>
      </c>
      <c r="G186" s="353"/>
      <c r="H186" s="353"/>
      <c r="I186" s="9" t="s">
        <v>33</v>
      </c>
      <c r="J186" s="152"/>
      <c r="K186" s="7" t="str">
        <f>IF(J186&gt;0,VLOOKUP(J186,男子登録情報!$J$2:$K$21,2,0),"")</f>
        <v/>
      </c>
      <c r="L186" s="9" t="s">
        <v>34</v>
      </c>
      <c r="M186" s="206"/>
      <c r="N186" s="8" t="str">
        <f t="shared" si="282"/>
        <v/>
      </c>
      <c r="O186" s="630"/>
      <c r="P186" s="305"/>
      <c r="Q186" s="306"/>
      <c r="R186" s="307"/>
      <c r="S186" s="330"/>
      <c r="T186" s="330"/>
      <c r="Y186" s="195" t="str">
        <f>IF(C185="","",COUNTIF($B$14:$C$462,C185))</f>
        <v/>
      </c>
      <c r="Z186" s="195" t="str">
        <f t="shared" ref="Z186" si="378">IF(C185="","",COUNTIF($J$14:$J$463,J186))</f>
        <v/>
      </c>
      <c r="AA186" s="195" t="str">
        <f t="shared" ref="AA186" si="379">IF(C185="","",IF(AND(Y186&gt;1,Z186&gt;1),1,""))</f>
        <v/>
      </c>
      <c r="AB186" s="195" t="str">
        <f t="shared" si="288"/>
        <v/>
      </c>
      <c r="AC186" s="195" t="str">
        <f t="shared" si="289"/>
        <v/>
      </c>
      <c r="AD186" s="195" t="str">
        <f t="shared" si="246"/>
        <v/>
      </c>
      <c r="AE186" s="195" t="str">
        <f t="shared" si="246"/>
        <v/>
      </c>
      <c r="AF186" s="195" t="str">
        <f t="shared" si="344"/>
        <v/>
      </c>
      <c r="AG186" s="195" t="str">
        <f t="shared" si="344"/>
        <v/>
      </c>
      <c r="AH186" s="195" t="str">
        <f t="shared" si="344"/>
        <v/>
      </c>
      <c r="AI186" s="195" t="str">
        <f t="shared" si="344"/>
        <v/>
      </c>
      <c r="AJ186" s="195" t="str">
        <f t="shared" si="344"/>
        <v/>
      </c>
      <c r="AK186" s="195" t="str">
        <f t="shared" si="344"/>
        <v/>
      </c>
      <c r="AL186" s="195" t="str">
        <f t="shared" si="344"/>
        <v/>
      </c>
      <c r="AM186" s="195" t="str">
        <f t="shared" si="344"/>
        <v/>
      </c>
      <c r="AN186" s="195" t="str">
        <f t="shared" si="344"/>
        <v/>
      </c>
      <c r="AO186" s="195" t="str">
        <f t="shared" si="344"/>
        <v/>
      </c>
      <c r="AP186" s="195" t="str">
        <f t="shared" si="344"/>
        <v/>
      </c>
      <c r="AQ186" s="196" t="str">
        <f>IF(J186&gt;0,"",IF(J187&gt;0,1,""))</f>
        <v/>
      </c>
      <c r="AR186" s="196" t="str">
        <f>IF(J186="","",IF(C185&gt;0,"",1))</f>
        <v/>
      </c>
      <c r="AS186" s="195" t="str">
        <f t="shared" si="355"/>
        <v/>
      </c>
      <c r="AT186" s="195" t="str">
        <f t="shared" si="355"/>
        <v/>
      </c>
      <c r="AU186" s="195" t="str">
        <f t="shared" si="355"/>
        <v/>
      </c>
      <c r="AV186" s="195" t="str">
        <f t="shared" si="355"/>
        <v/>
      </c>
      <c r="AW186" s="196"/>
      <c r="AX186" s="195" t="str">
        <f t="shared" si="355"/>
        <v/>
      </c>
      <c r="AY186" s="195" t="str">
        <f t="shared" si="355"/>
        <v/>
      </c>
      <c r="AZ186" s="195" t="str">
        <f t="shared" si="355"/>
        <v/>
      </c>
      <c r="BA186" s="195" t="str">
        <f t="shared" si="355"/>
        <v/>
      </c>
    </row>
    <row r="187" spans="1:53" s="17" customFormat="1" ht="18" customHeight="1" thickBot="1">
      <c r="A187" s="345"/>
      <c r="B187" s="303" t="s">
        <v>35</v>
      </c>
      <c r="C187" s="304"/>
      <c r="D187" s="40"/>
      <c r="E187" s="40"/>
      <c r="F187" s="41"/>
      <c r="G187" s="354"/>
      <c r="H187" s="354"/>
      <c r="I187" s="10" t="s">
        <v>36</v>
      </c>
      <c r="J187" s="152"/>
      <c r="K187" s="11" t="str">
        <f>IF(J187&gt;0,VLOOKUP(J187,男子登録情報!$J$2:$K$21,2,0),"")</f>
        <v/>
      </c>
      <c r="L187" s="12" t="s">
        <v>37</v>
      </c>
      <c r="M187" s="207"/>
      <c r="N187" s="8" t="str">
        <f t="shared" si="282"/>
        <v/>
      </c>
      <c r="O187" s="631"/>
      <c r="P187" s="308"/>
      <c r="Q187" s="309"/>
      <c r="R187" s="310"/>
      <c r="S187" s="331"/>
      <c r="T187" s="331"/>
      <c r="Y187" s="195" t="str">
        <f>IF(C185="","",COUNTIF($B$14:$C$462,C185))</f>
        <v/>
      </c>
      <c r="Z187" s="195" t="str">
        <f t="shared" ref="Z187" si="380">IF(C185="","",COUNTIF($J$14:$J$463,J187))</f>
        <v/>
      </c>
      <c r="AA187" s="195" t="str">
        <f t="shared" ref="AA187" si="381">IF(C185="","",IF(AND(Y187&gt;1,Z187&gt;1),1,""))</f>
        <v/>
      </c>
      <c r="AB187" s="195" t="str">
        <f t="shared" si="288"/>
        <v/>
      </c>
      <c r="AC187" s="195" t="str">
        <f t="shared" si="289"/>
        <v/>
      </c>
      <c r="AD187" s="195" t="str">
        <f t="shared" si="246"/>
        <v/>
      </c>
      <c r="AE187" s="195" t="str">
        <f t="shared" si="246"/>
        <v/>
      </c>
      <c r="AF187" s="195" t="str">
        <f t="shared" si="344"/>
        <v/>
      </c>
      <c r="AG187" s="195" t="str">
        <f t="shared" si="344"/>
        <v/>
      </c>
      <c r="AH187" s="195" t="str">
        <f t="shared" si="344"/>
        <v/>
      </c>
      <c r="AI187" s="195" t="str">
        <f t="shared" si="344"/>
        <v/>
      </c>
      <c r="AJ187" s="195" t="str">
        <f t="shared" si="344"/>
        <v/>
      </c>
      <c r="AK187" s="195" t="str">
        <f t="shared" si="344"/>
        <v/>
      </c>
      <c r="AL187" s="195" t="str">
        <f t="shared" si="344"/>
        <v/>
      </c>
      <c r="AM187" s="195" t="str">
        <f t="shared" si="344"/>
        <v/>
      </c>
      <c r="AN187" s="195" t="str">
        <f t="shared" si="344"/>
        <v/>
      </c>
      <c r="AO187" s="195" t="str">
        <f t="shared" si="344"/>
        <v/>
      </c>
      <c r="AP187" s="195" t="str">
        <f t="shared" si="344"/>
        <v/>
      </c>
      <c r="AQ187" s="196" t="str">
        <f>IF(C185="","",IF(S185&gt;0,"",IF(T185&gt;0,"",IF(COUNTBLANK(J185:J187)&lt;3,"",1))))</f>
        <v/>
      </c>
      <c r="AR187" s="196" t="str">
        <f>IF(J187="","",IF(C185&gt;0,"",1))</f>
        <v/>
      </c>
      <c r="AS187" s="195" t="str">
        <f t="shared" si="355"/>
        <v/>
      </c>
      <c r="AT187" s="195" t="str">
        <f t="shared" si="355"/>
        <v/>
      </c>
      <c r="AU187" s="195" t="str">
        <f t="shared" si="355"/>
        <v/>
      </c>
      <c r="AV187" s="195" t="str">
        <f t="shared" si="355"/>
        <v/>
      </c>
      <c r="AW187" s="196"/>
      <c r="AX187" s="195" t="str">
        <f t="shared" si="355"/>
        <v/>
      </c>
      <c r="AY187" s="195" t="str">
        <f t="shared" si="355"/>
        <v/>
      </c>
      <c r="AZ187" s="195" t="str">
        <f t="shared" si="355"/>
        <v/>
      </c>
      <c r="BA187" s="195" t="str">
        <f t="shared" si="355"/>
        <v/>
      </c>
    </row>
    <row r="188" spans="1:53" s="17" customFormat="1" ht="18" customHeight="1" thickTop="1" thickBot="1">
      <c r="A188" s="343">
        <v>59</v>
      </c>
      <c r="B188" s="314" t="s">
        <v>1234</v>
      </c>
      <c r="C188" s="316"/>
      <c r="D188" s="316" t="str">
        <f>IF(C188&gt;0,VLOOKUP(C188,男子登録情報!$A$1:$H$1688,3,0),"")</f>
        <v/>
      </c>
      <c r="E188" s="316" t="str">
        <f>IF(C188&gt;0,VLOOKUP(C188,男子登録情報!$A$1:$H$1688,4,0),"")</f>
        <v/>
      </c>
      <c r="F188" s="38" t="str">
        <f>IF(C188&gt;0,VLOOKUP(C188,男子登録情報!$A$1:$H$1688,8,0),"")</f>
        <v/>
      </c>
      <c r="G188" s="352" t="e">
        <f>IF(F189&gt;0,VLOOKUP(F189,男子登録情報!$N$2:$O$48,2,0),"")</f>
        <v>#N/A</v>
      </c>
      <c r="H188" s="352" t="str">
        <f>IF(C188&gt;0,TEXT(C188,"100000000"),"")</f>
        <v/>
      </c>
      <c r="I188" s="6" t="s">
        <v>29</v>
      </c>
      <c r="J188" s="152"/>
      <c r="K188" s="7" t="str">
        <f>IF(J188&gt;0,VLOOKUP(J188,男子登録情報!$J$1:$K$21,2,0),"")</f>
        <v/>
      </c>
      <c r="L188" s="6" t="s">
        <v>32</v>
      </c>
      <c r="M188" s="208"/>
      <c r="N188" s="8" t="str">
        <f t="shared" si="282"/>
        <v/>
      </c>
      <c r="O188" s="630"/>
      <c r="P188" s="326"/>
      <c r="Q188" s="327"/>
      <c r="R188" s="328"/>
      <c r="S188" s="329" t="str">
        <f>IF(C188="","",IF(COUNTIF('様式Ⅱ(男子4×100mR)'!$C$18:$C$29,C188)=0,"",$A$5))</f>
        <v/>
      </c>
      <c r="T188" s="329" t="str">
        <f>IF(C188="","",IF(COUNTIF('様式Ⅱ(男子4×400mR)'!$C$18:$C$29,C188)=0,"",$A$5))</f>
        <v/>
      </c>
      <c r="Y188" s="195" t="str">
        <f>IF(C188="","",COUNTIF($B$14:$C$462,C188))</f>
        <v/>
      </c>
      <c r="Z188" s="195" t="str">
        <f t="shared" ref="Z188" si="382">IF(C188="","",COUNTIF($J$14:$J$463,J188))</f>
        <v/>
      </c>
      <c r="AA188" s="195" t="str">
        <f t="shared" ref="AA188" si="383">IF(C188="","",IF(AND(Y188&gt;1,Z188&gt;1),1,""))</f>
        <v/>
      </c>
      <c r="AB188" s="195" t="str">
        <f t="shared" si="288"/>
        <v/>
      </c>
      <c r="AC188" s="195" t="str">
        <f t="shared" si="289"/>
        <v/>
      </c>
      <c r="AD188" s="195" t="str">
        <f t="shared" ref="AD188:AE251" si="384">IF($J188="","",COUNTIF($M188,AD$13))</f>
        <v/>
      </c>
      <c r="AE188" s="195" t="str">
        <f t="shared" si="384"/>
        <v/>
      </c>
      <c r="AF188" s="195" t="str">
        <f t="shared" si="344"/>
        <v/>
      </c>
      <c r="AG188" s="195" t="str">
        <f t="shared" si="344"/>
        <v/>
      </c>
      <c r="AH188" s="195" t="str">
        <f t="shared" si="344"/>
        <v/>
      </c>
      <c r="AI188" s="195" t="str">
        <f t="shared" si="344"/>
        <v/>
      </c>
      <c r="AJ188" s="195" t="str">
        <f t="shared" si="344"/>
        <v/>
      </c>
      <c r="AK188" s="195" t="str">
        <f t="shared" si="344"/>
        <v/>
      </c>
      <c r="AL188" s="195" t="str">
        <f t="shared" si="344"/>
        <v/>
      </c>
      <c r="AM188" s="195" t="str">
        <f t="shared" si="344"/>
        <v/>
      </c>
      <c r="AN188" s="195" t="str">
        <f t="shared" si="344"/>
        <v/>
      </c>
      <c r="AO188" s="195" t="str">
        <f t="shared" si="344"/>
        <v/>
      </c>
      <c r="AP188" s="195" t="str">
        <f t="shared" si="344"/>
        <v/>
      </c>
      <c r="AQ188" s="196" t="str">
        <f>IF(J188&gt;0,"",IF(J189&gt;0,1,""))</f>
        <v/>
      </c>
      <c r="AR188" s="196" t="str">
        <f>IF(J188="","",IF(C188&gt;0,"",1))</f>
        <v/>
      </c>
      <c r="AS188" s="195" t="str">
        <f t="shared" si="355"/>
        <v/>
      </c>
      <c r="AT188" s="195" t="str">
        <f t="shared" si="355"/>
        <v/>
      </c>
      <c r="AU188" s="195" t="str">
        <f t="shared" si="355"/>
        <v/>
      </c>
      <c r="AV188" s="195" t="str">
        <f t="shared" si="355"/>
        <v/>
      </c>
      <c r="AW188" s="196">
        <f>COUNTIF($C$14:C188,C188)</f>
        <v>0</v>
      </c>
      <c r="AX188" s="195" t="str">
        <f t="shared" si="355"/>
        <v/>
      </c>
      <c r="AY188" s="195" t="str">
        <f t="shared" si="355"/>
        <v/>
      </c>
      <c r="AZ188" s="195" t="str">
        <f t="shared" si="355"/>
        <v/>
      </c>
      <c r="BA188" s="195" t="str">
        <f t="shared" si="355"/>
        <v/>
      </c>
    </row>
    <row r="189" spans="1:53" s="17" customFormat="1" ht="18" customHeight="1" thickBot="1">
      <c r="A189" s="344"/>
      <c r="B189" s="315"/>
      <c r="C189" s="317"/>
      <c r="D189" s="317"/>
      <c r="E189" s="317"/>
      <c r="F189" s="39" t="str">
        <f>IF(C188&gt;0,VLOOKUP(C188,男子登録情報!$A$1:$H$1688,5,0),"")</f>
        <v/>
      </c>
      <c r="G189" s="353"/>
      <c r="H189" s="353"/>
      <c r="I189" s="9" t="s">
        <v>33</v>
      </c>
      <c r="J189" s="152"/>
      <c r="K189" s="7" t="str">
        <f>IF(J189&gt;0,VLOOKUP(J189,男子登録情報!$J$2:$K$21,2,0),"")</f>
        <v/>
      </c>
      <c r="L189" s="9" t="s">
        <v>34</v>
      </c>
      <c r="M189" s="206"/>
      <c r="N189" s="8" t="str">
        <f t="shared" si="282"/>
        <v/>
      </c>
      <c r="O189" s="630"/>
      <c r="P189" s="305"/>
      <c r="Q189" s="306"/>
      <c r="R189" s="307"/>
      <c r="S189" s="330"/>
      <c r="T189" s="330"/>
      <c r="Y189" s="195" t="str">
        <f>IF(C188="","",COUNTIF($B$14:$C$462,C188))</f>
        <v/>
      </c>
      <c r="Z189" s="195" t="str">
        <f t="shared" ref="Z189" si="385">IF(C188="","",COUNTIF($J$14:$J$463,J189))</f>
        <v/>
      </c>
      <c r="AA189" s="195" t="str">
        <f t="shared" ref="AA189" si="386">IF(C188="","",IF(AND(Y189&gt;1,Z189&gt;1),1,""))</f>
        <v/>
      </c>
      <c r="AB189" s="195" t="str">
        <f t="shared" si="288"/>
        <v/>
      </c>
      <c r="AC189" s="195" t="str">
        <f t="shared" si="289"/>
        <v/>
      </c>
      <c r="AD189" s="195" t="str">
        <f t="shared" si="384"/>
        <v/>
      </c>
      <c r="AE189" s="195" t="str">
        <f t="shared" si="384"/>
        <v/>
      </c>
      <c r="AF189" s="195" t="str">
        <f t="shared" si="344"/>
        <v/>
      </c>
      <c r="AG189" s="195" t="str">
        <f t="shared" si="344"/>
        <v/>
      </c>
      <c r="AH189" s="195" t="str">
        <f t="shared" si="344"/>
        <v/>
      </c>
      <c r="AI189" s="195" t="str">
        <f t="shared" si="344"/>
        <v/>
      </c>
      <c r="AJ189" s="195" t="str">
        <f t="shared" si="344"/>
        <v/>
      </c>
      <c r="AK189" s="195" t="str">
        <f t="shared" si="344"/>
        <v/>
      </c>
      <c r="AL189" s="195" t="str">
        <f t="shared" si="344"/>
        <v/>
      </c>
      <c r="AM189" s="195" t="str">
        <f t="shared" si="344"/>
        <v/>
      </c>
      <c r="AN189" s="195" t="str">
        <f t="shared" si="344"/>
        <v/>
      </c>
      <c r="AO189" s="195" t="str">
        <f t="shared" si="344"/>
        <v/>
      </c>
      <c r="AP189" s="195" t="str">
        <f t="shared" si="344"/>
        <v/>
      </c>
      <c r="AQ189" s="196" t="str">
        <f>IF(J189&gt;0,"",IF(J190&gt;0,1,""))</f>
        <v/>
      </c>
      <c r="AR189" s="196" t="str">
        <f>IF(J189="","",IF(C188&gt;0,"",1))</f>
        <v/>
      </c>
      <c r="AS189" s="195" t="str">
        <f t="shared" si="355"/>
        <v/>
      </c>
      <c r="AT189" s="195" t="str">
        <f t="shared" si="355"/>
        <v/>
      </c>
      <c r="AU189" s="195" t="str">
        <f t="shared" si="355"/>
        <v/>
      </c>
      <c r="AV189" s="195" t="str">
        <f t="shared" si="355"/>
        <v/>
      </c>
      <c r="AW189" s="196"/>
      <c r="AX189" s="195" t="str">
        <f t="shared" si="355"/>
        <v/>
      </c>
      <c r="AY189" s="195" t="str">
        <f t="shared" si="355"/>
        <v/>
      </c>
      <c r="AZ189" s="195" t="str">
        <f t="shared" si="355"/>
        <v/>
      </c>
      <c r="BA189" s="195" t="str">
        <f t="shared" si="355"/>
        <v/>
      </c>
    </row>
    <row r="190" spans="1:53" s="17" customFormat="1" ht="18" customHeight="1" thickBot="1">
      <c r="A190" s="345"/>
      <c r="B190" s="303" t="s">
        <v>35</v>
      </c>
      <c r="C190" s="304"/>
      <c r="D190" s="40"/>
      <c r="E190" s="40"/>
      <c r="F190" s="41"/>
      <c r="G190" s="354"/>
      <c r="H190" s="354"/>
      <c r="I190" s="10" t="s">
        <v>36</v>
      </c>
      <c r="J190" s="152"/>
      <c r="K190" s="11" t="str">
        <f>IF(J190&gt;0,VLOOKUP(J190,男子登録情報!$J$2:$K$21,2,0),"")</f>
        <v/>
      </c>
      <c r="L190" s="12" t="s">
        <v>37</v>
      </c>
      <c r="M190" s="207"/>
      <c r="N190" s="8" t="str">
        <f t="shared" si="282"/>
        <v/>
      </c>
      <c r="O190" s="631"/>
      <c r="P190" s="308"/>
      <c r="Q190" s="309"/>
      <c r="R190" s="310"/>
      <c r="S190" s="331"/>
      <c r="T190" s="331"/>
      <c r="Y190" s="195" t="str">
        <f>IF(C188="","",COUNTIF($B$14:$C$462,C188))</f>
        <v/>
      </c>
      <c r="Z190" s="195" t="str">
        <f t="shared" ref="Z190" si="387">IF(C188="","",COUNTIF($J$14:$J$463,J190))</f>
        <v/>
      </c>
      <c r="AA190" s="195" t="str">
        <f t="shared" ref="AA190" si="388">IF(C188="","",IF(AND(Y190&gt;1,Z190&gt;1),1,""))</f>
        <v/>
      </c>
      <c r="AB190" s="195" t="str">
        <f t="shared" si="288"/>
        <v/>
      </c>
      <c r="AC190" s="195" t="str">
        <f t="shared" si="289"/>
        <v/>
      </c>
      <c r="AD190" s="195" t="str">
        <f t="shared" si="384"/>
        <v/>
      </c>
      <c r="AE190" s="195" t="str">
        <f t="shared" si="384"/>
        <v/>
      </c>
      <c r="AF190" s="195" t="str">
        <f t="shared" si="344"/>
        <v/>
      </c>
      <c r="AG190" s="195" t="str">
        <f t="shared" si="344"/>
        <v/>
      </c>
      <c r="AH190" s="195" t="str">
        <f t="shared" si="344"/>
        <v/>
      </c>
      <c r="AI190" s="195" t="str">
        <f t="shared" si="344"/>
        <v/>
      </c>
      <c r="AJ190" s="195" t="str">
        <f t="shared" si="344"/>
        <v/>
      </c>
      <c r="AK190" s="195" t="str">
        <f t="shared" si="344"/>
        <v/>
      </c>
      <c r="AL190" s="195" t="str">
        <f t="shared" si="344"/>
        <v/>
      </c>
      <c r="AM190" s="195" t="str">
        <f t="shared" si="344"/>
        <v/>
      </c>
      <c r="AN190" s="195" t="str">
        <f t="shared" si="344"/>
        <v/>
      </c>
      <c r="AO190" s="195" t="str">
        <f t="shared" si="344"/>
        <v/>
      </c>
      <c r="AP190" s="195" t="str">
        <f t="shared" si="344"/>
        <v/>
      </c>
      <c r="AQ190" s="196" t="str">
        <f>IF(C188="","",IF(S188&gt;0,"",IF(T188&gt;0,"",IF(COUNTBLANK(J188:J190)&lt;3,"",1))))</f>
        <v/>
      </c>
      <c r="AR190" s="196" t="str">
        <f>IF(J190="","",IF(C188&gt;0,"",1))</f>
        <v/>
      </c>
      <c r="AS190" s="195" t="str">
        <f t="shared" ref="AS190:BA205" si="389">IF($J190="","",COUNTIF($M190,AS$13))</f>
        <v/>
      </c>
      <c r="AT190" s="195" t="str">
        <f t="shared" si="389"/>
        <v/>
      </c>
      <c r="AU190" s="195" t="str">
        <f t="shared" si="389"/>
        <v/>
      </c>
      <c r="AV190" s="195" t="str">
        <f t="shared" si="389"/>
        <v/>
      </c>
      <c r="AW190" s="196"/>
      <c r="AX190" s="195" t="str">
        <f t="shared" si="389"/>
        <v/>
      </c>
      <c r="AY190" s="195" t="str">
        <f t="shared" si="389"/>
        <v/>
      </c>
      <c r="AZ190" s="195" t="str">
        <f t="shared" si="389"/>
        <v/>
      </c>
      <c r="BA190" s="195" t="str">
        <f t="shared" si="389"/>
        <v/>
      </c>
    </row>
    <row r="191" spans="1:53" s="17" customFormat="1" ht="18" customHeight="1" thickTop="1" thickBot="1">
      <c r="A191" s="343">
        <v>60</v>
      </c>
      <c r="B191" s="314" t="s">
        <v>1234</v>
      </c>
      <c r="C191" s="316"/>
      <c r="D191" s="316" t="str">
        <f>IF(C191&gt;0,VLOOKUP(C191,男子登録情報!$A$1:$H$1688,3,0),"")</f>
        <v/>
      </c>
      <c r="E191" s="316" t="str">
        <f>IF(C191&gt;0,VLOOKUP(C191,男子登録情報!$A$1:$H$1688,4,0),"")</f>
        <v/>
      </c>
      <c r="F191" s="38" t="str">
        <f>IF(C191&gt;0,VLOOKUP(C191,男子登録情報!$A$1:$H$1688,8,0),"")</f>
        <v/>
      </c>
      <c r="G191" s="352" t="e">
        <f>IF(F192&gt;0,VLOOKUP(F192,男子登録情報!$N$2:$O$48,2,0),"")</f>
        <v>#N/A</v>
      </c>
      <c r="H191" s="352" t="str">
        <f>IF(C191&gt;0,TEXT(C191,"100000000"),"")</f>
        <v/>
      </c>
      <c r="I191" s="6" t="s">
        <v>29</v>
      </c>
      <c r="J191" s="152"/>
      <c r="K191" s="7" t="str">
        <f>IF(J191&gt;0,VLOOKUP(J191,男子登録情報!$J$1:$K$21,2,0),"")</f>
        <v/>
      </c>
      <c r="L191" s="6" t="s">
        <v>32</v>
      </c>
      <c r="M191" s="208"/>
      <c r="N191" s="8" t="str">
        <f t="shared" si="282"/>
        <v/>
      </c>
      <c r="O191" s="630"/>
      <c r="P191" s="326"/>
      <c r="Q191" s="327"/>
      <c r="R191" s="328"/>
      <c r="S191" s="329" t="str">
        <f>IF(C191="","",IF(COUNTIF('様式Ⅱ(男子4×100mR)'!$C$18:$C$29,C191)=0,"",$A$5))</f>
        <v/>
      </c>
      <c r="T191" s="329" t="str">
        <f>IF(C191="","",IF(COUNTIF('様式Ⅱ(男子4×400mR)'!$C$18:$C$29,C191)=0,"",$A$5))</f>
        <v/>
      </c>
      <c r="Y191" s="195" t="str">
        <f>IF(C191="","",COUNTIF($B$14:$C$462,C191))</f>
        <v/>
      </c>
      <c r="Z191" s="195" t="str">
        <f t="shared" ref="Z191" si="390">IF(C191="","",COUNTIF($J$14:$J$463,J191))</f>
        <v/>
      </c>
      <c r="AA191" s="195" t="str">
        <f t="shared" ref="AA191" si="391">IF(C191="","",IF(AND(Y191&gt;1,Z191&gt;1),1,""))</f>
        <v/>
      </c>
      <c r="AB191" s="195" t="str">
        <f t="shared" si="288"/>
        <v/>
      </c>
      <c r="AC191" s="195" t="str">
        <f t="shared" si="289"/>
        <v/>
      </c>
      <c r="AD191" s="195" t="str">
        <f t="shared" si="384"/>
        <v/>
      </c>
      <c r="AE191" s="195" t="str">
        <f t="shared" si="384"/>
        <v/>
      </c>
      <c r="AF191" s="195" t="str">
        <f t="shared" si="344"/>
        <v/>
      </c>
      <c r="AG191" s="195" t="str">
        <f t="shared" si="344"/>
        <v/>
      </c>
      <c r="AH191" s="195" t="str">
        <f t="shared" si="344"/>
        <v/>
      </c>
      <c r="AI191" s="195" t="str">
        <f t="shared" si="344"/>
        <v/>
      </c>
      <c r="AJ191" s="195" t="str">
        <f t="shared" si="344"/>
        <v/>
      </c>
      <c r="AK191" s="195" t="str">
        <f t="shared" si="344"/>
        <v/>
      </c>
      <c r="AL191" s="195" t="str">
        <f t="shared" si="344"/>
        <v/>
      </c>
      <c r="AM191" s="195" t="str">
        <f t="shared" si="344"/>
        <v/>
      </c>
      <c r="AN191" s="195" t="str">
        <f t="shared" si="344"/>
        <v/>
      </c>
      <c r="AO191" s="195" t="str">
        <f t="shared" si="344"/>
        <v/>
      </c>
      <c r="AP191" s="195" t="str">
        <f t="shared" si="344"/>
        <v/>
      </c>
      <c r="AQ191" s="196" t="str">
        <f>IF(J191&gt;0,"",IF(J192&gt;0,1,""))</f>
        <v/>
      </c>
      <c r="AR191" s="196" t="str">
        <f>IF(J191="","",IF(C191&gt;0,"",1))</f>
        <v/>
      </c>
      <c r="AS191" s="195" t="str">
        <f t="shared" si="389"/>
        <v/>
      </c>
      <c r="AT191" s="195" t="str">
        <f t="shared" si="389"/>
        <v/>
      </c>
      <c r="AU191" s="195" t="str">
        <f t="shared" si="389"/>
        <v/>
      </c>
      <c r="AV191" s="195" t="str">
        <f t="shared" si="389"/>
        <v/>
      </c>
      <c r="AW191" s="196">
        <f>COUNTIF($C$14:C191,C191)</f>
        <v>0</v>
      </c>
      <c r="AX191" s="195" t="str">
        <f t="shared" si="389"/>
        <v/>
      </c>
      <c r="AY191" s="195" t="str">
        <f t="shared" si="389"/>
        <v/>
      </c>
      <c r="AZ191" s="195" t="str">
        <f t="shared" si="389"/>
        <v/>
      </c>
      <c r="BA191" s="195" t="str">
        <f t="shared" si="389"/>
        <v/>
      </c>
    </row>
    <row r="192" spans="1:53" s="17" customFormat="1" ht="18" customHeight="1" thickBot="1">
      <c r="A192" s="344"/>
      <c r="B192" s="315"/>
      <c r="C192" s="317"/>
      <c r="D192" s="317"/>
      <c r="E192" s="317"/>
      <c r="F192" s="39" t="str">
        <f>IF(C191&gt;0,VLOOKUP(C191,男子登録情報!$A$1:$H$1688,5,0),"")</f>
        <v/>
      </c>
      <c r="G192" s="353"/>
      <c r="H192" s="353"/>
      <c r="I192" s="9" t="s">
        <v>33</v>
      </c>
      <c r="J192" s="152"/>
      <c r="K192" s="7" t="str">
        <f>IF(J192&gt;0,VLOOKUP(J192,男子登録情報!$J$2:$K$21,2,0),"")</f>
        <v/>
      </c>
      <c r="L192" s="9" t="s">
        <v>34</v>
      </c>
      <c r="M192" s="206"/>
      <c r="N192" s="8" t="str">
        <f t="shared" si="282"/>
        <v/>
      </c>
      <c r="O192" s="630"/>
      <c r="P192" s="305"/>
      <c r="Q192" s="306"/>
      <c r="R192" s="307"/>
      <c r="S192" s="330"/>
      <c r="T192" s="330"/>
      <c r="Y192" s="195" t="str">
        <f>IF(C191="","",COUNTIF($B$14:$C$462,C191))</f>
        <v/>
      </c>
      <c r="Z192" s="195" t="str">
        <f t="shared" ref="Z192" si="392">IF(C191="","",COUNTIF($J$14:$J$463,J192))</f>
        <v/>
      </c>
      <c r="AA192" s="195" t="str">
        <f t="shared" ref="AA192" si="393">IF(C191="","",IF(AND(Y192&gt;1,Z192&gt;1),1,""))</f>
        <v/>
      </c>
      <c r="AB192" s="195" t="str">
        <f t="shared" si="288"/>
        <v/>
      </c>
      <c r="AC192" s="195" t="str">
        <f t="shared" si="289"/>
        <v/>
      </c>
      <c r="AD192" s="195" t="str">
        <f t="shared" si="384"/>
        <v/>
      </c>
      <c r="AE192" s="195" t="str">
        <f t="shared" si="384"/>
        <v/>
      </c>
      <c r="AF192" s="195" t="str">
        <f t="shared" si="344"/>
        <v/>
      </c>
      <c r="AG192" s="195" t="str">
        <f t="shared" si="344"/>
        <v/>
      </c>
      <c r="AH192" s="195" t="str">
        <f t="shared" si="344"/>
        <v/>
      </c>
      <c r="AI192" s="195" t="str">
        <f t="shared" si="344"/>
        <v/>
      </c>
      <c r="AJ192" s="195" t="str">
        <f t="shared" si="344"/>
        <v/>
      </c>
      <c r="AK192" s="195" t="str">
        <f t="shared" si="344"/>
        <v/>
      </c>
      <c r="AL192" s="195" t="str">
        <f t="shared" si="344"/>
        <v/>
      </c>
      <c r="AM192" s="195" t="str">
        <f t="shared" si="344"/>
        <v/>
      </c>
      <c r="AN192" s="195" t="str">
        <f t="shared" si="344"/>
        <v/>
      </c>
      <c r="AO192" s="195" t="str">
        <f t="shared" si="344"/>
        <v/>
      </c>
      <c r="AP192" s="195" t="str">
        <f t="shared" si="344"/>
        <v/>
      </c>
      <c r="AQ192" s="196" t="str">
        <f>IF(J192&gt;0,"",IF(J193&gt;0,1,""))</f>
        <v/>
      </c>
      <c r="AR192" s="196" t="str">
        <f>IF(J192="","",IF(C191&gt;0,"",1))</f>
        <v/>
      </c>
      <c r="AS192" s="195" t="str">
        <f t="shared" si="389"/>
        <v/>
      </c>
      <c r="AT192" s="195" t="str">
        <f t="shared" si="389"/>
        <v/>
      </c>
      <c r="AU192" s="195" t="str">
        <f t="shared" si="389"/>
        <v/>
      </c>
      <c r="AV192" s="195" t="str">
        <f t="shared" si="389"/>
        <v/>
      </c>
      <c r="AW192" s="196"/>
      <c r="AX192" s="195" t="str">
        <f t="shared" si="389"/>
        <v/>
      </c>
      <c r="AY192" s="195" t="str">
        <f t="shared" si="389"/>
        <v/>
      </c>
      <c r="AZ192" s="195" t="str">
        <f t="shared" si="389"/>
        <v/>
      </c>
      <c r="BA192" s="195" t="str">
        <f t="shared" si="389"/>
        <v/>
      </c>
    </row>
    <row r="193" spans="1:53" s="17" customFormat="1" ht="18" customHeight="1" thickBot="1">
      <c r="A193" s="345"/>
      <c r="B193" s="303" t="s">
        <v>35</v>
      </c>
      <c r="C193" s="304"/>
      <c r="D193" s="40"/>
      <c r="E193" s="40"/>
      <c r="F193" s="41"/>
      <c r="G193" s="354"/>
      <c r="H193" s="354"/>
      <c r="I193" s="10" t="s">
        <v>36</v>
      </c>
      <c r="J193" s="152"/>
      <c r="K193" s="11" t="str">
        <f>IF(J193&gt;0,VLOOKUP(J193,男子登録情報!$J$2:$K$21,2,0),"")</f>
        <v/>
      </c>
      <c r="L193" s="12" t="s">
        <v>37</v>
      </c>
      <c r="M193" s="207"/>
      <c r="N193" s="8" t="str">
        <f t="shared" si="282"/>
        <v/>
      </c>
      <c r="O193" s="631"/>
      <c r="P193" s="308"/>
      <c r="Q193" s="309"/>
      <c r="R193" s="310"/>
      <c r="S193" s="331"/>
      <c r="T193" s="331"/>
      <c r="Y193" s="195" t="str">
        <f>IF(C191="","",COUNTIF($B$14:$C$462,C191))</f>
        <v/>
      </c>
      <c r="Z193" s="195" t="str">
        <f t="shared" ref="Z193" si="394">IF(C191="","",COUNTIF($J$14:$J$463,J193))</f>
        <v/>
      </c>
      <c r="AA193" s="195" t="str">
        <f t="shared" ref="AA193" si="395">IF(C191="","",IF(AND(Y193&gt;1,Z193&gt;1),1,""))</f>
        <v/>
      </c>
      <c r="AB193" s="195" t="str">
        <f t="shared" si="288"/>
        <v/>
      </c>
      <c r="AC193" s="195" t="str">
        <f t="shared" si="289"/>
        <v/>
      </c>
      <c r="AD193" s="195" t="str">
        <f t="shared" si="384"/>
        <v/>
      </c>
      <c r="AE193" s="195" t="str">
        <f t="shared" si="384"/>
        <v/>
      </c>
      <c r="AF193" s="195" t="str">
        <f t="shared" si="344"/>
        <v/>
      </c>
      <c r="AG193" s="195" t="str">
        <f t="shared" ref="AF193:AP216" si="396">IF($J193="","",COUNTIF($M193,AG$13))</f>
        <v/>
      </c>
      <c r="AH193" s="195" t="str">
        <f t="shared" si="396"/>
        <v/>
      </c>
      <c r="AI193" s="195" t="str">
        <f t="shared" si="396"/>
        <v/>
      </c>
      <c r="AJ193" s="195" t="str">
        <f t="shared" si="396"/>
        <v/>
      </c>
      <c r="AK193" s="195" t="str">
        <f t="shared" si="396"/>
        <v/>
      </c>
      <c r="AL193" s="195" t="str">
        <f t="shared" si="396"/>
        <v/>
      </c>
      <c r="AM193" s="195" t="str">
        <f t="shared" si="396"/>
        <v/>
      </c>
      <c r="AN193" s="195" t="str">
        <f t="shared" si="396"/>
        <v/>
      </c>
      <c r="AO193" s="195" t="str">
        <f t="shared" si="396"/>
        <v/>
      </c>
      <c r="AP193" s="195" t="str">
        <f t="shared" si="396"/>
        <v/>
      </c>
      <c r="AQ193" s="196" t="str">
        <f>IF(C191="","",IF(S191&gt;0,"",IF(T191&gt;0,"",IF(COUNTBLANK(J191:J193)&lt;3,"",1))))</f>
        <v/>
      </c>
      <c r="AR193" s="196" t="str">
        <f>IF(J193="","",IF(C191&gt;0,"",1))</f>
        <v/>
      </c>
      <c r="AS193" s="195" t="str">
        <f t="shared" si="389"/>
        <v/>
      </c>
      <c r="AT193" s="195" t="str">
        <f t="shared" si="389"/>
        <v/>
      </c>
      <c r="AU193" s="195" t="str">
        <f t="shared" si="389"/>
        <v/>
      </c>
      <c r="AV193" s="195" t="str">
        <f t="shared" si="389"/>
        <v/>
      </c>
      <c r="AW193" s="196"/>
      <c r="AX193" s="195" t="str">
        <f t="shared" si="389"/>
        <v/>
      </c>
      <c r="AY193" s="195" t="str">
        <f t="shared" si="389"/>
        <v/>
      </c>
      <c r="AZ193" s="195" t="str">
        <f t="shared" si="389"/>
        <v/>
      </c>
      <c r="BA193" s="195" t="str">
        <f t="shared" si="389"/>
        <v/>
      </c>
    </row>
    <row r="194" spans="1:53" s="17" customFormat="1" ht="18" customHeight="1" thickTop="1" thickBot="1">
      <c r="A194" s="343">
        <v>61</v>
      </c>
      <c r="B194" s="314" t="s">
        <v>1234</v>
      </c>
      <c r="C194" s="316"/>
      <c r="D194" s="316" t="str">
        <f>IF(C194&gt;0,VLOOKUP(C194,男子登録情報!$A$1:$H$1688,3,0),"")</f>
        <v/>
      </c>
      <c r="E194" s="316" t="str">
        <f>IF(C194&gt;0,VLOOKUP(C194,男子登録情報!$A$1:$H$1688,4,0),"")</f>
        <v/>
      </c>
      <c r="F194" s="38" t="str">
        <f>IF(C194&gt;0,VLOOKUP(C194,男子登録情報!$A$1:$H$1688,8,0),"")</f>
        <v/>
      </c>
      <c r="G194" s="352" t="e">
        <f>IF(F195&gt;0,VLOOKUP(F195,男子登録情報!$N$2:$O$48,2,0),"")</f>
        <v>#N/A</v>
      </c>
      <c r="H194" s="352" t="str">
        <f>IF(C194&gt;0,TEXT(C194,"100000000"),"")</f>
        <v/>
      </c>
      <c r="I194" s="6" t="s">
        <v>29</v>
      </c>
      <c r="J194" s="152"/>
      <c r="K194" s="7" t="str">
        <f>IF(J194&gt;0,VLOOKUP(J194,男子登録情報!$J$1:$K$21,2,0),"")</f>
        <v/>
      </c>
      <c r="L194" s="6" t="s">
        <v>32</v>
      </c>
      <c r="M194" s="208"/>
      <c r="N194" s="8" t="str">
        <f t="shared" si="282"/>
        <v/>
      </c>
      <c r="O194" s="630"/>
      <c r="P194" s="326"/>
      <c r="Q194" s="327"/>
      <c r="R194" s="328"/>
      <c r="S194" s="329" t="str">
        <f>IF(C194="","",IF(COUNTIF('様式Ⅱ(男子4×100mR)'!$C$18:$C$29,C194)=0,"",$A$5))</f>
        <v/>
      </c>
      <c r="T194" s="329" t="str">
        <f>IF(C194="","",IF(COUNTIF('様式Ⅱ(男子4×400mR)'!$C$18:$C$29,C194)=0,"",$A$5))</f>
        <v/>
      </c>
      <c r="Y194" s="195" t="str">
        <f>IF(C194="","",COUNTIF($B$14:$C$462,C194))</f>
        <v/>
      </c>
      <c r="Z194" s="195" t="str">
        <f t="shared" ref="Z194" si="397">IF(C194="","",COUNTIF($J$14:$J$463,J194))</f>
        <v/>
      </c>
      <c r="AA194" s="195" t="str">
        <f t="shared" ref="AA194" si="398">IF(C194="","",IF(AND(Y194&gt;1,Z194&gt;1),1,""))</f>
        <v/>
      </c>
      <c r="AB194" s="195" t="str">
        <f t="shared" si="288"/>
        <v/>
      </c>
      <c r="AC194" s="195" t="str">
        <f t="shared" si="289"/>
        <v/>
      </c>
      <c r="AD194" s="195" t="str">
        <f t="shared" si="384"/>
        <v/>
      </c>
      <c r="AE194" s="195" t="str">
        <f t="shared" si="384"/>
        <v/>
      </c>
      <c r="AF194" s="195" t="str">
        <f t="shared" si="396"/>
        <v/>
      </c>
      <c r="AG194" s="195" t="str">
        <f t="shared" si="396"/>
        <v/>
      </c>
      <c r="AH194" s="195" t="str">
        <f t="shared" si="396"/>
        <v/>
      </c>
      <c r="AI194" s="195" t="str">
        <f t="shared" si="396"/>
        <v/>
      </c>
      <c r="AJ194" s="195" t="str">
        <f t="shared" si="396"/>
        <v/>
      </c>
      <c r="AK194" s="195" t="str">
        <f t="shared" si="396"/>
        <v/>
      </c>
      <c r="AL194" s="195" t="str">
        <f t="shared" si="396"/>
        <v/>
      </c>
      <c r="AM194" s="195" t="str">
        <f t="shared" si="396"/>
        <v/>
      </c>
      <c r="AN194" s="195" t="str">
        <f t="shared" si="396"/>
        <v/>
      </c>
      <c r="AO194" s="195" t="str">
        <f t="shared" si="396"/>
        <v/>
      </c>
      <c r="AP194" s="195" t="str">
        <f t="shared" si="396"/>
        <v/>
      </c>
      <c r="AQ194" s="196" t="str">
        <f>IF(J194&gt;0,"",IF(J195&gt;0,1,""))</f>
        <v/>
      </c>
      <c r="AR194" s="196" t="str">
        <f>IF(J194="","",IF(C194&gt;0,"",1))</f>
        <v/>
      </c>
      <c r="AS194" s="195" t="str">
        <f t="shared" si="389"/>
        <v/>
      </c>
      <c r="AT194" s="195" t="str">
        <f t="shared" si="389"/>
        <v/>
      </c>
      <c r="AU194" s="195" t="str">
        <f t="shared" si="389"/>
        <v/>
      </c>
      <c r="AV194" s="195" t="str">
        <f t="shared" si="389"/>
        <v/>
      </c>
      <c r="AW194" s="196">
        <f>COUNTIF($C$14:C194,C194)</f>
        <v>0</v>
      </c>
      <c r="AX194" s="195" t="str">
        <f t="shared" si="389"/>
        <v/>
      </c>
      <c r="AY194" s="195" t="str">
        <f t="shared" si="389"/>
        <v/>
      </c>
      <c r="AZ194" s="195" t="str">
        <f t="shared" si="389"/>
        <v/>
      </c>
      <c r="BA194" s="195" t="str">
        <f t="shared" si="389"/>
        <v/>
      </c>
    </row>
    <row r="195" spans="1:53" s="17" customFormat="1" ht="18" customHeight="1" thickBot="1">
      <c r="A195" s="344"/>
      <c r="B195" s="315"/>
      <c r="C195" s="317"/>
      <c r="D195" s="317"/>
      <c r="E195" s="317"/>
      <c r="F195" s="39" t="str">
        <f>IF(C194&gt;0,VLOOKUP(C194,男子登録情報!$A$1:$H$1688,5,0),"")</f>
        <v/>
      </c>
      <c r="G195" s="353"/>
      <c r="H195" s="353"/>
      <c r="I195" s="9" t="s">
        <v>33</v>
      </c>
      <c r="J195" s="152"/>
      <c r="K195" s="7" t="str">
        <f>IF(J195&gt;0,VLOOKUP(J195,男子登録情報!$J$2:$K$21,2,0),"")</f>
        <v/>
      </c>
      <c r="L195" s="9" t="s">
        <v>34</v>
      </c>
      <c r="M195" s="206"/>
      <c r="N195" s="8" t="str">
        <f t="shared" si="282"/>
        <v/>
      </c>
      <c r="O195" s="630"/>
      <c r="P195" s="305"/>
      <c r="Q195" s="306"/>
      <c r="R195" s="307"/>
      <c r="S195" s="330"/>
      <c r="T195" s="330"/>
      <c r="Y195" s="195" t="str">
        <f>IF(C194="","",COUNTIF($B$14:$C$462,C194))</f>
        <v/>
      </c>
      <c r="Z195" s="195" t="str">
        <f t="shared" ref="Z195" si="399">IF(C194="","",COUNTIF($J$14:$J$463,J195))</f>
        <v/>
      </c>
      <c r="AA195" s="195" t="str">
        <f t="shared" ref="AA195" si="400">IF(C194="","",IF(AND(Y195&gt;1,Z195&gt;1),1,""))</f>
        <v/>
      </c>
      <c r="AB195" s="195" t="str">
        <f t="shared" si="288"/>
        <v/>
      </c>
      <c r="AC195" s="195" t="str">
        <f t="shared" si="289"/>
        <v/>
      </c>
      <c r="AD195" s="195" t="str">
        <f t="shared" si="384"/>
        <v/>
      </c>
      <c r="AE195" s="195" t="str">
        <f t="shared" si="384"/>
        <v/>
      </c>
      <c r="AF195" s="195" t="str">
        <f t="shared" si="396"/>
        <v/>
      </c>
      <c r="AG195" s="195" t="str">
        <f t="shared" si="396"/>
        <v/>
      </c>
      <c r="AH195" s="195" t="str">
        <f t="shared" si="396"/>
        <v/>
      </c>
      <c r="AI195" s="195" t="str">
        <f t="shared" si="396"/>
        <v/>
      </c>
      <c r="AJ195" s="195" t="str">
        <f t="shared" si="396"/>
        <v/>
      </c>
      <c r="AK195" s="195" t="str">
        <f t="shared" si="396"/>
        <v/>
      </c>
      <c r="AL195" s="195" t="str">
        <f t="shared" si="396"/>
        <v/>
      </c>
      <c r="AM195" s="195" t="str">
        <f t="shared" si="396"/>
        <v/>
      </c>
      <c r="AN195" s="195" t="str">
        <f t="shared" si="396"/>
        <v/>
      </c>
      <c r="AO195" s="195" t="str">
        <f t="shared" si="396"/>
        <v/>
      </c>
      <c r="AP195" s="195" t="str">
        <f t="shared" si="396"/>
        <v/>
      </c>
      <c r="AQ195" s="196" t="str">
        <f>IF(J195&gt;0,"",IF(J196&gt;0,1,""))</f>
        <v/>
      </c>
      <c r="AR195" s="196" t="str">
        <f>IF(J195="","",IF(C194&gt;0,"",1))</f>
        <v/>
      </c>
      <c r="AS195" s="195" t="str">
        <f t="shared" si="389"/>
        <v/>
      </c>
      <c r="AT195" s="195" t="str">
        <f t="shared" si="389"/>
        <v/>
      </c>
      <c r="AU195" s="195" t="str">
        <f t="shared" si="389"/>
        <v/>
      </c>
      <c r="AV195" s="195" t="str">
        <f t="shared" si="389"/>
        <v/>
      </c>
      <c r="AW195" s="196"/>
      <c r="AX195" s="195" t="str">
        <f t="shared" si="389"/>
        <v/>
      </c>
      <c r="AY195" s="195" t="str">
        <f t="shared" si="389"/>
        <v/>
      </c>
      <c r="AZ195" s="195" t="str">
        <f t="shared" si="389"/>
        <v/>
      </c>
      <c r="BA195" s="195" t="str">
        <f t="shared" si="389"/>
        <v/>
      </c>
    </row>
    <row r="196" spans="1:53" s="17" customFormat="1" ht="18" customHeight="1" thickBot="1">
      <c r="A196" s="345"/>
      <c r="B196" s="303" t="s">
        <v>35</v>
      </c>
      <c r="C196" s="304"/>
      <c r="D196" s="40"/>
      <c r="E196" s="40"/>
      <c r="F196" s="41"/>
      <c r="G196" s="354"/>
      <c r="H196" s="354"/>
      <c r="I196" s="10" t="s">
        <v>36</v>
      </c>
      <c r="J196" s="152"/>
      <c r="K196" s="11" t="str">
        <f>IF(J196&gt;0,VLOOKUP(J196,男子登録情報!$J$2:$K$21,2,0),"")</f>
        <v/>
      </c>
      <c r="L196" s="12" t="s">
        <v>37</v>
      </c>
      <c r="M196" s="207"/>
      <c r="N196" s="8" t="str">
        <f t="shared" si="282"/>
        <v/>
      </c>
      <c r="O196" s="631"/>
      <c r="P196" s="308"/>
      <c r="Q196" s="309"/>
      <c r="R196" s="310"/>
      <c r="S196" s="331"/>
      <c r="T196" s="331"/>
      <c r="Y196" s="195" t="str">
        <f>IF(C194="","",COUNTIF($B$14:$C$462,C194))</f>
        <v/>
      </c>
      <c r="Z196" s="195" t="str">
        <f t="shared" ref="Z196" si="401">IF(C194="","",COUNTIF($J$14:$J$463,J196))</f>
        <v/>
      </c>
      <c r="AA196" s="195" t="str">
        <f t="shared" ref="AA196" si="402">IF(C194="","",IF(AND(Y196&gt;1,Z196&gt;1),1,""))</f>
        <v/>
      </c>
      <c r="AB196" s="195" t="str">
        <f t="shared" si="288"/>
        <v/>
      </c>
      <c r="AC196" s="195" t="str">
        <f t="shared" si="289"/>
        <v/>
      </c>
      <c r="AD196" s="195" t="str">
        <f t="shared" si="384"/>
        <v/>
      </c>
      <c r="AE196" s="195" t="str">
        <f t="shared" si="384"/>
        <v/>
      </c>
      <c r="AF196" s="195" t="str">
        <f t="shared" si="396"/>
        <v/>
      </c>
      <c r="AG196" s="195" t="str">
        <f t="shared" si="396"/>
        <v/>
      </c>
      <c r="AH196" s="195" t="str">
        <f t="shared" si="396"/>
        <v/>
      </c>
      <c r="AI196" s="195" t="str">
        <f t="shared" si="396"/>
        <v/>
      </c>
      <c r="AJ196" s="195" t="str">
        <f t="shared" si="396"/>
        <v/>
      </c>
      <c r="AK196" s="195" t="str">
        <f t="shared" si="396"/>
        <v/>
      </c>
      <c r="AL196" s="195" t="str">
        <f t="shared" si="396"/>
        <v/>
      </c>
      <c r="AM196" s="195" t="str">
        <f t="shared" si="396"/>
        <v/>
      </c>
      <c r="AN196" s="195" t="str">
        <f t="shared" si="396"/>
        <v/>
      </c>
      <c r="AO196" s="195" t="str">
        <f t="shared" si="396"/>
        <v/>
      </c>
      <c r="AP196" s="195" t="str">
        <f t="shared" si="396"/>
        <v/>
      </c>
      <c r="AQ196" s="196" t="str">
        <f>IF(C194="","",IF(S194&gt;0,"",IF(T194&gt;0,"",IF(COUNTBLANK(J194:J196)&lt;3,"",1))))</f>
        <v/>
      </c>
      <c r="AR196" s="196" t="str">
        <f>IF(J196="","",IF(C194&gt;0,"",1))</f>
        <v/>
      </c>
      <c r="AS196" s="195" t="str">
        <f t="shared" si="389"/>
        <v/>
      </c>
      <c r="AT196" s="195" t="str">
        <f t="shared" si="389"/>
        <v/>
      </c>
      <c r="AU196" s="195" t="str">
        <f t="shared" si="389"/>
        <v/>
      </c>
      <c r="AV196" s="195" t="str">
        <f t="shared" si="389"/>
        <v/>
      </c>
      <c r="AW196" s="196"/>
      <c r="AX196" s="195" t="str">
        <f t="shared" si="389"/>
        <v/>
      </c>
      <c r="AY196" s="195" t="str">
        <f t="shared" si="389"/>
        <v/>
      </c>
      <c r="AZ196" s="195" t="str">
        <f t="shared" si="389"/>
        <v/>
      </c>
      <c r="BA196" s="195" t="str">
        <f t="shared" si="389"/>
        <v/>
      </c>
    </row>
    <row r="197" spans="1:53" s="17" customFormat="1" ht="18" customHeight="1" thickTop="1" thickBot="1">
      <c r="A197" s="343">
        <v>62</v>
      </c>
      <c r="B197" s="314" t="s">
        <v>1234</v>
      </c>
      <c r="C197" s="316"/>
      <c r="D197" s="316" t="str">
        <f>IF(C197&gt;0,VLOOKUP(C197,男子登録情報!$A$1:$H$1688,3,0),"")</f>
        <v/>
      </c>
      <c r="E197" s="316" t="str">
        <f>IF(C197&gt;0,VLOOKUP(C197,男子登録情報!$A$1:$H$1688,4,0),"")</f>
        <v/>
      </c>
      <c r="F197" s="38" t="str">
        <f>IF(C197&gt;0,VLOOKUP(C197,男子登録情報!$A$1:$H$1688,8,0),"")</f>
        <v/>
      </c>
      <c r="G197" s="352" t="e">
        <f>IF(F198&gt;0,VLOOKUP(F198,男子登録情報!$N$2:$O$48,2,0),"")</f>
        <v>#N/A</v>
      </c>
      <c r="H197" s="352" t="str">
        <f>IF(C197&gt;0,TEXT(C197,"100000000"),"")</f>
        <v/>
      </c>
      <c r="I197" s="6" t="s">
        <v>29</v>
      </c>
      <c r="J197" s="152"/>
      <c r="K197" s="7" t="str">
        <f>IF(J197&gt;0,VLOOKUP(J197,男子登録情報!$J$1:$K$21,2,0),"")</f>
        <v/>
      </c>
      <c r="L197" s="6" t="s">
        <v>32</v>
      </c>
      <c r="M197" s="208"/>
      <c r="N197" s="8" t="str">
        <f t="shared" si="282"/>
        <v/>
      </c>
      <c r="O197" s="630"/>
      <c r="P197" s="326"/>
      <c r="Q197" s="327"/>
      <c r="R197" s="328"/>
      <c r="S197" s="329" t="str">
        <f>IF(C197="","",IF(COUNTIF('様式Ⅱ(男子4×100mR)'!$C$18:$C$29,C197)=0,"",$A$5))</f>
        <v/>
      </c>
      <c r="T197" s="329" t="str">
        <f>IF(C197="","",IF(COUNTIF('様式Ⅱ(男子4×400mR)'!$C$18:$C$29,C197)=0,"",$A$5))</f>
        <v/>
      </c>
      <c r="Y197" s="195" t="str">
        <f>IF(C197="","",COUNTIF($B$14:$C$462,C197))</f>
        <v/>
      </c>
      <c r="Z197" s="195" t="str">
        <f t="shared" ref="Z197" si="403">IF(C197="","",COUNTIF($J$14:$J$463,J197))</f>
        <v/>
      </c>
      <c r="AA197" s="195" t="str">
        <f t="shared" ref="AA197" si="404">IF(C197="","",IF(AND(Y197&gt;1,Z197&gt;1),1,""))</f>
        <v/>
      </c>
      <c r="AB197" s="195" t="str">
        <f t="shared" si="288"/>
        <v/>
      </c>
      <c r="AC197" s="195" t="str">
        <f t="shared" si="289"/>
        <v/>
      </c>
      <c r="AD197" s="195" t="str">
        <f t="shared" si="384"/>
        <v/>
      </c>
      <c r="AE197" s="195" t="str">
        <f t="shared" si="384"/>
        <v/>
      </c>
      <c r="AF197" s="195" t="str">
        <f t="shared" si="396"/>
        <v/>
      </c>
      <c r="AG197" s="195" t="str">
        <f t="shared" si="396"/>
        <v/>
      </c>
      <c r="AH197" s="195" t="str">
        <f t="shared" si="396"/>
        <v/>
      </c>
      <c r="AI197" s="195" t="str">
        <f t="shared" si="396"/>
        <v/>
      </c>
      <c r="AJ197" s="195" t="str">
        <f t="shared" si="396"/>
        <v/>
      </c>
      <c r="AK197" s="195" t="str">
        <f t="shared" si="396"/>
        <v/>
      </c>
      <c r="AL197" s="195" t="str">
        <f t="shared" si="396"/>
        <v/>
      </c>
      <c r="AM197" s="195" t="str">
        <f t="shared" si="396"/>
        <v/>
      </c>
      <c r="AN197" s="195" t="str">
        <f t="shared" si="396"/>
        <v/>
      </c>
      <c r="AO197" s="195" t="str">
        <f t="shared" si="396"/>
        <v/>
      </c>
      <c r="AP197" s="195" t="str">
        <f t="shared" si="396"/>
        <v/>
      </c>
      <c r="AQ197" s="196" t="str">
        <f>IF(J197&gt;0,"",IF(J198&gt;0,1,""))</f>
        <v/>
      </c>
      <c r="AR197" s="196" t="str">
        <f>IF(J197="","",IF(C197&gt;0,"",1))</f>
        <v/>
      </c>
      <c r="AS197" s="195" t="str">
        <f t="shared" si="389"/>
        <v/>
      </c>
      <c r="AT197" s="195" t="str">
        <f t="shared" si="389"/>
        <v/>
      </c>
      <c r="AU197" s="195" t="str">
        <f t="shared" si="389"/>
        <v/>
      </c>
      <c r="AV197" s="195" t="str">
        <f t="shared" si="389"/>
        <v/>
      </c>
      <c r="AW197" s="196">
        <f>COUNTIF($C$14:C197,C197)</f>
        <v>0</v>
      </c>
      <c r="AX197" s="195" t="str">
        <f t="shared" si="389"/>
        <v/>
      </c>
      <c r="AY197" s="195" t="str">
        <f t="shared" si="389"/>
        <v/>
      </c>
      <c r="AZ197" s="195" t="str">
        <f t="shared" si="389"/>
        <v/>
      </c>
      <c r="BA197" s="195" t="str">
        <f t="shared" si="389"/>
        <v/>
      </c>
    </row>
    <row r="198" spans="1:53" s="17" customFormat="1" ht="18" customHeight="1" thickBot="1">
      <c r="A198" s="344"/>
      <c r="B198" s="315"/>
      <c r="C198" s="317"/>
      <c r="D198" s="317"/>
      <c r="E198" s="317"/>
      <c r="F198" s="39" t="str">
        <f>IF(C197&gt;0,VLOOKUP(C197,男子登録情報!$A$1:$H$1688,5,0),"")</f>
        <v/>
      </c>
      <c r="G198" s="353"/>
      <c r="H198" s="353"/>
      <c r="I198" s="9" t="s">
        <v>33</v>
      </c>
      <c r="J198" s="152"/>
      <c r="K198" s="7" t="str">
        <f>IF(J198&gt;0,VLOOKUP(J198,男子登録情報!$J$2:$K$21,2,0),"")</f>
        <v/>
      </c>
      <c r="L198" s="9" t="s">
        <v>34</v>
      </c>
      <c r="M198" s="206"/>
      <c r="N198" s="8" t="str">
        <f t="shared" si="282"/>
        <v/>
      </c>
      <c r="O198" s="630"/>
      <c r="P198" s="305"/>
      <c r="Q198" s="306"/>
      <c r="R198" s="307"/>
      <c r="S198" s="330"/>
      <c r="T198" s="330"/>
      <c r="Y198" s="195" t="str">
        <f>IF(C197="","",COUNTIF($B$14:$C$462,C197))</f>
        <v/>
      </c>
      <c r="Z198" s="195" t="str">
        <f t="shared" ref="Z198" si="405">IF(C197="","",COUNTIF($J$14:$J$463,J198))</f>
        <v/>
      </c>
      <c r="AA198" s="195" t="str">
        <f t="shared" ref="AA198" si="406">IF(C197="","",IF(AND(Y198&gt;1,Z198&gt;1),1,""))</f>
        <v/>
      </c>
      <c r="AB198" s="195" t="str">
        <f t="shared" si="288"/>
        <v/>
      </c>
      <c r="AC198" s="195" t="str">
        <f t="shared" si="289"/>
        <v/>
      </c>
      <c r="AD198" s="195" t="str">
        <f t="shared" si="384"/>
        <v/>
      </c>
      <c r="AE198" s="195" t="str">
        <f t="shared" si="384"/>
        <v/>
      </c>
      <c r="AF198" s="195" t="str">
        <f t="shared" si="396"/>
        <v/>
      </c>
      <c r="AG198" s="195" t="str">
        <f t="shared" si="396"/>
        <v/>
      </c>
      <c r="AH198" s="195" t="str">
        <f t="shared" si="396"/>
        <v/>
      </c>
      <c r="AI198" s="195" t="str">
        <f t="shared" si="396"/>
        <v/>
      </c>
      <c r="AJ198" s="195" t="str">
        <f t="shared" si="396"/>
        <v/>
      </c>
      <c r="AK198" s="195" t="str">
        <f t="shared" si="396"/>
        <v/>
      </c>
      <c r="AL198" s="195" t="str">
        <f t="shared" si="396"/>
        <v/>
      </c>
      <c r="AM198" s="195" t="str">
        <f t="shared" si="396"/>
        <v/>
      </c>
      <c r="AN198" s="195" t="str">
        <f t="shared" si="396"/>
        <v/>
      </c>
      <c r="AO198" s="195" t="str">
        <f t="shared" si="396"/>
        <v/>
      </c>
      <c r="AP198" s="195" t="str">
        <f t="shared" si="396"/>
        <v/>
      </c>
      <c r="AQ198" s="196" t="str">
        <f>IF(J198&gt;0,"",IF(J199&gt;0,1,""))</f>
        <v/>
      </c>
      <c r="AR198" s="196" t="str">
        <f>IF(J198="","",IF(C197&gt;0,"",1))</f>
        <v/>
      </c>
      <c r="AS198" s="195" t="str">
        <f t="shared" si="389"/>
        <v/>
      </c>
      <c r="AT198" s="195" t="str">
        <f t="shared" si="389"/>
        <v/>
      </c>
      <c r="AU198" s="195" t="str">
        <f t="shared" si="389"/>
        <v/>
      </c>
      <c r="AV198" s="195" t="str">
        <f t="shared" si="389"/>
        <v/>
      </c>
      <c r="AW198" s="196"/>
      <c r="AX198" s="195" t="str">
        <f t="shared" si="389"/>
        <v/>
      </c>
      <c r="AY198" s="195" t="str">
        <f t="shared" si="389"/>
        <v/>
      </c>
      <c r="AZ198" s="195" t="str">
        <f t="shared" si="389"/>
        <v/>
      </c>
      <c r="BA198" s="195" t="str">
        <f t="shared" si="389"/>
        <v/>
      </c>
    </row>
    <row r="199" spans="1:53" s="17" customFormat="1" ht="18" customHeight="1" thickBot="1">
      <c r="A199" s="345"/>
      <c r="B199" s="303" t="s">
        <v>35</v>
      </c>
      <c r="C199" s="304"/>
      <c r="D199" s="40"/>
      <c r="E199" s="40"/>
      <c r="F199" s="41"/>
      <c r="G199" s="354"/>
      <c r="H199" s="354"/>
      <c r="I199" s="10" t="s">
        <v>36</v>
      </c>
      <c r="J199" s="152"/>
      <c r="K199" s="11" t="str">
        <f>IF(J199&gt;0,VLOOKUP(J199,男子登録情報!$J$2:$K$21,2,0),"")</f>
        <v/>
      </c>
      <c r="L199" s="12" t="s">
        <v>37</v>
      </c>
      <c r="M199" s="207"/>
      <c r="N199" s="8" t="str">
        <f t="shared" si="282"/>
        <v/>
      </c>
      <c r="O199" s="631"/>
      <c r="P199" s="308"/>
      <c r="Q199" s="309"/>
      <c r="R199" s="310"/>
      <c r="S199" s="331"/>
      <c r="T199" s="331"/>
      <c r="Y199" s="195" t="str">
        <f>IF(C197="","",COUNTIF($B$14:$C$462,C197))</f>
        <v/>
      </c>
      <c r="Z199" s="195" t="str">
        <f t="shared" ref="Z199" si="407">IF(C197="","",COUNTIF($J$14:$J$463,J199))</f>
        <v/>
      </c>
      <c r="AA199" s="195" t="str">
        <f t="shared" ref="AA199" si="408">IF(C197="","",IF(AND(Y199&gt;1,Z199&gt;1),1,""))</f>
        <v/>
      </c>
      <c r="AB199" s="195" t="str">
        <f t="shared" si="288"/>
        <v/>
      </c>
      <c r="AC199" s="195" t="str">
        <f t="shared" si="289"/>
        <v/>
      </c>
      <c r="AD199" s="195" t="str">
        <f t="shared" si="384"/>
        <v/>
      </c>
      <c r="AE199" s="195" t="str">
        <f t="shared" si="384"/>
        <v/>
      </c>
      <c r="AF199" s="195" t="str">
        <f t="shared" si="396"/>
        <v/>
      </c>
      <c r="AG199" s="195" t="str">
        <f t="shared" si="396"/>
        <v/>
      </c>
      <c r="AH199" s="195" t="str">
        <f t="shared" si="396"/>
        <v/>
      </c>
      <c r="AI199" s="195" t="str">
        <f t="shared" si="396"/>
        <v/>
      </c>
      <c r="AJ199" s="195" t="str">
        <f t="shared" si="396"/>
        <v/>
      </c>
      <c r="AK199" s="195" t="str">
        <f t="shared" si="396"/>
        <v/>
      </c>
      <c r="AL199" s="195" t="str">
        <f t="shared" si="396"/>
        <v/>
      </c>
      <c r="AM199" s="195" t="str">
        <f t="shared" si="396"/>
        <v/>
      </c>
      <c r="AN199" s="195" t="str">
        <f t="shared" si="396"/>
        <v/>
      </c>
      <c r="AO199" s="195" t="str">
        <f t="shared" si="396"/>
        <v/>
      </c>
      <c r="AP199" s="195" t="str">
        <f t="shared" si="396"/>
        <v/>
      </c>
      <c r="AQ199" s="196" t="str">
        <f>IF(C197="","",IF(S197&gt;0,"",IF(T197&gt;0,"",IF(COUNTBLANK(J197:J199)&lt;3,"",1))))</f>
        <v/>
      </c>
      <c r="AR199" s="196" t="str">
        <f>IF(J199="","",IF(C197&gt;0,"",1))</f>
        <v/>
      </c>
      <c r="AS199" s="195" t="str">
        <f t="shared" si="389"/>
        <v/>
      </c>
      <c r="AT199" s="195" t="str">
        <f t="shared" si="389"/>
        <v/>
      </c>
      <c r="AU199" s="195" t="str">
        <f t="shared" si="389"/>
        <v/>
      </c>
      <c r="AV199" s="195" t="str">
        <f t="shared" si="389"/>
        <v/>
      </c>
      <c r="AW199" s="196"/>
      <c r="AX199" s="195" t="str">
        <f t="shared" si="389"/>
        <v/>
      </c>
      <c r="AY199" s="195" t="str">
        <f t="shared" si="389"/>
        <v/>
      </c>
      <c r="AZ199" s="195" t="str">
        <f t="shared" si="389"/>
        <v/>
      </c>
      <c r="BA199" s="195" t="str">
        <f t="shared" si="389"/>
        <v/>
      </c>
    </row>
    <row r="200" spans="1:53" s="17" customFormat="1" ht="18" customHeight="1" thickTop="1" thickBot="1">
      <c r="A200" s="343">
        <v>63</v>
      </c>
      <c r="B200" s="314" t="s">
        <v>1234</v>
      </c>
      <c r="C200" s="316"/>
      <c r="D200" s="316" t="str">
        <f>IF(C200&gt;0,VLOOKUP(C200,男子登録情報!$A$1:$H$1688,3,0),"")</f>
        <v/>
      </c>
      <c r="E200" s="316" t="str">
        <f>IF(C200&gt;0,VLOOKUP(C200,男子登録情報!$A$1:$H$1688,4,0),"")</f>
        <v/>
      </c>
      <c r="F200" s="38" t="str">
        <f>IF(C200&gt;0,VLOOKUP(C200,男子登録情報!$A$1:$H$1688,8,0),"")</f>
        <v/>
      </c>
      <c r="G200" s="352" t="e">
        <f>IF(F201&gt;0,VLOOKUP(F201,男子登録情報!$N$2:$O$48,2,0),"")</f>
        <v>#N/A</v>
      </c>
      <c r="H200" s="352" t="str">
        <f>IF(C200&gt;0,TEXT(C200,"100000000"),"")</f>
        <v/>
      </c>
      <c r="I200" s="6" t="s">
        <v>29</v>
      </c>
      <c r="J200" s="152"/>
      <c r="K200" s="7" t="str">
        <f>IF(J200&gt;0,VLOOKUP(J200,男子登録情報!$J$1:$K$21,2,0),"")</f>
        <v/>
      </c>
      <c r="L200" s="6" t="s">
        <v>32</v>
      </c>
      <c r="M200" s="208"/>
      <c r="N200" s="8" t="str">
        <f t="shared" si="282"/>
        <v/>
      </c>
      <c r="O200" s="630"/>
      <c r="P200" s="326"/>
      <c r="Q200" s="327"/>
      <c r="R200" s="328"/>
      <c r="S200" s="329" t="str">
        <f>IF(C200="","",IF(COUNTIF('様式Ⅱ(男子4×100mR)'!$C$18:$C$29,C200)=0,"",$A$5))</f>
        <v/>
      </c>
      <c r="T200" s="329" t="str">
        <f>IF(C200="","",IF(COUNTIF('様式Ⅱ(男子4×400mR)'!$C$18:$C$29,C200)=0,"",$A$5))</f>
        <v/>
      </c>
      <c r="Y200" s="195" t="str">
        <f>IF(C200="","",COUNTIF($B$14:$C$462,C200))</f>
        <v/>
      </c>
      <c r="Z200" s="195" t="str">
        <f t="shared" ref="Z200" si="409">IF(C200="","",COUNTIF($J$14:$J$463,J200))</f>
        <v/>
      </c>
      <c r="AA200" s="195" t="str">
        <f t="shared" ref="AA200" si="410">IF(C200="","",IF(AND(Y200&gt;1,Z200&gt;1),1,""))</f>
        <v/>
      </c>
      <c r="AB200" s="195" t="str">
        <f t="shared" si="288"/>
        <v/>
      </c>
      <c r="AC200" s="195" t="str">
        <f t="shared" si="289"/>
        <v/>
      </c>
      <c r="AD200" s="195" t="str">
        <f t="shared" si="384"/>
        <v/>
      </c>
      <c r="AE200" s="195" t="str">
        <f t="shared" si="384"/>
        <v/>
      </c>
      <c r="AF200" s="195" t="str">
        <f t="shared" si="396"/>
        <v/>
      </c>
      <c r="AG200" s="195" t="str">
        <f t="shared" si="396"/>
        <v/>
      </c>
      <c r="AH200" s="195" t="str">
        <f t="shared" si="396"/>
        <v/>
      </c>
      <c r="AI200" s="195" t="str">
        <f t="shared" si="396"/>
        <v/>
      </c>
      <c r="AJ200" s="195" t="str">
        <f t="shared" si="396"/>
        <v/>
      </c>
      <c r="AK200" s="195" t="str">
        <f t="shared" si="396"/>
        <v/>
      </c>
      <c r="AL200" s="195" t="str">
        <f t="shared" si="396"/>
        <v/>
      </c>
      <c r="AM200" s="195" t="str">
        <f t="shared" si="396"/>
        <v/>
      </c>
      <c r="AN200" s="195" t="str">
        <f t="shared" si="396"/>
        <v/>
      </c>
      <c r="AO200" s="195" t="str">
        <f t="shared" si="396"/>
        <v/>
      </c>
      <c r="AP200" s="195" t="str">
        <f t="shared" si="396"/>
        <v/>
      </c>
      <c r="AQ200" s="196" t="str">
        <f>IF(J200&gt;0,"",IF(J201&gt;0,1,""))</f>
        <v/>
      </c>
      <c r="AR200" s="196" t="str">
        <f>IF(J200="","",IF(C200&gt;0,"",1))</f>
        <v/>
      </c>
      <c r="AS200" s="195" t="str">
        <f t="shared" si="389"/>
        <v/>
      </c>
      <c r="AT200" s="195" t="str">
        <f t="shared" si="389"/>
        <v/>
      </c>
      <c r="AU200" s="195" t="str">
        <f t="shared" si="389"/>
        <v/>
      </c>
      <c r="AV200" s="195" t="str">
        <f t="shared" si="389"/>
        <v/>
      </c>
      <c r="AW200" s="196">
        <f>COUNTIF($C$14:C200,C200)</f>
        <v>0</v>
      </c>
      <c r="AX200" s="195" t="str">
        <f t="shared" si="389"/>
        <v/>
      </c>
      <c r="AY200" s="195" t="str">
        <f t="shared" si="389"/>
        <v/>
      </c>
      <c r="AZ200" s="195" t="str">
        <f t="shared" si="389"/>
        <v/>
      </c>
      <c r="BA200" s="195" t="str">
        <f t="shared" si="389"/>
        <v/>
      </c>
    </row>
    <row r="201" spans="1:53" s="17" customFormat="1" ht="18" customHeight="1" thickBot="1">
      <c r="A201" s="344"/>
      <c r="B201" s="315"/>
      <c r="C201" s="317"/>
      <c r="D201" s="317"/>
      <c r="E201" s="317"/>
      <c r="F201" s="39" t="str">
        <f>IF(C200&gt;0,VLOOKUP(C200,男子登録情報!$A$1:$H$1688,5,0),"")</f>
        <v/>
      </c>
      <c r="G201" s="353"/>
      <c r="H201" s="353"/>
      <c r="I201" s="9" t="s">
        <v>33</v>
      </c>
      <c r="J201" s="152"/>
      <c r="K201" s="7" t="str">
        <f>IF(J201&gt;0,VLOOKUP(J201,男子登録情報!$J$2:$K$21,2,0),"")</f>
        <v/>
      </c>
      <c r="L201" s="9" t="s">
        <v>34</v>
      </c>
      <c r="M201" s="206"/>
      <c r="N201" s="8" t="str">
        <f t="shared" si="282"/>
        <v/>
      </c>
      <c r="O201" s="630"/>
      <c r="P201" s="305"/>
      <c r="Q201" s="306"/>
      <c r="R201" s="307"/>
      <c r="S201" s="330"/>
      <c r="T201" s="330"/>
      <c r="Y201" s="195" t="str">
        <f>IF(C200="","",COUNTIF($B$14:$C$462,C200))</f>
        <v/>
      </c>
      <c r="Z201" s="195" t="str">
        <f t="shared" ref="Z201" si="411">IF(C200="","",COUNTIF($J$14:$J$463,J201))</f>
        <v/>
      </c>
      <c r="AA201" s="195" t="str">
        <f t="shared" ref="AA201" si="412">IF(C200="","",IF(AND(Y201&gt;1,Z201&gt;1),1,""))</f>
        <v/>
      </c>
      <c r="AB201" s="195" t="str">
        <f t="shared" si="288"/>
        <v/>
      </c>
      <c r="AC201" s="195" t="str">
        <f t="shared" si="289"/>
        <v/>
      </c>
      <c r="AD201" s="195" t="str">
        <f t="shared" si="384"/>
        <v/>
      </c>
      <c r="AE201" s="195" t="str">
        <f t="shared" si="384"/>
        <v/>
      </c>
      <c r="AF201" s="195" t="str">
        <f t="shared" si="396"/>
        <v/>
      </c>
      <c r="AG201" s="195" t="str">
        <f t="shared" si="396"/>
        <v/>
      </c>
      <c r="AH201" s="195" t="str">
        <f t="shared" si="396"/>
        <v/>
      </c>
      <c r="AI201" s="195" t="str">
        <f t="shared" si="396"/>
        <v/>
      </c>
      <c r="AJ201" s="195" t="str">
        <f t="shared" si="396"/>
        <v/>
      </c>
      <c r="AK201" s="195" t="str">
        <f t="shared" si="396"/>
        <v/>
      </c>
      <c r="AL201" s="195" t="str">
        <f t="shared" si="396"/>
        <v/>
      </c>
      <c r="AM201" s="195" t="str">
        <f t="shared" si="396"/>
        <v/>
      </c>
      <c r="AN201" s="195" t="str">
        <f t="shared" si="396"/>
        <v/>
      </c>
      <c r="AO201" s="195" t="str">
        <f t="shared" si="396"/>
        <v/>
      </c>
      <c r="AP201" s="195" t="str">
        <f t="shared" si="396"/>
        <v/>
      </c>
      <c r="AQ201" s="196" t="str">
        <f>IF(J201&gt;0,"",IF(J202&gt;0,1,""))</f>
        <v/>
      </c>
      <c r="AR201" s="196" t="str">
        <f>IF(J201="","",IF(C200&gt;0,"",1))</f>
        <v/>
      </c>
      <c r="AS201" s="195" t="str">
        <f t="shared" si="389"/>
        <v/>
      </c>
      <c r="AT201" s="195" t="str">
        <f t="shared" si="389"/>
        <v/>
      </c>
      <c r="AU201" s="195" t="str">
        <f t="shared" si="389"/>
        <v/>
      </c>
      <c r="AV201" s="195" t="str">
        <f t="shared" si="389"/>
        <v/>
      </c>
      <c r="AW201" s="196"/>
      <c r="AX201" s="195" t="str">
        <f t="shared" si="389"/>
        <v/>
      </c>
      <c r="AY201" s="195" t="str">
        <f t="shared" si="389"/>
        <v/>
      </c>
      <c r="AZ201" s="195" t="str">
        <f t="shared" si="389"/>
        <v/>
      </c>
      <c r="BA201" s="195" t="str">
        <f t="shared" si="389"/>
        <v/>
      </c>
    </row>
    <row r="202" spans="1:53" s="17" customFormat="1" ht="18" customHeight="1" thickBot="1">
      <c r="A202" s="345"/>
      <c r="B202" s="303" t="s">
        <v>35</v>
      </c>
      <c r="C202" s="304"/>
      <c r="D202" s="40"/>
      <c r="E202" s="40"/>
      <c r="F202" s="41"/>
      <c r="G202" s="354"/>
      <c r="H202" s="354"/>
      <c r="I202" s="10" t="s">
        <v>36</v>
      </c>
      <c r="J202" s="152"/>
      <c r="K202" s="11" t="str">
        <f>IF(J202&gt;0,VLOOKUP(J202,男子登録情報!$J$2:$K$21,2,0),"")</f>
        <v/>
      </c>
      <c r="L202" s="12" t="s">
        <v>37</v>
      </c>
      <c r="M202" s="207"/>
      <c r="N202" s="8" t="str">
        <f t="shared" si="282"/>
        <v/>
      </c>
      <c r="O202" s="631"/>
      <c r="P202" s="308"/>
      <c r="Q202" s="309"/>
      <c r="R202" s="310"/>
      <c r="S202" s="331"/>
      <c r="T202" s="331"/>
      <c r="Y202" s="195" t="str">
        <f>IF(C200="","",COUNTIF($B$14:$C$462,C200))</f>
        <v/>
      </c>
      <c r="Z202" s="195" t="str">
        <f t="shared" ref="Z202" si="413">IF(C200="","",COUNTIF($J$14:$J$463,J202))</f>
        <v/>
      </c>
      <c r="AA202" s="195" t="str">
        <f t="shared" ref="AA202" si="414">IF(C200="","",IF(AND(Y202&gt;1,Z202&gt;1),1,""))</f>
        <v/>
      </c>
      <c r="AB202" s="195" t="str">
        <f t="shared" si="288"/>
        <v/>
      </c>
      <c r="AC202" s="195" t="str">
        <f t="shared" si="289"/>
        <v/>
      </c>
      <c r="AD202" s="195" t="str">
        <f t="shared" si="384"/>
        <v/>
      </c>
      <c r="AE202" s="195" t="str">
        <f t="shared" si="384"/>
        <v/>
      </c>
      <c r="AF202" s="195" t="str">
        <f t="shared" si="396"/>
        <v/>
      </c>
      <c r="AG202" s="195" t="str">
        <f t="shared" si="396"/>
        <v/>
      </c>
      <c r="AH202" s="195" t="str">
        <f t="shared" si="396"/>
        <v/>
      </c>
      <c r="AI202" s="195" t="str">
        <f t="shared" si="396"/>
        <v/>
      </c>
      <c r="AJ202" s="195" t="str">
        <f t="shared" si="396"/>
        <v/>
      </c>
      <c r="AK202" s="195" t="str">
        <f t="shared" si="396"/>
        <v/>
      </c>
      <c r="AL202" s="195" t="str">
        <f t="shared" si="396"/>
        <v/>
      </c>
      <c r="AM202" s="195" t="str">
        <f t="shared" si="396"/>
        <v/>
      </c>
      <c r="AN202" s="195" t="str">
        <f t="shared" si="396"/>
        <v/>
      </c>
      <c r="AO202" s="195" t="str">
        <f t="shared" si="396"/>
        <v/>
      </c>
      <c r="AP202" s="195" t="str">
        <f t="shared" si="396"/>
        <v/>
      </c>
      <c r="AQ202" s="196" t="str">
        <f>IF(C200="","",IF(S200&gt;0,"",IF(T200&gt;0,"",IF(COUNTBLANK(J200:J202)&lt;3,"",1))))</f>
        <v/>
      </c>
      <c r="AR202" s="196" t="str">
        <f>IF(J202="","",IF(C200&gt;0,"",1))</f>
        <v/>
      </c>
      <c r="AS202" s="195" t="str">
        <f t="shared" si="389"/>
        <v/>
      </c>
      <c r="AT202" s="195" t="str">
        <f t="shared" si="389"/>
        <v/>
      </c>
      <c r="AU202" s="195" t="str">
        <f t="shared" si="389"/>
        <v/>
      </c>
      <c r="AV202" s="195" t="str">
        <f t="shared" si="389"/>
        <v/>
      </c>
      <c r="AW202" s="196"/>
      <c r="AX202" s="195" t="str">
        <f t="shared" si="389"/>
        <v/>
      </c>
      <c r="AY202" s="195" t="str">
        <f t="shared" si="389"/>
        <v/>
      </c>
      <c r="AZ202" s="195" t="str">
        <f t="shared" si="389"/>
        <v/>
      </c>
      <c r="BA202" s="195" t="str">
        <f t="shared" si="389"/>
        <v/>
      </c>
    </row>
    <row r="203" spans="1:53" s="17" customFormat="1" ht="18" customHeight="1" thickTop="1" thickBot="1">
      <c r="A203" s="343">
        <v>64</v>
      </c>
      <c r="B203" s="314" t="s">
        <v>1234</v>
      </c>
      <c r="C203" s="316"/>
      <c r="D203" s="316" t="str">
        <f>IF(C203&gt;0,VLOOKUP(C203,男子登録情報!$A$1:$H$1688,3,0),"")</f>
        <v/>
      </c>
      <c r="E203" s="316" t="str">
        <f>IF(C203&gt;0,VLOOKUP(C203,男子登録情報!$A$1:$H$1688,4,0),"")</f>
        <v/>
      </c>
      <c r="F203" s="38" t="str">
        <f>IF(C203&gt;0,VLOOKUP(C203,男子登録情報!$A$1:$H$1688,8,0),"")</f>
        <v/>
      </c>
      <c r="G203" s="352" t="e">
        <f>IF(F204&gt;0,VLOOKUP(F204,男子登録情報!$N$2:$O$48,2,0),"")</f>
        <v>#N/A</v>
      </c>
      <c r="H203" s="352" t="str">
        <f>IF(C203&gt;0,TEXT(C203,"100000000"),"")</f>
        <v/>
      </c>
      <c r="I203" s="6" t="s">
        <v>29</v>
      </c>
      <c r="J203" s="152"/>
      <c r="K203" s="7" t="str">
        <f>IF(J203&gt;0,VLOOKUP(J203,男子登録情報!$J$1:$K$21,2,0),"")</f>
        <v/>
      </c>
      <c r="L203" s="6" t="s">
        <v>32</v>
      </c>
      <c r="M203" s="208"/>
      <c r="N203" s="8" t="str">
        <f t="shared" si="282"/>
        <v/>
      </c>
      <c r="O203" s="630"/>
      <c r="P203" s="326"/>
      <c r="Q203" s="327"/>
      <c r="R203" s="328"/>
      <c r="S203" s="329" t="str">
        <f>IF(C203="","",IF(COUNTIF('様式Ⅱ(男子4×100mR)'!$C$18:$C$29,C203)=0,"",$A$5))</f>
        <v/>
      </c>
      <c r="T203" s="329" t="str">
        <f>IF(C203="","",IF(COUNTIF('様式Ⅱ(男子4×400mR)'!$C$18:$C$29,C203)=0,"",$A$5))</f>
        <v/>
      </c>
      <c r="Y203" s="195" t="str">
        <f>IF(C203="","",COUNTIF($B$14:$C$462,C203))</f>
        <v/>
      </c>
      <c r="Z203" s="195" t="str">
        <f t="shared" ref="Z203" si="415">IF(C203="","",COUNTIF($J$14:$J$463,J203))</f>
        <v/>
      </c>
      <c r="AA203" s="195" t="str">
        <f t="shared" ref="AA203" si="416">IF(C203="","",IF(AND(Y203&gt;1,Z203&gt;1),1,""))</f>
        <v/>
      </c>
      <c r="AB203" s="195" t="str">
        <f t="shared" si="288"/>
        <v/>
      </c>
      <c r="AC203" s="195" t="str">
        <f t="shared" si="289"/>
        <v/>
      </c>
      <c r="AD203" s="195" t="str">
        <f t="shared" si="384"/>
        <v/>
      </c>
      <c r="AE203" s="195" t="str">
        <f t="shared" si="384"/>
        <v/>
      </c>
      <c r="AF203" s="195" t="str">
        <f t="shared" si="396"/>
        <v/>
      </c>
      <c r="AG203" s="195" t="str">
        <f t="shared" si="396"/>
        <v/>
      </c>
      <c r="AH203" s="195" t="str">
        <f t="shared" si="396"/>
        <v/>
      </c>
      <c r="AI203" s="195" t="str">
        <f t="shared" si="396"/>
        <v/>
      </c>
      <c r="AJ203" s="195" t="str">
        <f t="shared" si="396"/>
        <v/>
      </c>
      <c r="AK203" s="195" t="str">
        <f t="shared" si="396"/>
        <v/>
      </c>
      <c r="AL203" s="195" t="str">
        <f t="shared" si="396"/>
        <v/>
      </c>
      <c r="AM203" s="195" t="str">
        <f t="shared" si="396"/>
        <v/>
      </c>
      <c r="AN203" s="195" t="str">
        <f t="shared" si="396"/>
        <v/>
      </c>
      <c r="AO203" s="195" t="str">
        <f t="shared" si="396"/>
        <v/>
      </c>
      <c r="AP203" s="195" t="str">
        <f t="shared" si="396"/>
        <v/>
      </c>
      <c r="AQ203" s="196" t="str">
        <f>IF(J203&gt;0,"",IF(J204&gt;0,1,""))</f>
        <v/>
      </c>
      <c r="AR203" s="196" t="str">
        <f>IF(J203="","",IF(C203&gt;0,"",1))</f>
        <v/>
      </c>
      <c r="AS203" s="195" t="str">
        <f t="shared" si="389"/>
        <v/>
      </c>
      <c r="AT203" s="195" t="str">
        <f t="shared" si="389"/>
        <v/>
      </c>
      <c r="AU203" s="195" t="str">
        <f t="shared" si="389"/>
        <v/>
      </c>
      <c r="AV203" s="195" t="str">
        <f t="shared" si="389"/>
        <v/>
      </c>
      <c r="AW203" s="196">
        <f>COUNTIF($C$14:C203,C203)</f>
        <v>0</v>
      </c>
      <c r="AX203" s="195" t="str">
        <f t="shared" si="389"/>
        <v/>
      </c>
      <c r="AY203" s="195" t="str">
        <f t="shared" si="389"/>
        <v/>
      </c>
      <c r="AZ203" s="195" t="str">
        <f t="shared" si="389"/>
        <v/>
      </c>
      <c r="BA203" s="195" t="str">
        <f t="shared" si="389"/>
        <v/>
      </c>
    </row>
    <row r="204" spans="1:53" s="17" customFormat="1" ht="18" customHeight="1" thickBot="1">
      <c r="A204" s="344"/>
      <c r="B204" s="315"/>
      <c r="C204" s="317"/>
      <c r="D204" s="317"/>
      <c r="E204" s="317"/>
      <c r="F204" s="39" t="str">
        <f>IF(C203&gt;0,VLOOKUP(C203,男子登録情報!$A$1:$H$1688,5,0),"")</f>
        <v/>
      </c>
      <c r="G204" s="353"/>
      <c r="H204" s="353"/>
      <c r="I204" s="9" t="s">
        <v>33</v>
      </c>
      <c r="J204" s="152"/>
      <c r="K204" s="7" t="str">
        <f>IF(J204&gt;0,VLOOKUP(J204,男子登録情報!$J$2:$K$21,2,0),"")</f>
        <v/>
      </c>
      <c r="L204" s="9" t="s">
        <v>34</v>
      </c>
      <c r="M204" s="206"/>
      <c r="N204" s="8" t="str">
        <f t="shared" si="282"/>
        <v/>
      </c>
      <c r="O204" s="630"/>
      <c r="P204" s="305"/>
      <c r="Q204" s="306"/>
      <c r="R204" s="307"/>
      <c r="S204" s="330"/>
      <c r="T204" s="330"/>
      <c r="Y204" s="195" t="str">
        <f>IF(C203="","",COUNTIF($B$14:$C$462,C203))</f>
        <v/>
      </c>
      <c r="Z204" s="195" t="str">
        <f t="shared" ref="Z204" si="417">IF(C203="","",COUNTIF($J$14:$J$463,J204))</f>
        <v/>
      </c>
      <c r="AA204" s="195" t="str">
        <f t="shared" ref="AA204" si="418">IF(C203="","",IF(AND(Y204&gt;1,Z204&gt;1),1,""))</f>
        <v/>
      </c>
      <c r="AB204" s="195" t="str">
        <f t="shared" si="288"/>
        <v/>
      </c>
      <c r="AC204" s="195" t="str">
        <f t="shared" si="289"/>
        <v/>
      </c>
      <c r="AD204" s="195" t="str">
        <f t="shared" si="384"/>
        <v/>
      </c>
      <c r="AE204" s="195" t="str">
        <f t="shared" si="384"/>
        <v/>
      </c>
      <c r="AF204" s="195" t="str">
        <f t="shared" si="396"/>
        <v/>
      </c>
      <c r="AG204" s="195" t="str">
        <f t="shared" si="396"/>
        <v/>
      </c>
      <c r="AH204" s="195" t="str">
        <f t="shared" si="396"/>
        <v/>
      </c>
      <c r="AI204" s="195" t="str">
        <f t="shared" si="396"/>
        <v/>
      </c>
      <c r="AJ204" s="195" t="str">
        <f t="shared" si="396"/>
        <v/>
      </c>
      <c r="AK204" s="195" t="str">
        <f t="shared" si="396"/>
        <v/>
      </c>
      <c r="AL204" s="195" t="str">
        <f t="shared" si="396"/>
        <v/>
      </c>
      <c r="AM204" s="195" t="str">
        <f t="shared" si="396"/>
        <v/>
      </c>
      <c r="AN204" s="195" t="str">
        <f t="shared" si="396"/>
        <v/>
      </c>
      <c r="AO204" s="195" t="str">
        <f t="shared" si="396"/>
        <v/>
      </c>
      <c r="AP204" s="195" t="str">
        <f t="shared" si="396"/>
        <v/>
      </c>
      <c r="AQ204" s="196" t="str">
        <f>IF(J204&gt;0,"",IF(J205&gt;0,1,""))</f>
        <v/>
      </c>
      <c r="AR204" s="196" t="str">
        <f>IF(J204="","",IF(C203&gt;0,"",1))</f>
        <v/>
      </c>
      <c r="AS204" s="195" t="str">
        <f t="shared" si="389"/>
        <v/>
      </c>
      <c r="AT204" s="195" t="str">
        <f t="shared" si="389"/>
        <v/>
      </c>
      <c r="AU204" s="195" t="str">
        <f t="shared" si="389"/>
        <v/>
      </c>
      <c r="AV204" s="195" t="str">
        <f t="shared" si="389"/>
        <v/>
      </c>
      <c r="AW204" s="196"/>
      <c r="AX204" s="195" t="str">
        <f t="shared" si="389"/>
        <v/>
      </c>
      <c r="AY204" s="195" t="str">
        <f t="shared" si="389"/>
        <v/>
      </c>
      <c r="AZ204" s="195" t="str">
        <f t="shared" si="389"/>
        <v/>
      </c>
      <c r="BA204" s="195" t="str">
        <f t="shared" si="389"/>
        <v/>
      </c>
    </row>
    <row r="205" spans="1:53" s="17" customFormat="1" ht="18" customHeight="1" thickBot="1">
      <c r="A205" s="345"/>
      <c r="B205" s="303" t="s">
        <v>35</v>
      </c>
      <c r="C205" s="304"/>
      <c r="D205" s="40"/>
      <c r="E205" s="40"/>
      <c r="F205" s="41"/>
      <c r="G205" s="354"/>
      <c r="H205" s="354"/>
      <c r="I205" s="10" t="s">
        <v>36</v>
      </c>
      <c r="J205" s="152"/>
      <c r="K205" s="11" t="str">
        <f>IF(J205&gt;0,VLOOKUP(J205,男子登録情報!$J$2:$K$21,2,0),"")</f>
        <v/>
      </c>
      <c r="L205" s="12" t="s">
        <v>37</v>
      </c>
      <c r="M205" s="207"/>
      <c r="N205" s="8" t="str">
        <f t="shared" si="282"/>
        <v/>
      </c>
      <c r="O205" s="631"/>
      <c r="P205" s="308"/>
      <c r="Q205" s="309"/>
      <c r="R205" s="310"/>
      <c r="S205" s="331"/>
      <c r="T205" s="331"/>
      <c r="Y205" s="195" t="str">
        <f>IF(C203="","",COUNTIF($B$14:$C$462,C203))</f>
        <v/>
      </c>
      <c r="Z205" s="195" t="str">
        <f t="shared" ref="Z205" si="419">IF(C203="","",COUNTIF($J$14:$J$463,J205))</f>
        <v/>
      </c>
      <c r="AA205" s="195" t="str">
        <f t="shared" ref="AA205" si="420">IF(C203="","",IF(AND(Y205&gt;1,Z205&gt;1),1,""))</f>
        <v/>
      </c>
      <c r="AB205" s="195" t="str">
        <f t="shared" si="288"/>
        <v/>
      </c>
      <c r="AC205" s="195" t="str">
        <f t="shared" si="289"/>
        <v/>
      </c>
      <c r="AD205" s="195" t="str">
        <f t="shared" si="384"/>
        <v/>
      </c>
      <c r="AE205" s="195" t="str">
        <f t="shared" si="384"/>
        <v/>
      </c>
      <c r="AF205" s="195" t="str">
        <f t="shared" si="396"/>
        <v/>
      </c>
      <c r="AG205" s="195" t="str">
        <f t="shared" si="396"/>
        <v/>
      </c>
      <c r="AH205" s="195" t="str">
        <f t="shared" si="396"/>
        <v/>
      </c>
      <c r="AI205" s="195" t="str">
        <f t="shared" si="396"/>
        <v/>
      </c>
      <c r="AJ205" s="195" t="str">
        <f t="shared" si="396"/>
        <v/>
      </c>
      <c r="AK205" s="195" t="str">
        <f t="shared" si="396"/>
        <v/>
      </c>
      <c r="AL205" s="195" t="str">
        <f t="shared" si="396"/>
        <v/>
      </c>
      <c r="AM205" s="195" t="str">
        <f t="shared" si="396"/>
        <v/>
      </c>
      <c r="AN205" s="195" t="str">
        <f t="shared" si="396"/>
        <v/>
      </c>
      <c r="AO205" s="195" t="str">
        <f t="shared" si="396"/>
        <v/>
      </c>
      <c r="AP205" s="195" t="str">
        <f t="shared" si="396"/>
        <v/>
      </c>
      <c r="AQ205" s="196" t="str">
        <f>IF(C203="","",IF(S203&gt;0,"",IF(T203&gt;0,"",IF(COUNTBLANK(J203:J205)&lt;3,"",1))))</f>
        <v/>
      </c>
      <c r="AR205" s="196" t="str">
        <f>IF(J205="","",IF(C203&gt;0,"",1))</f>
        <v/>
      </c>
      <c r="AS205" s="195" t="str">
        <f t="shared" si="389"/>
        <v/>
      </c>
      <c r="AT205" s="195" t="str">
        <f t="shared" si="389"/>
        <v/>
      </c>
      <c r="AU205" s="195" t="str">
        <f t="shared" si="389"/>
        <v/>
      </c>
      <c r="AV205" s="195" t="str">
        <f t="shared" si="389"/>
        <v/>
      </c>
      <c r="AW205" s="196"/>
      <c r="AX205" s="195" t="str">
        <f t="shared" si="389"/>
        <v/>
      </c>
      <c r="AY205" s="195" t="str">
        <f t="shared" si="389"/>
        <v/>
      </c>
      <c r="AZ205" s="195" t="str">
        <f t="shared" si="389"/>
        <v/>
      </c>
      <c r="BA205" s="195" t="str">
        <f t="shared" si="389"/>
        <v/>
      </c>
    </row>
    <row r="206" spans="1:53" s="17" customFormat="1" ht="18" customHeight="1" thickTop="1" thickBot="1">
      <c r="A206" s="343">
        <v>65</v>
      </c>
      <c r="B206" s="314" t="s">
        <v>1234</v>
      </c>
      <c r="C206" s="316"/>
      <c r="D206" s="316" t="str">
        <f>IF(C206&gt;0,VLOOKUP(C206,男子登録情報!$A$1:$H$1688,3,0),"")</f>
        <v/>
      </c>
      <c r="E206" s="316" t="str">
        <f>IF(C206&gt;0,VLOOKUP(C206,男子登録情報!$A$1:$H$1688,4,0),"")</f>
        <v/>
      </c>
      <c r="F206" s="38" t="str">
        <f>IF(C206&gt;0,VLOOKUP(C206,男子登録情報!$A$1:$H$1688,8,0),"")</f>
        <v/>
      </c>
      <c r="G206" s="352" t="e">
        <f>IF(F207&gt;0,VLOOKUP(F207,男子登録情報!$N$2:$O$48,2,0),"")</f>
        <v>#N/A</v>
      </c>
      <c r="H206" s="352" t="str">
        <f>IF(C206&gt;0,TEXT(C206,"100000000"),"")</f>
        <v/>
      </c>
      <c r="I206" s="6" t="s">
        <v>29</v>
      </c>
      <c r="J206" s="152"/>
      <c r="K206" s="7" t="str">
        <f>IF(J206&gt;0,VLOOKUP(J206,男子登録情報!$J$1:$K$21,2,0),"")</f>
        <v/>
      </c>
      <c r="L206" s="6" t="s">
        <v>32</v>
      </c>
      <c r="M206" s="208"/>
      <c r="N206" s="8" t="str">
        <f t="shared" ref="N206:N269" si="421">IF(K206="","",LEFT(K206,5)&amp;" "&amp;IF(OR(LEFT(K206,3)*1&lt;70,LEFT(K206,3)*1&gt;100),REPT(0,7-LEN(M206)),REPT(0,5-LEN(M206)))&amp;M206)</f>
        <v/>
      </c>
      <c r="O206" s="630"/>
      <c r="P206" s="326"/>
      <c r="Q206" s="327"/>
      <c r="R206" s="328"/>
      <c r="S206" s="329" t="str">
        <f>IF(C206="","",IF(COUNTIF('様式Ⅱ(男子4×100mR)'!$C$18:$C$29,C206)=0,"",$A$5))</f>
        <v/>
      </c>
      <c r="T206" s="329" t="str">
        <f>IF(C206="","",IF(COUNTIF('様式Ⅱ(男子4×400mR)'!$C$18:$C$29,C206)=0,"",$A$5))</f>
        <v/>
      </c>
      <c r="Y206" s="195" t="str">
        <f>IF(C206="","",COUNTIF($B$14:$C$462,C206))</f>
        <v/>
      </c>
      <c r="Z206" s="195" t="str">
        <f t="shared" ref="Z206" si="422">IF(C206="","",COUNTIF($J$14:$J$463,J206))</f>
        <v/>
      </c>
      <c r="AA206" s="195" t="str">
        <f t="shared" ref="AA206" si="423">IF(C206="","",IF(AND(Y206&gt;1,Z206&gt;1),1,""))</f>
        <v/>
      </c>
      <c r="AB206" s="195" t="str">
        <f t="shared" si="288"/>
        <v/>
      </c>
      <c r="AC206" s="195" t="str">
        <f t="shared" si="289"/>
        <v/>
      </c>
      <c r="AD206" s="195" t="str">
        <f t="shared" si="384"/>
        <v/>
      </c>
      <c r="AE206" s="195" t="str">
        <f t="shared" si="384"/>
        <v/>
      </c>
      <c r="AF206" s="195" t="str">
        <f t="shared" si="396"/>
        <v/>
      </c>
      <c r="AG206" s="195" t="str">
        <f t="shared" si="396"/>
        <v/>
      </c>
      <c r="AH206" s="195" t="str">
        <f t="shared" si="396"/>
        <v/>
      </c>
      <c r="AI206" s="195" t="str">
        <f t="shared" si="396"/>
        <v/>
      </c>
      <c r="AJ206" s="195" t="str">
        <f t="shared" si="396"/>
        <v/>
      </c>
      <c r="AK206" s="195" t="str">
        <f t="shared" si="396"/>
        <v/>
      </c>
      <c r="AL206" s="195" t="str">
        <f t="shared" si="396"/>
        <v/>
      </c>
      <c r="AM206" s="195" t="str">
        <f t="shared" si="396"/>
        <v/>
      </c>
      <c r="AN206" s="195" t="str">
        <f t="shared" si="396"/>
        <v/>
      </c>
      <c r="AO206" s="195" t="str">
        <f t="shared" si="396"/>
        <v/>
      </c>
      <c r="AP206" s="195" t="str">
        <f t="shared" si="396"/>
        <v/>
      </c>
      <c r="AQ206" s="196" t="str">
        <f>IF(J206&gt;0,"",IF(J207&gt;0,1,""))</f>
        <v/>
      </c>
      <c r="AR206" s="196" t="str">
        <f>IF(J206="","",IF(C206&gt;0,"",1))</f>
        <v/>
      </c>
      <c r="AS206" s="195" t="str">
        <f t="shared" ref="AS206:BA221" si="424">IF($J206="","",COUNTIF($M206,AS$13))</f>
        <v/>
      </c>
      <c r="AT206" s="195" t="str">
        <f t="shared" si="424"/>
        <v/>
      </c>
      <c r="AU206" s="195" t="str">
        <f t="shared" si="424"/>
        <v/>
      </c>
      <c r="AV206" s="195" t="str">
        <f t="shared" si="424"/>
        <v/>
      </c>
      <c r="AW206" s="196">
        <f>COUNTIF($C$14:C206,C206)</f>
        <v>0</v>
      </c>
      <c r="AX206" s="195" t="str">
        <f t="shared" si="424"/>
        <v/>
      </c>
      <c r="AY206" s="195" t="str">
        <f t="shared" si="424"/>
        <v/>
      </c>
      <c r="AZ206" s="195" t="str">
        <f t="shared" si="424"/>
        <v/>
      </c>
      <c r="BA206" s="195" t="str">
        <f t="shared" si="424"/>
        <v/>
      </c>
    </row>
    <row r="207" spans="1:53" s="17" customFormat="1" ht="18" customHeight="1" thickBot="1">
      <c r="A207" s="344"/>
      <c r="B207" s="315"/>
      <c r="C207" s="317"/>
      <c r="D207" s="317"/>
      <c r="E207" s="317"/>
      <c r="F207" s="39" t="str">
        <f>IF(C206&gt;0,VLOOKUP(C206,男子登録情報!$A$1:$H$1688,5,0),"")</f>
        <v/>
      </c>
      <c r="G207" s="353"/>
      <c r="H207" s="353"/>
      <c r="I207" s="9" t="s">
        <v>33</v>
      </c>
      <c r="J207" s="152"/>
      <c r="K207" s="7" t="str">
        <f>IF(J207&gt;0,VLOOKUP(J207,男子登録情報!$J$2:$K$21,2,0),"")</f>
        <v/>
      </c>
      <c r="L207" s="9" t="s">
        <v>34</v>
      </c>
      <c r="M207" s="206"/>
      <c r="N207" s="8" t="str">
        <f t="shared" si="421"/>
        <v/>
      </c>
      <c r="O207" s="630"/>
      <c r="P207" s="305"/>
      <c r="Q207" s="306"/>
      <c r="R207" s="307"/>
      <c r="S207" s="330"/>
      <c r="T207" s="330"/>
      <c r="Y207" s="195" t="str">
        <f>IF(C206="","",COUNTIF($B$14:$C$462,C206))</f>
        <v/>
      </c>
      <c r="Z207" s="195" t="str">
        <f t="shared" ref="Z207" si="425">IF(C206="","",COUNTIF($J$14:$J$463,J207))</f>
        <v/>
      </c>
      <c r="AA207" s="195" t="str">
        <f t="shared" ref="AA207" si="426">IF(C206="","",IF(AND(Y207&gt;1,Z207&gt;1),1,""))</f>
        <v/>
      </c>
      <c r="AB207" s="195" t="str">
        <f t="shared" ref="AB207:AB270" si="427">IF(O207="","",IF(AND(O207&gt;20170100,20180917&gt;O207),0,1))</f>
        <v/>
      </c>
      <c r="AC207" s="195" t="str">
        <f t="shared" ref="AC207:AC270" si="428">IF($J207="","",COUNTIF($M207,$AC$13))</f>
        <v/>
      </c>
      <c r="AD207" s="195" t="str">
        <f t="shared" si="384"/>
        <v/>
      </c>
      <c r="AE207" s="195" t="str">
        <f t="shared" si="384"/>
        <v/>
      </c>
      <c r="AF207" s="195" t="str">
        <f t="shared" si="396"/>
        <v/>
      </c>
      <c r="AG207" s="195" t="str">
        <f t="shared" si="396"/>
        <v/>
      </c>
      <c r="AH207" s="195" t="str">
        <f t="shared" si="396"/>
        <v/>
      </c>
      <c r="AI207" s="195" t="str">
        <f t="shared" si="396"/>
        <v/>
      </c>
      <c r="AJ207" s="195" t="str">
        <f t="shared" si="396"/>
        <v/>
      </c>
      <c r="AK207" s="195" t="str">
        <f t="shared" si="396"/>
        <v/>
      </c>
      <c r="AL207" s="195" t="str">
        <f t="shared" si="396"/>
        <v/>
      </c>
      <c r="AM207" s="195" t="str">
        <f t="shared" si="396"/>
        <v/>
      </c>
      <c r="AN207" s="195" t="str">
        <f t="shared" si="396"/>
        <v/>
      </c>
      <c r="AO207" s="195" t="str">
        <f t="shared" si="396"/>
        <v/>
      </c>
      <c r="AP207" s="195" t="str">
        <f t="shared" si="396"/>
        <v/>
      </c>
      <c r="AQ207" s="196" t="str">
        <f>IF(J207&gt;0,"",IF(J208&gt;0,1,""))</f>
        <v/>
      </c>
      <c r="AR207" s="196" t="str">
        <f>IF(J207="","",IF(C206&gt;0,"",1))</f>
        <v/>
      </c>
      <c r="AS207" s="195" t="str">
        <f t="shared" si="424"/>
        <v/>
      </c>
      <c r="AT207" s="195" t="str">
        <f t="shared" si="424"/>
        <v/>
      </c>
      <c r="AU207" s="195" t="str">
        <f t="shared" si="424"/>
        <v/>
      </c>
      <c r="AV207" s="195" t="str">
        <f t="shared" si="424"/>
        <v/>
      </c>
      <c r="AW207" s="196"/>
      <c r="AX207" s="195" t="str">
        <f t="shared" si="424"/>
        <v/>
      </c>
      <c r="AY207" s="195" t="str">
        <f t="shared" si="424"/>
        <v/>
      </c>
      <c r="AZ207" s="195" t="str">
        <f t="shared" si="424"/>
        <v/>
      </c>
      <c r="BA207" s="195" t="str">
        <f t="shared" si="424"/>
        <v/>
      </c>
    </row>
    <row r="208" spans="1:53" s="17" customFormat="1" ht="18" customHeight="1" thickBot="1">
      <c r="A208" s="345"/>
      <c r="B208" s="303" t="s">
        <v>35</v>
      </c>
      <c r="C208" s="304"/>
      <c r="D208" s="40"/>
      <c r="E208" s="40"/>
      <c r="F208" s="41"/>
      <c r="G208" s="354"/>
      <c r="H208" s="354"/>
      <c r="I208" s="10" t="s">
        <v>36</v>
      </c>
      <c r="J208" s="152"/>
      <c r="K208" s="11" t="str">
        <f>IF(J208&gt;0,VLOOKUP(J208,男子登録情報!$J$2:$K$21,2,0),"")</f>
        <v/>
      </c>
      <c r="L208" s="12" t="s">
        <v>37</v>
      </c>
      <c r="M208" s="207"/>
      <c r="N208" s="8" t="str">
        <f t="shared" si="421"/>
        <v/>
      </c>
      <c r="O208" s="631"/>
      <c r="P208" s="308"/>
      <c r="Q208" s="309"/>
      <c r="R208" s="310"/>
      <c r="S208" s="331"/>
      <c r="T208" s="331"/>
      <c r="Y208" s="195" t="str">
        <f>IF(C206="","",COUNTIF($B$14:$C$462,C206))</f>
        <v/>
      </c>
      <c r="Z208" s="195" t="str">
        <f t="shared" ref="Z208" si="429">IF(C206="","",COUNTIF($J$14:$J$463,J208))</f>
        <v/>
      </c>
      <c r="AA208" s="195" t="str">
        <f t="shared" ref="AA208" si="430">IF(C206="","",IF(AND(Y208&gt;1,Z208&gt;1),1,""))</f>
        <v/>
      </c>
      <c r="AB208" s="195" t="str">
        <f t="shared" si="427"/>
        <v/>
      </c>
      <c r="AC208" s="195" t="str">
        <f t="shared" si="428"/>
        <v/>
      </c>
      <c r="AD208" s="195" t="str">
        <f t="shared" si="384"/>
        <v/>
      </c>
      <c r="AE208" s="195" t="str">
        <f t="shared" si="384"/>
        <v/>
      </c>
      <c r="AF208" s="195" t="str">
        <f t="shared" si="396"/>
        <v/>
      </c>
      <c r="AG208" s="195" t="str">
        <f t="shared" si="396"/>
        <v/>
      </c>
      <c r="AH208" s="195" t="str">
        <f t="shared" si="396"/>
        <v/>
      </c>
      <c r="AI208" s="195" t="str">
        <f t="shared" si="396"/>
        <v/>
      </c>
      <c r="AJ208" s="195" t="str">
        <f t="shared" si="396"/>
        <v/>
      </c>
      <c r="AK208" s="195" t="str">
        <f t="shared" si="396"/>
        <v/>
      </c>
      <c r="AL208" s="195" t="str">
        <f t="shared" si="396"/>
        <v/>
      </c>
      <c r="AM208" s="195" t="str">
        <f t="shared" si="396"/>
        <v/>
      </c>
      <c r="AN208" s="195" t="str">
        <f t="shared" si="396"/>
        <v/>
      </c>
      <c r="AO208" s="195" t="str">
        <f t="shared" si="396"/>
        <v/>
      </c>
      <c r="AP208" s="195" t="str">
        <f t="shared" si="396"/>
        <v/>
      </c>
      <c r="AQ208" s="196" t="str">
        <f>IF(C206="","",IF(S206&gt;0,"",IF(T206&gt;0,"",IF(COUNTBLANK(J206:J208)&lt;3,"",1))))</f>
        <v/>
      </c>
      <c r="AR208" s="196" t="str">
        <f>IF(J208="","",IF(C206&gt;0,"",1))</f>
        <v/>
      </c>
      <c r="AS208" s="195" t="str">
        <f t="shared" si="424"/>
        <v/>
      </c>
      <c r="AT208" s="195" t="str">
        <f t="shared" si="424"/>
        <v/>
      </c>
      <c r="AU208" s="195" t="str">
        <f t="shared" si="424"/>
        <v/>
      </c>
      <c r="AV208" s="195" t="str">
        <f t="shared" si="424"/>
        <v/>
      </c>
      <c r="AW208" s="196"/>
      <c r="AX208" s="195" t="str">
        <f t="shared" si="424"/>
        <v/>
      </c>
      <c r="AY208" s="195" t="str">
        <f t="shared" si="424"/>
        <v/>
      </c>
      <c r="AZ208" s="195" t="str">
        <f t="shared" si="424"/>
        <v/>
      </c>
      <c r="BA208" s="195" t="str">
        <f t="shared" si="424"/>
        <v/>
      </c>
    </row>
    <row r="209" spans="1:53" s="17" customFormat="1" ht="18" customHeight="1" thickTop="1" thickBot="1">
      <c r="A209" s="343">
        <v>66</v>
      </c>
      <c r="B209" s="314" t="s">
        <v>1234</v>
      </c>
      <c r="C209" s="316"/>
      <c r="D209" s="316" t="str">
        <f>IF(C209&gt;0,VLOOKUP(C209,男子登録情報!$A$1:$H$1688,3,0),"")</f>
        <v/>
      </c>
      <c r="E209" s="316" t="str">
        <f>IF(C209&gt;0,VLOOKUP(C209,男子登録情報!$A$1:$H$1688,4,0),"")</f>
        <v/>
      </c>
      <c r="F209" s="38" t="str">
        <f>IF(C209&gt;0,VLOOKUP(C209,男子登録情報!$A$1:$H$1688,8,0),"")</f>
        <v/>
      </c>
      <c r="G209" s="352" t="e">
        <f>IF(F210&gt;0,VLOOKUP(F210,男子登録情報!$N$2:$O$48,2,0),"")</f>
        <v>#N/A</v>
      </c>
      <c r="H209" s="352" t="str">
        <f>IF(C209&gt;0,TEXT(C209,"100000000"),"")</f>
        <v/>
      </c>
      <c r="I209" s="6" t="s">
        <v>29</v>
      </c>
      <c r="J209" s="152"/>
      <c r="K209" s="7" t="str">
        <f>IF(J209&gt;0,VLOOKUP(J209,男子登録情報!$J$1:$K$21,2,0),"")</f>
        <v/>
      </c>
      <c r="L209" s="6" t="s">
        <v>32</v>
      </c>
      <c r="M209" s="208"/>
      <c r="N209" s="8" t="str">
        <f t="shared" si="421"/>
        <v/>
      </c>
      <c r="O209" s="630"/>
      <c r="P209" s="326"/>
      <c r="Q209" s="327"/>
      <c r="R209" s="328"/>
      <c r="S209" s="329" t="str">
        <f>IF(C209="","",IF(COUNTIF('様式Ⅱ(男子4×100mR)'!$C$18:$C$29,C209)=0,"",$A$5))</f>
        <v/>
      </c>
      <c r="T209" s="329" t="str">
        <f>IF(C209="","",IF(COUNTIF('様式Ⅱ(男子4×400mR)'!$C$18:$C$29,C209)=0,"",$A$5))</f>
        <v/>
      </c>
      <c r="Y209" s="195" t="str">
        <f>IF(C209="","",COUNTIF($B$14:$C$462,C209))</f>
        <v/>
      </c>
      <c r="Z209" s="195" t="str">
        <f t="shared" ref="Z209" si="431">IF(C209="","",COUNTIF($J$14:$J$463,J209))</f>
        <v/>
      </c>
      <c r="AA209" s="195" t="str">
        <f t="shared" ref="AA209" si="432">IF(C209="","",IF(AND(Y209&gt;1,Z209&gt;1),1,""))</f>
        <v/>
      </c>
      <c r="AB209" s="195" t="str">
        <f t="shared" si="427"/>
        <v/>
      </c>
      <c r="AC209" s="195" t="str">
        <f t="shared" si="428"/>
        <v/>
      </c>
      <c r="AD209" s="195" t="str">
        <f t="shared" si="384"/>
        <v/>
      </c>
      <c r="AE209" s="195" t="str">
        <f t="shared" si="384"/>
        <v/>
      </c>
      <c r="AF209" s="195" t="str">
        <f t="shared" si="396"/>
        <v/>
      </c>
      <c r="AG209" s="195" t="str">
        <f t="shared" si="396"/>
        <v/>
      </c>
      <c r="AH209" s="195" t="str">
        <f t="shared" si="396"/>
        <v/>
      </c>
      <c r="AI209" s="195" t="str">
        <f t="shared" si="396"/>
        <v/>
      </c>
      <c r="AJ209" s="195" t="str">
        <f t="shared" si="396"/>
        <v/>
      </c>
      <c r="AK209" s="195" t="str">
        <f t="shared" si="396"/>
        <v/>
      </c>
      <c r="AL209" s="195" t="str">
        <f t="shared" si="396"/>
        <v/>
      </c>
      <c r="AM209" s="195" t="str">
        <f t="shared" si="396"/>
        <v/>
      </c>
      <c r="AN209" s="195" t="str">
        <f t="shared" si="396"/>
        <v/>
      </c>
      <c r="AO209" s="195" t="str">
        <f t="shared" si="396"/>
        <v/>
      </c>
      <c r="AP209" s="195" t="str">
        <f t="shared" si="396"/>
        <v/>
      </c>
      <c r="AQ209" s="196" t="str">
        <f>IF(J209&gt;0,"",IF(J210&gt;0,1,""))</f>
        <v/>
      </c>
      <c r="AR209" s="196" t="str">
        <f>IF(J209="","",IF(C209&gt;0,"",1))</f>
        <v/>
      </c>
      <c r="AS209" s="195" t="str">
        <f t="shared" si="424"/>
        <v/>
      </c>
      <c r="AT209" s="195" t="str">
        <f t="shared" si="424"/>
        <v/>
      </c>
      <c r="AU209" s="195" t="str">
        <f t="shared" si="424"/>
        <v/>
      </c>
      <c r="AV209" s="195" t="str">
        <f t="shared" si="424"/>
        <v/>
      </c>
      <c r="AW209" s="196">
        <f>COUNTIF($C$14:C209,C209)</f>
        <v>0</v>
      </c>
      <c r="AX209" s="195" t="str">
        <f t="shared" si="424"/>
        <v/>
      </c>
      <c r="AY209" s="195" t="str">
        <f t="shared" si="424"/>
        <v/>
      </c>
      <c r="AZ209" s="195" t="str">
        <f t="shared" si="424"/>
        <v/>
      </c>
      <c r="BA209" s="195" t="str">
        <f t="shared" si="424"/>
        <v/>
      </c>
    </row>
    <row r="210" spans="1:53" s="17" customFormat="1" ht="18" customHeight="1" thickBot="1">
      <c r="A210" s="344"/>
      <c r="B210" s="315"/>
      <c r="C210" s="317"/>
      <c r="D210" s="317"/>
      <c r="E210" s="317"/>
      <c r="F210" s="39" t="str">
        <f>IF(C209&gt;0,VLOOKUP(C209,男子登録情報!$A$1:$H$1688,5,0),"")</f>
        <v/>
      </c>
      <c r="G210" s="353"/>
      <c r="H210" s="353"/>
      <c r="I210" s="9" t="s">
        <v>33</v>
      </c>
      <c r="J210" s="152"/>
      <c r="K210" s="7" t="str">
        <f>IF(J210&gt;0,VLOOKUP(J210,男子登録情報!$J$2:$K$21,2,0),"")</f>
        <v/>
      </c>
      <c r="L210" s="9" t="s">
        <v>34</v>
      </c>
      <c r="M210" s="206"/>
      <c r="N210" s="8" t="str">
        <f t="shared" si="421"/>
        <v/>
      </c>
      <c r="O210" s="630"/>
      <c r="P210" s="305"/>
      <c r="Q210" s="306"/>
      <c r="R210" s="307"/>
      <c r="S210" s="330"/>
      <c r="T210" s="330"/>
      <c r="Y210" s="195" t="str">
        <f>IF(C209="","",COUNTIF($B$14:$C$462,C209))</f>
        <v/>
      </c>
      <c r="Z210" s="195" t="str">
        <f t="shared" ref="Z210" si="433">IF(C209="","",COUNTIF($J$14:$J$463,J210))</f>
        <v/>
      </c>
      <c r="AA210" s="195" t="str">
        <f t="shared" ref="AA210" si="434">IF(C209="","",IF(AND(Y210&gt;1,Z210&gt;1),1,""))</f>
        <v/>
      </c>
      <c r="AB210" s="195" t="str">
        <f t="shared" si="427"/>
        <v/>
      </c>
      <c r="AC210" s="195" t="str">
        <f t="shared" si="428"/>
        <v/>
      </c>
      <c r="AD210" s="195" t="str">
        <f t="shared" si="384"/>
        <v/>
      </c>
      <c r="AE210" s="195" t="str">
        <f t="shared" si="384"/>
        <v/>
      </c>
      <c r="AF210" s="195" t="str">
        <f t="shared" si="396"/>
        <v/>
      </c>
      <c r="AG210" s="195" t="str">
        <f t="shared" si="396"/>
        <v/>
      </c>
      <c r="AH210" s="195" t="str">
        <f t="shared" si="396"/>
        <v/>
      </c>
      <c r="AI210" s="195" t="str">
        <f t="shared" si="396"/>
        <v/>
      </c>
      <c r="AJ210" s="195" t="str">
        <f t="shared" si="396"/>
        <v/>
      </c>
      <c r="AK210" s="195" t="str">
        <f t="shared" si="396"/>
        <v/>
      </c>
      <c r="AL210" s="195" t="str">
        <f t="shared" si="396"/>
        <v/>
      </c>
      <c r="AM210" s="195" t="str">
        <f t="shared" si="396"/>
        <v/>
      </c>
      <c r="AN210" s="195" t="str">
        <f t="shared" si="396"/>
        <v/>
      </c>
      <c r="AO210" s="195" t="str">
        <f t="shared" si="396"/>
        <v/>
      </c>
      <c r="AP210" s="195" t="str">
        <f t="shared" si="396"/>
        <v/>
      </c>
      <c r="AQ210" s="196" t="str">
        <f>IF(J210&gt;0,"",IF(J211&gt;0,1,""))</f>
        <v/>
      </c>
      <c r="AR210" s="196" t="str">
        <f>IF(J210="","",IF(C209&gt;0,"",1))</f>
        <v/>
      </c>
      <c r="AS210" s="195" t="str">
        <f t="shared" si="424"/>
        <v/>
      </c>
      <c r="AT210" s="195" t="str">
        <f t="shared" si="424"/>
        <v/>
      </c>
      <c r="AU210" s="195" t="str">
        <f t="shared" si="424"/>
        <v/>
      </c>
      <c r="AV210" s="195" t="str">
        <f t="shared" si="424"/>
        <v/>
      </c>
      <c r="AW210" s="196"/>
      <c r="AX210" s="195" t="str">
        <f t="shared" si="424"/>
        <v/>
      </c>
      <c r="AY210" s="195" t="str">
        <f t="shared" si="424"/>
        <v/>
      </c>
      <c r="AZ210" s="195" t="str">
        <f t="shared" si="424"/>
        <v/>
      </c>
      <c r="BA210" s="195" t="str">
        <f t="shared" si="424"/>
        <v/>
      </c>
    </row>
    <row r="211" spans="1:53" s="17" customFormat="1" ht="18" customHeight="1" thickBot="1">
      <c r="A211" s="345"/>
      <c r="B211" s="303" t="s">
        <v>35</v>
      </c>
      <c r="C211" s="304"/>
      <c r="D211" s="40"/>
      <c r="E211" s="40"/>
      <c r="F211" s="41"/>
      <c r="G211" s="354"/>
      <c r="H211" s="354"/>
      <c r="I211" s="10" t="s">
        <v>36</v>
      </c>
      <c r="J211" s="152"/>
      <c r="K211" s="11" t="str">
        <f>IF(J211&gt;0,VLOOKUP(J211,男子登録情報!$J$2:$K$21,2,0),"")</f>
        <v/>
      </c>
      <c r="L211" s="12" t="s">
        <v>37</v>
      </c>
      <c r="M211" s="207"/>
      <c r="N211" s="8" t="str">
        <f t="shared" si="421"/>
        <v/>
      </c>
      <c r="O211" s="631"/>
      <c r="P211" s="308"/>
      <c r="Q211" s="309"/>
      <c r="R211" s="310"/>
      <c r="S211" s="331"/>
      <c r="T211" s="331"/>
      <c r="Y211" s="195" t="str">
        <f>IF(C209="","",COUNTIF($B$14:$C$462,C209))</f>
        <v/>
      </c>
      <c r="Z211" s="195" t="str">
        <f t="shared" ref="Z211" si="435">IF(C209="","",COUNTIF($J$14:$J$463,J211))</f>
        <v/>
      </c>
      <c r="AA211" s="195" t="str">
        <f t="shared" ref="AA211" si="436">IF(C209="","",IF(AND(Y211&gt;1,Z211&gt;1),1,""))</f>
        <v/>
      </c>
      <c r="AB211" s="195" t="str">
        <f t="shared" si="427"/>
        <v/>
      </c>
      <c r="AC211" s="195" t="str">
        <f t="shared" si="428"/>
        <v/>
      </c>
      <c r="AD211" s="195" t="str">
        <f t="shared" si="384"/>
        <v/>
      </c>
      <c r="AE211" s="195" t="str">
        <f t="shared" si="384"/>
        <v/>
      </c>
      <c r="AF211" s="195" t="str">
        <f t="shared" si="396"/>
        <v/>
      </c>
      <c r="AG211" s="195" t="str">
        <f t="shared" si="396"/>
        <v/>
      </c>
      <c r="AH211" s="195" t="str">
        <f t="shared" si="396"/>
        <v/>
      </c>
      <c r="AI211" s="195" t="str">
        <f t="shared" si="396"/>
        <v/>
      </c>
      <c r="AJ211" s="195" t="str">
        <f t="shared" si="396"/>
        <v/>
      </c>
      <c r="AK211" s="195" t="str">
        <f t="shared" si="396"/>
        <v/>
      </c>
      <c r="AL211" s="195" t="str">
        <f t="shared" si="396"/>
        <v/>
      </c>
      <c r="AM211" s="195" t="str">
        <f t="shared" si="396"/>
        <v/>
      </c>
      <c r="AN211" s="195" t="str">
        <f t="shared" si="396"/>
        <v/>
      </c>
      <c r="AO211" s="195" t="str">
        <f t="shared" si="396"/>
        <v/>
      </c>
      <c r="AP211" s="195" t="str">
        <f t="shared" si="396"/>
        <v/>
      </c>
      <c r="AQ211" s="196" t="str">
        <f>IF(C209="","",IF(S209&gt;0,"",IF(T209&gt;0,"",IF(COUNTBLANK(J209:J211)&lt;3,"",1))))</f>
        <v/>
      </c>
      <c r="AR211" s="196" t="str">
        <f>IF(J211="","",IF(C209&gt;0,"",1))</f>
        <v/>
      </c>
      <c r="AS211" s="195" t="str">
        <f t="shared" si="424"/>
        <v/>
      </c>
      <c r="AT211" s="195" t="str">
        <f t="shared" si="424"/>
        <v/>
      </c>
      <c r="AU211" s="195" t="str">
        <f t="shared" si="424"/>
        <v/>
      </c>
      <c r="AV211" s="195" t="str">
        <f t="shared" si="424"/>
        <v/>
      </c>
      <c r="AW211" s="196"/>
      <c r="AX211" s="195" t="str">
        <f t="shared" si="424"/>
        <v/>
      </c>
      <c r="AY211" s="195" t="str">
        <f t="shared" si="424"/>
        <v/>
      </c>
      <c r="AZ211" s="195" t="str">
        <f t="shared" si="424"/>
        <v/>
      </c>
      <c r="BA211" s="195" t="str">
        <f t="shared" si="424"/>
        <v/>
      </c>
    </row>
    <row r="212" spans="1:53" s="17" customFormat="1" ht="18" customHeight="1" thickTop="1" thickBot="1">
      <c r="A212" s="343">
        <v>67</v>
      </c>
      <c r="B212" s="314" t="s">
        <v>1234</v>
      </c>
      <c r="C212" s="316"/>
      <c r="D212" s="316" t="str">
        <f>IF(C212&gt;0,VLOOKUP(C212,男子登録情報!$A$1:$H$1688,3,0),"")</f>
        <v/>
      </c>
      <c r="E212" s="316" t="str">
        <f>IF(C212&gt;0,VLOOKUP(C212,男子登録情報!$A$1:$H$1688,4,0),"")</f>
        <v/>
      </c>
      <c r="F212" s="38" t="str">
        <f>IF(C212&gt;0,VLOOKUP(C212,男子登録情報!$A$1:$H$1688,8,0),"")</f>
        <v/>
      </c>
      <c r="G212" s="352" t="e">
        <f>IF(F213&gt;0,VLOOKUP(F213,男子登録情報!$N$2:$O$48,2,0),"")</f>
        <v>#N/A</v>
      </c>
      <c r="H212" s="352" t="str">
        <f>IF(C212&gt;0,TEXT(C212,"100000000"),"")</f>
        <v/>
      </c>
      <c r="I212" s="6" t="s">
        <v>29</v>
      </c>
      <c r="J212" s="152"/>
      <c r="K212" s="7" t="str">
        <f>IF(J212&gt;0,VLOOKUP(J212,男子登録情報!$J$1:$K$21,2,0),"")</f>
        <v/>
      </c>
      <c r="L212" s="6" t="s">
        <v>32</v>
      </c>
      <c r="M212" s="208"/>
      <c r="N212" s="8" t="str">
        <f t="shared" si="421"/>
        <v/>
      </c>
      <c r="O212" s="630"/>
      <c r="P212" s="326"/>
      <c r="Q212" s="327"/>
      <c r="R212" s="328"/>
      <c r="S212" s="329" t="str">
        <f>IF(C212="","",IF(COUNTIF('様式Ⅱ(男子4×100mR)'!$C$18:$C$29,C212)=0,"",$A$5))</f>
        <v/>
      </c>
      <c r="T212" s="329" t="str">
        <f>IF(C212="","",IF(COUNTIF('様式Ⅱ(男子4×400mR)'!$C$18:$C$29,C212)=0,"",$A$5))</f>
        <v/>
      </c>
      <c r="Y212" s="195" t="str">
        <f>IF(C212="","",COUNTIF($B$14:$C$462,C212))</f>
        <v/>
      </c>
      <c r="Z212" s="195" t="str">
        <f t="shared" ref="Z212" si="437">IF(C212="","",COUNTIF($J$14:$J$463,J212))</f>
        <v/>
      </c>
      <c r="AA212" s="195" t="str">
        <f t="shared" ref="AA212" si="438">IF(C212="","",IF(AND(Y212&gt;1,Z212&gt;1),1,""))</f>
        <v/>
      </c>
      <c r="AB212" s="195" t="str">
        <f t="shared" si="427"/>
        <v/>
      </c>
      <c r="AC212" s="195" t="str">
        <f t="shared" si="428"/>
        <v/>
      </c>
      <c r="AD212" s="195" t="str">
        <f t="shared" si="384"/>
        <v/>
      </c>
      <c r="AE212" s="195" t="str">
        <f t="shared" si="384"/>
        <v/>
      </c>
      <c r="AF212" s="195" t="str">
        <f t="shared" si="396"/>
        <v/>
      </c>
      <c r="AG212" s="195" t="str">
        <f t="shared" si="396"/>
        <v/>
      </c>
      <c r="AH212" s="195" t="str">
        <f t="shared" si="396"/>
        <v/>
      </c>
      <c r="AI212" s="195" t="str">
        <f t="shared" si="396"/>
        <v/>
      </c>
      <c r="AJ212" s="195" t="str">
        <f t="shared" si="396"/>
        <v/>
      </c>
      <c r="AK212" s="195" t="str">
        <f t="shared" si="396"/>
        <v/>
      </c>
      <c r="AL212" s="195" t="str">
        <f t="shared" si="396"/>
        <v/>
      </c>
      <c r="AM212" s="195" t="str">
        <f t="shared" si="396"/>
        <v/>
      </c>
      <c r="AN212" s="195" t="str">
        <f t="shared" si="396"/>
        <v/>
      </c>
      <c r="AO212" s="195" t="str">
        <f t="shared" si="396"/>
        <v/>
      </c>
      <c r="AP212" s="195" t="str">
        <f t="shared" si="396"/>
        <v/>
      </c>
      <c r="AQ212" s="196" t="str">
        <f>IF(J212&gt;0,"",IF(J213&gt;0,1,""))</f>
        <v/>
      </c>
      <c r="AR212" s="196" t="str">
        <f>IF(J212="","",IF(C212&gt;0,"",1))</f>
        <v/>
      </c>
      <c r="AS212" s="195" t="str">
        <f t="shared" si="424"/>
        <v/>
      </c>
      <c r="AT212" s="195" t="str">
        <f t="shared" si="424"/>
        <v/>
      </c>
      <c r="AU212" s="195" t="str">
        <f t="shared" si="424"/>
        <v/>
      </c>
      <c r="AV212" s="195" t="str">
        <f t="shared" si="424"/>
        <v/>
      </c>
      <c r="AW212" s="196">
        <f>COUNTIF($C$14:C212,C212)</f>
        <v>0</v>
      </c>
      <c r="AX212" s="195" t="str">
        <f t="shared" si="424"/>
        <v/>
      </c>
      <c r="AY212" s="195" t="str">
        <f t="shared" si="424"/>
        <v/>
      </c>
      <c r="AZ212" s="195" t="str">
        <f t="shared" si="424"/>
        <v/>
      </c>
      <c r="BA212" s="195" t="str">
        <f t="shared" si="424"/>
        <v/>
      </c>
    </row>
    <row r="213" spans="1:53" s="17" customFormat="1" ht="18" customHeight="1" thickBot="1">
      <c r="A213" s="344"/>
      <c r="B213" s="315"/>
      <c r="C213" s="317"/>
      <c r="D213" s="317"/>
      <c r="E213" s="317"/>
      <c r="F213" s="39" t="str">
        <f>IF(C212&gt;0,VLOOKUP(C212,男子登録情報!$A$1:$H$1688,5,0),"")</f>
        <v/>
      </c>
      <c r="G213" s="353"/>
      <c r="H213" s="353"/>
      <c r="I213" s="9" t="s">
        <v>33</v>
      </c>
      <c r="J213" s="152"/>
      <c r="K213" s="7" t="str">
        <f>IF(J213&gt;0,VLOOKUP(J213,男子登録情報!$J$2:$K$21,2,0),"")</f>
        <v/>
      </c>
      <c r="L213" s="9" t="s">
        <v>34</v>
      </c>
      <c r="M213" s="206"/>
      <c r="N213" s="8" t="str">
        <f t="shared" si="421"/>
        <v/>
      </c>
      <c r="O213" s="630"/>
      <c r="P213" s="305"/>
      <c r="Q213" s="306"/>
      <c r="R213" s="307"/>
      <c r="S213" s="330"/>
      <c r="T213" s="330"/>
      <c r="Y213" s="195" t="str">
        <f>IF(C212="","",COUNTIF($B$14:$C$462,C212))</f>
        <v/>
      </c>
      <c r="Z213" s="195" t="str">
        <f t="shared" ref="Z213" si="439">IF(C212="","",COUNTIF($J$14:$J$463,J213))</f>
        <v/>
      </c>
      <c r="AA213" s="195" t="str">
        <f t="shared" ref="AA213" si="440">IF(C212="","",IF(AND(Y213&gt;1,Z213&gt;1),1,""))</f>
        <v/>
      </c>
      <c r="AB213" s="195" t="str">
        <f t="shared" si="427"/>
        <v/>
      </c>
      <c r="AC213" s="195" t="str">
        <f t="shared" si="428"/>
        <v/>
      </c>
      <c r="AD213" s="195" t="str">
        <f t="shared" si="384"/>
        <v/>
      </c>
      <c r="AE213" s="195" t="str">
        <f t="shared" si="384"/>
        <v/>
      </c>
      <c r="AF213" s="195" t="str">
        <f t="shared" si="396"/>
        <v/>
      </c>
      <c r="AG213" s="195" t="str">
        <f t="shared" si="396"/>
        <v/>
      </c>
      <c r="AH213" s="195" t="str">
        <f t="shared" si="396"/>
        <v/>
      </c>
      <c r="AI213" s="195" t="str">
        <f t="shared" si="396"/>
        <v/>
      </c>
      <c r="AJ213" s="195" t="str">
        <f t="shared" si="396"/>
        <v/>
      </c>
      <c r="AK213" s="195" t="str">
        <f t="shared" si="396"/>
        <v/>
      </c>
      <c r="AL213" s="195" t="str">
        <f t="shared" si="396"/>
        <v/>
      </c>
      <c r="AM213" s="195" t="str">
        <f t="shared" si="396"/>
        <v/>
      </c>
      <c r="AN213" s="195" t="str">
        <f t="shared" si="396"/>
        <v/>
      </c>
      <c r="AO213" s="195" t="str">
        <f t="shared" si="396"/>
        <v/>
      </c>
      <c r="AP213" s="195" t="str">
        <f t="shared" si="396"/>
        <v/>
      </c>
      <c r="AQ213" s="196" t="str">
        <f>IF(J213&gt;0,"",IF(J214&gt;0,1,""))</f>
        <v/>
      </c>
      <c r="AR213" s="196" t="str">
        <f>IF(J213="","",IF(C212&gt;0,"",1))</f>
        <v/>
      </c>
      <c r="AS213" s="195" t="str">
        <f t="shared" si="424"/>
        <v/>
      </c>
      <c r="AT213" s="195" t="str">
        <f t="shared" si="424"/>
        <v/>
      </c>
      <c r="AU213" s="195" t="str">
        <f t="shared" si="424"/>
        <v/>
      </c>
      <c r="AV213" s="195" t="str">
        <f t="shared" si="424"/>
        <v/>
      </c>
      <c r="AW213" s="196"/>
      <c r="AX213" s="195" t="str">
        <f t="shared" si="424"/>
        <v/>
      </c>
      <c r="AY213" s="195" t="str">
        <f t="shared" si="424"/>
        <v/>
      </c>
      <c r="AZ213" s="195" t="str">
        <f t="shared" si="424"/>
        <v/>
      </c>
      <c r="BA213" s="195" t="str">
        <f t="shared" si="424"/>
        <v/>
      </c>
    </row>
    <row r="214" spans="1:53" s="17" customFormat="1" ht="18" customHeight="1" thickBot="1">
      <c r="A214" s="345"/>
      <c r="B214" s="303" t="s">
        <v>35</v>
      </c>
      <c r="C214" s="304"/>
      <c r="D214" s="40"/>
      <c r="E214" s="40"/>
      <c r="F214" s="41"/>
      <c r="G214" s="354"/>
      <c r="H214" s="354"/>
      <c r="I214" s="10" t="s">
        <v>36</v>
      </c>
      <c r="J214" s="152"/>
      <c r="K214" s="11" t="str">
        <f>IF(J214&gt;0,VLOOKUP(J214,男子登録情報!$J$2:$K$21,2,0),"")</f>
        <v/>
      </c>
      <c r="L214" s="12" t="s">
        <v>37</v>
      </c>
      <c r="M214" s="207"/>
      <c r="N214" s="8" t="str">
        <f t="shared" si="421"/>
        <v/>
      </c>
      <c r="O214" s="631"/>
      <c r="P214" s="308"/>
      <c r="Q214" s="309"/>
      <c r="R214" s="310"/>
      <c r="S214" s="331"/>
      <c r="T214" s="331"/>
      <c r="Y214" s="195" t="str">
        <f>IF(C212="","",COUNTIF($B$14:$C$462,C212))</f>
        <v/>
      </c>
      <c r="Z214" s="195" t="str">
        <f t="shared" ref="Z214" si="441">IF(C212="","",COUNTIF($J$14:$J$463,J214))</f>
        <v/>
      </c>
      <c r="AA214" s="195" t="str">
        <f t="shared" ref="AA214" si="442">IF(C212="","",IF(AND(Y214&gt;1,Z214&gt;1),1,""))</f>
        <v/>
      </c>
      <c r="AB214" s="195" t="str">
        <f t="shared" si="427"/>
        <v/>
      </c>
      <c r="AC214" s="195" t="str">
        <f t="shared" si="428"/>
        <v/>
      </c>
      <c r="AD214" s="195" t="str">
        <f t="shared" si="384"/>
        <v/>
      </c>
      <c r="AE214" s="195" t="str">
        <f t="shared" si="384"/>
        <v/>
      </c>
      <c r="AF214" s="195" t="str">
        <f t="shared" si="396"/>
        <v/>
      </c>
      <c r="AG214" s="195" t="str">
        <f t="shared" si="396"/>
        <v/>
      </c>
      <c r="AH214" s="195" t="str">
        <f t="shared" si="396"/>
        <v/>
      </c>
      <c r="AI214" s="195" t="str">
        <f t="shared" si="396"/>
        <v/>
      </c>
      <c r="AJ214" s="195" t="str">
        <f t="shared" si="396"/>
        <v/>
      </c>
      <c r="AK214" s="195" t="str">
        <f t="shared" si="396"/>
        <v/>
      </c>
      <c r="AL214" s="195" t="str">
        <f t="shared" si="396"/>
        <v/>
      </c>
      <c r="AM214" s="195" t="str">
        <f t="shared" si="396"/>
        <v/>
      </c>
      <c r="AN214" s="195" t="str">
        <f t="shared" si="396"/>
        <v/>
      </c>
      <c r="AO214" s="195" t="str">
        <f t="shared" si="396"/>
        <v/>
      </c>
      <c r="AP214" s="195" t="str">
        <f t="shared" si="396"/>
        <v/>
      </c>
      <c r="AQ214" s="196" t="str">
        <f>IF(C212="","",IF(S212&gt;0,"",IF(T212&gt;0,"",IF(COUNTBLANK(J212:J214)&lt;3,"",1))))</f>
        <v/>
      </c>
      <c r="AR214" s="196" t="str">
        <f>IF(J214="","",IF(C212&gt;0,"",1))</f>
        <v/>
      </c>
      <c r="AS214" s="195" t="str">
        <f t="shared" si="424"/>
        <v/>
      </c>
      <c r="AT214" s="195" t="str">
        <f t="shared" si="424"/>
        <v/>
      </c>
      <c r="AU214" s="195" t="str">
        <f t="shared" si="424"/>
        <v/>
      </c>
      <c r="AV214" s="195" t="str">
        <f t="shared" si="424"/>
        <v/>
      </c>
      <c r="AW214" s="196"/>
      <c r="AX214" s="195" t="str">
        <f t="shared" si="424"/>
        <v/>
      </c>
      <c r="AY214" s="195" t="str">
        <f t="shared" si="424"/>
        <v/>
      </c>
      <c r="AZ214" s="195" t="str">
        <f t="shared" si="424"/>
        <v/>
      </c>
      <c r="BA214" s="195" t="str">
        <f t="shared" si="424"/>
        <v/>
      </c>
    </row>
    <row r="215" spans="1:53" s="17" customFormat="1" ht="18" customHeight="1" thickTop="1" thickBot="1">
      <c r="A215" s="343">
        <v>68</v>
      </c>
      <c r="B215" s="314" t="s">
        <v>1234</v>
      </c>
      <c r="C215" s="316"/>
      <c r="D215" s="316" t="str">
        <f>IF(C215&gt;0,VLOOKUP(C215,男子登録情報!$A$1:$H$1688,3,0),"")</f>
        <v/>
      </c>
      <c r="E215" s="316" t="str">
        <f>IF(C215&gt;0,VLOOKUP(C215,男子登録情報!$A$1:$H$1688,4,0),"")</f>
        <v/>
      </c>
      <c r="F215" s="38" t="str">
        <f>IF(C215&gt;0,VLOOKUP(C215,男子登録情報!$A$1:$H$1688,8,0),"")</f>
        <v/>
      </c>
      <c r="G215" s="352" t="e">
        <f>IF(F216&gt;0,VLOOKUP(F216,男子登録情報!$N$2:$O$48,2,0),"")</f>
        <v>#N/A</v>
      </c>
      <c r="H215" s="352" t="str">
        <f>IF(C215&gt;0,TEXT(C215,"100000000"),"")</f>
        <v/>
      </c>
      <c r="I215" s="6" t="s">
        <v>29</v>
      </c>
      <c r="J215" s="152"/>
      <c r="K215" s="7" t="str">
        <f>IF(J215&gt;0,VLOOKUP(J215,男子登録情報!$J$1:$K$21,2,0),"")</f>
        <v/>
      </c>
      <c r="L215" s="6" t="s">
        <v>32</v>
      </c>
      <c r="M215" s="208"/>
      <c r="N215" s="8" t="str">
        <f t="shared" si="421"/>
        <v/>
      </c>
      <c r="O215" s="630"/>
      <c r="P215" s="326"/>
      <c r="Q215" s="327"/>
      <c r="R215" s="328"/>
      <c r="S215" s="329" t="str">
        <f>IF(C215="","",IF(COUNTIF('様式Ⅱ(男子4×100mR)'!$C$18:$C$29,C215)=0,"",$A$5))</f>
        <v/>
      </c>
      <c r="T215" s="329" t="str">
        <f>IF(C215="","",IF(COUNTIF('様式Ⅱ(男子4×400mR)'!$C$18:$C$29,C215)=0,"",$A$5))</f>
        <v/>
      </c>
      <c r="Y215" s="195" t="str">
        <f>IF(C215="","",COUNTIF($B$14:$C$462,C215))</f>
        <v/>
      </c>
      <c r="Z215" s="195" t="str">
        <f t="shared" ref="Z215" si="443">IF(C215="","",COUNTIF($J$14:$J$463,J215))</f>
        <v/>
      </c>
      <c r="AA215" s="195" t="str">
        <f t="shared" ref="AA215" si="444">IF(C215="","",IF(AND(Y215&gt;1,Z215&gt;1),1,""))</f>
        <v/>
      </c>
      <c r="AB215" s="195" t="str">
        <f t="shared" si="427"/>
        <v/>
      </c>
      <c r="AC215" s="195" t="str">
        <f t="shared" si="428"/>
        <v/>
      </c>
      <c r="AD215" s="195" t="str">
        <f t="shared" si="384"/>
        <v/>
      </c>
      <c r="AE215" s="195" t="str">
        <f t="shared" si="384"/>
        <v/>
      </c>
      <c r="AF215" s="195" t="str">
        <f t="shared" si="396"/>
        <v/>
      </c>
      <c r="AG215" s="195" t="str">
        <f t="shared" si="396"/>
        <v/>
      </c>
      <c r="AH215" s="195" t="str">
        <f t="shared" si="396"/>
        <v/>
      </c>
      <c r="AI215" s="195" t="str">
        <f t="shared" si="396"/>
        <v/>
      </c>
      <c r="AJ215" s="195" t="str">
        <f t="shared" si="396"/>
        <v/>
      </c>
      <c r="AK215" s="195" t="str">
        <f t="shared" si="396"/>
        <v/>
      </c>
      <c r="AL215" s="195" t="str">
        <f t="shared" si="396"/>
        <v/>
      </c>
      <c r="AM215" s="195" t="str">
        <f t="shared" si="396"/>
        <v/>
      </c>
      <c r="AN215" s="195" t="str">
        <f t="shared" si="396"/>
        <v/>
      </c>
      <c r="AO215" s="195" t="str">
        <f t="shared" si="396"/>
        <v/>
      </c>
      <c r="AP215" s="195" t="str">
        <f t="shared" si="396"/>
        <v/>
      </c>
      <c r="AQ215" s="196" t="str">
        <f>IF(J215&gt;0,"",IF(J216&gt;0,1,""))</f>
        <v/>
      </c>
      <c r="AR215" s="196" t="str">
        <f>IF(J215="","",IF(C215&gt;0,"",1))</f>
        <v/>
      </c>
      <c r="AS215" s="195" t="str">
        <f t="shared" si="424"/>
        <v/>
      </c>
      <c r="AT215" s="195" t="str">
        <f t="shared" si="424"/>
        <v/>
      </c>
      <c r="AU215" s="195" t="str">
        <f t="shared" si="424"/>
        <v/>
      </c>
      <c r="AV215" s="195" t="str">
        <f t="shared" si="424"/>
        <v/>
      </c>
      <c r="AW215" s="196">
        <f>COUNTIF($C$14:C215,C215)</f>
        <v>0</v>
      </c>
      <c r="AX215" s="195" t="str">
        <f t="shared" si="424"/>
        <v/>
      </c>
      <c r="AY215" s="195" t="str">
        <f t="shared" si="424"/>
        <v/>
      </c>
      <c r="AZ215" s="195" t="str">
        <f t="shared" si="424"/>
        <v/>
      </c>
      <c r="BA215" s="195" t="str">
        <f t="shared" si="424"/>
        <v/>
      </c>
    </row>
    <row r="216" spans="1:53" s="17" customFormat="1" ht="18" customHeight="1" thickBot="1">
      <c r="A216" s="344"/>
      <c r="B216" s="315"/>
      <c r="C216" s="317"/>
      <c r="D216" s="317"/>
      <c r="E216" s="317"/>
      <c r="F216" s="39" t="str">
        <f>IF(C215&gt;0,VLOOKUP(C215,男子登録情報!$A$1:$H$1688,5,0),"")</f>
        <v/>
      </c>
      <c r="G216" s="353"/>
      <c r="H216" s="353"/>
      <c r="I216" s="9" t="s">
        <v>33</v>
      </c>
      <c r="J216" s="152"/>
      <c r="K216" s="7" t="str">
        <f>IF(J216&gt;0,VLOOKUP(J216,男子登録情報!$J$2:$K$21,2,0),"")</f>
        <v/>
      </c>
      <c r="L216" s="9" t="s">
        <v>34</v>
      </c>
      <c r="M216" s="206"/>
      <c r="N216" s="8" t="str">
        <f t="shared" si="421"/>
        <v/>
      </c>
      <c r="O216" s="630"/>
      <c r="P216" s="305"/>
      <c r="Q216" s="306"/>
      <c r="R216" s="307"/>
      <c r="S216" s="330"/>
      <c r="T216" s="330"/>
      <c r="Y216" s="195" t="str">
        <f>IF(C215="","",COUNTIF($B$14:$C$462,C215))</f>
        <v/>
      </c>
      <c r="Z216" s="195" t="str">
        <f t="shared" ref="Z216" si="445">IF(C215="","",COUNTIF($J$14:$J$463,J216))</f>
        <v/>
      </c>
      <c r="AA216" s="195" t="str">
        <f t="shared" ref="AA216" si="446">IF(C215="","",IF(AND(Y216&gt;1,Z216&gt;1),1,""))</f>
        <v/>
      </c>
      <c r="AB216" s="195" t="str">
        <f t="shared" si="427"/>
        <v/>
      </c>
      <c r="AC216" s="195" t="str">
        <f t="shared" si="428"/>
        <v/>
      </c>
      <c r="AD216" s="195" t="str">
        <f t="shared" si="384"/>
        <v/>
      </c>
      <c r="AE216" s="195" t="str">
        <f t="shared" si="384"/>
        <v/>
      </c>
      <c r="AF216" s="195" t="str">
        <f t="shared" si="396"/>
        <v/>
      </c>
      <c r="AG216" s="195" t="str">
        <f t="shared" si="396"/>
        <v/>
      </c>
      <c r="AH216" s="195" t="str">
        <f t="shared" si="396"/>
        <v/>
      </c>
      <c r="AI216" s="195" t="str">
        <f t="shared" ref="AF216:AP239" si="447">IF($J216="","",COUNTIF($M216,AI$13))</f>
        <v/>
      </c>
      <c r="AJ216" s="195" t="str">
        <f t="shared" si="447"/>
        <v/>
      </c>
      <c r="AK216" s="195" t="str">
        <f t="shared" si="447"/>
        <v/>
      </c>
      <c r="AL216" s="195" t="str">
        <f t="shared" si="447"/>
        <v/>
      </c>
      <c r="AM216" s="195" t="str">
        <f t="shared" si="447"/>
        <v/>
      </c>
      <c r="AN216" s="195" t="str">
        <f t="shared" si="447"/>
        <v/>
      </c>
      <c r="AO216" s="195" t="str">
        <f t="shared" si="447"/>
        <v/>
      </c>
      <c r="AP216" s="195" t="str">
        <f t="shared" si="447"/>
        <v/>
      </c>
      <c r="AQ216" s="196" t="str">
        <f>IF(J216&gt;0,"",IF(J217&gt;0,1,""))</f>
        <v/>
      </c>
      <c r="AR216" s="196" t="str">
        <f>IF(J216="","",IF(C215&gt;0,"",1))</f>
        <v/>
      </c>
      <c r="AS216" s="195" t="str">
        <f t="shared" si="424"/>
        <v/>
      </c>
      <c r="AT216" s="195" t="str">
        <f t="shared" si="424"/>
        <v/>
      </c>
      <c r="AU216" s="195" t="str">
        <f t="shared" si="424"/>
        <v/>
      </c>
      <c r="AV216" s="195" t="str">
        <f t="shared" si="424"/>
        <v/>
      </c>
      <c r="AW216" s="196"/>
      <c r="AX216" s="195" t="str">
        <f t="shared" si="424"/>
        <v/>
      </c>
      <c r="AY216" s="195" t="str">
        <f t="shared" si="424"/>
        <v/>
      </c>
      <c r="AZ216" s="195" t="str">
        <f t="shared" si="424"/>
        <v/>
      </c>
      <c r="BA216" s="195" t="str">
        <f t="shared" si="424"/>
        <v/>
      </c>
    </row>
    <row r="217" spans="1:53" s="17" customFormat="1" ht="18" customHeight="1" thickBot="1">
      <c r="A217" s="345"/>
      <c r="B217" s="303" t="s">
        <v>35</v>
      </c>
      <c r="C217" s="304"/>
      <c r="D217" s="40"/>
      <c r="E217" s="40"/>
      <c r="F217" s="41"/>
      <c r="G217" s="354"/>
      <c r="H217" s="354"/>
      <c r="I217" s="10" t="s">
        <v>36</v>
      </c>
      <c r="J217" s="152"/>
      <c r="K217" s="11" t="str">
        <f>IF(J217&gt;0,VLOOKUP(J217,男子登録情報!$J$2:$K$21,2,0),"")</f>
        <v/>
      </c>
      <c r="L217" s="12" t="s">
        <v>37</v>
      </c>
      <c r="M217" s="207"/>
      <c r="N217" s="8" t="str">
        <f t="shared" si="421"/>
        <v/>
      </c>
      <c r="O217" s="631"/>
      <c r="P217" s="308"/>
      <c r="Q217" s="309"/>
      <c r="R217" s="310"/>
      <c r="S217" s="331"/>
      <c r="T217" s="331"/>
      <c r="Y217" s="195" t="str">
        <f>IF(C215="","",COUNTIF($B$14:$C$462,C215))</f>
        <v/>
      </c>
      <c r="Z217" s="195" t="str">
        <f t="shared" ref="Z217" si="448">IF(C215="","",COUNTIF($J$14:$J$463,J217))</f>
        <v/>
      </c>
      <c r="AA217" s="195" t="str">
        <f t="shared" ref="AA217" si="449">IF(C215="","",IF(AND(Y217&gt;1,Z217&gt;1),1,""))</f>
        <v/>
      </c>
      <c r="AB217" s="195" t="str">
        <f t="shared" si="427"/>
        <v/>
      </c>
      <c r="AC217" s="195" t="str">
        <f t="shared" si="428"/>
        <v/>
      </c>
      <c r="AD217" s="195" t="str">
        <f t="shared" si="384"/>
        <v/>
      </c>
      <c r="AE217" s="195" t="str">
        <f t="shared" si="384"/>
        <v/>
      </c>
      <c r="AF217" s="195" t="str">
        <f t="shared" si="447"/>
        <v/>
      </c>
      <c r="AG217" s="195" t="str">
        <f t="shared" si="447"/>
        <v/>
      </c>
      <c r="AH217" s="195" t="str">
        <f t="shared" si="447"/>
        <v/>
      </c>
      <c r="AI217" s="195" t="str">
        <f t="shared" si="447"/>
        <v/>
      </c>
      <c r="AJ217" s="195" t="str">
        <f t="shared" si="447"/>
        <v/>
      </c>
      <c r="AK217" s="195" t="str">
        <f t="shared" si="447"/>
        <v/>
      </c>
      <c r="AL217" s="195" t="str">
        <f t="shared" si="447"/>
        <v/>
      </c>
      <c r="AM217" s="195" t="str">
        <f t="shared" si="447"/>
        <v/>
      </c>
      <c r="AN217" s="195" t="str">
        <f t="shared" si="447"/>
        <v/>
      </c>
      <c r="AO217" s="195" t="str">
        <f t="shared" si="447"/>
        <v/>
      </c>
      <c r="AP217" s="195" t="str">
        <f t="shared" si="447"/>
        <v/>
      </c>
      <c r="AQ217" s="196" t="str">
        <f>IF(C215="","",IF(S215&gt;0,"",IF(T215&gt;0,"",IF(COUNTBLANK(J215:J217)&lt;3,"",1))))</f>
        <v/>
      </c>
      <c r="AR217" s="196" t="str">
        <f>IF(J217="","",IF(C215&gt;0,"",1))</f>
        <v/>
      </c>
      <c r="AS217" s="195" t="str">
        <f t="shared" si="424"/>
        <v/>
      </c>
      <c r="AT217" s="195" t="str">
        <f t="shared" si="424"/>
        <v/>
      </c>
      <c r="AU217" s="195" t="str">
        <f t="shared" si="424"/>
        <v/>
      </c>
      <c r="AV217" s="195" t="str">
        <f t="shared" si="424"/>
        <v/>
      </c>
      <c r="AW217" s="196"/>
      <c r="AX217" s="195" t="str">
        <f t="shared" si="424"/>
        <v/>
      </c>
      <c r="AY217" s="195" t="str">
        <f t="shared" si="424"/>
        <v/>
      </c>
      <c r="AZ217" s="195" t="str">
        <f t="shared" si="424"/>
        <v/>
      </c>
      <c r="BA217" s="195" t="str">
        <f t="shared" si="424"/>
        <v/>
      </c>
    </row>
    <row r="218" spans="1:53" s="17" customFormat="1" ht="18" customHeight="1" thickTop="1" thickBot="1">
      <c r="A218" s="343">
        <v>69</v>
      </c>
      <c r="B218" s="314" t="s">
        <v>1234</v>
      </c>
      <c r="C218" s="316"/>
      <c r="D218" s="316" t="str">
        <f>IF(C218&gt;0,VLOOKUP(C218,男子登録情報!$A$1:$H$1688,3,0),"")</f>
        <v/>
      </c>
      <c r="E218" s="316" t="str">
        <f>IF(C218&gt;0,VLOOKUP(C218,男子登録情報!$A$1:$H$1688,4,0),"")</f>
        <v/>
      </c>
      <c r="F218" s="38" t="str">
        <f>IF(C218&gt;0,VLOOKUP(C218,男子登録情報!$A$1:$H$1688,8,0),"")</f>
        <v/>
      </c>
      <c r="G218" s="352" t="e">
        <f>IF(F219&gt;0,VLOOKUP(F219,男子登録情報!$N$2:$O$48,2,0),"")</f>
        <v>#N/A</v>
      </c>
      <c r="H218" s="352" t="str">
        <f>IF(C218&gt;0,TEXT(C218,"100000000"),"")</f>
        <v/>
      </c>
      <c r="I218" s="6" t="s">
        <v>29</v>
      </c>
      <c r="J218" s="152"/>
      <c r="K218" s="7" t="str">
        <f>IF(J218&gt;0,VLOOKUP(J218,男子登録情報!$J$1:$K$21,2,0),"")</f>
        <v/>
      </c>
      <c r="L218" s="6" t="s">
        <v>32</v>
      </c>
      <c r="M218" s="208"/>
      <c r="N218" s="8" t="str">
        <f t="shared" si="421"/>
        <v/>
      </c>
      <c r="O218" s="630"/>
      <c r="P218" s="326"/>
      <c r="Q218" s="327"/>
      <c r="R218" s="328"/>
      <c r="S218" s="329" t="str">
        <f>IF(C218="","",IF(COUNTIF('様式Ⅱ(男子4×100mR)'!$C$18:$C$29,C218)=0,"",$A$5))</f>
        <v/>
      </c>
      <c r="T218" s="329" t="str">
        <f>IF(C218="","",IF(COUNTIF('様式Ⅱ(男子4×400mR)'!$C$18:$C$29,C218)=0,"",$A$5))</f>
        <v/>
      </c>
      <c r="Y218" s="195" t="str">
        <f>IF(C218="","",COUNTIF($B$14:$C$462,C218))</f>
        <v/>
      </c>
      <c r="Z218" s="195" t="str">
        <f t="shared" ref="Z218" si="450">IF(C218="","",COUNTIF($J$14:$J$463,J218))</f>
        <v/>
      </c>
      <c r="AA218" s="195" t="str">
        <f t="shared" ref="AA218" si="451">IF(C218="","",IF(AND(Y218&gt;1,Z218&gt;1),1,""))</f>
        <v/>
      </c>
      <c r="AB218" s="195" t="str">
        <f t="shared" si="427"/>
        <v/>
      </c>
      <c r="AC218" s="195" t="str">
        <f t="shared" si="428"/>
        <v/>
      </c>
      <c r="AD218" s="195" t="str">
        <f t="shared" si="384"/>
        <v/>
      </c>
      <c r="AE218" s="195" t="str">
        <f t="shared" si="384"/>
        <v/>
      </c>
      <c r="AF218" s="195" t="str">
        <f t="shared" si="447"/>
        <v/>
      </c>
      <c r="AG218" s="195" t="str">
        <f t="shared" si="447"/>
        <v/>
      </c>
      <c r="AH218" s="195" t="str">
        <f t="shared" si="447"/>
        <v/>
      </c>
      <c r="AI218" s="195" t="str">
        <f t="shared" si="447"/>
        <v/>
      </c>
      <c r="AJ218" s="195" t="str">
        <f t="shared" si="447"/>
        <v/>
      </c>
      <c r="AK218" s="195" t="str">
        <f t="shared" si="447"/>
        <v/>
      </c>
      <c r="AL218" s="195" t="str">
        <f t="shared" si="447"/>
        <v/>
      </c>
      <c r="AM218" s="195" t="str">
        <f t="shared" si="447"/>
        <v/>
      </c>
      <c r="AN218" s="195" t="str">
        <f t="shared" si="447"/>
        <v/>
      </c>
      <c r="AO218" s="195" t="str">
        <f t="shared" si="447"/>
        <v/>
      </c>
      <c r="AP218" s="195" t="str">
        <f t="shared" si="447"/>
        <v/>
      </c>
      <c r="AQ218" s="196" t="str">
        <f>IF(J218&gt;0,"",IF(J219&gt;0,1,""))</f>
        <v/>
      </c>
      <c r="AR218" s="196" t="str">
        <f>IF(J218="","",IF(C218&gt;0,"",1))</f>
        <v/>
      </c>
      <c r="AS218" s="195" t="str">
        <f t="shared" si="424"/>
        <v/>
      </c>
      <c r="AT218" s="195" t="str">
        <f t="shared" si="424"/>
        <v/>
      </c>
      <c r="AU218" s="195" t="str">
        <f t="shared" si="424"/>
        <v/>
      </c>
      <c r="AV218" s="195" t="str">
        <f t="shared" si="424"/>
        <v/>
      </c>
      <c r="AW218" s="196">
        <f>COUNTIF($C$14:C218,C218)</f>
        <v>0</v>
      </c>
      <c r="AX218" s="195" t="str">
        <f t="shared" si="424"/>
        <v/>
      </c>
      <c r="AY218" s="195" t="str">
        <f t="shared" si="424"/>
        <v/>
      </c>
      <c r="AZ218" s="195" t="str">
        <f t="shared" si="424"/>
        <v/>
      </c>
      <c r="BA218" s="195" t="str">
        <f t="shared" si="424"/>
        <v/>
      </c>
    </row>
    <row r="219" spans="1:53" s="17" customFormat="1" ht="18" customHeight="1" thickBot="1">
      <c r="A219" s="344"/>
      <c r="B219" s="315"/>
      <c r="C219" s="317"/>
      <c r="D219" s="317"/>
      <c r="E219" s="317"/>
      <c r="F219" s="39" t="str">
        <f>IF(C218&gt;0,VLOOKUP(C218,男子登録情報!$A$1:$H$1688,5,0),"")</f>
        <v/>
      </c>
      <c r="G219" s="353"/>
      <c r="H219" s="353"/>
      <c r="I219" s="9" t="s">
        <v>33</v>
      </c>
      <c r="J219" s="152"/>
      <c r="K219" s="7" t="str">
        <f>IF(J219&gt;0,VLOOKUP(J219,男子登録情報!$J$2:$K$21,2,0),"")</f>
        <v/>
      </c>
      <c r="L219" s="9" t="s">
        <v>34</v>
      </c>
      <c r="M219" s="206"/>
      <c r="N219" s="8" t="str">
        <f t="shared" si="421"/>
        <v/>
      </c>
      <c r="O219" s="630"/>
      <c r="P219" s="305"/>
      <c r="Q219" s="306"/>
      <c r="R219" s="307"/>
      <c r="S219" s="330"/>
      <c r="T219" s="330"/>
      <c r="Y219" s="195" t="str">
        <f>IF(C218="","",COUNTIF($B$14:$C$462,C218))</f>
        <v/>
      </c>
      <c r="Z219" s="195" t="str">
        <f t="shared" ref="Z219" si="452">IF(C218="","",COUNTIF($J$14:$J$463,J219))</f>
        <v/>
      </c>
      <c r="AA219" s="195" t="str">
        <f t="shared" ref="AA219" si="453">IF(C218="","",IF(AND(Y219&gt;1,Z219&gt;1),1,""))</f>
        <v/>
      </c>
      <c r="AB219" s="195" t="str">
        <f t="shared" si="427"/>
        <v/>
      </c>
      <c r="AC219" s="195" t="str">
        <f t="shared" si="428"/>
        <v/>
      </c>
      <c r="AD219" s="195" t="str">
        <f t="shared" si="384"/>
        <v/>
      </c>
      <c r="AE219" s="195" t="str">
        <f t="shared" si="384"/>
        <v/>
      </c>
      <c r="AF219" s="195" t="str">
        <f t="shared" si="447"/>
        <v/>
      </c>
      <c r="AG219" s="195" t="str">
        <f t="shared" si="447"/>
        <v/>
      </c>
      <c r="AH219" s="195" t="str">
        <f t="shared" si="447"/>
        <v/>
      </c>
      <c r="AI219" s="195" t="str">
        <f t="shared" si="447"/>
        <v/>
      </c>
      <c r="AJ219" s="195" t="str">
        <f t="shared" si="447"/>
        <v/>
      </c>
      <c r="AK219" s="195" t="str">
        <f t="shared" si="447"/>
        <v/>
      </c>
      <c r="AL219" s="195" t="str">
        <f t="shared" si="447"/>
        <v/>
      </c>
      <c r="AM219" s="195" t="str">
        <f t="shared" si="447"/>
        <v/>
      </c>
      <c r="AN219" s="195" t="str">
        <f t="shared" si="447"/>
        <v/>
      </c>
      <c r="AO219" s="195" t="str">
        <f t="shared" si="447"/>
        <v/>
      </c>
      <c r="AP219" s="195" t="str">
        <f t="shared" si="447"/>
        <v/>
      </c>
      <c r="AQ219" s="196" t="str">
        <f>IF(J219&gt;0,"",IF(J220&gt;0,1,""))</f>
        <v/>
      </c>
      <c r="AR219" s="196" t="str">
        <f>IF(J219="","",IF(C218&gt;0,"",1))</f>
        <v/>
      </c>
      <c r="AS219" s="195" t="str">
        <f t="shared" si="424"/>
        <v/>
      </c>
      <c r="AT219" s="195" t="str">
        <f t="shared" si="424"/>
        <v/>
      </c>
      <c r="AU219" s="195" t="str">
        <f t="shared" si="424"/>
        <v/>
      </c>
      <c r="AV219" s="195" t="str">
        <f t="shared" si="424"/>
        <v/>
      </c>
      <c r="AW219" s="196"/>
      <c r="AX219" s="195" t="str">
        <f t="shared" si="424"/>
        <v/>
      </c>
      <c r="AY219" s="195" t="str">
        <f t="shared" si="424"/>
        <v/>
      </c>
      <c r="AZ219" s="195" t="str">
        <f t="shared" si="424"/>
        <v/>
      </c>
      <c r="BA219" s="195" t="str">
        <f t="shared" si="424"/>
        <v/>
      </c>
    </row>
    <row r="220" spans="1:53" s="17" customFormat="1" ht="18" customHeight="1" thickBot="1">
      <c r="A220" s="345"/>
      <c r="B220" s="303" t="s">
        <v>35</v>
      </c>
      <c r="C220" s="304"/>
      <c r="D220" s="40"/>
      <c r="E220" s="40"/>
      <c r="F220" s="41"/>
      <c r="G220" s="354"/>
      <c r="H220" s="354"/>
      <c r="I220" s="10" t="s">
        <v>36</v>
      </c>
      <c r="J220" s="152"/>
      <c r="K220" s="11" t="str">
        <f>IF(J220&gt;0,VLOOKUP(J220,男子登録情報!$J$2:$K$21,2,0),"")</f>
        <v/>
      </c>
      <c r="L220" s="12" t="s">
        <v>37</v>
      </c>
      <c r="M220" s="207"/>
      <c r="N220" s="8" t="str">
        <f t="shared" si="421"/>
        <v/>
      </c>
      <c r="O220" s="631"/>
      <c r="P220" s="308"/>
      <c r="Q220" s="309"/>
      <c r="R220" s="310"/>
      <c r="S220" s="331"/>
      <c r="T220" s="331"/>
      <c r="Y220" s="195" t="str">
        <f>IF(C218="","",COUNTIF($B$14:$C$462,C218))</f>
        <v/>
      </c>
      <c r="Z220" s="195" t="str">
        <f t="shared" ref="Z220" si="454">IF(C218="","",COUNTIF($J$14:$J$463,J220))</f>
        <v/>
      </c>
      <c r="AA220" s="195" t="str">
        <f t="shared" ref="AA220" si="455">IF(C218="","",IF(AND(Y220&gt;1,Z220&gt;1),1,""))</f>
        <v/>
      </c>
      <c r="AB220" s="195" t="str">
        <f t="shared" si="427"/>
        <v/>
      </c>
      <c r="AC220" s="195" t="str">
        <f t="shared" si="428"/>
        <v/>
      </c>
      <c r="AD220" s="195" t="str">
        <f t="shared" si="384"/>
        <v/>
      </c>
      <c r="AE220" s="195" t="str">
        <f t="shared" si="384"/>
        <v/>
      </c>
      <c r="AF220" s="195" t="str">
        <f t="shared" si="447"/>
        <v/>
      </c>
      <c r="AG220" s="195" t="str">
        <f t="shared" si="447"/>
        <v/>
      </c>
      <c r="AH220" s="195" t="str">
        <f t="shared" si="447"/>
        <v/>
      </c>
      <c r="AI220" s="195" t="str">
        <f t="shared" si="447"/>
        <v/>
      </c>
      <c r="AJ220" s="195" t="str">
        <f t="shared" si="447"/>
        <v/>
      </c>
      <c r="AK220" s="195" t="str">
        <f t="shared" si="447"/>
        <v/>
      </c>
      <c r="AL220" s="195" t="str">
        <f t="shared" si="447"/>
        <v/>
      </c>
      <c r="AM220" s="195" t="str">
        <f t="shared" si="447"/>
        <v/>
      </c>
      <c r="AN220" s="195" t="str">
        <f t="shared" si="447"/>
        <v/>
      </c>
      <c r="AO220" s="195" t="str">
        <f t="shared" si="447"/>
        <v/>
      </c>
      <c r="AP220" s="195" t="str">
        <f t="shared" si="447"/>
        <v/>
      </c>
      <c r="AQ220" s="196" t="str">
        <f>IF(C218="","",IF(S218&gt;0,"",IF(T218&gt;0,"",IF(COUNTBLANK(J218:J220)&lt;3,"",1))))</f>
        <v/>
      </c>
      <c r="AR220" s="196" t="str">
        <f>IF(J220="","",IF(C218&gt;0,"",1))</f>
        <v/>
      </c>
      <c r="AS220" s="195" t="str">
        <f t="shared" si="424"/>
        <v/>
      </c>
      <c r="AT220" s="195" t="str">
        <f t="shared" si="424"/>
        <v/>
      </c>
      <c r="AU220" s="195" t="str">
        <f t="shared" si="424"/>
        <v/>
      </c>
      <c r="AV220" s="195" t="str">
        <f t="shared" si="424"/>
        <v/>
      </c>
      <c r="AW220" s="196"/>
      <c r="AX220" s="195" t="str">
        <f t="shared" si="424"/>
        <v/>
      </c>
      <c r="AY220" s="195" t="str">
        <f t="shared" si="424"/>
        <v/>
      </c>
      <c r="AZ220" s="195" t="str">
        <f t="shared" si="424"/>
        <v/>
      </c>
      <c r="BA220" s="195" t="str">
        <f t="shared" si="424"/>
        <v/>
      </c>
    </row>
    <row r="221" spans="1:53" s="17" customFormat="1" ht="18" customHeight="1" thickTop="1" thickBot="1">
      <c r="A221" s="343">
        <v>70</v>
      </c>
      <c r="B221" s="314" t="s">
        <v>1234</v>
      </c>
      <c r="C221" s="316"/>
      <c r="D221" s="316" t="str">
        <f>IF(C221&gt;0,VLOOKUP(C221,男子登録情報!$A$1:$H$1688,3,0),"")</f>
        <v/>
      </c>
      <c r="E221" s="316" t="str">
        <f>IF(C221&gt;0,VLOOKUP(C221,男子登録情報!$A$1:$H$1688,4,0),"")</f>
        <v/>
      </c>
      <c r="F221" s="38" t="str">
        <f>IF(C221&gt;0,VLOOKUP(C221,男子登録情報!$A$1:$H$1688,8,0),"")</f>
        <v/>
      </c>
      <c r="G221" s="352" t="e">
        <f>IF(F222&gt;0,VLOOKUP(F222,男子登録情報!$N$2:$O$48,2,0),"")</f>
        <v>#N/A</v>
      </c>
      <c r="H221" s="352" t="str">
        <f>IF(C221&gt;0,TEXT(C221,"100000000"),"")</f>
        <v/>
      </c>
      <c r="I221" s="6" t="s">
        <v>29</v>
      </c>
      <c r="J221" s="152"/>
      <c r="K221" s="7" t="str">
        <f>IF(J221&gt;0,VLOOKUP(J221,男子登録情報!$J$1:$K$21,2,0),"")</f>
        <v/>
      </c>
      <c r="L221" s="6" t="s">
        <v>32</v>
      </c>
      <c r="M221" s="208"/>
      <c r="N221" s="8" t="str">
        <f t="shared" si="421"/>
        <v/>
      </c>
      <c r="O221" s="630"/>
      <c r="P221" s="326"/>
      <c r="Q221" s="327"/>
      <c r="R221" s="328"/>
      <c r="S221" s="329" t="str">
        <f>IF(C221="","",IF(COUNTIF('様式Ⅱ(男子4×100mR)'!$C$18:$C$29,C221)=0,"",$A$5))</f>
        <v/>
      </c>
      <c r="T221" s="329" t="str">
        <f>IF(C221="","",IF(COUNTIF('様式Ⅱ(男子4×400mR)'!$C$18:$C$29,C221)=0,"",$A$5))</f>
        <v/>
      </c>
      <c r="Y221" s="195" t="str">
        <f>IF(C221="","",COUNTIF($B$14:$C$462,C221))</f>
        <v/>
      </c>
      <c r="Z221" s="195" t="str">
        <f t="shared" ref="Z221" si="456">IF(C221="","",COUNTIF($J$14:$J$463,J221))</f>
        <v/>
      </c>
      <c r="AA221" s="195" t="str">
        <f t="shared" ref="AA221" si="457">IF(C221="","",IF(AND(Y221&gt;1,Z221&gt;1),1,""))</f>
        <v/>
      </c>
      <c r="AB221" s="195" t="str">
        <f t="shared" si="427"/>
        <v/>
      </c>
      <c r="AC221" s="195" t="str">
        <f t="shared" si="428"/>
        <v/>
      </c>
      <c r="AD221" s="195" t="str">
        <f t="shared" si="384"/>
        <v/>
      </c>
      <c r="AE221" s="195" t="str">
        <f t="shared" si="384"/>
        <v/>
      </c>
      <c r="AF221" s="195" t="str">
        <f t="shared" si="447"/>
        <v/>
      </c>
      <c r="AG221" s="195" t="str">
        <f t="shared" si="447"/>
        <v/>
      </c>
      <c r="AH221" s="195" t="str">
        <f t="shared" si="447"/>
        <v/>
      </c>
      <c r="AI221" s="195" t="str">
        <f t="shared" si="447"/>
        <v/>
      </c>
      <c r="AJ221" s="195" t="str">
        <f t="shared" si="447"/>
        <v/>
      </c>
      <c r="AK221" s="195" t="str">
        <f t="shared" si="447"/>
        <v/>
      </c>
      <c r="AL221" s="195" t="str">
        <f t="shared" si="447"/>
        <v/>
      </c>
      <c r="AM221" s="195" t="str">
        <f t="shared" si="447"/>
        <v/>
      </c>
      <c r="AN221" s="195" t="str">
        <f t="shared" si="447"/>
        <v/>
      </c>
      <c r="AO221" s="195" t="str">
        <f t="shared" si="447"/>
        <v/>
      </c>
      <c r="AP221" s="195" t="str">
        <f t="shared" si="447"/>
        <v/>
      </c>
      <c r="AQ221" s="196" t="str">
        <f>IF(J221&gt;0,"",IF(J222&gt;0,1,""))</f>
        <v/>
      </c>
      <c r="AR221" s="196" t="str">
        <f>IF(J221="","",IF(C221&gt;0,"",1))</f>
        <v/>
      </c>
      <c r="AS221" s="195" t="str">
        <f t="shared" si="424"/>
        <v/>
      </c>
      <c r="AT221" s="195" t="str">
        <f t="shared" si="424"/>
        <v/>
      </c>
      <c r="AU221" s="195" t="str">
        <f t="shared" si="424"/>
        <v/>
      </c>
      <c r="AV221" s="195" t="str">
        <f t="shared" si="424"/>
        <v/>
      </c>
      <c r="AW221" s="196">
        <f>COUNTIF($C$14:C221,C221)</f>
        <v>0</v>
      </c>
      <c r="AX221" s="195" t="str">
        <f t="shared" si="424"/>
        <v/>
      </c>
      <c r="AY221" s="195" t="str">
        <f t="shared" si="424"/>
        <v/>
      </c>
      <c r="AZ221" s="195" t="str">
        <f t="shared" si="424"/>
        <v/>
      </c>
      <c r="BA221" s="195" t="str">
        <f t="shared" si="424"/>
        <v/>
      </c>
    </row>
    <row r="222" spans="1:53" s="17" customFormat="1" ht="18" customHeight="1" thickBot="1">
      <c r="A222" s="344"/>
      <c r="B222" s="315"/>
      <c r="C222" s="317"/>
      <c r="D222" s="317"/>
      <c r="E222" s="317"/>
      <c r="F222" s="39" t="str">
        <f>IF(C221&gt;0,VLOOKUP(C221,男子登録情報!$A$1:$H$1688,5,0),"")</f>
        <v/>
      </c>
      <c r="G222" s="353"/>
      <c r="H222" s="353"/>
      <c r="I222" s="9" t="s">
        <v>33</v>
      </c>
      <c r="J222" s="152"/>
      <c r="K222" s="7" t="str">
        <f>IF(J222&gt;0,VLOOKUP(J222,男子登録情報!$J$2:$K$21,2,0),"")</f>
        <v/>
      </c>
      <c r="L222" s="9" t="s">
        <v>34</v>
      </c>
      <c r="M222" s="206"/>
      <c r="N222" s="8" t="str">
        <f t="shared" si="421"/>
        <v/>
      </c>
      <c r="O222" s="630"/>
      <c r="P222" s="305"/>
      <c r="Q222" s="306"/>
      <c r="R222" s="307"/>
      <c r="S222" s="330"/>
      <c r="T222" s="330"/>
      <c r="Y222" s="195" t="str">
        <f>IF(C221="","",COUNTIF($B$14:$C$462,C221))</f>
        <v/>
      </c>
      <c r="Z222" s="195" t="str">
        <f t="shared" ref="Z222" si="458">IF(C221="","",COUNTIF($J$14:$J$463,J222))</f>
        <v/>
      </c>
      <c r="AA222" s="195" t="str">
        <f t="shared" ref="AA222" si="459">IF(C221="","",IF(AND(Y222&gt;1,Z222&gt;1),1,""))</f>
        <v/>
      </c>
      <c r="AB222" s="195" t="str">
        <f t="shared" si="427"/>
        <v/>
      </c>
      <c r="AC222" s="195" t="str">
        <f t="shared" si="428"/>
        <v/>
      </c>
      <c r="AD222" s="195" t="str">
        <f t="shared" si="384"/>
        <v/>
      </c>
      <c r="AE222" s="195" t="str">
        <f t="shared" si="384"/>
        <v/>
      </c>
      <c r="AF222" s="195" t="str">
        <f t="shared" si="447"/>
        <v/>
      </c>
      <c r="AG222" s="195" t="str">
        <f t="shared" si="447"/>
        <v/>
      </c>
      <c r="AH222" s="195" t="str">
        <f t="shared" si="447"/>
        <v/>
      </c>
      <c r="AI222" s="195" t="str">
        <f t="shared" si="447"/>
        <v/>
      </c>
      <c r="AJ222" s="195" t="str">
        <f t="shared" si="447"/>
        <v/>
      </c>
      <c r="AK222" s="195" t="str">
        <f t="shared" si="447"/>
        <v/>
      </c>
      <c r="AL222" s="195" t="str">
        <f t="shared" si="447"/>
        <v/>
      </c>
      <c r="AM222" s="195" t="str">
        <f t="shared" si="447"/>
        <v/>
      </c>
      <c r="AN222" s="195" t="str">
        <f t="shared" si="447"/>
        <v/>
      </c>
      <c r="AO222" s="195" t="str">
        <f t="shared" si="447"/>
        <v/>
      </c>
      <c r="AP222" s="195" t="str">
        <f t="shared" si="447"/>
        <v/>
      </c>
      <c r="AQ222" s="196" t="str">
        <f>IF(J222&gt;0,"",IF(J223&gt;0,1,""))</f>
        <v/>
      </c>
      <c r="AR222" s="196" t="str">
        <f>IF(J222="","",IF(C221&gt;0,"",1))</f>
        <v/>
      </c>
      <c r="AS222" s="195" t="str">
        <f t="shared" ref="AS222:BA237" si="460">IF($J222="","",COUNTIF($M222,AS$13))</f>
        <v/>
      </c>
      <c r="AT222" s="195" t="str">
        <f t="shared" si="460"/>
        <v/>
      </c>
      <c r="AU222" s="195" t="str">
        <f t="shared" si="460"/>
        <v/>
      </c>
      <c r="AV222" s="195" t="str">
        <f t="shared" si="460"/>
        <v/>
      </c>
      <c r="AW222" s="196"/>
      <c r="AX222" s="195" t="str">
        <f t="shared" si="460"/>
        <v/>
      </c>
      <c r="AY222" s="195" t="str">
        <f t="shared" si="460"/>
        <v/>
      </c>
      <c r="AZ222" s="195" t="str">
        <f t="shared" si="460"/>
        <v/>
      </c>
      <c r="BA222" s="195" t="str">
        <f t="shared" si="460"/>
        <v/>
      </c>
    </row>
    <row r="223" spans="1:53" s="17" customFormat="1" ht="18" customHeight="1" thickBot="1">
      <c r="A223" s="345"/>
      <c r="B223" s="303" t="s">
        <v>35</v>
      </c>
      <c r="C223" s="304"/>
      <c r="D223" s="40"/>
      <c r="E223" s="40"/>
      <c r="F223" s="41"/>
      <c r="G223" s="354"/>
      <c r="H223" s="354"/>
      <c r="I223" s="10" t="s">
        <v>36</v>
      </c>
      <c r="J223" s="152"/>
      <c r="K223" s="11" t="str">
        <f>IF(J223&gt;0,VLOOKUP(J223,男子登録情報!$J$2:$K$21,2,0),"")</f>
        <v/>
      </c>
      <c r="L223" s="12" t="s">
        <v>37</v>
      </c>
      <c r="M223" s="207"/>
      <c r="N223" s="8" t="str">
        <f t="shared" si="421"/>
        <v/>
      </c>
      <c r="O223" s="631"/>
      <c r="P223" s="308"/>
      <c r="Q223" s="309"/>
      <c r="R223" s="310"/>
      <c r="S223" s="331"/>
      <c r="T223" s="331"/>
      <c r="Y223" s="195" t="str">
        <f>IF(C221="","",COUNTIF($B$14:$C$462,C221))</f>
        <v/>
      </c>
      <c r="Z223" s="195" t="str">
        <f t="shared" ref="Z223" si="461">IF(C221="","",COUNTIF($J$14:$J$463,J223))</f>
        <v/>
      </c>
      <c r="AA223" s="195" t="str">
        <f t="shared" ref="AA223" si="462">IF(C221="","",IF(AND(Y223&gt;1,Z223&gt;1),1,""))</f>
        <v/>
      </c>
      <c r="AB223" s="195" t="str">
        <f t="shared" si="427"/>
        <v/>
      </c>
      <c r="AC223" s="195" t="str">
        <f t="shared" si="428"/>
        <v/>
      </c>
      <c r="AD223" s="195" t="str">
        <f t="shared" si="384"/>
        <v/>
      </c>
      <c r="AE223" s="195" t="str">
        <f t="shared" si="384"/>
        <v/>
      </c>
      <c r="AF223" s="195" t="str">
        <f t="shared" si="447"/>
        <v/>
      </c>
      <c r="AG223" s="195" t="str">
        <f t="shared" si="447"/>
        <v/>
      </c>
      <c r="AH223" s="195" t="str">
        <f t="shared" si="447"/>
        <v/>
      </c>
      <c r="AI223" s="195" t="str">
        <f t="shared" si="447"/>
        <v/>
      </c>
      <c r="AJ223" s="195" t="str">
        <f t="shared" si="447"/>
        <v/>
      </c>
      <c r="AK223" s="195" t="str">
        <f t="shared" si="447"/>
        <v/>
      </c>
      <c r="AL223" s="195" t="str">
        <f t="shared" si="447"/>
        <v/>
      </c>
      <c r="AM223" s="195" t="str">
        <f t="shared" si="447"/>
        <v/>
      </c>
      <c r="AN223" s="195" t="str">
        <f t="shared" si="447"/>
        <v/>
      </c>
      <c r="AO223" s="195" t="str">
        <f t="shared" si="447"/>
        <v/>
      </c>
      <c r="AP223" s="195" t="str">
        <f t="shared" si="447"/>
        <v/>
      </c>
      <c r="AQ223" s="196" t="str">
        <f>IF(C221="","",IF(S221&gt;0,"",IF(T221&gt;0,"",IF(COUNTBLANK(J221:J223)&lt;3,"",1))))</f>
        <v/>
      </c>
      <c r="AR223" s="196" t="str">
        <f>IF(J223="","",IF(C221&gt;0,"",1))</f>
        <v/>
      </c>
      <c r="AS223" s="195" t="str">
        <f t="shared" si="460"/>
        <v/>
      </c>
      <c r="AT223" s="195" t="str">
        <f t="shared" si="460"/>
        <v/>
      </c>
      <c r="AU223" s="195" t="str">
        <f t="shared" si="460"/>
        <v/>
      </c>
      <c r="AV223" s="195" t="str">
        <f t="shared" si="460"/>
        <v/>
      </c>
      <c r="AW223" s="196"/>
      <c r="AX223" s="195" t="str">
        <f t="shared" si="460"/>
        <v/>
      </c>
      <c r="AY223" s="195" t="str">
        <f t="shared" si="460"/>
        <v/>
      </c>
      <c r="AZ223" s="195" t="str">
        <f t="shared" si="460"/>
        <v/>
      </c>
      <c r="BA223" s="195" t="str">
        <f t="shared" si="460"/>
        <v/>
      </c>
    </row>
    <row r="224" spans="1:53" s="17" customFormat="1" ht="18" customHeight="1" thickTop="1" thickBot="1">
      <c r="A224" s="343">
        <v>71</v>
      </c>
      <c r="B224" s="314" t="s">
        <v>1234</v>
      </c>
      <c r="C224" s="316"/>
      <c r="D224" s="316" t="str">
        <f>IF(C224&gt;0,VLOOKUP(C224,男子登録情報!$A$1:$H$1688,3,0),"")</f>
        <v/>
      </c>
      <c r="E224" s="316" t="str">
        <f>IF(C224&gt;0,VLOOKUP(C224,男子登録情報!$A$1:$H$1688,4,0),"")</f>
        <v/>
      </c>
      <c r="F224" s="38" t="str">
        <f>IF(C224&gt;0,VLOOKUP(C224,男子登録情報!$A$1:$H$1688,8,0),"")</f>
        <v/>
      </c>
      <c r="G224" s="352" t="e">
        <f>IF(F225&gt;0,VLOOKUP(F225,男子登録情報!$N$2:$O$48,2,0),"")</f>
        <v>#N/A</v>
      </c>
      <c r="H224" s="352" t="str">
        <f>IF(C224&gt;0,TEXT(C224,"100000000"),"")</f>
        <v/>
      </c>
      <c r="I224" s="6" t="s">
        <v>29</v>
      </c>
      <c r="J224" s="152"/>
      <c r="K224" s="7" t="str">
        <f>IF(J224&gt;0,VLOOKUP(J224,男子登録情報!$J$1:$K$21,2,0),"")</f>
        <v/>
      </c>
      <c r="L224" s="6" t="s">
        <v>32</v>
      </c>
      <c r="M224" s="208"/>
      <c r="N224" s="8" t="str">
        <f t="shared" si="421"/>
        <v/>
      </c>
      <c r="O224" s="630"/>
      <c r="P224" s="326"/>
      <c r="Q224" s="327"/>
      <c r="R224" s="328"/>
      <c r="S224" s="329" t="str">
        <f>IF(C224="","",IF(COUNTIF('様式Ⅱ(男子4×100mR)'!$C$18:$C$29,C224)=0,"",$A$5))</f>
        <v/>
      </c>
      <c r="T224" s="329" t="str">
        <f>IF(C224="","",IF(COUNTIF('様式Ⅱ(男子4×400mR)'!$C$18:$C$29,C224)=0,"",$A$5))</f>
        <v/>
      </c>
      <c r="Y224" s="195" t="str">
        <f>IF(C224="","",COUNTIF($B$14:$C$462,C224))</f>
        <v/>
      </c>
      <c r="Z224" s="195" t="str">
        <f t="shared" ref="Z224" si="463">IF(C224="","",COUNTIF($J$14:$J$463,J224))</f>
        <v/>
      </c>
      <c r="AA224" s="195" t="str">
        <f t="shared" ref="AA224" si="464">IF(C224="","",IF(AND(Y224&gt;1,Z224&gt;1),1,""))</f>
        <v/>
      </c>
      <c r="AB224" s="195" t="str">
        <f t="shared" si="427"/>
        <v/>
      </c>
      <c r="AC224" s="195" t="str">
        <f t="shared" si="428"/>
        <v/>
      </c>
      <c r="AD224" s="195" t="str">
        <f t="shared" si="384"/>
        <v/>
      </c>
      <c r="AE224" s="195" t="str">
        <f t="shared" si="384"/>
        <v/>
      </c>
      <c r="AF224" s="195" t="str">
        <f t="shared" si="447"/>
        <v/>
      </c>
      <c r="AG224" s="195" t="str">
        <f t="shared" si="447"/>
        <v/>
      </c>
      <c r="AH224" s="195" t="str">
        <f t="shared" si="447"/>
        <v/>
      </c>
      <c r="AI224" s="195" t="str">
        <f t="shared" si="447"/>
        <v/>
      </c>
      <c r="AJ224" s="195" t="str">
        <f t="shared" si="447"/>
        <v/>
      </c>
      <c r="AK224" s="195" t="str">
        <f t="shared" si="447"/>
        <v/>
      </c>
      <c r="AL224" s="195" t="str">
        <f t="shared" si="447"/>
        <v/>
      </c>
      <c r="AM224" s="195" t="str">
        <f t="shared" si="447"/>
        <v/>
      </c>
      <c r="AN224" s="195" t="str">
        <f t="shared" si="447"/>
        <v/>
      </c>
      <c r="AO224" s="195" t="str">
        <f t="shared" si="447"/>
        <v/>
      </c>
      <c r="AP224" s="195" t="str">
        <f t="shared" si="447"/>
        <v/>
      </c>
      <c r="AQ224" s="196" t="str">
        <f>IF(J224&gt;0,"",IF(J225&gt;0,1,""))</f>
        <v/>
      </c>
      <c r="AR224" s="196" t="str">
        <f>IF(J224="","",IF(C224&gt;0,"",1))</f>
        <v/>
      </c>
      <c r="AS224" s="195" t="str">
        <f t="shared" si="460"/>
        <v/>
      </c>
      <c r="AT224" s="195" t="str">
        <f t="shared" si="460"/>
        <v/>
      </c>
      <c r="AU224" s="195" t="str">
        <f t="shared" si="460"/>
        <v/>
      </c>
      <c r="AV224" s="195" t="str">
        <f t="shared" si="460"/>
        <v/>
      </c>
      <c r="AW224" s="196">
        <f>COUNTIF($C$14:C224,C224)</f>
        <v>0</v>
      </c>
      <c r="AX224" s="195" t="str">
        <f t="shared" si="460"/>
        <v/>
      </c>
      <c r="AY224" s="195" t="str">
        <f t="shared" si="460"/>
        <v/>
      </c>
      <c r="AZ224" s="195" t="str">
        <f t="shared" si="460"/>
        <v/>
      </c>
      <c r="BA224" s="195" t="str">
        <f t="shared" si="460"/>
        <v/>
      </c>
    </row>
    <row r="225" spans="1:53" s="17" customFormat="1" ht="18" customHeight="1" thickBot="1">
      <c r="A225" s="344"/>
      <c r="B225" s="315"/>
      <c r="C225" s="317"/>
      <c r="D225" s="317"/>
      <c r="E225" s="317"/>
      <c r="F225" s="39" t="str">
        <f>IF(C224&gt;0,VLOOKUP(C224,男子登録情報!$A$1:$H$1688,5,0),"")</f>
        <v/>
      </c>
      <c r="G225" s="353"/>
      <c r="H225" s="353"/>
      <c r="I225" s="9" t="s">
        <v>33</v>
      </c>
      <c r="J225" s="152"/>
      <c r="K225" s="7" t="str">
        <f>IF(J225&gt;0,VLOOKUP(J225,男子登録情報!$J$2:$K$21,2,0),"")</f>
        <v/>
      </c>
      <c r="L225" s="9" t="s">
        <v>34</v>
      </c>
      <c r="M225" s="206"/>
      <c r="N225" s="8" t="str">
        <f t="shared" si="421"/>
        <v/>
      </c>
      <c r="O225" s="630"/>
      <c r="P225" s="305"/>
      <c r="Q225" s="306"/>
      <c r="R225" s="307"/>
      <c r="S225" s="330"/>
      <c r="T225" s="330"/>
      <c r="Y225" s="195" t="str">
        <f>IF(C224="","",COUNTIF($B$14:$C$462,C224))</f>
        <v/>
      </c>
      <c r="Z225" s="195" t="str">
        <f t="shared" ref="Z225" si="465">IF(C224="","",COUNTIF($J$14:$J$463,J225))</f>
        <v/>
      </c>
      <c r="AA225" s="195" t="str">
        <f t="shared" ref="AA225" si="466">IF(C224="","",IF(AND(Y225&gt;1,Z225&gt;1),1,""))</f>
        <v/>
      </c>
      <c r="AB225" s="195" t="str">
        <f t="shared" si="427"/>
        <v/>
      </c>
      <c r="AC225" s="195" t="str">
        <f t="shared" si="428"/>
        <v/>
      </c>
      <c r="AD225" s="195" t="str">
        <f t="shared" si="384"/>
        <v/>
      </c>
      <c r="AE225" s="195" t="str">
        <f t="shared" si="384"/>
        <v/>
      </c>
      <c r="AF225" s="195" t="str">
        <f t="shared" si="447"/>
        <v/>
      </c>
      <c r="AG225" s="195" t="str">
        <f t="shared" si="447"/>
        <v/>
      </c>
      <c r="AH225" s="195" t="str">
        <f t="shared" si="447"/>
        <v/>
      </c>
      <c r="AI225" s="195" t="str">
        <f t="shared" si="447"/>
        <v/>
      </c>
      <c r="AJ225" s="195" t="str">
        <f t="shared" si="447"/>
        <v/>
      </c>
      <c r="AK225" s="195" t="str">
        <f t="shared" si="447"/>
        <v/>
      </c>
      <c r="AL225" s="195" t="str">
        <f t="shared" si="447"/>
        <v/>
      </c>
      <c r="AM225" s="195" t="str">
        <f t="shared" si="447"/>
        <v/>
      </c>
      <c r="AN225" s="195" t="str">
        <f t="shared" si="447"/>
        <v/>
      </c>
      <c r="AO225" s="195" t="str">
        <f t="shared" si="447"/>
        <v/>
      </c>
      <c r="AP225" s="195" t="str">
        <f t="shared" si="447"/>
        <v/>
      </c>
      <c r="AQ225" s="196" t="str">
        <f>IF(J225&gt;0,"",IF(J226&gt;0,1,""))</f>
        <v/>
      </c>
      <c r="AR225" s="196" t="str">
        <f>IF(J225="","",IF(C224&gt;0,"",1))</f>
        <v/>
      </c>
      <c r="AS225" s="195" t="str">
        <f t="shared" si="460"/>
        <v/>
      </c>
      <c r="AT225" s="195" t="str">
        <f t="shared" si="460"/>
        <v/>
      </c>
      <c r="AU225" s="195" t="str">
        <f t="shared" si="460"/>
        <v/>
      </c>
      <c r="AV225" s="195" t="str">
        <f t="shared" si="460"/>
        <v/>
      </c>
      <c r="AW225" s="196"/>
      <c r="AX225" s="195" t="str">
        <f t="shared" si="460"/>
        <v/>
      </c>
      <c r="AY225" s="195" t="str">
        <f t="shared" si="460"/>
        <v/>
      </c>
      <c r="AZ225" s="195" t="str">
        <f t="shared" si="460"/>
        <v/>
      </c>
      <c r="BA225" s="195" t="str">
        <f t="shared" si="460"/>
        <v/>
      </c>
    </row>
    <row r="226" spans="1:53" s="17" customFormat="1" ht="18" customHeight="1" thickBot="1">
      <c r="A226" s="345"/>
      <c r="B226" s="303" t="s">
        <v>35</v>
      </c>
      <c r="C226" s="304"/>
      <c r="D226" s="40"/>
      <c r="E226" s="40"/>
      <c r="F226" s="41"/>
      <c r="G226" s="354"/>
      <c r="H226" s="354"/>
      <c r="I226" s="10" t="s">
        <v>36</v>
      </c>
      <c r="J226" s="152"/>
      <c r="K226" s="11" t="str">
        <f>IF(J226&gt;0,VLOOKUP(J226,男子登録情報!$J$2:$K$21,2,0),"")</f>
        <v/>
      </c>
      <c r="L226" s="12" t="s">
        <v>37</v>
      </c>
      <c r="M226" s="207"/>
      <c r="N226" s="8" t="str">
        <f t="shared" si="421"/>
        <v/>
      </c>
      <c r="O226" s="631"/>
      <c r="P226" s="308"/>
      <c r="Q226" s="309"/>
      <c r="R226" s="310"/>
      <c r="S226" s="331"/>
      <c r="T226" s="331"/>
      <c r="Y226" s="195" t="str">
        <f>IF(C224="","",COUNTIF($B$14:$C$462,C224))</f>
        <v/>
      </c>
      <c r="Z226" s="195" t="str">
        <f t="shared" ref="Z226" si="467">IF(C224="","",COUNTIF($J$14:$J$463,J226))</f>
        <v/>
      </c>
      <c r="AA226" s="195" t="str">
        <f t="shared" ref="AA226" si="468">IF(C224="","",IF(AND(Y226&gt;1,Z226&gt;1),1,""))</f>
        <v/>
      </c>
      <c r="AB226" s="195" t="str">
        <f t="shared" si="427"/>
        <v/>
      </c>
      <c r="AC226" s="195" t="str">
        <f t="shared" si="428"/>
        <v/>
      </c>
      <c r="AD226" s="195" t="str">
        <f t="shared" si="384"/>
        <v/>
      </c>
      <c r="AE226" s="195" t="str">
        <f t="shared" si="384"/>
        <v/>
      </c>
      <c r="AF226" s="195" t="str">
        <f t="shared" si="447"/>
        <v/>
      </c>
      <c r="AG226" s="195" t="str">
        <f t="shared" si="447"/>
        <v/>
      </c>
      <c r="AH226" s="195" t="str">
        <f t="shared" si="447"/>
        <v/>
      </c>
      <c r="AI226" s="195" t="str">
        <f t="shared" si="447"/>
        <v/>
      </c>
      <c r="AJ226" s="195" t="str">
        <f t="shared" si="447"/>
        <v/>
      </c>
      <c r="AK226" s="195" t="str">
        <f t="shared" si="447"/>
        <v/>
      </c>
      <c r="AL226" s="195" t="str">
        <f t="shared" si="447"/>
        <v/>
      </c>
      <c r="AM226" s="195" t="str">
        <f t="shared" si="447"/>
        <v/>
      </c>
      <c r="AN226" s="195" t="str">
        <f t="shared" si="447"/>
        <v/>
      </c>
      <c r="AO226" s="195" t="str">
        <f t="shared" si="447"/>
        <v/>
      </c>
      <c r="AP226" s="195" t="str">
        <f t="shared" si="447"/>
        <v/>
      </c>
      <c r="AQ226" s="196" t="str">
        <f>IF(C224="","",IF(S224&gt;0,"",IF(T224&gt;0,"",IF(COUNTBLANK(J224:J226)&lt;3,"",1))))</f>
        <v/>
      </c>
      <c r="AR226" s="196" t="str">
        <f>IF(J226="","",IF(C224&gt;0,"",1))</f>
        <v/>
      </c>
      <c r="AS226" s="195" t="str">
        <f t="shared" si="460"/>
        <v/>
      </c>
      <c r="AT226" s="195" t="str">
        <f t="shared" si="460"/>
        <v/>
      </c>
      <c r="AU226" s="195" t="str">
        <f t="shared" si="460"/>
        <v/>
      </c>
      <c r="AV226" s="195" t="str">
        <f t="shared" si="460"/>
        <v/>
      </c>
      <c r="AW226" s="196"/>
      <c r="AX226" s="195" t="str">
        <f t="shared" si="460"/>
        <v/>
      </c>
      <c r="AY226" s="195" t="str">
        <f t="shared" si="460"/>
        <v/>
      </c>
      <c r="AZ226" s="195" t="str">
        <f t="shared" si="460"/>
        <v/>
      </c>
      <c r="BA226" s="195" t="str">
        <f t="shared" si="460"/>
        <v/>
      </c>
    </row>
    <row r="227" spans="1:53" s="17" customFormat="1" ht="18" customHeight="1" thickTop="1" thickBot="1">
      <c r="A227" s="343">
        <v>72</v>
      </c>
      <c r="B227" s="314" t="s">
        <v>1234</v>
      </c>
      <c r="C227" s="316"/>
      <c r="D227" s="316" t="str">
        <f>IF(C227&gt;0,VLOOKUP(C227,男子登録情報!$A$1:$H$1688,3,0),"")</f>
        <v/>
      </c>
      <c r="E227" s="316" t="str">
        <f>IF(C227&gt;0,VLOOKUP(C227,男子登録情報!$A$1:$H$1688,4,0),"")</f>
        <v/>
      </c>
      <c r="F227" s="38" t="str">
        <f>IF(C227&gt;0,VLOOKUP(C227,男子登録情報!$A$1:$H$1688,8,0),"")</f>
        <v/>
      </c>
      <c r="G227" s="352" t="e">
        <f>IF(F228&gt;0,VLOOKUP(F228,男子登録情報!$N$2:$O$48,2,0),"")</f>
        <v>#N/A</v>
      </c>
      <c r="H227" s="352" t="str">
        <f>IF(C227&gt;0,TEXT(C227,"100000000"),"")</f>
        <v/>
      </c>
      <c r="I227" s="6" t="s">
        <v>29</v>
      </c>
      <c r="J227" s="152"/>
      <c r="K227" s="7" t="str">
        <f>IF(J227&gt;0,VLOOKUP(J227,男子登録情報!$J$1:$K$21,2,0),"")</f>
        <v/>
      </c>
      <c r="L227" s="6" t="s">
        <v>32</v>
      </c>
      <c r="M227" s="208"/>
      <c r="N227" s="8" t="str">
        <f t="shared" si="421"/>
        <v/>
      </c>
      <c r="O227" s="630"/>
      <c r="P227" s="326"/>
      <c r="Q227" s="327"/>
      <c r="R227" s="328"/>
      <c r="S227" s="329" t="str">
        <f>IF(C227="","",IF(COUNTIF('様式Ⅱ(男子4×100mR)'!$C$18:$C$29,C227)=0,"",$A$5))</f>
        <v/>
      </c>
      <c r="T227" s="329" t="str">
        <f>IF(C227="","",IF(COUNTIF('様式Ⅱ(男子4×400mR)'!$C$18:$C$29,C227)=0,"",$A$5))</f>
        <v/>
      </c>
      <c r="Y227" s="195" t="str">
        <f>IF(C227="","",COUNTIF($B$14:$C$462,C227))</f>
        <v/>
      </c>
      <c r="Z227" s="195" t="str">
        <f t="shared" ref="Z227" si="469">IF(C227="","",COUNTIF($J$14:$J$463,J227))</f>
        <v/>
      </c>
      <c r="AA227" s="195" t="str">
        <f t="shared" ref="AA227" si="470">IF(C227="","",IF(AND(Y227&gt;1,Z227&gt;1),1,""))</f>
        <v/>
      </c>
      <c r="AB227" s="195" t="str">
        <f t="shared" si="427"/>
        <v/>
      </c>
      <c r="AC227" s="195" t="str">
        <f t="shared" si="428"/>
        <v/>
      </c>
      <c r="AD227" s="195" t="str">
        <f t="shared" si="384"/>
        <v/>
      </c>
      <c r="AE227" s="195" t="str">
        <f t="shared" si="384"/>
        <v/>
      </c>
      <c r="AF227" s="195" t="str">
        <f t="shared" si="447"/>
        <v/>
      </c>
      <c r="AG227" s="195" t="str">
        <f t="shared" si="447"/>
        <v/>
      </c>
      <c r="AH227" s="195" t="str">
        <f t="shared" si="447"/>
        <v/>
      </c>
      <c r="AI227" s="195" t="str">
        <f t="shared" si="447"/>
        <v/>
      </c>
      <c r="AJ227" s="195" t="str">
        <f t="shared" si="447"/>
        <v/>
      </c>
      <c r="AK227" s="195" t="str">
        <f t="shared" si="447"/>
        <v/>
      </c>
      <c r="AL227" s="195" t="str">
        <f t="shared" si="447"/>
        <v/>
      </c>
      <c r="AM227" s="195" t="str">
        <f t="shared" si="447"/>
        <v/>
      </c>
      <c r="AN227" s="195" t="str">
        <f t="shared" si="447"/>
        <v/>
      </c>
      <c r="AO227" s="195" t="str">
        <f t="shared" si="447"/>
        <v/>
      </c>
      <c r="AP227" s="195" t="str">
        <f t="shared" si="447"/>
        <v/>
      </c>
      <c r="AQ227" s="196" t="str">
        <f>IF(J227&gt;0,"",IF(J228&gt;0,1,""))</f>
        <v/>
      </c>
      <c r="AR227" s="196" t="str">
        <f>IF(J227="","",IF(C227&gt;0,"",1))</f>
        <v/>
      </c>
      <c r="AS227" s="195" t="str">
        <f t="shared" si="460"/>
        <v/>
      </c>
      <c r="AT227" s="195" t="str">
        <f t="shared" si="460"/>
        <v/>
      </c>
      <c r="AU227" s="195" t="str">
        <f t="shared" si="460"/>
        <v/>
      </c>
      <c r="AV227" s="195" t="str">
        <f t="shared" si="460"/>
        <v/>
      </c>
      <c r="AW227" s="196">
        <f>COUNTIF($C$14:C227,C227)</f>
        <v>0</v>
      </c>
      <c r="AX227" s="195" t="str">
        <f t="shared" si="460"/>
        <v/>
      </c>
      <c r="AY227" s="195" t="str">
        <f t="shared" si="460"/>
        <v/>
      </c>
      <c r="AZ227" s="195" t="str">
        <f t="shared" si="460"/>
        <v/>
      </c>
      <c r="BA227" s="195" t="str">
        <f t="shared" si="460"/>
        <v/>
      </c>
    </row>
    <row r="228" spans="1:53" s="17" customFormat="1" ht="18" customHeight="1" thickBot="1">
      <c r="A228" s="344"/>
      <c r="B228" s="315"/>
      <c r="C228" s="317"/>
      <c r="D228" s="317"/>
      <c r="E228" s="317"/>
      <c r="F228" s="39" t="str">
        <f>IF(C227&gt;0,VLOOKUP(C227,男子登録情報!$A$1:$H$1688,5,0),"")</f>
        <v/>
      </c>
      <c r="G228" s="353"/>
      <c r="H228" s="353"/>
      <c r="I228" s="9" t="s">
        <v>33</v>
      </c>
      <c r="J228" s="152"/>
      <c r="K228" s="7" t="str">
        <f>IF(J228&gt;0,VLOOKUP(J228,男子登録情報!$J$2:$K$21,2,0),"")</f>
        <v/>
      </c>
      <c r="L228" s="9" t="s">
        <v>34</v>
      </c>
      <c r="M228" s="206"/>
      <c r="N228" s="8" t="str">
        <f t="shared" si="421"/>
        <v/>
      </c>
      <c r="O228" s="630"/>
      <c r="P228" s="305"/>
      <c r="Q228" s="306"/>
      <c r="R228" s="307"/>
      <c r="S228" s="330"/>
      <c r="T228" s="330"/>
      <c r="Y228" s="195" t="str">
        <f>IF(C227="","",COUNTIF($B$14:$C$462,C227))</f>
        <v/>
      </c>
      <c r="Z228" s="195" t="str">
        <f t="shared" ref="Z228" si="471">IF(C227="","",COUNTIF($J$14:$J$463,J228))</f>
        <v/>
      </c>
      <c r="AA228" s="195" t="str">
        <f t="shared" ref="AA228" si="472">IF(C227="","",IF(AND(Y228&gt;1,Z228&gt;1),1,""))</f>
        <v/>
      </c>
      <c r="AB228" s="195" t="str">
        <f t="shared" si="427"/>
        <v/>
      </c>
      <c r="AC228" s="195" t="str">
        <f t="shared" si="428"/>
        <v/>
      </c>
      <c r="AD228" s="195" t="str">
        <f t="shared" si="384"/>
        <v/>
      </c>
      <c r="AE228" s="195" t="str">
        <f t="shared" si="384"/>
        <v/>
      </c>
      <c r="AF228" s="195" t="str">
        <f t="shared" si="447"/>
        <v/>
      </c>
      <c r="AG228" s="195" t="str">
        <f t="shared" si="447"/>
        <v/>
      </c>
      <c r="AH228" s="195" t="str">
        <f t="shared" si="447"/>
        <v/>
      </c>
      <c r="AI228" s="195" t="str">
        <f t="shared" si="447"/>
        <v/>
      </c>
      <c r="AJ228" s="195" t="str">
        <f t="shared" si="447"/>
        <v/>
      </c>
      <c r="AK228" s="195" t="str">
        <f t="shared" si="447"/>
        <v/>
      </c>
      <c r="AL228" s="195" t="str">
        <f t="shared" si="447"/>
        <v/>
      </c>
      <c r="AM228" s="195" t="str">
        <f t="shared" si="447"/>
        <v/>
      </c>
      <c r="AN228" s="195" t="str">
        <f t="shared" si="447"/>
        <v/>
      </c>
      <c r="AO228" s="195" t="str">
        <f t="shared" si="447"/>
        <v/>
      </c>
      <c r="AP228" s="195" t="str">
        <f t="shared" si="447"/>
        <v/>
      </c>
      <c r="AQ228" s="196" t="str">
        <f>IF(J228&gt;0,"",IF(J229&gt;0,1,""))</f>
        <v/>
      </c>
      <c r="AR228" s="196" t="str">
        <f>IF(J228="","",IF(C227&gt;0,"",1))</f>
        <v/>
      </c>
      <c r="AS228" s="195" t="str">
        <f t="shared" si="460"/>
        <v/>
      </c>
      <c r="AT228" s="195" t="str">
        <f t="shared" si="460"/>
        <v/>
      </c>
      <c r="AU228" s="195" t="str">
        <f t="shared" si="460"/>
        <v/>
      </c>
      <c r="AV228" s="195" t="str">
        <f t="shared" si="460"/>
        <v/>
      </c>
      <c r="AW228" s="196"/>
      <c r="AX228" s="195" t="str">
        <f t="shared" si="460"/>
        <v/>
      </c>
      <c r="AY228" s="195" t="str">
        <f t="shared" si="460"/>
        <v/>
      </c>
      <c r="AZ228" s="195" t="str">
        <f t="shared" si="460"/>
        <v/>
      </c>
      <c r="BA228" s="195" t="str">
        <f t="shared" si="460"/>
        <v/>
      </c>
    </row>
    <row r="229" spans="1:53" s="17" customFormat="1" ht="18" customHeight="1" thickBot="1">
      <c r="A229" s="345"/>
      <c r="B229" s="303" t="s">
        <v>35</v>
      </c>
      <c r="C229" s="304"/>
      <c r="D229" s="40"/>
      <c r="E229" s="40"/>
      <c r="F229" s="41"/>
      <c r="G229" s="354"/>
      <c r="H229" s="354"/>
      <c r="I229" s="10" t="s">
        <v>36</v>
      </c>
      <c r="J229" s="152"/>
      <c r="K229" s="11" t="str">
        <f>IF(J229&gt;0,VLOOKUP(J229,男子登録情報!$J$2:$K$21,2,0),"")</f>
        <v/>
      </c>
      <c r="L229" s="12" t="s">
        <v>37</v>
      </c>
      <c r="M229" s="207"/>
      <c r="N229" s="8" t="str">
        <f t="shared" si="421"/>
        <v/>
      </c>
      <c r="O229" s="631"/>
      <c r="P229" s="308"/>
      <c r="Q229" s="309"/>
      <c r="R229" s="310"/>
      <c r="S229" s="331"/>
      <c r="T229" s="331"/>
      <c r="Y229" s="195" t="str">
        <f>IF(C227="","",COUNTIF($B$14:$C$462,C227))</f>
        <v/>
      </c>
      <c r="Z229" s="195" t="str">
        <f t="shared" ref="Z229" si="473">IF(C227="","",COUNTIF($J$14:$J$463,J229))</f>
        <v/>
      </c>
      <c r="AA229" s="195" t="str">
        <f t="shared" ref="AA229" si="474">IF(C227="","",IF(AND(Y229&gt;1,Z229&gt;1),1,""))</f>
        <v/>
      </c>
      <c r="AB229" s="195" t="str">
        <f t="shared" si="427"/>
        <v/>
      </c>
      <c r="AC229" s="195" t="str">
        <f t="shared" si="428"/>
        <v/>
      </c>
      <c r="AD229" s="195" t="str">
        <f t="shared" si="384"/>
        <v/>
      </c>
      <c r="AE229" s="195" t="str">
        <f t="shared" si="384"/>
        <v/>
      </c>
      <c r="AF229" s="195" t="str">
        <f t="shared" si="447"/>
        <v/>
      </c>
      <c r="AG229" s="195" t="str">
        <f t="shared" si="447"/>
        <v/>
      </c>
      <c r="AH229" s="195" t="str">
        <f t="shared" si="447"/>
        <v/>
      </c>
      <c r="AI229" s="195" t="str">
        <f t="shared" si="447"/>
        <v/>
      </c>
      <c r="AJ229" s="195" t="str">
        <f t="shared" si="447"/>
        <v/>
      </c>
      <c r="AK229" s="195" t="str">
        <f t="shared" si="447"/>
        <v/>
      </c>
      <c r="AL229" s="195" t="str">
        <f t="shared" si="447"/>
        <v/>
      </c>
      <c r="AM229" s="195" t="str">
        <f t="shared" si="447"/>
        <v/>
      </c>
      <c r="AN229" s="195" t="str">
        <f t="shared" si="447"/>
        <v/>
      </c>
      <c r="AO229" s="195" t="str">
        <f t="shared" si="447"/>
        <v/>
      </c>
      <c r="AP229" s="195" t="str">
        <f t="shared" si="447"/>
        <v/>
      </c>
      <c r="AQ229" s="196" t="str">
        <f>IF(C227="","",IF(S227&gt;0,"",IF(T227&gt;0,"",IF(COUNTBLANK(J227:J229)&lt;3,"",1))))</f>
        <v/>
      </c>
      <c r="AR229" s="196" t="str">
        <f>IF(J229="","",IF(C227&gt;0,"",1))</f>
        <v/>
      </c>
      <c r="AS229" s="195" t="str">
        <f t="shared" si="460"/>
        <v/>
      </c>
      <c r="AT229" s="195" t="str">
        <f t="shared" si="460"/>
        <v/>
      </c>
      <c r="AU229" s="195" t="str">
        <f t="shared" si="460"/>
        <v/>
      </c>
      <c r="AV229" s="195" t="str">
        <f t="shared" si="460"/>
        <v/>
      </c>
      <c r="AW229" s="196"/>
      <c r="AX229" s="195" t="str">
        <f t="shared" si="460"/>
        <v/>
      </c>
      <c r="AY229" s="195" t="str">
        <f t="shared" si="460"/>
        <v/>
      </c>
      <c r="AZ229" s="195" t="str">
        <f t="shared" si="460"/>
        <v/>
      </c>
      <c r="BA229" s="195" t="str">
        <f t="shared" si="460"/>
        <v/>
      </c>
    </row>
    <row r="230" spans="1:53" s="17" customFormat="1" ht="18" customHeight="1" thickTop="1" thickBot="1">
      <c r="A230" s="343">
        <v>73</v>
      </c>
      <c r="B230" s="314" t="s">
        <v>1234</v>
      </c>
      <c r="C230" s="316"/>
      <c r="D230" s="316" t="str">
        <f>IF(C230&gt;0,VLOOKUP(C230,男子登録情報!$A$1:$H$1688,3,0),"")</f>
        <v/>
      </c>
      <c r="E230" s="316" t="str">
        <f>IF(C230&gt;0,VLOOKUP(C230,男子登録情報!$A$1:$H$1688,4,0),"")</f>
        <v/>
      </c>
      <c r="F230" s="38" t="str">
        <f>IF(C230&gt;0,VLOOKUP(C230,男子登録情報!$A$1:$H$1688,8,0),"")</f>
        <v/>
      </c>
      <c r="G230" s="352" t="e">
        <f>IF(F231&gt;0,VLOOKUP(F231,男子登録情報!$N$2:$O$48,2,0),"")</f>
        <v>#N/A</v>
      </c>
      <c r="H230" s="352" t="str">
        <f>IF(C230&gt;0,TEXT(C230,"100000000"),"")</f>
        <v/>
      </c>
      <c r="I230" s="6" t="s">
        <v>29</v>
      </c>
      <c r="J230" s="152"/>
      <c r="K230" s="7" t="str">
        <f>IF(J230&gt;0,VLOOKUP(J230,男子登録情報!$J$1:$K$21,2,0),"")</f>
        <v/>
      </c>
      <c r="L230" s="6" t="s">
        <v>32</v>
      </c>
      <c r="M230" s="208"/>
      <c r="N230" s="8" t="str">
        <f t="shared" si="421"/>
        <v/>
      </c>
      <c r="O230" s="630"/>
      <c r="P230" s="326"/>
      <c r="Q230" s="327"/>
      <c r="R230" s="328"/>
      <c r="S230" s="329" t="str">
        <f>IF(C230="","",IF(COUNTIF('様式Ⅱ(男子4×100mR)'!$C$18:$C$29,C230)=0,"",$A$5))</f>
        <v/>
      </c>
      <c r="T230" s="329" t="str">
        <f>IF(C230="","",IF(COUNTIF('様式Ⅱ(男子4×400mR)'!$C$18:$C$29,C230)=0,"",$A$5))</f>
        <v/>
      </c>
      <c r="Y230" s="195" t="str">
        <f>IF(C230="","",COUNTIF($B$14:$C$462,C230))</f>
        <v/>
      </c>
      <c r="Z230" s="195" t="str">
        <f t="shared" ref="Z230" si="475">IF(C230="","",COUNTIF($J$14:$J$463,J230))</f>
        <v/>
      </c>
      <c r="AA230" s="195" t="str">
        <f t="shared" ref="AA230" si="476">IF(C230="","",IF(AND(Y230&gt;1,Z230&gt;1),1,""))</f>
        <v/>
      </c>
      <c r="AB230" s="195" t="str">
        <f t="shared" si="427"/>
        <v/>
      </c>
      <c r="AC230" s="195" t="str">
        <f t="shared" si="428"/>
        <v/>
      </c>
      <c r="AD230" s="195" t="str">
        <f t="shared" si="384"/>
        <v/>
      </c>
      <c r="AE230" s="195" t="str">
        <f t="shared" si="384"/>
        <v/>
      </c>
      <c r="AF230" s="195" t="str">
        <f t="shared" si="447"/>
        <v/>
      </c>
      <c r="AG230" s="195" t="str">
        <f t="shared" si="447"/>
        <v/>
      </c>
      <c r="AH230" s="195" t="str">
        <f t="shared" si="447"/>
        <v/>
      </c>
      <c r="AI230" s="195" t="str">
        <f t="shared" si="447"/>
        <v/>
      </c>
      <c r="AJ230" s="195" t="str">
        <f t="shared" si="447"/>
        <v/>
      </c>
      <c r="AK230" s="195" t="str">
        <f t="shared" si="447"/>
        <v/>
      </c>
      <c r="AL230" s="195" t="str">
        <f t="shared" si="447"/>
        <v/>
      </c>
      <c r="AM230" s="195" t="str">
        <f t="shared" si="447"/>
        <v/>
      </c>
      <c r="AN230" s="195" t="str">
        <f t="shared" si="447"/>
        <v/>
      </c>
      <c r="AO230" s="195" t="str">
        <f t="shared" si="447"/>
        <v/>
      </c>
      <c r="AP230" s="195" t="str">
        <f t="shared" si="447"/>
        <v/>
      </c>
      <c r="AQ230" s="196" t="str">
        <f>IF(J230&gt;0,"",IF(J231&gt;0,1,""))</f>
        <v/>
      </c>
      <c r="AR230" s="196" t="str">
        <f>IF(J230="","",IF(C230&gt;0,"",1))</f>
        <v/>
      </c>
      <c r="AS230" s="195" t="str">
        <f t="shared" si="460"/>
        <v/>
      </c>
      <c r="AT230" s="195" t="str">
        <f t="shared" si="460"/>
        <v/>
      </c>
      <c r="AU230" s="195" t="str">
        <f t="shared" si="460"/>
        <v/>
      </c>
      <c r="AV230" s="195" t="str">
        <f t="shared" si="460"/>
        <v/>
      </c>
      <c r="AW230" s="196">
        <f>COUNTIF($C$14:C230,C230)</f>
        <v>0</v>
      </c>
      <c r="AX230" s="195" t="str">
        <f t="shared" si="460"/>
        <v/>
      </c>
      <c r="AY230" s="195" t="str">
        <f t="shared" si="460"/>
        <v/>
      </c>
      <c r="AZ230" s="195" t="str">
        <f t="shared" si="460"/>
        <v/>
      </c>
      <c r="BA230" s="195" t="str">
        <f t="shared" si="460"/>
        <v/>
      </c>
    </row>
    <row r="231" spans="1:53" s="17" customFormat="1" ht="18" customHeight="1" thickBot="1">
      <c r="A231" s="344"/>
      <c r="B231" s="315"/>
      <c r="C231" s="317"/>
      <c r="D231" s="317"/>
      <c r="E231" s="317"/>
      <c r="F231" s="39" t="str">
        <f>IF(C230&gt;0,VLOOKUP(C230,男子登録情報!$A$1:$H$1688,5,0),"")</f>
        <v/>
      </c>
      <c r="G231" s="353"/>
      <c r="H231" s="353"/>
      <c r="I231" s="9" t="s">
        <v>33</v>
      </c>
      <c r="J231" s="152"/>
      <c r="K231" s="7" t="str">
        <f>IF(J231&gt;0,VLOOKUP(J231,男子登録情報!$J$2:$K$21,2,0),"")</f>
        <v/>
      </c>
      <c r="L231" s="9" t="s">
        <v>34</v>
      </c>
      <c r="M231" s="206"/>
      <c r="N231" s="8" t="str">
        <f t="shared" si="421"/>
        <v/>
      </c>
      <c r="O231" s="630"/>
      <c r="P231" s="305"/>
      <c r="Q231" s="306"/>
      <c r="R231" s="307"/>
      <c r="S231" s="330"/>
      <c r="T231" s="330"/>
      <c r="Y231" s="195" t="str">
        <f>IF(C230="","",COUNTIF($B$14:$C$462,C230))</f>
        <v/>
      </c>
      <c r="Z231" s="195" t="str">
        <f t="shared" ref="Z231" si="477">IF(C230="","",COUNTIF($J$14:$J$463,J231))</f>
        <v/>
      </c>
      <c r="AA231" s="195" t="str">
        <f t="shared" ref="AA231" si="478">IF(C230="","",IF(AND(Y231&gt;1,Z231&gt;1),1,""))</f>
        <v/>
      </c>
      <c r="AB231" s="195" t="str">
        <f t="shared" si="427"/>
        <v/>
      </c>
      <c r="AC231" s="195" t="str">
        <f t="shared" si="428"/>
        <v/>
      </c>
      <c r="AD231" s="195" t="str">
        <f t="shared" si="384"/>
        <v/>
      </c>
      <c r="AE231" s="195" t="str">
        <f t="shared" si="384"/>
        <v/>
      </c>
      <c r="AF231" s="195" t="str">
        <f t="shared" si="447"/>
        <v/>
      </c>
      <c r="AG231" s="195" t="str">
        <f t="shared" si="447"/>
        <v/>
      </c>
      <c r="AH231" s="195" t="str">
        <f t="shared" si="447"/>
        <v/>
      </c>
      <c r="AI231" s="195" t="str">
        <f t="shared" si="447"/>
        <v/>
      </c>
      <c r="AJ231" s="195" t="str">
        <f t="shared" si="447"/>
        <v/>
      </c>
      <c r="AK231" s="195" t="str">
        <f t="shared" si="447"/>
        <v/>
      </c>
      <c r="AL231" s="195" t="str">
        <f t="shared" si="447"/>
        <v/>
      </c>
      <c r="AM231" s="195" t="str">
        <f t="shared" si="447"/>
        <v/>
      </c>
      <c r="AN231" s="195" t="str">
        <f t="shared" si="447"/>
        <v/>
      </c>
      <c r="AO231" s="195" t="str">
        <f t="shared" si="447"/>
        <v/>
      </c>
      <c r="AP231" s="195" t="str">
        <f t="shared" si="447"/>
        <v/>
      </c>
      <c r="AQ231" s="196" t="str">
        <f>IF(J231&gt;0,"",IF(J232&gt;0,1,""))</f>
        <v/>
      </c>
      <c r="AR231" s="196" t="str">
        <f>IF(J231="","",IF(C230&gt;0,"",1))</f>
        <v/>
      </c>
      <c r="AS231" s="195" t="str">
        <f t="shared" si="460"/>
        <v/>
      </c>
      <c r="AT231" s="195" t="str">
        <f t="shared" si="460"/>
        <v/>
      </c>
      <c r="AU231" s="195" t="str">
        <f t="shared" si="460"/>
        <v/>
      </c>
      <c r="AV231" s="195" t="str">
        <f t="shared" si="460"/>
        <v/>
      </c>
      <c r="AW231" s="196"/>
      <c r="AX231" s="195" t="str">
        <f t="shared" si="460"/>
        <v/>
      </c>
      <c r="AY231" s="195" t="str">
        <f t="shared" si="460"/>
        <v/>
      </c>
      <c r="AZ231" s="195" t="str">
        <f t="shared" si="460"/>
        <v/>
      </c>
      <c r="BA231" s="195" t="str">
        <f t="shared" si="460"/>
        <v/>
      </c>
    </row>
    <row r="232" spans="1:53" s="17" customFormat="1" ht="18" customHeight="1" thickBot="1">
      <c r="A232" s="345"/>
      <c r="B232" s="303" t="s">
        <v>35</v>
      </c>
      <c r="C232" s="304"/>
      <c r="D232" s="40"/>
      <c r="E232" s="40"/>
      <c r="F232" s="41"/>
      <c r="G232" s="354"/>
      <c r="H232" s="354"/>
      <c r="I232" s="10" t="s">
        <v>36</v>
      </c>
      <c r="J232" s="152"/>
      <c r="K232" s="11" t="str">
        <f>IF(J232&gt;0,VLOOKUP(J232,男子登録情報!$J$2:$K$21,2,0),"")</f>
        <v/>
      </c>
      <c r="L232" s="12" t="s">
        <v>37</v>
      </c>
      <c r="M232" s="207"/>
      <c r="N232" s="8" t="str">
        <f t="shared" si="421"/>
        <v/>
      </c>
      <c r="O232" s="631"/>
      <c r="P232" s="308"/>
      <c r="Q232" s="309"/>
      <c r="R232" s="310"/>
      <c r="S232" s="331"/>
      <c r="T232" s="331"/>
      <c r="Y232" s="195" t="str">
        <f>IF(C230="","",COUNTIF($B$14:$C$462,C230))</f>
        <v/>
      </c>
      <c r="Z232" s="195" t="str">
        <f t="shared" ref="Z232" si="479">IF(C230="","",COUNTIF($J$14:$J$463,J232))</f>
        <v/>
      </c>
      <c r="AA232" s="195" t="str">
        <f t="shared" ref="AA232" si="480">IF(C230="","",IF(AND(Y232&gt;1,Z232&gt;1),1,""))</f>
        <v/>
      </c>
      <c r="AB232" s="195" t="str">
        <f t="shared" si="427"/>
        <v/>
      </c>
      <c r="AC232" s="195" t="str">
        <f t="shared" si="428"/>
        <v/>
      </c>
      <c r="AD232" s="195" t="str">
        <f t="shared" si="384"/>
        <v/>
      </c>
      <c r="AE232" s="195" t="str">
        <f t="shared" si="384"/>
        <v/>
      </c>
      <c r="AF232" s="195" t="str">
        <f t="shared" si="447"/>
        <v/>
      </c>
      <c r="AG232" s="195" t="str">
        <f t="shared" si="447"/>
        <v/>
      </c>
      <c r="AH232" s="195" t="str">
        <f t="shared" si="447"/>
        <v/>
      </c>
      <c r="AI232" s="195" t="str">
        <f t="shared" si="447"/>
        <v/>
      </c>
      <c r="AJ232" s="195" t="str">
        <f t="shared" si="447"/>
        <v/>
      </c>
      <c r="AK232" s="195" t="str">
        <f t="shared" si="447"/>
        <v/>
      </c>
      <c r="AL232" s="195" t="str">
        <f t="shared" si="447"/>
        <v/>
      </c>
      <c r="AM232" s="195" t="str">
        <f t="shared" si="447"/>
        <v/>
      </c>
      <c r="AN232" s="195" t="str">
        <f t="shared" si="447"/>
        <v/>
      </c>
      <c r="AO232" s="195" t="str">
        <f t="shared" si="447"/>
        <v/>
      </c>
      <c r="AP232" s="195" t="str">
        <f t="shared" si="447"/>
        <v/>
      </c>
      <c r="AQ232" s="196" t="str">
        <f>IF(C230="","",IF(S230&gt;0,"",IF(T230&gt;0,"",IF(COUNTBLANK(J230:J232)&lt;3,"",1))))</f>
        <v/>
      </c>
      <c r="AR232" s="196" t="str">
        <f>IF(J232="","",IF(C230&gt;0,"",1))</f>
        <v/>
      </c>
      <c r="AS232" s="195" t="str">
        <f t="shared" si="460"/>
        <v/>
      </c>
      <c r="AT232" s="195" t="str">
        <f t="shared" si="460"/>
        <v/>
      </c>
      <c r="AU232" s="195" t="str">
        <f t="shared" si="460"/>
        <v/>
      </c>
      <c r="AV232" s="195" t="str">
        <f t="shared" si="460"/>
        <v/>
      </c>
      <c r="AW232" s="196"/>
      <c r="AX232" s="195" t="str">
        <f t="shared" si="460"/>
        <v/>
      </c>
      <c r="AY232" s="195" t="str">
        <f t="shared" si="460"/>
        <v/>
      </c>
      <c r="AZ232" s="195" t="str">
        <f t="shared" si="460"/>
        <v/>
      </c>
      <c r="BA232" s="195" t="str">
        <f t="shared" si="460"/>
        <v/>
      </c>
    </row>
    <row r="233" spans="1:53" s="17" customFormat="1" ht="18" customHeight="1" thickTop="1" thickBot="1">
      <c r="A233" s="343">
        <v>74</v>
      </c>
      <c r="B233" s="314" t="s">
        <v>1234</v>
      </c>
      <c r="C233" s="316"/>
      <c r="D233" s="316" t="str">
        <f>IF(C233&gt;0,VLOOKUP(C233,男子登録情報!$A$1:$H$1688,3,0),"")</f>
        <v/>
      </c>
      <c r="E233" s="316" t="str">
        <f>IF(C233&gt;0,VLOOKUP(C233,男子登録情報!$A$1:$H$1688,4,0),"")</f>
        <v/>
      </c>
      <c r="F233" s="38" t="str">
        <f>IF(C233&gt;0,VLOOKUP(C233,男子登録情報!$A$1:$H$1688,8,0),"")</f>
        <v/>
      </c>
      <c r="G233" s="352" t="e">
        <f>IF(F234&gt;0,VLOOKUP(F234,男子登録情報!$N$2:$O$48,2,0),"")</f>
        <v>#N/A</v>
      </c>
      <c r="H233" s="352" t="str">
        <f>IF(C233&gt;0,TEXT(C233,"100000000"),"")</f>
        <v/>
      </c>
      <c r="I233" s="6" t="s">
        <v>29</v>
      </c>
      <c r="J233" s="152"/>
      <c r="K233" s="7" t="str">
        <f>IF(J233&gt;0,VLOOKUP(J233,男子登録情報!$J$1:$K$21,2,0),"")</f>
        <v/>
      </c>
      <c r="L233" s="6" t="s">
        <v>32</v>
      </c>
      <c r="M233" s="208"/>
      <c r="N233" s="8" t="str">
        <f t="shared" si="421"/>
        <v/>
      </c>
      <c r="O233" s="630"/>
      <c r="P233" s="326"/>
      <c r="Q233" s="327"/>
      <c r="R233" s="328"/>
      <c r="S233" s="329" t="str">
        <f>IF(C233="","",IF(COUNTIF('様式Ⅱ(男子4×100mR)'!$C$18:$C$29,C233)=0,"",$A$5))</f>
        <v/>
      </c>
      <c r="T233" s="329" t="str">
        <f>IF(C233="","",IF(COUNTIF('様式Ⅱ(男子4×400mR)'!$C$18:$C$29,C233)=0,"",$A$5))</f>
        <v/>
      </c>
      <c r="Y233" s="195" t="str">
        <f>IF(C233="","",COUNTIF($B$14:$C$462,C233))</f>
        <v/>
      </c>
      <c r="Z233" s="195" t="str">
        <f t="shared" ref="Z233" si="481">IF(C233="","",COUNTIF($J$14:$J$463,J233))</f>
        <v/>
      </c>
      <c r="AA233" s="195" t="str">
        <f t="shared" ref="AA233" si="482">IF(C233="","",IF(AND(Y233&gt;1,Z233&gt;1),1,""))</f>
        <v/>
      </c>
      <c r="AB233" s="195" t="str">
        <f t="shared" si="427"/>
        <v/>
      </c>
      <c r="AC233" s="195" t="str">
        <f t="shared" si="428"/>
        <v/>
      </c>
      <c r="AD233" s="195" t="str">
        <f t="shared" si="384"/>
        <v/>
      </c>
      <c r="AE233" s="195" t="str">
        <f t="shared" si="384"/>
        <v/>
      </c>
      <c r="AF233" s="195" t="str">
        <f t="shared" si="447"/>
        <v/>
      </c>
      <c r="AG233" s="195" t="str">
        <f t="shared" si="447"/>
        <v/>
      </c>
      <c r="AH233" s="195" t="str">
        <f t="shared" si="447"/>
        <v/>
      </c>
      <c r="AI233" s="195" t="str">
        <f t="shared" si="447"/>
        <v/>
      </c>
      <c r="AJ233" s="195" t="str">
        <f t="shared" si="447"/>
        <v/>
      </c>
      <c r="AK233" s="195" t="str">
        <f t="shared" si="447"/>
        <v/>
      </c>
      <c r="AL233" s="195" t="str">
        <f t="shared" si="447"/>
        <v/>
      </c>
      <c r="AM233" s="195" t="str">
        <f t="shared" si="447"/>
        <v/>
      </c>
      <c r="AN233" s="195" t="str">
        <f t="shared" si="447"/>
        <v/>
      </c>
      <c r="AO233" s="195" t="str">
        <f t="shared" si="447"/>
        <v/>
      </c>
      <c r="AP233" s="195" t="str">
        <f t="shared" si="447"/>
        <v/>
      </c>
      <c r="AQ233" s="196" t="str">
        <f>IF(J233&gt;0,"",IF(J234&gt;0,1,""))</f>
        <v/>
      </c>
      <c r="AR233" s="196" t="str">
        <f>IF(J233="","",IF(C233&gt;0,"",1))</f>
        <v/>
      </c>
      <c r="AS233" s="195" t="str">
        <f t="shared" si="460"/>
        <v/>
      </c>
      <c r="AT233" s="195" t="str">
        <f t="shared" si="460"/>
        <v/>
      </c>
      <c r="AU233" s="195" t="str">
        <f t="shared" si="460"/>
        <v/>
      </c>
      <c r="AV233" s="195" t="str">
        <f t="shared" si="460"/>
        <v/>
      </c>
      <c r="AW233" s="196">
        <f>COUNTIF($C$14:C233,C233)</f>
        <v>0</v>
      </c>
      <c r="AX233" s="195" t="str">
        <f t="shared" si="460"/>
        <v/>
      </c>
      <c r="AY233" s="195" t="str">
        <f t="shared" si="460"/>
        <v/>
      </c>
      <c r="AZ233" s="195" t="str">
        <f t="shared" si="460"/>
        <v/>
      </c>
      <c r="BA233" s="195" t="str">
        <f t="shared" si="460"/>
        <v/>
      </c>
    </row>
    <row r="234" spans="1:53" s="17" customFormat="1" ht="18" customHeight="1" thickBot="1">
      <c r="A234" s="344"/>
      <c r="B234" s="315"/>
      <c r="C234" s="317"/>
      <c r="D234" s="317"/>
      <c r="E234" s="317"/>
      <c r="F234" s="39" t="str">
        <f>IF(C233&gt;0,VLOOKUP(C233,男子登録情報!$A$1:$H$1688,5,0),"")</f>
        <v/>
      </c>
      <c r="G234" s="353"/>
      <c r="H234" s="353"/>
      <c r="I234" s="9" t="s">
        <v>33</v>
      </c>
      <c r="J234" s="152"/>
      <c r="K234" s="7" t="str">
        <f>IF(J234&gt;0,VLOOKUP(J234,男子登録情報!$J$2:$K$21,2,0),"")</f>
        <v/>
      </c>
      <c r="L234" s="9" t="s">
        <v>34</v>
      </c>
      <c r="M234" s="206"/>
      <c r="N234" s="8" t="str">
        <f t="shared" si="421"/>
        <v/>
      </c>
      <c r="O234" s="630"/>
      <c r="P234" s="305"/>
      <c r="Q234" s="306"/>
      <c r="R234" s="307"/>
      <c r="S234" s="330"/>
      <c r="T234" s="330"/>
      <c r="Y234" s="195" t="str">
        <f>IF(C233="","",COUNTIF($B$14:$C$462,C233))</f>
        <v/>
      </c>
      <c r="Z234" s="195" t="str">
        <f t="shared" ref="Z234" si="483">IF(C233="","",COUNTIF($J$14:$J$463,J234))</f>
        <v/>
      </c>
      <c r="AA234" s="195" t="str">
        <f t="shared" ref="AA234" si="484">IF(C233="","",IF(AND(Y234&gt;1,Z234&gt;1),1,""))</f>
        <v/>
      </c>
      <c r="AB234" s="195" t="str">
        <f t="shared" si="427"/>
        <v/>
      </c>
      <c r="AC234" s="195" t="str">
        <f t="shared" si="428"/>
        <v/>
      </c>
      <c r="AD234" s="195" t="str">
        <f t="shared" si="384"/>
        <v/>
      </c>
      <c r="AE234" s="195" t="str">
        <f t="shared" si="384"/>
        <v/>
      </c>
      <c r="AF234" s="195" t="str">
        <f t="shared" si="447"/>
        <v/>
      </c>
      <c r="AG234" s="195" t="str">
        <f t="shared" si="447"/>
        <v/>
      </c>
      <c r="AH234" s="195" t="str">
        <f t="shared" si="447"/>
        <v/>
      </c>
      <c r="AI234" s="195" t="str">
        <f t="shared" si="447"/>
        <v/>
      </c>
      <c r="AJ234" s="195" t="str">
        <f t="shared" si="447"/>
        <v/>
      </c>
      <c r="AK234" s="195" t="str">
        <f t="shared" si="447"/>
        <v/>
      </c>
      <c r="AL234" s="195" t="str">
        <f t="shared" si="447"/>
        <v/>
      </c>
      <c r="AM234" s="195" t="str">
        <f t="shared" si="447"/>
        <v/>
      </c>
      <c r="AN234" s="195" t="str">
        <f t="shared" si="447"/>
        <v/>
      </c>
      <c r="AO234" s="195" t="str">
        <f t="shared" si="447"/>
        <v/>
      </c>
      <c r="AP234" s="195" t="str">
        <f t="shared" si="447"/>
        <v/>
      </c>
      <c r="AQ234" s="196" t="str">
        <f>IF(J234&gt;0,"",IF(J235&gt;0,1,""))</f>
        <v/>
      </c>
      <c r="AR234" s="196" t="str">
        <f>IF(J234="","",IF(C233&gt;0,"",1))</f>
        <v/>
      </c>
      <c r="AS234" s="195" t="str">
        <f t="shared" si="460"/>
        <v/>
      </c>
      <c r="AT234" s="195" t="str">
        <f t="shared" si="460"/>
        <v/>
      </c>
      <c r="AU234" s="195" t="str">
        <f t="shared" si="460"/>
        <v/>
      </c>
      <c r="AV234" s="195" t="str">
        <f t="shared" si="460"/>
        <v/>
      </c>
      <c r="AW234" s="196"/>
      <c r="AX234" s="195" t="str">
        <f t="shared" si="460"/>
        <v/>
      </c>
      <c r="AY234" s="195" t="str">
        <f t="shared" si="460"/>
        <v/>
      </c>
      <c r="AZ234" s="195" t="str">
        <f t="shared" si="460"/>
        <v/>
      </c>
      <c r="BA234" s="195" t="str">
        <f t="shared" si="460"/>
        <v/>
      </c>
    </row>
    <row r="235" spans="1:53" s="17" customFormat="1" ht="18" customHeight="1" thickBot="1">
      <c r="A235" s="345"/>
      <c r="B235" s="303" t="s">
        <v>35</v>
      </c>
      <c r="C235" s="304"/>
      <c r="D235" s="40"/>
      <c r="E235" s="40"/>
      <c r="F235" s="41"/>
      <c r="G235" s="354"/>
      <c r="H235" s="354"/>
      <c r="I235" s="10" t="s">
        <v>36</v>
      </c>
      <c r="J235" s="152"/>
      <c r="K235" s="11" t="str">
        <f>IF(J235&gt;0,VLOOKUP(J235,男子登録情報!$J$2:$K$21,2,0),"")</f>
        <v/>
      </c>
      <c r="L235" s="12" t="s">
        <v>37</v>
      </c>
      <c r="M235" s="207"/>
      <c r="N235" s="8" t="str">
        <f t="shared" si="421"/>
        <v/>
      </c>
      <c r="O235" s="631"/>
      <c r="P235" s="308"/>
      <c r="Q235" s="309"/>
      <c r="R235" s="310"/>
      <c r="S235" s="331"/>
      <c r="T235" s="331"/>
      <c r="Y235" s="195" t="str">
        <f>IF(C233="","",COUNTIF($B$14:$C$462,C233))</f>
        <v/>
      </c>
      <c r="Z235" s="195" t="str">
        <f t="shared" ref="Z235" si="485">IF(C233="","",COUNTIF($J$14:$J$463,J235))</f>
        <v/>
      </c>
      <c r="AA235" s="195" t="str">
        <f t="shared" ref="AA235" si="486">IF(C233="","",IF(AND(Y235&gt;1,Z235&gt;1),1,""))</f>
        <v/>
      </c>
      <c r="AB235" s="195" t="str">
        <f t="shared" si="427"/>
        <v/>
      </c>
      <c r="AC235" s="195" t="str">
        <f t="shared" si="428"/>
        <v/>
      </c>
      <c r="AD235" s="195" t="str">
        <f t="shared" si="384"/>
        <v/>
      </c>
      <c r="AE235" s="195" t="str">
        <f t="shared" si="384"/>
        <v/>
      </c>
      <c r="AF235" s="195" t="str">
        <f t="shared" si="447"/>
        <v/>
      </c>
      <c r="AG235" s="195" t="str">
        <f t="shared" si="447"/>
        <v/>
      </c>
      <c r="AH235" s="195" t="str">
        <f t="shared" si="447"/>
        <v/>
      </c>
      <c r="AI235" s="195" t="str">
        <f t="shared" si="447"/>
        <v/>
      </c>
      <c r="AJ235" s="195" t="str">
        <f t="shared" si="447"/>
        <v/>
      </c>
      <c r="AK235" s="195" t="str">
        <f t="shared" si="447"/>
        <v/>
      </c>
      <c r="AL235" s="195" t="str">
        <f t="shared" si="447"/>
        <v/>
      </c>
      <c r="AM235" s="195" t="str">
        <f t="shared" si="447"/>
        <v/>
      </c>
      <c r="AN235" s="195" t="str">
        <f t="shared" si="447"/>
        <v/>
      </c>
      <c r="AO235" s="195" t="str">
        <f t="shared" si="447"/>
        <v/>
      </c>
      <c r="AP235" s="195" t="str">
        <f t="shared" si="447"/>
        <v/>
      </c>
      <c r="AQ235" s="196" t="str">
        <f>IF(C233="","",IF(S233&gt;0,"",IF(T233&gt;0,"",IF(COUNTBLANK(J233:J235)&lt;3,"",1))))</f>
        <v/>
      </c>
      <c r="AR235" s="196" t="str">
        <f>IF(J235="","",IF(C233&gt;0,"",1))</f>
        <v/>
      </c>
      <c r="AS235" s="195" t="str">
        <f t="shared" si="460"/>
        <v/>
      </c>
      <c r="AT235" s="195" t="str">
        <f t="shared" si="460"/>
        <v/>
      </c>
      <c r="AU235" s="195" t="str">
        <f t="shared" si="460"/>
        <v/>
      </c>
      <c r="AV235" s="195" t="str">
        <f t="shared" si="460"/>
        <v/>
      </c>
      <c r="AW235" s="196"/>
      <c r="AX235" s="195" t="str">
        <f t="shared" si="460"/>
        <v/>
      </c>
      <c r="AY235" s="195" t="str">
        <f t="shared" si="460"/>
        <v/>
      </c>
      <c r="AZ235" s="195" t="str">
        <f t="shared" si="460"/>
        <v/>
      </c>
      <c r="BA235" s="195" t="str">
        <f t="shared" si="460"/>
        <v/>
      </c>
    </row>
    <row r="236" spans="1:53" s="17" customFormat="1" ht="18" customHeight="1" thickTop="1" thickBot="1">
      <c r="A236" s="343">
        <v>75</v>
      </c>
      <c r="B236" s="314" t="s">
        <v>1234</v>
      </c>
      <c r="C236" s="316"/>
      <c r="D236" s="316" t="str">
        <f>IF(C236&gt;0,VLOOKUP(C236,男子登録情報!$A$1:$H$1688,3,0),"")</f>
        <v/>
      </c>
      <c r="E236" s="316" t="str">
        <f>IF(C236&gt;0,VLOOKUP(C236,男子登録情報!$A$1:$H$1688,4,0),"")</f>
        <v/>
      </c>
      <c r="F236" s="38" t="str">
        <f>IF(C236&gt;0,VLOOKUP(C236,男子登録情報!$A$1:$H$1688,8,0),"")</f>
        <v/>
      </c>
      <c r="G236" s="352" t="e">
        <f>IF(F237&gt;0,VLOOKUP(F237,男子登録情報!$N$2:$O$48,2,0),"")</f>
        <v>#N/A</v>
      </c>
      <c r="H236" s="352" t="str">
        <f>IF(C236&gt;0,TEXT(C236,"100000000"),"")</f>
        <v/>
      </c>
      <c r="I236" s="6" t="s">
        <v>29</v>
      </c>
      <c r="J236" s="152"/>
      <c r="K236" s="7" t="str">
        <f>IF(J236&gt;0,VLOOKUP(J236,男子登録情報!$J$1:$K$21,2,0),"")</f>
        <v/>
      </c>
      <c r="L236" s="6" t="s">
        <v>32</v>
      </c>
      <c r="M236" s="208"/>
      <c r="N236" s="8" t="str">
        <f t="shared" si="421"/>
        <v/>
      </c>
      <c r="O236" s="630"/>
      <c r="P236" s="326"/>
      <c r="Q236" s="327"/>
      <c r="R236" s="328"/>
      <c r="S236" s="329" t="str">
        <f>IF(C236="","",IF(COUNTIF('様式Ⅱ(男子4×100mR)'!$C$18:$C$29,C236)=0,"",$A$5))</f>
        <v/>
      </c>
      <c r="T236" s="329" t="str">
        <f>IF(C236="","",IF(COUNTIF('様式Ⅱ(男子4×400mR)'!$C$18:$C$29,C236)=0,"",$A$5))</f>
        <v/>
      </c>
      <c r="Y236" s="195" t="str">
        <f>IF(C236="","",COUNTIF($B$14:$C$462,C236))</f>
        <v/>
      </c>
      <c r="Z236" s="195" t="str">
        <f t="shared" ref="Z236" si="487">IF(C236="","",COUNTIF($J$14:$J$463,J236))</f>
        <v/>
      </c>
      <c r="AA236" s="195" t="str">
        <f t="shared" ref="AA236" si="488">IF(C236="","",IF(AND(Y236&gt;1,Z236&gt;1),1,""))</f>
        <v/>
      </c>
      <c r="AB236" s="195" t="str">
        <f t="shared" si="427"/>
        <v/>
      </c>
      <c r="AC236" s="195" t="str">
        <f t="shared" si="428"/>
        <v/>
      </c>
      <c r="AD236" s="195" t="str">
        <f t="shared" si="384"/>
        <v/>
      </c>
      <c r="AE236" s="195" t="str">
        <f t="shared" si="384"/>
        <v/>
      </c>
      <c r="AF236" s="195" t="str">
        <f t="shared" si="447"/>
        <v/>
      </c>
      <c r="AG236" s="195" t="str">
        <f t="shared" si="447"/>
        <v/>
      </c>
      <c r="AH236" s="195" t="str">
        <f t="shared" si="447"/>
        <v/>
      </c>
      <c r="AI236" s="195" t="str">
        <f t="shared" si="447"/>
        <v/>
      </c>
      <c r="AJ236" s="195" t="str">
        <f t="shared" si="447"/>
        <v/>
      </c>
      <c r="AK236" s="195" t="str">
        <f t="shared" si="447"/>
        <v/>
      </c>
      <c r="AL236" s="195" t="str">
        <f t="shared" si="447"/>
        <v/>
      </c>
      <c r="AM236" s="195" t="str">
        <f t="shared" si="447"/>
        <v/>
      </c>
      <c r="AN236" s="195" t="str">
        <f t="shared" si="447"/>
        <v/>
      </c>
      <c r="AO236" s="195" t="str">
        <f t="shared" si="447"/>
        <v/>
      </c>
      <c r="AP236" s="195" t="str">
        <f t="shared" si="447"/>
        <v/>
      </c>
      <c r="AQ236" s="196" t="str">
        <f>IF(J236&gt;0,"",IF(J237&gt;0,1,""))</f>
        <v/>
      </c>
      <c r="AR236" s="196" t="str">
        <f>IF(J236="","",IF(C236&gt;0,"",1))</f>
        <v/>
      </c>
      <c r="AS236" s="195" t="str">
        <f t="shared" si="460"/>
        <v/>
      </c>
      <c r="AT236" s="195" t="str">
        <f t="shared" si="460"/>
        <v/>
      </c>
      <c r="AU236" s="195" t="str">
        <f t="shared" si="460"/>
        <v/>
      </c>
      <c r="AV236" s="195" t="str">
        <f t="shared" si="460"/>
        <v/>
      </c>
      <c r="AW236" s="196">
        <f>COUNTIF($C$14:C236,C236)</f>
        <v>0</v>
      </c>
      <c r="AX236" s="195" t="str">
        <f t="shared" si="460"/>
        <v/>
      </c>
      <c r="AY236" s="195" t="str">
        <f t="shared" si="460"/>
        <v/>
      </c>
      <c r="AZ236" s="195" t="str">
        <f t="shared" si="460"/>
        <v/>
      </c>
      <c r="BA236" s="195" t="str">
        <f t="shared" si="460"/>
        <v/>
      </c>
    </row>
    <row r="237" spans="1:53" s="17" customFormat="1" ht="18" customHeight="1" thickBot="1">
      <c r="A237" s="344"/>
      <c r="B237" s="315"/>
      <c r="C237" s="317"/>
      <c r="D237" s="317"/>
      <c r="E237" s="317"/>
      <c r="F237" s="39" t="str">
        <f>IF(C236&gt;0,VLOOKUP(C236,男子登録情報!$A$1:$H$1688,5,0),"")</f>
        <v/>
      </c>
      <c r="G237" s="353"/>
      <c r="H237" s="353"/>
      <c r="I237" s="9" t="s">
        <v>33</v>
      </c>
      <c r="J237" s="152"/>
      <c r="K237" s="7" t="str">
        <f>IF(J237&gt;0,VLOOKUP(J237,男子登録情報!$J$2:$K$21,2,0),"")</f>
        <v/>
      </c>
      <c r="L237" s="9" t="s">
        <v>34</v>
      </c>
      <c r="M237" s="206"/>
      <c r="N237" s="8" t="str">
        <f t="shared" si="421"/>
        <v/>
      </c>
      <c r="O237" s="630"/>
      <c r="P237" s="305"/>
      <c r="Q237" s="306"/>
      <c r="R237" s="307"/>
      <c r="S237" s="330"/>
      <c r="T237" s="330"/>
      <c r="Y237" s="195" t="str">
        <f>IF(C236="","",COUNTIF($B$14:$C$462,C236))</f>
        <v/>
      </c>
      <c r="Z237" s="195" t="str">
        <f t="shared" ref="Z237" si="489">IF(C236="","",COUNTIF($J$14:$J$463,J237))</f>
        <v/>
      </c>
      <c r="AA237" s="195" t="str">
        <f t="shared" ref="AA237" si="490">IF(C236="","",IF(AND(Y237&gt;1,Z237&gt;1),1,""))</f>
        <v/>
      </c>
      <c r="AB237" s="195" t="str">
        <f t="shared" si="427"/>
        <v/>
      </c>
      <c r="AC237" s="195" t="str">
        <f t="shared" si="428"/>
        <v/>
      </c>
      <c r="AD237" s="195" t="str">
        <f t="shared" si="384"/>
        <v/>
      </c>
      <c r="AE237" s="195" t="str">
        <f t="shared" si="384"/>
        <v/>
      </c>
      <c r="AF237" s="195" t="str">
        <f t="shared" si="447"/>
        <v/>
      </c>
      <c r="AG237" s="195" t="str">
        <f t="shared" si="447"/>
        <v/>
      </c>
      <c r="AH237" s="195" t="str">
        <f t="shared" si="447"/>
        <v/>
      </c>
      <c r="AI237" s="195" t="str">
        <f t="shared" si="447"/>
        <v/>
      </c>
      <c r="AJ237" s="195" t="str">
        <f t="shared" si="447"/>
        <v/>
      </c>
      <c r="AK237" s="195" t="str">
        <f t="shared" si="447"/>
        <v/>
      </c>
      <c r="AL237" s="195" t="str">
        <f t="shared" si="447"/>
        <v/>
      </c>
      <c r="AM237" s="195" t="str">
        <f t="shared" si="447"/>
        <v/>
      </c>
      <c r="AN237" s="195" t="str">
        <f t="shared" si="447"/>
        <v/>
      </c>
      <c r="AO237" s="195" t="str">
        <f t="shared" si="447"/>
        <v/>
      </c>
      <c r="AP237" s="195" t="str">
        <f t="shared" si="447"/>
        <v/>
      </c>
      <c r="AQ237" s="196" t="str">
        <f>IF(J237&gt;0,"",IF(J238&gt;0,1,""))</f>
        <v/>
      </c>
      <c r="AR237" s="196" t="str">
        <f>IF(J237="","",IF(C236&gt;0,"",1))</f>
        <v/>
      </c>
      <c r="AS237" s="195" t="str">
        <f t="shared" si="460"/>
        <v/>
      </c>
      <c r="AT237" s="195" t="str">
        <f t="shared" si="460"/>
        <v/>
      </c>
      <c r="AU237" s="195" t="str">
        <f t="shared" si="460"/>
        <v/>
      </c>
      <c r="AV237" s="195" t="str">
        <f t="shared" si="460"/>
        <v/>
      </c>
      <c r="AW237" s="196"/>
      <c r="AX237" s="195" t="str">
        <f t="shared" si="460"/>
        <v/>
      </c>
      <c r="AY237" s="195" t="str">
        <f t="shared" si="460"/>
        <v/>
      </c>
      <c r="AZ237" s="195" t="str">
        <f t="shared" si="460"/>
        <v/>
      </c>
      <c r="BA237" s="195" t="str">
        <f t="shared" si="460"/>
        <v/>
      </c>
    </row>
    <row r="238" spans="1:53" s="17" customFormat="1" ht="18" customHeight="1" thickBot="1">
      <c r="A238" s="345"/>
      <c r="B238" s="303" t="s">
        <v>35</v>
      </c>
      <c r="C238" s="304"/>
      <c r="D238" s="40"/>
      <c r="E238" s="40"/>
      <c r="F238" s="41"/>
      <c r="G238" s="354"/>
      <c r="H238" s="354"/>
      <c r="I238" s="10" t="s">
        <v>36</v>
      </c>
      <c r="J238" s="152"/>
      <c r="K238" s="11" t="str">
        <f>IF(J238&gt;0,VLOOKUP(J238,男子登録情報!$J$2:$K$21,2,0),"")</f>
        <v/>
      </c>
      <c r="L238" s="12" t="s">
        <v>37</v>
      </c>
      <c r="M238" s="207"/>
      <c r="N238" s="8" t="str">
        <f t="shared" si="421"/>
        <v/>
      </c>
      <c r="O238" s="631"/>
      <c r="P238" s="308"/>
      <c r="Q238" s="309"/>
      <c r="R238" s="310"/>
      <c r="S238" s="331"/>
      <c r="T238" s="331"/>
      <c r="Y238" s="195" t="str">
        <f>IF(C236="","",COUNTIF($B$14:$C$462,C236))</f>
        <v/>
      </c>
      <c r="Z238" s="195" t="str">
        <f t="shared" ref="Z238" si="491">IF(C236="","",COUNTIF($J$14:$J$463,J238))</f>
        <v/>
      </c>
      <c r="AA238" s="195" t="str">
        <f t="shared" ref="AA238" si="492">IF(C236="","",IF(AND(Y238&gt;1,Z238&gt;1),1,""))</f>
        <v/>
      </c>
      <c r="AB238" s="195" t="str">
        <f t="shared" si="427"/>
        <v/>
      </c>
      <c r="AC238" s="195" t="str">
        <f t="shared" si="428"/>
        <v/>
      </c>
      <c r="AD238" s="195" t="str">
        <f t="shared" si="384"/>
        <v/>
      </c>
      <c r="AE238" s="195" t="str">
        <f t="shared" si="384"/>
        <v/>
      </c>
      <c r="AF238" s="195" t="str">
        <f t="shared" si="447"/>
        <v/>
      </c>
      <c r="AG238" s="195" t="str">
        <f t="shared" si="447"/>
        <v/>
      </c>
      <c r="AH238" s="195" t="str">
        <f t="shared" si="447"/>
        <v/>
      </c>
      <c r="AI238" s="195" t="str">
        <f t="shared" si="447"/>
        <v/>
      </c>
      <c r="AJ238" s="195" t="str">
        <f t="shared" si="447"/>
        <v/>
      </c>
      <c r="AK238" s="195" t="str">
        <f t="shared" si="447"/>
        <v/>
      </c>
      <c r="AL238" s="195" t="str">
        <f t="shared" si="447"/>
        <v/>
      </c>
      <c r="AM238" s="195" t="str">
        <f t="shared" si="447"/>
        <v/>
      </c>
      <c r="AN238" s="195" t="str">
        <f t="shared" si="447"/>
        <v/>
      </c>
      <c r="AO238" s="195" t="str">
        <f t="shared" si="447"/>
        <v/>
      </c>
      <c r="AP238" s="195" t="str">
        <f t="shared" si="447"/>
        <v/>
      </c>
      <c r="AQ238" s="196" t="str">
        <f>IF(C236="","",IF(S236&gt;0,"",IF(T236&gt;0,"",IF(COUNTBLANK(J236:J238)&lt;3,"",1))))</f>
        <v/>
      </c>
      <c r="AR238" s="196" t="str">
        <f>IF(J238="","",IF(C236&gt;0,"",1))</f>
        <v/>
      </c>
      <c r="AS238" s="195" t="str">
        <f t="shared" ref="AS238:BA253" si="493">IF($J238="","",COUNTIF($M238,AS$13))</f>
        <v/>
      </c>
      <c r="AT238" s="195" t="str">
        <f t="shared" si="493"/>
        <v/>
      </c>
      <c r="AU238" s="195" t="str">
        <f t="shared" si="493"/>
        <v/>
      </c>
      <c r="AV238" s="195" t="str">
        <f t="shared" si="493"/>
        <v/>
      </c>
      <c r="AW238" s="196"/>
      <c r="AX238" s="195" t="str">
        <f t="shared" si="493"/>
        <v/>
      </c>
      <c r="AY238" s="195" t="str">
        <f t="shared" si="493"/>
        <v/>
      </c>
      <c r="AZ238" s="195" t="str">
        <f t="shared" si="493"/>
        <v/>
      </c>
      <c r="BA238" s="195" t="str">
        <f t="shared" si="493"/>
        <v/>
      </c>
    </row>
    <row r="239" spans="1:53" s="17" customFormat="1" ht="18" customHeight="1" thickTop="1" thickBot="1">
      <c r="A239" s="343">
        <v>76</v>
      </c>
      <c r="B239" s="314" t="s">
        <v>1234</v>
      </c>
      <c r="C239" s="316"/>
      <c r="D239" s="316" t="str">
        <f>IF(C239&gt;0,VLOOKUP(C239,男子登録情報!$A$1:$H$1688,3,0),"")</f>
        <v/>
      </c>
      <c r="E239" s="316" t="str">
        <f>IF(C239&gt;0,VLOOKUP(C239,男子登録情報!$A$1:$H$1688,4,0),"")</f>
        <v/>
      </c>
      <c r="F239" s="38" t="str">
        <f>IF(C239&gt;0,VLOOKUP(C239,男子登録情報!$A$1:$H$1688,8,0),"")</f>
        <v/>
      </c>
      <c r="G239" s="352" t="e">
        <f>IF(F240&gt;0,VLOOKUP(F240,男子登録情報!$N$2:$O$48,2,0),"")</f>
        <v>#N/A</v>
      </c>
      <c r="H239" s="352" t="str">
        <f>IF(C239&gt;0,TEXT(C239,"100000000"),"")</f>
        <v/>
      </c>
      <c r="I239" s="6" t="s">
        <v>29</v>
      </c>
      <c r="J239" s="152"/>
      <c r="K239" s="7" t="str">
        <f>IF(J239&gt;0,VLOOKUP(J239,男子登録情報!$J$1:$K$21,2,0),"")</f>
        <v/>
      </c>
      <c r="L239" s="6" t="s">
        <v>32</v>
      </c>
      <c r="M239" s="208"/>
      <c r="N239" s="8" t="str">
        <f t="shared" si="421"/>
        <v/>
      </c>
      <c r="O239" s="630"/>
      <c r="P239" s="326"/>
      <c r="Q239" s="327"/>
      <c r="R239" s="328"/>
      <c r="S239" s="329" t="str">
        <f>IF(C239="","",IF(COUNTIF('様式Ⅱ(男子4×100mR)'!$C$18:$C$29,C239)=0,"",$A$5))</f>
        <v/>
      </c>
      <c r="T239" s="329" t="str">
        <f>IF(C239="","",IF(COUNTIF('様式Ⅱ(男子4×400mR)'!$C$18:$C$29,C239)=0,"",$A$5))</f>
        <v/>
      </c>
      <c r="Y239" s="195" t="str">
        <f>IF(C239="","",COUNTIF($B$14:$C$462,C239))</f>
        <v/>
      </c>
      <c r="Z239" s="195" t="str">
        <f t="shared" ref="Z239" si="494">IF(C239="","",COUNTIF($J$14:$J$463,J239))</f>
        <v/>
      </c>
      <c r="AA239" s="195" t="str">
        <f t="shared" ref="AA239" si="495">IF(C239="","",IF(AND(Y239&gt;1,Z239&gt;1),1,""))</f>
        <v/>
      </c>
      <c r="AB239" s="195" t="str">
        <f t="shared" si="427"/>
        <v/>
      </c>
      <c r="AC239" s="195" t="str">
        <f t="shared" si="428"/>
        <v/>
      </c>
      <c r="AD239" s="195" t="str">
        <f t="shared" si="384"/>
        <v/>
      </c>
      <c r="AE239" s="195" t="str">
        <f t="shared" si="384"/>
        <v/>
      </c>
      <c r="AF239" s="195" t="str">
        <f t="shared" si="447"/>
        <v/>
      </c>
      <c r="AG239" s="195" t="str">
        <f t="shared" si="447"/>
        <v/>
      </c>
      <c r="AH239" s="195" t="str">
        <f t="shared" si="447"/>
        <v/>
      </c>
      <c r="AI239" s="195" t="str">
        <f t="shared" si="447"/>
        <v/>
      </c>
      <c r="AJ239" s="195" t="str">
        <f t="shared" si="447"/>
        <v/>
      </c>
      <c r="AK239" s="195" t="str">
        <f t="shared" ref="AF239:AP262" si="496">IF($J239="","",COUNTIF($M239,AK$13))</f>
        <v/>
      </c>
      <c r="AL239" s="195" t="str">
        <f t="shared" si="496"/>
        <v/>
      </c>
      <c r="AM239" s="195" t="str">
        <f t="shared" si="496"/>
        <v/>
      </c>
      <c r="AN239" s="195" t="str">
        <f t="shared" si="496"/>
        <v/>
      </c>
      <c r="AO239" s="195" t="str">
        <f t="shared" si="496"/>
        <v/>
      </c>
      <c r="AP239" s="195" t="str">
        <f t="shared" si="496"/>
        <v/>
      </c>
      <c r="AQ239" s="196" t="str">
        <f>IF(J239&gt;0,"",IF(J240&gt;0,1,""))</f>
        <v/>
      </c>
      <c r="AR239" s="196" t="str">
        <f>IF(J239="","",IF(C239&gt;0,"",1))</f>
        <v/>
      </c>
      <c r="AS239" s="195" t="str">
        <f t="shared" si="493"/>
        <v/>
      </c>
      <c r="AT239" s="195" t="str">
        <f t="shared" si="493"/>
        <v/>
      </c>
      <c r="AU239" s="195" t="str">
        <f t="shared" si="493"/>
        <v/>
      </c>
      <c r="AV239" s="195" t="str">
        <f t="shared" si="493"/>
        <v/>
      </c>
      <c r="AW239" s="196">
        <f>COUNTIF($C$14:C239,C239)</f>
        <v>0</v>
      </c>
      <c r="AX239" s="195" t="str">
        <f t="shared" si="493"/>
        <v/>
      </c>
      <c r="AY239" s="195" t="str">
        <f t="shared" si="493"/>
        <v/>
      </c>
      <c r="AZ239" s="195" t="str">
        <f t="shared" si="493"/>
        <v/>
      </c>
      <c r="BA239" s="195" t="str">
        <f t="shared" si="493"/>
        <v/>
      </c>
    </row>
    <row r="240" spans="1:53" s="17" customFormat="1" ht="18" customHeight="1" thickBot="1">
      <c r="A240" s="344"/>
      <c r="B240" s="315"/>
      <c r="C240" s="317"/>
      <c r="D240" s="317"/>
      <c r="E240" s="317"/>
      <c r="F240" s="39" t="str">
        <f>IF(C239&gt;0,VLOOKUP(C239,男子登録情報!$A$1:$H$1688,5,0),"")</f>
        <v/>
      </c>
      <c r="G240" s="353"/>
      <c r="H240" s="353"/>
      <c r="I240" s="9" t="s">
        <v>33</v>
      </c>
      <c r="J240" s="152"/>
      <c r="K240" s="7" t="str">
        <f>IF(J240&gt;0,VLOOKUP(J240,男子登録情報!$J$2:$K$21,2,0),"")</f>
        <v/>
      </c>
      <c r="L240" s="9" t="s">
        <v>34</v>
      </c>
      <c r="M240" s="206"/>
      <c r="N240" s="8" t="str">
        <f t="shared" si="421"/>
        <v/>
      </c>
      <c r="O240" s="630"/>
      <c r="P240" s="305"/>
      <c r="Q240" s="306"/>
      <c r="R240" s="307"/>
      <c r="S240" s="330"/>
      <c r="T240" s="330"/>
      <c r="Y240" s="195" t="str">
        <f>IF(C239="","",COUNTIF($B$14:$C$462,C239))</f>
        <v/>
      </c>
      <c r="Z240" s="195" t="str">
        <f t="shared" ref="Z240" si="497">IF(C239="","",COUNTIF($J$14:$J$463,J240))</f>
        <v/>
      </c>
      <c r="AA240" s="195" t="str">
        <f t="shared" ref="AA240" si="498">IF(C239="","",IF(AND(Y240&gt;1,Z240&gt;1),1,""))</f>
        <v/>
      </c>
      <c r="AB240" s="195" t="str">
        <f t="shared" si="427"/>
        <v/>
      </c>
      <c r="AC240" s="195" t="str">
        <f t="shared" si="428"/>
        <v/>
      </c>
      <c r="AD240" s="195" t="str">
        <f t="shared" si="384"/>
        <v/>
      </c>
      <c r="AE240" s="195" t="str">
        <f t="shared" si="384"/>
        <v/>
      </c>
      <c r="AF240" s="195" t="str">
        <f t="shared" si="496"/>
        <v/>
      </c>
      <c r="AG240" s="195" t="str">
        <f t="shared" si="496"/>
        <v/>
      </c>
      <c r="AH240" s="195" t="str">
        <f t="shared" si="496"/>
        <v/>
      </c>
      <c r="AI240" s="195" t="str">
        <f t="shared" si="496"/>
        <v/>
      </c>
      <c r="AJ240" s="195" t="str">
        <f t="shared" si="496"/>
        <v/>
      </c>
      <c r="AK240" s="195" t="str">
        <f t="shared" si="496"/>
        <v/>
      </c>
      <c r="AL240" s="195" t="str">
        <f t="shared" si="496"/>
        <v/>
      </c>
      <c r="AM240" s="195" t="str">
        <f t="shared" si="496"/>
        <v/>
      </c>
      <c r="AN240" s="195" t="str">
        <f t="shared" si="496"/>
        <v/>
      </c>
      <c r="AO240" s="195" t="str">
        <f t="shared" si="496"/>
        <v/>
      </c>
      <c r="AP240" s="195" t="str">
        <f t="shared" si="496"/>
        <v/>
      </c>
      <c r="AQ240" s="196" t="str">
        <f>IF(J240&gt;0,"",IF(J241&gt;0,1,""))</f>
        <v/>
      </c>
      <c r="AR240" s="196" t="str">
        <f>IF(J240="","",IF(C239&gt;0,"",1))</f>
        <v/>
      </c>
      <c r="AS240" s="195" t="str">
        <f t="shared" si="493"/>
        <v/>
      </c>
      <c r="AT240" s="195" t="str">
        <f t="shared" si="493"/>
        <v/>
      </c>
      <c r="AU240" s="195" t="str">
        <f t="shared" si="493"/>
        <v/>
      </c>
      <c r="AV240" s="195" t="str">
        <f t="shared" si="493"/>
        <v/>
      </c>
      <c r="AW240" s="196"/>
      <c r="AX240" s="195" t="str">
        <f t="shared" si="493"/>
        <v/>
      </c>
      <c r="AY240" s="195" t="str">
        <f t="shared" si="493"/>
        <v/>
      </c>
      <c r="AZ240" s="195" t="str">
        <f t="shared" si="493"/>
        <v/>
      </c>
      <c r="BA240" s="195" t="str">
        <f t="shared" si="493"/>
        <v/>
      </c>
    </row>
    <row r="241" spans="1:53" s="17" customFormat="1" ht="18" customHeight="1" thickBot="1">
      <c r="A241" s="345"/>
      <c r="B241" s="303" t="s">
        <v>35</v>
      </c>
      <c r="C241" s="304"/>
      <c r="D241" s="40"/>
      <c r="E241" s="40"/>
      <c r="F241" s="41"/>
      <c r="G241" s="354"/>
      <c r="H241" s="354"/>
      <c r="I241" s="10" t="s">
        <v>36</v>
      </c>
      <c r="J241" s="152"/>
      <c r="K241" s="11" t="str">
        <f>IF(J241&gt;0,VLOOKUP(J241,男子登録情報!$J$2:$K$21,2,0),"")</f>
        <v/>
      </c>
      <c r="L241" s="12" t="s">
        <v>37</v>
      </c>
      <c r="M241" s="207"/>
      <c r="N241" s="8" t="str">
        <f t="shared" si="421"/>
        <v/>
      </c>
      <c r="O241" s="631"/>
      <c r="P241" s="308"/>
      <c r="Q241" s="309"/>
      <c r="R241" s="310"/>
      <c r="S241" s="331"/>
      <c r="T241" s="331"/>
      <c r="Y241" s="195" t="str">
        <f>IF(C239="","",COUNTIF($B$14:$C$462,C239))</f>
        <v/>
      </c>
      <c r="Z241" s="195" t="str">
        <f t="shared" ref="Z241" si="499">IF(C239="","",COUNTIF($J$14:$J$463,J241))</f>
        <v/>
      </c>
      <c r="AA241" s="195" t="str">
        <f t="shared" ref="AA241" si="500">IF(C239="","",IF(AND(Y241&gt;1,Z241&gt;1),1,""))</f>
        <v/>
      </c>
      <c r="AB241" s="195" t="str">
        <f t="shared" si="427"/>
        <v/>
      </c>
      <c r="AC241" s="195" t="str">
        <f t="shared" si="428"/>
        <v/>
      </c>
      <c r="AD241" s="195" t="str">
        <f t="shared" si="384"/>
        <v/>
      </c>
      <c r="AE241" s="195" t="str">
        <f t="shared" si="384"/>
        <v/>
      </c>
      <c r="AF241" s="195" t="str">
        <f t="shared" si="496"/>
        <v/>
      </c>
      <c r="AG241" s="195" t="str">
        <f t="shared" si="496"/>
        <v/>
      </c>
      <c r="AH241" s="195" t="str">
        <f t="shared" si="496"/>
        <v/>
      </c>
      <c r="AI241" s="195" t="str">
        <f t="shared" si="496"/>
        <v/>
      </c>
      <c r="AJ241" s="195" t="str">
        <f t="shared" si="496"/>
        <v/>
      </c>
      <c r="AK241" s="195" t="str">
        <f t="shared" si="496"/>
        <v/>
      </c>
      <c r="AL241" s="195" t="str">
        <f t="shared" si="496"/>
        <v/>
      </c>
      <c r="AM241" s="195" t="str">
        <f t="shared" si="496"/>
        <v/>
      </c>
      <c r="AN241" s="195" t="str">
        <f t="shared" si="496"/>
        <v/>
      </c>
      <c r="AO241" s="195" t="str">
        <f t="shared" si="496"/>
        <v/>
      </c>
      <c r="AP241" s="195" t="str">
        <f t="shared" si="496"/>
        <v/>
      </c>
      <c r="AQ241" s="196" t="str">
        <f>IF(C239="","",IF(S239&gt;0,"",IF(T239&gt;0,"",IF(COUNTBLANK(J239:J241)&lt;3,"",1))))</f>
        <v/>
      </c>
      <c r="AR241" s="196" t="str">
        <f>IF(J241="","",IF(C239&gt;0,"",1))</f>
        <v/>
      </c>
      <c r="AS241" s="195" t="str">
        <f t="shared" si="493"/>
        <v/>
      </c>
      <c r="AT241" s="195" t="str">
        <f t="shared" si="493"/>
        <v/>
      </c>
      <c r="AU241" s="195" t="str">
        <f t="shared" si="493"/>
        <v/>
      </c>
      <c r="AV241" s="195" t="str">
        <f t="shared" si="493"/>
        <v/>
      </c>
      <c r="AW241" s="196"/>
      <c r="AX241" s="195" t="str">
        <f t="shared" si="493"/>
        <v/>
      </c>
      <c r="AY241" s="195" t="str">
        <f t="shared" si="493"/>
        <v/>
      </c>
      <c r="AZ241" s="195" t="str">
        <f t="shared" si="493"/>
        <v/>
      </c>
      <c r="BA241" s="195" t="str">
        <f t="shared" si="493"/>
        <v/>
      </c>
    </row>
    <row r="242" spans="1:53" s="17" customFormat="1" ht="18" customHeight="1" thickTop="1" thickBot="1">
      <c r="A242" s="343">
        <v>77</v>
      </c>
      <c r="B242" s="314" t="s">
        <v>1234</v>
      </c>
      <c r="C242" s="316"/>
      <c r="D242" s="316" t="str">
        <f>IF(C242&gt;0,VLOOKUP(C242,男子登録情報!$A$1:$H$1688,3,0),"")</f>
        <v/>
      </c>
      <c r="E242" s="316" t="str">
        <f>IF(C242&gt;0,VLOOKUP(C242,男子登録情報!$A$1:$H$1688,4,0),"")</f>
        <v/>
      </c>
      <c r="F242" s="38" t="str">
        <f>IF(C242&gt;0,VLOOKUP(C242,男子登録情報!$A$1:$H$1688,8,0),"")</f>
        <v/>
      </c>
      <c r="G242" s="352" t="e">
        <f>IF(F243&gt;0,VLOOKUP(F243,男子登録情報!$N$2:$O$48,2,0),"")</f>
        <v>#N/A</v>
      </c>
      <c r="H242" s="352" t="str">
        <f>IF(C242&gt;0,TEXT(C242,"100000000"),"")</f>
        <v/>
      </c>
      <c r="I242" s="6" t="s">
        <v>29</v>
      </c>
      <c r="J242" s="152"/>
      <c r="K242" s="7" t="str">
        <f>IF(J242&gt;0,VLOOKUP(J242,男子登録情報!$J$1:$K$21,2,0),"")</f>
        <v/>
      </c>
      <c r="L242" s="6" t="s">
        <v>32</v>
      </c>
      <c r="M242" s="208"/>
      <c r="N242" s="8" t="str">
        <f t="shared" si="421"/>
        <v/>
      </c>
      <c r="O242" s="630"/>
      <c r="P242" s="326"/>
      <c r="Q242" s="327"/>
      <c r="R242" s="328"/>
      <c r="S242" s="329" t="str">
        <f>IF(C242="","",IF(COUNTIF('様式Ⅱ(男子4×100mR)'!$C$18:$C$29,C242)=0,"",$A$5))</f>
        <v/>
      </c>
      <c r="T242" s="329" t="str">
        <f>IF(C242="","",IF(COUNTIF('様式Ⅱ(男子4×400mR)'!$C$18:$C$29,C242)=0,"",$A$5))</f>
        <v/>
      </c>
      <c r="Y242" s="195" t="str">
        <f>IF(C242="","",COUNTIF($B$14:$C$462,C242))</f>
        <v/>
      </c>
      <c r="Z242" s="195" t="str">
        <f t="shared" ref="Z242" si="501">IF(C242="","",COUNTIF($J$14:$J$463,J242))</f>
        <v/>
      </c>
      <c r="AA242" s="195" t="str">
        <f t="shared" ref="AA242" si="502">IF(C242="","",IF(AND(Y242&gt;1,Z242&gt;1),1,""))</f>
        <v/>
      </c>
      <c r="AB242" s="195" t="str">
        <f t="shared" si="427"/>
        <v/>
      </c>
      <c r="AC242" s="195" t="str">
        <f t="shared" si="428"/>
        <v/>
      </c>
      <c r="AD242" s="195" t="str">
        <f t="shared" si="384"/>
        <v/>
      </c>
      <c r="AE242" s="195" t="str">
        <f t="shared" si="384"/>
        <v/>
      </c>
      <c r="AF242" s="195" t="str">
        <f t="shared" si="496"/>
        <v/>
      </c>
      <c r="AG242" s="195" t="str">
        <f t="shared" si="496"/>
        <v/>
      </c>
      <c r="AH242" s="195" t="str">
        <f t="shared" si="496"/>
        <v/>
      </c>
      <c r="AI242" s="195" t="str">
        <f t="shared" si="496"/>
        <v/>
      </c>
      <c r="AJ242" s="195" t="str">
        <f t="shared" si="496"/>
        <v/>
      </c>
      <c r="AK242" s="195" t="str">
        <f t="shared" si="496"/>
        <v/>
      </c>
      <c r="AL242" s="195" t="str">
        <f t="shared" si="496"/>
        <v/>
      </c>
      <c r="AM242" s="195" t="str">
        <f t="shared" si="496"/>
        <v/>
      </c>
      <c r="AN242" s="195" t="str">
        <f t="shared" si="496"/>
        <v/>
      </c>
      <c r="AO242" s="195" t="str">
        <f t="shared" si="496"/>
        <v/>
      </c>
      <c r="AP242" s="195" t="str">
        <f t="shared" si="496"/>
        <v/>
      </c>
      <c r="AQ242" s="196" t="str">
        <f>IF(J242&gt;0,"",IF(J243&gt;0,1,""))</f>
        <v/>
      </c>
      <c r="AR242" s="196" t="str">
        <f>IF(J242="","",IF(C242&gt;0,"",1))</f>
        <v/>
      </c>
      <c r="AS242" s="195" t="str">
        <f t="shared" si="493"/>
        <v/>
      </c>
      <c r="AT242" s="195" t="str">
        <f t="shared" si="493"/>
        <v/>
      </c>
      <c r="AU242" s="195" t="str">
        <f t="shared" si="493"/>
        <v/>
      </c>
      <c r="AV242" s="195" t="str">
        <f t="shared" si="493"/>
        <v/>
      </c>
      <c r="AW242" s="196">
        <f>COUNTIF($C$14:C242,C242)</f>
        <v>0</v>
      </c>
      <c r="AX242" s="195" t="str">
        <f t="shared" si="493"/>
        <v/>
      </c>
      <c r="AY242" s="195" t="str">
        <f t="shared" si="493"/>
        <v/>
      </c>
      <c r="AZ242" s="195" t="str">
        <f t="shared" si="493"/>
        <v/>
      </c>
      <c r="BA242" s="195" t="str">
        <f t="shared" si="493"/>
        <v/>
      </c>
    </row>
    <row r="243" spans="1:53" s="17" customFormat="1" ht="18" customHeight="1" thickBot="1">
      <c r="A243" s="344"/>
      <c r="B243" s="315"/>
      <c r="C243" s="317"/>
      <c r="D243" s="317"/>
      <c r="E243" s="317"/>
      <c r="F243" s="39" t="str">
        <f>IF(C242&gt;0,VLOOKUP(C242,男子登録情報!$A$1:$H$1688,5,0),"")</f>
        <v/>
      </c>
      <c r="G243" s="353"/>
      <c r="H243" s="353"/>
      <c r="I243" s="9" t="s">
        <v>33</v>
      </c>
      <c r="J243" s="152"/>
      <c r="K243" s="7" t="str">
        <f>IF(J243&gt;0,VLOOKUP(J243,男子登録情報!$J$2:$K$21,2,0),"")</f>
        <v/>
      </c>
      <c r="L243" s="9" t="s">
        <v>34</v>
      </c>
      <c r="M243" s="206"/>
      <c r="N243" s="8" t="str">
        <f t="shared" si="421"/>
        <v/>
      </c>
      <c r="O243" s="630"/>
      <c r="P243" s="305"/>
      <c r="Q243" s="306"/>
      <c r="R243" s="307"/>
      <c r="S243" s="330"/>
      <c r="T243" s="330"/>
      <c r="Y243" s="195" t="str">
        <f>IF(C242="","",COUNTIF($B$14:$C$462,C242))</f>
        <v/>
      </c>
      <c r="Z243" s="195" t="str">
        <f t="shared" ref="Z243" si="503">IF(C242="","",COUNTIF($J$14:$J$463,J243))</f>
        <v/>
      </c>
      <c r="AA243" s="195" t="str">
        <f t="shared" ref="AA243" si="504">IF(C242="","",IF(AND(Y243&gt;1,Z243&gt;1),1,""))</f>
        <v/>
      </c>
      <c r="AB243" s="195" t="str">
        <f t="shared" si="427"/>
        <v/>
      </c>
      <c r="AC243" s="195" t="str">
        <f t="shared" si="428"/>
        <v/>
      </c>
      <c r="AD243" s="195" t="str">
        <f t="shared" si="384"/>
        <v/>
      </c>
      <c r="AE243" s="195" t="str">
        <f t="shared" si="384"/>
        <v/>
      </c>
      <c r="AF243" s="195" t="str">
        <f t="shared" si="496"/>
        <v/>
      </c>
      <c r="AG243" s="195" t="str">
        <f t="shared" si="496"/>
        <v/>
      </c>
      <c r="AH243" s="195" t="str">
        <f t="shared" si="496"/>
        <v/>
      </c>
      <c r="AI243" s="195" t="str">
        <f t="shared" si="496"/>
        <v/>
      </c>
      <c r="AJ243" s="195" t="str">
        <f t="shared" si="496"/>
        <v/>
      </c>
      <c r="AK243" s="195" t="str">
        <f t="shared" si="496"/>
        <v/>
      </c>
      <c r="AL243" s="195" t="str">
        <f t="shared" si="496"/>
        <v/>
      </c>
      <c r="AM243" s="195" t="str">
        <f t="shared" si="496"/>
        <v/>
      </c>
      <c r="AN243" s="195" t="str">
        <f t="shared" si="496"/>
        <v/>
      </c>
      <c r="AO243" s="195" t="str">
        <f t="shared" si="496"/>
        <v/>
      </c>
      <c r="AP243" s="195" t="str">
        <f t="shared" si="496"/>
        <v/>
      </c>
      <c r="AQ243" s="196" t="str">
        <f>IF(J243&gt;0,"",IF(J244&gt;0,1,""))</f>
        <v/>
      </c>
      <c r="AR243" s="196" t="str">
        <f>IF(J243="","",IF(C242&gt;0,"",1))</f>
        <v/>
      </c>
      <c r="AS243" s="195" t="str">
        <f t="shared" si="493"/>
        <v/>
      </c>
      <c r="AT243" s="195" t="str">
        <f t="shared" si="493"/>
        <v/>
      </c>
      <c r="AU243" s="195" t="str">
        <f t="shared" si="493"/>
        <v/>
      </c>
      <c r="AV243" s="195" t="str">
        <f t="shared" si="493"/>
        <v/>
      </c>
      <c r="AW243" s="196"/>
      <c r="AX243" s="195" t="str">
        <f t="shared" si="493"/>
        <v/>
      </c>
      <c r="AY243" s="195" t="str">
        <f t="shared" si="493"/>
        <v/>
      </c>
      <c r="AZ243" s="195" t="str">
        <f t="shared" si="493"/>
        <v/>
      </c>
      <c r="BA243" s="195" t="str">
        <f t="shared" si="493"/>
        <v/>
      </c>
    </row>
    <row r="244" spans="1:53" s="17" customFormat="1" ht="18" customHeight="1" thickBot="1">
      <c r="A244" s="345"/>
      <c r="B244" s="303" t="s">
        <v>35</v>
      </c>
      <c r="C244" s="304"/>
      <c r="D244" s="40"/>
      <c r="E244" s="40"/>
      <c r="F244" s="41"/>
      <c r="G244" s="354"/>
      <c r="H244" s="354"/>
      <c r="I244" s="10" t="s">
        <v>36</v>
      </c>
      <c r="J244" s="152"/>
      <c r="K244" s="11" t="str">
        <f>IF(J244&gt;0,VLOOKUP(J244,男子登録情報!$J$2:$K$21,2,0),"")</f>
        <v/>
      </c>
      <c r="L244" s="12" t="s">
        <v>37</v>
      </c>
      <c r="M244" s="207"/>
      <c r="N244" s="8" t="str">
        <f t="shared" si="421"/>
        <v/>
      </c>
      <c r="O244" s="631"/>
      <c r="P244" s="308"/>
      <c r="Q244" s="309"/>
      <c r="R244" s="310"/>
      <c r="S244" s="331"/>
      <c r="T244" s="331"/>
      <c r="Y244" s="195" t="str">
        <f>IF(C242="","",COUNTIF($B$14:$C$462,C242))</f>
        <v/>
      </c>
      <c r="Z244" s="195" t="str">
        <f t="shared" ref="Z244" si="505">IF(C242="","",COUNTIF($J$14:$J$463,J244))</f>
        <v/>
      </c>
      <c r="AA244" s="195" t="str">
        <f t="shared" ref="AA244" si="506">IF(C242="","",IF(AND(Y244&gt;1,Z244&gt;1),1,""))</f>
        <v/>
      </c>
      <c r="AB244" s="195" t="str">
        <f t="shared" si="427"/>
        <v/>
      </c>
      <c r="AC244" s="195" t="str">
        <f t="shared" si="428"/>
        <v/>
      </c>
      <c r="AD244" s="195" t="str">
        <f t="shared" si="384"/>
        <v/>
      </c>
      <c r="AE244" s="195" t="str">
        <f t="shared" si="384"/>
        <v/>
      </c>
      <c r="AF244" s="195" t="str">
        <f t="shared" si="496"/>
        <v/>
      </c>
      <c r="AG244" s="195" t="str">
        <f t="shared" si="496"/>
        <v/>
      </c>
      <c r="AH244" s="195" t="str">
        <f t="shared" si="496"/>
        <v/>
      </c>
      <c r="AI244" s="195" t="str">
        <f t="shared" si="496"/>
        <v/>
      </c>
      <c r="AJ244" s="195" t="str">
        <f t="shared" si="496"/>
        <v/>
      </c>
      <c r="AK244" s="195" t="str">
        <f t="shared" si="496"/>
        <v/>
      </c>
      <c r="AL244" s="195" t="str">
        <f t="shared" si="496"/>
        <v/>
      </c>
      <c r="AM244" s="195" t="str">
        <f t="shared" si="496"/>
        <v/>
      </c>
      <c r="AN244" s="195" t="str">
        <f t="shared" si="496"/>
        <v/>
      </c>
      <c r="AO244" s="195" t="str">
        <f t="shared" si="496"/>
        <v/>
      </c>
      <c r="AP244" s="195" t="str">
        <f t="shared" si="496"/>
        <v/>
      </c>
      <c r="AQ244" s="196" t="str">
        <f>IF(C242="","",IF(S242&gt;0,"",IF(T242&gt;0,"",IF(COUNTBLANK(J242:J244)&lt;3,"",1))))</f>
        <v/>
      </c>
      <c r="AR244" s="196" t="str">
        <f>IF(J244="","",IF(C242&gt;0,"",1))</f>
        <v/>
      </c>
      <c r="AS244" s="195" t="str">
        <f t="shared" si="493"/>
        <v/>
      </c>
      <c r="AT244" s="195" t="str">
        <f t="shared" si="493"/>
        <v/>
      </c>
      <c r="AU244" s="195" t="str">
        <f t="shared" si="493"/>
        <v/>
      </c>
      <c r="AV244" s="195" t="str">
        <f t="shared" si="493"/>
        <v/>
      </c>
      <c r="AW244" s="196"/>
      <c r="AX244" s="195" t="str">
        <f t="shared" si="493"/>
        <v/>
      </c>
      <c r="AY244" s="195" t="str">
        <f t="shared" si="493"/>
        <v/>
      </c>
      <c r="AZ244" s="195" t="str">
        <f t="shared" si="493"/>
        <v/>
      </c>
      <c r="BA244" s="195" t="str">
        <f t="shared" si="493"/>
        <v/>
      </c>
    </row>
    <row r="245" spans="1:53" s="17" customFormat="1" ht="18" customHeight="1" thickTop="1" thickBot="1">
      <c r="A245" s="343">
        <v>78</v>
      </c>
      <c r="B245" s="314" t="s">
        <v>1234</v>
      </c>
      <c r="C245" s="316"/>
      <c r="D245" s="316" t="str">
        <f>IF(C245&gt;0,VLOOKUP(C245,男子登録情報!$A$1:$H$1688,3,0),"")</f>
        <v/>
      </c>
      <c r="E245" s="316" t="str">
        <f>IF(C245&gt;0,VLOOKUP(C245,男子登録情報!$A$1:$H$1688,4,0),"")</f>
        <v/>
      </c>
      <c r="F245" s="38" t="str">
        <f>IF(C245&gt;0,VLOOKUP(C245,男子登録情報!$A$1:$H$1688,8,0),"")</f>
        <v/>
      </c>
      <c r="G245" s="352" t="e">
        <f>IF(F246&gt;0,VLOOKUP(F246,男子登録情報!$N$2:$O$48,2,0),"")</f>
        <v>#N/A</v>
      </c>
      <c r="H245" s="352" t="str">
        <f>IF(C245&gt;0,TEXT(C245,"100000000"),"")</f>
        <v/>
      </c>
      <c r="I245" s="6" t="s">
        <v>29</v>
      </c>
      <c r="J245" s="152"/>
      <c r="K245" s="7" t="str">
        <f>IF(J245&gt;0,VLOOKUP(J245,男子登録情報!$J$1:$K$21,2,0),"")</f>
        <v/>
      </c>
      <c r="L245" s="6" t="s">
        <v>32</v>
      </c>
      <c r="M245" s="208"/>
      <c r="N245" s="8" t="str">
        <f t="shared" si="421"/>
        <v/>
      </c>
      <c r="O245" s="630"/>
      <c r="P245" s="326"/>
      <c r="Q245" s="327"/>
      <c r="R245" s="328"/>
      <c r="S245" s="329" t="str">
        <f>IF(C245="","",IF(COUNTIF('様式Ⅱ(男子4×100mR)'!$C$18:$C$29,C245)=0,"",$A$5))</f>
        <v/>
      </c>
      <c r="T245" s="329" t="str">
        <f>IF(C245="","",IF(COUNTIF('様式Ⅱ(男子4×400mR)'!$C$18:$C$29,C245)=0,"",$A$5))</f>
        <v/>
      </c>
      <c r="Y245" s="195" t="str">
        <f>IF(C245="","",COUNTIF($B$14:$C$462,C245))</f>
        <v/>
      </c>
      <c r="Z245" s="195" t="str">
        <f t="shared" ref="Z245" si="507">IF(C245="","",COUNTIF($J$14:$J$463,J245))</f>
        <v/>
      </c>
      <c r="AA245" s="195" t="str">
        <f t="shared" ref="AA245" si="508">IF(C245="","",IF(AND(Y245&gt;1,Z245&gt;1),1,""))</f>
        <v/>
      </c>
      <c r="AB245" s="195" t="str">
        <f t="shared" si="427"/>
        <v/>
      </c>
      <c r="AC245" s="195" t="str">
        <f t="shared" si="428"/>
        <v/>
      </c>
      <c r="AD245" s="195" t="str">
        <f t="shared" si="384"/>
        <v/>
      </c>
      <c r="AE245" s="195" t="str">
        <f t="shared" si="384"/>
        <v/>
      </c>
      <c r="AF245" s="195" t="str">
        <f t="shared" si="496"/>
        <v/>
      </c>
      <c r="AG245" s="195" t="str">
        <f t="shared" si="496"/>
        <v/>
      </c>
      <c r="AH245" s="195" t="str">
        <f t="shared" si="496"/>
        <v/>
      </c>
      <c r="AI245" s="195" t="str">
        <f t="shared" si="496"/>
        <v/>
      </c>
      <c r="AJ245" s="195" t="str">
        <f t="shared" si="496"/>
        <v/>
      </c>
      <c r="AK245" s="195" t="str">
        <f t="shared" si="496"/>
        <v/>
      </c>
      <c r="AL245" s="195" t="str">
        <f t="shared" si="496"/>
        <v/>
      </c>
      <c r="AM245" s="195" t="str">
        <f t="shared" si="496"/>
        <v/>
      </c>
      <c r="AN245" s="195" t="str">
        <f t="shared" si="496"/>
        <v/>
      </c>
      <c r="AO245" s="195" t="str">
        <f t="shared" si="496"/>
        <v/>
      </c>
      <c r="AP245" s="195" t="str">
        <f t="shared" si="496"/>
        <v/>
      </c>
      <c r="AQ245" s="196" t="str">
        <f>IF(J245&gt;0,"",IF(J246&gt;0,1,""))</f>
        <v/>
      </c>
      <c r="AR245" s="196" t="str">
        <f>IF(J245="","",IF(C245&gt;0,"",1))</f>
        <v/>
      </c>
      <c r="AS245" s="195" t="str">
        <f t="shared" si="493"/>
        <v/>
      </c>
      <c r="AT245" s="195" t="str">
        <f t="shared" si="493"/>
        <v/>
      </c>
      <c r="AU245" s="195" t="str">
        <f t="shared" si="493"/>
        <v/>
      </c>
      <c r="AV245" s="195" t="str">
        <f t="shared" si="493"/>
        <v/>
      </c>
      <c r="AW245" s="196">
        <f>COUNTIF($C$14:C245,C245)</f>
        <v>0</v>
      </c>
      <c r="AX245" s="195" t="str">
        <f t="shared" si="493"/>
        <v/>
      </c>
      <c r="AY245" s="195" t="str">
        <f t="shared" si="493"/>
        <v/>
      </c>
      <c r="AZ245" s="195" t="str">
        <f t="shared" si="493"/>
        <v/>
      </c>
      <c r="BA245" s="195" t="str">
        <f t="shared" si="493"/>
        <v/>
      </c>
    </row>
    <row r="246" spans="1:53" s="17" customFormat="1" ht="18" customHeight="1" thickBot="1">
      <c r="A246" s="344"/>
      <c r="B246" s="315"/>
      <c r="C246" s="317"/>
      <c r="D246" s="317"/>
      <c r="E246" s="317"/>
      <c r="F246" s="39" t="str">
        <f>IF(C245&gt;0,VLOOKUP(C245,男子登録情報!$A$1:$H$1688,5,0),"")</f>
        <v/>
      </c>
      <c r="G246" s="353"/>
      <c r="H246" s="353"/>
      <c r="I246" s="9" t="s">
        <v>33</v>
      </c>
      <c r="J246" s="152"/>
      <c r="K246" s="7" t="str">
        <f>IF(J246&gt;0,VLOOKUP(J246,男子登録情報!$J$2:$K$21,2,0),"")</f>
        <v/>
      </c>
      <c r="L246" s="9" t="s">
        <v>34</v>
      </c>
      <c r="M246" s="206"/>
      <c r="N246" s="8" t="str">
        <f t="shared" si="421"/>
        <v/>
      </c>
      <c r="O246" s="630"/>
      <c r="P246" s="305"/>
      <c r="Q246" s="306"/>
      <c r="R246" s="307"/>
      <c r="S246" s="330"/>
      <c r="T246" s="330"/>
      <c r="Y246" s="195" t="str">
        <f>IF(C245="","",COUNTIF($B$14:$C$462,C245))</f>
        <v/>
      </c>
      <c r="Z246" s="195" t="str">
        <f t="shared" ref="Z246" si="509">IF(C245="","",COUNTIF($J$14:$J$463,J246))</f>
        <v/>
      </c>
      <c r="AA246" s="195" t="str">
        <f t="shared" ref="AA246" si="510">IF(C245="","",IF(AND(Y246&gt;1,Z246&gt;1),1,""))</f>
        <v/>
      </c>
      <c r="AB246" s="195" t="str">
        <f t="shared" si="427"/>
        <v/>
      </c>
      <c r="AC246" s="195" t="str">
        <f t="shared" si="428"/>
        <v/>
      </c>
      <c r="AD246" s="195" t="str">
        <f t="shared" si="384"/>
        <v/>
      </c>
      <c r="AE246" s="195" t="str">
        <f t="shared" si="384"/>
        <v/>
      </c>
      <c r="AF246" s="195" t="str">
        <f t="shared" si="496"/>
        <v/>
      </c>
      <c r="AG246" s="195" t="str">
        <f t="shared" si="496"/>
        <v/>
      </c>
      <c r="AH246" s="195" t="str">
        <f t="shared" si="496"/>
        <v/>
      </c>
      <c r="AI246" s="195" t="str">
        <f t="shared" si="496"/>
        <v/>
      </c>
      <c r="AJ246" s="195" t="str">
        <f t="shared" si="496"/>
        <v/>
      </c>
      <c r="AK246" s="195" t="str">
        <f t="shared" si="496"/>
        <v/>
      </c>
      <c r="AL246" s="195" t="str">
        <f t="shared" si="496"/>
        <v/>
      </c>
      <c r="AM246" s="195" t="str">
        <f t="shared" si="496"/>
        <v/>
      </c>
      <c r="AN246" s="195" t="str">
        <f t="shared" si="496"/>
        <v/>
      </c>
      <c r="AO246" s="195" t="str">
        <f t="shared" si="496"/>
        <v/>
      </c>
      <c r="AP246" s="195" t="str">
        <f t="shared" si="496"/>
        <v/>
      </c>
      <c r="AQ246" s="196" t="str">
        <f>IF(J246&gt;0,"",IF(J247&gt;0,1,""))</f>
        <v/>
      </c>
      <c r="AR246" s="196" t="str">
        <f>IF(J246="","",IF(C245&gt;0,"",1))</f>
        <v/>
      </c>
      <c r="AS246" s="195" t="str">
        <f t="shared" si="493"/>
        <v/>
      </c>
      <c r="AT246" s="195" t="str">
        <f t="shared" si="493"/>
        <v/>
      </c>
      <c r="AU246" s="195" t="str">
        <f t="shared" si="493"/>
        <v/>
      </c>
      <c r="AV246" s="195" t="str">
        <f t="shared" si="493"/>
        <v/>
      </c>
      <c r="AW246" s="196"/>
      <c r="AX246" s="195" t="str">
        <f t="shared" si="493"/>
        <v/>
      </c>
      <c r="AY246" s="195" t="str">
        <f t="shared" si="493"/>
        <v/>
      </c>
      <c r="AZ246" s="195" t="str">
        <f t="shared" si="493"/>
        <v/>
      </c>
      <c r="BA246" s="195" t="str">
        <f t="shared" si="493"/>
        <v/>
      </c>
    </row>
    <row r="247" spans="1:53" s="17" customFormat="1" ht="18" customHeight="1" thickBot="1">
      <c r="A247" s="345"/>
      <c r="B247" s="303" t="s">
        <v>35</v>
      </c>
      <c r="C247" s="304"/>
      <c r="D247" s="40"/>
      <c r="E247" s="40"/>
      <c r="F247" s="41"/>
      <c r="G247" s="354"/>
      <c r="H247" s="354"/>
      <c r="I247" s="10" t="s">
        <v>36</v>
      </c>
      <c r="J247" s="152"/>
      <c r="K247" s="11" t="str">
        <f>IF(J247&gt;0,VLOOKUP(J247,男子登録情報!$J$2:$K$21,2,0),"")</f>
        <v/>
      </c>
      <c r="L247" s="12" t="s">
        <v>37</v>
      </c>
      <c r="M247" s="207"/>
      <c r="N247" s="8" t="str">
        <f t="shared" si="421"/>
        <v/>
      </c>
      <c r="O247" s="631"/>
      <c r="P247" s="308"/>
      <c r="Q247" s="309"/>
      <c r="R247" s="310"/>
      <c r="S247" s="331"/>
      <c r="T247" s="331"/>
      <c r="Y247" s="195" t="str">
        <f>IF(C245="","",COUNTIF($B$14:$C$462,C245))</f>
        <v/>
      </c>
      <c r="Z247" s="195" t="str">
        <f t="shared" ref="Z247" si="511">IF(C245="","",COUNTIF($J$14:$J$463,J247))</f>
        <v/>
      </c>
      <c r="AA247" s="195" t="str">
        <f t="shared" ref="AA247" si="512">IF(C245="","",IF(AND(Y247&gt;1,Z247&gt;1),1,""))</f>
        <v/>
      </c>
      <c r="AB247" s="195" t="str">
        <f t="shared" si="427"/>
        <v/>
      </c>
      <c r="AC247" s="195" t="str">
        <f t="shared" si="428"/>
        <v/>
      </c>
      <c r="AD247" s="195" t="str">
        <f t="shared" si="384"/>
        <v/>
      </c>
      <c r="AE247" s="195" t="str">
        <f t="shared" si="384"/>
        <v/>
      </c>
      <c r="AF247" s="195" t="str">
        <f t="shared" si="496"/>
        <v/>
      </c>
      <c r="AG247" s="195" t="str">
        <f t="shared" si="496"/>
        <v/>
      </c>
      <c r="AH247" s="195" t="str">
        <f t="shared" si="496"/>
        <v/>
      </c>
      <c r="AI247" s="195" t="str">
        <f t="shared" si="496"/>
        <v/>
      </c>
      <c r="AJ247" s="195" t="str">
        <f t="shared" si="496"/>
        <v/>
      </c>
      <c r="AK247" s="195" t="str">
        <f t="shared" si="496"/>
        <v/>
      </c>
      <c r="AL247" s="195" t="str">
        <f t="shared" si="496"/>
        <v/>
      </c>
      <c r="AM247" s="195" t="str">
        <f t="shared" si="496"/>
        <v/>
      </c>
      <c r="AN247" s="195" t="str">
        <f t="shared" si="496"/>
        <v/>
      </c>
      <c r="AO247" s="195" t="str">
        <f t="shared" si="496"/>
        <v/>
      </c>
      <c r="AP247" s="195" t="str">
        <f t="shared" si="496"/>
        <v/>
      </c>
      <c r="AQ247" s="196" t="str">
        <f>IF(C245="","",IF(S245&gt;0,"",IF(T245&gt;0,"",IF(COUNTBLANK(J245:J247)&lt;3,"",1))))</f>
        <v/>
      </c>
      <c r="AR247" s="196" t="str">
        <f>IF(J247="","",IF(C245&gt;0,"",1))</f>
        <v/>
      </c>
      <c r="AS247" s="195" t="str">
        <f t="shared" si="493"/>
        <v/>
      </c>
      <c r="AT247" s="195" t="str">
        <f t="shared" si="493"/>
        <v/>
      </c>
      <c r="AU247" s="195" t="str">
        <f t="shared" si="493"/>
        <v/>
      </c>
      <c r="AV247" s="195" t="str">
        <f t="shared" si="493"/>
        <v/>
      </c>
      <c r="AW247" s="196"/>
      <c r="AX247" s="195" t="str">
        <f t="shared" si="493"/>
        <v/>
      </c>
      <c r="AY247" s="195" t="str">
        <f t="shared" si="493"/>
        <v/>
      </c>
      <c r="AZ247" s="195" t="str">
        <f t="shared" si="493"/>
        <v/>
      </c>
      <c r="BA247" s="195" t="str">
        <f t="shared" si="493"/>
        <v/>
      </c>
    </row>
    <row r="248" spans="1:53" s="17" customFormat="1" ht="18" customHeight="1" thickTop="1" thickBot="1">
      <c r="A248" s="343">
        <v>79</v>
      </c>
      <c r="B248" s="314" t="s">
        <v>1234</v>
      </c>
      <c r="C248" s="316"/>
      <c r="D248" s="316" t="str">
        <f>IF(C248&gt;0,VLOOKUP(C248,男子登録情報!$A$1:$H$1688,3,0),"")</f>
        <v/>
      </c>
      <c r="E248" s="316" t="str">
        <f>IF(C248&gt;0,VLOOKUP(C248,男子登録情報!$A$1:$H$1688,4,0),"")</f>
        <v/>
      </c>
      <c r="F248" s="38" t="str">
        <f>IF(C248&gt;0,VLOOKUP(C248,男子登録情報!$A$1:$H$1688,8,0),"")</f>
        <v/>
      </c>
      <c r="G248" s="352" t="e">
        <f>IF(F249&gt;0,VLOOKUP(F249,男子登録情報!$N$2:$O$48,2,0),"")</f>
        <v>#N/A</v>
      </c>
      <c r="H248" s="352" t="str">
        <f>IF(C248&gt;0,TEXT(C248,"100000000"),"")</f>
        <v/>
      </c>
      <c r="I248" s="6" t="s">
        <v>29</v>
      </c>
      <c r="J248" s="152"/>
      <c r="K248" s="7" t="str">
        <f>IF(J248&gt;0,VLOOKUP(J248,男子登録情報!$J$1:$K$21,2,0),"")</f>
        <v/>
      </c>
      <c r="L248" s="6" t="s">
        <v>32</v>
      </c>
      <c r="M248" s="208"/>
      <c r="N248" s="8" t="str">
        <f t="shared" si="421"/>
        <v/>
      </c>
      <c r="O248" s="630"/>
      <c r="P248" s="326"/>
      <c r="Q248" s="327"/>
      <c r="R248" s="328"/>
      <c r="S248" s="329" t="str">
        <f>IF(C248="","",IF(COUNTIF('様式Ⅱ(男子4×100mR)'!$C$18:$C$29,C248)=0,"",$A$5))</f>
        <v/>
      </c>
      <c r="T248" s="329" t="str">
        <f>IF(C248="","",IF(COUNTIF('様式Ⅱ(男子4×400mR)'!$C$18:$C$29,C248)=0,"",$A$5))</f>
        <v/>
      </c>
      <c r="Y248" s="195" t="str">
        <f>IF(C248="","",COUNTIF($B$14:$C$462,C248))</f>
        <v/>
      </c>
      <c r="Z248" s="195" t="str">
        <f t="shared" ref="Z248" si="513">IF(C248="","",COUNTIF($J$14:$J$463,J248))</f>
        <v/>
      </c>
      <c r="AA248" s="195" t="str">
        <f t="shared" ref="AA248" si="514">IF(C248="","",IF(AND(Y248&gt;1,Z248&gt;1),1,""))</f>
        <v/>
      </c>
      <c r="AB248" s="195" t="str">
        <f t="shared" si="427"/>
        <v/>
      </c>
      <c r="AC248" s="195" t="str">
        <f t="shared" si="428"/>
        <v/>
      </c>
      <c r="AD248" s="195" t="str">
        <f t="shared" si="384"/>
        <v/>
      </c>
      <c r="AE248" s="195" t="str">
        <f t="shared" si="384"/>
        <v/>
      </c>
      <c r="AF248" s="195" t="str">
        <f t="shared" si="496"/>
        <v/>
      </c>
      <c r="AG248" s="195" t="str">
        <f t="shared" si="496"/>
        <v/>
      </c>
      <c r="AH248" s="195" t="str">
        <f t="shared" si="496"/>
        <v/>
      </c>
      <c r="AI248" s="195" t="str">
        <f t="shared" si="496"/>
        <v/>
      </c>
      <c r="AJ248" s="195" t="str">
        <f t="shared" si="496"/>
        <v/>
      </c>
      <c r="AK248" s="195" t="str">
        <f t="shared" si="496"/>
        <v/>
      </c>
      <c r="AL248" s="195" t="str">
        <f t="shared" si="496"/>
        <v/>
      </c>
      <c r="AM248" s="195" t="str">
        <f t="shared" si="496"/>
        <v/>
      </c>
      <c r="AN248" s="195" t="str">
        <f t="shared" si="496"/>
        <v/>
      </c>
      <c r="AO248" s="195" t="str">
        <f t="shared" si="496"/>
        <v/>
      </c>
      <c r="AP248" s="195" t="str">
        <f t="shared" si="496"/>
        <v/>
      </c>
      <c r="AQ248" s="196" t="str">
        <f>IF(J248&gt;0,"",IF(J249&gt;0,1,""))</f>
        <v/>
      </c>
      <c r="AR248" s="196" t="str">
        <f>IF(J248="","",IF(C248&gt;0,"",1))</f>
        <v/>
      </c>
      <c r="AS248" s="195" t="str">
        <f t="shared" si="493"/>
        <v/>
      </c>
      <c r="AT248" s="195" t="str">
        <f t="shared" si="493"/>
        <v/>
      </c>
      <c r="AU248" s="195" t="str">
        <f t="shared" si="493"/>
        <v/>
      </c>
      <c r="AV248" s="195" t="str">
        <f t="shared" si="493"/>
        <v/>
      </c>
      <c r="AW248" s="196">
        <f>COUNTIF($C$14:C248,C248)</f>
        <v>0</v>
      </c>
      <c r="AX248" s="195" t="str">
        <f t="shared" si="493"/>
        <v/>
      </c>
      <c r="AY248" s="195" t="str">
        <f t="shared" si="493"/>
        <v/>
      </c>
      <c r="AZ248" s="195" t="str">
        <f t="shared" si="493"/>
        <v/>
      </c>
      <c r="BA248" s="195" t="str">
        <f t="shared" si="493"/>
        <v/>
      </c>
    </row>
    <row r="249" spans="1:53" s="17" customFormat="1" ht="18" customHeight="1" thickBot="1">
      <c r="A249" s="344"/>
      <c r="B249" s="315"/>
      <c r="C249" s="317"/>
      <c r="D249" s="317"/>
      <c r="E249" s="317"/>
      <c r="F249" s="39" t="str">
        <f>IF(C248&gt;0,VLOOKUP(C248,男子登録情報!$A$1:$H$1688,5,0),"")</f>
        <v/>
      </c>
      <c r="G249" s="353"/>
      <c r="H249" s="353"/>
      <c r="I249" s="9" t="s">
        <v>33</v>
      </c>
      <c r="J249" s="152"/>
      <c r="K249" s="7" t="str">
        <f>IF(J249&gt;0,VLOOKUP(J249,男子登録情報!$J$2:$K$21,2,0),"")</f>
        <v/>
      </c>
      <c r="L249" s="9" t="s">
        <v>34</v>
      </c>
      <c r="M249" s="206"/>
      <c r="N249" s="8" t="str">
        <f t="shared" si="421"/>
        <v/>
      </c>
      <c r="O249" s="630"/>
      <c r="P249" s="305"/>
      <c r="Q249" s="306"/>
      <c r="R249" s="307"/>
      <c r="S249" s="330"/>
      <c r="T249" s="330"/>
      <c r="Y249" s="195" t="str">
        <f>IF(C248="","",COUNTIF($B$14:$C$462,C248))</f>
        <v/>
      </c>
      <c r="Z249" s="195" t="str">
        <f t="shared" ref="Z249" si="515">IF(C248="","",COUNTIF($J$14:$J$463,J249))</f>
        <v/>
      </c>
      <c r="AA249" s="195" t="str">
        <f t="shared" ref="AA249" si="516">IF(C248="","",IF(AND(Y249&gt;1,Z249&gt;1),1,""))</f>
        <v/>
      </c>
      <c r="AB249" s="195" t="str">
        <f t="shared" si="427"/>
        <v/>
      </c>
      <c r="AC249" s="195" t="str">
        <f t="shared" si="428"/>
        <v/>
      </c>
      <c r="AD249" s="195" t="str">
        <f t="shared" si="384"/>
        <v/>
      </c>
      <c r="AE249" s="195" t="str">
        <f t="shared" si="384"/>
        <v/>
      </c>
      <c r="AF249" s="195" t="str">
        <f t="shared" si="496"/>
        <v/>
      </c>
      <c r="AG249" s="195" t="str">
        <f t="shared" si="496"/>
        <v/>
      </c>
      <c r="AH249" s="195" t="str">
        <f t="shared" si="496"/>
        <v/>
      </c>
      <c r="AI249" s="195" t="str">
        <f t="shared" si="496"/>
        <v/>
      </c>
      <c r="AJ249" s="195" t="str">
        <f t="shared" si="496"/>
        <v/>
      </c>
      <c r="AK249" s="195" t="str">
        <f t="shared" si="496"/>
        <v/>
      </c>
      <c r="AL249" s="195" t="str">
        <f t="shared" si="496"/>
        <v/>
      </c>
      <c r="AM249" s="195" t="str">
        <f t="shared" si="496"/>
        <v/>
      </c>
      <c r="AN249" s="195" t="str">
        <f t="shared" si="496"/>
        <v/>
      </c>
      <c r="AO249" s="195" t="str">
        <f t="shared" si="496"/>
        <v/>
      </c>
      <c r="AP249" s="195" t="str">
        <f t="shared" si="496"/>
        <v/>
      </c>
      <c r="AQ249" s="196" t="str">
        <f>IF(J249&gt;0,"",IF(J250&gt;0,1,""))</f>
        <v/>
      </c>
      <c r="AR249" s="196" t="str">
        <f>IF(J249="","",IF(C248&gt;0,"",1))</f>
        <v/>
      </c>
      <c r="AS249" s="195" t="str">
        <f t="shared" si="493"/>
        <v/>
      </c>
      <c r="AT249" s="195" t="str">
        <f t="shared" si="493"/>
        <v/>
      </c>
      <c r="AU249" s="195" t="str">
        <f t="shared" si="493"/>
        <v/>
      </c>
      <c r="AV249" s="195" t="str">
        <f t="shared" si="493"/>
        <v/>
      </c>
      <c r="AW249" s="196"/>
      <c r="AX249" s="195" t="str">
        <f t="shared" si="493"/>
        <v/>
      </c>
      <c r="AY249" s="195" t="str">
        <f t="shared" si="493"/>
        <v/>
      </c>
      <c r="AZ249" s="195" t="str">
        <f t="shared" si="493"/>
        <v/>
      </c>
      <c r="BA249" s="195" t="str">
        <f t="shared" si="493"/>
        <v/>
      </c>
    </row>
    <row r="250" spans="1:53" s="17" customFormat="1" ht="18" customHeight="1" thickBot="1">
      <c r="A250" s="345"/>
      <c r="B250" s="303" t="s">
        <v>35</v>
      </c>
      <c r="C250" s="304"/>
      <c r="D250" s="40"/>
      <c r="E250" s="40"/>
      <c r="F250" s="41"/>
      <c r="G250" s="354"/>
      <c r="H250" s="354"/>
      <c r="I250" s="10" t="s">
        <v>36</v>
      </c>
      <c r="J250" s="152"/>
      <c r="K250" s="11" t="str">
        <f>IF(J250&gt;0,VLOOKUP(J250,男子登録情報!$J$2:$K$21,2,0),"")</f>
        <v/>
      </c>
      <c r="L250" s="12" t="s">
        <v>37</v>
      </c>
      <c r="M250" s="207"/>
      <c r="N250" s="8" t="str">
        <f t="shared" si="421"/>
        <v/>
      </c>
      <c r="O250" s="631"/>
      <c r="P250" s="308"/>
      <c r="Q250" s="309"/>
      <c r="R250" s="310"/>
      <c r="S250" s="331"/>
      <c r="T250" s="331"/>
      <c r="Y250" s="195" t="str">
        <f>IF(C248="","",COUNTIF($B$14:$C$462,C248))</f>
        <v/>
      </c>
      <c r="Z250" s="195" t="str">
        <f t="shared" ref="Z250" si="517">IF(C248="","",COUNTIF($J$14:$J$463,J250))</f>
        <v/>
      </c>
      <c r="AA250" s="195" t="str">
        <f t="shared" ref="AA250" si="518">IF(C248="","",IF(AND(Y250&gt;1,Z250&gt;1),1,""))</f>
        <v/>
      </c>
      <c r="AB250" s="195" t="str">
        <f t="shared" si="427"/>
        <v/>
      </c>
      <c r="AC250" s="195" t="str">
        <f t="shared" si="428"/>
        <v/>
      </c>
      <c r="AD250" s="195" t="str">
        <f t="shared" si="384"/>
        <v/>
      </c>
      <c r="AE250" s="195" t="str">
        <f t="shared" si="384"/>
        <v/>
      </c>
      <c r="AF250" s="195" t="str">
        <f t="shared" si="496"/>
        <v/>
      </c>
      <c r="AG250" s="195" t="str">
        <f t="shared" si="496"/>
        <v/>
      </c>
      <c r="AH250" s="195" t="str">
        <f t="shared" si="496"/>
        <v/>
      </c>
      <c r="AI250" s="195" t="str">
        <f t="shared" si="496"/>
        <v/>
      </c>
      <c r="AJ250" s="195" t="str">
        <f t="shared" si="496"/>
        <v/>
      </c>
      <c r="AK250" s="195" t="str">
        <f t="shared" si="496"/>
        <v/>
      </c>
      <c r="AL250" s="195" t="str">
        <f t="shared" si="496"/>
        <v/>
      </c>
      <c r="AM250" s="195" t="str">
        <f t="shared" si="496"/>
        <v/>
      </c>
      <c r="AN250" s="195" t="str">
        <f t="shared" si="496"/>
        <v/>
      </c>
      <c r="AO250" s="195" t="str">
        <f t="shared" si="496"/>
        <v/>
      </c>
      <c r="AP250" s="195" t="str">
        <f t="shared" si="496"/>
        <v/>
      </c>
      <c r="AQ250" s="196" t="str">
        <f>IF(C248="","",IF(S248&gt;0,"",IF(T248&gt;0,"",IF(COUNTBLANK(J248:J250)&lt;3,"",1))))</f>
        <v/>
      </c>
      <c r="AR250" s="196" t="str">
        <f>IF(J250="","",IF(C248&gt;0,"",1))</f>
        <v/>
      </c>
      <c r="AS250" s="195" t="str">
        <f t="shared" si="493"/>
        <v/>
      </c>
      <c r="AT250" s="195" t="str">
        <f t="shared" si="493"/>
        <v/>
      </c>
      <c r="AU250" s="195" t="str">
        <f t="shared" si="493"/>
        <v/>
      </c>
      <c r="AV250" s="195" t="str">
        <f t="shared" si="493"/>
        <v/>
      </c>
      <c r="AW250" s="196"/>
      <c r="AX250" s="195" t="str">
        <f t="shared" si="493"/>
        <v/>
      </c>
      <c r="AY250" s="195" t="str">
        <f t="shared" si="493"/>
        <v/>
      </c>
      <c r="AZ250" s="195" t="str">
        <f t="shared" si="493"/>
        <v/>
      </c>
      <c r="BA250" s="195" t="str">
        <f t="shared" si="493"/>
        <v/>
      </c>
    </row>
    <row r="251" spans="1:53" s="17" customFormat="1" ht="18" customHeight="1" thickTop="1" thickBot="1">
      <c r="A251" s="343">
        <v>80</v>
      </c>
      <c r="B251" s="314" t="s">
        <v>1234</v>
      </c>
      <c r="C251" s="316"/>
      <c r="D251" s="316" t="str">
        <f>IF(C251&gt;0,VLOOKUP(C251,男子登録情報!$A$1:$H$1688,3,0),"")</f>
        <v/>
      </c>
      <c r="E251" s="316" t="str">
        <f>IF(C251&gt;0,VLOOKUP(C251,男子登録情報!$A$1:$H$1688,4,0),"")</f>
        <v/>
      </c>
      <c r="F251" s="38" t="str">
        <f>IF(C251&gt;0,VLOOKUP(C251,男子登録情報!$A$1:$H$1688,8,0),"")</f>
        <v/>
      </c>
      <c r="G251" s="352" t="e">
        <f>IF(F252&gt;0,VLOOKUP(F252,男子登録情報!$N$2:$O$48,2,0),"")</f>
        <v>#N/A</v>
      </c>
      <c r="H251" s="352" t="str">
        <f>IF(C251&gt;0,TEXT(C251,"100000000"),"")</f>
        <v/>
      </c>
      <c r="I251" s="6" t="s">
        <v>29</v>
      </c>
      <c r="J251" s="152"/>
      <c r="K251" s="7" t="str">
        <f>IF(J251&gt;0,VLOOKUP(J251,男子登録情報!$J$1:$K$21,2,0),"")</f>
        <v/>
      </c>
      <c r="L251" s="6" t="s">
        <v>32</v>
      </c>
      <c r="M251" s="208"/>
      <c r="N251" s="8" t="str">
        <f t="shared" si="421"/>
        <v/>
      </c>
      <c r="O251" s="630"/>
      <c r="P251" s="326"/>
      <c r="Q251" s="327"/>
      <c r="R251" s="328"/>
      <c r="S251" s="329" t="str">
        <f>IF(C251="","",IF(COUNTIF('様式Ⅱ(男子4×100mR)'!$C$18:$C$29,C251)=0,"",$A$5))</f>
        <v/>
      </c>
      <c r="T251" s="329" t="str">
        <f>IF(C251="","",IF(COUNTIF('様式Ⅱ(男子4×400mR)'!$C$18:$C$29,C251)=0,"",$A$5))</f>
        <v/>
      </c>
      <c r="Y251" s="195" t="str">
        <f>IF(C251="","",COUNTIF($B$14:$C$462,C251))</f>
        <v/>
      </c>
      <c r="Z251" s="195" t="str">
        <f t="shared" ref="Z251" si="519">IF(C251="","",COUNTIF($J$14:$J$463,J251))</f>
        <v/>
      </c>
      <c r="AA251" s="195" t="str">
        <f t="shared" ref="AA251" si="520">IF(C251="","",IF(AND(Y251&gt;1,Z251&gt;1),1,""))</f>
        <v/>
      </c>
      <c r="AB251" s="195" t="str">
        <f t="shared" si="427"/>
        <v/>
      </c>
      <c r="AC251" s="195" t="str">
        <f t="shared" si="428"/>
        <v/>
      </c>
      <c r="AD251" s="195" t="str">
        <f t="shared" si="384"/>
        <v/>
      </c>
      <c r="AE251" s="195" t="str">
        <f t="shared" si="384"/>
        <v/>
      </c>
      <c r="AF251" s="195" t="str">
        <f t="shared" si="496"/>
        <v/>
      </c>
      <c r="AG251" s="195" t="str">
        <f t="shared" si="496"/>
        <v/>
      </c>
      <c r="AH251" s="195" t="str">
        <f t="shared" si="496"/>
        <v/>
      </c>
      <c r="AI251" s="195" t="str">
        <f t="shared" si="496"/>
        <v/>
      </c>
      <c r="AJ251" s="195" t="str">
        <f t="shared" si="496"/>
        <v/>
      </c>
      <c r="AK251" s="195" t="str">
        <f t="shared" si="496"/>
        <v/>
      </c>
      <c r="AL251" s="195" t="str">
        <f t="shared" si="496"/>
        <v/>
      </c>
      <c r="AM251" s="195" t="str">
        <f t="shared" si="496"/>
        <v/>
      </c>
      <c r="AN251" s="195" t="str">
        <f t="shared" si="496"/>
        <v/>
      </c>
      <c r="AO251" s="195" t="str">
        <f t="shared" si="496"/>
        <v/>
      </c>
      <c r="AP251" s="195" t="str">
        <f t="shared" si="496"/>
        <v/>
      </c>
      <c r="AQ251" s="196" t="str">
        <f>IF(J251&gt;0,"",IF(J252&gt;0,1,""))</f>
        <v/>
      </c>
      <c r="AR251" s="196" t="str">
        <f>IF(J251="","",IF(C251&gt;0,"",1))</f>
        <v/>
      </c>
      <c r="AS251" s="195" t="str">
        <f t="shared" si="493"/>
        <v/>
      </c>
      <c r="AT251" s="195" t="str">
        <f t="shared" si="493"/>
        <v/>
      </c>
      <c r="AU251" s="195" t="str">
        <f t="shared" si="493"/>
        <v/>
      </c>
      <c r="AV251" s="195" t="str">
        <f t="shared" si="493"/>
        <v/>
      </c>
      <c r="AW251" s="196">
        <f>COUNTIF($C$14:C251,C251)</f>
        <v>0</v>
      </c>
      <c r="AX251" s="195" t="str">
        <f t="shared" si="493"/>
        <v/>
      </c>
      <c r="AY251" s="195" t="str">
        <f t="shared" si="493"/>
        <v/>
      </c>
      <c r="AZ251" s="195" t="str">
        <f t="shared" si="493"/>
        <v/>
      </c>
      <c r="BA251" s="195" t="str">
        <f t="shared" si="493"/>
        <v/>
      </c>
    </row>
    <row r="252" spans="1:53" s="17" customFormat="1" ht="18" customHeight="1" thickBot="1">
      <c r="A252" s="344"/>
      <c r="B252" s="315"/>
      <c r="C252" s="317"/>
      <c r="D252" s="317"/>
      <c r="E252" s="317"/>
      <c r="F252" s="39" t="str">
        <f>IF(C251&gt;0,VLOOKUP(C251,男子登録情報!$A$1:$H$1688,5,0),"")</f>
        <v/>
      </c>
      <c r="G252" s="353"/>
      <c r="H252" s="353"/>
      <c r="I252" s="9" t="s">
        <v>33</v>
      </c>
      <c r="J252" s="152"/>
      <c r="K252" s="7" t="str">
        <f>IF(J252&gt;0,VLOOKUP(J252,男子登録情報!$J$2:$K$21,2,0),"")</f>
        <v/>
      </c>
      <c r="L252" s="9" t="s">
        <v>34</v>
      </c>
      <c r="M252" s="206"/>
      <c r="N252" s="8" t="str">
        <f t="shared" si="421"/>
        <v/>
      </c>
      <c r="O252" s="630"/>
      <c r="P252" s="305"/>
      <c r="Q252" s="306"/>
      <c r="R252" s="307"/>
      <c r="S252" s="330"/>
      <c r="T252" s="330"/>
      <c r="Y252" s="195" t="str">
        <f>IF(C251="","",COUNTIF($B$14:$C$462,C251))</f>
        <v/>
      </c>
      <c r="Z252" s="195" t="str">
        <f t="shared" ref="Z252" si="521">IF(C251="","",COUNTIF($J$14:$J$463,J252))</f>
        <v/>
      </c>
      <c r="AA252" s="195" t="str">
        <f t="shared" ref="AA252" si="522">IF(C251="","",IF(AND(Y252&gt;1,Z252&gt;1),1,""))</f>
        <v/>
      </c>
      <c r="AB252" s="195" t="str">
        <f t="shared" si="427"/>
        <v/>
      </c>
      <c r="AC252" s="195" t="str">
        <f t="shared" si="428"/>
        <v/>
      </c>
      <c r="AD252" s="195" t="str">
        <f t="shared" ref="AD252:AE271" si="523">IF($J252="","",COUNTIF($M252,AD$13))</f>
        <v/>
      </c>
      <c r="AE252" s="195" t="str">
        <f t="shared" si="523"/>
        <v/>
      </c>
      <c r="AF252" s="195" t="str">
        <f t="shared" si="496"/>
        <v/>
      </c>
      <c r="AG252" s="195" t="str">
        <f t="shared" si="496"/>
        <v/>
      </c>
      <c r="AH252" s="195" t="str">
        <f t="shared" si="496"/>
        <v/>
      </c>
      <c r="AI252" s="195" t="str">
        <f t="shared" si="496"/>
        <v/>
      </c>
      <c r="AJ252" s="195" t="str">
        <f t="shared" si="496"/>
        <v/>
      </c>
      <c r="AK252" s="195" t="str">
        <f t="shared" si="496"/>
        <v/>
      </c>
      <c r="AL252" s="195" t="str">
        <f t="shared" si="496"/>
        <v/>
      </c>
      <c r="AM252" s="195" t="str">
        <f t="shared" si="496"/>
        <v/>
      </c>
      <c r="AN252" s="195" t="str">
        <f t="shared" si="496"/>
        <v/>
      </c>
      <c r="AO252" s="195" t="str">
        <f t="shared" si="496"/>
        <v/>
      </c>
      <c r="AP252" s="195" t="str">
        <f t="shared" si="496"/>
        <v/>
      </c>
      <c r="AQ252" s="196" t="str">
        <f>IF(J252&gt;0,"",IF(J253&gt;0,1,""))</f>
        <v/>
      </c>
      <c r="AR252" s="196" t="str">
        <f>IF(J252="","",IF(C251&gt;0,"",1))</f>
        <v/>
      </c>
      <c r="AS252" s="195" t="str">
        <f t="shared" si="493"/>
        <v/>
      </c>
      <c r="AT252" s="195" t="str">
        <f t="shared" si="493"/>
        <v/>
      </c>
      <c r="AU252" s="195" t="str">
        <f t="shared" si="493"/>
        <v/>
      </c>
      <c r="AV252" s="195" t="str">
        <f t="shared" si="493"/>
        <v/>
      </c>
      <c r="AW252" s="196"/>
      <c r="AX252" s="195" t="str">
        <f t="shared" si="493"/>
        <v/>
      </c>
      <c r="AY252" s="195" t="str">
        <f t="shared" si="493"/>
        <v/>
      </c>
      <c r="AZ252" s="195" t="str">
        <f t="shared" si="493"/>
        <v/>
      </c>
      <c r="BA252" s="195" t="str">
        <f t="shared" si="493"/>
        <v/>
      </c>
    </row>
    <row r="253" spans="1:53" s="17" customFormat="1" ht="18" customHeight="1" thickBot="1">
      <c r="A253" s="345"/>
      <c r="B253" s="303" t="s">
        <v>35</v>
      </c>
      <c r="C253" s="304"/>
      <c r="D253" s="40"/>
      <c r="E253" s="40"/>
      <c r="F253" s="41"/>
      <c r="G253" s="354"/>
      <c r="H253" s="354"/>
      <c r="I253" s="10" t="s">
        <v>36</v>
      </c>
      <c r="J253" s="152"/>
      <c r="K253" s="11" t="str">
        <f>IF(J253&gt;0,VLOOKUP(J253,男子登録情報!$J$2:$K$21,2,0),"")</f>
        <v/>
      </c>
      <c r="L253" s="12" t="s">
        <v>37</v>
      </c>
      <c r="M253" s="207"/>
      <c r="N253" s="8" t="str">
        <f t="shared" si="421"/>
        <v/>
      </c>
      <c r="O253" s="631"/>
      <c r="P253" s="308"/>
      <c r="Q253" s="309"/>
      <c r="R253" s="310"/>
      <c r="S253" s="331"/>
      <c r="T253" s="331"/>
      <c r="Y253" s="195" t="str">
        <f>IF(C251="","",COUNTIF($B$14:$C$462,C251))</f>
        <v/>
      </c>
      <c r="Z253" s="195" t="str">
        <f t="shared" ref="Z253" si="524">IF(C251="","",COUNTIF($J$14:$J$463,J253))</f>
        <v/>
      </c>
      <c r="AA253" s="195" t="str">
        <f t="shared" ref="AA253" si="525">IF(C251="","",IF(AND(Y253&gt;1,Z253&gt;1),1,""))</f>
        <v/>
      </c>
      <c r="AB253" s="195" t="str">
        <f t="shared" si="427"/>
        <v/>
      </c>
      <c r="AC253" s="195" t="str">
        <f t="shared" si="428"/>
        <v/>
      </c>
      <c r="AD253" s="195" t="str">
        <f t="shared" si="523"/>
        <v/>
      </c>
      <c r="AE253" s="195" t="str">
        <f t="shared" si="523"/>
        <v/>
      </c>
      <c r="AF253" s="195" t="str">
        <f t="shared" si="496"/>
        <v/>
      </c>
      <c r="AG253" s="195" t="str">
        <f t="shared" si="496"/>
        <v/>
      </c>
      <c r="AH253" s="195" t="str">
        <f t="shared" si="496"/>
        <v/>
      </c>
      <c r="AI253" s="195" t="str">
        <f t="shared" si="496"/>
        <v/>
      </c>
      <c r="AJ253" s="195" t="str">
        <f t="shared" si="496"/>
        <v/>
      </c>
      <c r="AK253" s="195" t="str">
        <f t="shared" si="496"/>
        <v/>
      </c>
      <c r="AL253" s="195" t="str">
        <f t="shared" si="496"/>
        <v/>
      </c>
      <c r="AM253" s="195" t="str">
        <f t="shared" si="496"/>
        <v/>
      </c>
      <c r="AN253" s="195" t="str">
        <f t="shared" si="496"/>
        <v/>
      </c>
      <c r="AO253" s="195" t="str">
        <f t="shared" si="496"/>
        <v/>
      </c>
      <c r="AP253" s="195" t="str">
        <f t="shared" si="496"/>
        <v/>
      </c>
      <c r="AQ253" s="196" t="str">
        <f>IF(C251="","",IF(S251&gt;0,"",IF(T251&gt;0,"",IF(COUNTBLANK(J251:J253)&lt;3,"",1))))</f>
        <v/>
      </c>
      <c r="AR253" s="196" t="str">
        <f>IF(J253="","",IF(C251&gt;0,"",1))</f>
        <v/>
      </c>
      <c r="AS253" s="195" t="str">
        <f t="shared" si="493"/>
        <v/>
      </c>
      <c r="AT253" s="195" t="str">
        <f t="shared" si="493"/>
        <v/>
      </c>
      <c r="AU253" s="195" t="str">
        <f t="shared" si="493"/>
        <v/>
      </c>
      <c r="AV253" s="195" t="str">
        <f t="shared" si="493"/>
        <v/>
      </c>
      <c r="AW253" s="196"/>
      <c r="AX253" s="195" t="str">
        <f t="shared" si="493"/>
        <v/>
      </c>
      <c r="AY253" s="195" t="str">
        <f t="shared" si="493"/>
        <v/>
      </c>
      <c r="AZ253" s="195" t="str">
        <f t="shared" si="493"/>
        <v/>
      </c>
      <c r="BA253" s="195" t="str">
        <f t="shared" si="493"/>
        <v/>
      </c>
    </row>
    <row r="254" spans="1:53" s="17" customFormat="1" ht="18" customHeight="1" thickTop="1" thickBot="1">
      <c r="A254" s="343">
        <v>81</v>
      </c>
      <c r="B254" s="314" t="s">
        <v>1234</v>
      </c>
      <c r="C254" s="316"/>
      <c r="D254" s="316" t="str">
        <f>IF(C254&gt;0,VLOOKUP(C254,男子登録情報!$A$1:$H$1688,3,0),"")</f>
        <v/>
      </c>
      <c r="E254" s="316" t="str">
        <f>IF(C254&gt;0,VLOOKUP(C254,男子登録情報!$A$1:$H$1688,4,0),"")</f>
        <v/>
      </c>
      <c r="F254" s="38" t="str">
        <f>IF(C254&gt;0,VLOOKUP(C254,男子登録情報!$A$1:$H$1688,8,0),"")</f>
        <v/>
      </c>
      <c r="G254" s="352" t="e">
        <f>IF(F255&gt;0,VLOOKUP(F255,男子登録情報!$N$2:$O$48,2,0),"")</f>
        <v>#N/A</v>
      </c>
      <c r="H254" s="352" t="str">
        <f>IF(C254&gt;0,TEXT(C254,"100000000"),"")</f>
        <v/>
      </c>
      <c r="I254" s="6" t="s">
        <v>29</v>
      </c>
      <c r="J254" s="152"/>
      <c r="K254" s="7" t="str">
        <f>IF(J254&gt;0,VLOOKUP(J254,男子登録情報!$J$1:$K$21,2,0),"")</f>
        <v/>
      </c>
      <c r="L254" s="6" t="s">
        <v>32</v>
      </c>
      <c r="M254" s="208"/>
      <c r="N254" s="8" t="str">
        <f t="shared" si="421"/>
        <v/>
      </c>
      <c r="O254" s="630"/>
      <c r="P254" s="326"/>
      <c r="Q254" s="327"/>
      <c r="R254" s="328"/>
      <c r="S254" s="329" t="str">
        <f>IF(C254="","",IF(COUNTIF('様式Ⅱ(男子4×100mR)'!$C$18:$C$29,C254)=0,"",$A$5))</f>
        <v/>
      </c>
      <c r="T254" s="329" t="str">
        <f>IF(C254="","",IF(COUNTIF('様式Ⅱ(男子4×400mR)'!$C$18:$C$29,C254)=0,"",$A$5))</f>
        <v/>
      </c>
      <c r="Y254" s="195" t="str">
        <f>IF(C254="","",COUNTIF($B$14:$C$462,C254))</f>
        <v/>
      </c>
      <c r="Z254" s="195" t="str">
        <f t="shared" ref="Z254" si="526">IF(C254="","",COUNTIF($J$14:$J$463,J254))</f>
        <v/>
      </c>
      <c r="AA254" s="195" t="str">
        <f t="shared" ref="AA254" si="527">IF(C254="","",IF(AND(Y254&gt;1,Z254&gt;1),1,""))</f>
        <v/>
      </c>
      <c r="AB254" s="195" t="str">
        <f t="shared" si="427"/>
        <v/>
      </c>
      <c r="AC254" s="195" t="str">
        <f t="shared" si="428"/>
        <v/>
      </c>
      <c r="AD254" s="195" t="str">
        <f t="shared" si="523"/>
        <v/>
      </c>
      <c r="AE254" s="195" t="str">
        <f t="shared" si="523"/>
        <v/>
      </c>
      <c r="AF254" s="195" t="str">
        <f t="shared" si="496"/>
        <v/>
      </c>
      <c r="AG254" s="195" t="str">
        <f t="shared" si="496"/>
        <v/>
      </c>
      <c r="AH254" s="195" t="str">
        <f t="shared" si="496"/>
        <v/>
      </c>
      <c r="AI254" s="195" t="str">
        <f t="shared" si="496"/>
        <v/>
      </c>
      <c r="AJ254" s="195" t="str">
        <f t="shared" si="496"/>
        <v/>
      </c>
      <c r="AK254" s="195" t="str">
        <f t="shared" si="496"/>
        <v/>
      </c>
      <c r="AL254" s="195" t="str">
        <f t="shared" si="496"/>
        <v/>
      </c>
      <c r="AM254" s="195" t="str">
        <f t="shared" si="496"/>
        <v/>
      </c>
      <c r="AN254" s="195" t="str">
        <f t="shared" si="496"/>
        <v/>
      </c>
      <c r="AO254" s="195" t="str">
        <f t="shared" si="496"/>
        <v/>
      </c>
      <c r="AP254" s="195" t="str">
        <f t="shared" si="496"/>
        <v/>
      </c>
      <c r="AQ254" s="196" t="str">
        <f>IF(J254&gt;0,"",IF(J255&gt;0,1,""))</f>
        <v/>
      </c>
      <c r="AR254" s="196" t="str">
        <f>IF(J254="","",IF(C254&gt;0,"",1))</f>
        <v/>
      </c>
      <c r="AS254" s="195" t="str">
        <f t="shared" ref="AS254:BA269" si="528">IF($J254="","",COUNTIF($M254,AS$13))</f>
        <v/>
      </c>
      <c r="AT254" s="195" t="str">
        <f t="shared" si="528"/>
        <v/>
      </c>
      <c r="AU254" s="195" t="str">
        <f t="shared" si="528"/>
        <v/>
      </c>
      <c r="AV254" s="195" t="str">
        <f t="shared" si="528"/>
        <v/>
      </c>
      <c r="AW254" s="196">
        <f>COUNTIF($C$14:C254,C254)</f>
        <v>0</v>
      </c>
      <c r="AX254" s="195" t="str">
        <f t="shared" si="528"/>
        <v/>
      </c>
      <c r="AY254" s="195" t="str">
        <f t="shared" si="528"/>
        <v/>
      </c>
      <c r="AZ254" s="195" t="str">
        <f t="shared" si="528"/>
        <v/>
      </c>
      <c r="BA254" s="195" t="str">
        <f t="shared" si="528"/>
        <v/>
      </c>
    </row>
    <row r="255" spans="1:53" s="17" customFormat="1" ht="18" customHeight="1" thickBot="1">
      <c r="A255" s="344"/>
      <c r="B255" s="315"/>
      <c r="C255" s="317"/>
      <c r="D255" s="317"/>
      <c r="E255" s="317"/>
      <c r="F255" s="39" t="str">
        <f>IF(C254&gt;0,VLOOKUP(C254,男子登録情報!$A$1:$H$1688,5,0),"")</f>
        <v/>
      </c>
      <c r="G255" s="353"/>
      <c r="H255" s="353"/>
      <c r="I255" s="9" t="s">
        <v>33</v>
      </c>
      <c r="J255" s="152"/>
      <c r="K255" s="7" t="str">
        <f>IF(J255&gt;0,VLOOKUP(J255,男子登録情報!$J$2:$K$21,2,0),"")</f>
        <v/>
      </c>
      <c r="L255" s="9" t="s">
        <v>34</v>
      </c>
      <c r="M255" s="206"/>
      <c r="N255" s="8" t="str">
        <f t="shared" si="421"/>
        <v/>
      </c>
      <c r="O255" s="630"/>
      <c r="P255" s="305"/>
      <c r="Q255" s="306"/>
      <c r="R255" s="307"/>
      <c r="S255" s="330"/>
      <c r="T255" s="330"/>
      <c r="Y255" s="195" t="str">
        <f>IF(C254="","",COUNTIF($B$14:$C$462,C254))</f>
        <v/>
      </c>
      <c r="Z255" s="195" t="str">
        <f t="shared" ref="Z255" si="529">IF(C254="","",COUNTIF($J$14:$J$463,J255))</f>
        <v/>
      </c>
      <c r="AA255" s="195" t="str">
        <f t="shared" ref="AA255" si="530">IF(C254="","",IF(AND(Y255&gt;1,Z255&gt;1),1,""))</f>
        <v/>
      </c>
      <c r="AB255" s="195" t="str">
        <f t="shared" si="427"/>
        <v/>
      </c>
      <c r="AC255" s="195" t="str">
        <f t="shared" si="428"/>
        <v/>
      </c>
      <c r="AD255" s="195" t="str">
        <f t="shared" si="523"/>
        <v/>
      </c>
      <c r="AE255" s="195" t="str">
        <f t="shared" si="523"/>
        <v/>
      </c>
      <c r="AF255" s="195" t="str">
        <f t="shared" si="496"/>
        <v/>
      </c>
      <c r="AG255" s="195" t="str">
        <f t="shared" si="496"/>
        <v/>
      </c>
      <c r="AH255" s="195" t="str">
        <f t="shared" si="496"/>
        <v/>
      </c>
      <c r="AI255" s="195" t="str">
        <f t="shared" si="496"/>
        <v/>
      </c>
      <c r="AJ255" s="195" t="str">
        <f t="shared" si="496"/>
        <v/>
      </c>
      <c r="AK255" s="195" t="str">
        <f t="shared" si="496"/>
        <v/>
      </c>
      <c r="AL255" s="195" t="str">
        <f t="shared" si="496"/>
        <v/>
      </c>
      <c r="AM255" s="195" t="str">
        <f t="shared" si="496"/>
        <v/>
      </c>
      <c r="AN255" s="195" t="str">
        <f t="shared" si="496"/>
        <v/>
      </c>
      <c r="AO255" s="195" t="str">
        <f t="shared" si="496"/>
        <v/>
      </c>
      <c r="AP255" s="195" t="str">
        <f t="shared" si="496"/>
        <v/>
      </c>
      <c r="AQ255" s="196" t="str">
        <f>IF(J255&gt;0,"",IF(J256&gt;0,1,""))</f>
        <v/>
      </c>
      <c r="AR255" s="196" t="str">
        <f>IF(J255="","",IF(C254&gt;0,"",1))</f>
        <v/>
      </c>
      <c r="AS255" s="195" t="str">
        <f t="shared" si="528"/>
        <v/>
      </c>
      <c r="AT255" s="195" t="str">
        <f t="shared" si="528"/>
        <v/>
      </c>
      <c r="AU255" s="195" t="str">
        <f t="shared" si="528"/>
        <v/>
      </c>
      <c r="AV255" s="195" t="str">
        <f t="shared" si="528"/>
        <v/>
      </c>
      <c r="AW255" s="196"/>
      <c r="AX255" s="195" t="str">
        <f t="shared" si="528"/>
        <v/>
      </c>
      <c r="AY255" s="195" t="str">
        <f t="shared" si="528"/>
        <v/>
      </c>
      <c r="AZ255" s="195" t="str">
        <f t="shared" si="528"/>
        <v/>
      </c>
      <c r="BA255" s="195" t="str">
        <f t="shared" si="528"/>
        <v/>
      </c>
    </row>
    <row r="256" spans="1:53" s="17" customFormat="1" ht="18" customHeight="1" thickBot="1">
      <c r="A256" s="345"/>
      <c r="B256" s="303" t="s">
        <v>35</v>
      </c>
      <c r="C256" s="304"/>
      <c r="D256" s="40"/>
      <c r="E256" s="40"/>
      <c r="F256" s="41"/>
      <c r="G256" s="354"/>
      <c r="H256" s="354"/>
      <c r="I256" s="10" t="s">
        <v>36</v>
      </c>
      <c r="J256" s="152"/>
      <c r="K256" s="11" t="str">
        <f>IF(J256&gt;0,VLOOKUP(J256,男子登録情報!$J$2:$K$21,2,0),"")</f>
        <v/>
      </c>
      <c r="L256" s="12" t="s">
        <v>37</v>
      </c>
      <c r="M256" s="207"/>
      <c r="N256" s="8" t="str">
        <f t="shared" si="421"/>
        <v/>
      </c>
      <c r="O256" s="631"/>
      <c r="P256" s="308"/>
      <c r="Q256" s="309"/>
      <c r="R256" s="310"/>
      <c r="S256" s="331"/>
      <c r="T256" s="331"/>
      <c r="Y256" s="195" t="str">
        <f>IF(C254="","",COUNTIF($B$14:$C$462,C254))</f>
        <v/>
      </c>
      <c r="Z256" s="195" t="str">
        <f t="shared" ref="Z256" si="531">IF(C254="","",COUNTIF($J$14:$J$463,J256))</f>
        <v/>
      </c>
      <c r="AA256" s="195" t="str">
        <f t="shared" ref="AA256" si="532">IF(C254="","",IF(AND(Y256&gt;1,Z256&gt;1),1,""))</f>
        <v/>
      </c>
      <c r="AB256" s="195" t="str">
        <f t="shared" si="427"/>
        <v/>
      </c>
      <c r="AC256" s="195" t="str">
        <f t="shared" si="428"/>
        <v/>
      </c>
      <c r="AD256" s="195" t="str">
        <f t="shared" si="523"/>
        <v/>
      </c>
      <c r="AE256" s="195" t="str">
        <f t="shared" si="523"/>
        <v/>
      </c>
      <c r="AF256" s="195" t="str">
        <f t="shared" si="496"/>
        <v/>
      </c>
      <c r="AG256" s="195" t="str">
        <f t="shared" si="496"/>
        <v/>
      </c>
      <c r="AH256" s="195" t="str">
        <f t="shared" si="496"/>
        <v/>
      </c>
      <c r="AI256" s="195" t="str">
        <f t="shared" si="496"/>
        <v/>
      </c>
      <c r="AJ256" s="195" t="str">
        <f t="shared" si="496"/>
        <v/>
      </c>
      <c r="AK256" s="195" t="str">
        <f t="shared" si="496"/>
        <v/>
      </c>
      <c r="AL256" s="195" t="str">
        <f t="shared" si="496"/>
        <v/>
      </c>
      <c r="AM256" s="195" t="str">
        <f t="shared" si="496"/>
        <v/>
      </c>
      <c r="AN256" s="195" t="str">
        <f t="shared" si="496"/>
        <v/>
      </c>
      <c r="AO256" s="195" t="str">
        <f t="shared" si="496"/>
        <v/>
      </c>
      <c r="AP256" s="195" t="str">
        <f t="shared" si="496"/>
        <v/>
      </c>
      <c r="AQ256" s="196" t="str">
        <f>IF(C254="","",IF(S254&gt;0,"",IF(T254&gt;0,"",IF(COUNTBLANK(J254:J256)&lt;3,"",1))))</f>
        <v/>
      </c>
      <c r="AR256" s="196" t="str">
        <f>IF(J256="","",IF(C254&gt;0,"",1))</f>
        <v/>
      </c>
      <c r="AS256" s="195" t="str">
        <f t="shared" si="528"/>
        <v/>
      </c>
      <c r="AT256" s="195" t="str">
        <f t="shared" si="528"/>
        <v/>
      </c>
      <c r="AU256" s="195" t="str">
        <f t="shared" si="528"/>
        <v/>
      </c>
      <c r="AV256" s="195" t="str">
        <f t="shared" si="528"/>
        <v/>
      </c>
      <c r="AW256" s="196"/>
      <c r="AX256" s="195" t="str">
        <f t="shared" si="528"/>
        <v/>
      </c>
      <c r="AY256" s="195" t="str">
        <f t="shared" si="528"/>
        <v/>
      </c>
      <c r="AZ256" s="195" t="str">
        <f t="shared" si="528"/>
        <v/>
      </c>
      <c r="BA256" s="195" t="str">
        <f t="shared" si="528"/>
        <v/>
      </c>
    </row>
    <row r="257" spans="1:53" s="17" customFormat="1" ht="18" customHeight="1" thickTop="1" thickBot="1">
      <c r="A257" s="343">
        <v>82</v>
      </c>
      <c r="B257" s="314" t="s">
        <v>1234</v>
      </c>
      <c r="C257" s="316"/>
      <c r="D257" s="316" t="str">
        <f>IF(C257&gt;0,VLOOKUP(C257,男子登録情報!$A$1:$H$1688,3,0),"")</f>
        <v/>
      </c>
      <c r="E257" s="316" t="str">
        <f>IF(C257&gt;0,VLOOKUP(C257,男子登録情報!$A$1:$H$1688,4,0),"")</f>
        <v/>
      </c>
      <c r="F257" s="38" t="str">
        <f>IF(C257&gt;0,VLOOKUP(C257,男子登録情報!$A$1:$H$1688,8,0),"")</f>
        <v/>
      </c>
      <c r="G257" s="352" t="e">
        <f>IF(F258&gt;0,VLOOKUP(F258,男子登録情報!$N$2:$O$48,2,0),"")</f>
        <v>#N/A</v>
      </c>
      <c r="H257" s="352" t="str">
        <f>IF(C257&gt;0,TEXT(C257,"100000000"),"")</f>
        <v/>
      </c>
      <c r="I257" s="6" t="s">
        <v>29</v>
      </c>
      <c r="J257" s="152"/>
      <c r="K257" s="7" t="str">
        <f>IF(J257&gt;0,VLOOKUP(J257,男子登録情報!$J$1:$K$21,2,0),"")</f>
        <v/>
      </c>
      <c r="L257" s="6" t="s">
        <v>32</v>
      </c>
      <c r="M257" s="208"/>
      <c r="N257" s="8" t="str">
        <f t="shared" si="421"/>
        <v/>
      </c>
      <c r="O257" s="630"/>
      <c r="P257" s="326"/>
      <c r="Q257" s="327"/>
      <c r="R257" s="328"/>
      <c r="S257" s="329" t="str">
        <f>IF(C257="","",IF(COUNTIF('様式Ⅱ(男子4×100mR)'!$C$18:$C$29,C257)=0,"",$A$5))</f>
        <v/>
      </c>
      <c r="T257" s="329" t="str">
        <f>IF(C257="","",IF(COUNTIF('様式Ⅱ(男子4×400mR)'!$C$18:$C$29,C257)=0,"",$A$5))</f>
        <v/>
      </c>
      <c r="Y257" s="195" t="str">
        <f>IF(C257="","",COUNTIF($B$14:$C$462,C257))</f>
        <v/>
      </c>
      <c r="Z257" s="195" t="str">
        <f t="shared" ref="Z257" si="533">IF(C257="","",COUNTIF($J$14:$J$463,J257))</f>
        <v/>
      </c>
      <c r="AA257" s="195" t="str">
        <f t="shared" ref="AA257" si="534">IF(C257="","",IF(AND(Y257&gt;1,Z257&gt;1),1,""))</f>
        <v/>
      </c>
      <c r="AB257" s="195" t="str">
        <f t="shared" si="427"/>
        <v/>
      </c>
      <c r="AC257" s="195" t="str">
        <f t="shared" si="428"/>
        <v/>
      </c>
      <c r="AD257" s="195" t="str">
        <f t="shared" si="523"/>
        <v/>
      </c>
      <c r="AE257" s="195" t="str">
        <f t="shared" si="523"/>
        <v/>
      </c>
      <c r="AF257" s="195" t="str">
        <f t="shared" si="496"/>
        <v/>
      </c>
      <c r="AG257" s="195" t="str">
        <f t="shared" si="496"/>
        <v/>
      </c>
      <c r="AH257" s="195" t="str">
        <f t="shared" si="496"/>
        <v/>
      </c>
      <c r="AI257" s="195" t="str">
        <f t="shared" si="496"/>
        <v/>
      </c>
      <c r="AJ257" s="195" t="str">
        <f t="shared" si="496"/>
        <v/>
      </c>
      <c r="AK257" s="195" t="str">
        <f t="shared" si="496"/>
        <v/>
      </c>
      <c r="AL257" s="195" t="str">
        <f t="shared" si="496"/>
        <v/>
      </c>
      <c r="AM257" s="195" t="str">
        <f t="shared" si="496"/>
        <v/>
      </c>
      <c r="AN257" s="195" t="str">
        <f t="shared" si="496"/>
        <v/>
      </c>
      <c r="AO257" s="195" t="str">
        <f t="shared" si="496"/>
        <v/>
      </c>
      <c r="AP257" s="195" t="str">
        <f t="shared" si="496"/>
        <v/>
      </c>
      <c r="AQ257" s="196" t="str">
        <f>IF(J257&gt;0,"",IF(J258&gt;0,1,""))</f>
        <v/>
      </c>
      <c r="AR257" s="196" t="str">
        <f>IF(J257="","",IF(C257&gt;0,"",1))</f>
        <v/>
      </c>
      <c r="AS257" s="195" t="str">
        <f t="shared" si="528"/>
        <v/>
      </c>
      <c r="AT257" s="195" t="str">
        <f t="shared" si="528"/>
        <v/>
      </c>
      <c r="AU257" s="195" t="str">
        <f t="shared" si="528"/>
        <v/>
      </c>
      <c r="AV257" s="195" t="str">
        <f t="shared" si="528"/>
        <v/>
      </c>
      <c r="AW257" s="196">
        <f>COUNTIF($C$14:C257,C257)</f>
        <v>0</v>
      </c>
      <c r="AX257" s="195" t="str">
        <f t="shared" si="528"/>
        <v/>
      </c>
      <c r="AY257" s="195" t="str">
        <f t="shared" si="528"/>
        <v/>
      </c>
      <c r="AZ257" s="195" t="str">
        <f t="shared" si="528"/>
        <v/>
      </c>
      <c r="BA257" s="195" t="str">
        <f t="shared" si="528"/>
        <v/>
      </c>
    </row>
    <row r="258" spans="1:53" s="17" customFormat="1" ht="18" customHeight="1" thickBot="1">
      <c r="A258" s="344"/>
      <c r="B258" s="315"/>
      <c r="C258" s="317"/>
      <c r="D258" s="317"/>
      <c r="E258" s="317"/>
      <c r="F258" s="39" t="str">
        <f>IF(C257&gt;0,VLOOKUP(C257,男子登録情報!$A$1:$H$1688,5,0),"")</f>
        <v/>
      </c>
      <c r="G258" s="353"/>
      <c r="H258" s="353"/>
      <c r="I258" s="9" t="s">
        <v>33</v>
      </c>
      <c r="J258" s="152"/>
      <c r="K258" s="7" t="str">
        <f>IF(J258&gt;0,VLOOKUP(J258,男子登録情報!$J$2:$K$21,2,0),"")</f>
        <v/>
      </c>
      <c r="L258" s="9" t="s">
        <v>34</v>
      </c>
      <c r="M258" s="206"/>
      <c r="N258" s="8" t="str">
        <f t="shared" si="421"/>
        <v/>
      </c>
      <c r="O258" s="630"/>
      <c r="P258" s="305"/>
      <c r="Q258" s="306"/>
      <c r="R258" s="307"/>
      <c r="S258" s="330"/>
      <c r="T258" s="330"/>
      <c r="Y258" s="195" t="str">
        <f>IF(C257="","",COUNTIF($B$14:$C$462,C257))</f>
        <v/>
      </c>
      <c r="Z258" s="195" t="str">
        <f t="shared" ref="Z258" si="535">IF(C257="","",COUNTIF($J$14:$J$463,J258))</f>
        <v/>
      </c>
      <c r="AA258" s="195" t="str">
        <f t="shared" ref="AA258" si="536">IF(C257="","",IF(AND(Y258&gt;1,Z258&gt;1),1,""))</f>
        <v/>
      </c>
      <c r="AB258" s="195" t="str">
        <f t="shared" si="427"/>
        <v/>
      </c>
      <c r="AC258" s="195" t="str">
        <f t="shared" si="428"/>
        <v/>
      </c>
      <c r="AD258" s="195" t="str">
        <f t="shared" si="523"/>
        <v/>
      </c>
      <c r="AE258" s="195" t="str">
        <f t="shared" si="523"/>
        <v/>
      </c>
      <c r="AF258" s="195" t="str">
        <f t="shared" si="496"/>
        <v/>
      </c>
      <c r="AG258" s="195" t="str">
        <f t="shared" si="496"/>
        <v/>
      </c>
      <c r="AH258" s="195" t="str">
        <f t="shared" si="496"/>
        <v/>
      </c>
      <c r="AI258" s="195" t="str">
        <f t="shared" si="496"/>
        <v/>
      </c>
      <c r="AJ258" s="195" t="str">
        <f t="shared" si="496"/>
        <v/>
      </c>
      <c r="AK258" s="195" t="str">
        <f t="shared" si="496"/>
        <v/>
      </c>
      <c r="AL258" s="195" t="str">
        <f t="shared" si="496"/>
        <v/>
      </c>
      <c r="AM258" s="195" t="str">
        <f t="shared" si="496"/>
        <v/>
      </c>
      <c r="AN258" s="195" t="str">
        <f t="shared" si="496"/>
        <v/>
      </c>
      <c r="AO258" s="195" t="str">
        <f t="shared" si="496"/>
        <v/>
      </c>
      <c r="AP258" s="195" t="str">
        <f t="shared" si="496"/>
        <v/>
      </c>
      <c r="AQ258" s="196" t="str">
        <f>IF(J258&gt;0,"",IF(J259&gt;0,1,""))</f>
        <v/>
      </c>
      <c r="AR258" s="196" t="str">
        <f>IF(J258="","",IF(C257&gt;0,"",1))</f>
        <v/>
      </c>
      <c r="AS258" s="195" t="str">
        <f t="shared" si="528"/>
        <v/>
      </c>
      <c r="AT258" s="195" t="str">
        <f t="shared" si="528"/>
        <v/>
      </c>
      <c r="AU258" s="195" t="str">
        <f t="shared" si="528"/>
        <v/>
      </c>
      <c r="AV258" s="195" t="str">
        <f t="shared" si="528"/>
        <v/>
      </c>
      <c r="AW258" s="196"/>
      <c r="AX258" s="195" t="str">
        <f t="shared" si="528"/>
        <v/>
      </c>
      <c r="AY258" s="195" t="str">
        <f t="shared" si="528"/>
        <v/>
      </c>
      <c r="AZ258" s="195" t="str">
        <f t="shared" si="528"/>
        <v/>
      </c>
      <c r="BA258" s="195" t="str">
        <f t="shared" si="528"/>
        <v/>
      </c>
    </row>
    <row r="259" spans="1:53" s="17" customFormat="1" ht="18" customHeight="1" thickBot="1">
      <c r="A259" s="345"/>
      <c r="B259" s="303" t="s">
        <v>35</v>
      </c>
      <c r="C259" s="304"/>
      <c r="D259" s="40"/>
      <c r="E259" s="40"/>
      <c r="F259" s="41"/>
      <c r="G259" s="354"/>
      <c r="H259" s="354"/>
      <c r="I259" s="10" t="s">
        <v>36</v>
      </c>
      <c r="J259" s="152"/>
      <c r="K259" s="11" t="str">
        <f>IF(J259&gt;0,VLOOKUP(J259,男子登録情報!$J$2:$K$21,2,0),"")</f>
        <v/>
      </c>
      <c r="L259" s="12" t="s">
        <v>37</v>
      </c>
      <c r="M259" s="207"/>
      <c r="N259" s="8" t="str">
        <f t="shared" si="421"/>
        <v/>
      </c>
      <c r="O259" s="631"/>
      <c r="P259" s="308"/>
      <c r="Q259" s="309"/>
      <c r="R259" s="310"/>
      <c r="S259" s="331"/>
      <c r="T259" s="331"/>
      <c r="Y259" s="195" t="str">
        <f>IF(C257="","",COUNTIF($B$14:$C$462,C257))</f>
        <v/>
      </c>
      <c r="Z259" s="195" t="str">
        <f t="shared" ref="Z259" si="537">IF(C257="","",COUNTIF($J$14:$J$463,J259))</f>
        <v/>
      </c>
      <c r="AA259" s="195" t="str">
        <f t="shared" ref="AA259" si="538">IF(C257="","",IF(AND(Y259&gt;1,Z259&gt;1),1,""))</f>
        <v/>
      </c>
      <c r="AB259" s="195" t="str">
        <f t="shared" si="427"/>
        <v/>
      </c>
      <c r="AC259" s="195" t="str">
        <f t="shared" si="428"/>
        <v/>
      </c>
      <c r="AD259" s="195" t="str">
        <f t="shared" si="523"/>
        <v/>
      </c>
      <c r="AE259" s="195" t="str">
        <f t="shared" si="523"/>
        <v/>
      </c>
      <c r="AF259" s="195" t="str">
        <f t="shared" si="496"/>
        <v/>
      </c>
      <c r="AG259" s="195" t="str">
        <f t="shared" si="496"/>
        <v/>
      </c>
      <c r="AH259" s="195" t="str">
        <f t="shared" si="496"/>
        <v/>
      </c>
      <c r="AI259" s="195" t="str">
        <f t="shared" si="496"/>
        <v/>
      </c>
      <c r="AJ259" s="195" t="str">
        <f t="shared" si="496"/>
        <v/>
      </c>
      <c r="AK259" s="195" t="str">
        <f t="shared" si="496"/>
        <v/>
      </c>
      <c r="AL259" s="195" t="str">
        <f t="shared" si="496"/>
        <v/>
      </c>
      <c r="AM259" s="195" t="str">
        <f t="shared" si="496"/>
        <v/>
      </c>
      <c r="AN259" s="195" t="str">
        <f t="shared" si="496"/>
        <v/>
      </c>
      <c r="AO259" s="195" t="str">
        <f t="shared" si="496"/>
        <v/>
      </c>
      <c r="AP259" s="195" t="str">
        <f t="shared" si="496"/>
        <v/>
      </c>
      <c r="AQ259" s="196" t="str">
        <f>IF(C257="","",IF(S257&gt;0,"",IF(T257&gt;0,"",IF(COUNTBLANK(J257:J259)&lt;3,"",1))))</f>
        <v/>
      </c>
      <c r="AR259" s="196" t="str">
        <f>IF(J259="","",IF(C257&gt;0,"",1))</f>
        <v/>
      </c>
      <c r="AS259" s="195" t="str">
        <f t="shared" si="528"/>
        <v/>
      </c>
      <c r="AT259" s="195" t="str">
        <f t="shared" si="528"/>
        <v/>
      </c>
      <c r="AU259" s="195" t="str">
        <f t="shared" si="528"/>
        <v/>
      </c>
      <c r="AV259" s="195" t="str">
        <f t="shared" si="528"/>
        <v/>
      </c>
      <c r="AW259" s="196"/>
      <c r="AX259" s="195" t="str">
        <f t="shared" si="528"/>
        <v/>
      </c>
      <c r="AY259" s="195" t="str">
        <f t="shared" si="528"/>
        <v/>
      </c>
      <c r="AZ259" s="195" t="str">
        <f t="shared" si="528"/>
        <v/>
      </c>
      <c r="BA259" s="195" t="str">
        <f t="shared" si="528"/>
        <v/>
      </c>
    </row>
    <row r="260" spans="1:53" s="17" customFormat="1" ht="18" customHeight="1" thickTop="1" thickBot="1">
      <c r="A260" s="343">
        <v>83</v>
      </c>
      <c r="B260" s="314" t="s">
        <v>1234</v>
      </c>
      <c r="C260" s="316"/>
      <c r="D260" s="316" t="str">
        <f>IF(C260&gt;0,VLOOKUP(C260,男子登録情報!$A$1:$H$1688,3,0),"")</f>
        <v/>
      </c>
      <c r="E260" s="316" t="str">
        <f>IF(C260&gt;0,VLOOKUP(C260,男子登録情報!$A$1:$H$1688,4,0),"")</f>
        <v/>
      </c>
      <c r="F260" s="38" t="str">
        <f>IF(C260&gt;0,VLOOKUP(C260,男子登録情報!$A$1:$H$1688,8,0),"")</f>
        <v/>
      </c>
      <c r="G260" s="352" t="e">
        <f>IF(F261&gt;0,VLOOKUP(F261,男子登録情報!$N$2:$O$48,2,0),"")</f>
        <v>#N/A</v>
      </c>
      <c r="H260" s="352" t="str">
        <f>IF(C260&gt;0,TEXT(C260,"100000000"),"")</f>
        <v/>
      </c>
      <c r="I260" s="6" t="s">
        <v>29</v>
      </c>
      <c r="J260" s="152"/>
      <c r="K260" s="7" t="str">
        <f>IF(J260&gt;0,VLOOKUP(J260,男子登録情報!$J$1:$K$21,2,0),"")</f>
        <v/>
      </c>
      <c r="L260" s="6" t="s">
        <v>32</v>
      </c>
      <c r="M260" s="208"/>
      <c r="N260" s="8" t="str">
        <f t="shared" si="421"/>
        <v/>
      </c>
      <c r="O260" s="630"/>
      <c r="P260" s="326"/>
      <c r="Q260" s="327"/>
      <c r="R260" s="328"/>
      <c r="S260" s="329" t="str">
        <f>IF(C260="","",IF(COUNTIF('様式Ⅱ(男子4×100mR)'!$C$18:$C$29,C260)=0,"",$A$5))</f>
        <v/>
      </c>
      <c r="T260" s="329" t="str">
        <f>IF(C260="","",IF(COUNTIF('様式Ⅱ(男子4×400mR)'!$C$18:$C$29,C260)=0,"",$A$5))</f>
        <v/>
      </c>
      <c r="Y260" s="195" t="str">
        <f>IF(C260="","",COUNTIF($B$14:$C$462,C260))</f>
        <v/>
      </c>
      <c r="Z260" s="195" t="str">
        <f t="shared" ref="Z260" si="539">IF(C260="","",COUNTIF($J$14:$J$463,J260))</f>
        <v/>
      </c>
      <c r="AA260" s="195" t="str">
        <f t="shared" ref="AA260" si="540">IF(C260="","",IF(AND(Y260&gt;1,Z260&gt;1),1,""))</f>
        <v/>
      </c>
      <c r="AB260" s="195" t="str">
        <f t="shared" si="427"/>
        <v/>
      </c>
      <c r="AC260" s="195" t="str">
        <f t="shared" si="428"/>
        <v/>
      </c>
      <c r="AD260" s="195" t="str">
        <f t="shared" si="523"/>
        <v/>
      </c>
      <c r="AE260" s="195" t="str">
        <f t="shared" si="523"/>
        <v/>
      </c>
      <c r="AF260" s="195" t="str">
        <f t="shared" si="496"/>
        <v/>
      </c>
      <c r="AG260" s="195" t="str">
        <f t="shared" si="496"/>
        <v/>
      </c>
      <c r="AH260" s="195" t="str">
        <f t="shared" si="496"/>
        <v/>
      </c>
      <c r="AI260" s="195" t="str">
        <f t="shared" si="496"/>
        <v/>
      </c>
      <c r="AJ260" s="195" t="str">
        <f t="shared" si="496"/>
        <v/>
      </c>
      <c r="AK260" s="195" t="str">
        <f t="shared" si="496"/>
        <v/>
      </c>
      <c r="AL260" s="195" t="str">
        <f t="shared" si="496"/>
        <v/>
      </c>
      <c r="AM260" s="195" t="str">
        <f t="shared" si="496"/>
        <v/>
      </c>
      <c r="AN260" s="195" t="str">
        <f t="shared" si="496"/>
        <v/>
      </c>
      <c r="AO260" s="195" t="str">
        <f t="shared" si="496"/>
        <v/>
      </c>
      <c r="AP260" s="195" t="str">
        <f t="shared" si="496"/>
        <v/>
      </c>
      <c r="AQ260" s="196" t="str">
        <f>IF(J260&gt;0,"",IF(J261&gt;0,1,""))</f>
        <v/>
      </c>
      <c r="AR260" s="196" t="str">
        <f>IF(J260="","",IF(C260&gt;0,"",1))</f>
        <v/>
      </c>
      <c r="AS260" s="195" t="str">
        <f t="shared" si="528"/>
        <v/>
      </c>
      <c r="AT260" s="195" t="str">
        <f t="shared" si="528"/>
        <v/>
      </c>
      <c r="AU260" s="195" t="str">
        <f t="shared" si="528"/>
        <v/>
      </c>
      <c r="AV260" s="195" t="str">
        <f t="shared" si="528"/>
        <v/>
      </c>
      <c r="AW260" s="196">
        <f>COUNTIF($C$14:C260,C260)</f>
        <v>0</v>
      </c>
      <c r="AX260" s="195" t="str">
        <f t="shared" si="528"/>
        <v/>
      </c>
      <c r="AY260" s="195" t="str">
        <f t="shared" si="528"/>
        <v/>
      </c>
      <c r="AZ260" s="195" t="str">
        <f t="shared" si="528"/>
        <v/>
      </c>
      <c r="BA260" s="195" t="str">
        <f t="shared" si="528"/>
        <v/>
      </c>
    </row>
    <row r="261" spans="1:53" s="17" customFormat="1" ht="18" customHeight="1" thickBot="1">
      <c r="A261" s="344"/>
      <c r="B261" s="315"/>
      <c r="C261" s="317"/>
      <c r="D261" s="317"/>
      <c r="E261" s="317"/>
      <c r="F261" s="39" t="str">
        <f>IF(C260&gt;0,VLOOKUP(C260,男子登録情報!$A$1:$H$1688,5,0),"")</f>
        <v/>
      </c>
      <c r="G261" s="353"/>
      <c r="H261" s="353"/>
      <c r="I261" s="9" t="s">
        <v>33</v>
      </c>
      <c r="J261" s="152"/>
      <c r="K261" s="7" t="str">
        <f>IF(J261&gt;0,VLOOKUP(J261,男子登録情報!$J$2:$K$21,2,0),"")</f>
        <v/>
      </c>
      <c r="L261" s="9" t="s">
        <v>34</v>
      </c>
      <c r="M261" s="206"/>
      <c r="N261" s="8" t="str">
        <f t="shared" si="421"/>
        <v/>
      </c>
      <c r="O261" s="630"/>
      <c r="P261" s="305"/>
      <c r="Q261" s="306"/>
      <c r="R261" s="307"/>
      <c r="S261" s="330"/>
      <c r="T261" s="330"/>
      <c r="Y261" s="195" t="str">
        <f>IF(C260="","",COUNTIF($B$14:$C$462,C260))</f>
        <v/>
      </c>
      <c r="Z261" s="195" t="str">
        <f t="shared" ref="Z261" si="541">IF(C260="","",COUNTIF($J$14:$J$463,J261))</f>
        <v/>
      </c>
      <c r="AA261" s="195" t="str">
        <f t="shared" ref="AA261" si="542">IF(C260="","",IF(AND(Y261&gt;1,Z261&gt;1),1,""))</f>
        <v/>
      </c>
      <c r="AB261" s="195" t="str">
        <f t="shared" si="427"/>
        <v/>
      </c>
      <c r="AC261" s="195" t="str">
        <f t="shared" si="428"/>
        <v/>
      </c>
      <c r="AD261" s="195" t="str">
        <f t="shared" si="523"/>
        <v/>
      </c>
      <c r="AE261" s="195" t="str">
        <f t="shared" si="523"/>
        <v/>
      </c>
      <c r="AF261" s="195" t="str">
        <f t="shared" si="496"/>
        <v/>
      </c>
      <c r="AG261" s="195" t="str">
        <f t="shared" si="496"/>
        <v/>
      </c>
      <c r="AH261" s="195" t="str">
        <f t="shared" si="496"/>
        <v/>
      </c>
      <c r="AI261" s="195" t="str">
        <f t="shared" si="496"/>
        <v/>
      </c>
      <c r="AJ261" s="195" t="str">
        <f t="shared" si="496"/>
        <v/>
      </c>
      <c r="AK261" s="195" t="str">
        <f t="shared" si="496"/>
        <v/>
      </c>
      <c r="AL261" s="195" t="str">
        <f t="shared" si="496"/>
        <v/>
      </c>
      <c r="AM261" s="195" t="str">
        <f t="shared" si="496"/>
        <v/>
      </c>
      <c r="AN261" s="195" t="str">
        <f t="shared" si="496"/>
        <v/>
      </c>
      <c r="AO261" s="195" t="str">
        <f t="shared" si="496"/>
        <v/>
      </c>
      <c r="AP261" s="195" t="str">
        <f t="shared" si="496"/>
        <v/>
      </c>
      <c r="AQ261" s="196" t="str">
        <f>IF(J261&gt;0,"",IF(J262&gt;0,1,""))</f>
        <v/>
      </c>
      <c r="AR261" s="196" t="str">
        <f>IF(J261="","",IF(C260&gt;0,"",1))</f>
        <v/>
      </c>
      <c r="AS261" s="195" t="str">
        <f t="shared" si="528"/>
        <v/>
      </c>
      <c r="AT261" s="195" t="str">
        <f t="shared" si="528"/>
        <v/>
      </c>
      <c r="AU261" s="195" t="str">
        <f t="shared" si="528"/>
        <v/>
      </c>
      <c r="AV261" s="195" t="str">
        <f t="shared" si="528"/>
        <v/>
      </c>
      <c r="AW261" s="196"/>
      <c r="AX261" s="195" t="str">
        <f t="shared" si="528"/>
        <v/>
      </c>
      <c r="AY261" s="195" t="str">
        <f t="shared" si="528"/>
        <v/>
      </c>
      <c r="AZ261" s="195" t="str">
        <f t="shared" si="528"/>
        <v/>
      </c>
      <c r="BA261" s="195" t="str">
        <f t="shared" si="528"/>
        <v/>
      </c>
    </row>
    <row r="262" spans="1:53" s="17" customFormat="1" ht="18" customHeight="1" thickBot="1">
      <c r="A262" s="345"/>
      <c r="B262" s="303" t="s">
        <v>35</v>
      </c>
      <c r="C262" s="304"/>
      <c r="D262" s="40"/>
      <c r="E262" s="40"/>
      <c r="F262" s="41"/>
      <c r="G262" s="354"/>
      <c r="H262" s="354"/>
      <c r="I262" s="10" t="s">
        <v>36</v>
      </c>
      <c r="J262" s="152"/>
      <c r="K262" s="11" t="str">
        <f>IF(J262&gt;0,VLOOKUP(J262,男子登録情報!$J$2:$K$21,2,0),"")</f>
        <v/>
      </c>
      <c r="L262" s="12" t="s">
        <v>37</v>
      </c>
      <c r="M262" s="207"/>
      <c r="N262" s="8" t="str">
        <f t="shared" si="421"/>
        <v/>
      </c>
      <c r="O262" s="631"/>
      <c r="P262" s="308"/>
      <c r="Q262" s="309"/>
      <c r="R262" s="310"/>
      <c r="S262" s="331"/>
      <c r="T262" s="331"/>
      <c r="Y262" s="195" t="str">
        <f>IF(C260="","",COUNTIF($B$14:$C$462,C260))</f>
        <v/>
      </c>
      <c r="Z262" s="195" t="str">
        <f t="shared" ref="Z262" si="543">IF(C260="","",COUNTIF($J$14:$J$463,J262))</f>
        <v/>
      </c>
      <c r="AA262" s="195" t="str">
        <f t="shared" ref="AA262" si="544">IF(C260="","",IF(AND(Y262&gt;1,Z262&gt;1),1,""))</f>
        <v/>
      </c>
      <c r="AB262" s="195" t="str">
        <f t="shared" si="427"/>
        <v/>
      </c>
      <c r="AC262" s="195" t="str">
        <f t="shared" si="428"/>
        <v/>
      </c>
      <c r="AD262" s="195" t="str">
        <f t="shared" si="523"/>
        <v/>
      </c>
      <c r="AE262" s="195" t="str">
        <f t="shared" si="523"/>
        <v/>
      </c>
      <c r="AF262" s="195" t="str">
        <f t="shared" si="496"/>
        <v/>
      </c>
      <c r="AG262" s="195" t="str">
        <f t="shared" si="496"/>
        <v/>
      </c>
      <c r="AH262" s="195" t="str">
        <f t="shared" si="496"/>
        <v/>
      </c>
      <c r="AI262" s="195" t="str">
        <f t="shared" si="496"/>
        <v/>
      </c>
      <c r="AJ262" s="195" t="str">
        <f t="shared" si="496"/>
        <v/>
      </c>
      <c r="AK262" s="195" t="str">
        <f t="shared" si="496"/>
        <v/>
      </c>
      <c r="AL262" s="195" t="str">
        <f t="shared" si="496"/>
        <v/>
      </c>
      <c r="AM262" s="195" t="str">
        <f t="shared" ref="AF262:AP285" si="545">IF($J262="","",COUNTIF($M262,AM$13))</f>
        <v/>
      </c>
      <c r="AN262" s="195" t="str">
        <f t="shared" si="545"/>
        <v/>
      </c>
      <c r="AO262" s="195" t="str">
        <f t="shared" si="545"/>
        <v/>
      </c>
      <c r="AP262" s="195" t="str">
        <f t="shared" si="545"/>
        <v/>
      </c>
      <c r="AQ262" s="196" t="str">
        <f>IF(C260="","",IF(S260&gt;0,"",IF(T260&gt;0,"",IF(COUNTBLANK(J260:J262)&lt;3,"",1))))</f>
        <v/>
      </c>
      <c r="AR262" s="196" t="str">
        <f>IF(J262="","",IF(C260&gt;0,"",1))</f>
        <v/>
      </c>
      <c r="AS262" s="195" t="str">
        <f t="shared" si="528"/>
        <v/>
      </c>
      <c r="AT262" s="195" t="str">
        <f t="shared" si="528"/>
        <v/>
      </c>
      <c r="AU262" s="195" t="str">
        <f t="shared" si="528"/>
        <v/>
      </c>
      <c r="AV262" s="195" t="str">
        <f t="shared" si="528"/>
        <v/>
      </c>
      <c r="AW262" s="196"/>
      <c r="AX262" s="195" t="str">
        <f t="shared" si="528"/>
        <v/>
      </c>
      <c r="AY262" s="195" t="str">
        <f t="shared" si="528"/>
        <v/>
      </c>
      <c r="AZ262" s="195" t="str">
        <f t="shared" si="528"/>
        <v/>
      </c>
      <c r="BA262" s="195" t="str">
        <f t="shared" si="528"/>
        <v/>
      </c>
    </row>
    <row r="263" spans="1:53" s="17" customFormat="1" ht="18" customHeight="1" thickTop="1" thickBot="1">
      <c r="A263" s="343">
        <v>84</v>
      </c>
      <c r="B263" s="314" t="s">
        <v>1234</v>
      </c>
      <c r="C263" s="316"/>
      <c r="D263" s="316" t="str">
        <f>IF(C263&gt;0,VLOOKUP(C263,男子登録情報!$A$1:$H$1688,3,0),"")</f>
        <v/>
      </c>
      <c r="E263" s="316" t="str">
        <f>IF(C263&gt;0,VLOOKUP(C263,男子登録情報!$A$1:$H$1688,4,0),"")</f>
        <v/>
      </c>
      <c r="F263" s="38" t="str">
        <f>IF(C263&gt;0,VLOOKUP(C263,男子登録情報!$A$1:$H$1688,8,0),"")</f>
        <v/>
      </c>
      <c r="G263" s="352" t="e">
        <f>IF(F264&gt;0,VLOOKUP(F264,男子登録情報!$N$2:$O$48,2,0),"")</f>
        <v>#N/A</v>
      </c>
      <c r="H263" s="352" t="str">
        <f>IF(C263&gt;0,TEXT(C263,"100000000"),"")</f>
        <v/>
      </c>
      <c r="I263" s="6" t="s">
        <v>29</v>
      </c>
      <c r="J263" s="152"/>
      <c r="K263" s="7" t="str">
        <f>IF(J263&gt;0,VLOOKUP(J263,男子登録情報!$J$1:$K$21,2,0),"")</f>
        <v/>
      </c>
      <c r="L263" s="6" t="s">
        <v>32</v>
      </c>
      <c r="M263" s="208"/>
      <c r="N263" s="8" t="str">
        <f t="shared" si="421"/>
        <v/>
      </c>
      <c r="O263" s="630"/>
      <c r="P263" s="326"/>
      <c r="Q263" s="327"/>
      <c r="R263" s="328"/>
      <c r="S263" s="329" t="str">
        <f>IF(C263="","",IF(COUNTIF('様式Ⅱ(男子4×100mR)'!$C$18:$C$29,C263)=0,"",$A$5))</f>
        <v/>
      </c>
      <c r="T263" s="329" t="str">
        <f>IF(C263="","",IF(COUNTIF('様式Ⅱ(男子4×400mR)'!$C$18:$C$29,C263)=0,"",$A$5))</f>
        <v/>
      </c>
      <c r="Y263" s="195" t="str">
        <f>IF(C263="","",COUNTIF($B$14:$C$462,C263))</f>
        <v/>
      </c>
      <c r="Z263" s="195" t="str">
        <f t="shared" ref="Z263" si="546">IF(C263="","",COUNTIF($J$14:$J$463,J263))</f>
        <v/>
      </c>
      <c r="AA263" s="195" t="str">
        <f t="shared" ref="AA263" si="547">IF(C263="","",IF(AND(Y263&gt;1,Z263&gt;1),1,""))</f>
        <v/>
      </c>
      <c r="AB263" s="195" t="str">
        <f t="shared" si="427"/>
        <v/>
      </c>
      <c r="AC263" s="195" t="str">
        <f t="shared" si="428"/>
        <v/>
      </c>
      <c r="AD263" s="195" t="str">
        <f t="shared" si="523"/>
        <v/>
      </c>
      <c r="AE263" s="195" t="str">
        <f t="shared" si="523"/>
        <v/>
      </c>
      <c r="AF263" s="195" t="str">
        <f t="shared" si="545"/>
        <v/>
      </c>
      <c r="AG263" s="195" t="str">
        <f t="shared" si="545"/>
        <v/>
      </c>
      <c r="AH263" s="195" t="str">
        <f t="shared" si="545"/>
        <v/>
      </c>
      <c r="AI263" s="195" t="str">
        <f t="shared" si="545"/>
        <v/>
      </c>
      <c r="AJ263" s="195" t="str">
        <f t="shared" si="545"/>
        <v/>
      </c>
      <c r="AK263" s="195" t="str">
        <f t="shared" si="545"/>
        <v/>
      </c>
      <c r="AL263" s="195" t="str">
        <f t="shared" si="545"/>
        <v/>
      </c>
      <c r="AM263" s="195" t="str">
        <f t="shared" si="545"/>
        <v/>
      </c>
      <c r="AN263" s="195" t="str">
        <f t="shared" si="545"/>
        <v/>
      </c>
      <c r="AO263" s="195" t="str">
        <f t="shared" si="545"/>
        <v/>
      </c>
      <c r="AP263" s="195" t="str">
        <f t="shared" si="545"/>
        <v/>
      </c>
      <c r="AQ263" s="196" t="str">
        <f>IF(J263&gt;0,"",IF(J264&gt;0,1,""))</f>
        <v/>
      </c>
      <c r="AR263" s="196" t="str">
        <f>IF(J263="","",IF(C263&gt;0,"",1))</f>
        <v/>
      </c>
      <c r="AS263" s="195" t="str">
        <f t="shared" si="528"/>
        <v/>
      </c>
      <c r="AT263" s="195" t="str">
        <f t="shared" si="528"/>
        <v/>
      </c>
      <c r="AU263" s="195" t="str">
        <f t="shared" si="528"/>
        <v/>
      </c>
      <c r="AV263" s="195" t="str">
        <f t="shared" si="528"/>
        <v/>
      </c>
      <c r="AW263" s="196">
        <f>COUNTIF($C$14:C263,C263)</f>
        <v>0</v>
      </c>
      <c r="AX263" s="195" t="str">
        <f t="shared" si="528"/>
        <v/>
      </c>
      <c r="AY263" s="195" t="str">
        <f t="shared" si="528"/>
        <v/>
      </c>
      <c r="AZ263" s="195" t="str">
        <f t="shared" si="528"/>
        <v/>
      </c>
      <c r="BA263" s="195" t="str">
        <f t="shared" si="528"/>
        <v/>
      </c>
    </row>
    <row r="264" spans="1:53" s="17" customFormat="1" ht="18" customHeight="1" thickBot="1">
      <c r="A264" s="344"/>
      <c r="B264" s="315"/>
      <c r="C264" s="317"/>
      <c r="D264" s="317"/>
      <c r="E264" s="317"/>
      <c r="F264" s="39" t="str">
        <f>IF(C263&gt;0,VLOOKUP(C263,男子登録情報!$A$1:$H$1688,5,0),"")</f>
        <v/>
      </c>
      <c r="G264" s="353"/>
      <c r="H264" s="353"/>
      <c r="I264" s="9" t="s">
        <v>33</v>
      </c>
      <c r="J264" s="152"/>
      <c r="K264" s="7" t="str">
        <f>IF(J264&gt;0,VLOOKUP(J264,男子登録情報!$J$2:$K$21,2,0),"")</f>
        <v/>
      </c>
      <c r="L264" s="9" t="s">
        <v>34</v>
      </c>
      <c r="M264" s="206"/>
      <c r="N264" s="8" t="str">
        <f t="shared" si="421"/>
        <v/>
      </c>
      <c r="O264" s="630"/>
      <c r="P264" s="305"/>
      <c r="Q264" s="306"/>
      <c r="R264" s="307"/>
      <c r="S264" s="330"/>
      <c r="T264" s="330"/>
      <c r="Y264" s="195" t="str">
        <f>IF(C263="","",COUNTIF($B$14:$C$462,C263))</f>
        <v/>
      </c>
      <c r="Z264" s="195" t="str">
        <f t="shared" ref="Z264" si="548">IF(C263="","",COUNTIF($J$14:$J$463,J264))</f>
        <v/>
      </c>
      <c r="AA264" s="195" t="str">
        <f t="shared" ref="AA264" si="549">IF(C263="","",IF(AND(Y264&gt;1,Z264&gt;1),1,""))</f>
        <v/>
      </c>
      <c r="AB264" s="195" t="str">
        <f t="shared" si="427"/>
        <v/>
      </c>
      <c r="AC264" s="195" t="str">
        <f t="shared" si="428"/>
        <v/>
      </c>
      <c r="AD264" s="195" t="str">
        <f t="shared" si="523"/>
        <v/>
      </c>
      <c r="AE264" s="195" t="str">
        <f t="shared" si="523"/>
        <v/>
      </c>
      <c r="AF264" s="195" t="str">
        <f t="shared" si="545"/>
        <v/>
      </c>
      <c r="AG264" s="195" t="str">
        <f t="shared" si="545"/>
        <v/>
      </c>
      <c r="AH264" s="195" t="str">
        <f t="shared" si="545"/>
        <v/>
      </c>
      <c r="AI264" s="195" t="str">
        <f t="shared" si="545"/>
        <v/>
      </c>
      <c r="AJ264" s="195" t="str">
        <f t="shared" si="545"/>
        <v/>
      </c>
      <c r="AK264" s="195" t="str">
        <f t="shared" si="545"/>
        <v/>
      </c>
      <c r="AL264" s="195" t="str">
        <f t="shared" si="545"/>
        <v/>
      </c>
      <c r="AM264" s="195" t="str">
        <f t="shared" si="545"/>
        <v/>
      </c>
      <c r="AN264" s="195" t="str">
        <f t="shared" si="545"/>
        <v/>
      </c>
      <c r="AO264" s="195" t="str">
        <f t="shared" si="545"/>
        <v/>
      </c>
      <c r="AP264" s="195" t="str">
        <f t="shared" si="545"/>
        <v/>
      </c>
      <c r="AQ264" s="196" t="str">
        <f>IF(J264&gt;0,"",IF(J265&gt;0,1,""))</f>
        <v/>
      </c>
      <c r="AR264" s="196" t="str">
        <f>IF(J264="","",IF(C263&gt;0,"",1))</f>
        <v/>
      </c>
      <c r="AS264" s="195" t="str">
        <f t="shared" si="528"/>
        <v/>
      </c>
      <c r="AT264" s="195" t="str">
        <f t="shared" si="528"/>
        <v/>
      </c>
      <c r="AU264" s="195" t="str">
        <f t="shared" si="528"/>
        <v/>
      </c>
      <c r="AV264" s="195" t="str">
        <f t="shared" si="528"/>
        <v/>
      </c>
      <c r="AW264" s="196"/>
      <c r="AX264" s="195" t="str">
        <f t="shared" si="528"/>
        <v/>
      </c>
      <c r="AY264" s="195" t="str">
        <f t="shared" si="528"/>
        <v/>
      </c>
      <c r="AZ264" s="195" t="str">
        <f t="shared" si="528"/>
        <v/>
      </c>
      <c r="BA264" s="195" t="str">
        <f t="shared" si="528"/>
        <v/>
      </c>
    </row>
    <row r="265" spans="1:53" s="17" customFormat="1" ht="18" customHeight="1" thickBot="1">
      <c r="A265" s="345"/>
      <c r="B265" s="303" t="s">
        <v>35</v>
      </c>
      <c r="C265" s="304"/>
      <c r="D265" s="40"/>
      <c r="E265" s="40"/>
      <c r="F265" s="41"/>
      <c r="G265" s="354"/>
      <c r="H265" s="354"/>
      <c r="I265" s="10" t="s">
        <v>36</v>
      </c>
      <c r="J265" s="152"/>
      <c r="K265" s="11" t="str">
        <f>IF(J265&gt;0,VLOOKUP(J265,男子登録情報!$J$2:$K$21,2,0),"")</f>
        <v/>
      </c>
      <c r="L265" s="12" t="s">
        <v>37</v>
      </c>
      <c r="M265" s="207"/>
      <c r="N265" s="8" t="str">
        <f t="shared" si="421"/>
        <v/>
      </c>
      <c r="O265" s="631"/>
      <c r="P265" s="308"/>
      <c r="Q265" s="309"/>
      <c r="R265" s="310"/>
      <c r="S265" s="331"/>
      <c r="T265" s="331"/>
      <c r="Y265" s="195" t="str">
        <f>IF(C263="","",COUNTIF($B$14:$C$462,C263))</f>
        <v/>
      </c>
      <c r="Z265" s="195" t="str">
        <f t="shared" ref="Z265" si="550">IF(C263="","",COUNTIF($J$14:$J$463,J265))</f>
        <v/>
      </c>
      <c r="AA265" s="195" t="str">
        <f t="shared" ref="AA265" si="551">IF(C263="","",IF(AND(Y265&gt;1,Z265&gt;1),1,""))</f>
        <v/>
      </c>
      <c r="AB265" s="195" t="str">
        <f t="shared" si="427"/>
        <v/>
      </c>
      <c r="AC265" s="195" t="str">
        <f t="shared" si="428"/>
        <v/>
      </c>
      <c r="AD265" s="195" t="str">
        <f t="shared" si="523"/>
        <v/>
      </c>
      <c r="AE265" s="195" t="str">
        <f t="shared" si="523"/>
        <v/>
      </c>
      <c r="AF265" s="195" t="str">
        <f t="shared" si="545"/>
        <v/>
      </c>
      <c r="AG265" s="195" t="str">
        <f t="shared" si="545"/>
        <v/>
      </c>
      <c r="AH265" s="195" t="str">
        <f t="shared" si="545"/>
        <v/>
      </c>
      <c r="AI265" s="195" t="str">
        <f t="shared" si="545"/>
        <v/>
      </c>
      <c r="AJ265" s="195" t="str">
        <f t="shared" si="545"/>
        <v/>
      </c>
      <c r="AK265" s="195" t="str">
        <f t="shared" si="545"/>
        <v/>
      </c>
      <c r="AL265" s="195" t="str">
        <f t="shared" si="545"/>
        <v/>
      </c>
      <c r="AM265" s="195" t="str">
        <f t="shared" si="545"/>
        <v/>
      </c>
      <c r="AN265" s="195" t="str">
        <f t="shared" si="545"/>
        <v/>
      </c>
      <c r="AO265" s="195" t="str">
        <f t="shared" si="545"/>
        <v/>
      </c>
      <c r="AP265" s="195" t="str">
        <f t="shared" si="545"/>
        <v/>
      </c>
      <c r="AQ265" s="196" t="str">
        <f>IF(C263="","",IF(S263&gt;0,"",IF(T263&gt;0,"",IF(COUNTBLANK(J263:J265)&lt;3,"",1))))</f>
        <v/>
      </c>
      <c r="AR265" s="196" t="str">
        <f>IF(J265="","",IF(C263&gt;0,"",1))</f>
        <v/>
      </c>
      <c r="AS265" s="195" t="str">
        <f t="shared" si="528"/>
        <v/>
      </c>
      <c r="AT265" s="195" t="str">
        <f t="shared" si="528"/>
        <v/>
      </c>
      <c r="AU265" s="195" t="str">
        <f t="shared" si="528"/>
        <v/>
      </c>
      <c r="AV265" s="195" t="str">
        <f t="shared" si="528"/>
        <v/>
      </c>
      <c r="AW265" s="196"/>
      <c r="AX265" s="195" t="str">
        <f t="shared" si="528"/>
        <v/>
      </c>
      <c r="AY265" s="195" t="str">
        <f t="shared" si="528"/>
        <v/>
      </c>
      <c r="AZ265" s="195" t="str">
        <f t="shared" si="528"/>
        <v/>
      </c>
      <c r="BA265" s="195" t="str">
        <f t="shared" si="528"/>
        <v/>
      </c>
    </row>
    <row r="266" spans="1:53" s="17" customFormat="1" ht="18" customHeight="1" thickTop="1" thickBot="1">
      <c r="A266" s="343">
        <v>85</v>
      </c>
      <c r="B266" s="314" t="s">
        <v>1234</v>
      </c>
      <c r="C266" s="316"/>
      <c r="D266" s="316" t="str">
        <f>IF(C266&gt;0,VLOOKUP(C266,男子登録情報!$A$1:$H$1688,3,0),"")</f>
        <v/>
      </c>
      <c r="E266" s="316" t="str">
        <f>IF(C266&gt;0,VLOOKUP(C266,男子登録情報!$A$1:$H$1688,4,0),"")</f>
        <v/>
      </c>
      <c r="F266" s="38" t="str">
        <f>IF(C266&gt;0,VLOOKUP(C266,男子登録情報!$A$1:$H$1688,8,0),"")</f>
        <v/>
      </c>
      <c r="G266" s="352" t="e">
        <f>IF(F267&gt;0,VLOOKUP(F267,男子登録情報!$N$2:$O$48,2,0),"")</f>
        <v>#N/A</v>
      </c>
      <c r="H266" s="352" t="str">
        <f>IF(C266&gt;0,TEXT(C266,"100000000"),"")</f>
        <v/>
      </c>
      <c r="I266" s="6" t="s">
        <v>29</v>
      </c>
      <c r="J266" s="152"/>
      <c r="K266" s="7" t="str">
        <f>IF(J266&gt;0,VLOOKUP(J266,男子登録情報!$J$1:$K$21,2,0),"")</f>
        <v/>
      </c>
      <c r="L266" s="6" t="s">
        <v>32</v>
      </c>
      <c r="M266" s="208"/>
      <c r="N266" s="8" t="str">
        <f t="shared" si="421"/>
        <v/>
      </c>
      <c r="O266" s="630"/>
      <c r="P266" s="326"/>
      <c r="Q266" s="327"/>
      <c r="R266" s="328"/>
      <c r="S266" s="329" t="str">
        <f>IF(C266="","",IF(COUNTIF('様式Ⅱ(男子4×100mR)'!$C$18:$C$29,C266)=0,"",$A$5))</f>
        <v/>
      </c>
      <c r="T266" s="329" t="str">
        <f>IF(C266="","",IF(COUNTIF('様式Ⅱ(男子4×400mR)'!$C$18:$C$29,C266)=0,"",$A$5))</f>
        <v/>
      </c>
      <c r="Y266" s="195" t="str">
        <f>IF(C266="","",COUNTIF($B$14:$C$462,C266))</f>
        <v/>
      </c>
      <c r="Z266" s="195" t="str">
        <f t="shared" ref="Z266" si="552">IF(C266="","",COUNTIF($J$14:$J$463,J266))</f>
        <v/>
      </c>
      <c r="AA266" s="195" t="str">
        <f t="shared" ref="AA266" si="553">IF(C266="","",IF(AND(Y266&gt;1,Z266&gt;1),1,""))</f>
        <v/>
      </c>
      <c r="AB266" s="195" t="str">
        <f t="shared" si="427"/>
        <v/>
      </c>
      <c r="AC266" s="195" t="str">
        <f t="shared" si="428"/>
        <v/>
      </c>
      <c r="AD266" s="195" t="str">
        <f t="shared" si="523"/>
        <v/>
      </c>
      <c r="AE266" s="195" t="str">
        <f t="shared" si="523"/>
        <v/>
      </c>
      <c r="AF266" s="195" t="str">
        <f t="shared" si="545"/>
        <v/>
      </c>
      <c r="AG266" s="195" t="str">
        <f t="shared" si="545"/>
        <v/>
      </c>
      <c r="AH266" s="195" t="str">
        <f t="shared" si="545"/>
        <v/>
      </c>
      <c r="AI266" s="195" t="str">
        <f t="shared" si="545"/>
        <v/>
      </c>
      <c r="AJ266" s="195" t="str">
        <f t="shared" si="545"/>
        <v/>
      </c>
      <c r="AK266" s="195" t="str">
        <f t="shared" si="545"/>
        <v/>
      </c>
      <c r="AL266" s="195" t="str">
        <f t="shared" si="545"/>
        <v/>
      </c>
      <c r="AM266" s="195" t="str">
        <f t="shared" si="545"/>
        <v/>
      </c>
      <c r="AN266" s="195" t="str">
        <f t="shared" si="545"/>
        <v/>
      </c>
      <c r="AO266" s="195" t="str">
        <f t="shared" si="545"/>
        <v/>
      </c>
      <c r="AP266" s="195" t="str">
        <f t="shared" si="545"/>
        <v/>
      </c>
      <c r="AQ266" s="196" t="str">
        <f>IF(J266&gt;0,"",IF(J267&gt;0,1,""))</f>
        <v/>
      </c>
      <c r="AR266" s="196" t="str">
        <f>IF(J266="","",IF(C266&gt;0,"",1))</f>
        <v/>
      </c>
      <c r="AS266" s="195" t="str">
        <f t="shared" si="528"/>
        <v/>
      </c>
      <c r="AT266" s="195" t="str">
        <f t="shared" si="528"/>
        <v/>
      </c>
      <c r="AU266" s="195" t="str">
        <f t="shared" si="528"/>
        <v/>
      </c>
      <c r="AV266" s="195" t="str">
        <f t="shared" si="528"/>
        <v/>
      </c>
      <c r="AW266" s="196">
        <f>COUNTIF($C$14:C266,C266)</f>
        <v>0</v>
      </c>
      <c r="AX266" s="195" t="str">
        <f t="shared" si="528"/>
        <v/>
      </c>
      <c r="AY266" s="195" t="str">
        <f t="shared" si="528"/>
        <v/>
      </c>
      <c r="AZ266" s="195" t="str">
        <f t="shared" si="528"/>
        <v/>
      </c>
      <c r="BA266" s="195" t="str">
        <f t="shared" si="528"/>
        <v/>
      </c>
    </row>
    <row r="267" spans="1:53" s="17" customFormat="1" ht="18" customHeight="1" thickBot="1">
      <c r="A267" s="344"/>
      <c r="B267" s="315"/>
      <c r="C267" s="317"/>
      <c r="D267" s="317"/>
      <c r="E267" s="317"/>
      <c r="F267" s="39" t="str">
        <f>IF(C266&gt;0,VLOOKUP(C266,男子登録情報!$A$1:$H$1688,5,0),"")</f>
        <v/>
      </c>
      <c r="G267" s="353"/>
      <c r="H267" s="353"/>
      <c r="I267" s="9" t="s">
        <v>33</v>
      </c>
      <c r="J267" s="152"/>
      <c r="K267" s="7" t="str">
        <f>IF(J267&gt;0,VLOOKUP(J267,男子登録情報!$J$2:$K$21,2,0),"")</f>
        <v/>
      </c>
      <c r="L267" s="9" t="s">
        <v>34</v>
      </c>
      <c r="M267" s="206"/>
      <c r="N267" s="8" t="str">
        <f t="shared" si="421"/>
        <v/>
      </c>
      <c r="O267" s="630"/>
      <c r="P267" s="305"/>
      <c r="Q267" s="306"/>
      <c r="R267" s="307"/>
      <c r="S267" s="330"/>
      <c r="T267" s="330"/>
      <c r="Y267" s="195" t="str">
        <f>IF(C266="","",COUNTIF($B$14:$C$462,C266))</f>
        <v/>
      </c>
      <c r="Z267" s="195" t="str">
        <f t="shared" ref="Z267" si="554">IF(C266="","",COUNTIF($J$14:$J$463,J267))</f>
        <v/>
      </c>
      <c r="AA267" s="195" t="str">
        <f t="shared" ref="AA267" si="555">IF(C266="","",IF(AND(Y267&gt;1,Z267&gt;1),1,""))</f>
        <v/>
      </c>
      <c r="AB267" s="195" t="str">
        <f t="shared" si="427"/>
        <v/>
      </c>
      <c r="AC267" s="195" t="str">
        <f t="shared" si="428"/>
        <v/>
      </c>
      <c r="AD267" s="195" t="str">
        <f t="shared" si="523"/>
        <v/>
      </c>
      <c r="AE267" s="195" t="str">
        <f t="shared" si="523"/>
        <v/>
      </c>
      <c r="AF267" s="195" t="str">
        <f t="shared" si="545"/>
        <v/>
      </c>
      <c r="AG267" s="195" t="str">
        <f t="shared" si="545"/>
        <v/>
      </c>
      <c r="AH267" s="195" t="str">
        <f t="shared" si="545"/>
        <v/>
      </c>
      <c r="AI267" s="195" t="str">
        <f t="shared" si="545"/>
        <v/>
      </c>
      <c r="AJ267" s="195" t="str">
        <f t="shared" si="545"/>
        <v/>
      </c>
      <c r="AK267" s="195" t="str">
        <f t="shared" si="545"/>
        <v/>
      </c>
      <c r="AL267" s="195" t="str">
        <f t="shared" si="545"/>
        <v/>
      </c>
      <c r="AM267" s="195" t="str">
        <f t="shared" si="545"/>
        <v/>
      </c>
      <c r="AN267" s="195" t="str">
        <f t="shared" si="545"/>
        <v/>
      </c>
      <c r="AO267" s="195" t="str">
        <f t="shared" si="545"/>
        <v/>
      </c>
      <c r="AP267" s="195" t="str">
        <f t="shared" si="545"/>
        <v/>
      </c>
      <c r="AQ267" s="196" t="str">
        <f>IF(J267&gt;0,"",IF(J268&gt;0,1,""))</f>
        <v/>
      </c>
      <c r="AR267" s="196" t="str">
        <f>IF(J267="","",IF(C266&gt;0,"",1))</f>
        <v/>
      </c>
      <c r="AS267" s="195" t="str">
        <f t="shared" si="528"/>
        <v/>
      </c>
      <c r="AT267" s="195" t="str">
        <f t="shared" si="528"/>
        <v/>
      </c>
      <c r="AU267" s="195" t="str">
        <f t="shared" si="528"/>
        <v/>
      </c>
      <c r="AV267" s="195" t="str">
        <f t="shared" si="528"/>
        <v/>
      </c>
      <c r="AW267" s="196"/>
      <c r="AX267" s="195" t="str">
        <f t="shared" si="528"/>
        <v/>
      </c>
      <c r="AY267" s="195" t="str">
        <f t="shared" si="528"/>
        <v/>
      </c>
      <c r="AZ267" s="195" t="str">
        <f t="shared" si="528"/>
        <v/>
      </c>
      <c r="BA267" s="195" t="str">
        <f t="shared" si="528"/>
        <v/>
      </c>
    </row>
    <row r="268" spans="1:53" s="17" customFormat="1" ht="18" customHeight="1" thickBot="1">
      <c r="A268" s="345"/>
      <c r="B268" s="303" t="s">
        <v>35</v>
      </c>
      <c r="C268" s="304"/>
      <c r="D268" s="40"/>
      <c r="E268" s="40"/>
      <c r="F268" s="41"/>
      <c r="G268" s="354"/>
      <c r="H268" s="354"/>
      <c r="I268" s="10" t="s">
        <v>36</v>
      </c>
      <c r="J268" s="152"/>
      <c r="K268" s="11" t="str">
        <f>IF(J268&gt;0,VLOOKUP(J268,男子登録情報!$J$2:$K$21,2,0),"")</f>
        <v/>
      </c>
      <c r="L268" s="12" t="s">
        <v>37</v>
      </c>
      <c r="M268" s="207"/>
      <c r="N268" s="8" t="str">
        <f t="shared" si="421"/>
        <v/>
      </c>
      <c r="O268" s="631"/>
      <c r="P268" s="308"/>
      <c r="Q268" s="309"/>
      <c r="R268" s="310"/>
      <c r="S268" s="331"/>
      <c r="T268" s="331"/>
      <c r="Y268" s="195" t="str">
        <f>IF(C266="","",COUNTIF($B$14:$C$462,C266))</f>
        <v/>
      </c>
      <c r="Z268" s="195" t="str">
        <f t="shared" ref="Z268" si="556">IF(C266="","",COUNTIF($J$14:$J$463,J268))</f>
        <v/>
      </c>
      <c r="AA268" s="195" t="str">
        <f t="shared" ref="AA268" si="557">IF(C266="","",IF(AND(Y268&gt;1,Z268&gt;1),1,""))</f>
        <v/>
      </c>
      <c r="AB268" s="195" t="str">
        <f t="shared" si="427"/>
        <v/>
      </c>
      <c r="AC268" s="195" t="str">
        <f t="shared" si="428"/>
        <v/>
      </c>
      <c r="AD268" s="195" t="str">
        <f t="shared" si="523"/>
        <v/>
      </c>
      <c r="AE268" s="195" t="str">
        <f t="shared" si="523"/>
        <v/>
      </c>
      <c r="AF268" s="195" t="str">
        <f t="shared" si="545"/>
        <v/>
      </c>
      <c r="AG268" s="195" t="str">
        <f t="shared" si="545"/>
        <v/>
      </c>
      <c r="AH268" s="195" t="str">
        <f t="shared" si="545"/>
        <v/>
      </c>
      <c r="AI268" s="195" t="str">
        <f t="shared" si="545"/>
        <v/>
      </c>
      <c r="AJ268" s="195" t="str">
        <f t="shared" si="545"/>
        <v/>
      </c>
      <c r="AK268" s="195" t="str">
        <f t="shared" si="545"/>
        <v/>
      </c>
      <c r="AL268" s="195" t="str">
        <f t="shared" si="545"/>
        <v/>
      </c>
      <c r="AM268" s="195" t="str">
        <f t="shared" si="545"/>
        <v/>
      </c>
      <c r="AN268" s="195" t="str">
        <f t="shared" si="545"/>
        <v/>
      </c>
      <c r="AO268" s="195" t="str">
        <f t="shared" si="545"/>
        <v/>
      </c>
      <c r="AP268" s="195" t="str">
        <f t="shared" si="545"/>
        <v/>
      </c>
      <c r="AQ268" s="196" t="str">
        <f>IF(C266="","",IF(S266&gt;0,"",IF(T266&gt;0,"",IF(COUNTBLANK(J266:J268)&lt;3,"",1))))</f>
        <v/>
      </c>
      <c r="AR268" s="196" t="str">
        <f>IF(J268="","",IF(C266&gt;0,"",1))</f>
        <v/>
      </c>
      <c r="AS268" s="195" t="str">
        <f t="shared" si="528"/>
        <v/>
      </c>
      <c r="AT268" s="195" t="str">
        <f t="shared" si="528"/>
        <v/>
      </c>
      <c r="AU268" s="195" t="str">
        <f t="shared" si="528"/>
        <v/>
      </c>
      <c r="AV268" s="195" t="str">
        <f t="shared" si="528"/>
        <v/>
      </c>
      <c r="AW268" s="196"/>
      <c r="AX268" s="195" t="str">
        <f t="shared" si="528"/>
        <v/>
      </c>
      <c r="AY268" s="195" t="str">
        <f t="shared" si="528"/>
        <v/>
      </c>
      <c r="AZ268" s="195" t="str">
        <f t="shared" si="528"/>
        <v/>
      </c>
      <c r="BA268" s="195" t="str">
        <f t="shared" si="528"/>
        <v/>
      </c>
    </row>
    <row r="269" spans="1:53" s="17" customFormat="1" ht="18" customHeight="1" thickTop="1" thickBot="1">
      <c r="A269" s="343">
        <v>86</v>
      </c>
      <c r="B269" s="314" t="s">
        <v>1234</v>
      </c>
      <c r="C269" s="316"/>
      <c r="D269" s="316" t="str">
        <f>IF(C269&gt;0,VLOOKUP(C269,男子登録情報!$A$1:$H$1688,3,0),"")</f>
        <v/>
      </c>
      <c r="E269" s="316" t="str">
        <f>IF(C269&gt;0,VLOOKUP(C269,男子登録情報!$A$1:$H$1688,4,0),"")</f>
        <v/>
      </c>
      <c r="F269" s="38" t="str">
        <f>IF(C269&gt;0,VLOOKUP(C269,男子登録情報!$A$1:$H$1688,8,0),"")</f>
        <v/>
      </c>
      <c r="G269" s="352" t="e">
        <f>IF(F270&gt;0,VLOOKUP(F270,男子登録情報!$N$2:$O$48,2,0),"")</f>
        <v>#N/A</v>
      </c>
      <c r="H269" s="352" t="str">
        <f>IF(C269&gt;0,TEXT(C269,"100000000"),"")</f>
        <v/>
      </c>
      <c r="I269" s="6" t="s">
        <v>29</v>
      </c>
      <c r="J269" s="152"/>
      <c r="K269" s="7" t="str">
        <f>IF(J269&gt;0,VLOOKUP(J269,男子登録情報!$J$1:$K$21,2,0),"")</f>
        <v/>
      </c>
      <c r="L269" s="6" t="s">
        <v>32</v>
      </c>
      <c r="M269" s="208"/>
      <c r="N269" s="8" t="str">
        <f t="shared" si="421"/>
        <v/>
      </c>
      <c r="O269" s="630"/>
      <c r="P269" s="326"/>
      <c r="Q269" s="327"/>
      <c r="R269" s="328"/>
      <c r="S269" s="329" t="str">
        <f>IF(C269="","",IF(COUNTIF('様式Ⅱ(男子4×100mR)'!$C$18:$C$29,C269)=0,"",$A$5))</f>
        <v/>
      </c>
      <c r="T269" s="329" t="str">
        <f>IF(C269="","",IF(COUNTIF('様式Ⅱ(男子4×400mR)'!$C$18:$C$29,C269)=0,"",$A$5))</f>
        <v/>
      </c>
      <c r="Y269" s="195" t="str">
        <f>IF(C269="","",COUNTIF($B$14:$C$462,C269))</f>
        <v/>
      </c>
      <c r="Z269" s="195" t="str">
        <f t="shared" ref="Z269" si="558">IF(C269="","",COUNTIF($J$14:$J$463,J269))</f>
        <v/>
      </c>
      <c r="AA269" s="195" t="str">
        <f t="shared" ref="AA269" si="559">IF(C269="","",IF(AND(Y269&gt;1,Z269&gt;1),1,""))</f>
        <v/>
      </c>
      <c r="AB269" s="195" t="str">
        <f t="shared" si="427"/>
        <v/>
      </c>
      <c r="AC269" s="195" t="str">
        <f t="shared" si="428"/>
        <v/>
      </c>
      <c r="AD269" s="195" t="str">
        <f t="shared" si="523"/>
        <v/>
      </c>
      <c r="AE269" s="195" t="str">
        <f t="shared" si="523"/>
        <v/>
      </c>
      <c r="AF269" s="195" t="str">
        <f t="shared" si="545"/>
        <v/>
      </c>
      <c r="AG269" s="195" t="str">
        <f t="shared" si="545"/>
        <v/>
      </c>
      <c r="AH269" s="195" t="str">
        <f t="shared" si="545"/>
        <v/>
      </c>
      <c r="AI269" s="195" t="str">
        <f t="shared" si="545"/>
        <v/>
      </c>
      <c r="AJ269" s="195" t="str">
        <f t="shared" si="545"/>
        <v/>
      </c>
      <c r="AK269" s="195" t="str">
        <f t="shared" si="545"/>
        <v/>
      </c>
      <c r="AL269" s="195" t="str">
        <f t="shared" si="545"/>
        <v/>
      </c>
      <c r="AM269" s="195" t="str">
        <f t="shared" si="545"/>
        <v/>
      </c>
      <c r="AN269" s="195" t="str">
        <f t="shared" si="545"/>
        <v/>
      </c>
      <c r="AO269" s="195" t="str">
        <f t="shared" si="545"/>
        <v/>
      </c>
      <c r="AP269" s="195" t="str">
        <f t="shared" si="545"/>
        <v/>
      </c>
      <c r="AQ269" s="196" t="str">
        <f>IF(J269&gt;0,"",IF(J270&gt;0,1,""))</f>
        <v/>
      </c>
      <c r="AR269" s="196" t="str">
        <f>IF(J269="","",IF(C269&gt;0,"",1))</f>
        <v/>
      </c>
      <c r="AS269" s="195" t="str">
        <f t="shared" si="528"/>
        <v/>
      </c>
      <c r="AT269" s="195" t="str">
        <f t="shared" si="528"/>
        <v/>
      </c>
      <c r="AU269" s="195" t="str">
        <f t="shared" si="528"/>
        <v/>
      </c>
      <c r="AV269" s="195" t="str">
        <f t="shared" si="528"/>
        <v/>
      </c>
      <c r="AW269" s="196">
        <f>COUNTIF($C$14:C269,C269)</f>
        <v>0</v>
      </c>
      <c r="AX269" s="195" t="str">
        <f t="shared" si="528"/>
        <v/>
      </c>
      <c r="AY269" s="195" t="str">
        <f t="shared" si="528"/>
        <v/>
      </c>
      <c r="AZ269" s="195" t="str">
        <f t="shared" si="528"/>
        <v/>
      </c>
      <c r="BA269" s="195" t="str">
        <f t="shared" si="528"/>
        <v/>
      </c>
    </row>
    <row r="270" spans="1:53" s="17" customFormat="1" ht="18" customHeight="1" thickBot="1">
      <c r="A270" s="344"/>
      <c r="B270" s="315"/>
      <c r="C270" s="317"/>
      <c r="D270" s="317"/>
      <c r="E270" s="317"/>
      <c r="F270" s="39" t="str">
        <f>IF(C269&gt;0,VLOOKUP(C269,男子登録情報!$A$1:$H$1688,5,0),"")</f>
        <v/>
      </c>
      <c r="G270" s="353"/>
      <c r="H270" s="353"/>
      <c r="I270" s="9" t="s">
        <v>33</v>
      </c>
      <c r="J270" s="152"/>
      <c r="K270" s="7" t="str">
        <f>IF(J270&gt;0,VLOOKUP(J270,男子登録情報!$J$2:$K$21,2,0),"")</f>
        <v/>
      </c>
      <c r="L270" s="9" t="s">
        <v>34</v>
      </c>
      <c r="M270" s="206"/>
      <c r="N270" s="8" t="str">
        <f t="shared" ref="N270:N333" si="560">IF(K270="","",LEFT(K270,5)&amp;" "&amp;IF(OR(LEFT(K270,3)*1&lt;70,LEFT(K270,3)*1&gt;100),REPT(0,7-LEN(M270)),REPT(0,5-LEN(M270)))&amp;M270)</f>
        <v/>
      </c>
      <c r="O270" s="630"/>
      <c r="P270" s="305"/>
      <c r="Q270" s="306"/>
      <c r="R270" s="307"/>
      <c r="S270" s="330"/>
      <c r="T270" s="330"/>
      <c r="Y270" s="195" t="str">
        <f>IF(C269="","",COUNTIF($B$14:$C$462,C269))</f>
        <v/>
      </c>
      <c r="Z270" s="195" t="str">
        <f t="shared" ref="Z270" si="561">IF(C269="","",COUNTIF($J$14:$J$463,J270))</f>
        <v/>
      </c>
      <c r="AA270" s="195" t="str">
        <f t="shared" ref="AA270" si="562">IF(C269="","",IF(AND(Y270&gt;1,Z270&gt;1),1,""))</f>
        <v/>
      </c>
      <c r="AB270" s="195" t="str">
        <f t="shared" si="427"/>
        <v/>
      </c>
      <c r="AC270" s="195" t="str">
        <f t="shared" si="428"/>
        <v/>
      </c>
      <c r="AD270" s="195" t="str">
        <f t="shared" si="523"/>
        <v/>
      </c>
      <c r="AE270" s="195" t="str">
        <f t="shared" si="523"/>
        <v/>
      </c>
      <c r="AF270" s="195" t="str">
        <f t="shared" si="545"/>
        <v/>
      </c>
      <c r="AG270" s="195" t="str">
        <f t="shared" si="545"/>
        <v/>
      </c>
      <c r="AH270" s="195" t="str">
        <f t="shared" si="545"/>
        <v/>
      </c>
      <c r="AI270" s="195" t="str">
        <f t="shared" si="545"/>
        <v/>
      </c>
      <c r="AJ270" s="195" t="str">
        <f t="shared" si="545"/>
        <v/>
      </c>
      <c r="AK270" s="195" t="str">
        <f t="shared" si="545"/>
        <v/>
      </c>
      <c r="AL270" s="195" t="str">
        <f t="shared" si="545"/>
        <v/>
      </c>
      <c r="AM270" s="195" t="str">
        <f t="shared" si="545"/>
        <v/>
      </c>
      <c r="AN270" s="195" t="str">
        <f t="shared" si="545"/>
        <v/>
      </c>
      <c r="AO270" s="195" t="str">
        <f t="shared" si="545"/>
        <v/>
      </c>
      <c r="AP270" s="195" t="str">
        <f t="shared" si="545"/>
        <v/>
      </c>
      <c r="AQ270" s="196" t="str">
        <f>IF(J270&gt;0,"",IF(J271&gt;0,1,""))</f>
        <v/>
      </c>
      <c r="AR270" s="196" t="str">
        <f>IF(J270="","",IF(C269&gt;0,"",1))</f>
        <v/>
      </c>
      <c r="AS270" s="195" t="str">
        <f t="shared" ref="AS270:BA285" si="563">IF($J270="","",COUNTIF($M270,AS$13))</f>
        <v/>
      </c>
      <c r="AT270" s="195" t="str">
        <f t="shared" si="563"/>
        <v/>
      </c>
      <c r="AU270" s="195" t="str">
        <f t="shared" si="563"/>
        <v/>
      </c>
      <c r="AV270" s="195" t="str">
        <f t="shared" si="563"/>
        <v/>
      </c>
      <c r="AW270" s="196"/>
      <c r="AX270" s="195" t="str">
        <f t="shared" si="563"/>
        <v/>
      </c>
      <c r="AY270" s="195" t="str">
        <f t="shared" si="563"/>
        <v/>
      </c>
      <c r="AZ270" s="195" t="str">
        <f t="shared" si="563"/>
        <v/>
      </c>
      <c r="BA270" s="195" t="str">
        <f t="shared" si="563"/>
        <v/>
      </c>
    </row>
    <row r="271" spans="1:53" s="17" customFormat="1" ht="18" customHeight="1" thickBot="1">
      <c r="A271" s="345"/>
      <c r="B271" s="303" t="s">
        <v>35</v>
      </c>
      <c r="C271" s="304"/>
      <c r="D271" s="40"/>
      <c r="E271" s="40"/>
      <c r="F271" s="41"/>
      <c r="G271" s="354"/>
      <c r="H271" s="354"/>
      <c r="I271" s="10" t="s">
        <v>36</v>
      </c>
      <c r="J271" s="152"/>
      <c r="K271" s="11" t="str">
        <f>IF(J271&gt;0,VLOOKUP(J271,男子登録情報!$J$2:$K$21,2,0),"")</f>
        <v/>
      </c>
      <c r="L271" s="12" t="s">
        <v>37</v>
      </c>
      <c r="M271" s="207"/>
      <c r="N271" s="8" t="str">
        <f t="shared" si="560"/>
        <v/>
      </c>
      <c r="O271" s="631"/>
      <c r="P271" s="308"/>
      <c r="Q271" s="309"/>
      <c r="R271" s="310"/>
      <c r="S271" s="331"/>
      <c r="T271" s="331"/>
      <c r="Y271" s="195" t="str">
        <f>IF(C269="","",COUNTIF($B$14:$C$462,C269))</f>
        <v/>
      </c>
      <c r="Z271" s="195" t="str">
        <f t="shared" ref="Z271" si="564">IF(C269="","",COUNTIF($J$14:$J$463,J271))</f>
        <v/>
      </c>
      <c r="AA271" s="195" t="str">
        <f t="shared" ref="AA271" si="565">IF(C269="","",IF(AND(Y271&gt;1,Z271&gt;1),1,""))</f>
        <v/>
      </c>
      <c r="AB271" s="195" t="str">
        <f t="shared" ref="AB271:AB334" si="566">IF(O271="","",IF(AND(O271&gt;20170100,20180917&gt;O271),0,1))</f>
        <v/>
      </c>
      <c r="AC271" s="195" t="str">
        <f t="shared" ref="AC271:AC334" si="567">IF($J271="","",COUNTIF($M271,$AC$13))</f>
        <v/>
      </c>
      <c r="AD271" s="195" t="str">
        <f t="shared" si="523"/>
        <v/>
      </c>
      <c r="AE271" s="195" t="str">
        <f t="shared" si="523"/>
        <v/>
      </c>
      <c r="AF271" s="195" t="str">
        <f t="shared" si="545"/>
        <v/>
      </c>
      <c r="AG271" s="195" t="str">
        <f t="shared" si="545"/>
        <v/>
      </c>
      <c r="AH271" s="195" t="str">
        <f t="shared" si="545"/>
        <v/>
      </c>
      <c r="AI271" s="195" t="str">
        <f t="shared" si="545"/>
        <v/>
      </c>
      <c r="AJ271" s="195" t="str">
        <f t="shared" si="545"/>
        <v/>
      </c>
      <c r="AK271" s="195" t="str">
        <f t="shared" si="545"/>
        <v/>
      </c>
      <c r="AL271" s="195" t="str">
        <f t="shared" si="545"/>
        <v/>
      </c>
      <c r="AM271" s="195" t="str">
        <f t="shared" si="545"/>
        <v/>
      </c>
      <c r="AN271" s="195" t="str">
        <f t="shared" si="545"/>
        <v/>
      </c>
      <c r="AO271" s="195" t="str">
        <f t="shared" si="545"/>
        <v/>
      </c>
      <c r="AP271" s="195" t="str">
        <f t="shared" si="545"/>
        <v/>
      </c>
      <c r="AQ271" s="196" t="str">
        <f>IF(C269="","",IF(S269&gt;0,"",IF(T269&gt;0,"",IF(COUNTBLANK(J269:J271)&lt;3,"",1))))</f>
        <v/>
      </c>
      <c r="AR271" s="196" t="str">
        <f>IF(J271="","",IF(C269&gt;0,"",1))</f>
        <v/>
      </c>
      <c r="AS271" s="195" t="str">
        <f t="shared" si="563"/>
        <v/>
      </c>
      <c r="AT271" s="195" t="str">
        <f t="shared" si="563"/>
        <v/>
      </c>
      <c r="AU271" s="195" t="str">
        <f t="shared" si="563"/>
        <v/>
      </c>
      <c r="AV271" s="195" t="str">
        <f t="shared" si="563"/>
        <v/>
      </c>
      <c r="AW271" s="196"/>
      <c r="AX271" s="195" t="str">
        <f t="shared" si="563"/>
        <v/>
      </c>
      <c r="AY271" s="195" t="str">
        <f t="shared" si="563"/>
        <v/>
      </c>
      <c r="AZ271" s="195" t="str">
        <f t="shared" si="563"/>
        <v/>
      </c>
      <c r="BA271" s="195" t="str">
        <f t="shared" si="563"/>
        <v/>
      </c>
    </row>
    <row r="272" spans="1:53" s="17" customFormat="1" ht="18" customHeight="1" thickTop="1" thickBot="1">
      <c r="A272" s="343">
        <v>87</v>
      </c>
      <c r="B272" s="314" t="s">
        <v>1234</v>
      </c>
      <c r="C272" s="316"/>
      <c r="D272" s="316" t="str">
        <f>IF(C272&gt;0,VLOOKUP(C272,男子登録情報!$A$1:$H$1688,3,0),"")</f>
        <v/>
      </c>
      <c r="E272" s="316" t="str">
        <f>IF(C272&gt;0,VLOOKUP(C272,男子登録情報!$A$1:$H$1688,4,0),"")</f>
        <v/>
      </c>
      <c r="F272" s="38" t="str">
        <f>IF(C272&gt;0,VLOOKUP(C272,男子登録情報!$A$1:$H$1688,8,0),"")</f>
        <v/>
      </c>
      <c r="G272" s="352" t="e">
        <f>IF(F273&gt;0,VLOOKUP(F273,男子登録情報!$N$2:$O$48,2,0),"")</f>
        <v>#N/A</v>
      </c>
      <c r="H272" s="352" t="str">
        <f>IF(C272&gt;0,TEXT(C272,"100000000"),"")</f>
        <v/>
      </c>
      <c r="I272" s="6" t="s">
        <v>29</v>
      </c>
      <c r="J272" s="152"/>
      <c r="K272" s="7" t="str">
        <f>IF(J272&gt;0,VLOOKUP(J272,男子登録情報!$J$1:$K$21,2,0),"")</f>
        <v/>
      </c>
      <c r="L272" s="6" t="s">
        <v>32</v>
      </c>
      <c r="M272" s="208"/>
      <c r="N272" s="8" t="str">
        <f t="shared" si="560"/>
        <v/>
      </c>
      <c r="O272" s="630"/>
      <c r="P272" s="326"/>
      <c r="Q272" s="327"/>
      <c r="R272" s="328"/>
      <c r="S272" s="329" t="str">
        <f>IF(C272="","",IF(COUNTIF('様式Ⅱ(男子4×100mR)'!$C$18:$C$29,C272)=0,"",$A$5))</f>
        <v/>
      </c>
      <c r="T272" s="329" t="str">
        <f>IF(C272="","",IF(COUNTIF('様式Ⅱ(男子4×400mR)'!$C$18:$C$29,C272)=0,"",$A$5))</f>
        <v/>
      </c>
      <c r="Y272" s="195" t="str">
        <f>IF(C272="","",COUNTIF($B$14:$C$462,C272))</f>
        <v/>
      </c>
      <c r="Z272" s="195" t="str">
        <f t="shared" ref="Z272" si="568">IF(C272="","",COUNTIF($J$14:$J$463,J272))</f>
        <v/>
      </c>
      <c r="AA272" s="195" t="str">
        <f t="shared" ref="AA272" si="569">IF(C272="","",IF(AND(Y272&gt;1,Z272&gt;1),1,""))</f>
        <v/>
      </c>
      <c r="AB272" s="195" t="str">
        <f t="shared" si="566"/>
        <v/>
      </c>
      <c r="AC272" s="195" t="str">
        <f t="shared" si="567"/>
        <v/>
      </c>
      <c r="AD272" s="195" t="str">
        <f t="shared" ref="AD272:AE291" si="570">IF($J272="","",COUNTIF($M272,AD$13))</f>
        <v/>
      </c>
      <c r="AE272" s="195" t="str">
        <f t="shared" si="570"/>
        <v/>
      </c>
      <c r="AF272" s="195" t="str">
        <f t="shared" si="545"/>
        <v/>
      </c>
      <c r="AG272" s="195" t="str">
        <f t="shared" si="545"/>
        <v/>
      </c>
      <c r="AH272" s="195" t="str">
        <f t="shared" si="545"/>
        <v/>
      </c>
      <c r="AI272" s="195" t="str">
        <f t="shared" si="545"/>
        <v/>
      </c>
      <c r="AJ272" s="195" t="str">
        <f t="shared" si="545"/>
        <v/>
      </c>
      <c r="AK272" s="195" t="str">
        <f t="shared" si="545"/>
        <v/>
      </c>
      <c r="AL272" s="195" t="str">
        <f t="shared" si="545"/>
        <v/>
      </c>
      <c r="AM272" s="195" t="str">
        <f t="shared" si="545"/>
        <v/>
      </c>
      <c r="AN272" s="195" t="str">
        <f t="shared" si="545"/>
        <v/>
      </c>
      <c r="AO272" s="195" t="str">
        <f t="shared" si="545"/>
        <v/>
      </c>
      <c r="AP272" s="195" t="str">
        <f t="shared" si="545"/>
        <v/>
      </c>
      <c r="AQ272" s="196" t="str">
        <f>IF(J272&gt;0,"",IF(J273&gt;0,1,""))</f>
        <v/>
      </c>
      <c r="AR272" s="196" t="str">
        <f>IF(J272="","",IF(C272&gt;0,"",1))</f>
        <v/>
      </c>
      <c r="AS272" s="195" t="str">
        <f t="shared" si="563"/>
        <v/>
      </c>
      <c r="AT272" s="195" t="str">
        <f t="shared" si="563"/>
        <v/>
      </c>
      <c r="AU272" s="195" t="str">
        <f t="shared" si="563"/>
        <v/>
      </c>
      <c r="AV272" s="195" t="str">
        <f t="shared" si="563"/>
        <v/>
      </c>
      <c r="AW272" s="196">
        <f>COUNTIF($C$14:C272,C272)</f>
        <v>0</v>
      </c>
      <c r="AX272" s="195" t="str">
        <f t="shared" si="563"/>
        <v/>
      </c>
      <c r="AY272" s="195" t="str">
        <f t="shared" si="563"/>
        <v/>
      </c>
      <c r="AZ272" s="195" t="str">
        <f t="shared" si="563"/>
        <v/>
      </c>
      <c r="BA272" s="195" t="str">
        <f t="shared" si="563"/>
        <v/>
      </c>
    </row>
    <row r="273" spans="1:53" s="17" customFormat="1" ht="18" customHeight="1" thickBot="1">
      <c r="A273" s="344"/>
      <c r="B273" s="315"/>
      <c r="C273" s="317"/>
      <c r="D273" s="317"/>
      <c r="E273" s="317"/>
      <c r="F273" s="39" t="str">
        <f>IF(C272&gt;0,VLOOKUP(C272,男子登録情報!$A$1:$H$1688,5,0),"")</f>
        <v/>
      </c>
      <c r="G273" s="353"/>
      <c r="H273" s="353"/>
      <c r="I273" s="9" t="s">
        <v>33</v>
      </c>
      <c r="J273" s="152"/>
      <c r="K273" s="7" t="str">
        <f>IF(J273&gt;0,VLOOKUP(J273,男子登録情報!$J$2:$K$21,2,0),"")</f>
        <v/>
      </c>
      <c r="L273" s="9" t="s">
        <v>34</v>
      </c>
      <c r="M273" s="206"/>
      <c r="N273" s="8" t="str">
        <f t="shared" si="560"/>
        <v/>
      </c>
      <c r="O273" s="630"/>
      <c r="P273" s="305"/>
      <c r="Q273" s="306"/>
      <c r="R273" s="307"/>
      <c r="S273" s="330"/>
      <c r="T273" s="330"/>
      <c r="Y273" s="195" t="str">
        <f>IF(C272="","",COUNTIF($B$14:$C$462,C272))</f>
        <v/>
      </c>
      <c r="Z273" s="195" t="str">
        <f t="shared" ref="Z273" si="571">IF(C272="","",COUNTIF($J$14:$J$463,J273))</f>
        <v/>
      </c>
      <c r="AA273" s="195" t="str">
        <f t="shared" ref="AA273" si="572">IF(C272="","",IF(AND(Y273&gt;1,Z273&gt;1),1,""))</f>
        <v/>
      </c>
      <c r="AB273" s="195" t="str">
        <f t="shared" si="566"/>
        <v/>
      </c>
      <c r="AC273" s="195" t="str">
        <f t="shared" si="567"/>
        <v/>
      </c>
      <c r="AD273" s="195" t="str">
        <f t="shared" si="570"/>
        <v/>
      </c>
      <c r="AE273" s="195" t="str">
        <f t="shared" si="570"/>
        <v/>
      </c>
      <c r="AF273" s="195" t="str">
        <f t="shared" si="545"/>
        <v/>
      </c>
      <c r="AG273" s="195" t="str">
        <f t="shared" si="545"/>
        <v/>
      </c>
      <c r="AH273" s="195" t="str">
        <f t="shared" si="545"/>
        <v/>
      </c>
      <c r="AI273" s="195" t="str">
        <f t="shared" si="545"/>
        <v/>
      </c>
      <c r="AJ273" s="195" t="str">
        <f t="shared" si="545"/>
        <v/>
      </c>
      <c r="AK273" s="195" t="str">
        <f t="shared" si="545"/>
        <v/>
      </c>
      <c r="AL273" s="195" t="str">
        <f t="shared" si="545"/>
        <v/>
      </c>
      <c r="AM273" s="195" t="str">
        <f t="shared" si="545"/>
        <v/>
      </c>
      <c r="AN273" s="195" t="str">
        <f t="shared" si="545"/>
        <v/>
      </c>
      <c r="AO273" s="195" t="str">
        <f t="shared" si="545"/>
        <v/>
      </c>
      <c r="AP273" s="195" t="str">
        <f t="shared" si="545"/>
        <v/>
      </c>
      <c r="AQ273" s="196" t="str">
        <f>IF(J273&gt;0,"",IF(J274&gt;0,1,""))</f>
        <v/>
      </c>
      <c r="AR273" s="196" t="str">
        <f>IF(J273="","",IF(C272&gt;0,"",1))</f>
        <v/>
      </c>
      <c r="AS273" s="195" t="str">
        <f t="shared" si="563"/>
        <v/>
      </c>
      <c r="AT273" s="195" t="str">
        <f t="shared" si="563"/>
        <v/>
      </c>
      <c r="AU273" s="195" t="str">
        <f t="shared" si="563"/>
        <v/>
      </c>
      <c r="AV273" s="195" t="str">
        <f t="shared" si="563"/>
        <v/>
      </c>
      <c r="AW273" s="196"/>
      <c r="AX273" s="195" t="str">
        <f t="shared" si="563"/>
        <v/>
      </c>
      <c r="AY273" s="195" t="str">
        <f t="shared" si="563"/>
        <v/>
      </c>
      <c r="AZ273" s="195" t="str">
        <f t="shared" si="563"/>
        <v/>
      </c>
      <c r="BA273" s="195" t="str">
        <f t="shared" si="563"/>
        <v/>
      </c>
    </row>
    <row r="274" spans="1:53" s="17" customFormat="1" ht="18" customHeight="1" thickBot="1">
      <c r="A274" s="345"/>
      <c r="B274" s="303" t="s">
        <v>35</v>
      </c>
      <c r="C274" s="304"/>
      <c r="D274" s="40"/>
      <c r="E274" s="40"/>
      <c r="F274" s="41"/>
      <c r="G274" s="354"/>
      <c r="H274" s="354"/>
      <c r="I274" s="10" t="s">
        <v>36</v>
      </c>
      <c r="J274" s="152"/>
      <c r="K274" s="11" t="str">
        <f>IF(J274&gt;0,VLOOKUP(J274,男子登録情報!$J$2:$K$21,2,0),"")</f>
        <v/>
      </c>
      <c r="L274" s="12" t="s">
        <v>37</v>
      </c>
      <c r="M274" s="207"/>
      <c r="N274" s="8" t="str">
        <f t="shared" si="560"/>
        <v/>
      </c>
      <c r="O274" s="631"/>
      <c r="P274" s="308"/>
      <c r="Q274" s="309"/>
      <c r="R274" s="310"/>
      <c r="S274" s="331"/>
      <c r="T274" s="331"/>
      <c r="Y274" s="195" t="str">
        <f>IF(C272="","",COUNTIF($B$14:$C$462,C272))</f>
        <v/>
      </c>
      <c r="Z274" s="195" t="str">
        <f t="shared" ref="Z274" si="573">IF(C272="","",COUNTIF($J$14:$J$463,J274))</f>
        <v/>
      </c>
      <c r="AA274" s="195" t="str">
        <f t="shared" ref="AA274" si="574">IF(C272="","",IF(AND(Y274&gt;1,Z274&gt;1),1,""))</f>
        <v/>
      </c>
      <c r="AB274" s="195" t="str">
        <f t="shared" si="566"/>
        <v/>
      </c>
      <c r="AC274" s="195" t="str">
        <f t="shared" si="567"/>
        <v/>
      </c>
      <c r="AD274" s="195" t="str">
        <f t="shared" si="570"/>
        <v/>
      </c>
      <c r="AE274" s="195" t="str">
        <f t="shared" si="570"/>
        <v/>
      </c>
      <c r="AF274" s="195" t="str">
        <f t="shared" si="545"/>
        <v/>
      </c>
      <c r="AG274" s="195" t="str">
        <f t="shared" si="545"/>
        <v/>
      </c>
      <c r="AH274" s="195" t="str">
        <f t="shared" si="545"/>
        <v/>
      </c>
      <c r="AI274" s="195" t="str">
        <f t="shared" si="545"/>
        <v/>
      </c>
      <c r="AJ274" s="195" t="str">
        <f t="shared" si="545"/>
        <v/>
      </c>
      <c r="AK274" s="195" t="str">
        <f t="shared" si="545"/>
        <v/>
      </c>
      <c r="AL274" s="195" t="str">
        <f t="shared" si="545"/>
        <v/>
      </c>
      <c r="AM274" s="195" t="str">
        <f t="shared" si="545"/>
        <v/>
      </c>
      <c r="AN274" s="195" t="str">
        <f t="shared" si="545"/>
        <v/>
      </c>
      <c r="AO274" s="195" t="str">
        <f t="shared" si="545"/>
        <v/>
      </c>
      <c r="AP274" s="195" t="str">
        <f t="shared" si="545"/>
        <v/>
      </c>
      <c r="AQ274" s="196" t="str">
        <f>IF(C272="","",IF(S272&gt;0,"",IF(T272&gt;0,"",IF(COUNTBLANK(J272:J274)&lt;3,"",1))))</f>
        <v/>
      </c>
      <c r="AR274" s="196" t="str">
        <f>IF(J274="","",IF(C272&gt;0,"",1))</f>
        <v/>
      </c>
      <c r="AS274" s="195" t="str">
        <f t="shared" si="563"/>
        <v/>
      </c>
      <c r="AT274" s="195" t="str">
        <f t="shared" si="563"/>
        <v/>
      </c>
      <c r="AU274" s="195" t="str">
        <f t="shared" si="563"/>
        <v/>
      </c>
      <c r="AV274" s="195" t="str">
        <f t="shared" si="563"/>
        <v/>
      </c>
      <c r="AW274" s="196"/>
      <c r="AX274" s="195" t="str">
        <f t="shared" si="563"/>
        <v/>
      </c>
      <c r="AY274" s="195" t="str">
        <f t="shared" si="563"/>
        <v/>
      </c>
      <c r="AZ274" s="195" t="str">
        <f t="shared" si="563"/>
        <v/>
      </c>
      <c r="BA274" s="195" t="str">
        <f t="shared" si="563"/>
        <v/>
      </c>
    </row>
    <row r="275" spans="1:53" s="17" customFormat="1" ht="18" customHeight="1" thickTop="1" thickBot="1">
      <c r="A275" s="343">
        <v>88</v>
      </c>
      <c r="B275" s="314" t="s">
        <v>1234</v>
      </c>
      <c r="C275" s="316"/>
      <c r="D275" s="316" t="str">
        <f>IF(C275&gt;0,VLOOKUP(C275,男子登録情報!$A$1:$H$1688,3,0),"")</f>
        <v/>
      </c>
      <c r="E275" s="316" t="str">
        <f>IF(C275&gt;0,VLOOKUP(C275,男子登録情報!$A$1:$H$1688,4,0),"")</f>
        <v/>
      </c>
      <c r="F275" s="38" t="str">
        <f>IF(C275&gt;0,VLOOKUP(C275,男子登録情報!$A$1:$H$1688,8,0),"")</f>
        <v/>
      </c>
      <c r="G275" s="352" t="e">
        <f>IF(F276&gt;0,VLOOKUP(F276,男子登録情報!$N$2:$O$48,2,0),"")</f>
        <v>#N/A</v>
      </c>
      <c r="H275" s="352" t="str">
        <f>IF(C275&gt;0,TEXT(C275,"100000000"),"")</f>
        <v/>
      </c>
      <c r="I275" s="6" t="s">
        <v>29</v>
      </c>
      <c r="J275" s="152"/>
      <c r="K275" s="7" t="str">
        <f>IF(J275&gt;0,VLOOKUP(J275,男子登録情報!$J$1:$K$21,2,0),"")</f>
        <v/>
      </c>
      <c r="L275" s="6" t="s">
        <v>32</v>
      </c>
      <c r="M275" s="208"/>
      <c r="N275" s="8" t="str">
        <f t="shared" si="560"/>
        <v/>
      </c>
      <c r="O275" s="630"/>
      <c r="P275" s="326"/>
      <c r="Q275" s="327"/>
      <c r="R275" s="328"/>
      <c r="S275" s="329" t="str">
        <f>IF(C275="","",IF(COUNTIF('様式Ⅱ(男子4×100mR)'!$C$18:$C$29,C275)=0,"",$A$5))</f>
        <v/>
      </c>
      <c r="T275" s="329" t="str">
        <f>IF(C275="","",IF(COUNTIF('様式Ⅱ(男子4×400mR)'!$C$18:$C$29,C275)=0,"",$A$5))</f>
        <v/>
      </c>
      <c r="Y275" s="195" t="str">
        <f>IF(C275="","",COUNTIF($B$14:$C$462,C275))</f>
        <v/>
      </c>
      <c r="Z275" s="195" t="str">
        <f t="shared" ref="Z275" si="575">IF(C275="","",COUNTIF($J$14:$J$463,J275))</f>
        <v/>
      </c>
      <c r="AA275" s="195" t="str">
        <f t="shared" ref="AA275" si="576">IF(C275="","",IF(AND(Y275&gt;1,Z275&gt;1),1,""))</f>
        <v/>
      </c>
      <c r="AB275" s="195" t="str">
        <f t="shared" si="566"/>
        <v/>
      </c>
      <c r="AC275" s="195" t="str">
        <f t="shared" si="567"/>
        <v/>
      </c>
      <c r="AD275" s="195" t="str">
        <f t="shared" si="570"/>
        <v/>
      </c>
      <c r="AE275" s="195" t="str">
        <f t="shared" si="570"/>
        <v/>
      </c>
      <c r="AF275" s="195" t="str">
        <f t="shared" si="545"/>
        <v/>
      </c>
      <c r="AG275" s="195" t="str">
        <f t="shared" si="545"/>
        <v/>
      </c>
      <c r="AH275" s="195" t="str">
        <f t="shared" si="545"/>
        <v/>
      </c>
      <c r="AI275" s="195" t="str">
        <f t="shared" si="545"/>
        <v/>
      </c>
      <c r="AJ275" s="195" t="str">
        <f t="shared" si="545"/>
        <v/>
      </c>
      <c r="AK275" s="195" t="str">
        <f t="shared" si="545"/>
        <v/>
      </c>
      <c r="AL275" s="195" t="str">
        <f t="shared" si="545"/>
        <v/>
      </c>
      <c r="AM275" s="195" t="str">
        <f t="shared" si="545"/>
        <v/>
      </c>
      <c r="AN275" s="195" t="str">
        <f t="shared" si="545"/>
        <v/>
      </c>
      <c r="AO275" s="195" t="str">
        <f t="shared" si="545"/>
        <v/>
      </c>
      <c r="AP275" s="195" t="str">
        <f t="shared" si="545"/>
        <v/>
      </c>
      <c r="AQ275" s="196" t="str">
        <f>IF(J275&gt;0,"",IF(J276&gt;0,1,""))</f>
        <v/>
      </c>
      <c r="AR275" s="196" t="str">
        <f>IF(J275="","",IF(C275&gt;0,"",1))</f>
        <v/>
      </c>
      <c r="AS275" s="195" t="str">
        <f t="shared" si="563"/>
        <v/>
      </c>
      <c r="AT275" s="195" t="str">
        <f t="shared" si="563"/>
        <v/>
      </c>
      <c r="AU275" s="195" t="str">
        <f t="shared" si="563"/>
        <v/>
      </c>
      <c r="AV275" s="195" t="str">
        <f t="shared" si="563"/>
        <v/>
      </c>
      <c r="AW275" s="196">
        <f>COUNTIF($C$14:C275,C275)</f>
        <v>0</v>
      </c>
      <c r="AX275" s="195" t="str">
        <f t="shared" si="563"/>
        <v/>
      </c>
      <c r="AY275" s="195" t="str">
        <f t="shared" si="563"/>
        <v/>
      </c>
      <c r="AZ275" s="195" t="str">
        <f t="shared" si="563"/>
        <v/>
      </c>
      <c r="BA275" s="195" t="str">
        <f t="shared" si="563"/>
        <v/>
      </c>
    </row>
    <row r="276" spans="1:53" s="17" customFormat="1" ht="18" customHeight="1" thickBot="1">
      <c r="A276" s="344"/>
      <c r="B276" s="315"/>
      <c r="C276" s="317"/>
      <c r="D276" s="317"/>
      <c r="E276" s="317"/>
      <c r="F276" s="39" t="str">
        <f>IF(C275&gt;0,VLOOKUP(C275,男子登録情報!$A$1:$H$1688,5,0),"")</f>
        <v/>
      </c>
      <c r="G276" s="353"/>
      <c r="H276" s="353"/>
      <c r="I276" s="9" t="s">
        <v>33</v>
      </c>
      <c r="J276" s="152"/>
      <c r="K276" s="7" t="str">
        <f>IF(J276&gt;0,VLOOKUP(J276,男子登録情報!$J$2:$K$21,2,0),"")</f>
        <v/>
      </c>
      <c r="L276" s="9" t="s">
        <v>34</v>
      </c>
      <c r="M276" s="206"/>
      <c r="N276" s="8" t="str">
        <f t="shared" si="560"/>
        <v/>
      </c>
      <c r="O276" s="630"/>
      <c r="P276" s="305"/>
      <c r="Q276" s="306"/>
      <c r="R276" s="307"/>
      <c r="S276" s="330"/>
      <c r="T276" s="330"/>
      <c r="Y276" s="195" t="str">
        <f>IF(C275="","",COUNTIF($B$14:$C$462,C275))</f>
        <v/>
      </c>
      <c r="Z276" s="195" t="str">
        <f t="shared" ref="Z276" si="577">IF(C275="","",COUNTIF($J$14:$J$463,J276))</f>
        <v/>
      </c>
      <c r="AA276" s="195" t="str">
        <f t="shared" ref="AA276" si="578">IF(C275="","",IF(AND(Y276&gt;1,Z276&gt;1),1,""))</f>
        <v/>
      </c>
      <c r="AB276" s="195" t="str">
        <f t="shared" si="566"/>
        <v/>
      </c>
      <c r="AC276" s="195" t="str">
        <f t="shared" si="567"/>
        <v/>
      </c>
      <c r="AD276" s="195" t="str">
        <f t="shared" si="570"/>
        <v/>
      </c>
      <c r="AE276" s="195" t="str">
        <f t="shared" si="570"/>
        <v/>
      </c>
      <c r="AF276" s="195" t="str">
        <f t="shared" si="545"/>
        <v/>
      </c>
      <c r="AG276" s="195" t="str">
        <f t="shared" si="545"/>
        <v/>
      </c>
      <c r="AH276" s="195" t="str">
        <f t="shared" si="545"/>
        <v/>
      </c>
      <c r="AI276" s="195" t="str">
        <f t="shared" si="545"/>
        <v/>
      </c>
      <c r="AJ276" s="195" t="str">
        <f t="shared" si="545"/>
        <v/>
      </c>
      <c r="AK276" s="195" t="str">
        <f t="shared" si="545"/>
        <v/>
      </c>
      <c r="AL276" s="195" t="str">
        <f t="shared" si="545"/>
        <v/>
      </c>
      <c r="AM276" s="195" t="str">
        <f t="shared" si="545"/>
        <v/>
      </c>
      <c r="AN276" s="195" t="str">
        <f t="shared" si="545"/>
        <v/>
      </c>
      <c r="AO276" s="195" t="str">
        <f t="shared" si="545"/>
        <v/>
      </c>
      <c r="AP276" s="195" t="str">
        <f t="shared" si="545"/>
        <v/>
      </c>
      <c r="AQ276" s="196" t="str">
        <f>IF(J276&gt;0,"",IF(J277&gt;0,1,""))</f>
        <v/>
      </c>
      <c r="AR276" s="196" t="str">
        <f>IF(J276="","",IF(C275&gt;0,"",1))</f>
        <v/>
      </c>
      <c r="AS276" s="195" t="str">
        <f t="shared" si="563"/>
        <v/>
      </c>
      <c r="AT276" s="195" t="str">
        <f t="shared" si="563"/>
        <v/>
      </c>
      <c r="AU276" s="195" t="str">
        <f t="shared" si="563"/>
        <v/>
      </c>
      <c r="AV276" s="195" t="str">
        <f t="shared" si="563"/>
        <v/>
      </c>
      <c r="AW276" s="196"/>
      <c r="AX276" s="195" t="str">
        <f t="shared" si="563"/>
        <v/>
      </c>
      <c r="AY276" s="195" t="str">
        <f t="shared" si="563"/>
        <v/>
      </c>
      <c r="AZ276" s="195" t="str">
        <f t="shared" si="563"/>
        <v/>
      </c>
      <c r="BA276" s="195" t="str">
        <f t="shared" si="563"/>
        <v/>
      </c>
    </row>
    <row r="277" spans="1:53" s="17" customFormat="1" ht="18" customHeight="1" thickBot="1">
      <c r="A277" s="345"/>
      <c r="B277" s="303" t="s">
        <v>35</v>
      </c>
      <c r="C277" s="304"/>
      <c r="D277" s="40"/>
      <c r="E277" s="40"/>
      <c r="F277" s="41"/>
      <c r="G277" s="354"/>
      <c r="H277" s="354"/>
      <c r="I277" s="10" t="s">
        <v>36</v>
      </c>
      <c r="J277" s="152"/>
      <c r="K277" s="11" t="str">
        <f>IF(J277&gt;0,VLOOKUP(J277,男子登録情報!$J$2:$K$21,2,0),"")</f>
        <v/>
      </c>
      <c r="L277" s="12" t="s">
        <v>37</v>
      </c>
      <c r="M277" s="207"/>
      <c r="N277" s="8" t="str">
        <f t="shared" si="560"/>
        <v/>
      </c>
      <c r="O277" s="631"/>
      <c r="P277" s="308"/>
      <c r="Q277" s="309"/>
      <c r="R277" s="310"/>
      <c r="S277" s="331"/>
      <c r="T277" s="331"/>
      <c r="Y277" s="195" t="str">
        <f>IF(C275="","",COUNTIF($B$14:$C$462,C275))</f>
        <v/>
      </c>
      <c r="Z277" s="195" t="str">
        <f t="shared" ref="Z277" si="579">IF(C275="","",COUNTIF($J$14:$J$463,J277))</f>
        <v/>
      </c>
      <c r="AA277" s="195" t="str">
        <f t="shared" ref="AA277" si="580">IF(C275="","",IF(AND(Y277&gt;1,Z277&gt;1),1,""))</f>
        <v/>
      </c>
      <c r="AB277" s="195" t="str">
        <f t="shared" si="566"/>
        <v/>
      </c>
      <c r="AC277" s="195" t="str">
        <f t="shared" si="567"/>
        <v/>
      </c>
      <c r="AD277" s="195" t="str">
        <f t="shared" si="570"/>
        <v/>
      </c>
      <c r="AE277" s="195" t="str">
        <f t="shared" si="570"/>
        <v/>
      </c>
      <c r="AF277" s="195" t="str">
        <f t="shared" si="545"/>
        <v/>
      </c>
      <c r="AG277" s="195" t="str">
        <f t="shared" si="545"/>
        <v/>
      </c>
      <c r="AH277" s="195" t="str">
        <f t="shared" si="545"/>
        <v/>
      </c>
      <c r="AI277" s="195" t="str">
        <f t="shared" si="545"/>
        <v/>
      </c>
      <c r="AJ277" s="195" t="str">
        <f t="shared" si="545"/>
        <v/>
      </c>
      <c r="AK277" s="195" t="str">
        <f t="shared" si="545"/>
        <v/>
      </c>
      <c r="AL277" s="195" t="str">
        <f t="shared" si="545"/>
        <v/>
      </c>
      <c r="AM277" s="195" t="str">
        <f t="shared" si="545"/>
        <v/>
      </c>
      <c r="AN277" s="195" t="str">
        <f t="shared" si="545"/>
        <v/>
      </c>
      <c r="AO277" s="195" t="str">
        <f t="shared" si="545"/>
        <v/>
      </c>
      <c r="AP277" s="195" t="str">
        <f t="shared" si="545"/>
        <v/>
      </c>
      <c r="AQ277" s="196" t="str">
        <f>IF(C275="","",IF(S275&gt;0,"",IF(T275&gt;0,"",IF(COUNTBLANK(J275:J277)&lt;3,"",1))))</f>
        <v/>
      </c>
      <c r="AR277" s="196" t="str">
        <f>IF(J277="","",IF(C275&gt;0,"",1))</f>
        <v/>
      </c>
      <c r="AS277" s="195" t="str">
        <f t="shared" si="563"/>
        <v/>
      </c>
      <c r="AT277" s="195" t="str">
        <f t="shared" si="563"/>
        <v/>
      </c>
      <c r="AU277" s="195" t="str">
        <f t="shared" si="563"/>
        <v/>
      </c>
      <c r="AV277" s="195" t="str">
        <f t="shared" si="563"/>
        <v/>
      </c>
      <c r="AW277" s="196"/>
      <c r="AX277" s="195" t="str">
        <f t="shared" si="563"/>
        <v/>
      </c>
      <c r="AY277" s="195" t="str">
        <f t="shared" si="563"/>
        <v/>
      </c>
      <c r="AZ277" s="195" t="str">
        <f t="shared" si="563"/>
        <v/>
      </c>
      <c r="BA277" s="195" t="str">
        <f t="shared" si="563"/>
        <v/>
      </c>
    </row>
    <row r="278" spans="1:53" s="17" customFormat="1" ht="18" customHeight="1" thickTop="1" thickBot="1">
      <c r="A278" s="343">
        <v>89</v>
      </c>
      <c r="B278" s="314" t="s">
        <v>1234</v>
      </c>
      <c r="C278" s="316"/>
      <c r="D278" s="316" t="str">
        <f>IF(C278&gt;0,VLOOKUP(C278,男子登録情報!$A$1:$H$1688,3,0),"")</f>
        <v/>
      </c>
      <c r="E278" s="316" t="str">
        <f>IF(C278&gt;0,VLOOKUP(C278,男子登録情報!$A$1:$H$1688,4,0),"")</f>
        <v/>
      </c>
      <c r="F278" s="38" t="str">
        <f>IF(C278&gt;0,VLOOKUP(C278,男子登録情報!$A$1:$H$1688,8,0),"")</f>
        <v/>
      </c>
      <c r="G278" s="352" t="e">
        <f>IF(F279&gt;0,VLOOKUP(F279,男子登録情報!$N$2:$O$48,2,0),"")</f>
        <v>#N/A</v>
      </c>
      <c r="H278" s="352" t="str">
        <f>IF(C278&gt;0,TEXT(C278,"100000000"),"")</f>
        <v/>
      </c>
      <c r="I278" s="6" t="s">
        <v>29</v>
      </c>
      <c r="J278" s="152"/>
      <c r="K278" s="7" t="str">
        <f>IF(J278&gt;0,VLOOKUP(J278,男子登録情報!$J$1:$K$21,2,0),"")</f>
        <v/>
      </c>
      <c r="L278" s="6" t="s">
        <v>32</v>
      </c>
      <c r="M278" s="208"/>
      <c r="N278" s="8" t="str">
        <f t="shared" si="560"/>
        <v/>
      </c>
      <c r="O278" s="630"/>
      <c r="P278" s="326"/>
      <c r="Q278" s="327"/>
      <c r="R278" s="328"/>
      <c r="S278" s="329" t="str">
        <f>IF(C278="","",IF(COUNTIF('様式Ⅱ(男子4×100mR)'!$C$18:$C$29,C278)=0,"",$A$5))</f>
        <v/>
      </c>
      <c r="T278" s="329" t="str">
        <f>IF(C278="","",IF(COUNTIF('様式Ⅱ(男子4×400mR)'!$C$18:$C$29,C278)=0,"",$A$5))</f>
        <v/>
      </c>
      <c r="Y278" s="195" t="str">
        <f>IF(C278="","",COUNTIF($B$14:$C$462,C278))</f>
        <v/>
      </c>
      <c r="Z278" s="195" t="str">
        <f t="shared" ref="Z278" si="581">IF(C278="","",COUNTIF($J$14:$J$463,J278))</f>
        <v/>
      </c>
      <c r="AA278" s="195" t="str">
        <f t="shared" ref="AA278" si="582">IF(C278="","",IF(AND(Y278&gt;1,Z278&gt;1),1,""))</f>
        <v/>
      </c>
      <c r="AB278" s="195" t="str">
        <f t="shared" si="566"/>
        <v/>
      </c>
      <c r="AC278" s="195" t="str">
        <f t="shared" si="567"/>
        <v/>
      </c>
      <c r="AD278" s="195" t="str">
        <f t="shared" si="570"/>
        <v/>
      </c>
      <c r="AE278" s="195" t="str">
        <f t="shared" si="570"/>
        <v/>
      </c>
      <c r="AF278" s="195" t="str">
        <f t="shared" si="545"/>
        <v/>
      </c>
      <c r="AG278" s="195" t="str">
        <f t="shared" si="545"/>
        <v/>
      </c>
      <c r="AH278" s="195" t="str">
        <f t="shared" si="545"/>
        <v/>
      </c>
      <c r="AI278" s="195" t="str">
        <f t="shared" si="545"/>
        <v/>
      </c>
      <c r="AJ278" s="195" t="str">
        <f t="shared" si="545"/>
        <v/>
      </c>
      <c r="AK278" s="195" t="str">
        <f t="shared" si="545"/>
        <v/>
      </c>
      <c r="AL278" s="195" t="str">
        <f t="shared" si="545"/>
        <v/>
      </c>
      <c r="AM278" s="195" t="str">
        <f t="shared" si="545"/>
        <v/>
      </c>
      <c r="AN278" s="195" t="str">
        <f t="shared" si="545"/>
        <v/>
      </c>
      <c r="AO278" s="195" t="str">
        <f t="shared" si="545"/>
        <v/>
      </c>
      <c r="AP278" s="195" t="str">
        <f t="shared" si="545"/>
        <v/>
      </c>
      <c r="AQ278" s="196" t="str">
        <f>IF(J278&gt;0,"",IF(J279&gt;0,1,""))</f>
        <v/>
      </c>
      <c r="AR278" s="196" t="str">
        <f>IF(J278="","",IF(C278&gt;0,"",1))</f>
        <v/>
      </c>
      <c r="AS278" s="195" t="str">
        <f t="shared" si="563"/>
        <v/>
      </c>
      <c r="AT278" s="195" t="str">
        <f t="shared" si="563"/>
        <v/>
      </c>
      <c r="AU278" s="195" t="str">
        <f t="shared" si="563"/>
        <v/>
      </c>
      <c r="AV278" s="195" t="str">
        <f t="shared" si="563"/>
        <v/>
      </c>
      <c r="AW278" s="196">
        <f>COUNTIF($C$14:C278,C278)</f>
        <v>0</v>
      </c>
      <c r="AX278" s="195" t="str">
        <f t="shared" si="563"/>
        <v/>
      </c>
      <c r="AY278" s="195" t="str">
        <f t="shared" si="563"/>
        <v/>
      </c>
      <c r="AZ278" s="195" t="str">
        <f t="shared" si="563"/>
        <v/>
      </c>
      <c r="BA278" s="195" t="str">
        <f t="shared" si="563"/>
        <v/>
      </c>
    </row>
    <row r="279" spans="1:53" s="17" customFormat="1" ht="18" customHeight="1" thickBot="1">
      <c r="A279" s="344"/>
      <c r="B279" s="315"/>
      <c r="C279" s="317"/>
      <c r="D279" s="317"/>
      <c r="E279" s="317"/>
      <c r="F279" s="39" t="str">
        <f>IF(C278&gt;0,VLOOKUP(C278,男子登録情報!$A$1:$H$1688,5,0),"")</f>
        <v/>
      </c>
      <c r="G279" s="353"/>
      <c r="H279" s="353"/>
      <c r="I279" s="9" t="s">
        <v>33</v>
      </c>
      <c r="J279" s="152"/>
      <c r="K279" s="7" t="str">
        <f>IF(J279&gt;0,VLOOKUP(J279,男子登録情報!$J$2:$K$21,2,0),"")</f>
        <v/>
      </c>
      <c r="L279" s="9" t="s">
        <v>34</v>
      </c>
      <c r="M279" s="206"/>
      <c r="N279" s="8" t="str">
        <f t="shared" si="560"/>
        <v/>
      </c>
      <c r="O279" s="630"/>
      <c r="P279" s="305"/>
      <c r="Q279" s="306"/>
      <c r="R279" s="307"/>
      <c r="S279" s="330"/>
      <c r="T279" s="330"/>
      <c r="Y279" s="195" t="str">
        <f>IF(C278="","",COUNTIF($B$14:$C$462,C278))</f>
        <v/>
      </c>
      <c r="Z279" s="195" t="str">
        <f t="shared" ref="Z279" si="583">IF(C278="","",COUNTIF($J$14:$J$463,J279))</f>
        <v/>
      </c>
      <c r="AA279" s="195" t="str">
        <f t="shared" ref="AA279" si="584">IF(C278="","",IF(AND(Y279&gt;1,Z279&gt;1),1,""))</f>
        <v/>
      </c>
      <c r="AB279" s="195" t="str">
        <f t="shared" si="566"/>
        <v/>
      </c>
      <c r="AC279" s="195" t="str">
        <f t="shared" si="567"/>
        <v/>
      </c>
      <c r="AD279" s="195" t="str">
        <f t="shared" si="570"/>
        <v/>
      </c>
      <c r="AE279" s="195" t="str">
        <f t="shared" si="570"/>
        <v/>
      </c>
      <c r="AF279" s="195" t="str">
        <f t="shared" si="545"/>
        <v/>
      </c>
      <c r="AG279" s="195" t="str">
        <f t="shared" si="545"/>
        <v/>
      </c>
      <c r="AH279" s="195" t="str">
        <f t="shared" si="545"/>
        <v/>
      </c>
      <c r="AI279" s="195" t="str">
        <f t="shared" si="545"/>
        <v/>
      </c>
      <c r="AJ279" s="195" t="str">
        <f t="shared" si="545"/>
        <v/>
      </c>
      <c r="AK279" s="195" t="str">
        <f t="shared" si="545"/>
        <v/>
      </c>
      <c r="AL279" s="195" t="str">
        <f t="shared" si="545"/>
        <v/>
      </c>
      <c r="AM279" s="195" t="str">
        <f t="shared" si="545"/>
        <v/>
      </c>
      <c r="AN279" s="195" t="str">
        <f t="shared" si="545"/>
        <v/>
      </c>
      <c r="AO279" s="195" t="str">
        <f t="shared" si="545"/>
        <v/>
      </c>
      <c r="AP279" s="195" t="str">
        <f t="shared" si="545"/>
        <v/>
      </c>
      <c r="AQ279" s="196" t="str">
        <f>IF(J279&gt;0,"",IF(J280&gt;0,1,""))</f>
        <v/>
      </c>
      <c r="AR279" s="196" t="str">
        <f>IF(J279="","",IF(C278&gt;0,"",1))</f>
        <v/>
      </c>
      <c r="AS279" s="195" t="str">
        <f t="shared" si="563"/>
        <v/>
      </c>
      <c r="AT279" s="195" t="str">
        <f t="shared" si="563"/>
        <v/>
      </c>
      <c r="AU279" s="195" t="str">
        <f t="shared" si="563"/>
        <v/>
      </c>
      <c r="AV279" s="195" t="str">
        <f t="shared" si="563"/>
        <v/>
      </c>
      <c r="AW279" s="196"/>
      <c r="AX279" s="195" t="str">
        <f t="shared" si="563"/>
        <v/>
      </c>
      <c r="AY279" s="195" t="str">
        <f t="shared" si="563"/>
        <v/>
      </c>
      <c r="AZ279" s="195" t="str">
        <f t="shared" si="563"/>
        <v/>
      </c>
      <c r="BA279" s="195" t="str">
        <f t="shared" si="563"/>
        <v/>
      </c>
    </row>
    <row r="280" spans="1:53" s="17" customFormat="1" ht="18" customHeight="1" thickBot="1">
      <c r="A280" s="345"/>
      <c r="B280" s="303" t="s">
        <v>35</v>
      </c>
      <c r="C280" s="304"/>
      <c r="D280" s="40"/>
      <c r="E280" s="40"/>
      <c r="F280" s="41"/>
      <c r="G280" s="354"/>
      <c r="H280" s="354"/>
      <c r="I280" s="10" t="s">
        <v>36</v>
      </c>
      <c r="J280" s="152"/>
      <c r="K280" s="11" t="str">
        <f>IF(J280&gt;0,VLOOKUP(J280,男子登録情報!$J$2:$K$21,2,0),"")</f>
        <v/>
      </c>
      <c r="L280" s="12" t="s">
        <v>37</v>
      </c>
      <c r="M280" s="207"/>
      <c r="N280" s="8" t="str">
        <f t="shared" si="560"/>
        <v/>
      </c>
      <c r="O280" s="631"/>
      <c r="P280" s="308"/>
      <c r="Q280" s="309"/>
      <c r="R280" s="310"/>
      <c r="S280" s="331"/>
      <c r="T280" s="331"/>
      <c r="Y280" s="195" t="str">
        <f>IF(C278="","",COUNTIF($B$14:$C$462,C278))</f>
        <v/>
      </c>
      <c r="Z280" s="195" t="str">
        <f t="shared" ref="Z280" si="585">IF(C278="","",COUNTIF($J$14:$J$463,J280))</f>
        <v/>
      </c>
      <c r="AA280" s="195" t="str">
        <f t="shared" ref="AA280" si="586">IF(C278="","",IF(AND(Y280&gt;1,Z280&gt;1),1,""))</f>
        <v/>
      </c>
      <c r="AB280" s="195" t="str">
        <f t="shared" si="566"/>
        <v/>
      </c>
      <c r="AC280" s="195" t="str">
        <f t="shared" si="567"/>
        <v/>
      </c>
      <c r="AD280" s="195" t="str">
        <f t="shared" si="570"/>
        <v/>
      </c>
      <c r="AE280" s="195" t="str">
        <f t="shared" si="570"/>
        <v/>
      </c>
      <c r="AF280" s="195" t="str">
        <f t="shared" si="545"/>
        <v/>
      </c>
      <c r="AG280" s="195" t="str">
        <f t="shared" si="545"/>
        <v/>
      </c>
      <c r="AH280" s="195" t="str">
        <f t="shared" si="545"/>
        <v/>
      </c>
      <c r="AI280" s="195" t="str">
        <f t="shared" si="545"/>
        <v/>
      </c>
      <c r="AJ280" s="195" t="str">
        <f t="shared" si="545"/>
        <v/>
      </c>
      <c r="AK280" s="195" t="str">
        <f t="shared" si="545"/>
        <v/>
      </c>
      <c r="AL280" s="195" t="str">
        <f t="shared" si="545"/>
        <v/>
      </c>
      <c r="AM280" s="195" t="str">
        <f t="shared" si="545"/>
        <v/>
      </c>
      <c r="AN280" s="195" t="str">
        <f t="shared" si="545"/>
        <v/>
      </c>
      <c r="AO280" s="195" t="str">
        <f t="shared" si="545"/>
        <v/>
      </c>
      <c r="AP280" s="195" t="str">
        <f t="shared" si="545"/>
        <v/>
      </c>
      <c r="AQ280" s="196" t="str">
        <f>IF(C278="","",IF(S278&gt;0,"",IF(T278&gt;0,"",IF(COUNTBLANK(J278:J280)&lt;3,"",1))))</f>
        <v/>
      </c>
      <c r="AR280" s="196" t="str">
        <f>IF(J280="","",IF(C278&gt;0,"",1))</f>
        <v/>
      </c>
      <c r="AS280" s="195" t="str">
        <f t="shared" si="563"/>
        <v/>
      </c>
      <c r="AT280" s="195" t="str">
        <f t="shared" si="563"/>
        <v/>
      </c>
      <c r="AU280" s="195" t="str">
        <f t="shared" si="563"/>
        <v/>
      </c>
      <c r="AV280" s="195" t="str">
        <f t="shared" si="563"/>
        <v/>
      </c>
      <c r="AW280" s="196"/>
      <c r="AX280" s="195" t="str">
        <f t="shared" si="563"/>
        <v/>
      </c>
      <c r="AY280" s="195" t="str">
        <f t="shared" si="563"/>
        <v/>
      </c>
      <c r="AZ280" s="195" t="str">
        <f t="shared" si="563"/>
        <v/>
      </c>
      <c r="BA280" s="195" t="str">
        <f t="shared" si="563"/>
        <v/>
      </c>
    </row>
    <row r="281" spans="1:53" s="17" customFormat="1" ht="18" customHeight="1" thickTop="1" thickBot="1">
      <c r="A281" s="343">
        <v>90</v>
      </c>
      <c r="B281" s="314" t="s">
        <v>1234</v>
      </c>
      <c r="C281" s="316"/>
      <c r="D281" s="316" t="str">
        <f>IF(C281&gt;0,VLOOKUP(C281,男子登録情報!$A$1:$H$1688,3,0),"")</f>
        <v/>
      </c>
      <c r="E281" s="316" t="str">
        <f>IF(C281&gt;0,VLOOKUP(C281,男子登録情報!$A$1:$H$1688,4,0),"")</f>
        <v/>
      </c>
      <c r="F281" s="38" t="str">
        <f>IF(C281&gt;0,VLOOKUP(C281,男子登録情報!$A$1:$H$1688,8,0),"")</f>
        <v/>
      </c>
      <c r="G281" s="352" t="e">
        <f>IF(F282&gt;0,VLOOKUP(F282,男子登録情報!$N$2:$O$48,2,0),"")</f>
        <v>#N/A</v>
      </c>
      <c r="H281" s="352" t="str">
        <f>IF(C281&gt;0,TEXT(C281,"100000000"),"")</f>
        <v/>
      </c>
      <c r="I281" s="6" t="s">
        <v>29</v>
      </c>
      <c r="J281" s="152"/>
      <c r="K281" s="7" t="str">
        <f>IF(J281&gt;0,VLOOKUP(J281,男子登録情報!$J$1:$K$21,2,0),"")</f>
        <v/>
      </c>
      <c r="L281" s="6" t="s">
        <v>32</v>
      </c>
      <c r="M281" s="208"/>
      <c r="N281" s="8" t="str">
        <f t="shared" si="560"/>
        <v/>
      </c>
      <c r="O281" s="630"/>
      <c r="P281" s="326"/>
      <c r="Q281" s="327"/>
      <c r="R281" s="328"/>
      <c r="S281" s="329" t="str">
        <f>IF(C281="","",IF(COUNTIF('様式Ⅱ(男子4×100mR)'!$C$18:$C$29,C281)=0,"",$A$5))</f>
        <v/>
      </c>
      <c r="T281" s="329" t="str">
        <f>IF(C281="","",IF(COUNTIF('様式Ⅱ(男子4×400mR)'!$C$18:$C$29,C281)=0,"",$A$5))</f>
        <v/>
      </c>
      <c r="Y281" s="195" t="str">
        <f>IF(C281="","",COUNTIF($B$14:$C$462,C281))</f>
        <v/>
      </c>
      <c r="Z281" s="195" t="str">
        <f t="shared" ref="Z281" si="587">IF(C281="","",COUNTIF($J$14:$J$463,J281))</f>
        <v/>
      </c>
      <c r="AA281" s="195" t="str">
        <f t="shared" ref="AA281" si="588">IF(C281="","",IF(AND(Y281&gt;1,Z281&gt;1),1,""))</f>
        <v/>
      </c>
      <c r="AB281" s="195" t="str">
        <f t="shared" si="566"/>
        <v/>
      </c>
      <c r="AC281" s="195" t="str">
        <f t="shared" si="567"/>
        <v/>
      </c>
      <c r="AD281" s="195" t="str">
        <f t="shared" si="570"/>
        <v/>
      </c>
      <c r="AE281" s="195" t="str">
        <f t="shared" si="570"/>
        <v/>
      </c>
      <c r="AF281" s="195" t="str">
        <f t="shared" si="545"/>
        <v/>
      </c>
      <c r="AG281" s="195" t="str">
        <f t="shared" si="545"/>
        <v/>
      </c>
      <c r="AH281" s="195" t="str">
        <f t="shared" si="545"/>
        <v/>
      </c>
      <c r="AI281" s="195" t="str">
        <f t="shared" si="545"/>
        <v/>
      </c>
      <c r="AJ281" s="195" t="str">
        <f t="shared" si="545"/>
        <v/>
      </c>
      <c r="AK281" s="195" t="str">
        <f t="shared" si="545"/>
        <v/>
      </c>
      <c r="AL281" s="195" t="str">
        <f t="shared" si="545"/>
        <v/>
      </c>
      <c r="AM281" s="195" t="str">
        <f t="shared" si="545"/>
        <v/>
      </c>
      <c r="AN281" s="195" t="str">
        <f t="shared" si="545"/>
        <v/>
      </c>
      <c r="AO281" s="195" t="str">
        <f t="shared" si="545"/>
        <v/>
      </c>
      <c r="AP281" s="195" t="str">
        <f t="shared" si="545"/>
        <v/>
      </c>
      <c r="AQ281" s="196" t="str">
        <f>IF(J281&gt;0,"",IF(J282&gt;0,1,""))</f>
        <v/>
      </c>
      <c r="AR281" s="196" t="str">
        <f>IF(J281="","",IF(C281&gt;0,"",1))</f>
        <v/>
      </c>
      <c r="AS281" s="195" t="str">
        <f t="shared" si="563"/>
        <v/>
      </c>
      <c r="AT281" s="195" t="str">
        <f t="shared" si="563"/>
        <v/>
      </c>
      <c r="AU281" s="195" t="str">
        <f t="shared" si="563"/>
        <v/>
      </c>
      <c r="AV281" s="195" t="str">
        <f t="shared" si="563"/>
        <v/>
      </c>
      <c r="AW281" s="196">
        <f>COUNTIF($C$14:C281,C281)</f>
        <v>0</v>
      </c>
      <c r="AX281" s="195" t="str">
        <f t="shared" si="563"/>
        <v/>
      </c>
      <c r="AY281" s="195" t="str">
        <f t="shared" si="563"/>
        <v/>
      </c>
      <c r="AZ281" s="195" t="str">
        <f t="shared" si="563"/>
        <v/>
      </c>
      <c r="BA281" s="195" t="str">
        <f t="shared" si="563"/>
        <v/>
      </c>
    </row>
    <row r="282" spans="1:53" s="17" customFormat="1" ht="18" customHeight="1" thickBot="1">
      <c r="A282" s="344"/>
      <c r="B282" s="315"/>
      <c r="C282" s="317"/>
      <c r="D282" s="317"/>
      <c r="E282" s="317"/>
      <c r="F282" s="39" t="str">
        <f>IF(C281&gt;0,VLOOKUP(C281,男子登録情報!$A$1:$H$1688,5,0),"")</f>
        <v/>
      </c>
      <c r="G282" s="353"/>
      <c r="H282" s="353"/>
      <c r="I282" s="9" t="s">
        <v>33</v>
      </c>
      <c r="J282" s="152"/>
      <c r="K282" s="7" t="str">
        <f>IF(J282&gt;0,VLOOKUP(J282,男子登録情報!$J$2:$K$21,2,0),"")</f>
        <v/>
      </c>
      <c r="L282" s="9" t="s">
        <v>34</v>
      </c>
      <c r="M282" s="206"/>
      <c r="N282" s="8" t="str">
        <f t="shared" si="560"/>
        <v/>
      </c>
      <c r="O282" s="630"/>
      <c r="P282" s="305"/>
      <c r="Q282" s="306"/>
      <c r="R282" s="307"/>
      <c r="S282" s="330"/>
      <c r="T282" s="330"/>
      <c r="Y282" s="195" t="str">
        <f>IF(C281="","",COUNTIF($B$14:$C$462,C281))</f>
        <v/>
      </c>
      <c r="Z282" s="195" t="str">
        <f t="shared" ref="Z282" si="589">IF(C281="","",COUNTIF($J$14:$J$463,J282))</f>
        <v/>
      </c>
      <c r="AA282" s="195" t="str">
        <f t="shared" ref="AA282" si="590">IF(C281="","",IF(AND(Y282&gt;1,Z282&gt;1),1,""))</f>
        <v/>
      </c>
      <c r="AB282" s="195" t="str">
        <f t="shared" si="566"/>
        <v/>
      </c>
      <c r="AC282" s="195" t="str">
        <f t="shared" si="567"/>
        <v/>
      </c>
      <c r="AD282" s="195" t="str">
        <f t="shared" si="570"/>
        <v/>
      </c>
      <c r="AE282" s="195" t="str">
        <f t="shared" si="570"/>
        <v/>
      </c>
      <c r="AF282" s="195" t="str">
        <f t="shared" si="545"/>
        <v/>
      </c>
      <c r="AG282" s="195" t="str">
        <f t="shared" si="545"/>
        <v/>
      </c>
      <c r="AH282" s="195" t="str">
        <f t="shared" si="545"/>
        <v/>
      </c>
      <c r="AI282" s="195" t="str">
        <f t="shared" si="545"/>
        <v/>
      </c>
      <c r="AJ282" s="195" t="str">
        <f t="shared" si="545"/>
        <v/>
      </c>
      <c r="AK282" s="195" t="str">
        <f t="shared" si="545"/>
        <v/>
      </c>
      <c r="AL282" s="195" t="str">
        <f t="shared" si="545"/>
        <v/>
      </c>
      <c r="AM282" s="195" t="str">
        <f t="shared" si="545"/>
        <v/>
      </c>
      <c r="AN282" s="195" t="str">
        <f t="shared" si="545"/>
        <v/>
      </c>
      <c r="AO282" s="195" t="str">
        <f t="shared" si="545"/>
        <v/>
      </c>
      <c r="AP282" s="195" t="str">
        <f t="shared" si="545"/>
        <v/>
      </c>
      <c r="AQ282" s="196" t="str">
        <f>IF(J282&gt;0,"",IF(J283&gt;0,1,""))</f>
        <v/>
      </c>
      <c r="AR282" s="196" t="str">
        <f>IF(J282="","",IF(C281&gt;0,"",1))</f>
        <v/>
      </c>
      <c r="AS282" s="195" t="str">
        <f t="shared" si="563"/>
        <v/>
      </c>
      <c r="AT282" s="195" t="str">
        <f t="shared" si="563"/>
        <v/>
      </c>
      <c r="AU282" s="195" t="str">
        <f t="shared" si="563"/>
        <v/>
      </c>
      <c r="AV282" s="195" t="str">
        <f t="shared" si="563"/>
        <v/>
      </c>
      <c r="AW282" s="196"/>
      <c r="AX282" s="195" t="str">
        <f t="shared" si="563"/>
        <v/>
      </c>
      <c r="AY282" s="195" t="str">
        <f t="shared" si="563"/>
        <v/>
      </c>
      <c r="AZ282" s="195" t="str">
        <f t="shared" si="563"/>
        <v/>
      </c>
      <c r="BA282" s="195" t="str">
        <f t="shared" si="563"/>
        <v/>
      </c>
    </row>
    <row r="283" spans="1:53" s="17" customFormat="1" ht="18" customHeight="1" thickBot="1">
      <c r="A283" s="345"/>
      <c r="B283" s="303" t="s">
        <v>35</v>
      </c>
      <c r="C283" s="304"/>
      <c r="D283" s="40"/>
      <c r="E283" s="40"/>
      <c r="F283" s="41"/>
      <c r="G283" s="354"/>
      <c r="H283" s="354"/>
      <c r="I283" s="10" t="s">
        <v>36</v>
      </c>
      <c r="J283" s="152"/>
      <c r="K283" s="11" t="str">
        <f>IF(J283&gt;0,VLOOKUP(J283,男子登録情報!$J$2:$K$21,2,0),"")</f>
        <v/>
      </c>
      <c r="L283" s="12" t="s">
        <v>37</v>
      </c>
      <c r="M283" s="207"/>
      <c r="N283" s="8" t="str">
        <f t="shared" si="560"/>
        <v/>
      </c>
      <c r="O283" s="631"/>
      <c r="P283" s="308"/>
      <c r="Q283" s="309"/>
      <c r="R283" s="310"/>
      <c r="S283" s="331"/>
      <c r="T283" s="331"/>
      <c r="Y283" s="195" t="str">
        <f>IF(C281="","",COUNTIF($B$14:$C$462,C281))</f>
        <v/>
      </c>
      <c r="Z283" s="195" t="str">
        <f t="shared" ref="Z283" si="591">IF(C281="","",COUNTIF($J$14:$J$463,J283))</f>
        <v/>
      </c>
      <c r="AA283" s="195" t="str">
        <f t="shared" ref="AA283" si="592">IF(C281="","",IF(AND(Y283&gt;1,Z283&gt;1),1,""))</f>
        <v/>
      </c>
      <c r="AB283" s="195" t="str">
        <f t="shared" si="566"/>
        <v/>
      </c>
      <c r="AC283" s="195" t="str">
        <f t="shared" si="567"/>
        <v/>
      </c>
      <c r="AD283" s="195" t="str">
        <f t="shared" si="570"/>
        <v/>
      </c>
      <c r="AE283" s="195" t="str">
        <f t="shared" si="570"/>
        <v/>
      </c>
      <c r="AF283" s="195" t="str">
        <f t="shared" si="545"/>
        <v/>
      </c>
      <c r="AG283" s="195" t="str">
        <f t="shared" si="545"/>
        <v/>
      </c>
      <c r="AH283" s="195" t="str">
        <f t="shared" si="545"/>
        <v/>
      </c>
      <c r="AI283" s="195" t="str">
        <f t="shared" si="545"/>
        <v/>
      </c>
      <c r="AJ283" s="195" t="str">
        <f t="shared" si="545"/>
        <v/>
      </c>
      <c r="AK283" s="195" t="str">
        <f t="shared" si="545"/>
        <v/>
      </c>
      <c r="AL283" s="195" t="str">
        <f t="shared" si="545"/>
        <v/>
      </c>
      <c r="AM283" s="195" t="str">
        <f t="shared" si="545"/>
        <v/>
      </c>
      <c r="AN283" s="195" t="str">
        <f t="shared" si="545"/>
        <v/>
      </c>
      <c r="AO283" s="195" t="str">
        <f t="shared" si="545"/>
        <v/>
      </c>
      <c r="AP283" s="195" t="str">
        <f t="shared" si="545"/>
        <v/>
      </c>
      <c r="AQ283" s="196" t="str">
        <f>IF(C281="","",IF(S281&gt;0,"",IF(T281&gt;0,"",IF(COUNTBLANK(J281:J283)&lt;3,"",1))))</f>
        <v/>
      </c>
      <c r="AR283" s="196" t="str">
        <f>IF(J283="","",IF(C281&gt;0,"",1))</f>
        <v/>
      </c>
      <c r="AS283" s="195" t="str">
        <f t="shared" si="563"/>
        <v/>
      </c>
      <c r="AT283" s="195" t="str">
        <f t="shared" si="563"/>
        <v/>
      </c>
      <c r="AU283" s="195" t="str">
        <f t="shared" si="563"/>
        <v/>
      </c>
      <c r="AV283" s="195" t="str">
        <f t="shared" si="563"/>
        <v/>
      </c>
      <c r="AW283" s="196"/>
      <c r="AX283" s="195" t="str">
        <f t="shared" si="563"/>
        <v/>
      </c>
      <c r="AY283" s="195" t="str">
        <f t="shared" si="563"/>
        <v/>
      </c>
      <c r="AZ283" s="195" t="str">
        <f t="shared" si="563"/>
        <v/>
      </c>
      <c r="BA283" s="195" t="str">
        <f t="shared" si="563"/>
        <v/>
      </c>
    </row>
    <row r="284" spans="1:53" s="17" customFormat="1" ht="18" customHeight="1" thickTop="1" thickBot="1">
      <c r="A284" s="343">
        <v>91</v>
      </c>
      <c r="B284" s="314" t="s">
        <v>1234</v>
      </c>
      <c r="C284" s="316"/>
      <c r="D284" s="316" t="str">
        <f>IF(C284&gt;0,VLOOKUP(C284,男子登録情報!$A$1:$H$1688,3,0),"")</f>
        <v/>
      </c>
      <c r="E284" s="316" t="str">
        <f>IF(C284&gt;0,VLOOKUP(C284,男子登録情報!$A$1:$H$1688,4,0),"")</f>
        <v/>
      </c>
      <c r="F284" s="38" t="str">
        <f>IF(C284&gt;0,VLOOKUP(C284,男子登録情報!$A$1:$H$1688,8,0),"")</f>
        <v/>
      </c>
      <c r="G284" s="352" t="e">
        <f>IF(F285&gt;0,VLOOKUP(F285,男子登録情報!$N$2:$O$48,2,0),"")</f>
        <v>#N/A</v>
      </c>
      <c r="H284" s="352" t="str">
        <f>IF(C284&gt;0,TEXT(C284,"100000000"),"")</f>
        <v/>
      </c>
      <c r="I284" s="6" t="s">
        <v>29</v>
      </c>
      <c r="J284" s="152"/>
      <c r="K284" s="7" t="str">
        <f>IF(J284&gt;0,VLOOKUP(J284,男子登録情報!$J$1:$K$21,2,0),"")</f>
        <v/>
      </c>
      <c r="L284" s="6" t="s">
        <v>32</v>
      </c>
      <c r="M284" s="208"/>
      <c r="N284" s="8" t="str">
        <f t="shared" si="560"/>
        <v/>
      </c>
      <c r="O284" s="630"/>
      <c r="P284" s="326"/>
      <c r="Q284" s="327"/>
      <c r="R284" s="328"/>
      <c r="S284" s="329" t="str">
        <f>IF(C284="","",IF(COUNTIF('様式Ⅱ(男子4×100mR)'!$C$18:$C$29,C284)=0,"",$A$5))</f>
        <v/>
      </c>
      <c r="T284" s="329" t="str">
        <f>IF(C284="","",IF(COUNTIF('様式Ⅱ(男子4×400mR)'!$C$18:$C$29,C284)=0,"",$A$5))</f>
        <v/>
      </c>
      <c r="Y284" s="195" t="str">
        <f>IF(C284="","",COUNTIF($B$14:$C$462,C284))</f>
        <v/>
      </c>
      <c r="Z284" s="195" t="str">
        <f t="shared" ref="Z284" si="593">IF(C284="","",COUNTIF($J$14:$J$463,J284))</f>
        <v/>
      </c>
      <c r="AA284" s="195" t="str">
        <f t="shared" ref="AA284" si="594">IF(C284="","",IF(AND(Y284&gt;1,Z284&gt;1),1,""))</f>
        <v/>
      </c>
      <c r="AB284" s="195" t="str">
        <f t="shared" si="566"/>
        <v/>
      </c>
      <c r="AC284" s="195" t="str">
        <f t="shared" si="567"/>
        <v/>
      </c>
      <c r="AD284" s="195" t="str">
        <f t="shared" si="570"/>
        <v/>
      </c>
      <c r="AE284" s="195" t="str">
        <f t="shared" si="570"/>
        <v/>
      </c>
      <c r="AF284" s="195" t="str">
        <f t="shared" si="545"/>
        <v/>
      </c>
      <c r="AG284" s="195" t="str">
        <f t="shared" si="545"/>
        <v/>
      </c>
      <c r="AH284" s="195" t="str">
        <f t="shared" si="545"/>
        <v/>
      </c>
      <c r="AI284" s="195" t="str">
        <f t="shared" si="545"/>
        <v/>
      </c>
      <c r="AJ284" s="195" t="str">
        <f t="shared" si="545"/>
        <v/>
      </c>
      <c r="AK284" s="195" t="str">
        <f t="shared" si="545"/>
        <v/>
      </c>
      <c r="AL284" s="195" t="str">
        <f t="shared" si="545"/>
        <v/>
      </c>
      <c r="AM284" s="195" t="str">
        <f t="shared" si="545"/>
        <v/>
      </c>
      <c r="AN284" s="195" t="str">
        <f t="shared" si="545"/>
        <v/>
      </c>
      <c r="AO284" s="195" t="str">
        <f t="shared" si="545"/>
        <v/>
      </c>
      <c r="AP284" s="195" t="str">
        <f t="shared" si="545"/>
        <v/>
      </c>
      <c r="AQ284" s="196" t="str">
        <f>IF(J284&gt;0,"",IF(J285&gt;0,1,""))</f>
        <v/>
      </c>
      <c r="AR284" s="196" t="str">
        <f>IF(J284="","",IF(C284&gt;0,"",1))</f>
        <v/>
      </c>
      <c r="AS284" s="195" t="str">
        <f t="shared" si="563"/>
        <v/>
      </c>
      <c r="AT284" s="195" t="str">
        <f t="shared" si="563"/>
        <v/>
      </c>
      <c r="AU284" s="195" t="str">
        <f t="shared" si="563"/>
        <v/>
      </c>
      <c r="AV284" s="195" t="str">
        <f t="shared" si="563"/>
        <v/>
      </c>
      <c r="AW284" s="196">
        <f>COUNTIF($C$14:C284,C284)</f>
        <v>0</v>
      </c>
      <c r="AX284" s="195" t="str">
        <f t="shared" si="563"/>
        <v/>
      </c>
      <c r="AY284" s="195" t="str">
        <f t="shared" si="563"/>
        <v/>
      </c>
      <c r="AZ284" s="195" t="str">
        <f t="shared" si="563"/>
        <v/>
      </c>
      <c r="BA284" s="195" t="str">
        <f t="shared" si="563"/>
        <v/>
      </c>
    </row>
    <row r="285" spans="1:53" s="17" customFormat="1" ht="18" customHeight="1" thickBot="1">
      <c r="A285" s="344"/>
      <c r="B285" s="315"/>
      <c r="C285" s="317"/>
      <c r="D285" s="317"/>
      <c r="E285" s="317"/>
      <c r="F285" s="39" t="str">
        <f>IF(C284&gt;0,VLOOKUP(C284,男子登録情報!$A$1:$H$1688,5,0),"")</f>
        <v/>
      </c>
      <c r="G285" s="353"/>
      <c r="H285" s="353"/>
      <c r="I285" s="9" t="s">
        <v>33</v>
      </c>
      <c r="J285" s="152"/>
      <c r="K285" s="7" t="str">
        <f>IF(J285&gt;0,VLOOKUP(J285,男子登録情報!$J$2:$K$21,2,0),"")</f>
        <v/>
      </c>
      <c r="L285" s="9" t="s">
        <v>34</v>
      </c>
      <c r="M285" s="206"/>
      <c r="N285" s="8" t="str">
        <f t="shared" si="560"/>
        <v/>
      </c>
      <c r="O285" s="630"/>
      <c r="P285" s="305"/>
      <c r="Q285" s="306"/>
      <c r="R285" s="307"/>
      <c r="S285" s="330"/>
      <c r="T285" s="330"/>
      <c r="Y285" s="195" t="str">
        <f>IF(C284="","",COUNTIF($B$14:$C$462,C284))</f>
        <v/>
      </c>
      <c r="Z285" s="195" t="str">
        <f t="shared" ref="Z285" si="595">IF(C284="","",COUNTIF($J$14:$J$463,J285))</f>
        <v/>
      </c>
      <c r="AA285" s="195" t="str">
        <f t="shared" ref="AA285" si="596">IF(C284="","",IF(AND(Y285&gt;1,Z285&gt;1),1,""))</f>
        <v/>
      </c>
      <c r="AB285" s="195" t="str">
        <f t="shared" si="566"/>
        <v/>
      </c>
      <c r="AC285" s="195" t="str">
        <f t="shared" si="567"/>
        <v/>
      </c>
      <c r="AD285" s="195" t="str">
        <f t="shared" si="570"/>
        <v/>
      </c>
      <c r="AE285" s="195" t="str">
        <f t="shared" si="570"/>
        <v/>
      </c>
      <c r="AF285" s="195" t="str">
        <f t="shared" si="545"/>
        <v/>
      </c>
      <c r="AG285" s="195" t="str">
        <f t="shared" si="545"/>
        <v/>
      </c>
      <c r="AH285" s="195" t="str">
        <f t="shared" si="545"/>
        <v/>
      </c>
      <c r="AI285" s="195" t="str">
        <f t="shared" si="545"/>
        <v/>
      </c>
      <c r="AJ285" s="195" t="str">
        <f t="shared" si="545"/>
        <v/>
      </c>
      <c r="AK285" s="195" t="str">
        <f t="shared" si="545"/>
        <v/>
      </c>
      <c r="AL285" s="195" t="str">
        <f t="shared" si="545"/>
        <v/>
      </c>
      <c r="AM285" s="195" t="str">
        <f t="shared" si="545"/>
        <v/>
      </c>
      <c r="AN285" s="195" t="str">
        <f t="shared" si="545"/>
        <v/>
      </c>
      <c r="AO285" s="195" t="str">
        <f t="shared" ref="AF285:AP308" si="597">IF($J285="","",COUNTIF($M285,AO$13))</f>
        <v/>
      </c>
      <c r="AP285" s="195" t="str">
        <f t="shared" si="597"/>
        <v/>
      </c>
      <c r="AQ285" s="196" t="str">
        <f>IF(J285&gt;0,"",IF(J286&gt;0,1,""))</f>
        <v/>
      </c>
      <c r="AR285" s="196" t="str">
        <f>IF(J285="","",IF(C284&gt;0,"",1))</f>
        <v/>
      </c>
      <c r="AS285" s="195" t="str">
        <f t="shared" si="563"/>
        <v/>
      </c>
      <c r="AT285" s="195" t="str">
        <f t="shared" si="563"/>
        <v/>
      </c>
      <c r="AU285" s="195" t="str">
        <f t="shared" si="563"/>
        <v/>
      </c>
      <c r="AV285" s="195" t="str">
        <f t="shared" si="563"/>
        <v/>
      </c>
      <c r="AW285" s="196"/>
      <c r="AX285" s="195" t="str">
        <f t="shared" si="563"/>
        <v/>
      </c>
      <c r="AY285" s="195" t="str">
        <f t="shared" si="563"/>
        <v/>
      </c>
      <c r="AZ285" s="195" t="str">
        <f t="shared" si="563"/>
        <v/>
      </c>
      <c r="BA285" s="195" t="str">
        <f t="shared" si="563"/>
        <v/>
      </c>
    </row>
    <row r="286" spans="1:53" s="17" customFormat="1" ht="18" customHeight="1" thickBot="1">
      <c r="A286" s="345"/>
      <c r="B286" s="303" t="s">
        <v>35</v>
      </c>
      <c r="C286" s="304"/>
      <c r="D286" s="40"/>
      <c r="E286" s="40"/>
      <c r="F286" s="41"/>
      <c r="G286" s="354"/>
      <c r="H286" s="354"/>
      <c r="I286" s="10" t="s">
        <v>36</v>
      </c>
      <c r="J286" s="152"/>
      <c r="K286" s="11" t="str">
        <f>IF(J286&gt;0,VLOOKUP(J286,男子登録情報!$J$2:$K$21,2,0),"")</f>
        <v/>
      </c>
      <c r="L286" s="12" t="s">
        <v>37</v>
      </c>
      <c r="M286" s="207"/>
      <c r="N286" s="8" t="str">
        <f t="shared" si="560"/>
        <v/>
      </c>
      <c r="O286" s="631"/>
      <c r="P286" s="308"/>
      <c r="Q286" s="309"/>
      <c r="R286" s="310"/>
      <c r="S286" s="331"/>
      <c r="T286" s="331"/>
      <c r="Y286" s="195" t="str">
        <f>IF(C284="","",COUNTIF($B$14:$C$462,C284))</f>
        <v/>
      </c>
      <c r="Z286" s="195" t="str">
        <f t="shared" ref="Z286" si="598">IF(C284="","",COUNTIF($J$14:$J$463,J286))</f>
        <v/>
      </c>
      <c r="AA286" s="195" t="str">
        <f t="shared" ref="AA286" si="599">IF(C284="","",IF(AND(Y286&gt;1,Z286&gt;1),1,""))</f>
        <v/>
      </c>
      <c r="AB286" s="195" t="str">
        <f t="shared" si="566"/>
        <v/>
      </c>
      <c r="AC286" s="195" t="str">
        <f t="shared" si="567"/>
        <v/>
      </c>
      <c r="AD286" s="195" t="str">
        <f t="shared" si="570"/>
        <v/>
      </c>
      <c r="AE286" s="195" t="str">
        <f t="shared" si="570"/>
        <v/>
      </c>
      <c r="AF286" s="195" t="str">
        <f t="shared" si="597"/>
        <v/>
      </c>
      <c r="AG286" s="195" t="str">
        <f t="shared" si="597"/>
        <v/>
      </c>
      <c r="AH286" s="195" t="str">
        <f t="shared" si="597"/>
        <v/>
      </c>
      <c r="AI286" s="195" t="str">
        <f t="shared" si="597"/>
        <v/>
      </c>
      <c r="AJ286" s="195" t="str">
        <f t="shared" si="597"/>
        <v/>
      </c>
      <c r="AK286" s="195" t="str">
        <f t="shared" si="597"/>
        <v/>
      </c>
      <c r="AL286" s="195" t="str">
        <f t="shared" si="597"/>
        <v/>
      </c>
      <c r="AM286" s="195" t="str">
        <f t="shared" si="597"/>
        <v/>
      </c>
      <c r="AN286" s="195" t="str">
        <f t="shared" si="597"/>
        <v/>
      </c>
      <c r="AO286" s="195" t="str">
        <f t="shared" si="597"/>
        <v/>
      </c>
      <c r="AP286" s="195" t="str">
        <f t="shared" si="597"/>
        <v/>
      </c>
      <c r="AQ286" s="196" t="str">
        <f>IF(C284="","",IF(S284&gt;0,"",IF(T284&gt;0,"",IF(COUNTBLANK(J284:J286)&lt;3,"",1))))</f>
        <v/>
      </c>
      <c r="AR286" s="196" t="str">
        <f>IF(J286="","",IF(C284&gt;0,"",1))</f>
        <v/>
      </c>
      <c r="AS286" s="195" t="str">
        <f t="shared" ref="AS286:BA301" si="600">IF($J286="","",COUNTIF($M286,AS$13))</f>
        <v/>
      </c>
      <c r="AT286" s="195" t="str">
        <f t="shared" si="600"/>
        <v/>
      </c>
      <c r="AU286" s="195" t="str">
        <f t="shared" si="600"/>
        <v/>
      </c>
      <c r="AV286" s="195" t="str">
        <f t="shared" si="600"/>
        <v/>
      </c>
      <c r="AW286" s="196"/>
      <c r="AX286" s="195" t="str">
        <f t="shared" si="600"/>
        <v/>
      </c>
      <c r="AY286" s="195" t="str">
        <f t="shared" si="600"/>
        <v/>
      </c>
      <c r="AZ286" s="195" t="str">
        <f t="shared" si="600"/>
        <v/>
      </c>
      <c r="BA286" s="195" t="str">
        <f t="shared" si="600"/>
        <v/>
      </c>
    </row>
    <row r="287" spans="1:53" s="17" customFormat="1" ht="18" customHeight="1" thickTop="1" thickBot="1">
      <c r="A287" s="343">
        <v>92</v>
      </c>
      <c r="B287" s="314" t="s">
        <v>1234</v>
      </c>
      <c r="C287" s="316"/>
      <c r="D287" s="316" t="str">
        <f>IF(C287&gt;0,VLOOKUP(C287,男子登録情報!$A$1:$H$1688,3,0),"")</f>
        <v/>
      </c>
      <c r="E287" s="316" t="str">
        <f>IF(C287&gt;0,VLOOKUP(C287,男子登録情報!$A$1:$H$1688,4,0),"")</f>
        <v/>
      </c>
      <c r="F287" s="38" t="str">
        <f>IF(C287&gt;0,VLOOKUP(C287,男子登録情報!$A$1:$H$1688,8,0),"")</f>
        <v/>
      </c>
      <c r="G287" s="352" t="e">
        <f>IF(F288&gt;0,VLOOKUP(F288,男子登録情報!$N$2:$O$48,2,0),"")</f>
        <v>#N/A</v>
      </c>
      <c r="H287" s="352" t="str">
        <f>IF(C287&gt;0,TEXT(C287,"100000000"),"")</f>
        <v/>
      </c>
      <c r="I287" s="6" t="s">
        <v>29</v>
      </c>
      <c r="J287" s="152"/>
      <c r="K287" s="7" t="str">
        <f>IF(J287&gt;0,VLOOKUP(J287,男子登録情報!$J$1:$K$21,2,0),"")</f>
        <v/>
      </c>
      <c r="L287" s="6" t="s">
        <v>32</v>
      </c>
      <c r="M287" s="208"/>
      <c r="N287" s="8" t="str">
        <f t="shared" si="560"/>
        <v/>
      </c>
      <c r="O287" s="630"/>
      <c r="P287" s="326"/>
      <c r="Q287" s="327"/>
      <c r="R287" s="328"/>
      <c r="S287" s="329" t="str">
        <f>IF(C287="","",IF(COUNTIF('様式Ⅱ(男子4×100mR)'!$C$18:$C$29,C287)=0,"",$A$5))</f>
        <v/>
      </c>
      <c r="T287" s="329" t="str">
        <f>IF(C287="","",IF(COUNTIF('様式Ⅱ(男子4×400mR)'!$C$18:$C$29,C287)=0,"",$A$5))</f>
        <v/>
      </c>
      <c r="Y287" s="195" t="str">
        <f>IF(C287="","",COUNTIF($B$14:$C$462,C287))</f>
        <v/>
      </c>
      <c r="Z287" s="195" t="str">
        <f t="shared" ref="Z287" si="601">IF(C287="","",COUNTIF($J$14:$J$463,J287))</f>
        <v/>
      </c>
      <c r="AA287" s="195" t="str">
        <f t="shared" ref="AA287" si="602">IF(C287="","",IF(AND(Y287&gt;1,Z287&gt;1),1,""))</f>
        <v/>
      </c>
      <c r="AB287" s="195" t="str">
        <f t="shared" si="566"/>
        <v/>
      </c>
      <c r="AC287" s="195" t="str">
        <f t="shared" si="567"/>
        <v/>
      </c>
      <c r="AD287" s="195" t="str">
        <f t="shared" si="570"/>
        <v/>
      </c>
      <c r="AE287" s="195" t="str">
        <f t="shared" si="570"/>
        <v/>
      </c>
      <c r="AF287" s="195" t="str">
        <f t="shared" si="597"/>
        <v/>
      </c>
      <c r="AG287" s="195" t="str">
        <f t="shared" si="597"/>
        <v/>
      </c>
      <c r="AH287" s="195" t="str">
        <f t="shared" si="597"/>
        <v/>
      </c>
      <c r="AI287" s="195" t="str">
        <f t="shared" si="597"/>
        <v/>
      </c>
      <c r="AJ287" s="195" t="str">
        <f t="shared" si="597"/>
        <v/>
      </c>
      <c r="AK287" s="195" t="str">
        <f t="shared" si="597"/>
        <v/>
      </c>
      <c r="AL287" s="195" t="str">
        <f t="shared" si="597"/>
        <v/>
      </c>
      <c r="AM287" s="195" t="str">
        <f t="shared" si="597"/>
        <v/>
      </c>
      <c r="AN287" s="195" t="str">
        <f t="shared" si="597"/>
        <v/>
      </c>
      <c r="AO287" s="195" t="str">
        <f t="shared" si="597"/>
        <v/>
      </c>
      <c r="AP287" s="195" t="str">
        <f t="shared" si="597"/>
        <v/>
      </c>
      <c r="AQ287" s="196" t="str">
        <f>IF(J287&gt;0,"",IF(J288&gt;0,1,""))</f>
        <v/>
      </c>
      <c r="AR287" s="196" t="str">
        <f>IF(J287="","",IF(C287&gt;0,"",1))</f>
        <v/>
      </c>
      <c r="AS287" s="195" t="str">
        <f t="shared" si="600"/>
        <v/>
      </c>
      <c r="AT287" s="195" t="str">
        <f t="shared" si="600"/>
        <v/>
      </c>
      <c r="AU287" s="195" t="str">
        <f t="shared" si="600"/>
        <v/>
      </c>
      <c r="AV287" s="195" t="str">
        <f t="shared" si="600"/>
        <v/>
      </c>
      <c r="AW287" s="196">
        <f>COUNTIF($C$14:C287,C287)</f>
        <v>0</v>
      </c>
      <c r="AX287" s="195" t="str">
        <f t="shared" si="600"/>
        <v/>
      </c>
      <c r="AY287" s="195" t="str">
        <f t="shared" si="600"/>
        <v/>
      </c>
      <c r="AZ287" s="195" t="str">
        <f t="shared" si="600"/>
        <v/>
      </c>
      <c r="BA287" s="195" t="str">
        <f t="shared" si="600"/>
        <v/>
      </c>
    </row>
    <row r="288" spans="1:53" s="17" customFormat="1" ht="18" customHeight="1" thickBot="1">
      <c r="A288" s="344"/>
      <c r="B288" s="315"/>
      <c r="C288" s="317"/>
      <c r="D288" s="317"/>
      <c r="E288" s="317"/>
      <c r="F288" s="39" t="str">
        <f>IF(C287&gt;0,VLOOKUP(C287,男子登録情報!$A$1:$H$1688,5,0),"")</f>
        <v/>
      </c>
      <c r="G288" s="353"/>
      <c r="H288" s="353"/>
      <c r="I288" s="9" t="s">
        <v>33</v>
      </c>
      <c r="J288" s="152"/>
      <c r="K288" s="7" t="str">
        <f>IF(J288&gt;0,VLOOKUP(J288,男子登録情報!$J$2:$K$21,2,0),"")</f>
        <v/>
      </c>
      <c r="L288" s="9" t="s">
        <v>34</v>
      </c>
      <c r="M288" s="206"/>
      <c r="N288" s="8" t="str">
        <f t="shared" si="560"/>
        <v/>
      </c>
      <c r="O288" s="630"/>
      <c r="P288" s="305"/>
      <c r="Q288" s="306"/>
      <c r="R288" s="307"/>
      <c r="S288" s="330"/>
      <c r="T288" s="330"/>
      <c r="Y288" s="195" t="str">
        <f>IF(C287="","",COUNTIF($B$14:$C$462,C287))</f>
        <v/>
      </c>
      <c r="Z288" s="195" t="str">
        <f t="shared" ref="Z288" si="603">IF(C287="","",COUNTIF($J$14:$J$463,J288))</f>
        <v/>
      </c>
      <c r="AA288" s="195" t="str">
        <f t="shared" ref="AA288" si="604">IF(C287="","",IF(AND(Y288&gt;1,Z288&gt;1),1,""))</f>
        <v/>
      </c>
      <c r="AB288" s="195" t="str">
        <f t="shared" si="566"/>
        <v/>
      </c>
      <c r="AC288" s="195" t="str">
        <f t="shared" si="567"/>
        <v/>
      </c>
      <c r="AD288" s="195" t="str">
        <f t="shared" si="570"/>
        <v/>
      </c>
      <c r="AE288" s="195" t="str">
        <f t="shared" si="570"/>
        <v/>
      </c>
      <c r="AF288" s="195" t="str">
        <f t="shared" si="597"/>
        <v/>
      </c>
      <c r="AG288" s="195" t="str">
        <f t="shared" si="597"/>
        <v/>
      </c>
      <c r="AH288" s="195" t="str">
        <f t="shared" si="597"/>
        <v/>
      </c>
      <c r="AI288" s="195" t="str">
        <f t="shared" si="597"/>
        <v/>
      </c>
      <c r="AJ288" s="195" t="str">
        <f t="shared" si="597"/>
        <v/>
      </c>
      <c r="AK288" s="195" t="str">
        <f t="shared" si="597"/>
        <v/>
      </c>
      <c r="AL288" s="195" t="str">
        <f t="shared" si="597"/>
        <v/>
      </c>
      <c r="AM288" s="195" t="str">
        <f t="shared" si="597"/>
        <v/>
      </c>
      <c r="AN288" s="195" t="str">
        <f t="shared" si="597"/>
        <v/>
      </c>
      <c r="AO288" s="195" t="str">
        <f t="shared" si="597"/>
        <v/>
      </c>
      <c r="AP288" s="195" t="str">
        <f t="shared" si="597"/>
        <v/>
      </c>
      <c r="AQ288" s="196" t="str">
        <f>IF(J288&gt;0,"",IF(J289&gt;0,1,""))</f>
        <v/>
      </c>
      <c r="AR288" s="196" t="str">
        <f>IF(J288="","",IF(C287&gt;0,"",1))</f>
        <v/>
      </c>
      <c r="AS288" s="195" t="str">
        <f t="shared" si="600"/>
        <v/>
      </c>
      <c r="AT288" s="195" t="str">
        <f t="shared" si="600"/>
        <v/>
      </c>
      <c r="AU288" s="195" t="str">
        <f t="shared" si="600"/>
        <v/>
      </c>
      <c r="AV288" s="195" t="str">
        <f t="shared" si="600"/>
        <v/>
      </c>
      <c r="AW288" s="196"/>
      <c r="AX288" s="195" t="str">
        <f t="shared" si="600"/>
        <v/>
      </c>
      <c r="AY288" s="195" t="str">
        <f t="shared" si="600"/>
        <v/>
      </c>
      <c r="AZ288" s="195" t="str">
        <f t="shared" si="600"/>
        <v/>
      </c>
      <c r="BA288" s="195" t="str">
        <f t="shared" si="600"/>
        <v/>
      </c>
    </row>
    <row r="289" spans="1:53" s="17" customFormat="1" ht="18" customHeight="1" thickBot="1">
      <c r="A289" s="345"/>
      <c r="B289" s="303" t="s">
        <v>35</v>
      </c>
      <c r="C289" s="304"/>
      <c r="D289" s="40"/>
      <c r="E289" s="40"/>
      <c r="F289" s="41"/>
      <c r="G289" s="354"/>
      <c r="H289" s="354"/>
      <c r="I289" s="10" t="s">
        <v>36</v>
      </c>
      <c r="J289" s="152"/>
      <c r="K289" s="11" t="str">
        <f>IF(J289&gt;0,VLOOKUP(J289,男子登録情報!$J$2:$K$21,2,0),"")</f>
        <v/>
      </c>
      <c r="L289" s="12" t="s">
        <v>37</v>
      </c>
      <c r="M289" s="207"/>
      <c r="N289" s="8" t="str">
        <f t="shared" si="560"/>
        <v/>
      </c>
      <c r="O289" s="631"/>
      <c r="P289" s="308"/>
      <c r="Q289" s="309"/>
      <c r="R289" s="310"/>
      <c r="S289" s="331"/>
      <c r="T289" s="331"/>
      <c r="Y289" s="195" t="str">
        <f>IF(C287="","",COUNTIF($B$14:$C$462,C287))</f>
        <v/>
      </c>
      <c r="Z289" s="195" t="str">
        <f t="shared" ref="Z289" si="605">IF(C287="","",COUNTIF($J$14:$J$463,J289))</f>
        <v/>
      </c>
      <c r="AA289" s="195" t="str">
        <f t="shared" ref="AA289" si="606">IF(C287="","",IF(AND(Y289&gt;1,Z289&gt;1),1,""))</f>
        <v/>
      </c>
      <c r="AB289" s="195" t="str">
        <f t="shared" si="566"/>
        <v/>
      </c>
      <c r="AC289" s="195" t="str">
        <f t="shared" si="567"/>
        <v/>
      </c>
      <c r="AD289" s="195" t="str">
        <f t="shared" si="570"/>
        <v/>
      </c>
      <c r="AE289" s="195" t="str">
        <f t="shared" si="570"/>
        <v/>
      </c>
      <c r="AF289" s="195" t="str">
        <f t="shared" si="597"/>
        <v/>
      </c>
      <c r="AG289" s="195" t="str">
        <f t="shared" si="597"/>
        <v/>
      </c>
      <c r="AH289" s="195" t="str">
        <f t="shared" si="597"/>
        <v/>
      </c>
      <c r="AI289" s="195" t="str">
        <f t="shared" si="597"/>
        <v/>
      </c>
      <c r="AJ289" s="195" t="str">
        <f t="shared" si="597"/>
        <v/>
      </c>
      <c r="AK289" s="195" t="str">
        <f t="shared" si="597"/>
        <v/>
      </c>
      <c r="AL289" s="195" t="str">
        <f t="shared" si="597"/>
        <v/>
      </c>
      <c r="AM289" s="195" t="str">
        <f t="shared" si="597"/>
        <v/>
      </c>
      <c r="AN289" s="195" t="str">
        <f t="shared" si="597"/>
        <v/>
      </c>
      <c r="AO289" s="195" t="str">
        <f t="shared" si="597"/>
        <v/>
      </c>
      <c r="AP289" s="195" t="str">
        <f t="shared" si="597"/>
        <v/>
      </c>
      <c r="AQ289" s="196" t="str">
        <f>IF(C287="","",IF(S287&gt;0,"",IF(T287&gt;0,"",IF(COUNTBLANK(J287:J289)&lt;3,"",1))))</f>
        <v/>
      </c>
      <c r="AR289" s="196" t="str">
        <f>IF(J289="","",IF(C287&gt;0,"",1))</f>
        <v/>
      </c>
      <c r="AS289" s="195" t="str">
        <f t="shared" si="600"/>
        <v/>
      </c>
      <c r="AT289" s="195" t="str">
        <f t="shared" si="600"/>
        <v/>
      </c>
      <c r="AU289" s="195" t="str">
        <f t="shared" si="600"/>
        <v/>
      </c>
      <c r="AV289" s="195" t="str">
        <f t="shared" si="600"/>
        <v/>
      </c>
      <c r="AW289" s="196"/>
      <c r="AX289" s="195" t="str">
        <f t="shared" si="600"/>
        <v/>
      </c>
      <c r="AY289" s="195" t="str">
        <f t="shared" si="600"/>
        <v/>
      </c>
      <c r="AZ289" s="195" t="str">
        <f t="shared" si="600"/>
        <v/>
      </c>
      <c r="BA289" s="195" t="str">
        <f t="shared" si="600"/>
        <v/>
      </c>
    </row>
    <row r="290" spans="1:53" s="17" customFormat="1" ht="18" customHeight="1" thickTop="1" thickBot="1">
      <c r="A290" s="343">
        <v>93</v>
      </c>
      <c r="B290" s="314" t="s">
        <v>1234</v>
      </c>
      <c r="C290" s="316"/>
      <c r="D290" s="316" t="str">
        <f>IF(C290&gt;0,VLOOKUP(C290,男子登録情報!$A$1:$H$1688,3,0),"")</f>
        <v/>
      </c>
      <c r="E290" s="316" t="str">
        <f>IF(C290&gt;0,VLOOKUP(C290,男子登録情報!$A$1:$H$1688,4,0),"")</f>
        <v/>
      </c>
      <c r="F290" s="38" t="str">
        <f>IF(C290&gt;0,VLOOKUP(C290,男子登録情報!$A$1:$H$1688,8,0),"")</f>
        <v/>
      </c>
      <c r="G290" s="352" t="e">
        <f>IF(F291&gt;0,VLOOKUP(F291,男子登録情報!$N$2:$O$48,2,0),"")</f>
        <v>#N/A</v>
      </c>
      <c r="H290" s="352" t="str">
        <f>IF(C290&gt;0,TEXT(C290,"100000000"),"")</f>
        <v/>
      </c>
      <c r="I290" s="6" t="s">
        <v>29</v>
      </c>
      <c r="J290" s="152"/>
      <c r="K290" s="7" t="str">
        <f>IF(J290&gt;0,VLOOKUP(J290,男子登録情報!$J$1:$K$21,2,0),"")</f>
        <v/>
      </c>
      <c r="L290" s="6" t="s">
        <v>32</v>
      </c>
      <c r="M290" s="208"/>
      <c r="N290" s="8" t="str">
        <f t="shared" si="560"/>
        <v/>
      </c>
      <c r="O290" s="630"/>
      <c r="P290" s="326"/>
      <c r="Q290" s="327"/>
      <c r="R290" s="328"/>
      <c r="S290" s="329" t="str">
        <f>IF(C290="","",IF(COUNTIF('様式Ⅱ(男子4×100mR)'!$C$18:$C$29,C290)=0,"",$A$5))</f>
        <v/>
      </c>
      <c r="T290" s="329" t="str">
        <f>IF(C290="","",IF(COUNTIF('様式Ⅱ(男子4×400mR)'!$C$18:$C$29,C290)=0,"",$A$5))</f>
        <v/>
      </c>
      <c r="Y290" s="195" t="str">
        <f>IF(C290="","",COUNTIF($B$14:$C$462,C290))</f>
        <v/>
      </c>
      <c r="Z290" s="195" t="str">
        <f t="shared" ref="Z290" si="607">IF(C290="","",COUNTIF($J$14:$J$463,J290))</f>
        <v/>
      </c>
      <c r="AA290" s="195" t="str">
        <f t="shared" ref="AA290" si="608">IF(C290="","",IF(AND(Y290&gt;1,Z290&gt;1),1,""))</f>
        <v/>
      </c>
      <c r="AB290" s="195" t="str">
        <f t="shared" si="566"/>
        <v/>
      </c>
      <c r="AC290" s="195" t="str">
        <f t="shared" si="567"/>
        <v/>
      </c>
      <c r="AD290" s="195" t="str">
        <f t="shared" si="570"/>
        <v/>
      </c>
      <c r="AE290" s="195" t="str">
        <f t="shared" si="570"/>
        <v/>
      </c>
      <c r="AF290" s="195" t="str">
        <f t="shared" si="597"/>
        <v/>
      </c>
      <c r="AG290" s="195" t="str">
        <f t="shared" si="597"/>
        <v/>
      </c>
      <c r="AH290" s="195" t="str">
        <f t="shared" si="597"/>
        <v/>
      </c>
      <c r="AI290" s="195" t="str">
        <f t="shared" si="597"/>
        <v/>
      </c>
      <c r="AJ290" s="195" t="str">
        <f t="shared" si="597"/>
        <v/>
      </c>
      <c r="AK290" s="195" t="str">
        <f t="shared" si="597"/>
        <v/>
      </c>
      <c r="AL290" s="195" t="str">
        <f t="shared" si="597"/>
        <v/>
      </c>
      <c r="AM290" s="195" t="str">
        <f t="shared" si="597"/>
        <v/>
      </c>
      <c r="AN290" s="195" t="str">
        <f t="shared" si="597"/>
        <v/>
      </c>
      <c r="AO290" s="195" t="str">
        <f t="shared" si="597"/>
        <v/>
      </c>
      <c r="AP290" s="195" t="str">
        <f t="shared" si="597"/>
        <v/>
      </c>
      <c r="AQ290" s="196" t="str">
        <f>IF(J290&gt;0,"",IF(J291&gt;0,1,""))</f>
        <v/>
      </c>
      <c r="AR290" s="196" t="str">
        <f>IF(J290="","",IF(C290&gt;0,"",1))</f>
        <v/>
      </c>
      <c r="AS290" s="195" t="str">
        <f t="shared" si="600"/>
        <v/>
      </c>
      <c r="AT290" s="195" t="str">
        <f t="shared" si="600"/>
        <v/>
      </c>
      <c r="AU290" s="195" t="str">
        <f t="shared" si="600"/>
        <v/>
      </c>
      <c r="AV290" s="195" t="str">
        <f t="shared" si="600"/>
        <v/>
      </c>
      <c r="AW290" s="196">
        <f>COUNTIF($C$14:C290,C290)</f>
        <v>0</v>
      </c>
      <c r="AX290" s="195" t="str">
        <f t="shared" si="600"/>
        <v/>
      </c>
      <c r="AY290" s="195" t="str">
        <f t="shared" si="600"/>
        <v/>
      </c>
      <c r="AZ290" s="195" t="str">
        <f t="shared" si="600"/>
        <v/>
      </c>
      <c r="BA290" s="195" t="str">
        <f t="shared" si="600"/>
        <v/>
      </c>
    </row>
    <row r="291" spans="1:53" s="17" customFormat="1" ht="18" customHeight="1" thickBot="1">
      <c r="A291" s="344"/>
      <c r="B291" s="315"/>
      <c r="C291" s="317"/>
      <c r="D291" s="317"/>
      <c r="E291" s="317"/>
      <c r="F291" s="39" t="str">
        <f>IF(C290&gt;0,VLOOKUP(C290,男子登録情報!$A$1:$H$1688,5,0),"")</f>
        <v/>
      </c>
      <c r="G291" s="353"/>
      <c r="H291" s="353"/>
      <c r="I291" s="9" t="s">
        <v>33</v>
      </c>
      <c r="J291" s="152"/>
      <c r="K291" s="7" t="str">
        <f>IF(J291&gt;0,VLOOKUP(J291,男子登録情報!$J$2:$K$21,2,0),"")</f>
        <v/>
      </c>
      <c r="L291" s="9" t="s">
        <v>34</v>
      </c>
      <c r="M291" s="206"/>
      <c r="N291" s="8" t="str">
        <f t="shared" si="560"/>
        <v/>
      </c>
      <c r="O291" s="630"/>
      <c r="P291" s="305"/>
      <c r="Q291" s="306"/>
      <c r="R291" s="307"/>
      <c r="S291" s="330"/>
      <c r="T291" s="330"/>
      <c r="Y291" s="195" t="str">
        <f>IF(C290="","",COUNTIF($B$14:$C$462,C290))</f>
        <v/>
      </c>
      <c r="Z291" s="195" t="str">
        <f t="shared" ref="Z291" si="609">IF(C290="","",COUNTIF($J$14:$J$463,J291))</f>
        <v/>
      </c>
      <c r="AA291" s="195" t="str">
        <f t="shared" ref="AA291" si="610">IF(C290="","",IF(AND(Y291&gt;1,Z291&gt;1),1,""))</f>
        <v/>
      </c>
      <c r="AB291" s="195" t="str">
        <f t="shared" si="566"/>
        <v/>
      </c>
      <c r="AC291" s="195" t="str">
        <f t="shared" si="567"/>
        <v/>
      </c>
      <c r="AD291" s="195" t="str">
        <f t="shared" si="570"/>
        <v/>
      </c>
      <c r="AE291" s="195" t="str">
        <f t="shared" si="570"/>
        <v/>
      </c>
      <c r="AF291" s="195" t="str">
        <f t="shared" si="597"/>
        <v/>
      </c>
      <c r="AG291" s="195" t="str">
        <f t="shared" si="597"/>
        <v/>
      </c>
      <c r="AH291" s="195" t="str">
        <f t="shared" si="597"/>
        <v/>
      </c>
      <c r="AI291" s="195" t="str">
        <f t="shared" si="597"/>
        <v/>
      </c>
      <c r="AJ291" s="195" t="str">
        <f t="shared" si="597"/>
        <v/>
      </c>
      <c r="AK291" s="195" t="str">
        <f t="shared" si="597"/>
        <v/>
      </c>
      <c r="AL291" s="195" t="str">
        <f t="shared" si="597"/>
        <v/>
      </c>
      <c r="AM291" s="195" t="str">
        <f t="shared" si="597"/>
        <v/>
      </c>
      <c r="AN291" s="195" t="str">
        <f t="shared" si="597"/>
        <v/>
      </c>
      <c r="AO291" s="195" t="str">
        <f t="shared" si="597"/>
        <v/>
      </c>
      <c r="AP291" s="195" t="str">
        <f t="shared" si="597"/>
        <v/>
      </c>
      <c r="AQ291" s="196" t="str">
        <f>IF(J291&gt;0,"",IF(J292&gt;0,1,""))</f>
        <v/>
      </c>
      <c r="AR291" s="196" t="str">
        <f>IF(J291="","",IF(C290&gt;0,"",1))</f>
        <v/>
      </c>
      <c r="AS291" s="195" t="str">
        <f t="shared" si="600"/>
        <v/>
      </c>
      <c r="AT291" s="195" t="str">
        <f t="shared" si="600"/>
        <v/>
      </c>
      <c r="AU291" s="195" t="str">
        <f t="shared" si="600"/>
        <v/>
      </c>
      <c r="AV291" s="195" t="str">
        <f t="shared" si="600"/>
        <v/>
      </c>
      <c r="AW291" s="196"/>
      <c r="AX291" s="195" t="str">
        <f t="shared" si="600"/>
        <v/>
      </c>
      <c r="AY291" s="195" t="str">
        <f t="shared" si="600"/>
        <v/>
      </c>
      <c r="AZ291" s="195" t="str">
        <f t="shared" si="600"/>
        <v/>
      </c>
      <c r="BA291" s="195" t="str">
        <f t="shared" si="600"/>
        <v/>
      </c>
    </row>
    <row r="292" spans="1:53" s="17" customFormat="1" ht="18" customHeight="1" thickBot="1">
      <c r="A292" s="345"/>
      <c r="B292" s="303" t="s">
        <v>35</v>
      </c>
      <c r="C292" s="304"/>
      <c r="D292" s="40"/>
      <c r="E292" s="40"/>
      <c r="F292" s="41"/>
      <c r="G292" s="354"/>
      <c r="H292" s="354"/>
      <c r="I292" s="10" t="s">
        <v>36</v>
      </c>
      <c r="J292" s="152"/>
      <c r="K292" s="11" t="str">
        <f>IF(J292&gt;0,VLOOKUP(J292,男子登録情報!$J$2:$K$21,2,0),"")</f>
        <v/>
      </c>
      <c r="L292" s="12" t="s">
        <v>37</v>
      </c>
      <c r="M292" s="207"/>
      <c r="N292" s="8" t="str">
        <f t="shared" si="560"/>
        <v/>
      </c>
      <c r="O292" s="631"/>
      <c r="P292" s="308"/>
      <c r="Q292" s="309"/>
      <c r="R292" s="310"/>
      <c r="S292" s="331"/>
      <c r="T292" s="331"/>
      <c r="Y292" s="195" t="str">
        <f>IF(C290="","",COUNTIF($B$14:$C$462,C290))</f>
        <v/>
      </c>
      <c r="Z292" s="195" t="str">
        <f t="shared" ref="Z292" si="611">IF(C290="","",COUNTIF($J$14:$J$463,J292))</f>
        <v/>
      </c>
      <c r="AA292" s="195" t="str">
        <f t="shared" ref="AA292" si="612">IF(C290="","",IF(AND(Y292&gt;1,Z292&gt;1),1,""))</f>
        <v/>
      </c>
      <c r="AB292" s="195" t="str">
        <f t="shared" si="566"/>
        <v/>
      </c>
      <c r="AC292" s="195" t="str">
        <f t="shared" si="567"/>
        <v/>
      </c>
      <c r="AD292" s="195" t="str">
        <f t="shared" ref="AD292:AE315" si="613">IF($J292="","",COUNTIF($M292,AD$13))</f>
        <v/>
      </c>
      <c r="AE292" s="195" t="str">
        <f t="shared" si="613"/>
        <v/>
      </c>
      <c r="AF292" s="195" t="str">
        <f t="shared" si="597"/>
        <v/>
      </c>
      <c r="AG292" s="195" t="str">
        <f t="shared" si="597"/>
        <v/>
      </c>
      <c r="AH292" s="195" t="str">
        <f t="shared" si="597"/>
        <v/>
      </c>
      <c r="AI292" s="195" t="str">
        <f t="shared" si="597"/>
        <v/>
      </c>
      <c r="AJ292" s="195" t="str">
        <f t="shared" si="597"/>
        <v/>
      </c>
      <c r="AK292" s="195" t="str">
        <f t="shared" si="597"/>
        <v/>
      </c>
      <c r="AL292" s="195" t="str">
        <f t="shared" si="597"/>
        <v/>
      </c>
      <c r="AM292" s="195" t="str">
        <f t="shared" si="597"/>
        <v/>
      </c>
      <c r="AN292" s="195" t="str">
        <f t="shared" si="597"/>
        <v/>
      </c>
      <c r="AO292" s="195" t="str">
        <f t="shared" si="597"/>
        <v/>
      </c>
      <c r="AP292" s="195" t="str">
        <f t="shared" si="597"/>
        <v/>
      </c>
      <c r="AQ292" s="196" t="str">
        <f>IF(C290="","",IF(S290&gt;0,"",IF(T290&gt;0,"",IF(COUNTBLANK(J290:J292)&lt;3,"",1))))</f>
        <v/>
      </c>
      <c r="AR292" s="196" t="str">
        <f>IF(J292="","",IF(C290&gt;0,"",1))</f>
        <v/>
      </c>
      <c r="AS292" s="195" t="str">
        <f t="shared" si="600"/>
        <v/>
      </c>
      <c r="AT292" s="195" t="str">
        <f t="shared" si="600"/>
        <v/>
      </c>
      <c r="AU292" s="195" t="str">
        <f t="shared" si="600"/>
        <v/>
      </c>
      <c r="AV292" s="195" t="str">
        <f t="shared" si="600"/>
        <v/>
      </c>
      <c r="AW292" s="196"/>
      <c r="AX292" s="195" t="str">
        <f t="shared" si="600"/>
        <v/>
      </c>
      <c r="AY292" s="195" t="str">
        <f t="shared" si="600"/>
        <v/>
      </c>
      <c r="AZ292" s="195" t="str">
        <f t="shared" si="600"/>
        <v/>
      </c>
      <c r="BA292" s="195" t="str">
        <f t="shared" si="600"/>
        <v/>
      </c>
    </row>
    <row r="293" spans="1:53" s="17" customFormat="1" ht="18" customHeight="1" thickTop="1" thickBot="1">
      <c r="A293" s="343">
        <v>94</v>
      </c>
      <c r="B293" s="314" t="s">
        <v>1234</v>
      </c>
      <c r="C293" s="316"/>
      <c r="D293" s="316" t="str">
        <f>IF(C293&gt;0,VLOOKUP(C293,男子登録情報!$A$1:$H$1688,3,0),"")</f>
        <v/>
      </c>
      <c r="E293" s="316" t="str">
        <f>IF(C293&gt;0,VLOOKUP(C293,男子登録情報!$A$1:$H$1688,4,0),"")</f>
        <v/>
      </c>
      <c r="F293" s="38" t="str">
        <f>IF(C293&gt;0,VLOOKUP(C293,男子登録情報!$A$1:$H$1688,8,0),"")</f>
        <v/>
      </c>
      <c r="G293" s="352" t="e">
        <f>IF(F294&gt;0,VLOOKUP(F294,男子登録情報!$N$2:$O$48,2,0),"")</f>
        <v>#N/A</v>
      </c>
      <c r="H293" s="352" t="str">
        <f>IF(C293&gt;0,TEXT(C293,"100000000"),"")</f>
        <v/>
      </c>
      <c r="I293" s="6" t="s">
        <v>29</v>
      </c>
      <c r="J293" s="152"/>
      <c r="K293" s="7" t="str">
        <f>IF(J293&gt;0,VLOOKUP(J293,男子登録情報!$J$1:$K$21,2,0),"")</f>
        <v/>
      </c>
      <c r="L293" s="6" t="s">
        <v>32</v>
      </c>
      <c r="M293" s="208"/>
      <c r="N293" s="8" t="str">
        <f t="shared" si="560"/>
        <v/>
      </c>
      <c r="O293" s="630"/>
      <c r="P293" s="326"/>
      <c r="Q293" s="327"/>
      <c r="R293" s="328"/>
      <c r="S293" s="329" t="str">
        <f>IF(C293="","",IF(COUNTIF('様式Ⅱ(男子4×100mR)'!$C$18:$C$29,C293)=0,"",$A$5))</f>
        <v/>
      </c>
      <c r="T293" s="329" t="str">
        <f>IF(C293="","",IF(COUNTIF('様式Ⅱ(男子4×400mR)'!$C$18:$C$29,C293)=0,"",$A$5))</f>
        <v/>
      </c>
      <c r="Y293" s="195" t="str">
        <f>IF(C293="","",COUNTIF($B$14:$C$462,C293))</f>
        <v/>
      </c>
      <c r="Z293" s="195" t="str">
        <f t="shared" ref="Z293" si="614">IF(C293="","",COUNTIF($J$14:$J$463,J293))</f>
        <v/>
      </c>
      <c r="AA293" s="195" t="str">
        <f t="shared" ref="AA293" si="615">IF(C293="","",IF(AND(Y293&gt;1,Z293&gt;1),1,""))</f>
        <v/>
      </c>
      <c r="AB293" s="195" t="str">
        <f t="shared" si="566"/>
        <v/>
      </c>
      <c r="AC293" s="195" t="str">
        <f t="shared" si="567"/>
        <v/>
      </c>
      <c r="AD293" s="195" t="str">
        <f t="shared" si="613"/>
        <v/>
      </c>
      <c r="AE293" s="195" t="str">
        <f t="shared" si="613"/>
        <v/>
      </c>
      <c r="AF293" s="195" t="str">
        <f t="shared" si="597"/>
        <v/>
      </c>
      <c r="AG293" s="195" t="str">
        <f t="shared" si="597"/>
        <v/>
      </c>
      <c r="AH293" s="195" t="str">
        <f t="shared" si="597"/>
        <v/>
      </c>
      <c r="AI293" s="195" t="str">
        <f t="shared" si="597"/>
        <v/>
      </c>
      <c r="AJ293" s="195" t="str">
        <f t="shared" si="597"/>
        <v/>
      </c>
      <c r="AK293" s="195" t="str">
        <f t="shared" si="597"/>
        <v/>
      </c>
      <c r="AL293" s="195" t="str">
        <f t="shared" si="597"/>
        <v/>
      </c>
      <c r="AM293" s="195" t="str">
        <f t="shared" si="597"/>
        <v/>
      </c>
      <c r="AN293" s="195" t="str">
        <f t="shared" si="597"/>
        <v/>
      </c>
      <c r="AO293" s="195" t="str">
        <f t="shared" si="597"/>
        <v/>
      </c>
      <c r="AP293" s="195" t="str">
        <f t="shared" si="597"/>
        <v/>
      </c>
      <c r="AQ293" s="196" t="str">
        <f>IF(J293&gt;0,"",IF(J294&gt;0,1,""))</f>
        <v/>
      </c>
      <c r="AR293" s="196" t="str">
        <f>IF(J293="","",IF(C293&gt;0,"",1))</f>
        <v/>
      </c>
      <c r="AS293" s="195" t="str">
        <f t="shared" si="600"/>
        <v/>
      </c>
      <c r="AT293" s="195" t="str">
        <f t="shared" si="600"/>
        <v/>
      </c>
      <c r="AU293" s="195" t="str">
        <f t="shared" si="600"/>
        <v/>
      </c>
      <c r="AV293" s="195" t="str">
        <f t="shared" si="600"/>
        <v/>
      </c>
      <c r="AW293" s="196">
        <f>COUNTIF($C$14:C293,C293)</f>
        <v>0</v>
      </c>
      <c r="AX293" s="195" t="str">
        <f t="shared" si="600"/>
        <v/>
      </c>
      <c r="AY293" s="195" t="str">
        <f t="shared" si="600"/>
        <v/>
      </c>
      <c r="AZ293" s="195" t="str">
        <f t="shared" si="600"/>
        <v/>
      </c>
      <c r="BA293" s="195" t="str">
        <f t="shared" si="600"/>
        <v/>
      </c>
    </row>
    <row r="294" spans="1:53" s="17" customFormat="1" ht="18" customHeight="1" thickBot="1">
      <c r="A294" s="344"/>
      <c r="B294" s="315"/>
      <c r="C294" s="317"/>
      <c r="D294" s="317"/>
      <c r="E294" s="317"/>
      <c r="F294" s="39" t="str">
        <f>IF(C293&gt;0,VLOOKUP(C293,男子登録情報!$A$1:$H$1688,5,0),"")</f>
        <v/>
      </c>
      <c r="G294" s="353"/>
      <c r="H294" s="353"/>
      <c r="I294" s="9" t="s">
        <v>33</v>
      </c>
      <c r="J294" s="152"/>
      <c r="K294" s="7" t="str">
        <f>IF(J294&gt;0,VLOOKUP(J294,男子登録情報!$J$2:$K$21,2,0),"")</f>
        <v/>
      </c>
      <c r="L294" s="9" t="s">
        <v>34</v>
      </c>
      <c r="M294" s="206"/>
      <c r="N294" s="8" t="str">
        <f t="shared" si="560"/>
        <v/>
      </c>
      <c r="O294" s="630"/>
      <c r="P294" s="305"/>
      <c r="Q294" s="306"/>
      <c r="R294" s="307"/>
      <c r="S294" s="330"/>
      <c r="T294" s="330"/>
      <c r="Y294" s="195" t="str">
        <f>IF(C293="","",COUNTIF($B$14:$C$462,C293))</f>
        <v/>
      </c>
      <c r="Z294" s="195" t="str">
        <f t="shared" ref="Z294" si="616">IF(C293="","",COUNTIF($J$14:$J$463,J294))</f>
        <v/>
      </c>
      <c r="AA294" s="195" t="str">
        <f t="shared" ref="AA294" si="617">IF(C293="","",IF(AND(Y294&gt;1,Z294&gt;1),1,""))</f>
        <v/>
      </c>
      <c r="AB294" s="195" t="str">
        <f t="shared" si="566"/>
        <v/>
      </c>
      <c r="AC294" s="195" t="str">
        <f t="shared" si="567"/>
        <v/>
      </c>
      <c r="AD294" s="195" t="str">
        <f t="shared" si="613"/>
        <v/>
      </c>
      <c r="AE294" s="195" t="str">
        <f t="shared" si="613"/>
        <v/>
      </c>
      <c r="AF294" s="195" t="str">
        <f t="shared" si="597"/>
        <v/>
      </c>
      <c r="AG294" s="195" t="str">
        <f t="shared" si="597"/>
        <v/>
      </c>
      <c r="AH294" s="195" t="str">
        <f t="shared" si="597"/>
        <v/>
      </c>
      <c r="AI294" s="195" t="str">
        <f t="shared" si="597"/>
        <v/>
      </c>
      <c r="AJ294" s="195" t="str">
        <f t="shared" si="597"/>
        <v/>
      </c>
      <c r="AK294" s="195" t="str">
        <f t="shared" si="597"/>
        <v/>
      </c>
      <c r="AL294" s="195" t="str">
        <f t="shared" si="597"/>
        <v/>
      </c>
      <c r="AM294" s="195" t="str">
        <f t="shared" si="597"/>
        <v/>
      </c>
      <c r="AN294" s="195" t="str">
        <f t="shared" si="597"/>
        <v/>
      </c>
      <c r="AO294" s="195" t="str">
        <f t="shared" si="597"/>
        <v/>
      </c>
      <c r="AP294" s="195" t="str">
        <f t="shared" si="597"/>
        <v/>
      </c>
      <c r="AQ294" s="196" t="str">
        <f>IF(J294&gt;0,"",IF(J295&gt;0,1,""))</f>
        <v/>
      </c>
      <c r="AR294" s="196" t="str">
        <f>IF(J294="","",IF(C293&gt;0,"",1))</f>
        <v/>
      </c>
      <c r="AS294" s="195" t="str">
        <f t="shared" si="600"/>
        <v/>
      </c>
      <c r="AT294" s="195" t="str">
        <f t="shared" si="600"/>
        <v/>
      </c>
      <c r="AU294" s="195" t="str">
        <f t="shared" si="600"/>
        <v/>
      </c>
      <c r="AV294" s="195" t="str">
        <f t="shared" si="600"/>
        <v/>
      </c>
      <c r="AW294" s="196"/>
      <c r="AX294" s="195" t="str">
        <f t="shared" si="600"/>
        <v/>
      </c>
      <c r="AY294" s="195" t="str">
        <f t="shared" si="600"/>
        <v/>
      </c>
      <c r="AZ294" s="195" t="str">
        <f t="shared" si="600"/>
        <v/>
      </c>
      <c r="BA294" s="195" t="str">
        <f t="shared" si="600"/>
        <v/>
      </c>
    </row>
    <row r="295" spans="1:53" s="17" customFormat="1" ht="18" customHeight="1" thickBot="1">
      <c r="A295" s="345"/>
      <c r="B295" s="303" t="s">
        <v>35</v>
      </c>
      <c r="C295" s="304"/>
      <c r="D295" s="40"/>
      <c r="E295" s="40"/>
      <c r="F295" s="41"/>
      <c r="G295" s="354"/>
      <c r="H295" s="354"/>
      <c r="I295" s="10" t="s">
        <v>36</v>
      </c>
      <c r="J295" s="152"/>
      <c r="K295" s="11" t="str">
        <f>IF(J295&gt;0,VLOOKUP(J295,男子登録情報!$J$2:$K$21,2,0),"")</f>
        <v/>
      </c>
      <c r="L295" s="12" t="s">
        <v>37</v>
      </c>
      <c r="M295" s="207"/>
      <c r="N295" s="8" t="str">
        <f t="shared" si="560"/>
        <v/>
      </c>
      <c r="O295" s="631"/>
      <c r="P295" s="308"/>
      <c r="Q295" s="309"/>
      <c r="R295" s="310"/>
      <c r="S295" s="331"/>
      <c r="T295" s="331"/>
      <c r="Y295" s="195" t="str">
        <f>IF(C293="","",COUNTIF($B$14:$C$462,C293))</f>
        <v/>
      </c>
      <c r="Z295" s="195" t="str">
        <f t="shared" ref="Z295" si="618">IF(C293="","",COUNTIF($J$14:$J$463,J295))</f>
        <v/>
      </c>
      <c r="AA295" s="195" t="str">
        <f t="shared" ref="AA295" si="619">IF(C293="","",IF(AND(Y295&gt;1,Z295&gt;1),1,""))</f>
        <v/>
      </c>
      <c r="AB295" s="195" t="str">
        <f t="shared" si="566"/>
        <v/>
      </c>
      <c r="AC295" s="195" t="str">
        <f t="shared" si="567"/>
        <v/>
      </c>
      <c r="AD295" s="195" t="str">
        <f t="shared" si="613"/>
        <v/>
      </c>
      <c r="AE295" s="195" t="str">
        <f t="shared" si="613"/>
        <v/>
      </c>
      <c r="AF295" s="195" t="str">
        <f t="shared" si="597"/>
        <v/>
      </c>
      <c r="AG295" s="195" t="str">
        <f t="shared" si="597"/>
        <v/>
      </c>
      <c r="AH295" s="195" t="str">
        <f t="shared" si="597"/>
        <v/>
      </c>
      <c r="AI295" s="195" t="str">
        <f t="shared" si="597"/>
        <v/>
      </c>
      <c r="AJ295" s="195" t="str">
        <f t="shared" si="597"/>
        <v/>
      </c>
      <c r="AK295" s="195" t="str">
        <f t="shared" si="597"/>
        <v/>
      </c>
      <c r="AL295" s="195" t="str">
        <f t="shared" si="597"/>
        <v/>
      </c>
      <c r="AM295" s="195" t="str">
        <f t="shared" si="597"/>
        <v/>
      </c>
      <c r="AN295" s="195" t="str">
        <f t="shared" si="597"/>
        <v/>
      </c>
      <c r="AO295" s="195" t="str">
        <f t="shared" si="597"/>
        <v/>
      </c>
      <c r="AP295" s="195" t="str">
        <f t="shared" si="597"/>
        <v/>
      </c>
      <c r="AQ295" s="196" t="str">
        <f>IF(C293="","",IF(S293&gt;0,"",IF(T293&gt;0,"",IF(COUNTBLANK(J293:J295)&lt;3,"",1))))</f>
        <v/>
      </c>
      <c r="AR295" s="196" t="str">
        <f>IF(J295="","",IF(C293&gt;0,"",1))</f>
        <v/>
      </c>
      <c r="AS295" s="195" t="str">
        <f t="shared" si="600"/>
        <v/>
      </c>
      <c r="AT295" s="195" t="str">
        <f t="shared" si="600"/>
        <v/>
      </c>
      <c r="AU295" s="195" t="str">
        <f t="shared" si="600"/>
        <v/>
      </c>
      <c r="AV295" s="195" t="str">
        <f t="shared" si="600"/>
        <v/>
      </c>
      <c r="AW295" s="196"/>
      <c r="AX295" s="195" t="str">
        <f t="shared" si="600"/>
        <v/>
      </c>
      <c r="AY295" s="195" t="str">
        <f t="shared" si="600"/>
        <v/>
      </c>
      <c r="AZ295" s="195" t="str">
        <f t="shared" si="600"/>
        <v/>
      </c>
      <c r="BA295" s="195" t="str">
        <f t="shared" si="600"/>
        <v/>
      </c>
    </row>
    <row r="296" spans="1:53" s="17" customFormat="1" ht="18" customHeight="1" thickTop="1" thickBot="1">
      <c r="A296" s="343">
        <v>95</v>
      </c>
      <c r="B296" s="314" t="s">
        <v>1234</v>
      </c>
      <c r="C296" s="316"/>
      <c r="D296" s="316" t="str">
        <f>IF(C296&gt;0,VLOOKUP(C296,男子登録情報!$A$1:$H$1688,3,0),"")</f>
        <v/>
      </c>
      <c r="E296" s="316" t="str">
        <f>IF(C296&gt;0,VLOOKUP(C296,男子登録情報!$A$1:$H$1688,4,0),"")</f>
        <v/>
      </c>
      <c r="F296" s="38" t="str">
        <f>IF(C296&gt;0,VLOOKUP(C296,男子登録情報!$A$1:$H$1688,8,0),"")</f>
        <v/>
      </c>
      <c r="G296" s="352" t="e">
        <f>IF(F297&gt;0,VLOOKUP(F297,男子登録情報!$N$2:$O$48,2,0),"")</f>
        <v>#N/A</v>
      </c>
      <c r="H296" s="352" t="str">
        <f>IF(C296&gt;0,TEXT(C296,"100000000"),"")</f>
        <v/>
      </c>
      <c r="I296" s="6" t="s">
        <v>29</v>
      </c>
      <c r="J296" s="152"/>
      <c r="K296" s="7" t="str">
        <f>IF(J296&gt;0,VLOOKUP(J296,男子登録情報!$J$1:$K$21,2,0),"")</f>
        <v/>
      </c>
      <c r="L296" s="6" t="s">
        <v>32</v>
      </c>
      <c r="M296" s="208"/>
      <c r="N296" s="8" t="str">
        <f t="shared" si="560"/>
        <v/>
      </c>
      <c r="O296" s="630"/>
      <c r="P296" s="326"/>
      <c r="Q296" s="327"/>
      <c r="R296" s="328"/>
      <c r="S296" s="329" t="str">
        <f>IF(C296="","",IF(COUNTIF('様式Ⅱ(男子4×100mR)'!$C$18:$C$29,C296)=0,"",$A$5))</f>
        <v/>
      </c>
      <c r="T296" s="329" t="str">
        <f>IF(C296="","",IF(COUNTIF('様式Ⅱ(男子4×400mR)'!$C$18:$C$29,C296)=0,"",$A$5))</f>
        <v/>
      </c>
      <c r="Y296" s="195" t="str">
        <f>IF(C296="","",COUNTIF($B$14:$C$462,C296))</f>
        <v/>
      </c>
      <c r="Z296" s="195" t="str">
        <f t="shared" ref="Z296" si="620">IF(C296="","",COUNTIF($J$14:$J$463,J296))</f>
        <v/>
      </c>
      <c r="AA296" s="195" t="str">
        <f t="shared" ref="AA296" si="621">IF(C296="","",IF(AND(Y296&gt;1,Z296&gt;1),1,""))</f>
        <v/>
      </c>
      <c r="AB296" s="195" t="str">
        <f t="shared" si="566"/>
        <v/>
      </c>
      <c r="AC296" s="195" t="str">
        <f t="shared" si="567"/>
        <v/>
      </c>
      <c r="AD296" s="195" t="str">
        <f t="shared" si="613"/>
        <v/>
      </c>
      <c r="AE296" s="195" t="str">
        <f t="shared" si="613"/>
        <v/>
      </c>
      <c r="AF296" s="195" t="str">
        <f t="shared" si="597"/>
        <v/>
      </c>
      <c r="AG296" s="195" t="str">
        <f t="shared" si="597"/>
        <v/>
      </c>
      <c r="AH296" s="195" t="str">
        <f t="shared" si="597"/>
        <v/>
      </c>
      <c r="AI296" s="195" t="str">
        <f t="shared" si="597"/>
        <v/>
      </c>
      <c r="AJ296" s="195" t="str">
        <f t="shared" si="597"/>
        <v/>
      </c>
      <c r="AK296" s="195" t="str">
        <f t="shared" si="597"/>
        <v/>
      </c>
      <c r="AL296" s="195" t="str">
        <f t="shared" si="597"/>
        <v/>
      </c>
      <c r="AM296" s="195" t="str">
        <f t="shared" si="597"/>
        <v/>
      </c>
      <c r="AN296" s="195" t="str">
        <f t="shared" si="597"/>
        <v/>
      </c>
      <c r="AO296" s="195" t="str">
        <f t="shared" si="597"/>
        <v/>
      </c>
      <c r="AP296" s="195" t="str">
        <f t="shared" si="597"/>
        <v/>
      </c>
      <c r="AQ296" s="196" t="str">
        <f>IF(J296&gt;0,"",IF(J297&gt;0,1,""))</f>
        <v/>
      </c>
      <c r="AR296" s="196" t="str">
        <f>IF(J296="","",IF(C296&gt;0,"",1))</f>
        <v/>
      </c>
      <c r="AS296" s="195" t="str">
        <f t="shared" si="600"/>
        <v/>
      </c>
      <c r="AT296" s="195" t="str">
        <f t="shared" si="600"/>
        <v/>
      </c>
      <c r="AU296" s="195" t="str">
        <f t="shared" si="600"/>
        <v/>
      </c>
      <c r="AV296" s="195" t="str">
        <f t="shared" si="600"/>
        <v/>
      </c>
      <c r="AW296" s="196">
        <f>COUNTIF($C$14:C296,C296)</f>
        <v>0</v>
      </c>
      <c r="AX296" s="195" t="str">
        <f t="shared" si="600"/>
        <v/>
      </c>
      <c r="AY296" s="195" t="str">
        <f t="shared" si="600"/>
        <v/>
      </c>
      <c r="AZ296" s="195" t="str">
        <f t="shared" si="600"/>
        <v/>
      </c>
      <c r="BA296" s="195" t="str">
        <f t="shared" si="600"/>
        <v/>
      </c>
    </row>
    <row r="297" spans="1:53" s="17" customFormat="1" ht="18" customHeight="1" thickBot="1">
      <c r="A297" s="344"/>
      <c r="B297" s="315"/>
      <c r="C297" s="317"/>
      <c r="D297" s="317"/>
      <c r="E297" s="317"/>
      <c r="F297" s="39" t="str">
        <f>IF(C296&gt;0,VLOOKUP(C296,男子登録情報!$A$1:$H$1688,5,0),"")</f>
        <v/>
      </c>
      <c r="G297" s="353"/>
      <c r="H297" s="353"/>
      <c r="I297" s="9" t="s">
        <v>33</v>
      </c>
      <c r="J297" s="152"/>
      <c r="K297" s="7" t="str">
        <f>IF(J297&gt;0,VLOOKUP(J297,男子登録情報!$J$2:$K$21,2,0),"")</f>
        <v/>
      </c>
      <c r="L297" s="9" t="s">
        <v>34</v>
      </c>
      <c r="M297" s="206"/>
      <c r="N297" s="8" t="str">
        <f t="shared" si="560"/>
        <v/>
      </c>
      <c r="O297" s="630"/>
      <c r="P297" s="305"/>
      <c r="Q297" s="306"/>
      <c r="R297" s="307"/>
      <c r="S297" s="330"/>
      <c r="T297" s="330"/>
      <c r="Y297" s="195" t="str">
        <f>IF(C296="","",COUNTIF($B$14:$C$462,C296))</f>
        <v/>
      </c>
      <c r="Z297" s="195" t="str">
        <f t="shared" ref="Z297" si="622">IF(C296="","",COUNTIF($J$14:$J$463,J297))</f>
        <v/>
      </c>
      <c r="AA297" s="195" t="str">
        <f t="shared" ref="AA297" si="623">IF(C296="","",IF(AND(Y297&gt;1,Z297&gt;1),1,""))</f>
        <v/>
      </c>
      <c r="AB297" s="195" t="str">
        <f t="shared" si="566"/>
        <v/>
      </c>
      <c r="AC297" s="195" t="str">
        <f t="shared" si="567"/>
        <v/>
      </c>
      <c r="AD297" s="195" t="str">
        <f t="shared" si="613"/>
        <v/>
      </c>
      <c r="AE297" s="195" t="str">
        <f t="shared" si="613"/>
        <v/>
      </c>
      <c r="AF297" s="195" t="str">
        <f t="shared" si="597"/>
        <v/>
      </c>
      <c r="AG297" s="195" t="str">
        <f t="shared" si="597"/>
        <v/>
      </c>
      <c r="AH297" s="195" t="str">
        <f t="shared" si="597"/>
        <v/>
      </c>
      <c r="AI297" s="195" t="str">
        <f t="shared" si="597"/>
        <v/>
      </c>
      <c r="AJ297" s="195" t="str">
        <f t="shared" si="597"/>
        <v/>
      </c>
      <c r="AK297" s="195" t="str">
        <f t="shared" si="597"/>
        <v/>
      </c>
      <c r="AL297" s="195" t="str">
        <f t="shared" si="597"/>
        <v/>
      </c>
      <c r="AM297" s="195" t="str">
        <f t="shared" si="597"/>
        <v/>
      </c>
      <c r="AN297" s="195" t="str">
        <f t="shared" si="597"/>
        <v/>
      </c>
      <c r="AO297" s="195" t="str">
        <f t="shared" si="597"/>
        <v/>
      </c>
      <c r="AP297" s="195" t="str">
        <f t="shared" si="597"/>
        <v/>
      </c>
      <c r="AQ297" s="196" t="str">
        <f>IF(J297&gt;0,"",IF(J298&gt;0,1,""))</f>
        <v/>
      </c>
      <c r="AR297" s="196" t="str">
        <f>IF(J297="","",IF(C296&gt;0,"",1))</f>
        <v/>
      </c>
      <c r="AS297" s="195" t="str">
        <f t="shared" si="600"/>
        <v/>
      </c>
      <c r="AT297" s="195" t="str">
        <f t="shared" si="600"/>
        <v/>
      </c>
      <c r="AU297" s="195" t="str">
        <f t="shared" si="600"/>
        <v/>
      </c>
      <c r="AV297" s="195" t="str">
        <f t="shared" si="600"/>
        <v/>
      </c>
      <c r="AW297" s="196"/>
      <c r="AX297" s="195" t="str">
        <f t="shared" si="600"/>
        <v/>
      </c>
      <c r="AY297" s="195" t="str">
        <f t="shared" si="600"/>
        <v/>
      </c>
      <c r="AZ297" s="195" t="str">
        <f t="shared" si="600"/>
        <v/>
      </c>
      <c r="BA297" s="195" t="str">
        <f t="shared" si="600"/>
        <v/>
      </c>
    </row>
    <row r="298" spans="1:53" s="17" customFormat="1" ht="18" customHeight="1" thickBot="1">
      <c r="A298" s="345"/>
      <c r="B298" s="303" t="s">
        <v>35</v>
      </c>
      <c r="C298" s="304"/>
      <c r="D298" s="40"/>
      <c r="E298" s="40"/>
      <c r="F298" s="41"/>
      <c r="G298" s="354"/>
      <c r="H298" s="354"/>
      <c r="I298" s="10" t="s">
        <v>36</v>
      </c>
      <c r="J298" s="152"/>
      <c r="K298" s="11" t="str">
        <f>IF(J298&gt;0,VLOOKUP(J298,男子登録情報!$J$2:$K$21,2,0),"")</f>
        <v/>
      </c>
      <c r="L298" s="12" t="s">
        <v>37</v>
      </c>
      <c r="M298" s="207"/>
      <c r="N298" s="8" t="str">
        <f t="shared" si="560"/>
        <v/>
      </c>
      <c r="O298" s="631"/>
      <c r="P298" s="308"/>
      <c r="Q298" s="309"/>
      <c r="R298" s="310"/>
      <c r="S298" s="331"/>
      <c r="T298" s="331"/>
      <c r="Y298" s="195" t="str">
        <f>IF(C296="","",COUNTIF($B$14:$C$462,C296))</f>
        <v/>
      </c>
      <c r="Z298" s="195" t="str">
        <f t="shared" ref="Z298" si="624">IF(C296="","",COUNTIF($J$14:$J$463,J298))</f>
        <v/>
      </c>
      <c r="AA298" s="195" t="str">
        <f t="shared" ref="AA298" si="625">IF(C296="","",IF(AND(Y298&gt;1,Z298&gt;1),1,""))</f>
        <v/>
      </c>
      <c r="AB298" s="195" t="str">
        <f t="shared" si="566"/>
        <v/>
      </c>
      <c r="AC298" s="195" t="str">
        <f t="shared" si="567"/>
        <v/>
      </c>
      <c r="AD298" s="195" t="str">
        <f t="shared" si="613"/>
        <v/>
      </c>
      <c r="AE298" s="195" t="str">
        <f t="shared" si="613"/>
        <v/>
      </c>
      <c r="AF298" s="195" t="str">
        <f t="shared" si="597"/>
        <v/>
      </c>
      <c r="AG298" s="195" t="str">
        <f t="shared" si="597"/>
        <v/>
      </c>
      <c r="AH298" s="195" t="str">
        <f t="shared" si="597"/>
        <v/>
      </c>
      <c r="AI298" s="195" t="str">
        <f t="shared" si="597"/>
        <v/>
      </c>
      <c r="AJ298" s="195" t="str">
        <f t="shared" si="597"/>
        <v/>
      </c>
      <c r="AK298" s="195" t="str">
        <f t="shared" si="597"/>
        <v/>
      </c>
      <c r="AL298" s="195" t="str">
        <f t="shared" si="597"/>
        <v/>
      </c>
      <c r="AM298" s="195" t="str">
        <f t="shared" si="597"/>
        <v/>
      </c>
      <c r="AN298" s="195" t="str">
        <f t="shared" si="597"/>
        <v/>
      </c>
      <c r="AO298" s="195" t="str">
        <f t="shared" si="597"/>
        <v/>
      </c>
      <c r="AP298" s="195" t="str">
        <f t="shared" si="597"/>
        <v/>
      </c>
      <c r="AQ298" s="196" t="str">
        <f>IF(C296="","",IF(S296&gt;0,"",IF(T296&gt;0,"",IF(COUNTBLANK(J296:J298)&lt;3,"",1))))</f>
        <v/>
      </c>
      <c r="AR298" s="196" t="str">
        <f>IF(J298="","",IF(C296&gt;0,"",1))</f>
        <v/>
      </c>
      <c r="AS298" s="195" t="str">
        <f t="shared" si="600"/>
        <v/>
      </c>
      <c r="AT298" s="195" t="str">
        <f t="shared" si="600"/>
        <v/>
      </c>
      <c r="AU298" s="195" t="str">
        <f t="shared" si="600"/>
        <v/>
      </c>
      <c r="AV298" s="195" t="str">
        <f t="shared" si="600"/>
        <v/>
      </c>
      <c r="AW298" s="196"/>
      <c r="AX298" s="195" t="str">
        <f t="shared" si="600"/>
        <v/>
      </c>
      <c r="AY298" s="195" t="str">
        <f t="shared" si="600"/>
        <v/>
      </c>
      <c r="AZ298" s="195" t="str">
        <f t="shared" si="600"/>
        <v/>
      </c>
      <c r="BA298" s="195" t="str">
        <f t="shared" si="600"/>
        <v/>
      </c>
    </row>
    <row r="299" spans="1:53" s="17" customFormat="1" ht="18" customHeight="1" thickTop="1" thickBot="1">
      <c r="A299" s="343">
        <v>96</v>
      </c>
      <c r="B299" s="314" t="s">
        <v>1234</v>
      </c>
      <c r="C299" s="316"/>
      <c r="D299" s="316" t="str">
        <f>IF(C299&gt;0,VLOOKUP(C299,男子登録情報!$A$1:$H$1688,3,0),"")</f>
        <v/>
      </c>
      <c r="E299" s="316" t="str">
        <f>IF(C299&gt;0,VLOOKUP(C299,男子登録情報!$A$1:$H$1688,4,0),"")</f>
        <v/>
      </c>
      <c r="F299" s="38" t="str">
        <f>IF(C299&gt;0,VLOOKUP(C299,男子登録情報!$A$1:$H$1688,8,0),"")</f>
        <v/>
      </c>
      <c r="G299" s="352" t="e">
        <f>IF(F300&gt;0,VLOOKUP(F300,男子登録情報!$N$2:$O$48,2,0),"")</f>
        <v>#N/A</v>
      </c>
      <c r="H299" s="352" t="str">
        <f>IF(C299&gt;0,TEXT(C299,"100000000"),"")</f>
        <v/>
      </c>
      <c r="I299" s="6" t="s">
        <v>29</v>
      </c>
      <c r="J299" s="152"/>
      <c r="K299" s="7" t="str">
        <f>IF(J299&gt;0,VLOOKUP(J299,男子登録情報!$J$1:$K$21,2,0),"")</f>
        <v/>
      </c>
      <c r="L299" s="6" t="s">
        <v>32</v>
      </c>
      <c r="M299" s="208"/>
      <c r="N299" s="8" t="str">
        <f t="shared" si="560"/>
        <v/>
      </c>
      <c r="O299" s="630"/>
      <c r="P299" s="326"/>
      <c r="Q299" s="327"/>
      <c r="R299" s="328"/>
      <c r="S299" s="329" t="str">
        <f>IF(C299="","",IF(COUNTIF('様式Ⅱ(男子4×100mR)'!$C$18:$C$29,C299)=0,"",$A$5))</f>
        <v/>
      </c>
      <c r="T299" s="329" t="str">
        <f>IF(C299="","",IF(COUNTIF('様式Ⅱ(男子4×400mR)'!$C$18:$C$29,C299)=0,"",$A$5))</f>
        <v/>
      </c>
      <c r="Y299" s="195" t="str">
        <f>IF(C299="","",COUNTIF($B$14:$C$462,C299))</f>
        <v/>
      </c>
      <c r="Z299" s="195" t="str">
        <f t="shared" ref="Z299" si="626">IF(C299="","",COUNTIF($J$14:$J$463,J299))</f>
        <v/>
      </c>
      <c r="AA299" s="195" t="str">
        <f t="shared" ref="AA299" si="627">IF(C299="","",IF(AND(Y299&gt;1,Z299&gt;1),1,""))</f>
        <v/>
      </c>
      <c r="AB299" s="195" t="str">
        <f t="shared" si="566"/>
        <v/>
      </c>
      <c r="AC299" s="195" t="str">
        <f t="shared" si="567"/>
        <v/>
      </c>
      <c r="AD299" s="195" t="str">
        <f t="shared" si="613"/>
        <v/>
      </c>
      <c r="AE299" s="195" t="str">
        <f t="shared" si="613"/>
        <v/>
      </c>
      <c r="AF299" s="195" t="str">
        <f t="shared" si="597"/>
        <v/>
      </c>
      <c r="AG299" s="195" t="str">
        <f t="shared" si="597"/>
        <v/>
      </c>
      <c r="AH299" s="195" t="str">
        <f t="shared" si="597"/>
        <v/>
      </c>
      <c r="AI299" s="195" t="str">
        <f t="shared" si="597"/>
        <v/>
      </c>
      <c r="AJ299" s="195" t="str">
        <f t="shared" si="597"/>
        <v/>
      </c>
      <c r="AK299" s="195" t="str">
        <f t="shared" si="597"/>
        <v/>
      </c>
      <c r="AL299" s="195" t="str">
        <f t="shared" si="597"/>
        <v/>
      </c>
      <c r="AM299" s="195" t="str">
        <f t="shared" si="597"/>
        <v/>
      </c>
      <c r="AN299" s="195" t="str">
        <f t="shared" si="597"/>
        <v/>
      </c>
      <c r="AO299" s="195" t="str">
        <f t="shared" si="597"/>
        <v/>
      </c>
      <c r="AP299" s="195" t="str">
        <f t="shared" si="597"/>
        <v/>
      </c>
      <c r="AQ299" s="196" t="str">
        <f>IF(J299&gt;0,"",IF(J300&gt;0,1,""))</f>
        <v/>
      </c>
      <c r="AR299" s="196" t="str">
        <f>IF(J299="","",IF(C299&gt;0,"",1))</f>
        <v/>
      </c>
      <c r="AS299" s="195" t="str">
        <f t="shared" si="600"/>
        <v/>
      </c>
      <c r="AT299" s="195" t="str">
        <f t="shared" si="600"/>
        <v/>
      </c>
      <c r="AU299" s="195" t="str">
        <f t="shared" si="600"/>
        <v/>
      </c>
      <c r="AV299" s="195" t="str">
        <f t="shared" si="600"/>
        <v/>
      </c>
      <c r="AW299" s="196">
        <f>COUNTIF($C$14:C299,C299)</f>
        <v>0</v>
      </c>
      <c r="AX299" s="195" t="str">
        <f t="shared" si="600"/>
        <v/>
      </c>
      <c r="AY299" s="195" t="str">
        <f t="shared" si="600"/>
        <v/>
      </c>
      <c r="AZ299" s="195" t="str">
        <f t="shared" si="600"/>
        <v/>
      </c>
      <c r="BA299" s="195" t="str">
        <f t="shared" si="600"/>
        <v/>
      </c>
    </row>
    <row r="300" spans="1:53" s="17" customFormat="1" ht="18" customHeight="1" thickBot="1">
      <c r="A300" s="344"/>
      <c r="B300" s="315"/>
      <c r="C300" s="317"/>
      <c r="D300" s="317"/>
      <c r="E300" s="317"/>
      <c r="F300" s="39" t="str">
        <f>IF(C299&gt;0,VLOOKUP(C299,男子登録情報!$A$1:$H$1688,5,0),"")</f>
        <v/>
      </c>
      <c r="G300" s="353"/>
      <c r="H300" s="353"/>
      <c r="I300" s="9" t="s">
        <v>33</v>
      </c>
      <c r="J300" s="152"/>
      <c r="K300" s="7" t="str">
        <f>IF(J300&gt;0,VLOOKUP(J300,男子登録情報!$J$2:$K$21,2,0),"")</f>
        <v/>
      </c>
      <c r="L300" s="9" t="s">
        <v>34</v>
      </c>
      <c r="M300" s="206"/>
      <c r="N300" s="8" t="str">
        <f t="shared" si="560"/>
        <v/>
      </c>
      <c r="O300" s="630"/>
      <c r="P300" s="305"/>
      <c r="Q300" s="306"/>
      <c r="R300" s="307"/>
      <c r="S300" s="330"/>
      <c r="T300" s="330"/>
      <c r="Y300" s="195" t="str">
        <f>IF(C299="","",COUNTIF($B$14:$C$462,C299))</f>
        <v/>
      </c>
      <c r="Z300" s="195" t="str">
        <f t="shared" ref="Z300" si="628">IF(C299="","",COUNTIF($J$14:$J$463,J300))</f>
        <v/>
      </c>
      <c r="AA300" s="195" t="str">
        <f t="shared" ref="AA300" si="629">IF(C299="","",IF(AND(Y300&gt;1,Z300&gt;1),1,""))</f>
        <v/>
      </c>
      <c r="AB300" s="195" t="str">
        <f t="shared" si="566"/>
        <v/>
      </c>
      <c r="AC300" s="195" t="str">
        <f t="shared" si="567"/>
        <v/>
      </c>
      <c r="AD300" s="195" t="str">
        <f t="shared" si="613"/>
        <v/>
      </c>
      <c r="AE300" s="195" t="str">
        <f t="shared" si="613"/>
        <v/>
      </c>
      <c r="AF300" s="195" t="str">
        <f t="shared" si="597"/>
        <v/>
      </c>
      <c r="AG300" s="195" t="str">
        <f t="shared" si="597"/>
        <v/>
      </c>
      <c r="AH300" s="195" t="str">
        <f t="shared" si="597"/>
        <v/>
      </c>
      <c r="AI300" s="195" t="str">
        <f t="shared" si="597"/>
        <v/>
      </c>
      <c r="AJ300" s="195" t="str">
        <f t="shared" si="597"/>
        <v/>
      </c>
      <c r="AK300" s="195" t="str">
        <f t="shared" si="597"/>
        <v/>
      </c>
      <c r="AL300" s="195" t="str">
        <f t="shared" si="597"/>
        <v/>
      </c>
      <c r="AM300" s="195" t="str">
        <f t="shared" si="597"/>
        <v/>
      </c>
      <c r="AN300" s="195" t="str">
        <f t="shared" si="597"/>
        <v/>
      </c>
      <c r="AO300" s="195" t="str">
        <f t="shared" si="597"/>
        <v/>
      </c>
      <c r="AP300" s="195" t="str">
        <f t="shared" si="597"/>
        <v/>
      </c>
      <c r="AQ300" s="196" t="str">
        <f>IF(J300&gt;0,"",IF(J301&gt;0,1,""))</f>
        <v/>
      </c>
      <c r="AR300" s="196" t="str">
        <f>IF(J300="","",IF(C299&gt;0,"",1))</f>
        <v/>
      </c>
      <c r="AS300" s="195" t="str">
        <f t="shared" si="600"/>
        <v/>
      </c>
      <c r="AT300" s="195" t="str">
        <f t="shared" si="600"/>
        <v/>
      </c>
      <c r="AU300" s="195" t="str">
        <f t="shared" si="600"/>
        <v/>
      </c>
      <c r="AV300" s="195" t="str">
        <f t="shared" si="600"/>
        <v/>
      </c>
      <c r="AW300" s="196"/>
      <c r="AX300" s="195" t="str">
        <f t="shared" si="600"/>
        <v/>
      </c>
      <c r="AY300" s="195" t="str">
        <f t="shared" si="600"/>
        <v/>
      </c>
      <c r="AZ300" s="195" t="str">
        <f t="shared" si="600"/>
        <v/>
      </c>
      <c r="BA300" s="195" t="str">
        <f t="shared" si="600"/>
        <v/>
      </c>
    </row>
    <row r="301" spans="1:53" s="17" customFormat="1" ht="18" customHeight="1" thickBot="1">
      <c r="A301" s="345"/>
      <c r="B301" s="303" t="s">
        <v>35</v>
      </c>
      <c r="C301" s="304"/>
      <c r="D301" s="40"/>
      <c r="E301" s="40"/>
      <c r="F301" s="41"/>
      <c r="G301" s="354"/>
      <c r="H301" s="354"/>
      <c r="I301" s="10" t="s">
        <v>36</v>
      </c>
      <c r="J301" s="152"/>
      <c r="K301" s="11" t="str">
        <f>IF(J301&gt;0,VLOOKUP(J301,男子登録情報!$J$2:$K$21,2,0),"")</f>
        <v/>
      </c>
      <c r="L301" s="12" t="s">
        <v>37</v>
      </c>
      <c r="M301" s="207"/>
      <c r="N301" s="8" t="str">
        <f t="shared" si="560"/>
        <v/>
      </c>
      <c r="O301" s="631"/>
      <c r="P301" s="308"/>
      <c r="Q301" s="309"/>
      <c r="R301" s="310"/>
      <c r="S301" s="331"/>
      <c r="T301" s="331"/>
      <c r="Y301" s="195" t="str">
        <f>IF(C299="","",COUNTIF($B$14:$C$462,C299))</f>
        <v/>
      </c>
      <c r="Z301" s="195" t="str">
        <f t="shared" ref="Z301" si="630">IF(C299="","",COUNTIF($J$14:$J$463,J301))</f>
        <v/>
      </c>
      <c r="AA301" s="195" t="str">
        <f t="shared" ref="AA301" si="631">IF(C299="","",IF(AND(Y301&gt;1,Z301&gt;1),1,""))</f>
        <v/>
      </c>
      <c r="AB301" s="195" t="str">
        <f t="shared" si="566"/>
        <v/>
      </c>
      <c r="AC301" s="195" t="str">
        <f t="shared" si="567"/>
        <v/>
      </c>
      <c r="AD301" s="195" t="str">
        <f t="shared" si="613"/>
        <v/>
      </c>
      <c r="AE301" s="195" t="str">
        <f t="shared" si="613"/>
        <v/>
      </c>
      <c r="AF301" s="195" t="str">
        <f t="shared" si="597"/>
        <v/>
      </c>
      <c r="AG301" s="195" t="str">
        <f t="shared" si="597"/>
        <v/>
      </c>
      <c r="AH301" s="195" t="str">
        <f t="shared" si="597"/>
        <v/>
      </c>
      <c r="AI301" s="195" t="str">
        <f t="shared" si="597"/>
        <v/>
      </c>
      <c r="AJ301" s="195" t="str">
        <f t="shared" si="597"/>
        <v/>
      </c>
      <c r="AK301" s="195" t="str">
        <f t="shared" si="597"/>
        <v/>
      </c>
      <c r="AL301" s="195" t="str">
        <f t="shared" si="597"/>
        <v/>
      </c>
      <c r="AM301" s="195" t="str">
        <f t="shared" si="597"/>
        <v/>
      </c>
      <c r="AN301" s="195" t="str">
        <f t="shared" si="597"/>
        <v/>
      </c>
      <c r="AO301" s="195" t="str">
        <f t="shared" si="597"/>
        <v/>
      </c>
      <c r="AP301" s="195" t="str">
        <f t="shared" si="597"/>
        <v/>
      </c>
      <c r="AQ301" s="196" t="str">
        <f>IF(C299="","",IF(S299&gt;0,"",IF(T299&gt;0,"",IF(COUNTBLANK(J299:J301)&lt;3,"",1))))</f>
        <v/>
      </c>
      <c r="AR301" s="196" t="str">
        <f>IF(J301="","",IF(C299&gt;0,"",1))</f>
        <v/>
      </c>
      <c r="AS301" s="195" t="str">
        <f t="shared" si="600"/>
        <v/>
      </c>
      <c r="AT301" s="195" t="str">
        <f t="shared" si="600"/>
        <v/>
      </c>
      <c r="AU301" s="195" t="str">
        <f t="shared" si="600"/>
        <v/>
      </c>
      <c r="AV301" s="195" t="str">
        <f t="shared" si="600"/>
        <v/>
      </c>
      <c r="AW301" s="196"/>
      <c r="AX301" s="195" t="str">
        <f t="shared" si="600"/>
        <v/>
      </c>
      <c r="AY301" s="195" t="str">
        <f t="shared" si="600"/>
        <v/>
      </c>
      <c r="AZ301" s="195" t="str">
        <f t="shared" si="600"/>
        <v/>
      </c>
      <c r="BA301" s="195" t="str">
        <f t="shared" si="600"/>
        <v/>
      </c>
    </row>
    <row r="302" spans="1:53" s="17" customFormat="1" ht="18" customHeight="1" thickTop="1" thickBot="1">
      <c r="A302" s="343">
        <v>97</v>
      </c>
      <c r="B302" s="314" t="s">
        <v>1234</v>
      </c>
      <c r="C302" s="316"/>
      <c r="D302" s="316" t="str">
        <f>IF(C302&gt;0,VLOOKUP(C302,男子登録情報!$A$1:$H$1688,3,0),"")</f>
        <v/>
      </c>
      <c r="E302" s="316" t="str">
        <f>IF(C302&gt;0,VLOOKUP(C302,男子登録情報!$A$1:$H$1688,4,0),"")</f>
        <v/>
      </c>
      <c r="F302" s="38" t="str">
        <f>IF(C302&gt;0,VLOOKUP(C302,男子登録情報!$A$1:$H$1688,8,0),"")</f>
        <v/>
      </c>
      <c r="G302" s="352" t="e">
        <f>IF(F303&gt;0,VLOOKUP(F303,男子登録情報!$N$2:$O$48,2,0),"")</f>
        <v>#N/A</v>
      </c>
      <c r="H302" s="352" t="str">
        <f>IF(C302&gt;0,TEXT(C302,"100000000"),"")</f>
        <v/>
      </c>
      <c r="I302" s="6" t="s">
        <v>29</v>
      </c>
      <c r="J302" s="152"/>
      <c r="K302" s="7" t="str">
        <f>IF(J302&gt;0,VLOOKUP(J302,男子登録情報!$J$1:$K$21,2,0),"")</f>
        <v/>
      </c>
      <c r="L302" s="6" t="s">
        <v>32</v>
      </c>
      <c r="M302" s="208"/>
      <c r="N302" s="8" t="str">
        <f t="shared" si="560"/>
        <v/>
      </c>
      <c r="O302" s="630"/>
      <c r="P302" s="326"/>
      <c r="Q302" s="327"/>
      <c r="R302" s="328"/>
      <c r="S302" s="329" t="str">
        <f>IF(C302="","",IF(COUNTIF('様式Ⅱ(男子4×100mR)'!$C$18:$C$29,C302)=0,"",$A$5))</f>
        <v/>
      </c>
      <c r="T302" s="329" t="str">
        <f>IF(C302="","",IF(COUNTIF('様式Ⅱ(男子4×400mR)'!$C$18:$C$29,C302)=0,"",$A$5))</f>
        <v/>
      </c>
      <c r="Y302" s="195" t="str">
        <f>IF(C302="","",COUNTIF($B$14:$C$462,C302))</f>
        <v/>
      </c>
      <c r="Z302" s="195" t="str">
        <f t="shared" ref="Z302" si="632">IF(C302="","",COUNTIF($J$14:$J$463,J302))</f>
        <v/>
      </c>
      <c r="AA302" s="195" t="str">
        <f t="shared" ref="AA302" si="633">IF(C302="","",IF(AND(Y302&gt;1,Z302&gt;1),1,""))</f>
        <v/>
      </c>
      <c r="AB302" s="195" t="str">
        <f t="shared" si="566"/>
        <v/>
      </c>
      <c r="AC302" s="195" t="str">
        <f t="shared" si="567"/>
        <v/>
      </c>
      <c r="AD302" s="195" t="str">
        <f t="shared" si="613"/>
        <v/>
      </c>
      <c r="AE302" s="195" t="str">
        <f t="shared" si="613"/>
        <v/>
      </c>
      <c r="AF302" s="195" t="str">
        <f t="shared" si="597"/>
        <v/>
      </c>
      <c r="AG302" s="195" t="str">
        <f t="shared" si="597"/>
        <v/>
      </c>
      <c r="AH302" s="195" t="str">
        <f t="shared" si="597"/>
        <v/>
      </c>
      <c r="AI302" s="195" t="str">
        <f t="shared" si="597"/>
        <v/>
      </c>
      <c r="AJ302" s="195" t="str">
        <f t="shared" si="597"/>
        <v/>
      </c>
      <c r="AK302" s="195" t="str">
        <f t="shared" si="597"/>
        <v/>
      </c>
      <c r="AL302" s="195" t="str">
        <f t="shared" si="597"/>
        <v/>
      </c>
      <c r="AM302" s="195" t="str">
        <f t="shared" si="597"/>
        <v/>
      </c>
      <c r="AN302" s="195" t="str">
        <f t="shared" si="597"/>
        <v/>
      </c>
      <c r="AO302" s="195" t="str">
        <f t="shared" si="597"/>
        <v/>
      </c>
      <c r="AP302" s="195" t="str">
        <f t="shared" si="597"/>
        <v/>
      </c>
      <c r="AQ302" s="196" t="str">
        <f>IF(J302&gt;0,"",IF(J303&gt;0,1,""))</f>
        <v/>
      </c>
      <c r="AR302" s="196" t="str">
        <f>IF(J302="","",IF(C302&gt;0,"",1))</f>
        <v/>
      </c>
      <c r="AS302" s="195" t="str">
        <f t="shared" ref="AS302:BA317" si="634">IF($J302="","",COUNTIF($M302,AS$13))</f>
        <v/>
      </c>
      <c r="AT302" s="195" t="str">
        <f t="shared" si="634"/>
        <v/>
      </c>
      <c r="AU302" s="195" t="str">
        <f t="shared" si="634"/>
        <v/>
      </c>
      <c r="AV302" s="195" t="str">
        <f t="shared" si="634"/>
        <v/>
      </c>
      <c r="AW302" s="196">
        <f>COUNTIF($C$14:C302,C302)</f>
        <v>0</v>
      </c>
      <c r="AX302" s="195" t="str">
        <f t="shared" si="634"/>
        <v/>
      </c>
      <c r="AY302" s="195" t="str">
        <f t="shared" si="634"/>
        <v/>
      </c>
      <c r="AZ302" s="195" t="str">
        <f t="shared" si="634"/>
        <v/>
      </c>
      <c r="BA302" s="195" t="str">
        <f t="shared" si="634"/>
        <v/>
      </c>
    </row>
    <row r="303" spans="1:53" s="17" customFormat="1" ht="18" customHeight="1" thickBot="1">
      <c r="A303" s="344"/>
      <c r="B303" s="315"/>
      <c r="C303" s="317"/>
      <c r="D303" s="317"/>
      <c r="E303" s="317"/>
      <c r="F303" s="39" t="str">
        <f>IF(C302&gt;0,VLOOKUP(C302,男子登録情報!$A$1:$H$1688,5,0),"")</f>
        <v/>
      </c>
      <c r="G303" s="353"/>
      <c r="H303" s="353"/>
      <c r="I303" s="9" t="s">
        <v>33</v>
      </c>
      <c r="J303" s="152"/>
      <c r="K303" s="7" t="str">
        <f>IF(J303&gt;0,VLOOKUP(J303,男子登録情報!$J$2:$K$21,2,0),"")</f>
        <v/>
      </c>
      <c r="L303" s="9" t="s">
        <v>34</v>
      </c>
      <c r="M303" s="206"/>
      <c r="N303" s="8" t="str">
        <f t="shared" si="560"/>
        <v/>
      </c>
      <c r="O303" s="630"/>
      <c r="P303" s="305"/>
      <c r="Q303" s="306"/>
      <c r="R303" s="307"/>
      <c r="S303" s="330"/>
      <c r="T303" s="330"/>
      <c r="Y303" s="195" t="str">
        <f>IF(C302="","",COUNTIF($B$14:$C$462,C302))</f>
        <v/>
      </c>
      <c r="Z303" s="195" t="str">
        <f t="shared" ref="Z303" si="635">IF(C302="","",COUNTIF($J$14:$J$463,J303))</f>
        <v/>
      </c>
      <c r="AA303" s="195" t="str">
        <f t="shared" ref="AA303" si="636">IF(C302="","",IF(AND(Y303&gt;1,Z303&gt;1),1,""))</f>
        <v/>
      </c>
      <c r="AB303" s="195" t="str">
        <f t="shared" si="566"/>
        <v/>
      </c>
      <c r="AC303" s="195" t="str">
        <f t="shared" si="567"/>
        <v/>
      </c>
      <c r="AD303" s="195" t="str">
        <f t="shared" si="613"/>
        <v/>
      </c>
      <c r="AE303" s="195" t="str">
        <f t="shared" si="613"/>
        <v/>
      </c>
      <c r="AF303" s="195" t="str">
        <f t="shared" si="597"/>
        <v/>
      </c>
      <c r="AG303" s="195" t="str">
        <f t="shared" si="597"/>
        <v/>
      </c>
      <c r="AH303" s="195" t="str">
        <f t="shared" si="597"/>
        <v/>
      </c>
      <c r="AI303" s="195" t="str">
        <f t="shared" si="597"/>
        <v/>
      </c>
      <c r="AJ303" s="195" t="str">
        <f t="shared" si="597"/>
        <v/>
      </c>
      <c r="AK303" s="195" t="str">
        <f t="shared" si="597"/>
        <v/>
      </c>
      <c r="AL303" s="195" t="str">
        <f t="shared" si="597"/>
        <v/>
      </c>
      <c r="AM303" s="195" t="str">
        <f t="shared" si="597"/>
        <v/>
      </c>
      <c r="AN303" s="195" t="str">
        <f t="shared" si="597"/>
        <v/>
      </c>
      <c r="AO303" s="195" t="str">
        <f t="shared" si="597"/>
        <v/>
      </c>
      <c r="AP303" s="195" t="str">
        <f t="shared" si="597"/>
        <v/>
      </c>
      <c r="AQ303" s="196" t="str">
        <f>IF(J303&gt;0,"",IF(J304&gt;0,1,""))</f>
        <v/>
      </c>
      <c r="AR303" s="196" t="str">
        <f>IF(J303="","",IF(C302&gt;0,"",1))</f>
        <v/>
      </c>
      <c r="AS303" s="195" t="str">
        <f t="shared" si="634"/>
        <v/>
      </c>
      <c r="AT303" s="195" t="str">
        <f t="shared" si="634"/>
        <v/>
      </c>
      <c r="AU303" s="195" t="str">
        <f t="shared" si="634"/>
        <v/>
      </c>
      <c r="AV303" s="195" t="str">
        <f t="shared" si="634"/>
        <v/>
      </c>
      <c r="AW303" s="196"/>
      <c r="AX303" s="195" t="str">
        <f t="shared" si="634"/>
        <v/>
      </c>
      <c r="AY303" s="195" t="str">
        <f t="shared" si="634"/>
        <v/>
      </c>
      <c r="AZ303" s="195" t="str">
        <f t="shared" si="634"/>
        <v/>
      </c>
      <c r="BA303" s="195" t="str">
        <f t="shared" si="634"/>
        <v/>
      </c>
    </row>
    <row r="304" spans="1:53" s="17" customFormat="1" ht="18" customHeight="1" thickBot="1">
      <c r="A304" s="345"/>
      <c r="B304" s="303" t="s">
        <v>35</v>
      </c>
      <c r="C304" s="304"/>
      <c r="D304" s="40"/>
      <c r="E304" s="40"/>
      <c r="F304" s="41"/>
      <c r="G304" s="354"/>
      <c r="H304" s="354"/>
      <c r="I304" s="10" t="s">
        <v>36</v>
      </c>
      <c r="J304" s="152"/>
      <c r="K304" s="11" t="str">
        <f>IF(J304&gt;0,VLOOKUP(J304,男子登録情報!$J$2:$K$21,2,0),"")</f>
        <v/>
      </c>
      <c r="L304" s="12" t="s">
        <v>37</v>
      </c>
      <c r="M304" s="207"/>
      <c r="N304" s="8" t="str">
        <f t="shared" si="560"/>
        <v/>
      </c>
      <c r="O304" s="631"/>
      <c r="P304" s="308"/>
      <c r="Q304" s="309"/>
      <c r="R304" s="310"/>
      <c r="S304" s="331"/>
      <c r="T304" s="331"/>
      <c r="Y304" s="195" t="str">
        <f>IF(C302="","",COUNTIF($B$14:$C$462,C302))</f>
        <v/>
      </c>
      <c r="Z304" s="195" t="str">
        <f t="shared" ref="Z304" si="637">IF(C302="","",COUNTIF($J$14:$J$463,J304))</f>
        <v/>
      </c>
      <c r="AA304" s="195" t="str">
        <f t="shared" ref="AA304" si="638">IF(C302="","",IF(AND(Y304&gt;1,Z304&gt;1),1,""))</f>
        <v/>
      </c>
      <c r="AB304" s="195" t="str">
        <f t="shared" si="566"/>
        <v/>
      </c>
      <c r="AC304" s="195" t="str">
        <f t="shared" si="567"/>
        <v/>
      </c>
      <c r="AD304" s="195" t="str">
        <f t="shared" si="613"/>
        <v/>
      </c>
      <c r="AE304" s="195" t="str">
        <f t="shared" si="613"/>
        <v/>
      </c>
      <c r="AF304" s="195" t="str">
        <f t="shared" si="597"/>
        <v/>
      </c>
      <c r="AG304" s="195" t="str">
        <f t="shared" si="597"/>
        <v/>
      </c>
      <c r="AH304" s="195" t="str">
        <f t="shared" si="597"/>
        <v/>
      </c>
      <c r="AI304" s="195" t="str">
        <f t="shared" si="597"/>
        <v/>
      </c>
      <c r="AJ304" s="195" t="str">
        <f t="shared" si="597"/>
        <v/>
      </c>
      <c r="AK304" s="195" t="str">
        <f t="shared" si="597"/>
        <v/>
      </c>
      <c r="AL304" s="195" t="str">
        <f t="shared" si="597"/>
        <v/>
      </c>
      <c r="AM304" s="195" t="str">
        <f t="shared" si="597"/>
        <v/>
      </c>
      <c r="AN304" s="195" t="str">
        <f t="shared" si="597"/>
        <v/>
      </c>
      <c r="AO304" s="195" t="str">
        <f t="shared" si="597"/>
        <v/>
      </c>
      <c r="AP304" s="195" t="str">
        <f t="shared" si="597"/>
        <v/>
      </c>
      <c r="AQ304" s="196" t="str">
        <f>IF(C302="","",IF(S302&gt;0,"",IF(T302&gt;0,"",IF(COUNTBLANK(J302:J304)&lt;3,"",1))))</f>
        <v/>
      </c>
      <c r="AR304" s="196" t="str">
        <f>IF(J304="","",IF(C302&gt;0,"",1))</f>
        <v/>
      </c>
      <c r="AS304" s="195" t="str">
        <f t="shared" si="634"/>
        <v/>
      </c>
      <c r="AT304" s="195" t="str">
        <f t="shared" si="634"/>
        <v/>
      </c>
      <c r="AU304" s="195" t="str">
        <f t="shared" si="634"/>
        <v/>
      </c>
      <c r="AV304" s="195" t="str">
        <f t="shared" si="634"/>
        <v/>
      </c>
      <c r="AW304" s="196"/>
      <c r="AX304" s="195" t="str">
        <f t="shared" si="634"/>
        <v/>
      </c>
      <c r="AY304" s="195" t="str">
        <f t="shared" si="634"/>
        <v/>
      </c>
      <c r="AZ304" s="195" t="str">
        <f t="shared" si="634"/>
        <v/>
      </c>
      <c r="BA304" s="195" t="str">
        <f t="shared" si="634"/>
        <v/>
      </c>
    </row>
    <row r="305" spans="1:53" s="17" customFormat="1" ht="18" customHeight="1" thickTop="1" thickBot="1">
      <c r="A305" s="343">
        <v>98</v>
      </c>
      <c r="B305" s="314" t="s">
        <v>1234</v>
      </c>
      <c r="C305" s="316"/>
      <c r="D305" s="316" t="str">
        <f>IF(C305&gt;0,VLOOKUP(C305,男子登録情報!$A$1:$H$1688,3,0),"")</f>
        <v/>
      </c>
      <c r="E305" s="316" t="str">
        <f>IF(C305&gt;0,VLOOKUP(C305,男子登録情報!$A$1:$H$1688,4,0),"")</f>
        <v/>
      </c>
      <c r="F305" s="38" t="str">
        <f>IF(C305&gt;0,VLOOKUP(C305,男子登録情報!$A$1:$H$1688,8,0),"")</f>
        <v/>
      </c>
      <c r="G305" s="352" t="e">
        <f>IF(F306&gt;0,VLOOKUP(F306,男子登録情報!$N$2:$O$48,2,0),"")</f>
        <v>#N/A</v>
      </c>
      <c r="H305" s="352" t="str">
        <f>IF(C305&gt;0,TEXT(C305,"100000000"),"")</f>
        <v/>
      </c>
      <c r="I305" s="6" t="s">
        <v>29</v>
      </c>
      <c r="J305" s="152"/>
      <c r="K305" s="7" t="str">
        <f>IF(J305&gt;0,VLOOKUP(J305,男子登録情報!$J$1:$K$21,2,0),"")</f>
        <v/>
      </c>
      <c r="L305" s="6" t="s">
        <v>32</v>
      </c>
      <c r="M305" s="208"/>
      <c r="N305" s="8" t="str">
        <f t="shared" si="560"/>
        <v/>
      </c>
      <c r="O305" s="630"/>
      <c r="P305" s="326"/>
      <c r="Q305" s="327"/>
      <c r="R305" s="328"/>
      <c r="S305" s="329" t="str">
        <f>IF(C305="","",IF(COUNTIF('様式Ⅱ(男子4×100mR)'!$C$18:$C$29,C305)=0,"",$A$5))</f>
        <v/>
      </c>
      <c r="T305" s="329" t="str">
        <f>IF(C305="","",IF(COUNTIF('様式Ⅱ(男子4×400mR)'!$C$18:$C$29,C305)=0,"",$A$5))</f>
        <v/>
      </c>
      <c r="Y305" s="195" t="str">
        <f>IF(C305="","",COUNTIF($B$14:$C$462,C305))</f>
        <v/>
      </c>
      <c r="Z305" s="195" t="str">
        <f t="shared" ref="Z305" si="639">IF(C305="","",COUNTIF($J$14:$J$463,J305))</f>
        <v/>
      </c>
      <c r="AA305" s="195" t="str">
        <f t="shared" ref="AA305" si="640">IF(C305="","",IF(AND(Y305&gt;1,Z305&gt;1),1,""))</f>
        <v/>
      </c>
      <c r="AB305" s="195" t="str">
        <f t="shared" si="566"/>
        <v/>
      </c>
      <c r="AC305" s="195" t="str">
        <f t="shared" si="567"/>
        <v/>
      </c>
      <c r="AD305" s="195" t="str">
        <f t="shared" si="613"/>
        <v/>
      </c>
      <c r="AE305" s="195" t="str">
        <f t="shared" si="613"/>
        <v/>
      </c>
      <c r="AF305" s="195" t="str">
        <f t="shared" si="597"/>
        <v/>
      </c>
      <c r="AG305" s="195" t="str">
        <f t="shared" si="597"/>
        <v/>
      </c>
      <c r="AH305" s="195" t="str">
        <f t="shared" si="597"/>
        <v/>
      </c>
      <c r="AI305" s="195" t="str">
        <f t="shared" si="597"/>
        <v/>
      </c>
      <c r="AJ305" s="195" t="str">
        <f t="shared" si="597"/>
        <v/>
      </c>
      <c r="AK305" s="195" t="str">
        <f t="shared" si="597"/>
        <v/>
      </c>
      <c r="AL305" s="195" t="str">
        <f t="shared" si="597"/>
        <v/>
      </c>
      <c r="AM305" s="195" t="str">
        <f t="shared" si="597"/>
        <v/>
      </c>
      <c r="AN305" s="195" t="str">
        <f t="shared" si="597"/>
        <v/>
      </c>
      <c r="AO305" s="195" t="str">
        <f t="shared" si="597"/>
        <v/>
      </c>
      <c r="AP305" s="195" t="str">
        <f t="shared" si="597"/>
        <v/>
      </c>
      <c r="AQ305" s="196" t="str">
        <f>IF(J305&gt;0,"",IF(J306&gt;0,1,""))</f>
        <v/>
      </c>
      <c r="AR305" s="196" t="str">
        <f>IF(J305="","",IF(C305&gt;0,"",1))</f>
        <v/>
      </c>
      <c r="AS305" s="195" t="str">
        <f t="shared" si="634"/>
        <v/>
      </c>
      <c r="AT305" s="195" t="str">
        <f t="shared" si="634"/>
        <v/>
      </c>
      <c r="AU305" s="195" t="str">
        <f t="shared" si="634"/>
        <v/>
      </c>
      <c r="AV305" s="195" t="str">
        <f t="shared" si="634"/>
        <v/>
      </c>
      <c r="AW305" s="196">
        <f>COUNTIF($C$14:C305,C305)</f>
        <v>0</v>
      </c>
      <c r="AX305" s="195" t="str">
        <f t="shared" si="634"/>
        <v/>
      </c>
      <c r="AY305" s="195" t="str">
        <f t="shared" si="634"/>
        <v/>
      </c>
      <c r="AZ305" s="195" t="str">
        <f t="shared" si="634"/>
        <v/>
      </c>
      <c r="BA305" s="195" t="str">
        <f t="shared" si="634"/>
        <v/>
      </c>
    </row>
    <row r="306" spans="1:53" s="17" customFormat="1" ht="18" customHeight="1" thickBot="1">
      <c r="A306" s="344"/>
      <c r="B306" s="315"/>
      <c r="C306" s="317"/>
      <c r="D306" s="317"/>
      <c r="E306" s="317"/>
      <c r="F306" s="39" t="str">
        <f>IF(C305&gt;0,VLOOKUP(C305,男子登録情報!$A$1:$H$1688,5,0),"")</f>
        <v/>
      </c>
      <c r="G306" s="353"/>
      <c r="H306" s="353"/>
      <c r="I306" s="9" t="s">
        <v>33</v>
      </c>
      <c r="J306" s="152"/>
      <c r="K306" s="7" t="str">
        <f>IF(J306&gt;0,VLOOKUP(J306,男子登録情報!$J$2:$K$21,2,0),"")</f>
        <v/>
      </c>
      <c r="L306" s="9" t="s">
        <v>34</v>
      </c>
      <c r="M306" s="206"/>
      <c r="N306" s="8" t="str">
        <f t="shared" si="560"/>
        <v/>
      </c>
      <c r="O306" s="630"/>
      <c r="P306" s="305"/>
      <c r="Q306" s="306"/>
      <c r="R306" s="307"/>
      <c r="S306" s="330"/>
      <c r="T306" s="330"/>
      <c r="Y306" s="195" t="str">
        <f>IF(C305="","",COUNTIF($B$14:$C$462,C305))</f>
        <v/>
      </c>
      <c r="Z306" s="195" t="str">
        <f t="shared" ref="Z306" si="641">IF(C305="","",COUNTIF($J$14:$J$463,J306))</f>
        <v/>
      </c>
      <c r="AA306" s="195" t="str">
        <f t="shared" ref="AA306" si="642">IF(C305="","",IF(AND(Y306&gt;1,Z306&gt;1),1,""))</f>
        <v/>
      </c>
      <c r="AB306" s="195" t="str">
        <f t="shared" si="566"/>
        <v/>
      </c>
      <c r="AC306" s="195" t="str">
        <f t="shared" si="567"/>
        <v/>
      </c>
      <c r="AD306" s="195" t="str">
        <f t="shared" si="613"/>
        <v/>
      </c>
      <c r="AE306" s="195" t="str">
        <f t="shared" si="613"/>
        <v/>
      </c>
      <c r="AF306" s="195" t="str">
        <f t="shared" si="597"/>
        <v/>
      </c>
      <c r="AG306" s="195" t="str">
        <f t="shared" si="597"/>
        <v/>
      </c>
      <c r="AH306" s="195" t="str">
        <f t="shared" si="597"/>
        <v/>
      </c>
      <c r="AI306" s="195" t="str">
        <f t="shared" si="597"/>
        <v/>
      </c>
      <c r="AJ306" s="195" t="str">
        <f t="shared" si="597"/>
        <v/>
      </c>
      <c r="AK306" s="195" t="str">
        <f t="shared" si="597"/>
        <v/>
      </c>
      <c r="AL306" s="195" t="str">
        <f t="shared" si="597"/>
        <v/>
      </c>
      <c r="AM306" s="195" t="str">
        <f t="shared" si="597"/>
        <v/>
      </c>
      <c r="AN306" s="195" t="str">
        <f t="shared" si="597"/>
        <v/>
      </c>
      <c r="AO306" s="195" t="str">
        <f t="shared" si="597"/>
        <v/>
      </c>
      <c r="AP306" s="195" t="str">
        <f t="shared" si="597"/>
        <v/>
      </c>
      <c r="AQ306" s="196" t="str">
        <f>IF(J306&gt;0,"",IF(J307&gt;0,1,""))</f>
        <v/>
      </c>
      <c r="AR306" s="196" t="str">
        <f>IF(J306="","",IF(C305&gt;0,"",1))</f>
        <v/>
      </c>
      <c r="AS306" s="195" t="str">
        <f t="shared" si="634"/>
        <v/>
      </c>
      <c r="AT306" s="195" t="str">
        <f t="shared" si="634"/>
        <v/>
      </c>
      <c r="AU306" s="195" t="str">
        <f t="shared" si="634"/>
        <v/>
      </c>
      <c r="AV306" s="195" t="str">
        <f t="shared" si="634"/>
        <v/>
      </c>
      <c r="AW306" s="196"/>
      <c r="AX306" s="195" t="str">
        <f t="shared" si="634"/>
        <v/>
      </c>
      <c r="AY306" s="195" t="str">
        <f t="shared" si="634"/>
        <v/>
      </c>
      <c r="AZ306" s="195" t="str">
        <f t="shared" si="634"/>
        <v/>
      </c>
      <c r="BA306" s="195" t="str">
        <f t="shared" si="634"/>
        <v/>
      </c>
    </row>
    <row r="307" spans="1:53" s="17" customFormat="1" ht="18" customHeight="1" thickBot="1">
      <c r="A307" s="345"/>
      <c r="B307" s="303" t="s">
        <v>35</v>
      </c>
      <c r="C307" s="304"/>
      <c r="D307" s="40"/>
      <c r="E307" s="40"/>
      <c r="F307" s="41"/>
      <c r="G307" s="354"/>
      <c r="H307" s="354"/>
      <c r="I307" s="10" t="s">
        <v>36</v>
      </c>
      <c r="J307" s="152"/>
      <c r="K307" s="11" t="str">
        <f>IF(J307&gt;0,VLOOKUP(J307,男子登録情報!$J$2:$K$21,2,0),"")</f>
        <v/>
      </c>
      <c r="L307" s="12" t="s">
        <v>37</v>
      </c>
      <c r="M307" s="207"/>
      <c r="N307" s="8" t="str">
        <f t="shared" si="560"/>
        <v/>
      </c>
      <c r="O307" s="631"/>
      <c r="P307" s="308"/>
      <c r="Q307" s="309"/>
      <c r="R307" s="310"/>
      <c r="S307" s="331"/>
      <c r="T307" s="331"/>
      <c r="Y307" s="195" t="str">
        <f>IF(C305="","",COUNTIF($B$14:$C$462,C305))</f>
        <v/>
      </c>
      <c r="Z307" s="195" t="str">
        <f t="shared" ref="Z307" si="643">IF(C305="","",COUNTIF($J$14:$J$463,J307))</f>
        <v/>
      </c>
      <c r="AA307" s="195" t="str">
        <f t="shared" ref="AA307" si="644">IF(C305="","",IF(AND(Y307&gt;1,Z307&gt;1),1,""))</f>
        <v/>
      </c>
      <c r="AB307" s="195" t="str">
        <f t="shared" si="566"/>
        <v/>
      </c>
      <c r="AC307" s="195" t="str">
        <f t="shared" si="567"/>
        <v/>
      </c>
      <c r="AD307" s="195" t="str">
        <f t="shared" si="613"/>
        <v/>
      </c>
      <c r="AE307" s="195" t="str">
        <f t="shared" si="613"/>
        <v/>
      </c>
      <c r="AF307" s="195" t="str">
        <f t="shared" si="597"/>
        <v/>
      </c>
      <c r="AG307" s="195" t="str">
        <f t="shared" si="597"/>
        <v/>
      </c>
      <c r="AH307" s="195" t="str">
        <f t="shared" si="597"/>
        <v/>
      </c>
      <c r="AI307" s="195" t="str">
        <f t="shared" si="597"/>
        <v/>
      </c>
      <c r="AJ307" s="195" t="str">
        <f t="shared" si="597"/>
        <v/>
      </c>
      <c r="AK307" s="195" t="str">
        <f t="shared" si="597"/>
        <v/>
      </c>
      <c r="AL307" s="195" t="str">
        <f t="shared" si="597"/>
        <v/>
      </c>
      <c r="AM307" s="195" t="str">
        <f t="shared" si="597"/>
        <v/>
      </c>
      <c r="AN307" s="195" t="str">
        <f t="shared" si="597"/>
        <v/>
      </c>
      <c r="AO307" s="195" t="str">
        <f t="shared" si="597"/>
        <v/>
      </c>
      <c r="AP307" s="195" t="str">
        <f t="shared" si="597"/>
        <v/>
      </c>
      <c r="AQ307" s="196" t="str">
        <f>IF(C305="","",IF(S305&gt;0,"",IF(T305&gt;0,"",IF(COUNTBLANK(J305:J307)&lt;3,"",1))))</f>
        <v/>
      </c>
      <c r="AR307" s="196" t="str">
        <f>IF(J307="","",IF(C305&gt;0,"",1))</f>
        <v/>
      </c>
      <c r="AS307" s="195" t="str">
        <f t="shared" si="634"/>
        <v/>
      </c>
      <c r="AT307" s="195" t="str">
        <f t="shared" si="634"/>
        <v/>
      </c>
      <c r="AU307" s="195" t="str">
        <f t="shared" si="634"/>
        <v/>
      </c>
      <c r="AV307" s="195" t="str">
        <f t="shared" si="634"/>
        <v/>
      </c>
      <c r="AW307" s="196"/>
      <c r="AX307" s="195" t="str">
        <f t="shared" si="634"/>
        <v/>
      </c>
      <c r="AY307" s="195" t="str">
        <f t="shared" si="634"/>
        <v/>
      </c>
      <c r="AZ307" s="195" t="str">
        <f t="shared" si="634"/>
        <v/>
      </c>
      <c r="BA307" s="195" t="str">
        <f t="shared" si="634"/>
        <v/>
      </c>
    </row>
    <row r="308" spans="1:53" s="17" customFormat="1" ht="18" customHeight="1" thickTop="1" thickBot="1">
      <c r="A308" s="343">
        <v>99</v>
      </c>
      <c r="B308" s="314" t="s">
        <v>1234</v>
      </c>
      <c r="C308" s="316"/>
      <c r="D308" s="316" t="str">
        <f>IF(C308&gt;0,VLOOKUP(C308,男子登録情報!$A$1:$H$1688,3,0),"")</f>
        <v/>
      </c>
      <c r="E308" s="316" t="str">
        <f>IF(C308&gt;0,VLOOKUP(C308,男子登録情報!$A$1:$H$1688,4,0),"")</f>
        <v/>
      </c>
      <c r="F308" s="38" t="str">
        <f>IF(C308&gt;0,VLOOKUP(C308,男子登録情報!$A$1:$H$1688,8,0),"")</f>
        <v/>
      </c>
      <c r="G308" s="352" t="e">
        <f>IF(F309&gt;0,VLOOKUP(F309,男子登録情報!$N$2:$O$48,2,0),"")</f>
        <v>#N/A</v>
      </c>
      <c r="H308" s="352" t="str">
        <f>IF(C308&gt;0,TEXT(C308,"100000000"),"")</f>
        <v/>
      </c>
      <c r="I308" s="6" t="s">
        <v>29</v>
      </c>
      <c r="J308" s="152"/>
      <c r="K308" s="7" t="str">
        <f>IF(J308&gt;0,VLOOKUP(J308,男子登録情報!$J$1:$K$21,2,0),"")</f>
        <v/>
      </c>
      <c r="L308" s="6" t="s">
        <v>32</v>
      </c>
      <c r="M308" s="208"/>
      <c r="N308" s="8" t="str">
        <f t="shared" si="560"/>
        <v/>
      </c>
      <c r="O308" s="630"/>
      <c r="P308" s="326"/>
      <c r="Q308" s="327"/>
      <c r="R308" s="328"/>
      <c r="S308" s="329" t="str">
        <f>IF(C308="","",IF(COUNTIF('様式Ⅱ(男子4×100mR)'!$C$18:$C$29,C308)=0,"",$A$5))</f>
        <v/>
      </c>
      <c r="T308" s="329" t="str">
        <f>IF(C308="","",IF(COUNTIF('様式Ⅱ(男子4×400mR)'!$C$18:$C$29,C308)=0,"",$A$5))</f>
        <v/>
      </c>
      <c r="Y308" s="195" t="str">
        <f>IF(C308="","",COUNTIF($B$14:$C$462,C308))</f>
        <v/>
      </c>
      <c r="Z308" s="195" t="str">
        <f t="shared" ref="Z308" si="645">IF(C308="","",COUNTIF($J$14:$J$463,J308))</f>
        <v/>
      </c>
      <c r="AA308" s="195" t="str">
        <f t="shared" ref="AA308" si="646">IF(C308="","",IF(AND(Y308&gt;1,Z308&gt;1),1,""))</f>
        <v/>
      </c>
      <c r="AB308" s="195" t="str">
        <f t="shared" si="566"/>
        <v/>
      </c>
      <c r="AC308" s="195" t="str">
        <f t="shared" si="567"/>
        <v/>
      </c>
      <c r="AD308" s="195" t="str">
        <f t="shared" si="613"/>
        <v/>
      </c>
      <c r="AE308" s="195" t="str">
        <f t="shared" si="613"/>
        <v/>
      </c>
      <c r="AF308" s="195" t="str">
        <f t="shared" si="597"/>
        <v/>
      </c>
      <c r="AG308" s="195" t="str">
        <f t="shared" si="597"/>
        <v/>
      </c>
      <c r="AH308" s="195" t="str">
        <f t="shared" si="597"/>
        <v/>
      </c>
      <c r="AI308" s="195" t="str">
        <f t="shared" si="597"/>
        <v/>
      </c>
      <c r="AJ308" s="195" t="str">
        <f t="shared" si="597"/>
        <v/>
      </c>
      <c r="AK308" s="195" t="str">
        <f t="shared" si="597"/>
        <v/>
      </c>
      <c r="AL308" s="195" t="str">
        <f t="shared" si="597"/>
        <v/>
      </c>
      <c r="AM308" s="195" t="str">
        <f t="shared" si="597"/>
        <v/>
      </c>
      <c r="AN308" s="195" t="str">
        <f t="shared" si="597"/>
        <v/>
      </c>
      <c r="AO308" s="195" t="str">
        <f t="shared" si="597"/>
        <v/>
      </c>
      <c r="AP308" s="195" t="str">
        <f t="shared" si="597"/>
        <v/>
      </c>
      <c r="AQ308" s="196" t="str">
        <f>IF(J308&gt;0,"",IF(J309&gt;0,1,""))</f>
        <v/>
      </c>
      <c r="AR308" s="196" t="str">
        <f>IF(J308="","",IF(C308&gt;0,"",1))</f>
        <v/>
      </c>
      <c r="AS308" s="195" t="str">
        <f t="shared" si="634"/>
        <v/>
      </c>
      <c r="AT308" s="195" t="str">
        <f t="shared" si="634"/>
        <v/>
      </c>
      <c r="AU308" s="195" t="str">
        <f t="shared" si="634"/>
        <v/>
      </c>
      <c r="AV308" s="195" t="str">
        <f t="shared" si="634"/>
        <v/>
      </c>
      <c r="AW308" s="196">
        <f>COUNTIF($C$14:C308,C308)</f>
        <v>0</v>
      </c>
      <c r="AX308" s="195" t="str">
        <f t="shared" si="634"/>
        <v/>
      </c>
      <c r="AY308" s="195" t="str">
        <f t="shared" si="634"/>
        <v/>
      </c>
      <c r="AZ308" s="195" t="str">
        <f t="shared" si="634"/>
        <v/>
      </c>
      <c r="BA308" s="195" t="str">
        <f t="shared" si="634"/>
        <v/>
      </c>
    </row>
    <row r="309" spans="1:53" s="17" customFormat="1" ht="18" customHeight="1" thickBot="1">
      <c r="A309" s="344"/>
      <c r="B309" s="315"/>
      <c r="C309" s="317"/>
      <c r="D309" s="317"/>
      <c r="E309" s="317"/>
      <c r="F309" s="39" t="str">
        <f>IF(C308&gt;0,VLOOKUP(C308,男子登録情報!$A$1:$H$1688,5,0),"")</f>
        <v/>
      </c>
      <c r="G309" s="353"/>
      <c r="H309" s="353"/>
      <c r="I309" s="9" t="s">
        <v>33</v>
      </c>
      <c r="J309" s="152"/>
      <c r="K309" s="7" t="str">
        <f>IF(J309&gt;0,VLOOKUP(J309,男子登録情報!$J$2:$K$21,2,0),"")</f>
        <v/>
      </c>
      <c r="L309" s="9" t="s">
        <v>34</v>
      </c>
      <c r="M309" s="206"/>
      <c r="N309" s="8" t="str">
        <f t="shared" si="560"/>
        <v/>
      </c>
      <c r="O309" s="630"/>
      <c r="P309" s="305"/>
      <c r="Q309" s="306"/>
      <c r="R309" s="307"/>
      <c r="S309" s="330"/>
      <c r="T309" s="330"/>
      <c r="Y309" s="195" t="str">
        <f>IF(C308="","",COUNTIF($B$14:$C$462,C308))</f>
        <v/>
      </c>
      <c r="Z309" s="195" t="str">
        <f t="shared" ref="Z309" si="647">IF(C308="","",COUNTIF($J$14:$J$463,J309))</f>
        <v/>
      </c>
      <c r="AA309" s="195" t="str">
        <f t="shared" ref="AA309" si="648">IF(C308="","",IF(AND(Y309&gt;1,Z309&gt;1),1,""))</f>
        <v/>
      </c>
      <c r="AB309" s="195" t="str">
        <f t="shared" si="566"/>
        <v/>
      </c>
      <c r="AC309" s="195" t="str">
        <f t="shared" si="567"/>
        <v/>
      </c>
      <c r="AD309" s="195" t="str">
        <f t="shared" si="613"/>
        <v/>
      </c>
      <c r="AE309" s="195" t="str">
        <f t="shared" si="613"/>
        <v/>
      </c>
      <c r="AF309" s="195" t="str">
        <f t="shared" ref="AF309:AP315" si="649">IF($J309="","",COUNTIF($M309,AF$13))</f>
        <v/>
      </c>
      <c r="AG309" s="195" t="str">
        <f t="shared" si="649"/>
        <v/>
      </c>
      <c r="AH309" s="195" t="str">
        <f t="shared" si="649"/>
        <v/>
      </c>
      <c r="AI309" s="195" t="str">
        <f t="shared" si="649"/>
        <v/>
      </c>
      <c r="AJ309" s="195" t="str">
        <f t="shared" si="649"/>
        <v/>
      </c>
      <c r="AK309" s="195" t="str">
        <f t="shared" si="649"/>
        <v/>
      </c>
      <c r="AL309" s="195" t="str">
        <f t="shared" si="649"/>
        <v/>
      </c>
      <c r="AM309" s="195" t="str">
        <f t="shared" si="649"/>
        <v/>
      </c>
      <c r="AN309" s="195" t="str">
        <f t="shared" si="649"/>
        <v/>
      </c>
      <c r="AO309" s="195" t="str">
        <f t="shared" si="649"/>
        <v/>
      </c>
      <c r="AP309" s="195" t="str">
        <f t="shared" si="649"/>
        <v/>
      </c>
      <c r="AQ309" s="196" t="str">
        <f>IF(J309&gt;0,"",IF(J310&gt;0,1,""))</f>
        <v/>
      </c>
      <c r="AR309" s="196" t="str">
        <f>IF(J309="","",IF(C308&gt;0,"",1))</f>
        <v/>
      </c>
      <c r="AS309" s="195" t="str">
        <f t="shared" si="634"/>
        <v/>
      </c>
      <c r="AT309" s="195" t="str">
        <f t="shared" si="634"/>
        <v/>
      </c>
      <c r="AU309" s="195" t="str">
        <f t="shared" si="634"/>
        <v/>
      </c>
      <c r="AV309" s="195" t="str">
        <f t="shared" si="634"/>
        <v/>
      </c>
      <c r="AW309" s="196"/>
      <c r="AX309" s="195" t="str">
        <f t="shared" si="634"/>
        <v/>
      </c>
      <c r="AY309" s="195" t="str">
        <f t="shared" si="634"/>
        <v/>
      </c>
      <c r="AZ309" s="195" t="str">
        <f t="shared" si="634"/>
        <v/>
      </c>
      <c r="BA309" s="195" t="str">
        <f t="shared" si="634"/>
        <v/>
      </c>
    </row>
    <row r="310" spans="1:53" s="17" customFormat="1" ht="18" customHeight="1" thickBot="1">
      <c r="A310" s="345"/>
      <c r="B310" s="303" t="s">
        <v>35</v>
      </c>
      <c r="C310" s="304"/>
      <c r="D310" s="40"/>
      <c r="E310" s="40"/>
      <c r="F310" s="41"/>
      <c r="G310" s="354"/>
      <c r="H310" s="354"/>
      <c r="I310" s="10" t="s">
        <v>36</v>
      </c>
      <c r="J310" s="152"/>
      <c r="K310" s="11" t="str">
        <f>IF(J310&gt;0,VLOOKUP(J310,男子登録情報!$J$2:$K$21,2,0),"")</f>
        <v/>
      </c>
      <c r="L310" s="12" t="s">
        <v>37</v>
      </c>
      <c r="M310" s="207"/>
      <c r="N310" s="8" t="str">
        <f t="shared" si="560"/>
        <v/>
      </c>
      <c r="O310" s="631"/>
      <c r="P310" s="308"/>
      <c r="Q310" s="309"/>
      <c r="R310" s="310"/>
      <c r="S310" s="331"/>
      <c r="T310" s="331"/>
      <c r="Y310" s="195" t="str">
        <f>IF(C308="","",COUNTIF($B$14:$C$462,C308))</f>
        <v/>
      </c>
      <c r="Z310" s="195" t="str">
        <f t="shared" ref="Z310" si="650">IF(C308="","",COUNTIF($J$14:$J$463,J310))</f>
        <v/>
      </c>
      <c r="AA310" s="195" t="str">
        <f t="shared" ref="AA310" si="651">IF(C308="","",IF(AND(Y310&gt;1,Z310&gt;1),1,""))</f>
        <v/>
      </c>
      <c r="AB310" s="195" t="str">
        <f t="shared" si="566"/>
        <v/>
      </c>
      <c r="AC310" s="195" t="str">
        <f t="shared" si="567"/>
        <v/>
      </c>
      <c r="AD310" s="195" t="str">
        <f t="shared" si="613"/>
        <v/>
      </c>
      <c r="AE310" s="195" t="str">
        <f t="shared" si="613"/>
        <v/>
      </c>
      <c r="AF310" s="195" t="str">
        <f t="shared" si="649"/>
        <v/>
      </c>
      <c r="AG310" s="195" t="str">
        <f t="shared" si="649"/>
        <v/>
      </c>
      <c r="AH310" s="195" t="str">
        <f t="shared" si="649"/>
        <v/>
      </c>
      <c r="AI310" s="195" t="str">
        <f t="shared" si="649"/>
        <v/>
      </c>
      <c r="AJ310" s="195" t="str">
        <f t="shared" si="649"/>
        <v/>
      </c>
      <c r="AK310" s="195" t="str">
        <f t="shared" si="649"/>
        <v/>
      </c>
      <c r="AL310" s="195" t="str">
        <f t="shared" si="649"/>
        <v/>
      </c>
      <c r="AM310" s="195" t="str">
        <f t="shared" si="649"/>
        <v/>
      </c>
      <c r="AN310" s="195" t="str">
        <f t="shared" si="649"/>
        <v/>
      </c>
      <c r="AO310" s="195" t="str">
        <f t="shared" si="649"/>
        <v/>
      </c>
      <c r="AP310" s="195" t="str">
        <f t="shared" si="649"/>
        <v/>
      </c>
      <c r="AQ310" s="196" t="str">
        <f>IF(C308="","",IF(S308&gt;0,"",IF(T308&gt;0,"",IF(COUNTBLANK(J308:J310)&lt;3,"",1))))</f>
        <v/>
      </c>
      <c r="AR310" s="196" t="str">
        <f>IF(J310="","",IF(C308&gt;0,"",1))</f>
        <v/>
      </c>
      <c r="AS310" s="195" t="str">
        <f t="shared" si="634"/>
        <v/>
      </c>
      <c r="AT310" s="195" t="str">
        <f t="shared" si="634"/>
        <v/>
      </c>
      <c r="AU310" s="195" t="str">
        <f t="shared" si="634"/>
        <v/>
      </c>
      <c r="AV310" s="195" t="str">
        <f t="shared" si="634"/>
        <v/>
      </c>
      <c r="AW310" s="196"/>
      <c r="AX310" s="195" t="str">
        <f t="shared" si="634"/>
        <v/>
      </c>
      <c r="AY310" s="195" t="str">
        <f t="shared" si="634"/>
        <v/>
      </c>
      <c r="AZ310" s="195" t="str">
        <f t="shared" si="634"/>
        <v/>
      </c>
      <c r="BA310" s="195" t="str">
        <f t="shared" si="634"/>
        <v/>
      </c>
    </row>
    <row r="311" spans="1:53" s="17" customFormat="1" ht="18" customHeight="1" thickTop="1" thickBot="1">
      <c r="A311" s="343">
        <v>100</v>
      </c>
      <c r="B311" s="314" t="s">
        <v>1234</v>
      </c>
      <c r="C311" s="316"/>
      <c r="D311" s="316" t="str">
        <f>IF(C311&gt;0,VLOOKUP(C311,男子登録情報!$A$1:$H$1688,3,0),"")</f>
        <v/>
      </c>
      <c r="E311" s="316" t="str">
        <f>IF(C311&gt;0,VLOOKUP(C311,男子登録情報!$A$1:$H$1688,4,0),"")</f>
        <v/>
      </c>
      <c r="F311" s="38" t="str">
        <f>IF(C311&gt;0,VLOOKUP(C311,男子登録情報!$A$1:$H$1688,8,0),"")</f>
        <v/>
      </c>
      <c r="G311" s="352" t="e">
        <f>IF(F312&gt;0,VLOOKUP(F312,男子登録情報!$N$2:$O$48,2,0),"")</f>
        <v>#N/A</v>
      </c>
      <c r="H311" s="352" t="str">
        <f>IF(C311&gt;0,TEXT(C311,"100000000"),"")</f>
        <v/>
      </c>
      <c r="I311" s="6" t="s">
        <v>29</v>
      </c>
      <c r="J311" s="152"/>
      <c r="K311" s="7" t="str">
        <f>IF(J311&gt;0,VLOOKUP(J311,男子登録情報!$J$1:$K$21,2,0),"")</f>
        <v/>
      </c>
      <c r="L311" s="6" t="s">
        <v>32</v>
      </c>
      <c r="M311" s="208"/>
      <c r="N311" s="8" t="str">
        <f t="shared" si="560"/>
        <v/>
      </c>
      <c r="O311" s="630"/>
      <c r="P311" s="326"/>
      <c r="Q311" s="327"/>
      <c r="R311" s="328"/>
      <c r="S311" s="329" t="str">
        <f>IF(C311="","",IF(COUNTIF('様式Ⅱ(男子4×100mR)'!$C$18:$C$29,C311)=0,"",$A$5))</f>
        <v/>
      </c>
      <c r="T311" s="329" t="str">
        <f>IF(C311="","",IF(COUNTIF('様式Ⅱ(男子4×400mR)'!$C$18:$C$29,C311)=0,"",$A$5))</f>
        <v/>
      </c>
      <c r="Y311" s="195" t="str">
        <f>IF(C311="","",COUNTIF($B$14:$C$462,C311))</f>
        <v/>
      </c>
      <c r="Z311" s="195" t="str">
        <f t="shared" ref="Z311" si="652">IF(C311="","",COUNTIF($J$14:$J$463,J311))</f>
        <v/>
      </c>
      <c r="AA311" s="195" t="str">
        <f t="shared" ref="AA311" si="653">IF(C311="","",IF(AND(Y311&gt;1,Z311&gt;1),1,""))</f>
        <v/>
      </c>
      <c r="AB311" s="195" t="str">
        <f t="shared" si="566"/>
        <v/>
      </c>
      <c r="AC311" s="195" t="str">
        <f t="shared" si="567"/>
        <v/>
      </c>
      <c r="AD311" s="195" t="str">
        <f t="shared" si="613"/>
        <v/>
      </c>
      <c r="AE311" s="195" t="str">
        <f t="shared" si="613"/>
        <v/>
      </c>
      <c r="AF311" s="195" t="str">
        <f t="shared" si="649"/>
        <v/>
      </c>
      <c r="AG311" s="195" t="str">
        <f t="shared" si="649"/>
        <v/>
      </c>
      <c r="AH311" s="195" t="str">
        <f t="shared" si="649"/>
        <v/>
      </c>
      <c r="AI311" s="195" t="str">
        <f t="shared" si="649"/>
        <v/>
      </c>
      <c r="AJ311" s="195" t="str">
        <f t="shared" si="649"/>
        <v/>
      </c>
      <c r="AK311" s="195" t="str">
        <f t="shared" si="649"/>
        <v/>
      </c>
      <c r="AL311" s="195" t="str">
        <f t="shared" si="649"/>
        <v/>
      </c>
      <c r="AM311" s="195" t="str">
        <f t="shared" si="649"/>
        <v/>
      </c>
      <c r="AN311" s="195" t="str">
        <f t="shared" si="649"/>
        <v/>
      </c>
      <c r="AO311" s="195" t="str">
        <f t="shared" si="649"/>
        <v/>
      </c>
      <c r="AP311" s="195" t="str">
        <f t="shared" si="649"/>
        <v/>
      </c>
      <c r="AQ311" s="196" t="str">
        <f>IF(J311&gt;0,"",IF(J312&gt;0,1,""))</f>
        <v/>
      </c>
      <c r="AR311" s="196" t="str">
        <f>IF(J311="","",IF(C311&gt;0,"",1))</f>
        <v/>
      </c>
      <c r="AS311" s="195" t="str">
        <f t="shared" si="634"/>
        <v/>
      </c>
      <c r="AT311" s="195" t="str">
        <f t="shared" si="634"/>
        <v/>
      </c>
      <c r="AU311" s="195" t="str">
        <f t="shared" si="634"/>
        <v/>
      </c>
      <c r="AV311" s="195" t="str">
        <f t="shared" si="634"/>
        <v/>
      </c>
      <c r="AW311" s="196">
        <f>COUNTIF($C$14:C311,C311)</f>
        <v>0</v>
      </c>
      <c r="AX311" s="195" t="str">
        <f t="shared" si="634"/>
        <v/>
      </c>
      <c r="AY311" s="195" t="str">
        <f t="shared" si="634"/>
        <v/>
      </c>
      <c r="AZ311" s="195" t="str">
        <f t="shared" si="634"/>
        <v/>
      </c>
      <c r="BA311" s="195" t="str">
        <f t="shared" si="634"/>
        <v/>
      </c>
    </row>
    <row r="312" spans="1:53" s="17" customFormat="1" ht="18" customHeight="1" thickBot="1">
      <c r="A312" s="344"/>
      <c r="B312" s="315"/>
      <c r="C312" s="317"/>
      <c r="D312" s="317"/>
      <c r="E312" s="317"/>
      <c r="F312" s="39" t="str">
        <f>IF(C311&gt;0,VLOOKUP(C311,男子登録情報!$A$1:$H$1688,5,0),"")</f>
        <v/>
      </c>
      <c r="G312" s="353"/>
      <c r="H312" s="353"/>
      <c r="I312" s="9" t="s">
        <v>33</v>
      </c>
      <c r="J312" s="152"/>
      <c r="K312" s="7" t="str">
        <f>IF(J312&gt;0,VLOOKUP(J312,男子登録情報!$J$2:$K$21,2,0),"")</f>
        <v/>
      </c>
      <c r="L312" s="9" t="s">
        <v>34</v>
      </c>
      <c r="M312" s="206"/>
      <c r="N312" s="8" t="str">
        <f t="shared" si="560"/>
        <v/>
      </c>
      <c r="O312" s="630"/>
      <c r="P312" s="305"/>
      <c r="Q312" s="306"/>
      <c r="R312" s="307"/>
      <c r="S312" s="330"/>
      <c r="T312" s="330"/>
      <c r="Y312" s="195" t="str">
        <f>IF(C311="","",COUNTIF($B$14:$C$462,C311))</f>
        <v/>
      </c>
      <c r="Z312" s="195" t="str">
        <f t="shared" ref="Z312" si="654">IF(C311="","",COUNTIF($J$14:$J$463,J312))</f>
        <v/>
      </c>
      <c r="AA312" s="195" t="str">
        <f t="shared" ref="AA312" si="655">IF(C311="","",IF(AND(Y312&gt;1,Z312&gt;1),1,""))</f>
        <v/>
      </c>
      <c r="AB312" s="195" t="str">
        <f t="shared" si="566"/>
        <v/>
      </c>
      <c r="AC312" s="195" t="str">
        <f t="shared" si="567"/>
        <v/>
      </c>
      <c r="AD312" s="195" t="str">
        <f t="shared" si="613"/>
        <v/>
      </c>
      <c r="AE312" s="195" t="str">
        <f t="shared" si="613"/>
        <v/>
      </c>
      <c r="AF312" s="195" t="str">
        <f t="shared" si="649"/>
        <v/>
      </c>
      <c r="AG312" s="195" t="str">
        <f t="shared" si="649"/>
        <v/>
      </c>
      <c r="AH312" s="195" t="str">
        <f t="shared" si="649"/>
        <v/>
      </c>
      <c r="AI312" s="195" t="str">
        <f t="shared" si="649"/>
        <v/>
      </c>
      <c r="AJ312" s="195" t="str">
        <f t="shared" si="649"/>
        <v/>
      </c>
      <c r="AK312" s="195" t="str">
        <f t="shared" si="649"/>
        <v/>
      </c>
      <c r="AL312" s="195" t="str">
        <f t="shared" si="649"/>
        <v/>
      </c>
      <c r="AM312" s="195" t="str">
        <f t="shared" si="649"/>
        <v/>
      </c>
      <c r="AN312" s="195" t="str">
        <f t="shared" si="649"/>
        <v/>
      </c>
      <c r="AO312" s="195" t="str">
        <f t="shared" si="649"/>
        <v/>
      </c>
      <c r="AP312" s="195" t="str">
        <f t="shared" si="649"/>
        <v/>
      </c>
      <c r="AQ312" s="196" t="str">
        <f>IF(J312&gt;0,"",IF(J313&gt;0,1,""))</f>
        <v/>
      </c>
      <c r="AR312" s="196" t="str">
        <f>IF(J312="","",IF(C311&gt;0,"",1))</f>
        <v/>
      </c>
      <c r="AS312" s="195" t="str">
        <f t="shared" si="634"/>
        <v/>
      </c>
      <c r="AT312" s="195" t="str">
        <f t="shared" si="634"/>
        <v/>
      </c>
      <c r="AU312" s="195" t="str">
        <f t="shared" si="634"/>
        <v/>
      </c>
      <c r="AV312" s="195" t="str">
        <f t="shared" si="634"/>
        <v/>
      </c>
      <c r="AW312" s="196"/>
      <c r="AX312" s="195" t="str">
        <f t="shared" si="634"/>
        <v/>
      </c>
      <c r="AY312" s="195" t="str">
        <f t="shared" si="634"/>
        <v/>
      </c>
      <c r="AZ312" s="195" t="str">
        <f t="shared" si="634"/>
        <v/>
      </c>
      <c r="BA312" s="195" t="str">
        <f t="shared" si="634"/>
        <v/>
      </c>
    </row>
    <row r="313" spans="1:53" s="17" customFormat="1" ht="18" customHeight="1" thickBot="1">
      <c r="A313" s="345"/>
      <c r="B313" s="303" t="s">
        <v>35</v>
      </c>
      <c r="C313" s="304"/>
      <c r="D313" s="40"/>
      <c r="E313" s="40"/>
      <c r="F313" s="41"/>
      <c r="G313" s="354"/>
      <c r="H313" s="354"/>
      <c r="I313" s="10" t="s">
        <v>36</v>
      </c>
      <c r="J313" s="152"/>
      <c r="K313" s="11" t="str">
        <f>IF(J313&gt;0,VLOOKUP(J313,男子登録情報!$J$2:$K$21,2,0),"")</f>
        <v/>
      </c>
      <c r="L313" s="12" t="s">
        <v>37</v>
      </c>
      <c r="M313" s="207"/>
      <c r="N313" s="8" t="str">
        <f t="shared" si="560"/>
        <v/>
      </c>
      <c r="O313" s="631"/>
      <c r="P313" s="308"/>
      <c r="Q313" s="309"/>
      <c r="R313" s="310"/>
      <c r="S313" s="331"/>
      <c r="T313" s="331"/>
      <c r="Y313" s="195" t="str">
        <f>IF(C311="","",COUNTIF($B$14:$C$462,C311))</f>
        <v/>
      </c>
      <c r="Z313" s="195" t="str">
        <f t="shared" ref="Z313" si="656">IF(C311="","",COUNTIF($J$14:$J$463,J313))</f>
        <v/>
      </c>
      <c r="AA313" s="195" t="str">
        <f t="shared" ref="AA313" si="657">IF(C311="","",IF(AND(Y313&gt;1,Z313&gt;1),1,""))</f>
        <v/>
      </c>
      <c r="AB313" s="195" t="str">
        <f t="shared" si="566"/>
        <v/>
      </c>
      <c r="AC313" s="195" t="str">
        <f t="shared" si="567"/>
        <v/>
      </c>
      <c r="AD313" s="195" t="str">
        <f t="shared" si="613"/>
        <v/>
      </c>
      <c r="AE313" s="195" t="str">
        <f t="shared" si="613"/>
        <v/>
      </c>
      <c r="AF313" s="195" t="str">
        <f t="shared" si="649"/>
        <v/>
      </c>
      <c r="AG313" s="195" t="str">
        <f t="shared" si="649"/>
        <v/>
      </c>
      <c r="AH313" s="195" t="str">
        <f t="shared" si="649"/>
        <v/>
      </c>
      <c r="AI313" s="195" t="str">
        <f t="shared" si="649"/>
        <v/>
      </c>
      <c r="AJ313" s="195" t="str">
        <f t="shared" si="649"/>
        <v/>
      </c>
      <c r="AK313" s="195" t="str">
        <f t="shared" si="649"/>
        <v/>
      </c>
      <c r="AL313" s="195" t="str">
        <f t="shared" si="649"/>
        <v/>
      </c>
      <c r="AM313" s="195" t="str">
        <f t="shared" si="649"/>
        <v/>
      </c>
      <c r="AN313" s="195" t="str">
        <f t="shared" si="649"/>
        <v/>
      </c>
      <c r="AO313" s="195" t="str">
        <f t="shared" si="649"/>
        <v/>
      </c>
      <c r="AP313" s="195" t="str">
        <f t="shared" si="649"/>
        <v/>
      </c>
      <c r="AQ313" s="196" t="str">
        <f>IF(C311="","",IF(S311&gt;0,"",IF(T311&gt;0,"",IF(COUNTBLANK(J311:J313)&lt;3,"",1))))</f>
        <v/>
      </c>
      <c r="AR313" s="196" t="str">
        <f>IF(J313="","",IF(C311&gt;0,"",1))</f>
        <v/>
      </c>
      <c r="AS313" s="195" t="str">
        <f t="shared" si="634"/>
        <v/>
      </c>
      <c r="AT313" s="195" t="str">
        <f t="shared" si="634"/>
        <v/>
      </c>
      <c r="AU313" s="195" t="str">
        <f t="shared" si="634"/>
        <v/>
      </c>
      <c r="AV313" s="195" t="str">
        <f t="shared" si="634"/>
        <v/>
      </c>
      <c r="AW313" s="196"/>
      <c r="AX313" s="195" t="str">
        <f t="shared" si="634"/>
        <v/>
      </c>
      <c r="AY313" s="195" t="str">
        <f t="shared" si="634"/>
        <v/>
      </c>
      <c r="AZ313" s="195" t="str">
        <f t="shared" si="634"/>
        <v/>
      </c>
      <c r="BA313" s="195" t="str">
        <f t="shared" si="634"/>
        <v/>
      </c>
    </row>
    <row r="314" spans="1:53" s="17" customFormat="1" ht="18" customHeight="1" thickTop="1" thickBot="1">
      <c r="A314" s="343">
        <v>101</v>
      </c>
      <c r="B314" s="314" t="s">
        <v>1234</v>
      </c>
      <c r="C314" s="316"/>
      <c r="D314" s="316" t="str">
        <f>IF(C314&gt;0,VLOOKUP(C314,男子登録情報!$A$1:$H$1688,3,0),"")</f>
        <v/>
      </c>
      <c r="E314" s="316" t="str">
        <f>IF(C314&gt;0,VLOOKUP(C314,男子登録情報!$A$1:$H$1688,4,0),"")</f>
        <v/>
      </c>
      <c r="F314" s="38" t="str">
        <f>IF(C314&gt;0,VLOOKUP(C314,男子登録情報!$A$1:$H$1688,8,0),"")</f>
        <v/>
      </c>
      <c r="G314" s="352" t="e">
        <f>IF(F315&gt;0,VLOOKUP(F315,男子登録情報!$N$2:$O$48,2,0),"")</f>
        <v>#N/A</v>
      </c>
      <c r="H314" s="352" t="str">
        <f>IF(C314&gt;0,TEXT(C314,"100000000"),"")</f>
        <v/>
      </c>
      <c r="I314" s="6" t="s">
        <v>29</v>
      </c>
      <c r="J314" s="152"/>
      <c r="K314" s="7" t="str">
        <f>IF(J314&gt;0,VLOOKUP(J314,男子登録情報!$J$1:$K$21,2,0),"")</f>
        <v/>
      </c>
      <c r="L314" s="6" t="s">
        <v>32</v>
      </c>
      <c r="M314" s="208"/>
      <c r="N314" s="8" t="str">
        <f t="shared" si="560"/>
        <v/>
      </c>
      <c r="O314" s="630"/>
      <c r="P314" s="326"/>
      <c r="Q314" s="327"/>
      <c r="R314" s="328"/>
      <c r="S314" s="329" t="str">
        <f>IF(C314="","",IF(COUNTIF('様式Ⅱ(男子4×100mR)'!$C$18:$C$29,C314)=0,"",$A$5))</f>
        <v/>
      </c>
      <c r="T314" s="329" t="str">
        <f>IF(C314="","",IF(COUNTIF('様式Ⅱ(男子4×400mR)'!$C$18:$C$29,C314)=0,"",$A$5))</f>
        <v/>
      </c>
      <c r="Y314" s="195" t="str">
        <f>IF(C314="","",COUNTIF($B$14:$C$462,C314))</f>
        <v/>
      </c>
      <c r="Z314" s="195" t="str">
        <f t="shared" ref="Z314" si="658">IF(C314="","",COUNTIF($J$14:$J$463,J314))</f>
        <v/>
      </c>
      <c r="AA314" s="195" t="str">
        <f t="shared" ref="AA314" si="659">IF(C314="","",IF(AND(Y314&gt;1,Z314&gt;1),1,""))</f>
        <v/>
      </c>
      <c r="AB314" s="195" t="str">
        <f t="shared" si="566"/>
        <v/>
      </c>
      <c r="AC314" s="195" t="str">
        <f t="shared" si="567"/>
        <v/>
      </c>
      <c r="AD314" s="195" t="str">
        <f t="shared" si="613"/>
        <v/>
      </c>
      <c r="AE314" s="195" t="str">
        <f t="shared" si="613"/>
        <v/>
      </c>
      <c r="AF314" s="195" t="str">
        <f t="shared" si="649"/>
        <v/>
      </c>
      <c r="AG314" s="195" t="str">
        <f t="shared" si="649"/>
        <v/>
      </c>
      <c r="AH314" s="195" t="str">
        <f t="shared" si="649"/>
        <v/>
      </c>
      <c r="AI314" s="195" t="str">
        <f t="shared" si="649"/>
        <v/>
      </c>
      <c r="AJ314" s="195" t="str">
        <f t="shared" si="649"/>
        <v/>
      </c>
      <c r="AK314" s="195" t="str">
        <f t="shared" si="649"/>
        <v/>
      </c>
      <c r="AL314" s="195" t="str">
        <f t="shared" si="649"/>
        <v/>
      </c>
      <c r="AM314" s="195" t="str">
        <f t="shared" si="649"/>
        <v/>
      </c>
      <c r="AN314" s="195" t="str">
        <f t="shared" si="649"/>
        <v/>
      </c>
      <c r="AO314" s="195" t="str">
        <f t="shared" si="649"/>
        <v/>
      </c>
      <c r="AP314" s="195" t="str">
        <f t="shared" si="649"/>
        <v/>
      </c>
      <c r="AQ314" s="196" t="str">
        <f>IF(J314&gt;0,"",IF(J315&gt;0,1,""))</f>
        <v/>
      </c>
      <c r="AR314" s="196" t="str">
        <f>IF(J314="","",IF(C314&gt;0,"",1))</f>
        <v/>
      </c>
      <c r="AS314" s="195" t="str">
        <f t="shared" si="634"/>
        <v/>
      </c>
      <c r="AT314" s="195" t="str">
        <f t="shared" si="634"/>
        <v/>
      </c>
      <c r="AU314" s="195" t="str">
        <f t="shared" si="634"/>
        <v/>
      </c>
      <c r="AV314" s="195" t="str">
        <f t="shared" si="634"/>
        <v/>
      </c>
      <c r="AW314" s="196">
        <f>COUNTIF($C$14:C314,C314)</f>
        <v>0</v>
      </c>
      <c r="AX314" s="195" t="str">
        <f t="shared" si="634"/>
        <v/>
      </c>
      <c r="AY314" s="195" t="str">
        <f t="shared" si="634"/>
        <v/>
      </c>
      <c r="AZ314" s="195" t="str">
        <f t="shared" si="634"/>
        <v/>
      </c>
      <c r="BA314" s="195" t="str">
        <f t="shared" si="634"/>
        <v/>
      </c>
    </row>
    <row r="315" spans="1:53" s="17" customFormat="1" ht="18" customHeight="1" thickBot="1">
      <c r="A315" s="344"/>
      <c r="B315" s="315"/>
      <c r="C315" s="317"/>
      <c r="D315" s="317"/>
      <c r="E315" s="317"/>
      <c r="F315" s="39" t="str">
        <f>IF(C314&gt;0,VLOOKUP(C314,男子登録情報!$A$1:$H$1688,5,0),"")</f>
        <v/>
      </c>
      <c r="G315" s="353"/>
      <c r="H315" s="353"/>
      <c r="I315" s="9" t="s">
        <v>33</v>
      </c>
      <c r="J315" s="152"/>
      <c r="K315" s="7" t="str">
        <f>IF(J315&gt;0,VLOOKUP(J315,男子登録情報!$J$2:$K$21,2,0),"")</f>
        <v/>
      </c>
      <c r="L315" s="9" t="s">
        <v>34</v>
      </c>
      <c r="M315" s="206"/>
      <c r="N315" s="8" t="str">
        <f t="shared" si="560"/>
        <v/>
      </c>
      <c r="O315" s="630"/>
      <c r="P315" s="305"/>
      <c r="Q315" s="306"/>
      <c r="R315" s="307"/>
      <c r="S315" s="330"/>
      <c r="T315" s="330"/>
      <c r="Y315" s="195" t="str">
        <f>IF(C314="","",COUNTIF($B$14:$C$462,C314))</f>
        <v/>
      </c>
      <c r="Z315" s="195" t="str">
        <f t="shared" ref="Z315" si="660">IF(C314="","",COUNTIF($J$14:$J$463,J315))</f>
        <v/>
      </c>
      <c r="AA315" s="195" t="str">
        <f t="shared" ref="AA315" si="661">IF(C314="","",IF(AND(Y315&gt;1,Z315&gt;1),1,""))</f>
        <v/>
      </c>
      <c r="AB315" s="195" t="str">
        <f t="shared" si="566"/>
        <v/>
      </c>
      <c r="AC315" s="195" t="str">
        <f t="shared" si="567"/>
        <v/>
      </c>
      <c r="AD315" s="195" t="str">
        <f t="shared" si="613"/>
        <v/>
      </c>
      <c r="AE315" s="195" t="str">
        <f t="shared" si="613"/>
        <v/>
      </c>
      <c r="AF315" s="195" t="str">
        <f t="shared" si="649"/>
        <v/>
      </c>
      <c r="AG315" s="195" t="str">
        <f t="shared" si="649"/>
        <v/>
      </c>
      <c r="AH315" s="195" t="str">
        <f t="shared" si="649"/>
        <v/>
      </c>
      <c r="AI315" s="195" t="str">
        <f t="shared" si="649"/>
        <v/>
      </c>
      <c r="AJ315" s="195" t="str">
        <f t="shared" si="649"/>
        <v/>
      </c>
      <c r="AK315" s="195" t="str">
        <f t="shared" si="649"/>
        <v/>
      </c>
      <c r="AL315" s="195" t="str">
        <f t="shared" si="649"/>
        <v/>
      </c>
      <c r="AM315" s="195" t="str">
        <f t="shared" si="649"/>
        <v/>
      </c>
      <c r="AN315" s="195" t="str">
        <f t="shared" si="649"/>
        <v/>
      </c>
      <c r="AO315" s="195" t="str">
        <f t="shared" si="649"/>
        <v/>
      </c>
      <c r="AP315" s="195" t="str">
        <f t="shared" si="649"/>
        <v/>
      </c>
      <c r="AQ315" s="196" t="str">
        <f>IF(J315&gt;0,"",IF(J316&gt;0,1,""))</f>
        <v/>
      </c>
      <c r="AR315" s="196" t="str">
        <f>IF(J315="","",IF(C314&gt;0,"",1))</f>
        <v/>
      </c>
      <c r="AS315" s="195" t="str">
        <f t="shared" si="634"/>
        <v/>
      </c>
      <c r="AT315" s="195" t="str">
        <f t="shared" si="634"/>
        <v/>
      </c>
      <c r="AU315" s="195" t="str">
        <f t="shared" si="634"/>
        <v/>
      </c>
      <c r="AV315" s="195" t="str">
        <f t="shared" si="634"/>
        <v/>
      </c>
      <c r="AW315" s="196"/>
      <c r="AX315" s="195" t="str">
        <f t="shared" si="634"/>
        <v/>
      </c>
      <c r="AY315" s="195" t="str">
        <f t="shared" si="634"/>
        <v/>
      </c>
      <c r="AZ315" s="195" t="str">
        <f t="shared" si="634"/>
        <v/>
      </c>
      <c r="BA315" s="195" t="str">
        <f t="shared" si="634"/>
        <v/>
      </c>
    </row>
    <row r="316" spans="1:53" s="17" customFormat="1" ht="18" customHeight="1" thickBot="1">
      <c r="A316" s="345"/>
      <c r="B316" s="303" t="s">
        <v>35</v>
      </c>
      <c r="C316" s="304"/>
      <c r="D316" s="40"/>
      <c r="E316" s="40"/>
      <c r="F316" s="41"/>
      <c r="G316" s="354"/>
      <c r="H316" s="354"/>
      <c r="I316" s="10" t="s">
        <v>36</v>
      </c>
      <c r="J316" s="152"/>
      <c r="K316" s="11" t="str">
        <f>IF(J316&gt;0,VLOOKUP(J316,男子登録情報!$J$2:$K$21,2,0),"")</f>
        <v/>
      </c>
      <c r="L316" s="12" t="s">
        <v>37</v>
      </c>
      <c r="M316" s="207"/>
      <c r="N316" s="8" t="str">
        <f t="shared" si="560"/>
        <v/>
      </c>
      <c r="O316" s="631"/>
      <c r="P316" s="308"/>
      <c r="Q316" s="309"/>
      <c r="R316" s="310"/>
      <c r="S316" s="331"/>
      <c r="T316" s="331"/>
      <c r="Y316" s="195" t="str">
        <f>IF(C314="","",COUNTIF($B$14:$C$462,C314))</f>
        <v/>
      </c>
      <c r="Z316" s="195" t="str">
        <f t="shared" ref="Z316" si="662">IF(C314="","",COUNTIF($J$14:$J$463,J316))</f>
        <v/>
      </c>
      <c r="AA316" s="195" t="str">
        <f t="shared" ref="AA316" si="663">IF(C314="","",IF(AND(Y316&gt;1,Z316&gt;1),1,""))</f>
        <v/>
      </c>
      <c r="AB316" s="195" t="str">
        <f t="shared" si="566"/>
        <v/>
      </c>
      <c r="AC316" s="195" t="str">
        <f t="shared" si="567"/>
        <v/>
      </c>
      <c r="AD316" s="195" t="str">
        <f t="shared" ref="AD316:AP335" si="664">IF($J316="","",COUNTIF($M316,AD$13))</f>
        <v/>
      </c>
      <c r="AE316" s="195" t="str">
        <f t="shared" si="664"/>
        <v/>
      </c>
      <c r="AF316" s="195" t="str">
        <f t="shared" si="664"/>
        <v/>
      </c>
      <c r="AG316" s="195" t="str">
        <f t="shared" si="664"/>
        <v/>
      </c>
      <c r="AH316" s="195" t="str">
        <f t="shared" si="664"/>
        <v/>
      </c>
      <c r="AI316" s="195" t="str">
        <f t="shared" si="664"/>
        <v/>
      </c>
      <c r="AJ316" s="195" t="str">
        <f t="shared" si="664"/>
        <v/>
      </c>
      <c r="AK316" s="195" t="str">
        <f t="shared" si="664"/>
        <v/>
      </c>
      <c r="AL316" s="195" t="str">
        <f t="shared" si="664"/>
        <v/>
      </c>
      <c r="AM316" s="195" t="str">
        <f t="shared" si="664"/>
        <v/>
      </c>
      <c r="AN316" s="195" t="str">
        <f t="shared" si="664"/>
        <v/>
      </c>
      <c r="AO316" s="195" t="str">
        <f t="shared" si="664"/>
        <v/>
      </c>
      <c r="AP316" s="195" t="str">
        <f t="shared" si="664"/>
        <v/>
      </c>
      <c r="AQ316" s="196" t="str">
        <f>IF(C314="","",IF(S314&gt;0,"",IF(T314&gt;0,"",IF(COUNTBLANK(J314:J316)&lt;3,"",1))))</f>
        <v/>
      </c>
      <c r="AR316" s="196" t="str">
        <f>IF(J316="","",IF(C314&gt;0,"",1))</f>
        <v/>
      </c>
      <c r="AS316" s="195" t="str">
        <f t="shared" si="634"/>
        <v/>
      </c>
      <c r="AT316" s="195" t="str">
        <f t="shared" si="634"/>
        <v/>
      </c>
      <c r="AU316" s="195" t="str">
        <f t="shared" si="634"/>
        <v/>
      </c>
      <c r="AV316" s="195" t="str">
        <f t="shared" si="634"/>
        <v/>
      </c>
      <c r="AW316" s="196"/>
      <c r="AX316" s="195" t="str">
        <f t="shared" si="634"/>
        <v/>
      </c>
      <c r="AY316" s="195" t="str">
        <f t="shared" si="634"/>
        <v/>
      </c>
      <c r="AZ316" s="195" t="str">
        <f t="shared" si="634"/>
        <v/>
      </c>
      <c r="BA316" s="195" t="str">
        <f t="shared" si="634"/>
        <v/>
      </c>
    </row>
    <row r="317" spans="1:53" s="17" customFormat="1" ht="18" customHeight="1" thickTop="1" thickBot="1">
      <c r="A317" s="343">
        <v>102</v>
      </c>
      <c r="B317" s="314" t="s">
        <v>1234</v>
      </c>
      <c r="C317" s="316"/>
      <c r="D317" s="316" t="str">
        <f>IF(C317&gt;0,VLOOKUP(C317,男子登録情報!$A$1:$H$1688,3,0),"")</f>
        <v/>
      </c>
      <c r="E317" s="316" t="str">
        <f>IF(C317&gt;0,VLOOKUP(C317,男子登録情報!$A$1:$H$1688,4,0),"")</f>
        <v/>
      </c>
      <c r="F317" s="38" t="str">
        <f>IF(C317&gt;0,VLOOKUP(C317,男子登録情報!$A$1:$H$1688,8,0),"")</f>
        <v/>
      </c>
      <c r="G317" s="352" t="e">
        <f>IF(F318&gt;0,VLOOKUP(F318,男子登録情報!$N$2:$O$48,2,0),"")</f>
        <v>#N/A</v>
      </c>
      <c r="H317" s="352" t="str">
        <f>IF(C317&gt;0,TEXT(C317,"100000000"),"")</f>
        <v/>
      </c>
      <c r="I317" s="6" t="s">
        <v>29</v>
      </c>
      <c r="J317" s="152"/>
      <c r="K317" s="7" t="str">
        <f>IF(J317&gt;0,VLOOKUP(J317,男子登録情報!$J$1:$K$21,2,0),"")</f>
        <v/>
      </c>
      <c r="L317" s="6" t="s">
        <v>32</v>
      </c>
      <c r="M317" s="208"/>
      <c r="N317" s="8" t="str">
        <f t="shared" si="560"/>
        <v/>
      </c>
      <c r="O317" s="630"/>
      <c r="P317" s="326"/>
      <c r="Q317" s="327"/>
      <c r="R317" s="328"/>
      <c r="S317" s="329" t="str">
        <f>IF(C317="","",IF(COUNTIF('様式Ⅱ(男子4×100mR)'!$C$18:$C$29,C317)=0,"",$A$5))</f>
        <v/>
      </c>
      <c r="T317" s="329" t="str">
        <f>IF(C317="","",IF(COUNTIF('様式Ⅱ(男子4×400mR)'!$C$18:$C$29,C317)=0,"",$A$5))</f>
        <v/>
      </c>
      <c r="Y317" s="195" t="str">
        <f>IF(C317="","",COUNTIF($B$14:$C$462,C317))</f>
        <v/>
      </c>
      <c r="Z317" s="195" t="str">
        <f t="shared" ref="Z317" si="665">IF(C317="","",COUNTIF($J$14:$J$463,J317))</f>
        <v/>
      </c>
      <c r="AA317" s="195" t="str">
        <f t="shared" ref="AA317" si="666">IF(C317="","",IF(AND(Y317&gt;1,Z317&gt;1),1,""))</f>
        <v/>
      </c>
      <c r="AB317" s="195" t="str">
        <f t="shared" si="566"/>
        <v/>
      </c>
      <c r="AC317" s="195" t="str">
        <f t="shared" si="567"/>
        <v/>
      </c>
      <c r="AD317" s="195" t="str">
        <f t="shared" si="664"/>
        <v/>
      </c>
      <c r="AE317" s="195" t="str">
        <f t="shared" si="664"/>
        <v/>
      </c>
      <c r="AF317" s="195" t="str">
        <f t="shared" si="664"/>
        <v/>
      </c>
      <c r="AG317" s="195" t="str">
        <f t="shared" si="664"/>
        <v/>
      </c>
      <c r="AH317" s="195" t="str">
        <f t="shared" si="664"/>
        <v/>
      </c>
      <c r="AI317" s="195" t="str">
        <f t="shared" si="664"/>
        <v/>
      </c>
      <c r="AJ317" s="195" t="str">
        <f t="shared" si="664"/>
        <v/>
      </c>
      <c r="AK317" s="195" t="str">
        <f t="shared" si="664"/>
        <v/>
      </c>
      <c r="AL317" s="195" t="str">
        <f t="shared" si="664"/>
        <v/>
      </c>
      <c r="AM317" s="195" t="str">
        <f t="shared" si="664"/>
        <v/>
      </c>
      <c r="AN317" s="195" t="str">
        <f t="shared" si="664"/>
        <v/>
      </c>
      <c r="AO317" s="195" t="str">
        <f t="shared" si="664"/>
        <v/>
      </c>
      <c r="AP317" s="195" t="str">
        <f t="shared" si="664"/>
        <v/>
      </c>
      <c r="AQ317" s="196" t="str">
        <f>IF(J317&gt;0,"",IF(J318&gt;0,1,""))</f>
        <v/>
      </c>
      <c r="AR317" s="196" t="str">
        <f>IF(J317="","",IF(C317&gt;0,"",1))</f>
        <v/>
      </c>
      <c r="AS317" s="195" t="str">
        <f t="shared" si="634"/>
        <v/>
      </c>
      <c r="AT317" s="195" t="str">
        <f t="shared" si="634"/>
        <v/>
      </c>
      <c r="AU317" s="195" t="str">
        <f t="shared" si="634"/>
        <v/>
      </c>
      <c r="AV317" s="195" t="str">
        <f t="shared" si="634"/>
        <v/>
      </c>
      <c r="AW317" s="196">
        <f>COUNTIF($C$14:C317,C317)</f>
        <v>0</v>
      </c>
      <c r="AX317" s="195" t="str">
        <f t="shared" si="634"/>
        <v/>
      </c>
      <c r="AY317" s="195" t="str">
        <f t="shared" si="634"/>
        <v/>
      </c>
      <c r="AZ317" s="195" t="str">
        <f t="shared" si="634"/>
        <v/>
      </c>
      <c r="BA317" s="195" t="str">
        <f t="shared" si="634"/>
        <v/>
      </c>
    </row>
    <row r="318" spans="1:53" s="17" customFormat="1" ht="18" customHeight="1" thickBot="1">
      <c r="A318" s="344"/>
      <c r="B318" s="315"/>
      <c r="C318" s="317"/>
      <c r="D318" s="317"/>
      <c r="E318" s="317"/>
      <c r="F318" s="39" t="str">
        <f>IF(C317&gt;0,VLOOKUP(C317,男子登録情報!$A$1:$H$1688,5,0),"")</f>
        <v/>
      </c>
      <c r="G318" s="353"/>
      <c r="H318" s="353"/>
      <c r="I318" s="9" t="s">
        <v>33</v>
      </c>
      <c r="J318" s="152"/>
      <c r="K318" s="7" t="str">
        <f>IF(J318&gt;0,VLOOKUP(J318,男子登録情報!$J$2:$K$21,2,0),"")</f>
        <v/>
      </c>
      <c r="L318" s="9" t="s">
        <v>34</v>
      </c>
      <c r="M318" s="206"/>
      <c r="N318" s="8" t="str">
        <f t="shared" si="560"/>
        <v/>
      </c>
      <c r="O318" s="630"/>
      <c r="P318" s="305"/>
      <c r="Q318" s="306"/>
      <c r="R318" s="307"/>
      <c r="S318" s="330"/>
      <c r="T318" s="330"/>
      <c r="Y318" s="195" t="str">
        <f>IF(C317="","",COUNTIF($B$14:$C$462,C317))</f>
        <v/>
      </c>
      <c r="Z318" s="195" t="str">
        <f t="shared" ref="Z318" si="667">IF(C317="","",COUNTIF($J$14:$J$463,J318))</f>
        <v/>
      </c>
      <c r="AA318" s="195" t="str">
        <f t="shared" ref="AA318" si="668">IF(C317="","",IF(AND(Y318&gt;1,Z318&gt;1),1,""))</f>
        <v/>
      </c>
      <c r="AB318" s="195" t="str">
        <f t="shared" si="566"/>
        <v/>
      </c>
      <c r="AC318" s="195" t="str">
        <f t="shared" si="567"/>
        <v/>
      </c>
      <c r="AD318" s="195" t="str">
        <f t="shared" si="664"/>
        <v/>
      </c>
      <c r="AE318" s="195" t="str">
        <f t="shared" si="664"/>
        <v/>
      </c>
      <c r="AF318" s="195" t="str">
        <f t="shared" si="664"/>
        <v/>
      </c>
      <c r="AG318" s="195" t="str">
        <f t="shared" si="664"/>
        <v/>
      </c>
      <c r="AH318" s="195" t="str">
        <f t="shared" si="664"/>
        <v/>
      </c>
      <c r="AI318" s="195" t="str">
        <f t="shared" si="664"/>
        <v/>
      </c>
      <c r="AJ318" s="195" t="str">
        <f t="shared" si="664"/>
        <v/>
      </c>
      <c r="AK318" s="195" t="str">
        <f t="shared" si="664"/>
        <v/>
      </c>
      <c r="AL318" s="195" t="str">
        <f t="shared" si="664"/>
        <v/>
      </c>
      <c r="AM318" s="195" t="str">
        <f t="shared" si="664"/>
        <v/>
      </c>
      <c r="AN318" s="195" t="str">
        <f t="shared" si="664"/>
        <v/>
      </c>
      <c r="AO318" s="195" t="str">
        <f t="shared" si="664"/>
        <v/>
      </c>
      <c r="AP318" s="195" t="str">
        <f t="shared" si="664"/>
        <v/>
      </c>
      <c r="AQ318" s="196" t="str">
        <f>IF(J318&gt;0,"",IF(J319&gt;0,1,""))</f>
        <v/>
      </c>
      <c r="AR318" s="196" t="str">
        <f>IF(J318="","",IF(C317&gt;0,"",1))</f>
        <v/>
      </c>
      <c r="AS318" s="195" t="str">
        <f t="shared" ref="AS318:BA333" si="669">IF($J318="","",COUNTIF($M318,AS$13))</f>
        <v/>
      </c>
      <c r="AT318" s="195" t="str">
        <f t="shared" si="669"/>
        <v/>
      </c>
      <c r="AU318" s="195" t="str">
        <f t="shared" si="669"/>
        <v/>
      </c>
      <c r="AV318" s="195" t="str">
        <f t="shared" si="669"/>
        <v/>
      </c>
      <c r="AW318" s="196"/>
      <c r="AX318" s="195" t="str">
        <f t="shared" si="669"/>
        <v/>
      </c>
      <c r="AY318" s="195" t="str">
        <f t="shared" si="669"/>
        <v/>
      </c>
      <c r="AZ318" s="195" t="str">
        <f t="shared" si="669"/>
        <v/>
      </c>
      <c r="BA318" s="195" t="str">
        <f t="shared" si="669"/>
        <v/>
      </c>
    </row>
    <row r="319" spans="1:53" s="17" customFormat="1" ht="18" customHeight="1" thickBot="1">
      <c r="A319" s="345"/>
      <c r="B319" s="303" t="s">
        <v>35</v>
      </c>
      <c r="C319" s="304"/>
      <c r="D319" s="40"/>
      <c r="E319" s="40"/>
      <c r="F319" s="41"/>
      <c r="G319" s="354"/>
      <c r="H319" s="354"/>
      <c r="I319" s="10" t="s">
        <v>36</v>
      </c>
      <c r="J319" s="152"/>
      <c r="K319" s="11" t="str">
        <f>IF(J319&gt;0,VLOOKUP(J319,男子登録情報!$J$2:$K$21,2,0),"")</f>
        <v/>
      </c>
      <c r="L319" s="12" t="s">
        <v>37</v>
      </c>
      <c r="M319" s="207"/>
      <c r="N319" s="8" t="str">
        <f t="shared" si="560"/>
        <v/>
      </c>
      <c r="O319" s="631"/>
      <c r="P319" s="308"/>
      <c r="Q319" s="309"/>
      <c r="R319" s="310"/>
      <c r="S319" s="331"/>
      <c r="T319" s="331"/>
      <c r="Y319" s="195" t="str">
        <f>IF(C317="","",COUNTIF($B$14:$C$462,C317))</f>
        <v/>
      </c>
      <c r="Z319" s="195" t="str">
        <f t="shared" ref="Z319" si="670">IF(C317="","",COUNTIF($J$14:$J$463,J319))</f>
        <v/>
      </c>
      <c r="AA319" s="195" t="str">
        <f t="shared" ref="AA319" si="671">IF(C317="","",IF(AND(Y319&gt;1,Z319&gt;1),1,""))</f>
        <v/>
      </c>
      <c r="AB319" s="195" t="str">
        <f t="shared" si="566"/>
        <v/>
      </c>
      <c r="AC319" s="195" t="str">
        <f t="shared" si="567"/>
        <v/>
      </c>
      <c r="AD319" s="195" t="str">
        <f t="shared" si="664"/>
        <v/>
      </c>
      <c r="AE319" s="195" t="str">
        <f t="shared" si="664"/>
        <v/>
      </c>
      <c r="AF319" s="195" t="str">
        <f t="shared" si="664"/>
        <v/>
      </c>
      <c r="AG319" s="195" t="str">
        <f t="shared" si="664"/>
        <v/>
      </c>
      <c r="AH319" s="195" t="str">
        <f t="shared" si="664"/>
        <v/>
      </c>
      <c r="AI319" s="195" t="str">
        <f t="shared" si="664"/>
        <v/>
      </c>
      <c r="AJ319" s="195" t="str">
        <f t="shared" si="664"/>
        <v/>
      </c>
      <c r="AK319" s="195" t="str">
        <f t="shared" si="664"/>
        <v/>
      </c>
      <c r="AL319" s="195" t="str">
        <f t="shared" si="664"/>
        <v/>
      </c>
      <c r="AM319" s="195" t="str">
        <f t="shared" si="664"/>
        <v/>
      </c>
      <c r="AN319" s="195" t="str">
        <f t="shared" si="664"/>
        <v/>
      </c>
      <c r="AO319" s="195" t="str">
        <f t="shared" si="664"/>
        <v/>
      </c>
      <c r="AP319" s="195" t="str">
        <f t="shared" si="664"/>
        <v/>
      </c>
      <c r="AQ319" s="196" t="str">
        <f>IF(C317="","",IF(S317&gt;0,"",IF(T317&gt;0,"",IF(COUNTBLANK(J317:J319)&lt;3,"",1))))</f>
        <v/>
      </c>
      <c r="AR319" s="196" t="str">
        <f>IF(J319="","",IF(C317&gt;0,"",1))</f>
        <v/>
      </c>
      <c r="AS319" s="195" t="str">
        <f t="shared" si="669"/>
        <v/>
      </c>
      <c r="AT319" s="195" t="str">
        <f t="shared" si="669"/>
        <v/>
      </c>
      <c r="AU319" s="195" t="str">
        <f t="shared" si="669"/>
        <v/>
      </c>
      <c r="AV319" s="195" t="str">
        <f t="shared" si="669"/>
        <v/>
      </c>
      <c r="AW319" s="196"/>
      <c r="AX319" s="195" t="str">
        <f t="shared" si="669"/>
        <v/>
      </c>
      <c r="AY319" s="195" t="str">
        <f t="shared" si="669"/>
        <v/>
      </c>
      <c r="AZ319" s="195" t="str">
        <f t="shared" si="669"/>
        <v/>
      </c>
      <c r="BA319" s="195" t="str">
        <f t="shared" si="669"/>
        <v/>
      </c>
    </row>
    <row r="320" spans="1:53" s="17" customFormat="1" ht="18" customHeight="1" thickTop="1" thickBot="1">
      <c r="A320" s="343">
        <v>103</v>
      </c>
      <c r="B320" s="314" t="s">
        <v>1234</v>
      </c>
      <c r="C320" s="316"/>
      <c r="D320" s="316" t="str">
        <f>IF(C320&gt;0,VLOOKUP(C320,男子登録情報!$A$1:$H$1688,3,0),"")</f>
        <v/>
      </c>
      <c r="E320" s="316" t="str">
        <f>IF(C320&gt;0,VLOOKUP(C320,男子登録情報!$A$1:$H$1688,4,0),"")</f>
        <v/>
      </c>
      <c r="F320" s="38" t="str">
        <f>IF(C320&gt;0,VLOOKUP(C320,男子登録情報!$A$1:$H$1688,8,0),"")</f>
        <v/>
      </c>
      <c r="G320" s="352" t="e">
        <f>IF(F321&gt;0,VLOOKUP(F321,男子登録情報!$N$2:$O$48,2,0),"")</f>
        <v>#N/A</v>
      </c>
      <c r="H320" s="352" t="str">
        <f>IF(C320&gt;0,TEXT(C320,"100000000"),"")</f>
        <v/>
      </c>
      <c r="I320" s="6" t="s">
        <v>29</v>
      </c>
      <c r="J320" s="152"/>
      <c r="K320" s="7" t="str">
        <f>IF(J320&gt;0,VLOOKUP(J320,男子登録情報!$J$1:$K$21,2,0),"")</f>
        <v/>
      </c>
      <c r="L320" s="6" t="s">
        <v>32</v>
      </c>
      <c r="M320" s="208"/>
      <c r="N320" s="8" t="str">
        <f t="shared" si="560"/>
        <v/>
      </c>
      <c r="O320" s="630"/>
      <c r="P320" s="326"/>
      <c r="Q320" s="327"/>
      <c r="R320" s="328"/>
      <c r="S320" s="329" t="str">
        <f>IF(C320="","",IF(COUNTIF('様式Ⅱ(男子4×100mR)'!$C$18:$C$29,C320)=0,"",$A$5))</f>
        <v/>
      </c>
      <c r="T320" s="329" t="str">
        <f>IF(C320="","",IF(COUNTIF('様式Ⅱ(男子4×400mR)'!$C$18:$C$29,C320)=0,"",$A$5))</f>
        <v/>
      </c>
      <c r="Y320" s="195" t="str">
        <f>IF(C320="","",COUNTIF($B$14:$C$462,C320))</f>
        <v/>
      </c>
      <c r="Z320" s="195" t="str">
        <f t="shared" ref="Z320" si="672">IF(C320="","",COUNTIF($J$14:$J$463,J320))</f>
        <v/>
      </c>
      <c r="AA320" s="195" t="str">
        <f t="shared" ref="AA320" si="673">IF(C320="","",IF(AND(Y320&gt;1,Z320&gt;1),1,""))</f>
        <v/>
      </c>
      <c r="AB320" s="195" t="str">
        <f t="shared" si="566"/>
        <v/>
      </c>
      <c r="AC320" s="195" t="str">
        <f t="shared" si="567"/>
        <v/>
      </c>
      <c r="AD320" s="195" t="str">
        <f t="shared" si="664"/>
        <v/>
      </c>
      <c r="AE320" s="195" t="str">
        <f t="shared" si="664"/>
        <v/>
      </c>
      <c r="AF320" s="195" t="str">
        <f t="shared" si="664"/>
        <v/>
      </c>
      <c r="AG320" s="195" t="str">
        <f t="shared" si="664"/>
        <v/>
      </c>
      <c r="AH320" s="195" t="str">
        <f t="shared" si="664"/>
        <v/>
      </c>
      <c r="AI320" s="195" t="str">
        <f t="shared" si="664"/>
        <v/>
      </c>
      <c r="AJ320" s="195" t="str">
        <f t="shared" si="664"/>
        <v/>
      </c>
      <c r="AK320" s="195" t="str">
        <f t="shared" si="664"/>
        <v/>
      </c>
      <c r="AL320" s="195" t="str">
        <f t="shared" si="664"/>
        <v/>
      </c>
      <c r="AM320" s="195" t="str">
        <f t="shared" si="664"/>
        <v/>
      </c>
      <c r="AN320" s="195" t="str">
        <f t="shared" si="664"/>
        <v/>
      </c>
      <c r="AO320" s="195" t="str">
        <f t="shared" si="664"/>
        <v/>
      </c>
      <c r="AP320" s="195" t="str">
        <f t="shared" si="664"/>
        <v/>
      </c>
      <c r="AQ320" s="196" t="str">
        <f>IF(J320&gt;0,"",IF(J321&gt;0,1,""))</f>
        <v/>
      </c>
      <c r="AR320" s="196" t="str">
        <f>IF(J320="","",IF(C320&gt;0,"",1))</f>
        <v/>
      </c>
      <c r="AS320" s="195" t="str">
        <f t="shared" si="669"/>
        <v/>
      </c>
      <c r="AT320" s="195" t="str">
        <f t="shared" si="669"/>
        <v/>
      </c>
      <c r="AU320" s="195" t="str">
        <f t="shared" si="669"/>
        <v/>
      </c>
      <c r="AV320" s="195" t="str">
        <f t="shared" si="669"/>
        <v/>
      </c>
      <c r="AW320" s="196">
        <f>COUNTIF($C$14:C320,C320)</f>
        <v>0</v>
      </c>
      <c r="AX320" s="195" t="str">
        <f t="shared" si="669"/>
        <v/>
      </c>
      <c r="AY320" s="195" t="str">
        <f t="shared" si="669"/>
        <v/>
      </c>
      <c r="AZ320" s="195" t="str">
        <f t="shared" si="669"/>
        <v/>
      </c>
      <c r="BA320" s="195" t="str">
        <f t="shared" si="669"/>
        <v/>
      </c>
    </row>
    <row r="321" spans="1:53" s="17" customFormat="1" ht="18" customHeight="1" thickBot="1">
      <c r="A321" s="344"/>
      <c r="B321" s="315"/>
      <c r="C321" s="317"/>
      <c r="D321" s="317"/>
      <c r="E321" s="317"/>
      <c r="F321" s="39" t="str">
        <f>IF(C320&gt;0,VLOOKUP(C320,男子登録情報!$A$1:$H$1688,5,0),"")</f>
        <v/>
      </c>
      <c r="G321" s="353"/>
      <c r="H321" s="353"/>
      <c r="I321" s="9" t="s">
        <v>33</v>
      </c>
      <c r="J321" s="152"/>
      <c r="K321" s="7" t="str">
        <f>IF(J321&gt;0,VLOOKUP(J321,男子登録情報!$J$2:$K$21,2,0),"")</f>
        <v/>
      </c>
      <c r="L321" s="9" t="s">
        <v>34</v>
      </c>
      <c r="M321" s="206"/>
      <c r="N321" s="8" t="str">
        <f t="shared" si="560"/>
        <v/>
      </c>
      <c r="O321" s="630"/>
      <c r="P321" s="305"/>
      <c r="Q321" s="306"/>
      <c r="R321" s="307"/>
      <c r="S321" s="330"/>
      <c r="T321" s="330"/>
      <c r="Y321" s="195" t="str">
        <f>IF(C320="","",COUNTIF($B$14:$C$462,C320))</f>
        <v/>
      </c>
      <c r="Z321" s="195" t="str">
        <f t="shared" ref="Z321" si="674">IF(C320="","",COUNTIF($J$14:$J$463,J321))</f>
        <v/>
      </c>
      <c r="AA321" s="195" t="str">
        <f t="shared" ref="AA321" si="675">IF(C320="","",IF(AND(Y321&gt;1,Z321&gt;1),1,""))</f>
        <v/>
      </c>
      <c r="AB321" s="195" t="str">
        <f t="shared" si="566"/>
        <v/>
      </c>
      <c r="AC321" s="195" t="str">
        <f t="shared" si="567"/>
        <v/>
      </c>
      <c r="AD321" s="195" t="str">
        <f t="shared" si="664"/>
        <v/>
      </c>
      <c r="AE321" s="195" t="str">
        <f t="shared" si="664"/>
        <v/>
      </c>
      <c r="AF321" s="195" t="str">
        <f t="shared" si="664"/>
        <v/>
      </c>
      <c r="AG321" s="195" t="str">
        <f t="shared" si="664"/>
        <v/>
      </c>
      <c r="AH321" s="195" t="str">
        <f t="shared" si="664"/>
        <v/>
      </c>
      <c r="AI321" s="195" t="str">
        <f t="shared" si="664"/>
        <v/>
      </c>
      <c r="AJ321" s="195" t="str">
        <f t="shared" si="664"/>
        <v/>
      </c>
      <c r="AK321" s="195" t="str">
        <f t="shared" si="664"/>
        <v/>
      </c>
      <c r="AL321" s="195" t="str">
        <f t="shared" si="664"/>
        <v/>
      </c>
      <c r="AM321" s="195" t="str">
        <f t="shared" si="664"/>
        <v/>
      </c>
      <c r="AN321" s="195" t="str">
        <f t="shared" si="664"/>
        <v/>
      </c>
      <c r="AO321" s="195" t="str">
        <f t="shared" si="664"/>
        <v/>
      </c>
      <c r="AP321" s="195" t="str">
        <f t="shared" si="664"/>
        <v/>
      </c>
      <c r="AQ321" s="196" t="str">
        <f>IF(J321&gt;0,"",IF(J322&gt;0,1,""))</f>
        <v/>
      </c>
      <c r="AR321" s="196" t="str">
        <f>IF(J321="","",IF(C320&gt;0,"",1))</f>
        <v/>
      </c>
      <c r="AS321" s="195" t="str">
        <f t="shared" si="669"/>
        <v/>
      </c>
      <c r="AT321" s="195" t="str">
        <f t="shared" si="669"/>
        <v/>
      </c>
      <c r="AU321" s="195" t="str">
        <f t="shared" si="669"/>
        <v/>
      </c>
      <c r="AV321" s="195" t="str">
        <f t="shared" si="669"/>
        <v/>
      </c>
      <c r="AW321" s="196"/>
      <c r="AX321" s="195" t="str">
        <f t="shared" si="669"/>
        <v/>
      </c>
      <c r="AY321" s="195" t="str">
        <f t="shared" si="669"/>
        <v/>
      </c>
      <c r="AZ321" s="195" t="str">
        <f t="shared" si="669"/>
        <v/>
      </c>
      <c r="BA321" s="195" t="str">
        <f t="shared" si="669"/>
        <v/>
      </c>
    </row>
    <row r="322" spans="1:53" s="17" customFormat="1" ht="18" customHeight="1" thickBot="1">
      <c r="A322" s="345"/>
      <c r="B322" s="303" t="s">
        <v>35</v>
      </c>
      <c r="C322" s="304"/>
      <c r="D322" s="40"/>
      <c r="E322" s="40"/>
      <c r="F322" s="41"/>
      <c r="G322" s="354"/>
      <c r="H322" s="354"/>
      <c r="I322" s="10" t="s">
        <v>36</v>
      </c>
      <c r="J322" s="152"/>
      <c r="K322" s="11" t="str">
        <f>IF(J322&gt;0,VLOOKUP(J322,男子登録情報!$J$2:$K$21,2,0),"")</f>
        <v/>
      </c>
      <c r="L322" s="12" t="s">
        <v>37</v>
      </c>
      <c r="M322" s="207"/>
      <c r="N322" s="8" t="str">
        <f t="shared" si="560"/>
        <v/>
      </c>
      <c r="O322" s="631"/>
      <c r="P322" s="308"/>
      <c r="Q322" s="309"/>
      <c r="R322" s="310"/>
      <c r="S322" s="331"/>
      <c r="T322" s="331"/>
      <c r="Y322" s="195" t="str">
        <f>IF(C320="","",COUNTIF($B$14:$C$462,C320))</f>
        <v/>
      </c>
      <c r="Z322" s="195" t="str">
        <f t="shared" ref="Z322" si="676">IF(C320="","",COUNTIF($J$14:$J$463,J322))</f>
        <v/>
      </c>
      <c r="AA322" s="195" t="str">
        <f t="shared" ref="AA322" si="677">IF(C320="","",IF(AND(Y322&gt;1,Z322&gt;1),1,""))</f>
        <v/>
      </c>
      <c r="AB322" s="195" t="str">
        <f t="shared" si="566"/>
        <v/>
      </c>
      <c r="AC322" s="195" t="str">
        <f t="shared" si="567"/>
        <v/>
      </c>
      <c r="AD322" s="195" t="str">
        <f t="shared" si="664"/>
        <v/>
      </c>
      <c r="AE322" s="195" t="str">
        <f t="shared" si="664"/>
        <v/>
      </c>
      <c r="AF322" s="195" t="str">
        <f t="shared" si="664"/>
        <v/>
      </c>
      <c r="AG322" s="195" t="str">
        <f t="shared" si="664"/>
        <v/>
      </c>
      <c r="AH322" s="195" t="str">
        <f t="shared" si="664"/>
        <v/>
      </c>
      <c r="AI322" s="195" t="str">
        <f t="shared" si="664"/>
        <v/>
      </c>
      <c r="AJ322" s="195" t="str">
        <f t="shared" si="664"/>
        <v/>
      </c>
      <c r="AK322" s="195" t="str">
        <f t="shared" si="664"/>
        <v/>
      </c>
      <c r="AL322" s="195" t="str">
        <f t="shared" si="664"/>
        <v/>
      </c>
      <c r="AM322" s="195" t="str">
        <f t="shared" si="664"/>
        <v/>
      </c>
      <c r="AN322" s="195" t="str">
        <f t="shared" si="664"/>
        <v/>
      </c>
      <c r="AO322" s="195" t="str">
        <f t="shared" si="664"/>
        <v/>
      </c>
      <c r="AP322" s="195" t="str">
        <f t="shared" si="664"/>
        <v/>
      </c>
      <c r="AQ322" s="196" t="str">
        <f>IF(C320="","",IF(S320&gt;0,"",IF(T320&gt;0,"",IF(COUNTBLANK(J320:J322)&lt;3,"",1))))</f>
        <v/>
      </c>
      <c r="AR322" s="196" t="str">
        <f>IF(J322="","",IF(C320&gt;0,"",1))</f>
        <v/>
      </c>
      <c r="AS322" s="195" t="str">
        <f t="shared" si="669"/>
        <v/>
      </c>
      <c r="AT322" s="195" t="str">
        <f t="shared" si="669"/>
        <v/>
      </c>
      <c r="AU322" s="195" t="str">
        <f t="shared" si="669"/>
        <v/>
      </c>
      <c r="AV322" s="195" t="str">
        <f t="shared" si="669"/>
        <v/>
      </c>
      <c r="AW322" s="196"/>
      <c r="AX322" s="195" t="str">
        <f t="shared" si="669"/>
        <v/>
      </c>
      <c r="AY322" s="195" t="str">
        <f t="shared" si="669"/>
        <v/>
      </c>
      <c r="AZ322" s="195" t="str">
        <f t="shared" si="669"/>
        <v/>
      </c>
      <c r="BA322" s="195" t="str">
        <f t="shared" si="669"/>
        <v/>
      </c>
    </row>
    <row r="323" spans="1:53" s="17" customFormat="1" ht="18" customHeight="1" thickTop="1" thickBot="1">
      <c r="A323" s="343">
        <v>104</v>
      </c>
      <c r="B323" s="314" t="s">
        <v>1234</v>
      </c>
      <c r="C323" s="316"/>
      <c r="D323" s="316" t="str">
        <f>IF(C323&gt;0,VLOOKUP(C323,男子登録情報!$A$1:$H$1688,3,0),"")</f>
        <v/>
      </c>
      <c r="E323" s="316" t="str">
        <f>IF(C323&gt;0,VLOOKUP(C323,男子登録情報!$A$1:$H$1688,4,0),"")</f>
        <v/>
      </c>
      <c r="F323" s="38" t="str">
        <f>IF(C323&gt;0,VLOOKUP(C323,男子登録情報!$A$1:$H$1688,8,0),"")</f>
        <v/>
      </c>
      <c r="G323" s="352" t="e">
        <f>IF(F324&gt;0,VLOOKUP(F324,男子登録情報!$N$2:$O$48,2,0),"")</f>
        <v>#N/A</v>
      </c>
      <c r="H323" s="352" t="str">
        <f>IF(C323&gt;0,TEXT(C323,"100000000"),"")</f>
        <v/>
      </c>
      <c r="I323" s="6" t="s">
        <v>29</v>
      </c>
      <c r="J323" s="152"/>
      <c r="K323" s="7" t="str">
        <f>IF(J323&gt;0,VLOOKUP(J323,男子登録情報!$J$1:$K$21,2,0),"")</f>
        <v/>
      </c>
      <c r="L323" s="6" t="s">
        <v>32</v>
      </c>
      <c r="M323" s="208"/>
      <c r="N323" s="8" t="str">
        <f t="shared" si="560"/>
        <v/>
      </c>
      <c r="O323" s="630"/>
      <c r="P323" s="326"/>
      <c r="Q323" s="327"/>
      <c r="R323" s="328"/>
      <c r="S323" s="329" t="str">
        <f>IF(C323="","",IF(COUNTIF('様式Ⅱ(男子4×100mR)'!$C$18:$C$29,C323)=0,"",$A$5))</f>
        <v/>
      </c>
      <c r="T323" s="329" t="str">
        <f>IF(C323="","",IF(COUNTIF('様式Ⅱ(男子4×400mR)'!$C$18:$C$29,C323)=0,"",$A$5))</f>
        <v/>
      </c>
      <c r="Y323" s="195" t="str">
        <f>IF(C323="","",COUNTIF($B$14:$C$462,C323))</f>
        <v/>
      </c>
      <c r="Z323" s="195" t="str">
        <f t="shared" ref="Z323" si="678">IF(C323="","",COUNTIF($J$14:$J$463,J323))</f>
        <v/>
      </c>
      <c r="AA323" s="195" t="str">
        <f t="shared" ref="AA323" si="679">IF(C323="","",IF(AND(Y323&gt;1,Z323&gt;1),1,""))</f>
        <v/>
      </c>
      <c r="AB323" s="195" t="str">
        <f t="shared" si="566"/>
        <v/>
      </c>
      <c r="AC323" s="195" t="str">
        <f t="shared" si="567"/>
        <v/>
      </c>
      <c r="AD323" s="195" t="str">
        <f t="shared" si="664"/>
        <v/>
      </c>
      <c r="AE323" s="195" t="str">
        <f t="shared" si="664"/>
        <v/>
      </c>
      <c r="AF323" s="195" t="str">
        <f t="shared" si="664"/>
        <v/>
      </c>
      <c r="AG323" s="195" t="str">
        <f t="shared" si="664"/>
        <v/>
      </c>
      <c r="AH323" s="195" t="str">
        <f t="shared" si="664"/>
        <v/>
      </c>
      <c r="AI323" s="195" t="str">
        <f t="shared" si="664"/>
        <v/>
      </c>
      <c r="AJ323" s="195" t="str">
        <f t="shared" si="664"/>
        <v/>
      </c>
      <c r="AK323" s="195" t="str">
        <f t="shared" si="664"/>
        <v/>
      </c>
      <c r="AL323" s="195" t="str">
        <f t="shared" si="664"/>
        <v/>
      </c>
      <c r="AM323" s="195" t="str">
        <f t="shared" si="664"/>
        <v/>
      </c>
      <c r="AN323" s="195" t="str">
        <f t="shared" si="664"/>
        <v/>
      </c>
      <c r="AO323" s="195" t="str">
        <f t="shared" si="664"/>
        <v/>
      </c>
      <c r="AP323" s="195" t="str">
        <f t="shared" si="664"/>
        <v/>
      </c>
      <c r="AQ323" s="196" t="str">
        <f>IF(J323&gt;0,"",IF(J324&gt;0,1,""))</f>
        <v/>
      </c>
      <c r="AR323" s="196" t="str">
        <f>IF(J323="","",IF(C323&gt;0,"",1))</f>
        <v/>
      </c>
      <c r="AS323" s="195" t="str">
        <f t="shared" si="669"/>
        <v/>
      </c>
      <c r="AT323" s="195" t="str">
        <f t="shared" si="669"/>
        <v/>
      </c>
      <c r="AU323" s="195" t="str">
        <f t="shared" si="669"/>
        <v/>
      </c>
      <c r="AV323" s="195" t="str">
        <f t="shared" si="669"/>
        <v/>
      </c>
      <c r="AW323" s="196">
        <f>COUNTIF($C$14:C323,C323)</f>
        <v>0</v>
      </c>
      <c r="AX323" s="195" t="str">
        <f t="shared" si="669"/>
        <v/>
      </c>
      <c r="AY323" s="195" t="str">
        <f t="shared" si="669"/>
        <v/>
      </c>
      <c r="AZ323" s="195" t="str">
        <f t="shared" si="669"/>
        <v/>
      </c>
      <c r="BA323" s="195" t="str">
        <f t="shared" si="669"/>
        <v/>
      </c>
    </row>
    <row r="324" spans="1:53" s="17" customFormat="1" ht="18" customHeight="1" thickBot="1">
      <c r="A324" s="344"/>
      <c r="B324" s="315"/>
      <c r="C324" s="317"/>
      <c r="D324" s="317"/>
      <c r="E324" s="317"/>
      <c r="F324" s="39" t="str">
        <f>IF(C323&gt;0,VLOOKUP(C323,男子登録情報!$A$1:$H$1688,5,0),"")</f>
        <v/>
      </c>
      <c r="G324" s="353"/>
      <c r="H324" s="353"/>
      <c r="I324" s="9" t="s">
        <v>33</v>
      </c>
      <c r="J324" s="152"/>
      <c r="K324" s="7" t="str">
        <f>IF(J324&gt;0,VLOOKUP(J324,男子登録情報!$J$2:$K$21,2,0),"")</f>
        <v/>
      </c>
      <c r="L324" s="9" t="s">
        <v>34</v>
      </c>
      <c r="M324" s="206"/>
      <c r="N324" s="8" t="str">
        <f t="shared" si="560"/>
        <v/>
      </c>
      <c r="O324" s="630"/>
      <c r="P324" s="305"/>
      <c r="Q324" s="306"/>
      <c r="R324" s="307"/>
      <c r="S324" s="330"/>
      <c r="T324" s="330"/>
      <c r="Y324" s="195" t="str">
        <f>IF(C323="","",COUNTIF($B$14:$C$462,C323))</f>
        <v/>
      </c>
      <c r="Z324" s="195" t="str">
        <f t="shared" ref="Z324" si="680">IF(C323="","",COUNTIF($J$14:$J$463,J324))</f>
        <v/>
      </c>
      <c r="AA324" s="195" t="str">
        <f t="shared" ref="AA324" si="681">IF(C323="","",IF(AND(Y324&gt;1,Z324&gt;1),1,""))</f>
        <v/>
      </c>
      <c r="AB324" s="195" t="str">
        <f t="shared" si="566"/>
        <v/>
      </c>
      <c r="AC324" s="195" t="str">
        <f t="shared" si="567"/>
        <v/>
      </c>
      <c r="AD324" s="195" t="str">
        <f t="shared" si="664"/>
        <v/>
      </c>
      <c r="AE324" s="195" t="str">
        <f t="shared" si="664"/>
        <v/>
      </c>
      <c r="AF324" s="195" t="str">
        <f t="shared" si="664"/>
        <v/>
      </c>
      <c r="AG324" s="195" t="str">
        <f t="shared" si="664"/>
        <v/>
      </c>
      <c r="AH324" s="195" t="str">
        <f t="shared" si="664"/>
        <v/>
      </c>
      <c r="AI324" s="195" t="str">
        <f t="shared" si="664"/>
        <v/>
      </c>
      <c r="AJ324" s="195" t="str">
        <f t="shared" si="664"/>
        <v/>
      </c>
      <c r="AK324" s="195" t="str">
        <f t="shared" si="664"/>
        <v/>
      </c>
      <c r="AL324" s="195" t="str">
        <f t="shared" si="664"/>
        <v/>
      </c>
      <c r="AM324" s="195" t="str">
        <f t="shared" si="664"/>
        <v/>
      </c>
      <c r="AN324" s="195" t="str">
        <f t="shared" si="664"/>
        <v/>
      </c>
      <c r="AO324" s="195" t="str">
        <f t="shared" si="664"/>
        <v/>
      </c>
      <c r="AP324" s="195" t="str">
        <f t="shared" si="664"/>
        <v/>
      </c>
      <c r="AQ324" s="196" t="str">
        <f>IF(J324&gt;0,"",IF(J325&gt;0,1,""))</f>
        <v/>
      </c>
      <c r="AR324" s="196" t="str">
        <f>IF(J324="","",IF(C323&gt;0,"",1))</f>
        <v/>
      </c>
      <c r="AS324" s="195" t="str">
        <f t="shared" si="669"/>
        <v/>
      </c>
      <c r="AT324" s="195" t="str">
        <f t="shared" si="669"/>
        <v/>
      </c>
      <c r="AU324" s="195" t="str">
        <f t="shared" si="669"/>
        <v/>
      </c>
      <c r="AV324" s="195" t="str">
        <f t="shared" si="669"/>
        <v/>
      </c>
      <c r="AW324" s="196"/>
      <c r="AX324" s="195" t="str">
        <f t="shared" si="669"/>
        <v/>
      </c>
      <c r="AY324" s="195" t="str">
        <f t="shared" si="669"/>
        <v/>
      </c>
      <c r="AZ324" s="195" t="str">
        <f t="shared" si="669"/>
        <v/>
      </c>
      <c r="BA324" s="195" t="str">
        <f t="shared" si="669"/>
        <v/>
      </c>
    </row>
    <row r="325" spans="1:53" s="17" customFormat="1" ht="18" customHeight="1" thickBot="1">
      <c r="A325" s="345"/>
      <c r="B325" s="303" t="s">
        <v>35</v>
      </c>
      <c r="C325" s="304"/>
      <c r="D325" s="40"/>
      <c r="E325" s="40"/>
      <c r="F325" s="41"/>
      <c r="G325" s="354"/>
      <c r="H325" s="354"/>
      <c r="I325" s="10" t="s">
        <v>36</v>
      </c>
      <c r="J325" s="152"/>
      <c r="K325" s="11" t="str">
        <f>IF(J325&gt;0,VLOOKUP(J325,男子登録情報!$J$2:$K$21,2,0),"")</f>
        <v/>
      </c>
      <c r="L325" s="12" t="s">
        <v>37</v>
      </c>
      <c r="M325" s="207"/>
      <c r="N325" s="8" t="str">
        <f t="shared" si="560"/>
        <v/>
      </c>
      <c r="O325" s="631"/>
      <c r="P325" s="308"/>
      <c r="Q325" s="309"/>
      <c r="R325" s="310"/>
      <c r="S325" s="331"/>
      <c r="T325" s="331"/>
      <c r="Y325" s="195" t="str">
        <f>IF(C323="","",COUNTIF($B$14:$C$462,C323))</f>
        <v/>
      </c>
      <c r="Z325" s="195" t="str">
        <f t="shared" ref="Z325" si="682">IF(C323="","",COUNTIF($J$14:$J$463,J325))</f>
        <v/>
      </c>
      <c r="AA325" s="195" t="str">
        <f t="shared" ref="AA325" si="683">IF(C323="","",IF(AND(Y325&gt;1,Z325&gt;1),1,""))</f>
        <v/>
      </c>
      <c r="AB325" s="195" t="str">
        <f t="shared" si="566"/>
        <v/>
      </c>
      <c r="AC325" s="195" t="str">
        <f t="shared" si="567"/>
        <v/>
      </c>
      <c r="AD325" s="195" t="str">
        <f t="shared" si="664"/>
        <v/>
      </c>
      <c r="AE325" s="195" t="str">
        <f t="shared" si="664"/>
        <v/>
      </c>
      <c r="AF325" s="195" t="str">
        <f t="shared" si="664"/>
        <v/>
      </c>
      <c r="AG325" s="195" t="str">
        <f t="shared" si="664"/>
        <v/>
      </c>
      <c r="AH325" s="195" t="str">
        <f t="shared" si="664"/>
        <v/>
      </c>
      <c r="AI325" s="195" t="str">
        <f t="shared" si="664"/>
        <v/>
      </c>
      <c r="AJ325" s="195" t="str">
        <f t="shared" si="664"/>
        <v/>
      </c>
      <c r="AK325" s="195" t="str">
        <f t="shared" si="664"/>
        <v/>
      </c>
      <c r="AL325" s="195" t="str">
        <f t="shared" si="664"/>
        <v/>
      </c>
      <c r="AM325" s="195" t="str">
        <f t="shared" si="664"/>
        <v/>
      </c>
      <c r="AN325" s="195" t="str">
        <f t="shared" si="664"/>
        <v/>
      </c>
      <c r="AO325" s="195" t="str">
        <f t="shared" si="664"/>
        <v/>
      </c>
      <c r="AP325" s="195" t="str">
        <f t="shared" si="664"/>
        <v/>
      </c>
      <c r="AQ325" s="196" t="str">
        <f>IF(C323="","",IF(S323&gt;0,"",IF(T323&gt;0,"",IF(COUNTBLANK(J323:J325)&lt;3,"",1))))</f>
        <v/>
      </c>
      <c r="AR325" s="196" t="str">
        <f>IF(J325="","",IF(C323&gt;0,"",1))</f>
        <v/>
      </c>
      <c r="AS325" s="195" t="str">
        <f t="shared" si="669"/>
        <v/>
      </c>
      <c r="AT325" s="195" t="str">
        <f t="shared" si="669"/>
        <v/>
      </c>
      <c r="AU325" s="195" t="str">
        <f t="shared" si="669"/>
        <v/>
      </c>
      <c r="AV325" s="195" t="str">
        <f t="shared" si="669"/>
        <v/>
      </c>
      <c r="AW325" s="196"/>
      <c r="AX325" s="195" t="str">
        <f t="shared" si="669"/>
        <v/>
      </c>
      <c r="AY325" s="195" t="str">
        <f t="shared" si="669"/>
        <v/>
      </c>
      <c r="AZ325" s="195" t="str">
        <f t="shared" si="669"/>
        <v/>
      </c>
      <c r="BA325" s="195" t="str">
        <f t="shared" si="669"/>
        <v/>
      </c>
    </row>
    <row r="326" spans="1:53" s="17" customFormat="1" ht="18" customHeight="1" thickTop="1" thickBot="1">
      <c r="A326" s="343">
        <v>105</v>
      </c>
      <c r="B326" s="314" t="s">
        <v>1234</v>
      </c>
      <c r="C326" s="316"/>
      <c r="D326" s="316" t="str">
        <f>IF(C326&gt;0,VLOOKUP(C326,男子登録情報!$A$1:$H$1688,3,0),"")</f>
        <v/>
      </c>
      <c r="E326" s="316" t="str">
        <f>IF(C326&gt;0,VLOOKUP(C326,男子登録情報!$A$1:$H$1688,4,0),"")</f>
        <v/>
      </c>
      <c r="F326" s="38" t="str">
        <f>IF(C326&gt;0,VLOOKUP(C326,男子登録情報!$A$1:$H$1688,8,0),"")</f>
        <v/>
      </c>
      <c r="G326" s="352" t="e">
        <f>IF(F327&gt;0,VLOOKUP(F327,男子登録情報!$N$2:$O$48,2,0),"")</f>
        <v>#N/A</v>
      </c>
      <c r="H326" s="352" t="str">
        <f>IF(C326&gt;0,TEXT(C326,"100000000"),"")</f>
        <v/>
      </c>
      <c r="I326" s="6" t="s">
        <v>29</v>
      </c>
      <c r="J326" s="152"/>
      <c r="K326" s="7" t="str">
        <f>IF(J326&gt;0,VLOOKUP(J326,男子登録情報!$J$1:$K$21,2,0),"")</f>
        <v/>
      </c>
      <c r="L326" s="6" t="s">
        <v>32</v>
      </c>
      <c r="M326" s="208"/>
      <c r="N326" s="8" t="str">
        <f t="shared" si="560"/>
        <v/>
      </c>
      <c r="O326" s="630"/>
      <c r="P326" s="326"/>
      <c r="Q326" s="327"/>
      <c r="R326" s="328"/>
      <c r="S326" s="329" t="str">
        <f>IF(C326="","",IF(COUNTIF('様式Ⅱ(男子4×100mR)'!$C$18:$C$29,C326)=0,"",$A$5))</f>
        <v/>
      </c>
      <c r="T326" s="329" t="str">
        <f>IF(C326="","",IF(COUNTIF('様式Ⅱ(男子4×400mR)'!$C$18:$C$29,C326)=0,"",$A$5))</f>
        <v/>
      </c>
      <c r="Y326" s="195" t="str">
        <f>IF(C326="","",COUNTIF($B$14:$C$462,C326))</f>
        <v/>
      </c>
      <c r="Z326" s="195" t="str">
        <f t="shared" ref="Z326" si="684">IF(C326="","",COUNTIF($J$14:$J$463,J326))</f>
        <v/>
      </c>
      <c r="AA326" s="195" t="str">
        <f t="shared" ref="AA326" si="685">IF(C326="","",IF(AND(Y326&gt;1,Z326&gt;1),1,""))</f>
        <v/>
      </c>
      <c r="AB326" s="195" t="str">
        <f t="shared" si="566"/>
        <v/>
      </c>
      <c r="AC326" s="195" t="str">
        <f t="shared" si="567"/>
        <v/>
      </c>
      <c r="AD326" s="195" t="str">
        <f t="shared" si="664"/>
        <v/>
      </c>
      <c r="AE326" s="195" t="str">
        <f t="shared" si="664"/>
        <v/>
      </c>
      <c r="AF326" s="195" t="str">
        <f t="shared" si="664"/>
        <v/>
      </c>
      <c r="AG326" s="195" t="str">
        <f t="shared" si="664"/>
        <v/>
      </c>
      <c r="AH326" s="195" t="str">
        <f t="shared" si="664"/>
        <v/>
      </c>
      <c r="AI326" s="195" t="str">
        <f t="shared" si="664"/>
        <v/>
      </c>
      <c r="AJ326" s="195" t="str">
        <f t="shared" si="664"/>
        <v/>
      </c>
      <c r="AK326" s="195" t="str">
        <f t="shared" si="664"/>
        <v/>
      </c>
      <c r="AL326" s="195" t="str">
        <f t="shared" si="664"/>
        <v/>
      </c>
      <c r="AM326" s="195" t="str">
        <f t="shared" si="664"/>
        <v/>
      </c>
      <c r="AN326" s="195" t="str">
        <f t="shared" si="664"/>
        <v/>
      </c>
      <c r="AO326" s="195" t="str">
        <f t="shared" si="664"/>
        <v/>
      </c>
      <c r="AP326" s="195" t="str">
        <f t="shared" si="664"/>
        <v/>
      </c>
      <c r="AQ326" s="196" t="str">
        <f>IF(J326&gt;0,"",IF(J327&gt;0,1,""))</f>
        <v/>
      </c>
      <c r="AR326" s="196" t="str">
        <f>IF(J326="","",IF(C326&gt;0,"",1))</f>
        <v/>
      </c>
      <c r="AS326" s="195" t="str">
        <f t="shared" si="669"/>
        <v/>
      </c>
      <c r="AT326" s="195" t="str">
        <f t="shared" si="669"/>
        <v/>
      </c>
      <c r="AU326" s="195" t="str">
        <f t="shared" si="669"/>
        <v/>
      </c>
      <c r="AV326" s="195" t="str">
        <f t="shared" si="669"/>
        <v/>
      </c>
      <c r="AW326" s="196">
        <f>COUNTIF($C$14:C326,C326)</f>
        <v>0</v>
      </c>
      <c r="AX326" s="195" t="str">
        <f t="shared" si="669"/>
        <v/>
      </c>
      <c r="AY326" s="195" t="str">
        <f t="shared" si="669"/>
        <v/>
      </c>
      <c r="AZ326" s="195" t="str">
        <f t="shared" si="669"/>
        <v/>
      </c>
      <c r="BA326" s="195" t="str">
        <f t="shared" si="669"/>
        <v/>
      </c>
    </row>
    <row r="327" spans="1:53" s="17" customFormat="1" ht="18" customHeight="1" thickBot="1">
      <c r="A327" s="344"/>
      <c r="B327" s="315"/>
      <c r="C327" s="317"/>
      <c r="D327" s="317"/>
      <c r="E327" s="317"/>
      <c r="F327" s="39" t="str">
        <f>IF(C326&gt;0,VLOOKUP(C326,男子登録情報!$A$1:$H$1688,5,0),"")</f>
        <v/>
      </c>
      <c r="G327" s="353"/>
      <c r="H327" s="353"/>
      <c r="I327" s="9" t="s">
        <v>33</v>
      </c>
      <c r="J327" s="152"/>
      <c r="K327" s="7" t="str">
        <f>IF(J327&gt;0,VLOOKUP(J327,男子登録情報!$J$2:$K$21,2,0),"")</f>
        <v/>
      </c>
      <c r="L327" s="9" t="s">
        <v>34</v>
      </c>
      <c r="M327" s="206"/>
      <c r="N327" s="8" t="str">
        <f t="shared" si="560"/>
        <v/>
      </c>
      <c r="O327" s="630"/>
      <c r="P327" s="305"/>
      <c r="Q327" s="306"/>
      <c r="R327" s="307"/>
      <c r="S327" s="330"/>
      <c r="T327" s="330"/>
      <c r="Y327" s="195" t="str">
        <f>IF(C326="","",COUNTIF($B$14:$C$462,C326))</f>
        <v/>
      </c>
      <c r="Z327" s="195" t="str">
        <f t="shared" ref="Z327" si="686">IF(C326="","",COUNTIF($J$14:$J$463,J327))</f>
        <v/>
      </c>
      <c r="AA327" s="195" t="str">
        <f t="shared" ref="AA327" si="687">IF(C326="","",IF(AND(Y327&gt;1,Z327&gt;1),1,""))</f>
        <v/>
      </c>
      <c r="AB327" s="195" t="str">
        <f t="shared" si="566"/>
        <v/>
      </c>
      <c r="AC327" s="195" t="str">
        <f t="shared" si="567"/>
        <v/>
      </c>
      <c r="AD327" s="195" t="str">
        <f t="shared" si="664"/>
        <v/>
      </c>
      <c r="AE327" s="195" t="str">
        <f t="shared" si="664"/>
        <v/>
      </c>
      <c r="AF327" s="195" t="str">
        <f t="shared" si="664"/>
        <v/>
      </c>
      <c r="AG327" s="195" t="str">
        <f t="shared" si="664"/>
        <v/>
      </c>
      <c r="AH327" s="195" t="str">
        <f t="shared" si="664"/>
        <v/>
      </c>
      <c r="AI327" s="195" t="str">
        <f t="shared" si="664"/>
        <v/>
      </c>
      <c r="AJ327" s="195" t="str">
        <f t="shared" si="664"/>
        <v/>
      </c>
      <c r="AK327" s="195" t="str">
        <f t="shared" si="664"/>
        <v/>
      </c>
      <c r="AL327" s="195" t="str">
        <f t="shared" si="664"/>
        <v/>
      </c>
      <c r="AM327" s="195" t="str">
        <f t="shared" si="664"/>
        <v/>
      </c>
      <c r="AN327" s="195" t="str">
        <f t="shared" si="664"/>
        <v/>
      </c>
      <c r="AO327" s="195" t="str">
        <f t="shared" si="664"/>
        <v/>
      </c>
      <c r="AP327" s="195" t="str">
        <f t="shared" si="664"/>
        <v/>
      </c>
      <c r="AQ327" s="196" t="str">
        <f>IF(J327&gt;0,"",IF(J328&gt;0,1,""))</f>
        <v/>
      </c>
      <c r="AR327" s="196" t="str">
        <f>IF(J327="","",IF(C326&gt;0,"",1))</f>
        <v/>
      </c>
      <c r="AS327" s="195" t="str">
        <f t="shared" si="669"/>
        <v/>
      </c>
      <c r="AT327" s="195" t="str">
        <f t="shared" si="669"/>
        <v/>
      </c>
      <c r="AU327" s="195" t="str">
        <f t="shared" si="669"/>
        <v/>
      </c>
      <c r="AV327" s="195" t="str">
        <f t="shared" si="669"/>
        <v/>
      </c>
      <c r="AW327" s="196"/>
      <c r="AX327" s="195" t="str">
        <f t="shared" si="669"/>
        <v/>
      </c>
      <c r="AY327" s="195" t="str">
        <f t="shared" si="669"/>
        <v/>
      </c>
      <c r="AZ327" s="195" t="str">
        <f t="shared" si="669"/>
        <v/>
      </c>
      <c r="BA327" s="195" t="str">
        <f t="shared" si="669"/>
        <v/>
      </c>
    </row>
    <row r="328" spans="1:53" s="17" customFormat="1" ht="18" customHeight="1" thickBot="1">
      <c r="A328" s="345"/>
      <c r="B328" s="303" t="s">
        <v>35</v>
      </c>
      <c r="C328" s="304"/>
      <c r="D328" s="40"/>
      <c r="E328" s="40"/>
      <c r="F328" s="41"/>
      <c r="G328" s="354"/>
      <c r="H328" s="354"/>
      <c r="I328" s="10" t="s">
        <v>36</v>
      </c>
      <c r="J328" s="152"/>
      <c r="K328" s="11" t="str">
        <f>IF(J328&gt;0,VLOOKUP(J328,男子登録情報!$J$2:$K$21,2,0),"")</f>
        <v/>
      </c>
      <c r="L328" s="12" t="s">
        <v>37</v>
      </c>
      <c r="M328" s="207"/>
      <c r="N328" s="8" t="str">
        <f t="shared" si="560"/>
        <v/>
      </c>
      <c r="O328" s="631"/>
      <c r="P328" s="308"/>
      <c r="Q328" s="309"/>
      <c r="R328" s="310"/>
      <c r="S328" s="331"/>
      <c r="T328" s="331"/>
      <c r="Y328" s="195" t="str">
        <f>IF(C326="","",COUNTIF($B$14:$C$462,C326))</f>
        <v/>
      </c>
      <c r="Z328" s="195" t="str">
        <f t="shared" ref="Z328" si="688">IF(C326="","",COUNTIF($J$14:$J$463,J328))</f>
        <v/>
      </c>
      <c r="AA328" s="195" t="str">
        <f t="shared" ref="AA328" si="689">IF(C326="","",IF(AND(Y328&gt;1,Z328&gt;1),1,""))</f>
        <v/>
      </c>
      <c r="AB328" s="195" t="str">
        <f t="shared" si="566"/>
        <v/>
      </c>
      <c r="AC328" s="195" t="str">
        <f t="shared" si="567"/>
        <v/>
      </c>
      <c r="AD328" s="195" t="str">
        <f t="shared" si="664"/>
        <v/>
      </c>
      <c r="AE328" s="195" t="str">
        <f t="shared" si="664"/>
        <v/>
      </c>
      <c r="AF328" s="195" t="str">
        <f t="shared" si="664"/>
        <v/>
      </c>
      <c r="AG328" s="195" t="str">
        <f t="shared" si="664"/>
        <v/>
      </c>
      <c r="AH328" s="195" t="str">
        <f t="shared" si="664"/>
        <v/>
      </c>
      <c r="AI328" s="195" t="str">
        <f t="shared" si="664"/>
        <v/>
      </c>
      <c r="AJ328" s="195" t="str">
        <f t="shared" si="664"/>
        <v/>
      </c>
      <c r="AK328" s="195" t="str">
        <f t="shared" si="664"/>
        <v/>
      </c>
      <c r="AL328" s="195" t="str">
        <f t="shared" si="664"/>
        <v/>
      </c>
      <c r="AM328" s="195" t="str">
        <f t="shared" si="664"/>
        <v/>
      </c>
      <c r="AN328" s="195" t="str">
        <f t="shared" si="664"/>
        <v/>
      </c>
      <c r="AO328" s="195" t="str">
        <f t="shared" si="664"/>
        <v/>
      </c>
      <c r="AP328" s="195" t="str">
        <f t="shared" si="664"/>
        <v/>
      </c>
      <c r="AQ328" s="196" t="str">
        <f>IF(C326="","",IF(S326&gt;0,"",IF(T326&gt;0,"",IF(COUNTBLANK(J326:J328)&lt;3,"",1))))</f>
        <v/>
      </c>
      <c r="AR328" s="196" t="str">
        <f>IF(J328="","",IF(C326&gt;0,"",1))</f>
        <v/>
      </c>
      <c r="AS328" s="195" t="str">
        <f t="shared" si="669"/>
        <v/>
      </c>
      <c r="AT328" s="195" t="str">
        <f t="shared" si="669"/>
        <v/>
      </c>
      <c r="AU328" s="195" t="str">
        <f t="shared" si="669"/>
        <v/>
      </c>
      <c r="AV328" s="195" t="str">
        <f t="shared" si="669"/>
        <v/>
      </c>
      <c r="AW328" s="196"/>
      <c r="AX328" s="195" t="str">
        <f t="shared" si="669"/>
        <v/>
      </c>
      <c r="AY328" s="195" t="str">
        <f t="shared" si="669"/>
        <v/>
      </c>
      <c r="AZ328" s="195" t="str">
        <f t="shared" si="669"/>
        <v/>
      </c>
      <c r="BA328" s="195" t="str">
        <f t="shared" si="669"/>
        <v/>
      </c>
    </row>
    <row r="329" spans="1:53" s="17" customFormat="1" ht="18" customHeight="1" thickTop="1" thickBot="1">
      <c r="A329" s="343">
        <v>106</v>
      </c>
      <c r="B329" s="314" t="s">
        <v>1234</v>
      </c>
      <c r="C329" s="316"/>
      <c r="D329" s="316" t="str">
        <f>IF(C329&gt;0,VLOOKUP(C329,男子登録情報!$A$1:$H$1688,3,0),"")</f>
        <v/>
      </c>
      <c r="E329" s="316" t="str">
        <f>IF(C329&gt;0,VLOOKUP(C329,男子登録情報!$A$1:$H$1688,4,0),"")</f>
        <v/>
      </c>
      <c r="F329" s="38" t="str">
        <f>IF(C329&gt;0,VLOOKUP(C329,男子登録情報!$A$1:$H$1688,8,0),"")</f>
        <v/>
      </c>
      <c r="G329" s="352" t="e">
        <f>IF(F330&gt;0,VLOOKUP(F330,男子登録情報!$N$2:$O$48,2,0),"")</f>
        <v>#N/A</v>
      </c>
      <c r="H329" s="352" t="str">
        <f>IF(C329&gt;0,TEXT(C329,"100000000"),"")</f>
        <v/>
      </c>
      <c r="I329" s="6" t="s">
        <v>29</v>
      </c>
      <c r="J329" s="152"/>
      <c r="K329" s="7" t="str">
        <f>IF(J329&gt;0,VLOOKUP(J329,男子登録情報!$J$1:$K$21,2,0),"")</f>
        <v/>
      </c>
      <c r="L329" s="6" t="s">
        <v>32</v>
      </c>
      <c r="M329" s="208"/>
      <c r="N329" s="8" t="str">
        <f t="shared" si="560"/>
        <v/>
      </c>
      <c r="O329" s="630"/>
      <c r="P329" s="326"/>
      <c r="Q329" s="327"/>
      <c r="R329" s="328"/>
      <c r="S329" s="329" t="str">
        <f>IF(C329="","",IF(COUNTIF('様式Ⅱ(男子4×100mR)'!$C$18:$C$29,C329)=0,"",$A$5))</f>
        <v/>
      </c>
      <c r="T329" s="329" t="str">
        <f>IF(C329="","",IF(COUNTIF('様式Ⅱ(男子4×400mR)'!$C$18:$C$29,C329)=0,"",$A$5))</f>
        <v/>
      </c>
      <c r="Y329" s="195" t="str">
        <f>IF(C329="","",COUNTIF($B$14:$C$462,C329))</f>
        <v/>
      </c>
      <c r="Z329" s="195" t="str">
        <f t="shared" ref="Z329" si="690">IF(C329="","",COUNTIF($J$14:$J$463,J329))</f>
        <v/>
      </c>
      <c r="AA329" s="195" t="str">
        <f t="shared" ref="AA329" si="691">IF(C329="","",IF(AND(Y329&gt;1,Z329&gt;1),1,""))</f>
        <v/>
      </c>
      <c r="AB329" s="195" t="str">
        <f t="shared" si="566"/>
        <v/>
      </c>
      <c r="AC329" s="195" t="str">
        <f t="shared" si="567"/>
        <v/>
      </c>
      <c r="AD329" s="195" t="str">
        <f t="shared" si="664"/>
        <v/>
      </c>
      <c r="AE329" s="195" t="str">
        <f t="shared" si="664"/>
        <v/>
      </c>
      <c r="AF329" s="195" t="str">
        <f t="shared" si="664"/>
        <v/>
      </c>
      <c r="AG329" s="195" t="str">
        <f t="shared" si="664"/>
        <v/>
      </c>
      <c r="AH329" s="195" t="str">
        <f t="shared" si="664"/>
        <v/>
      </c>
      <c r="AI329" s="195" t="str">
        <f t="shared" si="664"/>
        <v/>
      </c>
      <c r="AJ329" s="195" t="str">
        <f t="shared" si="664"/>
        <v/>
      </c>
      <c r="AK329" s="195" t="str">
        <f t="shared" si="664"/>
        <v/>
      </c>
      <c r="AL329" s="195" t="str">
        <f t="shared" si="664"/>
        <v/>
      </c>
      <c r="AM329" s="195" t="str">
        <f t="shared" si="664"/>
        <v/>
      </c>
      <c r="AN329" s="195" t="str">
        <f t="shared" si="664"/>
        <v/>
      </c>
      <c r="AO329" s="195" t="str">
        <f t="shared" si="664"/>
        <v/>
      </c>
      <c r="AP329" s="195" t="str">
        <f t="shared" si="664"/>
        <v/>
      </c>
      <c r="AQ329" s="196" t="str">
        <f>IF(J329&gt;0,"",IF(J330&gt;0,1,""))</f>
        <v/>
      </c>
      <c r="AR329" s="196" t="str">
        <f>IF(J329="","",IF(C329&gt;0,"",1))</f>
        <v/>
      </c>
      <c r="AS329" s="195" t="str">
        <f t="shared" si="669"/>
        <v/>
      </c>
      <c r="AT329" s="195" t="str">
        <f t="shared" si="669"/>
        <v/>
      </c>
      <c r="AU329" s="195" t="str">
        <f t="shared" si="669"/>
        <v/>
      </c>
      <c r="AV329" s="195" t="str">
        <f t="shared" si="669"/>
        <v/>
      </c>
      <c r="AW329" s="196">
        <f>COUNTIF($C$14:C329,C329)</f>
        <v>0</v>
      </c>
      <c r="AX329" s="195" t="str">
        <f t="shared" si="669"/>
        <v/>
      </c>
      <c r="AY329" s="195" t="str">
        <f t="shared" si="669"/>
        <v/>
      </c>
      <c r="AZ329" s="195" t="str">
        <f t="shared" si="669"/>
        <v/>
      </c>
      <c r="BA329" s="195" t="str">
        <f t="shared" si="669"/>
        <v/>
      </c>
    </row>
    <row r="330" spans="1:53" s="17" customFormat="1" ht="18" customHeight="1" thickBot="1">
      <c r="A330" s="344"/>
      <c r="B330" s="315"/>
      <c r="C330" s="317"/>
      <c r="D330" s="317"/>
      <c r="E330" s="317"/>
      <c r="F330" s="39" t="str">
        <f>IF(C329&gt;0,VLOOKUP(C329,男子登録情報!$A$1:$H$1688,5,0),"")</f>
        <v/>
      </c>
      <c r="G330" s="353"/>
      <c r="H330" s="353"/>
      <c r="I330" s="9" t="s">
        <v>33</v>
      </c>
      <c r="J330" s="152"/>
      <c r="K330" s="7" t="str">
        <f>IF(J330&gt;0,VLOOKUP(J330,男子登録情報!$J$2:$K$21,2,0),"")</f>
        <v/>
      </c>
      <c r="L330" s="9" t="s">
        <v>34</v>
      </c>
      <c r="M330" s="206"/>
      <c r="N330" s="8" t="str">
        <f t="shared" si="560"/>
        <v/>
      </c>
      <c r="O330" s="630"/>
      <c r="P330" s="305"/>
      <c r="Q330" s="306"/>
      <c r="R330" s="307"/>
      <c r="S330" s="330"/>
      <c r="T330" s="330"/>
      <c r="Y330" s="195" t="str">
        <f>IF(C329="","",COUNTIF($B$14:$C$462,C329))</f>
        <v/>
      </c>
      <c r="Z330" s="195" t="str">
        <f t="shared" ref="Z330" si="692">IF(C329="","",COUNTIF($J$14:$J$463,J330))</f>
        <v/>
      </c>
      <c r="AA330" s="195" t="str">
        <f t="shared" ref="AA330" si="693">IF(C329="","",IF(AND(Y330&gt;1,Z330&gt;1),1,""))</f>
        <v/>
      </c>
      <c r="AB330" s="195" t="str">
        <f t="shared" si="566"/>
        <v/>
      </c>
      <c r="AC330" s="195" t="str">
        <f t="shared" si="567"/>
        <v/>
      </c>
      <c r="AD330" s="195" t="str">
        <f t="shared" si="664"/>
        <v/>
      </c>
      <c r="AE330" s="195" t="str">
        <f t="shared" si="664"/>
        <v/>
      </c>
      <c r="AF330" s="195" t="str">
        <f t="shared" si="664"/>
        <v/>
      </c>
      <c r="AG330" s="195" t="str">
        <f t="shared" si="664"/>
        <v/>
      </c>
      <c r="AH330" s="195" t="str">
        <f t="shared" si="664"/>
        <v/>
      </c>
      <c r="AI330" s="195" t="str">
        <f t="shared" si="664"/>
        <v/>
      </c>
      <c r="AJ330" s="195" t="str">
        <f t="shared" si="664"/>
        <v/>
      </c>
      <c r="AK330" s="195" t="str">
        <f t="shared" si="664"/>
        <v/>
      </c>
      <c r="AL330" s="195" t="str">
        <f t="shared" si="664"/>
        <v/>
      </c>
      <c r="AM330" s="195" t="str">
        <f t="shared" si="664"/>
        <v/>
      </c>
      <c r="AN330" s="195" t="str">
        <f t="shared" si="664"/>
        <v/>
      </c>
      <c r="AO330" s="195" t="str">
        <f t="shared" si="664"/>
        <v/>
      </c>
      <c r="AP330" s="195" t="str">
        <f t="shared" si="664"/>
        <v/>
      </c>
      <c r="AQ330" s="196" t="str">
        <f>IF(J330&gt;0,"",IF(J331&gt;0,1,""))</f>
        <v/>
      </c>
      <c r="AR330" s="196" t="str">
        <f>IF(J330="","",IF(C329&gt;0,"",1))</f>
        <v/>
      </c>
      <c r="AS330" s="195" t="str">
        <f t="shared" si="669"/>
        <v/>
      </c>
      <c r="AT330" s="195" t="str">
        <f t="shared" si="669"/>
        <v/>
      </c>
      <c r="AU330" s="195" t="str">
        <f t="shared" si="669"/>
        <v/>
      </c>
      <c r="AV330" s="195" t="str">
        <f t="shared" si="669"/>
        <v/>
      </c>
      <c r="AW330" s="196"/>
      <c r="AX330" s="195" t="str">
        <f t="shared" si="669"/>
        <v/>
      </c>
      <c r="AY330" s="195" t="str">
        <f t="shared" si="669"/>
        <v/>
      </c>
      <c r="AZ330" s="195" t="str">
        <f t="shared" si="669"/>
        <v/>
      </c>
      <c r="BA330" s="195" t="str">
        <f t="shared" si="669"/>
        <v/>
      </c>
    </row>
    <row r="331" spans="1:53" s="17" customFormat="1" ht="18" customHeight="1" thickBot="1">
      <c r="A331" s="345"/>
      <c r="B331" s="303" t="s">
        <v>35</v>
      </c>
      <c r="C331" s="304"/>
      <c r="D331" s="40"/>
      <c r="E331" s="40"/>
      <c r="F331" s="41"/>
      <c r="G331" s="354"/>
      <c r="H331" s="354"/>
      <c r="I331" s="10" t="s">
        <v>36</v>
      </c>
      <c r="J331" s="152"/>
      <c r="K331" s="11" t="str">
        <f>IF(J331&gt;0,VLOOKUP(J331,男子登録情報!$J$2:$K$21,2,0),"")</f>
        <v/>
      </c>
      <c r="L331" s="12" t="s">
        <v>37</v>
      </c>
      <c r="M331" s="207"/>
      <c r="N331" s="8" t="str">
        <f t="shared" si="560"/>
        <v/>
      </c>
      <c r="O331" s="631"/>
      <c r="P331" s="308"/>
      <c r="Q331" s="309"/>
      <c r="R331" s="310"/>
      <c r="S331" s="331"/>
      <c r="T331" s="331"/>
      <c r="Y331" s="195" t="str">
        <f>IF(C329="","",COUNTIF($B$14:$C$462,C329))</f>
        <v/>
      </c>
      <c r="Z331" s="195" t="str">
        <f t="shared" ref="Z331" si="694">IF(C329="","",COUNTIF($J$14:$J$463,J331))</f>
        <v/>
      </c>
      <c r="AA331" s="195" t="str">
        <f t="shared" ref="AA331" si="695">IF(C329="","",IF(AND(Y331&gt;1,Z331&gt;1),1,""))</f>
        <v/>
      </c>
      <c r="AB331" s="195" t="str">
        <f t="shared" si="566"/>
        <v/>
      </c>
      <c r="AC331" s="195" t="str">
        <f t="shared" si="567"/>
        <v/>
      </c>
      <c r="AD331" s="195" t="str">
        <f t="shared" si="664"/>
        <v/>
      </c>
      <c r="AE331" s="195" t="str">
        <f t="shared" si="664"/>
        <v/>
      </c>
      <c r="AF331" s="195" t="str">
        <f t="shared" si="664"/>
        <v/>
      </c>
      <c r="AG331" s="195" t="str">
        <f t="shared" si="664"/>
        <v/>
      </c>
      <c r="AH331" s="195" t="str">
        <f t="shared" si="664"/>
        <v/>
      </c>
      <c r="AI331" s="195" t="str">
        <f t="shared" si="664"/>
        <v/>
      </c>
      <c r="AJ331" s="195" t="str">
        <f t="shared" si="664"/>
        <v/>
      </c>
      <c r="AK331" s="195" t="str">
        <f t="shared" si="664"/>
        <v/>
      </c>
      <c r="AL331" s="195" t="str">
        <f t="shared" si="664"/>
        <v/>
      </c>
      <c r="AM331" s="195" t="str">
        <f t="shared" si="664"/>
        <v/>
      </c>
      <c r="AN331" s="195" t="str">
        <f t="shared" si="664"/>
        <v/>
      </c>
      <c r="AO331" s="195" t="str">
        <f t="shared" si="664"/>
        <v/>
      </c>
      <c r="AP331" s="195" t="str">
        <f t="shared" si="664"/>
        <v/>
      </c>
      <c r="AQ331" s="196" t="str">
        <f>IF(C329="","",IF(S329&gt;0,"",IF(T329&gt;0,"",IF(COUNTBLANK(J329:J331)&lt;3,"",1))))</f>
        <v/>
      </c>
      <c r="AR331" s="196" t="str">
        <f>IF(J331="","",IF(C329&gt;0,"",1))</f>
        <v/>
      </c>
      <c r="AS331" s="195" t="str">
        <f t="shared" si="669"/>
        <v/>
      </c>
      <c r="AT331" s="195" t="str">
        <f t="shared" si="669"/>
        <v/>
      </c>
      <c r="AU331" s="195" t="str">
        <f t="shared" si="669"/>
        <v/>
      </c>
      <c r="AV331" s="195" t="str">
        <f t="shared" si="669"/>
        <v/>
      </c>
      <c r="AW331" s="196"/>
      <c r="AX331" s="195" t="str">
        <f t="shared" si="669"/>
        <v/>
      </c>
      <c r="AY331" s="195" t="str">
        <f t="shared" si="669"/>
        <v/>
      </c>
      <c r="AZ331" s="195" t="str">
        <f t="shared" si="669"/>
        <v/>
      </c>
      <c r="BA331" s="195" t="str">
        <f t="shared" si="669"/>
        <v/>
      </c>
    </row>
    <row r="332" spans="1:53" s="17" customFormat="1" ht="18" customHeight="1" thickTop="1" thickBot="1">
      <c r="A332" s="343">
        <v>107</v>
      </c>
      <c r="B332" s="314" t="s">
        <v>1234</v>
      </c>
      <c r="C332" s="316"/>
      <c r="D332" s="316" t="str">
        <f>IF(C332&gt;0,VLOOKUP(C332,男子登録情報!$A$1:$H$1688,3,0),"")</f>
        <v/>
      </c>
      <c r="E332" s="316" t="str">
        <f>IF(C332&gt;0,VLOOKUP(C332,男子登録情報!$A$1:$H$1688,4,0),"")</f>
        <v/>
      </c>
      <c r="F332" s="38" t="str">
        <f>IF(C332&gt;0,VLOOKUP(C332,男子登録情報!$A$1:$H$1688,8,0),"")</f>
        <v/>
      </c>
      <c r="G332" s="352" t="e">
        <f>IF(F333&gt;0,VLOOKUP(F333,男子登録情報!$N$2:$O$48,2,0),"")</f>
        <v>#N/A</v>
      </c>
      <c r="H332" s="352" t="str">
        <f>IF(C332&gt;0,TEXT(C332,"100000000"),"")</f>
        <v/>
      </c>
      <c r="I332" s="6" t="s">
        <v>29</v>
      </c>
      <c r="J332" s="152"/>
      <c r="K332" s="7" t="str">
        <f>IF(J332&gt;0,VLOOKUP(J332,男子登録情報!$J$1:$K$21,2,0),"")</f>
        <v/>
      </c>
      <c r="L332" s="6" t="s">
        <v>32</v>
      </c>
      <c r="M332" s="208"/>
      <c r="N332" s="8" t="str">
        <f t="shared" si="560"/>
        <v/>
      </c>
      <c r="O332" s="630"/>
      <c r="P332" s="326"/>
      <c r="Q332" s="327"/>
      <c r="R332" s="328"/>
      <c r="S332" s="329" t="str">
        <f>IF(C332="","",IF(COUNTIF('様式Ⅱ(男子4×100mR)'!$C$18:$C$29,C332)=0,"",$A$5))</f>
        <v/>
      </c>
      <c r="T332" s="329" t="str">
        <f>IF(C332="","",IF(COUNTIF('様式Ⅱ(男子4×400mR)'!$C$18:$C$29,C332)=0,"",$A$5))</f>
        <v/>
      </c>
      <c r="Y332" s="195" t="str">
        <f>IF(C332="","",COUNTIF($B$14:$C$462,C332))</f>
        <v/>
      </c>
      <c r="Z332" s="195" t="str">
        <f t="shared" ref="Z332" si="696">IF(C332="","",COUNTIF($J$14:$J$463,J332))</f>
        <v/>
      </c>
      <c r="AA332" s="195" t="str">
        <f t="shared" ref="AA332" si="697">IF(C332="","",IF(AND(Y332&gt;1,Z332&gt;1),1,""))</f>
        <v/>
      </c>
      <c r="AB332" s="195" t="str">
        <f t="shared" si="566"/>
        <v/>
      </c>
      <c r="AC332" s="195" t="str">
        <f t="shared" si="567"/>
        <v/>
      </c>
      <c r="AD332" s="195" t="str">
        <f t="shared" si="664"/>
        <v/>
      </c>
      <c r="AE332" s="195" t="str">
        <f t="shared" si="664"/>
        <v/>
      </c>
      <c r="AF332" s="195" t="str">
        <f t="shared" si="664"/>
        <v/>
      </c>
      <c r="AG332" s="195" t="str">
        <f t="shared" si="664"/>
        <v/>
      </c>
      <c r="AH332" s="195" t="str">
        <f t="shared" si="664"/>
        <v/>
      </c>
      <c r="AI332" s="195" t="str">
        <f t="shared" si="664"/>
        <v/>
      </c>
      <c r="AJ332" s="195" t="str">
        <f t="shared" si="664"/>
        <v/>
      </c>
      <c r="AK332" s="195" t="str">
        <f t="shared" si="664"/>
        <v/>
      </c>
      <c r="AL332" s="195" t="str">
        <f t="shared" si="664"/>
        <v/>
      </c>
      <c r="AM332" s="195" t="str">
        <f t="shared" si="664"/>
        <v/>
      </c>
      <c r="AN332" s="195" t="str">
        <f t="shared" si="664"/>
        <v/>
      </c>
      <c r="AO332" s="195" t="str">
        <f t="shared" si="664"/>
        <v/>
      </c>
      <c r="AP332" s="195" t="str">
        <f t="shared" si="664"/>
        <v/>
      </c>
      <c r="AQ332" s="196" t="str">
        <f>IF(J332&gt;0,"",IF(J333&gt;0,1,""))</f>
        <v/>
      </c>
      <c r="AR332" s="196" t="str">
        <f>IF(J332="","",IF(C332&gt;0,"",1))</f>
        <v/>
      </c>
      <c r="AS332" s="195" t="str">
        <f t="shared" si="669"/>
        <v/>
      </c>
      <c r="AT332" s="195" t="str">
        <f t="shared" si="669"/>
        <v/>
      </c>
      <c r="AU332" s="195" t="str">
        <f t="shared" si="669"/>
        <v/>
      </c>
      <c r="AV332" s="195" t="str">
        <f t="shared" si="669"/>
        <v/>
      </c>
      <c r="AW332" s="196">
        <f>COUNTIF($C$14:C332,C332)</f>
        <v>0</v>
      </c>
      <c r="AX332" s="195" t="str">
        <f t="shared" si="669"/>
        <v/>
      </c>
      <c r="AY332" s="195" t="str">
        <f t="shared" si="669"/>
        <v/>
      </c>
      <c r="AZ332" s="195" t="str">
        <f t="shared" si="669"/>
        <v/>
      </c>
      <c r="BA332" s="195" t="str">
        <f t="shared" si="669"/>
        <v/>
      </c>
    </row>
    <row r="333" spans="1:53" s="17" customFormat="1" ht="18" customHeight="1" thickBot="1">
      <c r="A333" s="344"/>
      <c r="B333" s="315"/>
      <c r="C333" s="317"/>
      <c r="D333" s="317"/>
      <c r="E333" s="317"/>
      <c r="F333" s="39" t="str">
        <f>IF(C332&gt;0,VLOOKUP(C332,男子登録情報!$A$1:$H$1688,5,0),"")</f>
        <v/>
      </c>
      <c r="G333" s="353"/>
      <c r="H333" s="353"/>
      <c r="I333" s="9" t="s">
        <v>33</v>
      </c>
      <c r="J333" s="152"/>
      <c r="K333" s="7" t="str">
        <f>IF(J333&gt;0,VLOOKUP(J333,男子登録情報!$J$2:$K$21,2,0),"")</f>
        <v/>
      </c>
      <c r="L333" s="9" t="s">
        <v>34</v>
      </c>
      <c r="M333" s="206"/>
      <c r="N333" s="8" t="str">
        <f t="shared" si="560"/>
        <v/>
      </c>
      <c r="O333" s="630"/>
      <c r="P333" s="305"/>
      <c r="Q333" s="306"/>
      <c r="R333" s="307"/>
      <c r="S333" s="330"/>
      <c r="T333" s="330"/>
      <c r="Y333" s="195" t="str">
        <f>IF(C332="","",COUNTIF($B$14:$C$462,C332))</f>
        <v/>
      </c>
      <c r="Z333" s="195" t="str">
        <f t="shared" ref="Z333" si="698">IF(C332="","",COUNTIF($J$14:$J$463,J333))</f>
        <v/>
      </c>
      <c r="AA333" s="195" t="str">
        <f t="shared" ref="AA333" si="699">IF(C332="","",IF(AND(Y333&gt;1,Z333&gt;1),1,""))</f>
        <v/>
      </c>
      <c r="AB333" s="195" t="str">
        <f t="shared" si="566"/>
        <v/>
      </c>
      <c r="AC333" s="195" t="str">
        <f t="shared" si="567"/>
        <v/>
      </c>
      <c r="AD333" s="195" t="str">
        <f t="shared" si="664"/>
        <v/>
      </c>
      <c r="AE333" s="195" t="str">
        <f t="shared" si="664"/>
        <v/>
      </c>
      <c r="AF333" s="195" t="str">
        <f t="shared" si="664"/>
        <v/>
      </c>
      <c r="AG333" s="195" t="str">
        <f t="shared" si="664"/>
        <v/>
      </c>
      <c r="AH333" s="195" t="str">
        <f t="shared" si="664"/>
        <v/>
      </c>
      <c r="AI333" s="195" t="str">
        <f t="shared" si="664"/>
        <v/>
      </c>
      <c r="AJ333" s="195" t="str">
        <f t="shared" si="664"/>
        <v/>
      </c>
      <c r="AK333" s="195" t="str">
        <f t="shared" si="664"/>
        <v/>
      </c>
      <c r="AL333" s="195" t="str">
        <f t="shared" si="664"/>
        <v/>
      </c>
      <c r="AM333" s="195" t="str">
        <f t="shared" si="664"/>
        <v/>
      </c>
      <c r="AN333" s="195" t="str">
        <f t="shared" si="664"/>
        <v/>
      </c>
      <c r="AO333" s="195" t="str">
        <f t="shared" si="664"/>
        <v/>
      </c>
      <c r="AP333" s="195" t="str">
        <f t="shared" si="664"/>
        <v/>
      </c>
      <c r="AQ333" s="196" t="str">
        <f>IF(J333&gt;0,"",IF(J334&gt;0,1,""))</f>
        <v/>
      </c>
      <c r="AR333" s="196" t="str">
        <f>IF(J333="","",IF(C332&gt;0,"",1))</f>
        <v/>
      </c>
      <c r="AS333" s="195" t="str">
        <f t="shared" si="669"/>
        <v/>
      </c>
      <c r="AT333" s="195" t="str">
        <f t="shared" si="669"/>
        <v/>
      </c>
      <c r="AU333" s="195" t="str">
        <f t="shared" si="669"/>
        <v/>
      </c>
      <c r="AV333" s="195" t="str">
        <f t="shared" si="669"/>
        <v/>
      </c>
      <c r="AW333" s="196"/>
      <c r="AX333" s="195" t="str">
        <f t="shared" si="669"/>
        <v/>
      </c>
      <c r="AY333" s="195" t="str">
        <f t="shared" si="669"/>
        <v/>
      </c>
      <c r="AZ333" s="195" t="str">
        <f t="shared" si="669"/>
        <v/>
      </c>
      <c r="BA333" s="195" t="str">
        <f t="shared" si="669"/>
        <v/>
      </c>
    </row>
    <row r="334" spans="1:53" s="17" customFormat="1" ht="18" customHeight="1" thickBot="1">
      <c r="A334" s="345"/>
      <c r="B334" s="303" t="s">
        <v>35</v>
      </c>
      <c r="C334" s="304"/>
      <c r="D334" s="40"/>
      <c r="E334" s="40"/>
      <c r="F334" s="41"/>
      <c r="G334" s="354"/>
      <c r="H334" s="354"/>
      <c r="I334" s="10" t="s">
        <v>36</v>
      </c>
      <c r="J334" s="152"/>
      <c r="K334" s="11" t="str">
        <f>IF(J334&gt;0,VLOOKUP(J334,男子登録情報!$J$2:$K$21,2,0),"")</f>
        <v/>
      </c>
      <c r="L334" s="12" t="s">
        <v>37</v>
      </c>
      <c r="M334" s="207"/>
      <c r="N334" s="8" t="str">
        <f t="shared" ref="N334:N397" si="700">IF(K334="","",LEFT(K334,5)&amp;" "&amp;IF(OR(LEFT(K334,3)*1&lt;70,LEFT(K334,3)*1&gt;100),REPT(0,7-LEN(M334)),REPT(0,5-LEN(M334)))&amp;M334)</f>
        <v/>
      </c>
      <c r="O334" s="631"/>
      <c r="P334" s="308"/>
      <c r="Q334" s="309"/>
      <c r="R334" s="310"/>
      <c r="S334" s="331"/>
      <c r="T334" s="331"/>
      <c r="Y334" s="195" t="str">
        <f>IF(C332="","",COUNTIF($B$14:$C$462,C332))</f>
        <v/>
      </c>
      <c r="Z334" s="195" t="str">
        <f t="shared" ref="Z334" si="701">IF(C332="","",COUNTIF($J$14:$J$463,J334))</f>
        <v/>
      </c>
      <c r="AA334" s="195" t="str">
        <f t="shared" ref="AA334" si="702">IF(C332="","",IF(AND(Y334&gt;1,Z334&gt;1),1,""))</f>
        <v/>
      </c>
      <c r="AB334" s="195" t="str">
        <f t="shared" si="566"/>
        <v/>
      </c>
      <c r="AC334" s="195" t="str">
        <f t="shared" si="567"/>
        <v/>
      </c>
      <c r="AD334" s="195" t="str">
        <f t="shared" si="664"/>
        <v/>
      </c>
      <c r="AE334" s="195" t="str">
        <f t="shared" si="664"/>
        <v/>
      </c>
      <c r="AF334" s="195" t="str">
        <f t="shared" si="664"/>
        <v/>
      </c>
      <c r="AG334" s="195" t="str">
        <f t="shared" si="664"/>
        <v/>
      </c>
      <c r="AH334" s="195" t="str">
        <f t="shared" si="664"/>
        <v/>
      </c>
      <c r="AI334" s="195" t="str">
        <f t="shared" si="664"/>
        <v/>
      </c>
      <c r="AJ334" s="195" t="str">
        <f t="shared" si="664"/>
        <v/>
      </c>
      <c r="AK334" s="195" t="str">
        <f t="shared" si="664"/>
        <v/>
      </c>
      <c r="AL334" s="195" t="str">
        <f t="shared" si="664"/>
        <v/>
      </c>
      <c r="AM334" s="195" t="str">
        <f t="shared" si="664"/>
        <v/>
      </c>
      <c r="AN334" s="195" t="str">
        <f t="shared" si="664"/>
        <v/>
      </c>
      <c r="AO334" s="195" t="str">
        <f t="shared" si="664"/>
        <v/>
      </c>
      <c r="AP334" s="195" t="str">
        <f t="shared" si="664"/>
        <v/>
      </c>
      <c r="AQ334" s="196" t="str">
        <f>IF(C332="","",IF(S332&gt;0,"",IF(T332&gt;0,"",IF(COUNTBLANK(J332:J334)&lt;3,"",1))))</f>
        <v/>
      </c>
      <c r="AR334" s="196" t="str">
        <f>IF(J334="","",IF(C332&gt;0,"",1))</f>
        <v/>
      </c>
      <c r="AS334" s="195" t="str">
        <f t="shared" ref="AS334:BA349" si="703">IF($J334="","",COUNTIF($M334,AS$13))</f>
        <v/>
      </c>
      <c r="AT334" s="195" t="str">
        <f t="shared" si="703"/>
        <v/>
      </c>
      <c r="AU334" s="195" t="str">
        <f t="shared" si="703"/>
        <v/>
      </c>
      <c r="AV334" s="195" t="str">
        <f t="shared" si="703"/>
        <v/>
      </c>
      <c r="AW334" s="196"/>
      <c r="AX334" s="195" t="str">
        <f t="shared" si="703"/>
        <v/>
      </c>
      <c r="AY334" s="195" t="str">
        <f t="shared" si="703"/>
        <v/>
      </c>
      <c r="AZ334" s="195" t="str">
        <f t="shared" si="703"/>
        <v/>
      </c>
      <c r="BA334" s="195" t="str">
        <f t="shared" si="703"/>
        <v/>
      </c>
    </row>
    <row r="335" spans="1:53" s="17" customFormat="1" ht="18" customHeight="1" thickTop="1" thickBot="1">
      <c r="A335" s="343">
        <v>108</v>
      </c>
      <c r="B335" s="314" t="s">
        <v>1234</v>
      </c>
      <c r="C335" s="316"/>
      <c r="D335" s="316" t="str">
        <f>IF(C335&gt;0,VLOOKUP(C335,男子登録情報!$A$1:$H$1688,3,0),"")</f>
        <v/>
      </c>
      <c r="E335" s="316" t="str">
        <f>IF(C335&gt;0,VLOOKUP(C335,男子登録情報!$A$1:$H$1688,4,0),"")</f>
        <v/>
      </c>
      <c r="F335" s="38" t="str">
        <f>IF(C335&gt;0,VLOOKUP(C335,男子登録情報!$A$1:$H$1688,8,0),"")</f>
        <v/>
      </c>
      <c r="G335" s="352" t="e">
        <f>IF(F336&gt;0,VLOOKUP(F336,男子登録情報!$N$2:$O$48,2,0),"")</f>
        <v>#N/A</v>
      </c>
      <c r="H335" s="352" t="str">
        <f>IF(C335&gt;0,TEXT(C335,"100000000"),"")</f>
        <v/>
      </c>
      <c r="I335" s="6" t="s">
        <v>29</v>
      </c>
      <c r="J335" s="152"/>
      <c r="K335" s="7" t="str">
        <f>IF(J335&gt;0,VLOOKUP(J335,男子登録情報!$J$1:$K$21,2,0),"")</f>
        <v/>
      </c>
      <c r="L335" s="6" t="s">
        <v>32</v>
      </c>
      <c r="M335" s="208"/>
      <c r="N335" s="8" t="str">
        <f t="shared" si="700"/>
        <v/>
      </c>
      <c r="O335" s="630"/>
      <c r="P335" s="326"/>
      <c r="Q335" s="327"/>
      <c r="R335" s="328"/>
      <c r="S335" s="329" t="str">
        <f>IF(C335="","",IF(COUNTIF('様式Ⅱ(男子4×100mR)'!$C$18:$C$29,C335)=0,"",$A$5))</f>
        <v/>
      </c>
      <c r="T335" s="329" t="str">
        <f>IF(C335="","",IF(COUNTIF('様式Ⅱ(男子4×400mR)'!$C$18:$C$29,C335)=0,"",$A$5))</f>
        <v/>
      </c>
      <c r="Y335" s="195" t="str">
        <f>IF(C335="","",COUNTIF($B$14:$C$462,C335))</f>
        <v/>
      </c>
      <c r="Z335" s="195" t="str">
        <f t="shared" ref="Z335" si="704">IF(C335="","",COUNTIF($J$14:$J$463,J335))</f>
        <v/>
      </c>
      <c r="AA335" s="195" t="str">
        <f t="shared" ref="AA335" si="705">IF(C335="","",IF(AND(Y335&gt;1,Z335&gt;1),1,""))</f>
        <v/>
      </c>
      <c r="AB335" s="195" t="str">
        <f t="shared" ref="AB335:AB398" si="706">IF(O335="","",IF(AND(O335&gt;20170100,20180917&gt;O335),0,1))</f>
        <v/>
      </c>
      <c r="AC335" s="195" t="str">
        <f t="shared" ref="AC335:AC398" si="707">IF($J335="","",COUNTIF($M335,$AC$13))</f>
        <v/>
      </c>
      <c r="AD335" s="195" t="str">
        <f t="shared" si="664"/>
        <v/>
      </c>
      <c r="AE335" s="195" t="str">
        <f t="shared" si="664"/>
        <v/>
      </c>
      <c r="AF335" s="195" t="str">
        <f t="shared" si="664"/>
        <v/>
      </c>
      <c r="AG335" s="195" t="str">
        <f t="shared" si="664"/>
        <v/>
      </c>
      <c r="AH335" s="195" t="str">
        <f t="shared" si="664"/>
        <v/>
      </c>
      <c r="AI335" s="195" t="str">
        <f t="shared" si="664"/>
        <v/>
      </c>
      <c r="AJ335" s="195" t="str">
        <f t="shared" si="664"/>
        <v/>
      </c>
      <c r="AK335" s="195" t="str">
        <f t="shared" si="664"/>
        <v/>
      </c>
      <c r="AL335" s="195" t="str">
        <f t="shared" ref="AF335:AP358" si="708">IF($J335="","",COUNTIF($M335,AL$13))</f>
        <v/>
      </c>
      <c r="AM335" s="195" t="str">
        <f t="shared" si="708"/>
        <v/>
      </c>
      <c r="AN335" s="195" t="str">
        <f t="shared" si="708"/>
        <v/>
      </c>
      <c r="AO335" s="195" t="str">
        <f t="shared" si="708"/>
        <v/>
      </c>
      <c r="AP335" s="195" t="str">
        <f t="shared" si="708"/>
        <v/>
      </c>
      <c r="AQ335" s="196" t="str">
        <f>IF(J335&gt;0,"",IF(J336&gt;0,1,""))</f>
        <v/>
      </c>
      <c r="AR335" s="196" t="str">
        <f>IF(J335="","",IF(C335&gt;0,"",1))</f>
        <v/>
      </c>
      <c r="AS335" s="195" t="str">
        <f t="shared" si="703"/>
        <v/>
      </c>
      <c r="AT335" s="195" t="str">
        <f t="shared" si="703"/>
        <v/>
      </c>
      <c r="AU335" s="195" t="str">
        <f t="shared" si="703"/>
        <v/>
      </c>
      <c r="AV335" s="195" t="str">
        <f t="shared" si="703"/>
        <v/>
      </c>
      <c r="AW335" s="196">
        <f>COUNTIF($C$14:C335,C335)</f>
        <v>0</v>
      </c>
      <c r="AX335" s="195" t="str">
        <f t="shared" si="703"/>
        <v/>
      </c>
      <c r="AY335" s="195" t="str">
        <f t="shared" si="703"/>
        <v/>
      </c>
      <c r="AZ335" s="195" t="str">
        <f t="shared" si="703"/>
        <v/>
      </c>
      <c r="BA335" s="195" t="str">
        <f t="shared" si="703"/>
        <v/>
      </c>
    </row>
    <row r="336" spans="1:53" s="17" customFormat="1" ht="18" customHeight="1" thickBot="1">
      <c r="A336" s="344"/>
      <c r="B336" s="315"/>
      <c r="C336" s="317"/>
      <c r="D336" s="317"/>
      <c r="E336" s="317"/>
      <c r="F336" s="39" t="str">
        <f>IF(C335&gt;0,VLOOKUP(C335,男子登録情報!$A$1:$H$1688,5,0),"")</f>
        <v/>
      </c>
      <c r="G336" s="353"/>
      <c r="H336" s="353"/>
      <c r="I336" s="9" t="s">
        <v>33</v>
      </c>
      <c r="J336" s="152"/>
      <c r="K336" s="7" t="str">
        <f>IF(J336&gt;0,VLOOKUP(J336,男子登録情報!$J$2:$K$21,2,0),"")</f>
        <v/>
      </c>
      <c r="L336" s="9" t="s">
        <v>34</v>
      </c>
      <c r="M336" s="206"/>
      <c r="N336" s="8" t="str">
        <f t="shared" si="700"/>
        <v/>
      </c>
      <c r="O336" s="630"/>
      <c r="P336" s="305"/>
      <c r="Q336" s="306"/>
      <c r="R336" s="307"/>
      <c r="S336" s="330"/>
      <c r="T336" s="330"/>
      <c r="Y336" s="195" t="str">
        <f>IF(C335="","",COUNTIF($B$14:$C$462,C335))</f>
        <v/>
      </c>
      <c r="Z336" s="195" t="str">
        <f t="shared" ref="Z336" si="709">IF(C335="","",COUNTIF($J$14:$J$463,J336))</f>
        <v/>
      </c>
      <c r="AA336" s="195" t="str">
        <f t="shared" ref="AA336" si="710">IF(C335="","",IF(AND(Y336&gt;1,Z336&gt;1),1,""))</f>
        <v/>
      </c>
      <c r="AB336" s="195" t="str">
        <f t="shared" si="706"/>
        <v/>
      </c>
      <c r="AC336" s="195" t="str">
        <f t="shared" si="707"/>
        <v/>
      </c>
      <c r="AD336" s="195" t="str">
        <f t="shared" ref="AD336:AE399" si="711">IF($J336="","",COUNTIF($M336,AD$13))</f>
        <v/>
      </c>
      <c r="AE336" s="195" t="str">
        <f t="shared" si="711"/>
        <v/>
      </c>
      <c r="AF336" s="195" t="str">
        <f t="shared" si="708"/>
        <v/>
      </c>
      <c r="AG336" s="195" t="str">
        <f t="shared" si="708"/>
        <v/>
      </c>
      <c r="AH336" s="195" t="str">
        <f t="shared" si="708"/>
        <v/>
      </c>
      <c r="AI336" s="195" t="str">
        <f t="shared" si="708"/>
        <v/>
      </c>
      <c r="AJ336" s="195" t="str">
        <f t="shared" si="708"/>
        <v/>
      </c>
      <c r="AK336" s="195" t="str">
        <f t="shared" si="708"/>
        <v/>
      </c>
      <c r="AL336" s="195" t="str">
        <f t="shared" si="708"/>
        <v/>
      </c>
      <c r="AM336" s="195" t="str">
        <f t="shared" si="708"/>
        <v/>
      </c>
      <c r="AN336" s="195" t="str">
        <f t="shared" si="708"/>
        <v/>
      </c>
      <c r="AO336" s="195" t="str">
        <f t="shared" si="708"/>
        <v/>
      </c>
      <c r="AP336" s="195" t="str">
        <f t="shared" si="708"/>
        <v/>
      </c>
      <c r="AQ336" s="196" t="str">
        <f>IF(J336&gt;0,"",IF(J337&gt;0,1,""))</f>
        <v/>
      </c>
      <c r="AR336" s="196" t="str">
        <f>IF(J336="","",IF(C335&gt;0,"",1))</f>
        <v/>
      </c>
      <c r="AS336" s="195" t="str">
        <f t="shared" si="703"/>
        <v/>
      </c>
      <c r="AT336" s="195" t="str">
        <f t="shared" si="703"/>
        <v/>
      </c>
      <c r="AU336" s="195" t="str">
        <f t="shared" si="703"/>
        <v/>
      </c>
      <c r="AV336" s="195" t="str">
        <f t="shared" si="703"/>
        <v/>
      </c>
      <c r="AW336" s="196"/>
      <c r="AX336" s="195" t="str">
        <f t="shared" si="703"/>
        <v/>
      </c>
      <c r="AY336" s="195" t="str">
        <f t="shared" si="703"/>
        <v/>
      </c>
      <c r="AZ336" s="195" t="str">
        <f t="shared" si="703"/>
        <v/>
      </c>
      <c r="BA336" s="195" t="str">
        <f t="shared" si="703"/>
        <v/>
      </c>
    </row>
    <row r="337" spans="1:53" s="17" customFormat="1" ht="18" customHeight="1" thickBot="1">
      <c r="A337" s="345"/>
      <c r="B337" s="303" t="s">
        <v>35</v>
      </c>
      <c r="C337" s="304"/>
      <c r="D337" s="40"/>
      <c r="E337" s="40"/>
      <c r="F337" s="41"/>
      <c r="G337" s="354"/>
      <c r="H337" s="354"/>
      <c r="I337" s="10" t="s">
        <v>36</v>
      </c>
      <c r="J337" s="152"/>
      <c r="K337" s="11" t="str">
        <f>IF(J337&gt;0,VLOOKUP(J337,男子登録情報!$J$2:$K$21,2,0),"")</f>
        <v/>
      </c>
      <c r="L337" s="12" t="s">
        <v>37</v>
      </c>
      <c r="M337" s="207"/>
      <c r="N337" s="8" t="str">
        <f t="shared" si="700"/>
        <v/>
      </c>
      <c r="O337" s="631"/>
      <c r="P337" s="308"/>
      <c r="Q337" s="309"/>
      <c r="R337" s="310"/>
      <c r="S337" s="331"/>
      <c r="T337" s="331"/>
      <c r="Y337" s="195" t="str">
        <f>IF(C335="","",COUNTIF($B$14:$C$462,C335))</f>
        <v/>
      </c>
      <c r="Z337" s="195" t="str">
        <f t="shared" ref="Z337" si="712">IF(C335="","",COUNTIF($J$14:$J$463,J337))</f>
        <v/>
      </c>
      <c r="AA337" s="195" t="str">
        <f t="shared" ref="AA337" si="713">IF(C335="","",IF(AND(Y337&gt;1,Z337&gt;1),1,""))</f>
        <v/>
      </c>
      <c r="AB337" s="195" t="str">
        <f t="shared" si="706"/>
        <v/>
      </c>
      <c r="AC337" s="195" t="str">
        <f t="shared" si="707"/>
        <v/>
      </c>
      <c r="AD337" s="195" t="str">
        <f t="shared" si="711"/>
        <v/>
      </c>
      <c r="AE337" s="195" t="str">
        <f t="shared" si="711"/>
        <v/>
      </c>
      <c r="AF337" s="195" t="str">
        <f t="shared" si="708"/>
        <v/>
      </c>
      <c r="AG337" s="195" t="str">
        <f t="shared" si="708"/>
        <v/>
      </c>
      <c r="AH337" s="195" t="str">
        <f t="shared" si="708"/>
        <v/>
      </c>
      <c r="AI337" s="195" t="str">
        <f t="shared" si="708"/>
        <v/>
      </c>
      <c r="AJ337" s="195" t="str">
        <f t="shared" si="708"/>
        <v/>
      </c>
      <c r="AK337" s="195" t="str">
        <f t="shared" si="708"/>
        <v/>
      </c>
      <c r="AL337" s="195" t="str">
        <f t="shared" si="708"/>
        <v/>
      </c>
      <c r="AM337" s="195" t="str">
        <f t="shared" si="708"/>
        <v/>
      </c>
      <c r="AN337" s="195" t="str">
        <f t="shared" si="708"/>
        <v/>
      </c>
      <c r="AO337" s="195" t="str">
        <f t="shared" si="708"/>
        <v/>
      </c>
      <c r="AP337" s="195" t="str">
        <f t="shared" si="708"/>
        <v/>
      </c>
      <c r="AQ337" s="196" t="str">
        <f>IF(C335="","",IF(S335&gt;0,"",IF(T335&gt;0,"",IF(COUNTBLANK(J335:J337)&lt;3,"",1))))</f>
        <v/>
      </c>
      <c r="AR337" s="196" t="str">
        <f>IF(J337="","",IF(C335&gt;0,"",1))</f>
        <v/>
      </c>
      <c r="AS337" s="195" t="str">
        <f t="shared" si="703"/>
        <v/>
      </c>
      <c r="AT337" s="195" t="str">
        <f t="shared" si="703"/>
        <v/>
      </c>
      <c r="AU337" s="195" t="str">
        <f t="shared" si="703"/>
        <v/>
      </c>
      <c r="AV337" s="195" t="str">
        <f t="shared" si="703"/>
        <v/>
      </c>
      <c r="AW337" s="196"/>
      <c r="AX337" s="195" t="str">
        <f t="shared" si="703"/>
        <v/>
      </c>
      <c r="AY337" s="195" t="str">
        <f t="shared" si="703"/>
        <v/>
      </c>
      <c r="AZ337" s="195" t="str">
        <f t="shared" si="703"/>
        <v/>
      </c>
      <c r="BA337" s="195" t="str">
        <f t="shared" si="703"/>
        <v/>
      </c>
    </row>
    <row r="338" spans="1:53" s="17" customFormat="1" ht="18" customHeight="1" thickTop="1" thickBot="1">
      <c r="A338" s="343">
        <v>109</v>
      </c>
      <c r="B338" s="314" t="s">
        <v>1234</v>
      </c>
      <c r="C338" s="316"/>
      <c r="D338" s="316" t="str">
        <f>IF(C338&gt;0,VLOOKUP(C338,男子登録情報!$A$1:$H$1688,3,0),"")</f>
        <v/>
      </c>
      <c r="E338" s="316" t="str">
        <f>IF(C338&gt;0,VLOOKUP(C338,男子登録情報!$A$1:$H$1688,4,0),"")</f>
        <v/>
      </c>
      <c r="F338" s="38" t="str">
        <f>IF(C338&gt;0,VLOOKUP(C338,男子登録情報!$A$1:$H$1688,8,0),"")</f>
        <v/>
      </c>
      <c r="G338" s="352" t="e">
        <f>IF(F339&gt;0,VLOOKUP(F339,男子登録情報!$N$2:$O$48,2,0),"")</f>
        <v>#N/A</v>
      </c>
      <c r="H338" s="352" t="str">
        <f>IF(C338&gt;0,TEXT(C338,"100000000"),"")</f>
        <v/>
      </c>
      <c r="I338" s="6" t="s">
        <v>29</v>
      </c>
      <c r="J338" s="152"/>
      <c r="K338" s="7" t="str">
        <f>IF(J338&gt;0,VLOOKUP(J338,男子登録情報!$J$1:$K$21,2,0),"")</f>
        <v/>
      </c>
      <c r="L338" s="6" t="s">
        <v>32</v>
      </c>
      <c r="M338" s="208"/>
      <c r="N338" s="8" t="str">
        <f t="shared" si="700"/>
        <v/>
      </c>
      <c r="O338" s="630"/>
      <c r="P338" s="326"/>
      <c r="Q338" s="327"/>
      <c r="R338" s="328"/>
      <c r="S338" s="329" t="str">
        <f>IF(C338="","",IF(COUNTIF('様式Ⅱ(男子4×100mR)'!$C$18:$C$29,C338)=0,"",$A$5))</f>
        <v/>
      </c>
      <c r="T338" s="329" t="str">
        <f>IF(C338="","",IF(COUNTIF('様式Ⅱ(男子4×400mR)'!$C$18:$C$29,C338)=0,"",$A$5))</f>
        <v/>
      </c>
      <c r="Y338" s="195" t="str">
        <f>IF(C338="","",COUNTIF($B$14:$C$462,C338))</f>
        <v/>
      </c>
      <c r="Z338" s="195" t="str">
        <f t="shared" ref="Z338" si="714">IF(C338="","",COUNTIF($J$14:$J$463,J338))</f>
        <v/>
      </c>
      <c r="AA338" s="195" t="str">
        <f t="shared" ref="AA338" si="715">IF(C338="","",IF(AND(Y338&gt;1,Z338&gt;1),1,""))</f>
        <v/>
      </c>
      <c r="AB338" s="195" t="str">
        <f t="shared" si="706"/>
        <v/>
      </c>
      <c r="AC338" s="195" t="str">
        <f t="shared" si="707"/>
        <v/>
      </c>
      <c r="AD338" s="195" t="str">
        <f t="shared" si="711"/>
        <v/>
      </c>
      <c r="AE338" s="195" t="str">
        <f t="shared" si="711"/>
        <v/>
      </c>
      <c r="AF338" s="195" t="str">
        <f t="shared" si="708"/>
        <v/>
      </c>
      <c r="AG338" s="195" t="str">
        <f t="shared" si="708"/>
        <v/>
      </c>
      <c r="AH338" s="195" t="str">
        <f t="shared" si="708"/>
        <v/>
      </c>
      <c r="AI338" s="195" t="str">
        <f t="shared" si="708"/>
        <v/>
      </c>
      <c r="AJ338" s="195" t="str">
        <f t="shared" si="708"/>
        <v/>
      </c>
      <c r="AK338" s="195" t="str">
        <f t="shared" si="708"/>
        <v/>
      </c>
      <c r="AL338" s="195" t="str">
        <f t="shared" si="708"/>
        <v/>
      </c>
      <c r="AM338" s="195" t="str">
        <f t="shared" si="708"/>
        <v/>
      </c>
      <c r="AN338" s="195" t="str">
        <f t="shared" si="708"/>
        <v/>
      </c>
      <c r="AO338" s="195" t="str">
        <f t="shared" si="708"/>
        <v/>
      </c>
      <c r="AP338" s="195" t="str">
        <f t="shared" si="708"/>
        <v/>
      </c>
      <c r="AQ338" s="196" t="str">
        <f>IF(J338&gt;0,"",IF(J339&gt;0,1,""))</f>
        <v/>
      </c>
      <c r="AR338" s="196" t="str">
        <f>IF(J338="","",IF(C338&gt;0,"",1))</f>
        <v/>
      </c>
      <c r="AS338" s="195" t="str">
        <f t="shared" si="703"/>
        <v/>
      </c>
      <c r="AT338" s="195" t="str">
        <f t="shared" si="703"/>
        <v/>
      </c>
      <c r="AU338" s="195" t="str">
        <f t="shared" si="703"/>
        <v/>
      </c>
      <c r="AV338" s="195" t="str">
        <f t="shared" si="703"/>
        <v/>
      </c>
      <c r="AW338" s="196">
        <f>COUNTIF($C$14:C338,C338)</f>
        <v>0</v>
      </c>
      <c r="AX338" s="195" t="str">
        <f t="shared" si="703"/>
        <v/>
      </c>
      <c r="AY338" s="195" t="str">
        <f t="shared" si="703"/>
        <v/>
      </c>
      <c r="AZ338" s="195" t="str">
        <f t="shared" si="703"/>
        <v/>
      </c>
      <c r="BA338" s="195" t="str">
        <f t="shared" si="703"/>
        <v/>
      </c>
    </row>
    <row r="339" spans="1:53" s="17" customFormat="1" ht="18" customHeight="1" thickBot="1">
      <c r="A339" s="344"/>
      <c r="B339" s="315"/>
      <c r="C339" s="317"/>
      <c r="D339" s="317"/>
      <c r="E339" s="317"/>
      <c r="F339" s="39" t="str">
        <f>IF(C338&gt;0,VLOOKUP(C338,男子登録情報!$A$1:$H$1688,5,0),"")</f>
        <v/>
      </c>
      <c r="G339" s="353"/>
      <c r="H339" s="353"/>
      <c r="I339" s="9" t="s">
        <v>33</v>
      </c>
      <c r="J339" s="152"/>
      <c r="K339" s="7" t="str">
        <f>IF(J339&gt;0,VLOOKUP(J339,男子登録情報!$J$2:$K$21,2,0),"")</f>
        <v/>
      </c>
      <c r="L339" s="9" t="s">
        <v>34</v>
      </c>
      <c r="M339" s="206"/>
      <c r="N339" s="8" t="str">
        <f t="shared" si="700"/>
        <v/>
      </c>
      <c r="O339" s="630"/>
      <c r="P339" s="305"/>
      <c r="Q339" s="306"/>
      <c r="R339" s="307"/>
      <c r="S339" s="330"/>
      <c r="T339" s="330"/>
      <c r="Y339" s="195" t="str">
        <f>IF(C338="","",COUNTIF($B$14:$C$462,C338))</f>
        <v/>
      </c>
      <c r="Z339" s="195" t="str">
        <f t="shared" ref="Z339" si="716">IF(C338="","",COUNTIF($J$14:$J$463,J339))</f>
        <v/>
      </c>
      <c r="AA339" s="195" t="str">
        <f t="shared" ref="AA339" si="717">IF(C338="","",IF(AND(Y339&gt;1,Z339&gt;1),1,""))</f>
        <v/>
      </c>
      <c r="AB339" s="195" t="str">
        <f t="shared" si="706"/>
        <v/>
      </c>
      <c r="AC339" s="195" t="str">
        <f t="shared" si="707"/>
        <v/>
      </c>
      <c r="AD339" s="195" t="str">
        <f t="shared" si="711"/>
        <v/>
      </c>
      <c r="AE339" s="195" t="str">
        <f t="shared" si="711"/>
        <v/>
      </c>
      <c r="AF339" s="195" t="str">
        <f t="shared" si="708"/>
        <v/>
      </c>
      <c r="AG339" s="195" t="str">
        <f t="shared" si="708"/>
        <v/>
      </c>
      <c r="AH339" s="195" t="str">
        <f t="shared" si="708"/>
        <v/>
      </c>
      <c r="AI339" s="195" t="str">
        <f t="shared" si="708"/>
        <v/>
      </c>
      <c r="AJ339" s="195" t="str">
        <f t="shared" si="708"/>
        <v/>
      </c>
      <c r="AK339" s="195" t="str">
        <f t="shared" si="708"/>
        <v/>
      </c>
      <c r="AL339" s="195" t="str">
        <f t="shared" si="708"/>
        <v/>
      </c>
      <c r="AM339" s="195" t="str">
        <f t="shared" si="708"/>
        <v/>
      </c>
      <c r="AN339" s="195" t="str">
        <f t="shared" si="708"/>
        <v/>
      </c>
      <c r="AO339" s="195" t="str">
        <f t="shared" si="708"/>
        <v/>
      </c>
      <c r="AP339" s="195" t="str">
        <f t="shared" si="708"/>
        <v/>
      </c>
      <c r="AQ339" s="196" t="str">
        <f>IF(J339&gt;0,"",IF(J340&gt;0,1,""))</f>
        <v/>
      </c>
      <c r="AR339" s="196" t="str">
        <f>IF(J339="","",IF(C338&gt;0,"",1))</f>
        <v/>
      </c>
      <c r="AS339" s="195" t="str">
        <f t="shared" si="703"/>
        <v/>
      </c>
      <c r="AT339" s="195" t="str">
        <f t="shared" si="703"/>
        <v/>
      </c>
      <c r="AU339" s="195" t="str">
        <f t="shared" si="703"/>
        <v/>
      </c>
      <c r="AV339" s="195" t="str">
        <f t="shared" si="703"/>
        <v/>
      </c>
      <c r="AW339" s="196"/>
      <c r="AX339" s="195" t="str">
        <f t="shared" si="703"/>
        <v/>
      </c>
      <c r="AY339" s="195" t="str">
        <f t="shared" si="703"/>
        <v/>
      </c>
      <c r="AZ339" s="195" t="str">
        <f t="shared" si="703"/>
        <v/>
      </c>
      <c r="BA339" s="195" t="str">
        <f t="shared" si="703"/>
        <v/>
      </c>
    </row>
    <row r="340" spans="1:53" s="17" customFormat="1" ht="18" customHeight="1" thickBot="1">
      <c r="A340" s="345"/>
      <c r="B340" s="303" t="s">
        <v>35</v>
      </c>
      <c r="C340" s="304"/>
      <c r="D340" s="40"/>
      <c r="E340" s="40"/>
      <c r="F340" s="41"/>
      <c r="G340" s="354"/>
      <c r="H340" s="354"/>
      <c r="I340" s="10" t="s">
        <v>36</v>
      </c>
      <c r="J340" s="152"/>
      <c r="K340" s="11" t="str">
        <f>IF(J340&gt;0,VLOOKUP(J340,男子登録情報!$J$2:$K$21,2,0),"")</f>
        <v/>
      </c>
      <c r="L340" s="12" t="s">
        <v>37</v>
      </c>
      <c r="M340" s="207"/>
      <c r="N340" s="8" t="str">
        <f t="shared" si="700"/>
        <v/>
      </c>
      <c r="O340" s="631"/>
      <c r="P340" s="308"/>
      <c r="Q340" s="309"/>
      <c r="R340" s="310"/>
      <c r="S340" s="331"/>
      <c r="T340" s="331"/>
      <c r="Y340" s="195" t="str">
        <f>IF(C338="","",COUNTIF($B$14:$C$462,C338))</f>
        <v/>
      </c>
      <c r="Z340" s="195" t="str">
        <f t="shared" ref="Z340" si="718">IF(C338="","",COUNTIF($J$14:$J$463,J340))</f>
        <v/>
      </c>
      <c r="AA340" s="195" t="str">
        <f t="shared" ref="AA340" si="719">IF(C338="","",IF(AND(Y340&gt;1,Z340&gt;1),1,""))</f>
        <v/>
      </c>
      <c r="AB340" s="195" t="str">
        <f t="shared" si="706"/>
        <v/>
      </c>
      <c r="AC340" s="195" t="str">
        <f t="shared" si="707"/>
        <v/>
      </c>
      <c r="AD340" s="195" t="str">
        <f t="shared" si="711"/>
        <v/>
      </c>
      <c r="AE340" s="195" t="str">
        <f t="shared" si="711"/>
        <v/>
      </c>
      <c r="AF340" s="195" t="str">
        <f t="shared" si="708"/>
        <v/>
      </c>
      <c r="AG340" s="195" t="str">
        <f t="shared" si="708"/>
        <v/>
      </c>
      <c r="AH340" s="195" t="str">
        <f t="shared" si="708"/>
        <v/>
      </c>
      <c r="AI340" s="195" t="str">
        <f t="shared" si="708"/>
        <v/>
      </c>
      <c r="AJ340" s="195" t="str">
        <f t="shared" si="708"/>
        <v/>
      </c>
      <c r="AK340" s="195" t="str">
        <f t="shared" si="708"/>
        <v/>
      </c>
      <c r="AL340" s="195" t="str">
        <f t="shared" si="708"/>
        <v/>
      </c>
      <c r="AM340" s="195" t="str">
        <f t="shared" si="708"/>
        <v/>
      </c>
      <c r="AN340" s="195" t="str">
        <f t="shared" si="708"/>
        <v/>
      </c>
      <c r="AO340" s="195" t="str">
        <f t="shared" si="708"/>
        <v/>
      </c>
      <c r="AP340" s="195" t="str">
        <f t="shared" si="708"/>
        <v/>
      </c>
      <c r="AQ340" s="196" t="str">
        <f>IF(C338="","",IF(S338&gt;0,"",IF(T338&gt;0,"",IF(COUNTBLANK(J338:J340)&lt;3,"",1))))</f>
        <v/>
      </c>
      <c r="AR340" s="196" t="str">
        <f>IF(J340="","",IF(C338&gt;0,"",1))</f>
        <v/>
      </c>
      <c r="AS340" s="195" t="str">
        <f t="shared" si="703"/>
        <v/>
      </c>
      <c r="AT340" s="195" t="str">
        <f t="shared" si="703"/>
        <v/>
      </c>
      <c r="AU340" s="195" t="str">
        <f t="shared" si="703"/>
        <v/>
      </c>
      <c r="AV340" s="195" t="str">
        <f t="shared" si="703"/>
        <v/>
      </c>
      <c r="AW340" s="196"/>
      <c r="AX340" s="195" t="str">
        <f t="shared" si="703"/>
        <v/>
      </c>
      <c r="AY340" s="195" t="str">
        <f t="shared" si="703"/>
        <v/>
      </c>
      <c r="AZ340" s="195" t="str">
        <f t="shared" si="703"/>
        <v/>
      </c>
      <c r="BA340" s="195" t="str">
        <f t="shared" si="703"/>
        <v/>
      </c>
    </row>
    <row r="341" spans="1:53" s="17" customFormat="1" ht="18" customHeight="1" thickTop="1" thickBot="1">
      <c r="A341" s="343">
        <v>110</v>
      </c>
      <c r="B341" s="314" t="s">
        <v>1234</v>
      </c>
      <c r="C341" s="316"/>
      <c r="D341" s="316" t="str">
        <f>IF(C341&gt;0,VLOOKUP(C341,男子登録情報!$A$1:$H$1688,3,0),"")</f>
        <v/>
      </c>
      <c r="E341" s="316" t="str">
        <f>IF(C341&gt;0,VLOOKUP(C341,男子登録情報!$A$1:$H$1688,4,0),"")</f>
        <v/>
      </c>
      <c r="F341" s="38" t="str">
        <f>IF(C341&gt;0,VLOOKUP(C341,男子登録情報!$A$1:$H$1688,8,0),"")</f>
        <v/>
      </c>
      <c r="G341" s="352" t="e">
        <f>IF(F342&gt;0,VLOOKUP(F342,男子登録情報!$N$2:$O$48,2,0),"")</f>
        <v>#N/A</v>
      </c>
      <c r="H341" s="352" t="str">
        <f>IF(C341&gt;0,TEXT(C341,"100000000"),"")</f>
        <v/>
      </c>
      <c r="I341" s="6" t="s">
        <v>29</v>
      </c>
      <c r="J341" s="152"/>
      <c r="K341" s="7" t="str">
        <f>IF(J341&gt;0,VLOOKUP(J341,男子登録情報!$J$1:$K$21,2,0),"")</f>
        <v/>
      </c>
      <c r="L341" s="6" t="s">
        <v>32</v>
      </c>
      <c r="M341" s="208"/>
      <c r="N341" s="8" t="str">
        <f t="shared" si="700"/>
        <v/>
      </c>
      <c r="O341" s="630"/>
      <c r="P341" s="326"/>
      <c r="Q341" s="327"/>
      <c r="R341" s="328"/>
      <c r="S341" s="329" t="str">
        <f>IF(C341="","",IF(COUNTIF('様式Ⅱ(男子4×100mR)'!$C$18:$C$29,C341)=0,"",$A$5))</f>
        <v/>
      </c>
      <c r="T341" s="329" t="str">
        <f>IF(C341="","",IF(COUNTIF('様式Ⅱ(男子4×400mR)'!$C$18:$C$29,C341)=0,"",$A$5))</f>
        <v/>
      </c>
      <c r="Y341" s="195" t="str">
        <f>IF(C341="","",COUNTIF($B$14:$C$462,C341))</f>
        <v/>
      </c>
      <c r="Z341" s="195" t="str">
        <f t="shared" ref="Z341" si="720">IF(C341="","",COUNTIF($J$14:$J$463,J341))</f>
        <v/>
      </c>
      <c r="AA341" s="195" t="str">
        <f t="shared" ref="AA341" si="721">IF(C341="","",IF(AND(Y341&gt;1,Z341&gt;1),1,""))</f>
        <v/>
      </c>
      <c r="AB341" s="195" t="str">
        <f t="shared" si="706"/>
        <v/>
      </c>
      <c r="AC341" s="195" t="str">
        <f t="shared" si="707"/>
        <v/>
      </c>
      <c r="AD341" s="195" t="str">
        <f t="shared" si="711"/>
        <v/>
      </c>
      <c r="AE341" s="195" t="str">
        <f t="shared" si="711"/>
        <v/>
      </c>
      <c r="AF341" s="195" t="str">
        <f t="shared" si="708"/>
        <v/>
      </c>
      <c r="AG341" s="195" t="str">
        <f t="shared" si="708"/>
        <v/>
      </c>
      <c r="AH341" s="195" t="str">
        <f t="shared" si="708"/>
        <v/>
      </c>
      <c r="AI341" s="195" t="str">
        <f t="shared" si="708"/>
        <v/>
      </c>
      <c r="AJ341" s="195" t="str">
        <f t="shared" si="708"/>
        <v/>
      </c>
      <c r="AK341" s="195" t="str">
        <f t="shared" si="708"/>
        <v/>
      </c>
      <c r="AL341" s="195" t="str">
        <f t="shared" si="708"/>
        <v/>
      </c>
      <c r="AM341" s="195" t="str">
        <f t="shared" si="708"/>
        <v/>
      </c>
      <c r="AN341" s="195" t="str">
        <f t="shared" si="708"/>
        <v/>
      </c>
      <c r="AO341" s="195" t="str">
        <f t="shared" si="708"/>
        <v/>
      </c>
      <c r="AP341" s="195" t="str">
        <f t="shared" si="708"/>
        <v/>
      </c>
      <c r="AQ341" s="196" t="str">
        <f>IF(J341&gt;0,"",IF(J342&gt;0,1,""))</f>
        <v/>
      </c>
      <c r="AR341" s="196" t="str">
        <f>IF(J341="","",IF(C341&gt;0,"",1))</f>
        <v/>
      </c>
      <c r="AS341" s="195" t="str">
        <f t="shared" si="703"/>
        <v/>
      </c>
      <c r="AT341" s="195" t="str">
        <f t="shared" si="703"/>
        <v/>
      </c>
      <c r="AU341" s="195" t="str">
        <f t="shared" si="703"/>
        <v/>
      </c>
      <c r="AV341" s="195" t="str">
        <f t="shared" si="703"/>
        <v/>
      </c>
      <c r="AW341" s="196">
        <f>COUNTIF($C$14:C341,C341)</f>
        <v>0</v>
      </c>
      <c r="AX341" s="195" t="str">
        <f t="shared" si="703"/>
        <v/>
      </c>
      <c r="AY341" s="195" t="str">
        <f t="shared" si="703"/>
        <v/>
      </c>
      <c r="AZ341" s="195" t="str">
        <f t="shared" si="703"/>
        <v/>
      </c>
      <c r="BA341" s="195" t="str">
        <f t="shared" si="703"/>
        <v/>
      </c>
    </row>
    <row r="342" spans="1:53" s="17" customFormat="1" ht="18" customHeight="1" thickBot="1">
      <c r="A342" s="344"/>
      <c r="B342" s="315"/>
      <c r="C342" s="317"/>
      <c r="D342" s="317"/>
      <c r="E342" s="317"/>
      <c r="F342" s="39" t="str">
        <f>IF(C341&gt;0,VLOOKUP(C341,男子登録情報!$A$1:$H$1688,5,0),"")</f>
        <v/>
      </c>
      <c r="G342" s="353"/>
      <c r="H342" s="353"/>
      <c r="I342" s="9" t="s">
        <v>33</v>
      </c>
      <c r="J342" s="152"/>
      <c r="K342" s="7" t="str">
        <f>IF(J342&gt;0,VLOOKUP(J342,男子登録情報!$J$2:$K$21,2,0),"")</f>
        <v/>
      </c>
      <c r="L342" s="9" t="s">
        <v>34</v>
      </c>
      <c r="M342" s="206"/>
      <c r="N342" s="8" t="str">
        <f t="shared" si="700"/>
        <v/>
      </c>
      <c r="O342" s="630"/>
      <c r="P342" s="305"/>
      <c r="Q342" s="306"/>
      <c r="R342" s="307"/>
      <c r="S342" s="330"/>
      <c r="T342" s="330"/>
      <c r="Y342" s="195" t="str">
        <f>IF(C341="","",COUNTIF($B$14:$C$462,C341))</f>
        <v/>
      </c>
      <c r="Z342" s="195" t="str">
        <f t="shared" ref="Z342" si="722">IF(C341="","",COUNTIF($J$14:$J$463,J342))</f>
        <v/>
      </c>
      <c r="AA342" s="195" t="str">
        <f t="shared" ref="AA342" si="723">IF(C341="","",IF(AND(Y342&gt;1,Z342&gt;1),1,""))</f>
        <v/>
      </c>
      <c r="AB342" s="195" t="str">
        <f t="shared" si="706"/>
        <v/>
      </c>
      <c r="AC342" s="195" t="str">
        <f t="shared" si="707"/>
        <v/>
      </c>
      <c r="AD342" s="195" t="str">
        <f t="shared" si="711"/>
        <v/>
      </c>
      <c r="AE342" s="195" t="str">
        <f t="shared" si="711"/>
        <v/>
      </c>
      <c r="AF342" s="195" t="str">
        <f t="shared" si="708"/>
        <v/>
      </c>
      <c r="AG342" s="195" t="str">
        <f t="shared" si="708"/>
        <v/>
      </c>
      <c r="AH342" s="195" t="str">
        <f t="shared" si="708"/>
        <v/>
      </c>
      <c r="AI342" s="195" t="str">
        <f t="shared" si="708"/>
        <v/>
      </c>
      <c r="AJ342" s="195" t="str">
        <f t="shared" si="708"/>
        <v/>
      </c>
      <c r="AK342" s="195" t="str">
        <f t="shared" si="708"/>
        <v/>
      </c>
      <c r="AL342" s="195" t="str">
        <f t="shared" si="708"/>
        <v/>
      </c>
      <c r="AM342" s="195" t="str">
        <f t="shared" si="708"/>
        <v/>
      </c>
      <c r="AN342" s="195" t="str">
        <f t="shared" si="708"/>
        <v/>
      </c>
      <c r="AO342" s="195" t="str">
        <f t="shared" si="708"/>
        <v/>
      </c>
      <c r="AP342" s="195" t="str">
        <f t="shared" si="708"/>
        <v/>
      </c>
      <c r="AQ342" s="196" t="str">
        <f>IF(J342&gt;0,"",IF(J343&gt;0,1,""))</f>
        <v/>
      </c>
      <c r="AR342" s="196" t="str">
        <f>IF(J342="","",IF(C341&gt;0,"",1))</f>
        <v/>
      </c>
      <c r="AS342" s="195" t="str">
        <f t="shared" si="703"/>
        <v/>
      </c>
      <c r="AT342" s="195" t="str">
        <f t="shared" si="703"/>
        <v/>
      </c>
      <c r="AU342" s="195" t="str">
        <f t="shared" si="703"/>
        <v/>
      </c>
      <c r="AV342" s="195" t="str">
        <f t="shared" si="703"/>
        <v/>
      </c>
      <c r="AW342" s="196"/>
      <c r="AX342" s="195" t="str">
        <f t="shared" si="703"/>
        <v/>
      </c>
      <c r="AY342" s="195" t="str">
        <f t="shared" si="703"/>
        <v/>
      </c>
      <c r="AZ342" s="195" t="str">
        <f t="shared" si="703"/>
        <v/>
      </c>
      <c r="BA342" s="195" t="str">
        <f t="shared" si="703"/>
        <v/>
      </c>
    </row>
    <row r="343" spans="1:53" s="17" customFormat="1" ht="18" customHeight="1" thickBot="1">
      <c r="A343" s="345"/>
      <c r="B343" s="303" t="s">
        <v>35</v>
      </c>
      <c r="C343" s="304"/>
      <c r="D343" s="40"/>
      <c r="E343" s="40"/>
      <c r="F343" s="41"/>
      <c r="G343" s="354"/>
      <c r="H343" s="354"/>
      <c r="I343" s="10" t="s">
        <v>36</v>
      </c>
      <c r="J343" s="152"/>
      <c r="K343" s="11" t="str">
        <f>IF(J343&gt;0,VLOOKUP(J343,男子登録情報!$J$2:$K$21,2,0),"")</f>
        <v/>
      </c>
      <c r="L343" s="12" t="s">
        <v>37</v>
      </c>
      <c r="M343" s="207"/>
      <c r="N343" s="8" t="str">
        <f t="shared" si="700"/>
        <v/>
      </c>
      <c r="O343" s="631"/>
      <c r="P343" s="308"/>
      <c r="Q343" s="309"/>
      <c r="R343" s="310"/>
      <c r="S343" s="331"/>
      <c r="T343" s="331"/>
      <c r="Y343" s="195" t="str">
        <f>IF(C341="","",COUNTIF($B$14:$C$462,C341))</f>
        <v/>
      </c>
      <c r="Z343" s="195" t="str">
        <f t="shared" ref="Z343" si="724">IF(C341="","",COUNTIF($J$14:$J$463,J343))</f>
        <v/>
      </c>
      <c r="AA343" s="195" t="str">
        <f t="shared" ref="AA343" si="725">IF(C341="","",IF(AND(Y343&gt;1,Z343&gt;1),1,""))</f>
        <v/>
      </c>
      <c r="AB343" s="195" t="str">
        <f t="shared" si="706"/>
        <v/>
      </c>
      <c r="AC343" s="195" t="str">
        <f t="shared" si="707"/>
        <v/>
      </c>
      <c r="AD343" s="195" t="str">
        <f t="shared" si="711"/>
        <v/>
      </c>
      <c r="AE343" s="195" t="str">
        <f t="shared" si="711"/>
        <v/>
      </c>
      <c r="AF343" s="195" t="str">
        <f t="shared" si="708"/>
        <v/>
      </c>
      <c r="AG343" s="195" t="str">
        <f t="shared" si="708"/>
        <v/>
      </c>
      <c r="AH343" s="195" t="str">
        <f t="shared" si="708"/>
        <v/>
      </c>
      <c r="AI343" s="195" t="str">
        <f t="shared" si="708"/>
        <v/>
      </c>
      <c r="AJ343" s="195" t="str">
        <f t="shared" si="708"/>
        <v/>
      </c>
      <c r="AK343" s="195" t="str">
        <f t="shared" si="708"/>
        <v/>
      </c>
      <c r="AL343" s="195" t="str">
        <f t="shared" si="708"/>
        <v/>
      </c>
      <c r="AM343" s="195" t="str">
        <f t="shared" si="708"/>
        <v/>
      </c>
      <c r="AN343" s="195" t="str">
        <f t="shared" si="708"/>
        <v/>
      </c>
      <c r="AO343" s="195" t="str">
        <f t="shared" si="708"/>
        <v/>
      </c>
      <c r="AP343" s="195" t="str">
        <f t="shared" si="708"/>
        <v/>
      </c>
      <c r="AQ343" s="196" t="str">
        <f>IF(C341="","",IF(S341&gt;0,"",IF(T341&gt;0,"",IF(COUNTBLANK(J341:J343)&lt;3,"",1))))</f>
        <v/>
      </c>
      <c r="AR343" s="196" t="str">
        <f>IF(J343="","",IF(C341&gt;0,"",1))</f>
        <v/>
      </c>
      <c r="AS343" s="195" t="str">
        <f t="shared" si="703"/>
        <v/>
      </c>
      <c r="AT343" s="195" t="str">
        <f t="shared" si="703"/>
        <v/>
      </c>
      <c r="AU343" s="195" t="str">
        <f t="shared" si="703"/>
        <v/>
      </c>
      <c r="AV343" s="195" t="str">
        <f t="shared" si="703"/>
        <v/>
      </c>
      <c r="AW343" s="196"/>
      <c r="AX343" s="195" t="str">
        <f t="shared" si="703"/>
        <v/>
      </c>
      <c r="AY343" s="195" t="str">
        <f t="shared" si="703"/>
        <v/>
      </c>
      <c r="AZ343" s="195" t="str">
        <f t="shared" si="703"/>
        <v/>
      </c>
      <c r="BA343" s="195" t="str">
        <f t="shared" si="703"/>
        <v/>
      </c>
    </row>
    <row r="344" spans="1:53" s="17" customFormat="1" ht="18" customHeight="1" thickTop="1" thickBot="1">
      <c r="A344" s="343">
        <v>111</v>
      </c>
      <c r="B344" s="314" t="s">
        <v>1234</v>
      </c>
      <c r="C344" s="316"/>
      <c r="D344" s="316" t="str">
        <f>IF(C344&gt;0,VLOOKUP(C344,男子登録情報!$A$1:$H$1688,3,0),"")</f>
        <v/>
      </c>
      <c r="E344" s="316" t="str">
        <f>IF(C344&gt;0,VLOOKUP(C344,男子登録情報!$A$1:$H$1688,4,0),"")</f>
        <v/>
      </c>
      <c r="F344" s="38" t="str">
        <f>IF(C344&gt;0,VLOOKUP(C344,男子登録情報!$A$1:$H$1688,8,0),"")</f>
        <v/>
      </c>
      <c r="G344" s="352" t="e">
        <f>IF(F345&gt;0,VLOOKUP(F345,男子登録情報!$N$2:$O$48,2,0),"")</f>
        <v>#N/A</v>
      </c>
      <c r="H344" s="352" t="str">
        <f>IF(C344&gt;0,TEXT(C344,"100000000"),"")</f>
        <v/>
      </c>
      <c r="I344" s="6" t="s">
        <v>29</v>
      </c>
      <c r="J344" s="152"/>
      <c r="K344" s="7" t="str">
        <f>IF(J344&gt;0,VLOOKUP(J344,男子登録情報!$J$1:$K$21,2,0),"")</f>
        <v/>
      </c>
      <c r="L344" s="6" t="s">
        <v>32</v>
      </c>
      <c r="M344" s="208"/>
      <c r="N344" s="8" t="str">
        <f t="shared" si="700"/>
        <v/>
      </c>
      <c r="O344" s="630"/>
      <c r="P344" s="326"/>
      <c r="Q344" s="327"/>
      <c r="R344" s="328"/>
      <c r="S344" s="329" t="str">
        <f>IF(C344="","",IF(COUNTIF('様式Ⅱ(男子4×100mR)'!$C$18:$C$29,C344)=0,"",$A$5))</f>
        <v/>
      </c>
      <c r="T344" s="329" t="str">
        <f>IF(C344="","",IF(COUNTIF('様式Ⅱ(男子4×400mR)'!$C$18:$C$29,C344)=0,"",$A$5))</f>
        <v/>
      </c>
      <c r="Y344" s="195" t="str">
        <f>IF(C344="","",COUNTIF($B$14:$C$462,C344))</f>
        <v/>
      </c>
      <c r="Z344" s="195" t="str">
        <f t="shared" ref="Z344" si="726">IF(C344="","",COUNTIF($J$14:$J$463,J344))</f>
        <v/>
      </c>
      <c r="AA344" s="195" t="str">
        <f t="shared" ref="AA344" si="727">IF(C344="","",IF(AND(Y344&gt;1,Z344&gt;1),1,""))</f>
        <v/>
      </c>
      <c r="AB344" s="195" t="str">
        <f t="shared" si="706"/>
        <v/>
      </c>
      <c r="AC344" s="195" t="str">
        <f t="shared" si="707"/>
        <v/>
      </c>
      <c r="AD344" s="195" t="str">
        <f t="shared" si="711"/>
        <v/>
      </c>
      <c r="AE344" s="195" t="str">
        <f t="shared" si="711"/>
        <v/>
      </c>
      <c r="AF344" s="195" t="str">
        <f t="shared" si="708"/>
        <v/>
      </c>
      <c r="AG344" s="195" t="str">
        <f t="shared" si="708"/>
        <v/>
      </c>
      <c r="AH344" s="195" t="str">
        <f t="shared" si="708"/>
        <v/>
      </c>
      <c r="AI344" s="195" t="str">
        <f t="shared" si="708"/>
        <v/>
      </c>
      <c r="AJ344" s="195" t="str">
        <f t="shared" si="708"/>
        <v/>
      </c>
      <c r="AK344" s="195" t="str">
        <f t="shared" si="708"/>
        <v/>
      </c>
      <c r="AL344" s="195" t="str">
        <f t="shared" si="708"/>
        <v/>
      </c>
      <c r="AM344" s="195" t="str">
        <f t="shared" si="708"/>
        <v/>
      </c>
      <c r="AN344" s="195" t="str">
        <f t="shared" si="708"/>
        <v/>
      </c>
      <c r="AO344" s="195" t="str">
        <f t="shared" si="708"/>
        <v/>
      </c>
      <c r="AP344" s="195" t="str">
        <f t="shared" si="708"/>
        <v/>
      </c>
      <c r="AQ344" s="196" t="str">
        <f>IF(J344&gt;0,"",IF(J345&gt;0,1,""))</f>
        <v/>
      </c>
      <c r="AR344" s="196" t="str">
        <f>IF(J344="","",IF(C344&gt;0,"",1))</f>
        <v/>
      </c>
      <c r="AS344" s="195" t="str">
        <f t="shared" si="703"/>
        <v/>
      </c>
      <c r="AT344" s="195" t="str">
        <f t="shared" si="703"/>
        <v/>
      </c>
      <c r="AU344" s="195" t="str">
        <f t="shared" si="703"/>
        <v/>
      </c>
      <c r="AV344" s="195" t="str">
        <f t="shared" si="703"/>
        <v/>
      </c>
      <c r="AW344" s="196">
        <f>COUNTIF($C$14:C344,C344)</f>
        <v>0</v>
      </c>
      <c r="AX344" s="195" t="str">
        <f t="shared" si="703"/>
        <v/>
      </c>
      <c r="AY344" s="195" t="str">
        <f t="shared" si="703"/>
        <v/>
      </c>
      <c r="AZ344" s="195" t="str">
        <f t="shared" si="703"/>
        <v/>
      </c>
      <c r="BA344" s="195" t="str">
        <f t="shared" si="703"/>
        <v/>
      </c>
    </row>
    <row r="345" spans="1:53" s="17" customFormat="1" ht="18" customHeight="1" thickBot="1">
      <c r="A345" s="344"/>
      <c r="B345" s="315"/>
      <c r="C345" s="317"/>
      <c r="D345" s="317"/>
      <c r="E345" s="317"/>
      <c r="F345" s="39" t="str">
        <f>IF(C344&gt;0,VLOOKUP(C344,男子登録情報!$A$1:$H$1688,5,0),"")</f>
        <v/>
      </c>
      <c r="G345" s="353"/>
      <c r="H345" s="353"/>
      <c r="I345" s="9" t="s">
        <v>33</v>
      </c>
      <c r="J345" s="152"/>
      <c r="K345" s="7" t="str">
        <f>IF(J345&gt;0,VLOOKUP(J345,男子登録情報!$J$2:$K$21,2,0),"")</f>
        <v/>
      </c>
      <c r="L345" s="9" t="s">
        <v>34</v>
      </c>
      <c r="M345" s="206"/>
      <c r="N345" s="8" t="str">
        <f t="shared" si="700"/>
        <v/>
      </c>
      <c r="O345" s="630"/>
      <c r="P345" s="305"/>
      <c r="Q345" s="306"/>
      <c r="R345" s="307"/>
      <c r="S345" s="330"/>
      <c r="T345" s="330"/>
      <c r="Y345" s="195" t="str">
        <f>IF(C344="","",COUNTIF($B$14:$C$462,C344))</f>
        <v/>
      </c>
      <c r="Z345" s="195" t="str">
        <f t="shared" ref="Z345" si="728">IF(C344="","",COUNTIF($J$14:$J$463,J345))</f>
        <v/>
      </c>
      <c r="AA345" s="195" t="str">
        <f t="shared" ref="AA345" si="729">IF(C344="","",IF(AND(Y345&gt;1,Z345&gt;1),1,""))</f>
        <v/>
      </c>
      <c r="AB345" s="195" t="str">
        <f t="shared" si="706"/>
        <v/>
      </c>
      <c r="AC345" s="195" t="str">
        <f t="shared" si="707"/>
        <v/>
      </c>
      <c r="AD345" s="195" t="str">
        <f t="shared" si="711"/>
        <v/>
      </c>
      <c r="AE345" s="195" t="str">
        <f t="shared" si="711"/>
        <v/>
      </c>
      <c r="AF345" s="195" t="str">
        <f t="shared" si="708"/>
        <v/>
      </c>
      <c r="AG345" s="195" t="str">
        <f t="shared" si="708"/>
        <v/>
      </c>
      <c r="AH345" s="195" t="str">
        <f t="shared" si="708"/>
        <v/>
      </c>
      <c r="AI345" s="195" t="str">
        <f t="shared" si="708"/>
        <v/>
      </c>
      <c r="AJ345" s="195" t="str">
        <f t="shared" si="708"/>
        <v/>
      </c>
      <c r="AK345" s="195" t="str">
        <f t="shared" si="708"/>
        <v/>
      </c>
      <c r="AL345" s="195" t="str">
        <f t="shared" si="708"/>
        <v/>
      </c>
      <c r="AM345" s="195" t="str">
        <f t="shared" si="708"/>
        <v/>
      </c>
      <c r="AN345" s="195" t="str">
        <f t="shared" si="708"/>
        <v/>
      </c>
      <c r="AO345" s="195" t="str">
        <f t="shared" si="708"/>
        <v/>
      </c>
      <c r="AP345" s="195" t="str">
        <f t="shared" si="708"/>
        <v/>
      </c>
      <c r="AQ345" s="196" t="str">
        <f>IF(J345&gt;0,"",IF(J346&gt;0,1,""))</f>
        <v/>
      </c>
      <c r="AR345" s="196" t="str">
        <f>IF(J345="","",IF(C344&gt;0,"",1))</f>
        <v/>
      </c>
      <c r="AS345" s="195" t="str">
        <f t="shared" si="703"/>
        <v/>
      </c>
      <c r="AT345" s="195" t="str">
        <f t="shared" si="703"/>
        <v/>
      </c>
      <c r="AU345" s="195" t="str">
        <f t="shared" si="703"/>
        <v/>
      </c>
      <c r="AV345" s="195" t="str">
        <f t="shared" si="703"/>
        <v/>
      </c>
      <c r="AW345" s="196"/>
      <c r="AX345" s="195" t="str">
        <f t="shared" si="703"/>
        <v/>
      </c>
      <c r="AY345" s="195" t="str">
        <f t="shared" si="703"/>
        <v/>
      </c>
      <c r="AZ345" s="195" t="str">
        <f t="shared" si="703"/>
        <v/>
      </c>
      <c r="BA345" s="195" t="str">
        <f t="shared" si="703"/>
        <v/>
      </c>
    </row>
    <row r="346" spans="1:53" s="17" customFormat="1" ht="18" customHeight="1" thickBot="1">
      <c r="A346" s="345"/>
      <c r="B346" s="303" t="s">
        <v>35</v>
      </c>
      <c r="C346" s="304"/>
      <c r="D346" s="40"/>
      <c r="E346" s="40"/>
      <c r="F346" s="41"/>
      <c r="G346" s="354"/>
      <c r="H346" s="354"/>
      <c r="I346" s="10" t="s">
        <v>36</v>
      </c>
      <c r="J346" s="152"/>
      <c r="K346" s="11" t="str">
        <f>IF(J346&gt;0,VLOOKUP(J346,男子登録情報!$J$2:$K$21,2,0),"")</f>
        <v/>
      </c>
      <c r="L346" s="12" t="s">
        <v>37</v>
      </c>
      <c r="M346" s="207"/>
      <c r="N346" s="8" t="str">
        <f t="shared" si="700"/>
        <v/>
      </c>
      <c r="O346" s="631"/>
      <c r="P346" s="308"/>
      <c r="Q346" s="309"/>
      <c r="R346" s="310"/>
      <c r="S346" s="331"/>
      <c r="T346" s="331"/>
      <c r="Y346" s="195" t="str">
        <f>IF(C344="","",COUNTIF($B$14:$C$462,C344))</f>
        <v/>
      </c>
      <c r="Z346" s="195" t="str">
        <f t="shared" ref="Z346" si="730">IF(C344="","",COUNTIF($J$14:$J$463,J346))</f>
        <v/>
      </c>
      <c r="AA346" s="195" t="str">
        <f t="shared" ref="AA346" si="731">IF(C344="","",IF(AND(Y346&gt;1,Z346&gt;1),1,""))</f>
        <v/>
      </c>
      <c r="AB346" s="195" t="str">
        <f t="shared" si="706"/>
        <v/>
      </c>
      <c r="AC346" s="195" t="str">
        <f t="shared" si="707"/>
        <v/>
      </c>
      <c r="AD346" s="195" t="str">
        <f t="shared" si="711"/>
        <v/>
      </c>
      <c r="AE346" s="195" t="str">
        <f t="shared" si="711"/>
        <v/>
      </c>
      <c r="AF346" s="195" t="str">
        <f t="shared" si="708"/>
        <v/>
      </c>
      <c r="AG346" s="195" t="str">
        <f t="shared" si="708"/>
        <v/>
      </c>
      <c r="AH346" s="195" t="str">
        <f t="shared" si="708"/>
        <v/>
      </c>
      <c r="AI346" s="195" t="str">
        <f t="shared" si="708"/>
        <v/>
      </c>
      <c r="AJ346" s="195" t="str">
        <f t="shared" si="708"/>
        <v/>
      </c>
      <c r="AK346" s="195" t="str">
        <f t="shared" si="708"/>
        <v/>
      </c>
      <c r="AL346" s="195" t="str">
        <f t="shared" si="708"/>
        <v/>
      </c>
      <c r="AM346" s="195" t="str">
        <f t="shared" si="708"/>
        <v/>
      </c>
      <c r="AN346" s="195" t="str">
        <f t="shared" si="708"/>
        <v/>
      </c>
      <c r="AO346" s="195" t="str">
        <f t="shared" si="708"/>
        <v/>
      </c>
      <c r="AP346" s="195" t="str">
        <f t="shared" si="708"/>
        <v/>
      </c>
      <c r="AQ346" s="196" t="str">
        <f>IF(C344="","",IF(S344&gt;0,"",IF(T344&gt;0,"",IF(COUNTBLANK(J344:J346)&lt;3,"",1))))</f>
        <v/>
      </c>
      <c r="AR346" s="196" t="str">
        <f>IF(J346="","",IF(C344&gt;0,"",1))</f>
        <v/>
      </c>
      <c r="AS346" s="195" t="str">
        <f t="shared" si="703"/>
        <v/>
      </c>
      <c r="AT346" s="195" t="str">
        <f t="shared" si="703"/>
        <v/>
      </c>
      <c r="AU346" s="195" t="str">
        <f t="shared" si="703"/>
        <v/>
      </c>
      <c r="AV346" s="195" t="str">
        <f t="shared" si="703"/>
        <v/>
      </c>
      <c r="AW346" s="196"/>
      <c r="AX346" s="195" t="str">
        <f t="shared" si="703"/>
        <v/>
      </c>
      <c r="AY346" s="195" t="str">
        <f t="shared" si="703"/>
        <v/>
      </c>
      <c r="AZ346" s="195" t="str">
        <f t="shared" si="703"/>
        <v/>
      </c>
      <c r="BA346" s="195" t="str">
        <f t="shared" si="703"/>
        <v/>
      </c>
    </row>
    <row r="347" spans="1:53" s="17" customFormat="1" ht="18" customHeight="1" thickTop="1" thickBot="1">
      <c r="A347" s="343">
        <v>112</v>
      </c>
      <c r="B347" s="314" t="s">
        <v>1234</v>
      </c>
      <c r="C347" s="316"/>
      <c r="D347" s="316" t="str">
        <f>IF(C347&gt;0,VLOOKUP(C347,男子登録情報!$A$1:$H$1688,3,0),"")</f>
        <v/>
      </c>
      <c r="E347" s="316" t="str">
        <f>IF(C347&gt;0,VLOOKUP(C347,男子登録情報!$A$1:$H$1688,4,0),"")</f>
        <v/>
      </c>
      <c r="F347" s="38" t="str">
        <f>IF(C347&gt;0,VLOOKUP(C347,男子登録情報!$A$1:$H$1688,8,0),"")</f>
        <v/>
      </c>
      <c r="G347" s="352" t="e">
        <f>IF(F348&gt;0,VLOOKUP(F348,男子登録情報!$N$2:$O$48,2,0),"")</f>
        <v>#N/A</v>
      </c>
      <c r="H347" s="352" t="str">
        <f>IF(C347&gt;0,TEXT(C347,"100000000"),"")</f>
        <v/>
      </c>
      <c r="I347" s="6" t="s">
        <v>29</v>
      </c>
      <c r="J347" s="152"/>
      <c r="K347" s="7" t="str">
        <f>IF(J347&gt;0,VLOOKUP(J347,男子登録情報!$J$1:$K$21,2,0),"")</f>
        <v/>
      </c>
      <c r="L347" s="6" t="s">
        <v>32</v>
      </c>
      <c r="M347" s="208"/>
      <c r="N347" s="8" t="str">
        <f t="shared" si="700"/>
        <v/>
      </c>
      <c r="O347" s="630"/>
      <c r="P347" s="326"/>
      <c r="Q347" s="327"/>
      <c r="R347" s="328"/>
      <c r="S347" s="329" t="str">
        <f>IF(C347="","",IF(COUNTIF('様式Ⅱ(男子4×100mR)'!$C$18:$C$29,C347)=0,"",$A$5))</f>
        <v/>
      </c>
      <c r="T347" s="329" t="str">
        <f>IF(C347="","",IF(COUNTIF('様式Ⅱ(男子4×400mR)'!$C$18:$C$29,C347)=0,"",$A$5))</f>
        <v/>
      </c>
      <c r="Y347" s="195" t="str">
        <f>IF(C347="","",COUNTIF($B$14:$C$462,C347))</f>
        <v/>
      </c>
      <c r="Z347" s="195" t="str">
        <f t="shared" ref="Z347" si="732">IF(C347="","",COUNTIF($J$14:$J$463,J347))</f>
        <v/>
      </c>
      <c r="AA347" s="195" t="str">
        <f t="shared" ref="AA347" si="733">IF(C347="","",IF(AND(Y347&gt;1,Z347&gt;1),1,""))</f>
        <v/>
      </c>
      <c r="AB347" s="195" t="str">
        <f t="shared" si="706"/>
        <v/>
      </c>
      <c r="AC347" s="195" t="str">
        <f t="shared" si="707"/>
        <v/>
      </c>
      <c r="AD347" s="195" t="str">
        <f t="shared" si="711"/>
        <v/>
      </c>
      <c r="AE347" s="195" t="str">
        <f t="shared" si="711"/>
        <v/>
      </c>
      <c r="AF347" s="195" t="str">
        <f t="shared" si="708"/>
        <v/>
      </c>
      <c r="AG347" s="195" t="str">
        <f t="shared" si="708"/>
        <v/>
      </c>
      <c r="AH347" s="195" t="str">
        <f t="shared" si="708"/>
        <v/>
      </c>
      <c r="AI347" s="195" t="str">
        <f t="shared" si="708"/>
        <v/>
      </c>
      <c r="AJ347" s="195" t="str">
        <f t="shared" si="708"/>
        <v/>
      </c>
      <c r="AK347" s="195" t="str">
        <f t="shared" si="708"/>
        <v/>
      </c>
      <c r="AL347" s="195" t="str">
        <f t="shared" si="708"/>
        <v/>
      </c>
      <c r="AM347" s="195" t="str">
        <f t="shared" si="708"/>
        <v/>
      </c>
      <c r="AN347" s="195" t="str">
        <f t="shared" si="708"/>
        <v/>
      </c>
      <c r="AO347" s="195" t="str">
        <f t="shared" si="708"/>
        <v/>
      </c>
      <c r="AP347" s="195" t="str">
        <f t="shared" si="708"/>
        <v/>
      </c>
      <c r="AQ347" s="196" t="str">
        <f>IF(J347&gt;0,"",IF(J348&gt;0,1,""))</f>
        <v/>
      </c>
      <c r="AR347" s="196" t="str">
        <f>IF(J347="","",IF(C347&gt;0,"",1))</f>
        <v/>
      </c>
      <c r="AS347" s="195" t="str">
        <f t="shared" si="703"/>
        <v/>
      </c>
      <c r="AT347" s="195" t="str">
        <f t="shared" si="703"/>
        <v/>
      </c>
      <c r="AU347" s="195" t="str">
        <f t="shared" si="703"/>
        <v/>
      </c>
      <c r="AV347" s="195" t="str">
        <f t="shared" si="703"/>
        <v/>
      </c>
      <c r="AW347" s="196">
        <f>COUNTIF($C$14:C347,C347)</f>
        <v>0</v>
      </c>
      <c r="AX347" s="195" t="str">
        <f t="shared" si="703"/>
        <v/>
      </c>
      <c r="AY347" s="195" t="str">
        <f t="shared" si="703"/>
        <v/>
      </c>
      <c r="AZ347" s="195" t="str">
        <f t="shared" si="703"/>
        <v/>
      </c>
      <c r="BA347" s="195" t="str">
        <f t="shared" si="703"/>
        <v/>
      </c>
    </row>
    <row r="348" spans="1:53" s="17" customFormat="1" ht="18" customHeight="1" thickBot="1">
      <c r="A348" s="344"/>
      <c r="B348" s="315"/>
      <c r="C348" s="317"/>
      <c r="D348" s="317"/>
      <c r="E348" s="317"/>
      <c r="F348" s="39" t="str">
        <f>IF(C347&gt;0,VLOOKUP(C347,男子登録情報!$A$1:$H$1688,5,0),"")</f>
        <v/>
      </c>
      <c r="G348" s="353"/>
      <c r="H348" s="353"/>
      <c r="I348" s="9" t="s">
        <v>33</v>
      </c>
      <c r="J348" s="152"/>
      <c r="K348" s="7" t="str">
        <f>IF(J348&gt;0,VLOOKUP(J348,男子登録情報!$J$2:$K$21,2,0),"")</f>
        <v/>
      </c>
      <c r="L348" s="9" t="s">
        <v>34</v>
      </c>
      <c r="M348" s="206"/>
      <c r="N348" s="8" t="str">
        <f t="shared" si="700"/>
        <v/>
      </c>
      <c r="O348" s="630"/>
      <c r="P348" s="305"/>
      <c r="Q348" s="306"/>
      <c r="R348" s="307"/>
      <c r="S348" s="330"/>
      <c r="T348" s="330"/>
      <c r="Y348" s="195" t="str">
        <f>IF(C347="","",COUNTIF($B$14:$C$462,C347))</f>
        <v/>
      </c>
      <c r="Z348" s="195" t="str">
        <f t="shared" ref="Z348" si="734">IF(C347="","",COUNTIF($J$14:$J$463,J348))</f>
        <v/>
      </c>
      <c r="AA348" s="195" t="str">
        <f t="shared" ref="AA348" si="735">IF(C347="","",IF(AND(Y348&gt;1,Z348&gt;1),1,""))</f>
        <v/>
      </c>
      <c r="AB348" s="195" t="str">
        <f t="shared" si="706"/>
        <v/>
      </c>
      <c r="AC348" s="195" t="str">
        <f t="shared" si="707"/>
        <v/>
      </c>
      <c r="AD348" s="195" t="str">
        <f t="shared" si="711"/>
        <v/>
      </c>
      <c r="AE348" s="195" t="str">
        <f t="shared" si="711"/>
        <v/>
      </c>
      <c r="AF348" s="195" t="str">
        <f t="shared" si="708"/>
        <v/>
      </c>
      <c r="AG348" s="195" t="str">
        <f t="shared" si="708"/>
        <v/>
      </c>
      <c r="AH348" s="195" t="str">
        <f t="shared" si="708"/>
        <v/>
      </c>
      <c r="AI348" s="195" t="str">
        <f t="shared" si="708"/>
        <v/>
      </c>
      <c r="AJ348" s="195" t="str">
        <f t="shared" si="708"/>
        <v/>
      </c>
      <c r="AK348" s="195" t="str">
        <f t="shared" si="708"/>
        <v/>
      </c>
      <c r="AL348" s="195" t="str">
        <f t="shared" si="708"/>
        <v/>
      </c>
      <c r="AM348" s="195" t="str">
        <f t="shared" si="708"/>
        <v/>
      </c>
      <c r="AN348" s="195" t="str">
        <f t="shared" si="708"/>
        <v/>
      </c>
      <c r="AO348" s="195" t="str">
        <f t="shared" si="708"/>
        <v/>
      </c>
      <c r="AP348" s="195" t="str">
        <f t="shared" si="708"/>
        <v/>
      </c>
      <c r="AQ348" s="196" t="str">
        <f>IF(J348&gt;0,"",IF(J349&gt;0,1,""))</f>
        <v/>
      </c>
      <c r="AR348" s="196" t="str">
        <f>IF(J348="","",IF(C347&gt;0,"",1))</f>
        <v/>
      </c>
      <c r="AS348" s="195" t="str">
        <f t="shared" si="703"/>
        <v/>
      </c>
      <c r="AT348" s="195" t="str">
        <f t="shared" si="703"/>
        <v/>
      </c>
      <c r="AU348" s="195" t="str">
        <f t="shared" si="703"/>
        <v/>
      </c>
      <c r="AV348" s="195" t="str">
        <f t="shared" si="703"/>
        <v/>
      </c>
      <c r="AW348" s="196"/>
      <c r="AX348" s="195" t="str">
        <f t="shared" si="703"/>
        <v/>
      </c>
      <c r="AY348" s="195" t="str">
        <f t="shared" si="703"/>
        <v/>
      </c>
      <c r="AZ348" s="195" t="str">
        <f t="shared" si="703"/>
        <v/>
      </c>
      <c r="BA348" s="195" t="str">
        <f t="shared" si="703"/>
        <v/>
      </c>
    </row>
    <row r="349" spans="1:53" s="17" customFormat="1" ht="18" customHeight="1" thickBot="1">
      <c r="A349" s="345"/>
      <c r="B349" s="303" t="s">
        <v>35</v>
      </c>
      <c r="C349" s="304"/>
      <c r="D349" s="40"/>
      <c r="E349" s="40"/>
      <c r="F349" s="41"/>
      <c r="G349" s="354"/>
      <c r="H349" s="354"/>
      <c r="I349" s="10" t="s">
        <v>36</v>
      </c>
      <c r="J349" s="152"/>
      <c r="K349" s="11" t="str">
        <f>IF(J349&gt;0,VLOOKUP(J349,男子登録情報!$J$2:$K$21,2,0),"")</f>
        <v/>
      </c>
      <c r="L349" s="12" t="s">
        <v>37</v>
      </c>
      <c r="M349" s="207"/>
      <c r="N349" s="8" t="str">
        <f t="shared" si="700"/>
        <v/>
      </c>
      <c r="O349" s="631"/>
      <c r="P349" s="308"/>
      <c r="Q349" s="309"/>
      <c r="R349" s="310"/>
      <c r="S349" s="331"/>
      <c r="T349" s="331"/>
      <c r="Y349" s="195" t="str">
        <f>IF(C347="","",COUNTIF($B$14:$C$462,C347))</f>
        <v/>
      </c>
      <c r="Z349" s="195" t="str">
        <f t="shared" ref="Z349" si="736">IF(C347="","",COUNTIF($J$14:$J$463,J349))</f>
        <v/>
      </c>
      <c r="AA349" s="195" t="str">
        <f t="shared" ref="AA349" si="737">IF(C347="","",IF(AND(Y349&gt;1,Z349&gt;1),1,""))</f>
        <v/>
      </c>
      <c r="AB349" s="195" t="str">
        <f t="shared" si="706"/>
        <v/>
      </c>
      <c r="AC349" s="195" t="str">
        <f t="shared" si="707"/>
        <v/>
      </c>
      <c r="AD349" s="195" t="str">
        <f t="shared" si="711"/>
        <v/>
      </c>
      <c r="AE349" s="195" t="str">
        <f t="shared" si="711"/>
        <v/>
      </c>
      <c r="AF349" s="195" t="str">
        <f t="shared" si="708"/>
        <v/>
      </c>
      <c r="AG349" s="195" t="str">
        <f t="shared" si="708"/>
        <v/>
      </c>
      <c r="AH349" s="195" t="str">
        <f t="shared" si="708"/>
        <v/>
      </c>
      <c r="AI349" s="195" t="str">
        <f t="shared" si="708"/>
        <v/>
      </c>
      <c r="AJ349" s="195" t="str">
        <f t="shared" si="708"/>
        <v/>
      </c>
      <c r="AK349" s="195" t="str">
        <f t="shared" si="708"/>
        <v/>
      </c>
      <c r="AL349" s="195" t="str">
        <f t="shared" si="708"/>
        <v/>
      </c>
      <c r="AM349" s="195" t="str">
        <f t="shared" si="708"/>
        <v/>
      </c>
      <c r="AN349" s="195" t="str">
        <f t="shared" si="708"/>
        <v/>
      </c>
      <c r="AO349" s="195" t="str">
        <f t="shared" si="708"/>
        <v/>
      </c>
      <c r="AP349" s="195" t="str">
        <f t="shared" si="708"/>
        <v/>
      </c>
      <c r="AQ349" s="196" t="str">
        <f>IF(C347="","",IF(S347&gt;0,"",IF(T347&gt;0,"",IF(COUNTBLANK(J347:J349)&lt;3,"",1))))</f>
        <v/>
      </c>
      <c r="AR349" s="196" t="str">
        <f>IF(J349="","",IF(C347&gt;0,"",1))</f>
        <v/>
      </c>
      <c r="AS349" s="195" t="str">
        <f t="shared" si="703"/>
        <v/>
      </c>
      <c r="AT349" s="195" t="str">
        <f t="shared" si="703"/>
        <v/>
      </c>
      <c r="AU349" s="195" t="str">
        <f t="shared" si="703"/>
        <v/>
      </c>
      <c r="AV349" s="195" t="str">
        <f t="shared" si="703"/>
        <v/>
      </c>
      <c r="AW349" s="196"/>
      <c r="AX349" s="195" t="str">
        <f t="shared" si="703"/>
        <v/>
      </c>
      <c r="AY349" s="195" t="str">
        <f t="shared" si="703"/>
        <v/>
      </c>
      <c r="AZ349" s="195" t="str">
        <f t="shared" si="703"/>
        <v/>
      </c>
      <c r="BA349" s="195" t="str">
        <f t="shared" si="703"/>
        <v/>
      </c>
    </row>
    <row r="350" spans="1:53" s="17" customFormat="1" ht="18" customHeight="1" thickTop="1" thickBot="1">
      <c r="A350" s="343">
        <v>113</v>
      </c>
      <c r="B350" s="314" t="s">
        <v>1234</v>
      </c>
      <c r="C350" s="316"/>
      <c r="D350" s="316" t="str">
        <f>IF(C350&gt;0,VLOOKUP(C350,男子登録情報!$A$1:$H$1688,3,0),"")</f>
        <v/>
      </c>
      <c r="E350" s="316" t="str">
        <f>IF(C350&gt;0,VLOOKUP(C350,男子登録情報!$A$1:$H$1688,4,0),"")</f>
        <v/>
      </c>
      <c r="F350" s="38" t="str">
        <f>IF(C350&gt;0,VLOOKUP(C350,男子登録情報!$A$1:$H$1688,8,0),"")</f>
        <v/>
      </c>
      <c r="G350" s="352" t="e">
        <f>IF(F351&gt;0,VLOOKUP(F351,男子登録情報!$N$2:$O$48,2,0),"")</f>
        <v>#N/A</v>
      </c>
      <c r="H350" s="352" t="str">
        <f>IF(C350&gt;0,TEXT(C350,"100000000"),"")</f>
        <v/>
      </c>
      <c r="I350" s="6" t="s">
        <v>29</v>
      </c>
      <c r="J350" s="152"/>
      <c r="K350" s="7" t="str">
        <f>IF(J350&gt;0,VLOOKUP(J350,男子登録情報!$J$1:$K$21,2,0),"")</f>
        <v/>
      </c>
      <c r="L350" s="6" t="s">
        <v>32</v>
      </c>
      <c r="M350" s="208"/>
      <c r="N350" s="8" t="str">
        <f t="shared" si="700"/>
        <v/>
      </c>
      <c r="O350" s="630"/>
      <c r="P350" s="326"/>
      <c r="Q350" s="327"/>
      <c r="R350" s="328"/>
      <c r="S350" s="329" t="str">
        <f>IF(C350="","",IF(COUNTIF('様式Ⅱ(男子4×100mR)'!$C$18:$C$29,C350)=0,"",$A$5))</f>
        <v/>
      </c>
      <c r="T350" s="329" t="str">
        <f>IF(C350="","",IF(COUNTIF('様式Ⅱ(男子4×400mR)'!$C$18:$C$29,C350)=0,"",$A$5))</f>
        <v/>
      </c>
      <c r="Y350" s="195" t="str">
        <f>IF(C350="","",COUNTIF($B$14:$C$462,C350))</f>
        <v/>
      </c>
      <c r="Z350" s="195" t="str">
        <f t="shared" ref="Z350" si="738">IF(C350="","",COUNTIF($J$14:$J$463,J350))</f>
        <v/>
      </c>
      <c r="AA350" s="195" t="str">
        <f t="shared" ref="AA350" si="739">IF(C350="","",IF(AND(Y350&gt;1,Z350&gt;1),1,""))</f>
        <v/>
      </c>
      <c r="AB350" s="195" t="str">
        <f t="shared" si="706"/>
        <v/>
      </c>
      <c r="AC350" s="195" t="str">
        <f t="shared" si="707"/>
        <v/>
      </c>
      <c r="AD350" s="195" t="str">
        <f t="shared" si="711"/>
        <v/>
      </c>
      <c r="AE350" s="195" t="str">
        <f t="shared" si="711"/>
        <v/>
      </c>
      <c r="AF350" s="195" t="str">
        <f t="shared" si="708"/>
        <v/>
      </c>
      <c r="AG350" s="195" t="str">
        <f t="shared" si="708"/>
        <v/>
      </c>
      <c r="AH350" s="195" t="str">
        <f t="shared" si="708"/>
        <v/>
      </c>
      <c r="AI350" s="195" t="str">
        <f t="shared" si="708"/>
        <v/>
      </c>
      <c r="AJ350" s="195" t="str">
        <f t="shared" si="708"/>
        <v/>
      </c>
      <c r="AK350" s="195" t="str">
        <f t="shared" si="708"/>
        <v/>
      </c>
      <c r="AL350" s="195" t="str">
        <f t="shared" si="708"/>
        <v/>
      </c>
      <c r="AM350" s="195" t="str">
        <f t="shared" si="708"/>
        <v/>
      </c>
      <c r="AN350" s="195" t="str">
        <f t="shared" si="708"/>
        <v/>
      </c>
      <c r="AO350" s="195" t="str">
        <f t="shared" si="708"/>
        <v/>
      </c>
      <c r="AP350" s="195" t="str">
        <f t="shared" si="708"/>
        <v/>
      </c>
      <c r="AQ350" s="196" t="str">
        <f>IF(J350&gt;0,"",IF(J351&gt;0,1,""))</f>
        <v/>
      </c>
      <c r="AR350" s="196" t="str">
        <f>IF(J350="","",IF(C350&gt;0,"",1))</f>
        <v/>
      </c>
      <c r="AS350" s="195" t="str">
        <f t="shared" ref="AS350:BA365" si="740">IF($J350="","",COUNTIF($M350,AS$13))</f>
        <v/>
      </c>
      <c r="AT350" s="195" t="str">
        <f t="shared" si="740"/>
        <v/>
      </c>
      <c r="AU350" s="195" t="str">
        <f t="shared" si="740"/>
        <v/>
      </c>
      <c r="AV350" s="195" t="str">
        <f t="shared" si="740"/>
        <v/>
      </c>
      <c r="AW350" s="196">
        <f>COUNTIF($C$14:C350,C350)</f>
        <v>0</v>
      </c>
      <c r="AX350" s="195" t="str">
        <f t="shared" si="740"/>
        <v/>
      </c>
      <c r="AY350" s="195" t="str">
        <f t="shared" si="740"/>
        <v/>
      </c>
      <c r="AZ350" s="195" t="str">
        <f t="shared" si="740"/>
        <v/>
      </c>
      <c r="BA350" s="195" t="str">
        <f t="shared" si="740"/>
        <v/>
      </c>
    </row>
    <row r="351" spans="1:53" s="17" customFormat="1" ht="18" customHeight="1" thickBot="1">
      <c r="A351" s="344"/>
      <c r="B351" s="315"/>
      <c r="C351" s="317"/>
      <c r="D351" s="317"/>
      <c r="E351" s="317"/>
      <c r="F351" s="39" t="str">
        <f>IF(C350&gt;0,VLOOKUP(C350,男子登録情報!$A$1:$H$1688,5,0),"")</f>
        <v/>
      </c>
      <c r="G351" s="353"/>
      <c r="H351" s="353"/>
      <c r="I351" s="9" t="s">
        <v>33</v>
      </c>
      <c r="J351" s="152"/>
      <c r="K351" s="7" t="str">
        <f>IF(J351&gt;0,VLOOKUP(J351,男子登録情報!$J$2:$K$21,2,0),"")</f>
        <v/>
      </c>
      <c r="L351" s="9" t="s">
        <v>34</v>
      </c>
      <c r="M351" s="206"/>
      <c r="N351" s="8" t="str">
        <f t="shared" si="700"/>
        <v/>
      </c>
      <c r="O351" s="630"/>
      <c r="P351" s="305"/>
      <c r="Q351" s="306"/>
      <c r="R351" s="307"/>
      <c r="S351" s="330"/>
      <c r="T351" s="330"/>
      <c r="Y351" s="195" t="str">
        <f>IF(C350="","",COUNTIF($B$14:$C$462,C350))</f>
        <v/>
      </c>
      <c r="Z351" s="195" t="str">
        <f t="shared" ref="Z351" si="741">IF(C350="","",COUNTIF($J$14:$J$463,J351))</f>
        <v/>
      </c>
      <c r="AA351" s="195" t="str">
        <f t="shared" ref="AA351" si="742">IF(C350="","",IF(AND(Y351&gt;1,Z351&gt;1),1,""))</f>
        <v/>
      </c>
      <c r="AB351" s="195" t="str">
        <f t="shared" si="706"/>
        <v/>
      </c>
      <c r="AC351" s="195" t="str">
        <f t="shared" si="707"/>
        <v/>
      </c>
      <c r="AD351" s="195" t="str">
        <f t="shared" si="711"/>
        <v/>
      </c>
      <c r="AE351" s="195" t="str">
        <f t="shared" si="711"/>
        <v/>
      </c>
      <c r="AF351" s="195" t="str">
        <f t="shared" si="708"/>
        <v/>
      </c>
      <c r="AG351" s="195" t="str">
        <f t="shared" si="708"/>
        <v/>
      </c>
      <c r="AH351" s="195" t="str">
        <f t="shared" si="708"/>
        <v/>
      </c>
      <c r="AI351" s="195" t="str">
        <f t="shared" si="708"/>
        <v/>
      </c>
      <c r="AJ351" s="195" t="str">
        <f t="shared" si="708"/>
        <v/>
      </c>
      <c r="AK351" s="195" t="str">
        <f t="shared" si="708"/>
        <v/>
      </c>
      <c r="AL351" s="195" t="str">
        <f t="shared" si="708"/>
        <v/>
      </c>
      <c r="AM351" s="195" t="str">
        <f t="shared" si="708"/>
        <v/>
      </c>
      <c r="AN351" s="195" t="str">
        <f t="shared" si="708"/>
        <v/>
      </c>
      <c r="AO351" s="195" t="str">
        <f t="shared" si="708"/>
        <v/>
      </c>
      <c r="AP351" s="195" t="str">
        <f t="shared" si="708"/>
        <v/>
      </c>
      <c r="AQ351" s="196" t="str">
        <f>IF(J351&gt;0,"",IF(J352&gt;0,1,""))</f>
        <v/>
      </c>
      <c r="AR351" s="196" t="str">
        <f>IF(J351="","",IF(C350&gt;0,"",1))</f>
        <v/>
      </c>
      <c r="AS351" s="195" t="str">
        <f t="shared" si="740"/>
        <v/>
      </c>
      <c r="AT351" s="195" t="str">
        <f t="shared" si="740"/>
        <v/>
      </c>
      <c r="AU351" s="195" t="str">
        <f t="shared" si="740"/>
        <v/>
      </c>
      <c r="AV351" s="195" t="str">
        <f t="shared" si="740"/>
        <v/>
      </c>
      <c r="AW351" s="196"/>
      <c r="AX351" s="195" t="str">
        <f t="shared" si="740"/>
        <v/>
      </c>
      <c r="AY351" s="195" t="str">
        <f t="shared" si="740"/>
        <v/>
      </c>
      <c r="AZ351" s="195" t="str">
        <f t="shared" si="740"/>
        <v/>
      </c>
      <c r="BA351" s="195" t="str">
        <f t="shared" si="740"/>
        <v/>
      </c>
    </row>
    <row r="352" spans="1:53" s="17" customFormat="1" ht="18" customHeight="1" thickBot="1">
      <c r="A352" s="345"/>
      <c r="B352" s="303" t="s">
        <v>35</v>
      </c>
      <c r="C352" s="304"/>
      <c r="D352" s="40"/>
      <c r="E352" s="40"/>
      <c r="F352" s="41"/>
      <c r="G352" s="354"/>
      <c r="H352" s="354"/>
      <c r="I352" s="10" t="s">
        <v>36</v>
      </c>
      <c r="J352" s="152"/>
      <c r="K352" s="11" t="str">
        <f>IF(J352&gt;0,VLOOKUP(J352,男子登録情報!$J$2:$K$21,2,0),"")</f>
        <v/>
      </c>
      <c r="L352" s="12" t="s">
        <v>37</v>
      </c>
      <c r="M352" s="207"/>
      <c r="N352" s="8" t="str">
        <f t="shared" si="700"/>
        <v/>
      </c>
      <c r="O352" s="631"/>
      <c r="P352" s="308"/>
      <c r="Q352" s="309"/>
      <c r="R352" s="310"/>
      <c r="S352" s="331"/>
      <c r="T352" s="331"/>
      <c r="Y352" s="195" t="str">
        <f>IF(C350="","",COUNTIF($B$14:$C$462,C350))</f>
        <v/>
      </c>
      <c r="Z352" s="195" t="str">
        <f t="shared" ref="Z352" si="743">IF(C350="","",COUNTIF($J$14:$J$463,J352))</f>
        <v/>
      </c>
      <c r="AA352" s="195" t="str">
        <f t="shared" ref="AA352" si="744">IF(C350="","",IF(AND(Y352&gt;1,Z352&gt;1),1,""))</f>
        <v/>
      </c>
      <c r="AB352" s="195" t="str">
        <f t="shared" si="706"/>
        <v/>
      </c>
      <c r="AC352" s="195" t="str">
        <f t="shared" si="707"/>
        <v/>
      </c>
      <c r="AD352" s="195" t="str">
        <f t="shared" si="711"/>
        <v/>
      </c>
      <c r="AE352" s="195" t="str">
        <f t="shared" si="711"/>
        <v/>
      </c>
      <c r="AF352" s="195" t="str">
        <f t="shared" si="708"/>
        <v/>
      </c>
      <c r="AG352" s="195" t="str">
        <f t="shared" si="708"/>
        <v/>
      </c>
      <c r="AH352" s="195" t="str">
        <f t="shared" si="708"/>
        <v/>
      </c>
      <c r="AI352" s="195" t="str">
        <f t="shared" si="708"/>
        <v/>
      </c>
      <c r="AJ352" s="195" t="str">
        <f t="shared" si="708"/>
        <v/>
      </c>
      <c r="AK352" s="195" t="str">
        <f t="shared" si="708"/>
        <v/>
      </c>
      <c r="AL352" s="195" t="str">
        <f t="shared" si="708"/>
        <v/>
      </c>
      <c r="AM352" s="195" t="str">
        <f t="shared" si="708"/>
        <v/>
      </c>
      <c r="AN352" s="195" t="str">
        <f t="shared" si="708"/>
        <v/>
      </c>
      <c r="AO352" s="195" t="str">
        <f t="shared" si="708"/>
        <v/>
      </c>
      <c r="AP352" s="195" t="str">
        <f t="shared" si="708"/>
        <v/>
      </c>
      <c r="AQ352" s="196" t="str">
        <f>IF(C350="","",IF(S350&gt;0,"",IF(T350&gt;0,"",IF(COUNTBLANK(J350:J352)&lt;3,"",1))))</f>
        <v/>
      </c>
      <c r="AR352" s="196" t="str">
        <f>IF(J352="","",IF(C350&gt;0,"",1))</f>
        <v/>
      </c>
      <c r="AS352" s="195" t="str">
        <f t="shared" si="740"/>
        <v/>
      </c>
      <c r="AT352" s="195" t="str">
        <f t="shared" si="740"/>
        <v/>
      </c>
      <c r="AU352" s="195" t="str">
        <f t="shared" si="740"/>
        <v/>
      </c>
      <c r="AV352" s="195" t="str">
        <f t="shared" si="740"/>
        <v/>
      </c>
      <c r="AW352" s="196"/>
      <c r="AX352" s="195" t="str">
        <f t="shared" si="740"/>
        <v/>
      </c>
      <c r="AY352" s="195" t="str">
        <f t="shared" si="740"/>
        <v/>
      </c>
      <c r="AZ352" s="195" t="str">
        <f t="shared" si="740"/>
        <v/>
      </c>
      <c r="BA352" s="195" t="str">
        <f t="shared" si="740"/>
        <v/>
      </c>
    </row>
    <row r="353" spans="1:53" s="17" customFormat="1" ht="18" customHeight="1" thickTop="1" thickBot="1">
      <c r="A353" s="343">
        <v>114</v>
      </c>
      <c r="B353" s="314" t="s">
        <v>1234</v>
      </c>
      <c r="C353" s="316"/>
      <c r="D353" s="316" t="str">
        <f>IF(C353&gt;0,VLOOKUP(C353,男子登録情報!$A$1:$H$1688,3,0),"")</f>
        <v/>
      </c>
      <c r="E353" s="316" t="str">
        <f>IF(C353&gt;0,VLOOKUP(C353,男子登録情報!$A$1:$H$1688,4,0),"")</f>
        <v/>
      </c>
      <c r="F353" s="38" t="str">
        <f>IF(C353&gt;0,VLOOKUP(C353,男子登録情報!$A$1:$H$1688,8,0),"")</f>
        <v/>
      </c>
      <c r="G353" s="352" t="e">
        <f>IF(F354&gt;0,VLOOKUP(F354,男子登録情報!$N$2:$O$48,2,0),"")</f>
        <v>#N/A</v>
      </c>
      <c r="H353" s="352" t="str">
        <f>IF(C353&gt;0,TEXT(C353,"100000000"),"")</f>
        <v/>
      </c>
      <c r="I353" s="6" t="s">
        <v>29</v>
      </c>
      <c r="J353" s="152"/>
      <c r="K353" s="7" t="str">
        <f>IF(J353&gt;0,VLOOKUP(J353,男子登録情報!$J$1:$K$21,2,0),"")</f>
        <v/>
      </c>
      <c r="L353" s="6" t="s">
        <v>32</v>
      </c>
      <c r="M353" s="208"/>
      <c r="N353" s="8" t="str">
        <f t="shared" si="700"/>
        <v/>
      </c>
      <c r="O353" s="630"/>
      <c r="P353" s="326"/>
      <c r="Q353" s="327"/>
      <c r="R353" s="328"/>
      <c r="S353" s="329" t="str">
        <f>IF(C353="","",IF(COUNTIF('様式Ⅱ(男子4×100mR)'!$C$18:$C$29,C353)=0,"",$A$5))</f>
        <v/>
      </c>
      <c r="T353" s="329" t="str">
        <f>IF(C353="","",IF(COUNTIF('様式Ⅱ(男子4×400mR)'!$C$18:$C$29,C353)=0,"",$A$5))</f>
        <v/>
      </c>
      <c r="Y353" s="195" t="str">
        <f>IF(C353="","",COUNTIF($B$14:$C$462,C353))</f>
        <v/>
      </c>
      <c r="Z353" s="195" t="str">
        <f t="shared" ref="Z353" si="745">IF(C353="","",COUNTIF($J$14:$J$463,J353))</f>
        <v/>
      </c>
      <c r="AA353" s="195" t="str">
        <f t="shared" ref="AA353" si="746">IF(C353="","",IF(AND(Y353&gt;1,Z353&gt;1),1,""))</f>
        <v/>
      </c>
      <c r="AB353" s="195" t="str">
        <f t="shared" si="706"/>
        <v/>
      </c>
      <c r="AC353" s="195" t="str">
        <f t="shared" si="707"/>
        <v/>
      </c>
      <c r="AD353" s="195" t="str">
        <f t="shared" si="711"/>
        <v/>
      </c>
      <c r="AE353" s="195" t="str">
        <f t="shared" si="711"/>
        <v/>
      </c>
      <c r="AF353" s="195" t="str">
        <f t="shared" si="708"/>
        <v/>
      </c>
      <c r="AG353" s="195" t="str">
        <f t="shared" si="708"/>
        <v/>
      </c>
      <c r="AH353" s="195" t="str">
        <f t="shared" si="708"/>
        <v/>
      </c>
      <c r="AI353" s="195" t="str">
        <f t="shared" si="708"/>
        <v/>
      </c>
      <c r="AJ353" s="195" t="str">
        <f t="shared" si="708"/>
        <v/>
      </c>
      <c r="AK353" s="195" t="str">
        <f t="shared" si="708"/>
        <v/>
      </c>
      <c r="AL353" s="195" t="str">
        <f t="shared" si="708"/>
        <v/>
      </c>
      <c r="AM353" s="195" t="str">
        <f t="shared" si="708"/>
        <v/>
      </c>
      <c r="AN353" s="195" t="str">
        <f t="shared" si="708"/>
        <v/>
      </c>
      <c r="AO353" s="195" t="str">
        <f t="shared" si="708"/>
        <v/>
      </c>
      <c r="AP353" s="195" t="str">
        <f t="shared" si="708"/>
        <v/>
      </c>
      <c r="AQ353" s="196" t="str">
        <f>IF(J353&gt;0,"",IF(J354&gt;0,1,""))</f>
        <v/>
      </c>
      <c r="AR353" s="196" t="str">
        <f>IF(J353="","",IF(C353&gt;0,"",1))</f>
        <v/>
      </c>
      <c r="AS353" s="195" t="str">
        <f t="shared" si="740"/>
        <v/>
      </c>
      <c r="AT353" s="195" t="str">
        <f t="shared" si="740"/>
        <v/>
      </c>
      <c r="AU353" s="195" t="str">
        <f t="shared" si="740"/>
        <v/>
      </c>
      <c r="AV353" s="195" t="str">
        <f t="shared" si="740"/>
        <v/>
      </c>
      <c r="AW353" s="196">
        <f>COUNTIF($C$14:C353,C353)</f>
        <v>0</v>
      </c>
      <c r="AX353" s="195" t="str">
        <f t="shared" si="740"/>
        <v/>
      </c>
      <c r="AY353" s="195" t="str">
        <f t="shared" si="740"/>
        <v/>
      </c>
      <c r="AZ353" s="195" t="str">
        <f t="shared" si="740"/>
        <v/>
      </c>
      <c r="BA353" s="195" t="str">
        <f t="shared" si="740"/>
        <v/>
      </c>
    </row>
    <row r="354" spans="1:53" s="17" customFormat="1" ht="18" customHeight="1" thickBot="1">
      <c r="A354" s="344"/>
      <c r="B354" s="315"/>
      <c r="C354" s="317"/>
      <c r="D354" s="317"/>
      <c r="E354" s="317"/>
      <c r="F354" s="39" t="str">
        <f>IF(C353&gt;0,VLOOKUP(C353,男子登録情報!$A$1:$H$1688,5,0),"")</f>
        <v/>
      </c>
      <c r="G354" s="353"/>
      <c r="H354" s="353"/>
      <c r="I354" s="9" t="s">
        <v>33</v>
      </c>
      <c r="J354" s="152"/>
      <c r="K354" s="7" t="str">
        <f>IF(J354&gt;0,VLOOKUP(J354,男子登録情報!$J$2:$K$21,2,0),"")</f>
        <v/>
      </c>
      <c r="L354" s="9" t="s">
        <v>34</v>
      </c>
      <c r="M354" s="206"/>
      <c r="N354" s="8" t="str">
        <f t="shared" si="700"/>
        <v/>
      </c>
      <c r="O354" s="630"/>
      <c r="P354" s="305"/>
      <c r="Q354" s="306"/>
      <c r="R354" s="307"/>
      <c r="S354" s="330"/>
      <c r="T354" s="330"/>
      <c r="Y354" s="195" t="str">
        <f>IF(C353="","",COUNTIF($B$14:$C$462,C353))</f>
        <v/>
      </c>
      <c r="Z354" s="195" t="str">
        <f t="shared" ref="Z354" si="747">IF(C353="","",COUNTIF($J$14:$J$463,J354))</f>
        <v/>
      </c>
      <c r="AA354" s="195" t="str">
        <f t="shared" ref="AA354" si="748">IF(C353="","",IF(AND(Y354&gt;1,Z354&gt;1),1,""))</f>
        <v/>
      </c>
      <c r="AB354" s="195" t="str">
        <f t="shared" si="706"/>
        <v/>
      </c>
      <c r="AC354" s="195" t="str">
        <f t="shared" si="707"/>
        <v/>
      </c>
      <c r="AD354" s="195" t="str">
        <f t="shared" si="711"/>
        <v/>
      </c>
      <c r="AE354" s="195" t="str">
        <f t="shared" si="711"/>
        <v/>
      </c>
      <c r="AF354" s="195" t="str">
        <f t="shared" si="708"/>
        <v/>
      </c>
      <c r="AG354" s="195" t="str">
        <f t="shared" si="708"/>
        <v/>
      </c>
      <c r="AH354" s="195" t="str">
        <f t="shared" si="708"/>
        <v/>
      </c>
      <c r="AI354" s="195" t="str">
        <f t="shared" si="708"/>
        <v/>
      </c>
      <c r="AJ354" s="195" t="str">
        <f t="shared" si="708"/>
        <v/>
      </c>
      <c r="AK354" s="195" t="str">
        <f t="shared" si="708"/>
        <v/>
      </c>
      <c r="AL354" s="195" t="str">
        <f t="shared" si="708"/>
        <v/>
      </c>
      <c r="AM354" s="195" t="str">
        <f t="shared" si="708"/>
        <v/>
      </c>
      <c r="AN354" s="195" t="str">
        <f t="shared" si="708"/>
        <v/>
      </c>
      <c r="AO354" s="195" t="str">
        <f t="shared" si="708"/>
        <v/>
      </c>
      <c r="AP354" s="195" t="str">
        <f t="shared" si="708"/>
        <v/>
      </c>
      <c r="AQ354" s="196" t="str">
        <f>IF(J354&gt;0,"",IF(J355&gt;0,1,""))</f>
        <v/>
      </c>
      <c r="AR354" s="196" t="str">
        <f>IF(J354="","",IF(C353&gt;0,"",1))</f>
        <v/>
      </c>
      <c r="AS354" s="195" t="str">
        <f t="shared" si="740"/>
        <v/>
      </c>
      <c r="AT354" s="195" t="str">
        <f t="shared" si="740"/>
        <v/>
      </c>
      <c r="AU354" s="195" t="str">
        <f t="shared" si="740"/>
        <v/>
      </c>
      <c r="AV354" s="195" t="str">
        <f t="shared" si="740"/>
        <v/>
      </c>
      <c r="AW354" s="196"/>
      <c r="AX354" s="195" t="str">
        <f t="shared" si="740"/>
        <v/>
      </c>
      <c r="AY354" s="195" t="str">
        <f t="shared" si="740"/>
        <v/>
      </c>
      <c r="AZ354" s="195" t="str">
        <f t="shared" si="740"/>
        <v/>
      </c>
      <c r="BA354" s="195" t="str">
        <f t="shared" si="740"/>
        <v/>
      </c>
    </row>
    <row r="355" spans="1:53" s="17" customFormat="1" ht="18" customHeight="1" thickBot="1">
      <c r="A355" s="345"/>
      <c r="B355" s="303" t="s">
        <v>35</v>
      </c>
      <c r="C355" s="304"/>
      <c r="D355" s="40"/>
      <c r="E355" s="40"/>
      <c r="F355" s="41"/>
      <c r="G355" s="354"/>
      <c r="H355" s="354"/>
      <c r="I355" s="10" t="s">
        <v>36</v>
      </c>
      <c r="J355" s="152"/>
      <c r="K355" s="11" t="str">
        <f>IF(J355&gt;0,VLOOKUP(J355,男子登録情報!$J$2:$K$21,2,0),"")</f>
        <v/>
      </c>
      <c r="L355" s="12" t="s">
        <v>37</v>
      </c>
      <c r="M355" s="207"/>
      <c r="N355" s="8" t="str">
        <f t="shared" si="700"/>
        <v/>
      </c>
      <c r="O355" s="631"/>
      <c r="P355" s="308"/>
      <c r="Q355" s="309"/>
      <c r="R355" s="310"/>
      <c r="S355" s="331"/>
      <c r="T355" s="331"/>
      <c r="Y355" s="195" t="str">
        <f>IF(C353="","",COUNTIF($B$14:$C$462,C353))</f>
        <v/>
      </c>
      <c r="Z355" s="195" t="str">
        <f t="shared" ref="Z355" si="749">IF(C353="","",COUNTIF($J$14:$J$463,J355))</f>
        <v/>
      </c>
      <c r="AA355" s="195" t="str">
        <f t="shared" ref="AA355" si="750">IF(C353="","",IF(AND(Y355&gt;1,Z355&gt;1),1,""))</f>
        <v/>
      </c>
      <c r="AB355" s="195" t="str">
        <f t="shared" si="706"/>
        <v/>
      </c>
      <c r="AC355" s="195" t="str">
        <f t="shared" si="707"/>
        <v/>
      </c>
      <c r="AD355" s="195" t="str">
        <f t="shared" si="711"/>
        <v/>
      </c>
      <c r="AE355" s="195" t="str">
        <f t="shared" si="711"/>
        <v/>
      </c>
      <c r="AF355" s="195" t="str">
        <f t="shared" si="708"/>
        <v/>
      </c>
      <c r="AG355" s="195" t="str">
        <f t="shared" si="708"/>
        <v/>
      </c>
      <c r="AH355" s="195" t="str">
        <f t="shared" si="708"/>
        <v/>
      </c>
      <c r="AI355" s="195" t="str">
        <f t="shared" si="708"/>
        <v/>
      </c>
      <c r="AJ355" s="195" t="str">
        <f t="shared" si="708"/>
        <v/>
      </c>
      <c r="AK355" s="195" t="str">
        <f t="shared" si="708"/>
        <v/>
      </c>
      <c r="AL355" s="195" t="str">
        <f t="shared" si="708"/>
        <v/>
      </c>
      <c r="AM355" s="195" t="str">
        <f t="shared" si="708"/>
        <v/>
      </c>
      <c r="AN355" s="195" t="str">
        <f t="shared" si="708"/>
        <v/>
      </c>
      <c r="AO355" s="195" t="str">
        <f t="shared" si="708"/>
        <v/>
      </c>
      <c r="AP355" s="195" t="str">
        <f t="shared" si="708"/>
        <v/>
      </c>
      <c r="AQ355" s="196" t="str">
        <f>IF(C353="","",IF(S353&gt;0,"",IF(T353&gt;0,"",IF(COUNTBLANK(J353:J355)&lt;3,"",1))))</f>
        <v/>
      </c>
      <c r="AR355" s="196" t="str">
        <f>IF(J355="","",IF(C353&gt;0,"",1))</f>
        <v/>
      </c>
      <c r="AS355" s="195" t="str">
        <f t="shared" si="740"/>
        <v/>
      </c>
      <c r="AT355" s="195" t="str">
        <f t="shared" si="740"/>
        <v/>
      </c>
      <c r="AU355" s="195" t="str">
        <f t="shared" si="740"/>
        <v/>
      </c>
      <c r="AV355" s="195" t="str">
        <f t="shared" si="740"/>
        <v/>
      </c>
      <c r="AW355" s="196"/>
      <c r="AX355" s="195" t="str">
        <f t="shared" si="740"/>
        <v/>
      </c>
      <c r="AY355" s="195" t="str">
        <f t="shared" si="740"/>
        <v/>
      </c>
      <c r="AZ355" s="195" t="str">
        <f t="shared" si="740"/>
        <v/>
      </c>
      <c r="BA355" s="195" t="str">
        <f t="shared" si="740"/>
        <v/>
      </c>
    </row>
    <row r="356" spans="1:53" s="17" customFormat="1" ht="18" customHeight="1" thickTop="1" thickBot="1">
      <c r="A356" s="343">
        <v>115</v>
      </c>
      <c r="B356" s="314" t="s">
        <v>1234</v>
      </c>
      <c r="C356" s="316"/>
      <c r="D356" s="316" t="str">
        <f>IF(C356&gt;0,VLOOKUP(C356,男子登録情報!$A$1:$H$1688,3,0),"")</f>
        <v/>
      </c>
      <c r="E356" s="316" t="str">
        <f>IF(C356&gt;0,VLOOKUP(C356,男子登録情報!$A$1:$H$1688,4,0),"")</f>
        <v/>
      </c>
      <c r="F356" s="38" t="str">
        <f>IF(C356&gt;0,VLOOKUP(C356,男子登録情報!$A$1:$H$1688,8,0),"")</f>
        <v/>
      </c>
      <c r="G356" s="352" t="e">
        <f>IF(F357&gt;0,VLOOKUP(F357,男子登録情報!$N$2:$O$48,2,0),"")</f>
        <v>#N/A</v>
      </c>
      <c r="H356" s="352" t="str">
        <f>IF(C356&gt;0,TEXT(C356,"100000000"),"")</f>
        <v/>
      </c>
      <c r="I356" s="6" t="s">
        <v>29</v>
      </c>
      <c r="J356" s="152"/>
      <c r="K356" s="7" t="str">
        <f>IF(J356&gt;0,VLOOKUP(J356,男子登録情報!$J$1:$K$21,2,0),"")</f>
        <v/>
      </c>
      <c r="L356" s="6" t="s">
        <v>32</v>
      </c>
      <c r="M356" s="208"/>
      <c r="N356" s="8" t="str">
        <f t="shared" si="700"/>
        <v/>
      </c>
      <c r="O356" s="630"/>
      <c r="P356" s="326"/>
      <c r="Q356" s="327"/>
      <c r="R356" s="328"/>
      <c r="S356" s="329" t="str">
        <f>IF(C356="","",IF(COUNTIF('様式Ⅱ(男子4×100mR)'!$C$18:$C$29,C356)=0,"",$A$5))</f>
        <v/>
      </c>
      <c r="T356" s="329" t="str">
        <f>IF(C356="","",IF(COUNTIF('様式Ⅱ(男子4×400mR)'!$C$18:$C$29,C356)=0,"",$A$5))</f>
        <v/>
      </c>
      <c r="Y356" s="195" t="str">
        <f>IF(C356="","",COUNTIF($B$14:$C$462,C356))</f>
        <v/>
      </c>
      <c r="Z356" s="195" t="str">
        <f t="shared" ref="Z356" si="751">IF(C356="","",COUNTIF($J$14:$J$463,J356))</f>
        <v/>
      </c>
      <c r="AA356" s="195" t="str">
        <f t="shared" ref="AA356" si="752">IF(C356="","",IF(AND(Y356&gt;1,Z356&gt;1),1,""))</f>
        <v/>
      </c>
      <c r="AB356" s="195" t="str">
        <f t="shared" si="706"/>
        <v/>
      </c>
      <c r="AC356" s="195" t="str">
        <f t="shared" si="707"/>
        <v/>
      </c>
      <c r="AD356" s="195" t="str">
        <f t="shared" si="711"/>
        <v/>
      </c>
      <c r="AE356" s="195" t="str">
        <f t="shared" si="711"/>
        <v/>
      </c>
      <c r="AF356" s="195" t="str">
        <f t="shared" si="708"/>
        <v/>
      </c>
      <c r="AG356" s="195" t="str">
        <f t="shared" si="708"/>
        <v/>
      </c>
      <c r="AH356" s="195" t="str">
        <f t="shared" si="708"/>
        <v/>
      </c>
      <c r="AI356" s="195" t="str">
        <f t="shared" si="708"/>
        <v/>
      </c>
      <c r="AJ356" s="195" t="str">
        <f t="shared" si="708"/>
        <v/>
      </c>
      <c r="AK356" s="195" t="str">
        <f t="shared" si="708"/>
        <v/>
      </c>
      <c r="AL356" s="195" t="str">
        <f t="shared" si="708"/>
        <v/>
      </c>
      <c r="AM356" s="195" t="str">
        <f t="shared" si="708"/>
        <v/>
      </c>
      <c r="AN356" s="195" t="str">
        <f t="shared" si="708"/>
        <v/>
      </c>
      <c r="AO356" s="195" t="str">
        <f t="shared" si="708"/>
        <v/>
      </c>
      <c r="AP356" s="195" t="str">
        <f t="shared" si="708"/>
        <v/>
      </c>
      <c r="AQ356" s="196" t="str">
        <f>IF(J356&gt;0,"",IF(J357&gt;0,1,""))</f>
        <v/>
      </c>
      <c r="AR356" s="196" t="str">
        <f>IF(J356="","",IF(C356&gt;0,"",1))</f>
        <v/>
      </c>
      <c r="AS356" s="195" t="str">
        <f t="shared" si="740"/>
        <v/>
      </c>
      <c r="AT356" s="195" t="str">
        <f t="shared" si="740"/>
        <v/>
      </c>
      <c r="AU356" s="195" t="str">
        <f t="shared" si="740"/>
        <v/>
      </c>
      <c r="AV356" s="195" t="str">
        <f t="shared" si="740"/>
        <v/>
      </c>
      <c r="AW356" s="196">
        <f>COUNTIF($C$14:C356,C356)</f>
        <v>0</v>
      </c>
      <c r="AX356" s="195" t="str">
        <f t="shared" si="740"/>
        <v/>
      </c>
      <c r="AY356" s="195" t="str">
        <f t="shared" si="740"/>
        <v/>
      </c>
      <c r="AZ356" s="195" t="str">
        <f t="shared" si="740"/>
        <v/>
      </c>
      <c r="BA356" s="195" t="str">
        <f t="shared" si="740"/>
        <v/>
      </c>
    </row>
    <row r="357" spans="1:53" s="17" customFormat="1" ht="18" customHeight="1" thickBot="1">
      <c r="A357" s="344"/>
      <c r="B357" s="315"/>
      <c r="C357" s="317"/>
      <c r="D357" s="317"/>
      <c r="E357" s="317"/>
      <c r="F357" s="39" t="str">
        <f>IF(C356&gt;0,VLOOKUP(C356,男子登録情報!$A$1:$H$1688,5,0),"")</f>
        <v/>
      </c>
      <c r="G357" s="353"/>
      <c r="H357" s="353"/>
      <c r="I357" s="9" t="s">
        <v>33</v>
      </c>
      <c r="J357" s="152"/>
      <c r="K357" s="7" t="str">
        <f>IF(J357&gt;0,VLOOKUP(J357,男子登録情報!$J$2:$K$21,2,0),"")</f>
        <v/>
      </c>
      <c r="L357" s="9" t="s">
        <v>34</v>
      </c>
      <c r="M357" s="206"/>
      <c r="N357" s="8" t="str">
        <f t="shared" si="700"/>
        <v/>
      </c>
      <c r="O357" s="630"/>
      <c r="P357" s="305"/>
      <c r="Q357" s="306"/>
      <c r="R357" s="307"/>
      <c r="S357" s="330"/>
      <c r="T357" s="330"/>
      <c r="Y357" s="195" t="str">
        <f>IF(C356="","",COUNTIF($B$14:$C$462,C356))</f>
        <v/>
      </c>
      <c r="Z357" s="195" t="str">
        <f t="shared" ref="Z357" si="753">IF(C356="","",COUNTIF($J$14:$J$463,J357))</f>
        <v/>
      </c>
      <c r="AA357" s="195" t="str">
        <f t="shared" ref="AA357" si="754">IF(C356="","",IF(AND(Y357&gt;1,Z357&gt;1),1,""))</f>
        <v/>
      </c>
      <c r="AB357" s="195" t="str">
        <f t="shared" si="706"/>
        <v/>
      </c>
      <c r="AC357" s="195" t="str">
        <f t="shared" si="707"/>
        <v/>
      </c>
      <c r="AD357" s="195" t="str">
        <f t="shared" si="711"/>
        <v/>
      </c>
      <c r="AE357" s="195" t="str">
        <f t="shared" si="711"/>
        <v/>
      </c>
      <c r="AF357" s="195" t="str">
        <f t="shared" si="708"/>
        <v/>
      </c>
      <c r="AG357" s="195" t="str">
        <f t="shared" si="708"/>
        <v/>
      </c>
      <c r="AH357" s="195" t="str">
        <f t="shared" si="708"/>
        <v/>
      </c>
      <c r="AI357" s="195" t="str">
        <f t="shared" si="708"/>
        <v/>
      </c>
      <c r="AJ357" s="195" t="str">
        <f t="shared" si="708"/>
        <v/>
      </c>
      <c r="AK357" s="195" t="str">
        <f t="shared" si="708"/>
        <v/>
      </c>
      <c r="AL357" s="195" t="str">
        <f t="shared" si="708"/>
        <v/>
      </c>
      <c r="AM357" s="195" t="str">
        <f t="shared" si="708"/>
        <v/>
      </c>
      <c r="AN357" s="195" t="str">
        <f t="shared" si="708"/>
        <v/>
      </c>
      <c r="AO357" s="195" t="str">
        <f t="shared" si="708"/>
        <v/>
      </c>
      <c r="AP357" s="195" t="str">
        <f t="shared" si="708"/>
        <v/>
      </c>
      <c r="AQ357" s="196" t="str">
        <f>IF(J357&gt;0,"",IF(J358&gt;0,1,""))</f>
        <v/>
      </c>
      <c r="AR357" s="196" t="str">
        <f>IF(J357="","",IF(C356&gt;0,"",1))</f>
        <v/>
      </c>
      <c r="AS357" s="195" t="str">
        <f t="shared" si="740"/>
        <v/>
      </c>
      <c r="AT357" s="195" t="str">
        <f t="shared" si="740"/>
        <v/>
      </c>
      <c r="AU357" s="195" t="str">
        <f t="shared" si="740"/>
        <v/>
      </c>
      <c r="AV357" s="195" t="str">
        <f t="shared" si="740"/>
        <v/>
      </c>
      <c r="AW357" s="196"/>
      <c r="AX357" s="195" t="str">
        <f t="shared" si="740"/>
        <v/>
      </c>
      <c r="AY357" s="195" t="str">
        <f t="shared" si="740"/>
        <v/>
      </c>
      <c r="AZ357" s="195" t="str">
        <f t="shared" si="740"/>
        <v/>
      </c>
      <c r="BA357" s="195" t="str">
        <f t="shared" si="740"/>
        <v/>
      </c>
    </row>
    <row r="358" spans="1:53" s="17" customFormat="1" ht="18" customHeight="1" thickBot="1">
      <c r="A358" s="345"/>
      <c r="B358" s="303" t="s">
        <v>35</v>
      </c>
      <c r="C358" s="304"/>
      <c r="D358" s="40"/>
      <c r="E358" s="40"/>
      <c r="F358" s="41"/>
      <c r="G358" s="354"/>
      <c r="H358" s="354"/>
      <c r="I358" s="10" t="s">
        <v>36</v>
      </c>
      <c r="J358" s="152"/>
      <c r="K358" s="11" t="str">
        <f>IF(J358&gt;0,VLOOKUP(J358,男子登録情報!$J$2:$K$21,2,0),"")</f>
        <v/>
      </c>
      <c r="L358" s="12" t="s">
        <v>37</v>
      </c>
      <c r="M358" s="207"/>
      <c r="N358" s="8" t="str">
        <f t="shared" si="700"/>
        <v/>
      </c>
      <c r="O358" s="631"/>
      <c r="P358" s="308"/>
      <c r="Q358" s="309"/>
      <c r="R358" s="310"/>
      <c r="S358" s="331"/>
      <c r="T358" s="331"/>
      <c r="Y358" s="195" t="str">
        <f>IF(C356="","",COUNTIF($B$14:$C$462,C356))</f>
        <v/>
      </c>
      <c r="Z358" s="195" t="str">
        <f t="shared" ref="Z358" si="755">IF(C356="","",COUNTIF($J$14:$J$463,J358))</f>
        <v/>
      </c>
      <c r="AA358" s="195" t="str">
        <f t="shared" ref="AA358" si="756">IF(C356="","",IF(AND(Y358&gt;1,Z358&gt;1),1,""))</f>
        <v/>
      </c>
      <c r="AB358" s="195" t="str">
        <f t="shared" si="706"/>
        <v/>
      </c>
      <c r="AC358" s="195" t="str">
        <f t="shared" si="707"/>
        <v/>
      </c>
      <c r="AD358" s="195" t="str">
        <f t="shared" si="711"/>
        <v/>
      </c>
      <c r="AE358" s="195" t="str">
        <f t="shared" si="711"/>
        <v/>
      </c>
      <c r="AF358" s="195" t="str">
        <f t="shared" si="708"/>
        <v/>
      </c>
      <c r="AG358" s="195" t="str">
        <f t="shared" si="708"/>
        <v/>
      </c>
      <c r="AH358" s="195" t="str">
        <f t="shared" si="708"/>
        <v/>
      </c>
      <c r="AI358" s="195" t="str">
        <f t="shared" si="708"/>
        <v/>
      </c>
      <c r="AJ358" s="195" t="str">
        <f t="shared" si="708"/>
        <v/>
      </c>
      <c r="AK358" s="195" t="str">
        <f t="shared" si="708"/>
        <v/>
      </c>
      <c r="AL358" s="195" t="str">
        <f t="shared" si="708"/>
        <v/>
      </c>
      <c r="AM358" s="195" t="str">
        <f t="shared" si="708"/>
        <v/>
      </c>
      <c r="AN358" s="195" t="str">
        <f t="shared" ref="AF358:AP381" si="757">IF($J358="","",COUNTIF($M358,AN$13))</f>
        <v/>
      </c>
      <c r="AO358" s="195" t="str">
        <f t="shared" si="757"/>
        <v/>
      </c>
      <c r="AP358" s="195" t="str">
        <f t="shared" si="757"/>
        <v/>
      </c>
      <c r="AQ358" s="196" t="str">
        <f>IF(C356="","",IF(S356&gt;0,"",IF(T356&gt;0,"",IF(COUNTBLANK(J356:J358)&lt;3,"",1))))</f>
        <v/>
      </c>
      <c r="AR358" s="196" t="str">
        <f>IF(J358="","",IF(C356&gt;0,"",1))</f>
        <v/>
      </c>
      <c r="AS358" s="195" t="str">
        <f t="shared" si="740"/>
        <v/>
      </c>
      <c r="AT358" s="195" t="str">
        <f t="shared" si="740"/>
        <v/>
      </c>
      <c r="AU358" s="195" t="str">
        <f t="shared" si="740"/>
        <v/>
      </c>
      <c r="AV358" s="195" t="str">
        <f t="shared" si="740"/>
        <v/>
      </c>
      <c r="AW358" s="196"/>
      <c r="AX358" s="195" t="str">
        <f t="shared" si="740"/>
        <v/>
      </c>
      <c r="AY358" s="195" t="str">
        <f t="shared" si="740"/>
        <v/>
      </c>
      <c r="AZ358" s="195" t="str">
        <f t="shared" si="740"/>
        <v/>
      </c>
      <c r="BA358" s="195" t="str">
        <f t="shared" si="740"/>
        <v/>
      </c>
    </row>
    <row r="359" spans="1:53" s="17" customFormat="1" ht="18" customHeight="1" thickTop="1" thickBot="1">
      <c r="A359" s="343">
        <v>116</v>
      </c>
      <c r="B359" s="314" t="s">
        <v>1234</v>
      </c>
      <c r="C359" s="316"/>
      <c r="D359" s="316" t="str">
        <f>IF(C359&gt;0,VLOOKUP(C359,男子登録情報!$A$1:$H$1688,3,0),"")</f>
        <v/>
      </c>
      <c r="E359" s="316" t="str">
        <f>IF(C359&gt;0,VLOOKUP(C359,男子登録情報!$A$1:$H$1688,4,0),"")</f>
        <v/>
      </c>
      <c r="F359" s="38" t="str">
        <f>IF(C359&gt;0,VLOOKUP(C359,男子登録情報!$A$1:$H$1688,8,0),"")</f>
        <v/>
      </c>
      <c r="G359" s="352" t="e">
        <f>IF(F360&gt;0,VLOOKUP(F360,男子登録情報!$N$2:$O$48,2,0),"")</f>
        <v>#N/A</v>
      </c>
      <c r="H359" s="352" t="str">
        <f>IF(C359&gt;0,TEXT(C359,"100000000"),"")</f>
        <v/>
      </c>
      <c r="I359" s="6" t="s">
        <v>29</v>
      </c>
      <c r="J359" s="152"/>
      <c r="K359" s="7" t="str">
        <f>IF(J359&gt;0,VLOOKUP(J359,男子登録情報!$J$1:$K$21,2,0),"")</f>
        <v/>
      </c>
      <c r="L359" s="6" t="s">
        <v>32</v>
      </c>
      <c r="M359" s="208"/>
      <c r="N359" s="8" t="str">
        <f t="shared" si="700"/>
        <v/>
      </c>
      <c r="O359" s="630"/>
      <c r="P359" s="326"/>
      <c r="Q359" s="327"/>
      <c r="R359" s="328"/>
      <c r="S359" s="329" t="str">
        <f>IF(C359="","",IF(COUNTIF('様式Ⅱ(男子4×100mR)'!$C$18:$C$29,C359)=0,"",$A$5))</f>
        <v/>
      </c>
      <c r="T359" s="329" t="str">
        <f>IF(C359="","",IF(COUNTIF('様式Ⅱ(男子4×400mR)'!$C$18:$C$29,C359)=0,"",$A$5))</f>
        <v/>
      </c>
      <c r="Y359" s="195" t="str">
        <f>IF(C359="","",COUNTIF($B$14:$C$462,C359))</f>
        <v/>
      </c>
      <c r="Z359" s="195" t="str">
        <f t="shared" ref="Z359" si="758">IF(C359="","",COUNTIF($J$14:$J$463,J359))</f>
        <v/>
      </c>
      <c r="AA359" s="195" t="str">
        <f t="shared" ref="AA359" si="759">IF(C359="","",IF(AND(Y359&gt;1,Z359&gt;1),1,""))</f>
        <v/>
      </c>
      <c r="AB359" s="195" t="str">
        <f t="shared" si="706"/>
        <v/>
      </c>
      <c r="AC359" s="195" t="str">
        <f t="shared" si="707"/>
        <v/>
      </c>
      <c r="AD359" s="195" t="str">
        <f t="shared" si="711"/>
        <v/>
      </c>
      <c r="AE359" s="195" t="str">
        <f t="shared" si="711"/>
        <v/>
      </c>
      <c r="AF359" s="195" t="str">
        <f t="shared" si="757"/>
        <v/>
      </c>
      <c r="AG359" s="195" t="str">
        <f t="shared" si="757"/>
        <v/>
      </c>
      <c r="AH359" s="195" t="str">
        <f t="shared" si="757"/>
        <v/>
      </c>
      <c r="AI359" s="195" t="str">
        <f t="shared" si="757"/>
        <v/>
      </c>
      <c r="AJ359" s="195" t="str">
        <f t="shared" si="757"/>
        <v/>
      </c>
      <c r="AK359" s="195" t="str">
        <f t="shared" si="757"/>
        <v/>
      </c>
      <c r="AL359" s="195" t="str">
        <f t="shared" si="757"/>
        <v/>
      </c>
      <c r="AM359" s="195" t="str">
        <f t="shared" si="757"/>
        <v/>
      </c>
      <c r="AN359" s="195" t="str">
        <f t="shared" si="757"/>
        <v/>
      </c>
      <c r="AO359" s="195" t="str">
        <f t="shared" si="757"/>
        <v/>
      </c>
      <c r="AP359" s="195" t="str">
        <f t="shared" si="757"/>
        <v/>
      </c>
      <c r="AQ359" s="196" t="str">
        <f>IF(J359&gt;0,"",IF(J360&gt;0,1,""))</f>
        <v/>
      </c>
      <c r="AR359" s="196" t="str">
        <f>IF(J359="","",IF(C359&gt;0,"",1))</f>
        <v/>
      </c>
      <c r="AS359" s="195" t="str">
        <f t="shared" si="740"/>
        <v/>
      </c>
      <c r="AT359" s="195" t="str">
        <f t="shared" si="740"/>
        <v/>
      </c>
      <c r="AU359" s="195" t="str">
        <f t="shared" si="740"/>
        <v/>
      </c>
      <c r="AV359" s="195" t="str">
        <f t="shared" si="740"/>
        <v/>
      </c>
      <c r="AW359" s="196">
        <f>COUNTIF($C$14:C359,C359)</f>
        <v>0</v>
      </c>
      <c r="AX359" s="195" t="str">
        <f t="shared" si="740"/>
        <v/>
      </c>
      <c r="AY359" s="195" t="str">
        <f t="shared" si="740"/>
        <v/>
      </c>
      <c r="AZ359" s="195" t="str">
        <f t="shared" si="740"/>
        <v/>
      </c>
      <c r="BA359" s="195" t="str">
        <f t="shared" si="740"/>
        <v/>
      </c>
    </row>
    <row r="360" spans="1:53" s="17" customFormat="1" ht="18" customHeight="1" thickBot="1">
      <c r="A360" s="344"/>
      <c r="B360" s="315"/>
      <c r="C360" s="317"/>
      <c r="D360" s="317"/>
      <c r="E360" s="317"/>
      <c r="F360" s="39" t="str">
        <f>IF(C359&gt;0,VLOOKUP(C359,男子登録情報!$A$1:$H$1688,5,0),"")</f>
        <v/>
      </c>
      <c r="G360" s="353"/>
      <c r="H360" s="353"/>
      <c r="I360" s="9" t="s">
        <v>33</v>
      </c>
      <c r="J360" s="152"/>
      <c r="K360" s="7" t="str">
        <f>IF(J360&gt;0,VLOOKUP(J360,男子登録情報!$J$2:$K$21,2,0),"")</f>
        <v/>
      </c>
      <c r="L360" s="9" t="s">
        <v>34</v>
      </c>
      <c r="M360" s="206"/>
      <c r="N360" s="8" t="str">
        <f t="shared" si="700"/>
        <v/>
      </c>
      <c r="O360" s="630"/>
      <c r="P360" s="305"/>
      <c r="Q360" s="306"/>
      <c r="R360" s="307"/>
      <c r="S360" s="330"/>
      <c r="T360" s="330"/>
      <c r="Y360" s="195" t="str">
        <f>IF(C359="","",COUNTIF($B$14:$C$462,C359))</f>
        <v/>
      </c>
      <c r="Z360" s="195" t="str">
        <f t="shared" ref="Z360" si="760">IF(C359="","",COUNTIF($J$14:$J$463,J360))</f>
        <v/>
      </c>
      <c r="AA360" s="195" t="str">
        <f t="shared" ref="AA360" si="761">IF(C359="","",IF(AND(Y360&gt;1,Z360&gt;1),1,""))</f>
        <v/>
      </c>
      <c r="AB360" s="195" t="str">
        <f t="shared" si="706"/>
        <v/>
      </c>
      <c r="AC360" s="195" t="str">
        <f t="shared" si="707"/>
        <v/>
      </c>
      <c r="AD360" s="195" t="str">
        <f t="shared" si="711"/>
        <v/>
      </c>
      <c r="AE360" s="195" t="str">
        <f t="shared" si="711"/>
        <v/>
      </c>
      <c r="AF360" s="195" t="str">
        <f t="shared" si="757"/>
        <v/>
      </c>
      <c r="AG360" s="195" t="str">
        <f t="shared" si="757"/>
        <v/>
      </c>
      <c r="AH360" s="195" t="str">
        <f t="shared" si="757"/>
        <v/>
      </c>
      <c r="AI360" s="195" t="str">
        <f t="shared" si="757"/>
        <v/>
      </c>
      <c r="AJ360" s="195" t="str">
        <f t="shared" si="757"/>
        <v/>
      </c>
      <c r="AK360" s="195" t="str">
        <f t="shared" si="757"/>
        <v/>
      </c>
      <c r="AL360" s="195" t="str">
        <f t="shared" si="757"/>
        <v/>
      </c>
      <c r="AM360" s="195" t="str">
        <f t="shared" si="757"/>
        <v/>
      </c>
      <c r="AN360" s="195" t="str">
        <f t="shared" si="757"/>
        <v/>
      </c>
      <c r="AO360" s="195" t="str">
        <f t="shared" si="757"/>
        <v/>
      </c>
      <c r="AP360" s="195" t="str">
        <f t="shared" si="757"/>
        <v/>
      </c>
      <c r="AQ360" s="196" t="str">
        <f>IF(J360&gt;0,"",IF(J361&gt;0,1,""))</f>
        <v/>
      </c>
      <c r="AR360" s="196" t="str">
        <f>IF(J360="","",IF(C359&gt;0,"",1))</f>
        <v/>
      </c>
      <c r="AS360" s="195" t="str">
        <f t="shared" si="740"/>
        <v/>
      </c>
      <c r="AT360" s="195" t="str">
        <f t="shared" si="740"/>
        <v/>
      </c>
      <c r="AU360" s="195" t="str">
        <f t="shared" si="740"/>
        <v/>
      </c>
      <c r="AV360" s="195" t="str">
        <f t="shared" si="740"/>
        <v/>
      </c>
      <c r="AW360" s="196"/>
      <c r="AX360" s="195" t="str">
        <f t="shared" si="740"/>
        <v/>
      </c>
      <c r="AY360" s="195" t="str">
        <f t="shared" si="740"/>
        <v/>
      </c>
      <c r="AZ360" s="195" t="str">
        <f t="shared" si="740"/>
        <v/>
      </c>
      <c r="BA360" s="195" t="str">
        <f t="shared" si="740"/>
        <v/>
      </c>
    </row>
    <row r="361" spans="1:53" s="17" customFormat="1" ht="18" customHeight="1" thickBot="1">
      <c r="A361" s="345"/>
      <c r="B361" s="303" t="s">
        <v>35</v>
      </c>
      <c r="C361" s="304"/>
      <c r="D361" s="40"/>
      <c r="E361" s="40"/>
      <c r="F361" s="41"/>
      <c r="G361" s="354"/>
      <c r="H361" s="354"/>
      <c r="I361" s="10" t="s">
        <v>36</v>
      </c>
      <c r="J361" s="152"/>
      <c r="K361" s="11" t="str">
        <f>IF(J361&gt;0,VLOOKUP(J361,男子登録情報!$J$2:$K$21,2,0),"")</f>
        <v/>
      </c>
      <c r="L361" s="12" t="s">
        <v>37</v>
      </c>
      <c r="M361" s="207"/>
      <c r="N361" s="8" t="str">
        <f t="shared" si="700"/>
        <v/>
      </c>
      <c r="O361" s="631"/>
      <c r="P361" s="308"/>
      <c r="Q361" s="309"/>
      <c r="R361" s="310"/>
      <c r="S361" s="331"/>
      <c r="T361" s="331"/>
      <c r="Y361" s="195" t="str">
        <f>IF(C359="","",COUNTIF($B$14:$C$462,C359))</f>
        <v/>
      </c>
      <c r="Z361" s="195" t="str">
        <f t="shared" ref="Z361" si="762">IF(C359="","",COUNTIF($J$14:$J$463,J361))</f>
        <v/>
      </c>
      <c r="AA361" s="195" t="str">
        <f t="shared" ref="AA361" si="763">IF(C359="","",IF(AND(Y361&gt;1,Z361&gt;1),1,""))</f>
        <v/>
      </c>
      <c r="AB361" s="195" t="str">
        <f t="shared" si="706"/>
        <v/>
      </c>
      <c r="AC361" s="195" t="str">
        <f t="shared" si="707"/>
        <v/>
      </c>
      <c r="AD361" s="195" t="str">
        <f t="shared" si="711"/>
        <v/>
      </c>
      <c r="AE361" s="195" t="str">
        <f t="shared" si="711"/>
        <v/>
      </c>
      <c r="AF361" s="195" t="str">
        <f t="shared" si="757"/>
        <v/>
      </c>
      <c r="AG361" s="195" t="str">
        <f t="shared" si="757"/>
        <v/>
      </c>
      <c r="AH361" s="195" t="str">
        <f t="shared" si="757"/>
        <v/>
      </c>
      <c r="AI361" s="195" t="str">
        <f t="shared" si="757"/>
        <v/>
      </c>
      <c r="AJ361" s="195" t="str">
        <f t="shared" si="757"/>
        <v/>
      </c>
      <c r="AK361" s="195" t="str">
        <f t="shared" si="757"/>
        <v/>
      </c>
      <c r="AL361" s="195" t="str">
        <f t="shared" si="757"/>
        <v/>
      </c>
      <c r="AM361" s="195" t="str">
        <f t="shared" si="757"/>
        <v/>
      </c>
      <c r="AN361" s="195" t="str">
        <f t="shared" si="757"/>
        <v/>
      </c>
      <c r="AO361" s="195" t="str">
        <f t="shared" si="757"/>
        <v/>
      </c>
      <c r="AP361" s="195" t="str">
        <f t="shared" si="757"/>
        <v/>
      </c>
      <c r="AQ361" s="196" t="str">
        <f>IF(C359="","",IF(S359&gt;0,"",IF(T359&gt;0,"",IF(COUNTBLANK(J359:J361)&lt;3,"",1))))</f>
        <v/>
      </c>
      <c r="AR361" s="196" t="str">
        <f>IF(J361="","",IF(C359&gt;0,"",1))</f>
        <v/>
      </c>
      <c r="AS361" s="195" t="str">
        <f t="shared" si="740"/>
        <v/>
      </c>
      <c r="AT361" s="195" t="str">
        <f t="shared" si="740"/>
        <v/>
      </c>
      <c r="AU361" s="195" t="str">
        <f t="shared" si="740"/>
        <v/>
      </c>
      <c r="AV361" s="195" t="str">
        <f t="shared" si="740"/>
        <v/>
      </c>
      <c r="AW361" s="196"/>
      <c r="AX361" s="195" t="str">
        <f t="shared" si="740"/>
        <v/>
      </c>
      <c r="AY361" s="195" t="str">
        <f t="shared" si="740"/>
        <v/>
      </c>
      <c r="AZ361" s="195" t="str">
        <f t="shared" si="740"/>
        <v/>
      </c>
      <c r="BA361" s="195" t="str">
        <f t="shared" si="740"/>
        <v/>
      </c>
    </row>
    <row r="362" spans="1:53" s="17" customFormat="1" ht="18" customHeight="1" thickTop="1" thickBot="1">
      <c r="A362" s="343">
        <v>117</v>
      </c>
      <c r="B362" s="314" t="s">
        <v>1234</v>
      </c>
      <c r="C362" s="316"/>
      <c r="D362" s="316" t="str">
        <f>IF(C362&gt;0,VLOOKUP(C362,男子登録情報!$A$1:$H$1688,3,0),"")</f>
        <v/>
      </c>
      <c r="E362" s="316" t="str">
        <f>IF(C362&gt;0,VLOOKUP(C362,男子登録情報!$A$1:$H$1688,4,0),"")</f>
        <v/>
      </c>
      <c r="F362" s="38" t="str">
        <f>IF(C362&gt;0,VLOOKUP(C362,男子登録情報!$A$1:$H$1688,8,0),"")</f>
        <v/>
      </c>
      <c r="G362" s="352" t="e">
        <f>IF(F363&gt;0,VLOOKUP(F363,男子登録情報!$N$2:$O$48,2,0),"")</f>
        <v>#N/A</v>
      </c>
      <c r="H362" s="352" t="str">
        <f>IF(C362&gt;0,TEXT(C362,"100000000"),"")</f>
        <v/>
      </c>
      <c r="I362" s="6" t="s">
        <v>29</v>
      </c>
      <c r="J362" s="152"/>
      <c r="K362" s="7" t="str">
        <f>IF(J362&gt;0,VLOOKUP(J362,男子登録情報!$J$1:$K$21,2,0),"")</f>
        <v/>
      </c>
      <c r="L362" s="6" t="s">
        <v>32</v>
      </c>
      <c r="M362" s="208"/>
      <c r="N362" s="8" t="str">
        <f t="shared" si="700"/>
        <v/>
      </c>
      <c r="O362" s="630"/>
      <c r="P362" s="326"/>
      <c r="Q362" s="327"/>
      <c r="R362" s="328"/>
      <c r="S362" s="329" t="str">
        <f>IF(C362="","",IF(COUNTIF('様式Ⅱ(男子4×100mR)'!$C$18:$C$29,C362)=0,"",$A$5))</f>
        <v/>
      </c>
      <c r="T362" s="329" t="str">
        <f>IF(C362="","",IF(COUNTIF('様式Ⅱ(男子4×400mR)'!$C$18:$C$29,C362)=0,"",$A$5))</f>
        <v/>
      </c>
      <c r="Y362" s="195" t="str">
        <f>IF(C362="","",COUNTIF($B$14:$C$462,C362))</f>
        <v/>
      </c>
      <c r="Z362" s="195" t="str">
        <f t="shared" ref="Z362" si="764">IF(C362="","",COUNTIF($J$14:$J$463,J362))</f>
        <v/>
      </c>
      <c r="AA362" s="195" t="str">
        <f t="shared" ref="AA362" si="765">IF(C362="","",IF(AND(Y362&gt;1,Z362&gt;1),1,""))</f>
        <v/>
      </c>
      <c r="AB362" s="195" t="str">
        <f t="shared" si="706"/>
        <v/>
      </c>
      <c r="AC362" s="195" t="str">
        <f t="shared" si="707"/>
        <v/>
      </c>
      <c r="AD362" s="195" t="str">
        <f t="shared" si="711"/>
        <v/>
      </c>
      <c r="AE362" s="195" t="str">
        <f t="shared" si="711"/>
        <v/>
      </c>
      <c r="AF362" s="195" t="str">
        <f t="shared" si="757"/>
        <v/>
      </c>
      <c r="AG362" s="195" t="str">
        <f t="shared" si="757"/>
        <v/>
      </c>
      <c r="AH362" s="195" t="str">
        <f t="shared" si="757"/>
        <v/>
      </c>
      <c r="AI362" s="195" t="str">
        <f t="shared" si="757"/>
        <v/>
      </c>
      <c r="AJ362" s="195" t="str">
        <f t="shared" si="757"/>
        <v/>
      </c>
      <c r="AK362" s="195" t="str">
        <f t="shared" si="757"/>
        <v/>
      </c>
      <c r="AL362" s="195" t="str">
        <f t="shared" si="757"/>
        <v/>
      </c>
      <c r="AM362" s="195" t="str">
        <f t="shared" si="757"/>
        <v/>
      </c>
      <c r="AN362" s="195" t="str">
        <f t="shared" si="757"/>
        <v/>
      </c>
      <c r="AO362" s="195" t="str">
        <f t="shared" si="757"/>
        <v/>
      </c>
      <c r="AP362" s="195" t="str">
        <f t="shared" si="757"/>
        <v/>
      </c>
      <c r="AQ362" s="196" t="str">
        <f>IF(J362&gt;0,"",IF(J363&gt;0,1,""))</f>
        <v/>
      </c>
      <c r="AR362" s="196" t="str">
        <f>IF(J362="","",IF(C362&gt;0,"",1))</f>
        <v/>
      </c>
      <c r="AS362" s="195" t="str">
        <f t="shared" si="740"/>
        <v/>
      </c>
      <c r="AT362" s="195" t="str">
        <f t="shared" si="740"/>
        <v/>
      </c>
      <c r="AU362" s="195" t="str">
        <f t="shared" si="740"/>
        <v/>
      </c>
      <c r="AV362" s="195" t="str">
        <f t="shared" si="740"/>
        <v/>
      </c>
      <c r="AW362" s="196">
        <f>COUNTIF($C$14:C362,C362)</f>
        <v>0</v>
      </c>
      <c r="AX362" s="195" t="str">
        <f t="shared" si="740"/>
        <v/>
      </c>
      <c r="AY362" s="195" t="str">
        <f t="shared" si="740"/>
        <v/>
      </c>
      <c r="AZ362" s="195" t="str">
        <f t="shared" si="740"/>
        <v/>
      </c>
      <c r="BA362" s="195" t="str">
        <f t="shared" si="740"/>
        <v/>
      </c>
    </row>
    <row r="363" spans="1:53" s="17" customFormat="1" ht="18" customHeight="1" thickBot="1">
      <c r="A363" s="344"/>
      <c r="B363" s="315"/>
      <c r="C363" s="317"/>
      <c r="D363" s="317"/>
      <c r="E363" s="317"/>
      <c r="F363" s="39" t="str">
        <f>IF(C362&gt;0,VLOOKUP(C362,男子登録情報!$A$1:$H$1688,5,0),"")</f>
        <v/>
      </c>
      <c r="G363" s="353"/>
      <c r="H363" s="353"/>
      <c r="I363" s="9" t="s">
        <v>33</v>
      </c>
      <c r="J363" s="152"/>
      <c r="K363" s="7" t="str">
        <f>IF(J363&gt;0,VLOOKUP(J363,男子登録情報!$J$2:$K$21,2,0),"")</f>
        <v/>
      </c>
      <c r="L363" s="9" t="s">
        <v>34</v>
      </c>
      <c r="M363" s="206"/>
      <c r="N363" s="8" t="str">
        <f t="shared" si="700"/>
        <v/>
      </c>
      <c r="O363" s="630"/>
      <c r="P363" s="305"/>
      <c r="Q363" s="306"/>
      <c r="R363" s="307"/>
      <c r="S363" s="330"/>
      <c r="T363" s="330"/>
      <c r="Y363" s="195" t="str">
        <f>IF(C362="","",COUNTIF($B$14:$C$462,C362))</f>
        <v/>
      </c>
      <c r="Z363" s="195" t="str">
        <f t="shared" ref="Z363" si="766">IF(C362="","",COUNTIF($J$14:$J$463,J363))</f>
        <v/>
      </c>
      <c r="AA363" s="195" t="str">
        <f t="shared" ref="AA363" si="767">IF(C362="","",IF(AND(Y363&gt;1,Z363&gt;1),1,""))</f>
        <v/>
      </c>
      <c r="AB363" s="195" t="str">
        <f t="shared" si="706"/>
        <v/>
      </c>
      <c r="AC363" s="195" t="str">
        <f t="shared" si="707"/>
        <v/>
      </c>
      <c r="AD363" s="195" t="str">
        <f t="shared" si="711"/>
        <v/>
      </c>
      <c r="AE363" s="195" t="str">
        <f t="shared" si="711"/>
        <v/>
      </c>
      <c r="AF363" s="195" t="str">
        <f t="shared" si="757"/>
        <v/>
      </c>
      <c r="AG363" s="195" t="str">
        <f t="shared" si="757"/>
        <v/>
      </c>
      <c r="AH363" s="195" t="str">
        <f t="shared" si="757"/>
        <v/>
      </c>
      <c r="AI363" s="195" t="str">
        <f t="shared" si="757"/>
        <v/>
      </c>
      <c r="AJ363" s="195" t="str">
        <f t="shared" si="757"/>
        <v/>
      </c>
      <c r="AK363" s="195" t="str">
        <f t="shared" si="757"/>
        <v/>
      </c>
      <c r="AL363" s="195" t="str">
        <f t="shared" si="757"/>
        <v/>
      </c>
      <c r="AM363" s="195" t="str">
        <f t="shared" si="757"/>
        <v/>
      </c>
      <c r="AN363" s="195" t="str">
        <f t="shared" si="757"/>
        <v/>
      </c>
      <c r="AO363" s="195" t="str">
        <f t="shared" si="757"/>
        <v/>
      </c>
      <c r="AP363" s="195" t="str">
        <f t="shared" si="757"/>
        <v/>
      </c>
      <c r="AQ363" s="196" t="str">
        <f>IF(J363&gt;0,"",IF(J364&gt;0,1,""))</f>
        <v/>
      </c>
      <c r="AR363" s="196" t="str">
        <f>IF(J363="","",IF(C362&gt;0,"",1))</f>
        <v/>
      </c>
      <c r="AS363" s="195" t="str">
        <f t="shared" si="740"/>
        <v/>
      </c>
      <c r="AT363" s="195" t="str">
        <f t="shared" si="740"/>
        <v/>
      </c>
      <c r="AU363" s="195" t="str">
        <f t="shared" si="740"/>
        <v/>
      </c>
      <c r="AV363" s="195" t="str">
        <f t="shared" si="740"/>
        <v/>
      </c>
      <c r="AW363" s="196"/>
      <c r="AX363" s="195" t="str">
        <f t="shared" si="740"/>
        <v/>
      </c>
      <c r="AY363" s="195" t="str">
        <f t="shared" si="740"/>
        <v/>
      </c>
      <c r="AZ363" s="195" t="str">
        <f t="shared" si="740"/>
        <v/>
      </c>
      <c r="BA363" s="195" t="str">
        <f t="shared" si="740"/>
        <v/>
      </c>
    </row>
    <row r="364" spans="1:53" s="17" customFormat="1" ht="18" customHeight="1" thickBot="1">
      <c r="A364" s="345"/>
      <c r="B364" s="303" t="s">
        <v>35</v>
      </c>
      <c r="C364" s="304"/>
      <c r="D364" s="40"/>
      <c r="E364" s="40"/>
      <c r="F364" s="41"/>
      <c r="G364" s="354"/>
      <c r="H364" s="354"/>
      <c r="I364" s="10" t="s">
        <v>36</v>
      </c>
      <c r="J364" s="152"/>
      <c r="K364" s="11" t="str">
        <f>IF(J364&gt;0,VLOOKUP(J364,男子登録情報!$J$2:$K$21,2,0),"")</f>
        <v/>
      </c>
      <c r="L364" s="12" t="s">
        <v>37</v>
      </c>
      <c r="M364" s="207"/>
      <c r="N364" s="8" t="str">
        <f t="shared" si="700"/>
        <v/>
      </c>
      <c r="O364" s="631"/>
      <c r="P364" s="308"/>
      <c r="Q364" s="309"/>
      <c r="R364" s="310"/>
      <c r="S364" s="331"/>
      <c r="T364" s="331"/>
      <c r="Y364" s="195" t="str">
        <f>IF(C362="","",COUNTIF($B$14:$C$462,C362))</f>
        <v/>
      </c>
      <c r="Z364" s="195" t="str">
        <f t="shared" ref="Z364" si="768">IF(C362="","",COUNTIF($J$14:$J$463,J364))</f>
        <v/>
      </c>
      <c r="AA364" s="195" t="str">
        <f t="shared" ref="AA364" si="769">IF(C362="","",IF(AND(Y364&gt;1,Z364&gt;1),1,""))</f>
        <v/>
      </c>
      <c r="AB364" s="195" t="str">
        <f t="shared" si="706"/>
        <v/>
      </c>
      <c r="AC364" s="195" t="str">
        <f t="shared" si="707"/>
        <v/>
      </c>
      <c r="AD364" s="195" t="str">
        <f t="shared" si="711"/>
        <v/>
      </c>
      <c r="AE364" s="195" t="str">
        <f t="shared" si="711"/>
        <v/>
      </c>
      <c r="AF364" s="195" t="str">
        <f t="shared" si="757"/>
        <v/>
      </c>
      <c r="AG364" s="195" t="str">
        <f t="shared" si="757"/>
        <v/>
      </c>
      <c r="AH364" s="195" t="str">
        <f t="shared" si="757"/>
        <v/>
      </c>
      <c r="AI364" s="195" t="str">
        <f t="shared" si="757"/>
        <v/>
      </c>
      <c r="AJ364" s="195" t="str">
        <f t="shared" si="757"/>
        <v/>
      </c>
      <c r="AK364" s="195" t="str">
        <f t="shared" si="757"/>
        <v/>
      </c>
      <c r="AL364" s="195" t="str">
        <f t="shared" si="757"/>
        <v/>
      </c>
      <c r="AM364" s="195" t="str">
        <f t="shared" si="757"/>
        <v/>
      </c>
      <c r="AN364" s="195" t="str">
        <f t="shared" si="757"/>
        <v/>
      </c>
      <c r="AO364" s="195" t="str">
        <f t="shared" si="757"/>
        <v/>
      </c>
      <c r="AP364" s="195" t="str">
        <f t="shared" si="757"/>
        <v/>
      </c>
      <c r="AQ364" s="196" t="str">
        <f>IF(C362="","",IF(S362&gt;0,"",IF(T362&gt;0,"",IF(COUNTBLANK(J362:J364)&lt;3,"",1))))</f>
        <v/>
      </c>
      <c r="AR364" s="196" t="str">
        <f>IF(J364="","",IF(C362&gt;0,"",1))</f>
        <v/>
      </c>
      <c r="AS364" s="195" t="str">
        <f t="shared" si="740"/>
        <v/>
      </c>
      <c r="AT364" s="195" t="str">
        <f t="shared" si="740"/>
        <v/>
      </c>
      <c r="AU364" s="195" t="str">
        <f t="shared" si="740"/>
        <v/>
      </c>
      <c r="AV364" s="195" t="str">
        <f t="shared" si="740"/>
        <v/>
      </c>
      <c r="AW364" s="196"/>
      <c r="AX364" s="195" t="str">
        <f t="shared" si="740"/>
        <v/>
      </c>
      <c r="AY364" s="195" t="str">
        <f t="shared" si="740"/>
        <v/>
      </c>
      <c r="AZ364" s="195" t="str">
        <f t="shared" si="740"/>
        <v/>
      </c>
      <c r="BA364" s="195" t="str">
        <f t="shared" si="740"/>
        <v/>
      </c>
    </row>
    <row r="365" spans="1:53" s="17" customFormat="1" ht="18" customHeight="1" thickTop="1" thickBot="1">
      <c r="A365" s="343">
        <v>118</v>
      </c>
      <c r="B365" s="314" t="s">
        <v>1234</v>
      </c>
      <c r="C365" s="316"/>
      <c r="D365" s="316" t="str">
        <f>IF(C365&gt;0,VLOOKUP(C365,男子登録情報!$A$1:$H$1688,3,0),"")</f>
        <v/>
      </c>
      <c r="E365" s="316" t="str">
        <f>IF(C365&gt;0,VLOOKUP(C365,男子登録情報!$A$1:$H$1688,4,0),"")</f>
        <v/>
      </c>
      <c r="F365" s="38" t="str">
        <f>IF(C365&gt;0,VLOOKUP(C365,男子登録情報!$A$1:$H$1688,8,0),"")</f>
        <v/>
      </c>
      <c r="G365" s="352" t="e">
        <f>IF(F366&gt;0,VLOOKUP(F366,男子登録情報!$N$2:$O$48,2,0),"")</f>
        <v>#N/A</v>
      </c>
      <c r="H365" s="352" t="str">
        <f>IF(C365&gt;0,TEXT(C365,"100000000"),"")</f>
        <v/>
      </c>
      <c r="I365" s="6" t="s">
        <v>29</v>
      </c>
      <c r="J365" s="152"/>
      <c r="K365" s="7" t="str">
        <f>IF(J365&gt;0,VLOOKUP(J365,男子登録情報!$J$1:$K$21,2,0),"")</f>
        <v/>
      </c>
      <c r="L365" s="6" t="s">
        <v>32</v>
      </c>
      <c r="M365" s="208"/>
      <c r="N365" s="8" t="str">
        <f t="shared" si="700"/>
        <v/>
      </c>
      <c r="O365" s="630"/>
      <c r="P365" s="326"/>
      <c r="Q365" s="327"/>
      <c r="R365" s="328"/>
      <c r="S365" s="329" t="str">
        <f>IF(C365="","",IF(COUNTIF('様式Ⅱ(男子4×100mR)'!$C$18:$C$29,C365)=0,"",$A$5))</f>
        <v/>
      </c>
      <c r="T365" s="329" t="str">
        <f>IF(C365="","",IF(COUNTIF('様式Ⅱ(男子4×400mR)'!$C$18:$C$29,C365)=0,"",$A$5))</f>
        <v/>
      </c>
      <c r="Y365" s="195" t="str">
        <f>IF(C365="","",COUNTIF($B$14:$C$462,C365))</f>
        <v/>
      </c>
      <c r="Z365" s="195" t="str">
        <f t="shared" ref="Z365" si="770">IF(C365="","",COUNTIF($J$14:$J$463,J365))</f>
        <v/>
      </c>
      <c r="AA365" s="195" t="str">
        <f t="shared" ref="AA365" si="771">IF(C365="","",IF(AND(Y365&gt;1,Z365&gt;1),1,""))</f>
        <v/>
      </c>
      <c r="AB365" s="195" t="str">
        <f t="shared" si="706"/>
        <v/>
      </c>
      <c r="AC365" s="195" t="str">
        <f t="shared" si="707"/>
        <v/>
      </c>
      <c r="AD365" s="195" t="str">
        <f t="shared" si="711"/>
        <v/>
      </c>
      <c r="AE365" s="195" t="str">
        <f t="shared" si="711"/>
        <v/>
      </c>
      <c r="AF365" s="195" t="str">
        <f t="shared" si="757"/>
        <v/>
      </c>
      <c r="AG365" s="195" t="str">
        <f t="shared" si="757"/>
        <v/>
      </c>
      <c r="AH365" s="195" t="str">
        <f t="shared" si="757"/>
        <v/>
      </c>
      <c r="AI365" s="195" t="str">
        <f t="shared" si="757"/>
        <v/>
      </c>
      <c r="AJ365" s="195" t="str">
        <f t="shared" si="757"/>
        <v/>
      </c>
      <c r="AK365" s="195" t="str">
        <f t="shared" si="757"/>
        <v/>
      </c>
      <c r="AL365" s="195" t="str">
        <f t="shared" si="757"/>
        <v/>
      </c>
      <c r="AM365" s="195" t="str">
        <f t="shared" si="757"/>
        <v/>
      </c>
      <c r="AN365" s="195" t="str">
        <f t="shared" si="757"/>
        <v/>
      </c>
      <c r="AO365" s="195" t="str">
        <f t="shared" si="757"/>
        <v/>
      </c>
      <c r="AP365" s="195" t="str">
        <f t="shared" si="757"/>
        <v/>
      </c>
      <c r="AQ365" s="196" t="str">
        <f>IF(J365&gt;0,"",IF(J366&gt;0,1,""))</f>
        <v/>
      </c>
      <c r="AR365" s="196" t="str">
        <f>IF(J365="","",IF(C365&gt;0,"",1))</f>
        <v/>
      </c>
      <c r="AS365" s="195" t="str">
        <f t="shared" si="740"/>
        <v/>
      </c>
      <c r="AT365" s="195" t="str">
        <f t="shared" si="740"/>
        <v/>
      </c>
      <c r="AU365" s="195" t="str">
        <f t="shared" si="740"/>
        <v/>
      </c>
      <c r="AV365" s="195" t="str">
        <f t="shared" si="740"/>
        <v/>
      </c>
      <c r="AW365" s="196">
        <f>COUNTIF($C$14:C365,C365)</f>
        <v>0</v>
      </c>
      <c r="AX365" s="195" t="str">
        <f t="shared" si="740"/>
        <v/>
      </c>
      <c r="AY365" s="195" t="str">
        <f t="shared" si="740"/>
        <v/>
      </c>
      <c r="AZ365" s="195" t="str">
        <f t="shared" si="740"/>
        <v/>
      </c>
      <c r="BA365" s="195" t="str">
        <f t="shared" si="740"/>
        <v/>
      </c>
    </row>
    <row r="366" spans="1:53" s="17" customFormat="1" ht="18" customHeight="1" thickBot="1">
      <c r="A366" s="344"/>
      <c r="B366" s="315"/>
      <c r="C366" s="317"/>
      <c r="D366" s="317"/>
      <c r="E366" s="317"/>
      <c r="F366" s="39" t="str">
        <f>IF(C365&gt;0,VLOOKUP(C365,男子登録情報!$A$1:$H$1688,5,0),"")</f>
        <v/>
      </c>
      <c r="G366" s="353"/>
      <c r="H366" s="353"/>
      <c r="I366" s="9" t="s">
        <v>33</v>
      </c>
      <c r="J366" s="152"/>
      <c r="K366" s="7" t="str">
        <f>IF(J366&gt;0,VLOOKUP(J366,男子登録情報!$J$2:$K$21,2,0),"")</f>
        <v/>
      </c>
      <c r="L366" s="9" t="s">
        <v>34</v>
      </c>
      <c r="M366" s="206"/>
      <c r="N366" s="8" t="str">
        <f t="shared" si="700"/>
        <v/>
      </c>
      <c r="O366" s="630"/>
      <c r="P366" s="305"/>
      <c r="Q366" s="306"/>
      <c r="R366" s="307"/>
      <c r="S366" s="330"/>
      <c r="T366" s="330"/>
      <c r="Y366" s="195" t="str">
        <f>IF(C365="","",COUNTIF($B$14:$C$462,C365))</f>
        <v/>
      </c>
      <c r="Z366" s="195" t="str">
        <f t="shared" ref="Z366" si="772">IF(C365="","",COUNTIF($J$14:$J$463,J366))</f>
        <v/>
      </c>
      <c r="AA366" s="195" t="str">
        <f t="shared" ref="AA366" si="773">IF(C365="","",IF(AND(Y366&gt;1,Z366&gt;1),1,""))</f>
        <v/>
      </c>
      <c r="AB366" s="195" t="str">
        <f t="shared" si="706"/>
        <v/>
      </c>
      <c r="AC366" s="195" t="str">
        <f t="shared" si="707"/>
        <v/>
      </c>
      <c r="AD366" s="195" t="str">
        <f t="shared" si="711"/>
        <v/>
      </c>
      <c r="AE366" s="195" t="str">
        <f t="shared" si="711"/>
        <v/>
      </c>
      <c r="AF366" s="195" t="str">
        <f t="shared" si="757"/>
        <v/>
      </c>
      <c r="AG366" s="195" t="str">
        <f t="shared" si="757"/>
        <v/>
      </c>
      <c r="AH366" s="195" t="str">
        <f t="shared" si="757"/>
        <v/>
      </c>
      <c r="AI366" s="195" t="str">
        <f t="shared" si="757"/>
        <v/>
      </c>
      <c r="AJ366" s="195" t="str">
        <f t="shared" si="757"/>
        <v/>
      </c>
      <c r="AK366" s="195" t="str">
        <f t="shared" si="757"/>
        <v/>
      </c>
      <c r="AL366" s="195" t="str">
        <f t="shared" si="757"/>
        <v/>
      </c>
      <c r="AM366" s="195" t="str">
        <f t="shared" si="757"/>
        <v/>
      </c>
      <c r="AN366" s="195" t="str">
        <f t="shared" si="757"/>
        <v/>
      </c>
      <c r="AO366" s="195" t="str">
        <f t="shared" si="757"/>
        <v/>
      </c>
      <c r="AP366" s="195" t="str">
        <f t="shared" si="757"/>
        <v/>
      </c>
      <c r="AQ366" s="196" t="str">
        <f>IF(J366&gt;0,"",IF(J367&gt;0,1,""))</f>
        <v/>
      </c>
      <c r="AR366" s="196" t="str">
        <f>IF(J366="","",IF(C365&gt;0,"",1))</f>
        <v/>
      </c>
      <c r="AS366" s="195" t="str">
        <f t="shared" ref="AS366:BA381" si="774">IF($J366="","",COUNTIF($M366,AS$13))</f>
        <v/>
      </c>
      <c r="AT366" s="195" t="str">
        <f t="shared" si="774"/>
        <v/>
      </c>
      <c r="AU366" s="195" t="str">
        <f t="shared" si="774"/>
        <v/>
      </c>
      <c r="AV366" s="195" t="str">
        <f t="shared" si="774"/>
        <v/>
      </c>
      <c r="AW366" s="196"/>
      <c r="AX366" s="195" t="str">
        <f t="shared" si="774"/>
        <v/>
      </c>
      <c r="AY366" s="195" t="str">
        <f t="shared" si="774"/>
        <v/>
      </c>
      <c r="AZ366" s="195" t="str">
        <f t="shared" si="774"/>
        <v/>
      </c>
      <c r="BA366" s="195" t="str">
        <f t="shared" si="774"/>
        <v/>
      </c>
    </row>
    <row r="367" spans="1:53" s="17" customFormat="1" ht="18" customHeight="1" thickBot="1">
      <c r="A367" s="345"/>
      <c r="B367" s="303" t="s">
        <v>35</v>
      </c>
      <c r="C367" s="304"/>
      <c r="D367" s="40"/>
      <c r="E367" s="40"/>
      <c r="F367" s="41"/>
      <c r="G367" s="354"/>
      <c r="H367" s="354"/>
      <c r="I367" s="10" t="s">
        <v>36</v>
      </c>
      <c r="J367" s="152"/>
      <c r="K367" s="11" t="str">
        <f>IF(J367&gt;0,VLOOKUP(J367,男子登録情報!$J$2:$K$21,2,0),"")</f>
        <v/>
      </c>
      <c r="L367" s="12" t="s">
        <v>37</v>
      </c>
      <c r="M367" s="207"/>
      <c r="N367" s="8" t="str">
        <f t="shared" si="700"/>
        <v/>
      </c>
      <c r="O367" s="631"/>
      <c r="P367" s="308"/>
      <c r="Q367" s="309"/>
      <c r="R367" s="310"/>
      <c r="S367" s="331"/>
      <c r="T367" s="331"/>
      <c r="Y367" s="195" t="str">
        <f>IF(C365="","",COUNTIF($B$14:$C$462,C365))</f>
        <v/>
      </c>
      <c r="Z367" s="195" t="str">
        <f t="shared" ref="Z367" si="775">IF(C365="","",COUNTIF($J$14:$J$463,J367))</f>
        <v/>
      </c>
      <c r="AA367" s="195" t="str">
        <f t="shared" ref="AA367" si="776">IF(C365="","",IF(AND(Y367&gt;1,Z367&gt;1),1,""))</f>
        <v/>
      </c>
      <c r="AB367" s="195" t="str">
        <f t="shared" si="706"/>
        <v/>
      </c>
      <c r="AC367" s="195" t="str">
        <f t="shared" si="707"/>
        <v/>
      </c>
      <c r="AD367" s="195" t="str">
        <f t="shared" si="711"/>
        <v/>
      </c>
      <c r="AE367" s="195" t="str">
        <f t="shared" si="711"/>
        <v/>
      </c>
      <c r="AF367" s="195" t="str">
        <f t="shared" si="757"/>
        <v/>
      </c>
      <c r="AG367" s="195" t="str">
        <f t="shared" si="757"/>
        <v/>
      </c>
      <c r="AH367" s="195" t="str">
        <f t="shared" si="757"/>
        <v/>
      </c>
      <c r="AI367" s="195" t="str">
        <f t="shared" si="757"/>
        <v/>
      </c>
      <c r="AJ367" s="195" t="str">
        <f t="shared" si="757"/>
        <v/>
      </c>
      <c r="AK367" s="195" t="str">
        <f t="shared" si="757"/>
        <v/>
      </c>
      <c r="AL367" s="195" t="str">
        <f t="shared" si="757"/>
        <v/>
      </c>
      <c r="AM367" s="195" t="str">
        <f t="shared" si="757"/>
        <v/>
      </c>
      <c r="AN367" s="195" t="str">
        <f t="shared" si="757"/>
        <v/>
      </c>
      <c r="AO367" s="195" t="str">
        <f t="shared" si="757"/>
        <v/>
      </c>
      <c r="AP367" s="195" t="str">
        <f t="shared" si="757"/>
        <v/>
      </c>
      <c r="AQ367" s="196" t="str">
        <f>IF(C365="","",IF(S365&gt;0,"",IF(T365&gt;0,"",IF(COUNTBLANK(J365:J367)&lt;3,"",1))))</f>
        <v/>
      </c>
      <c r="AR367" s="196" t="str">
        <f>IF(J367="","",IF(C365&gt;0,"",1))</f>
        <v/>
      </c>
      <c r="AS367" s="195" t="str">
        <f t="shared" si="774"/>
        <v/>
      </c>
      <c r="AT367" s="195" t="str">
        <f t="shared" si="774"/>
        <v/>
      </c>
      <c r="AU367" s="195" t="str">
        <f t="shared" si="774"/>
        <v/>
      </c>
      <c r="AV367" s="195" t="str">
        <f t="shared" si="774"/>
        <v/>
      </c>
      <c r="AW367" s="196"/>
      <c r="AX367" s="195" t="str">
        <f t="shared" si="774"/>
        <v/>
      </c>
      <c r="AY367" s="195" t="str">
        <f t="shared" si="774"/>
        <v/>
      </c>
      <c r="AZ367" s="195" t="str">
        <f t="shared" si="774"/>
        <v/>
      </c>
      <c r="BA367" s="195" t="str">
        <f t="shared" si="774"/>
        <v/>
      </c>
    </row>
    <row r="368" spans="1:53" s="17" customFormat="1" ht="18" customHeight="1" thickTop="1" thickBot="1">
      <c r="A368" s="343">
        <v>119</v>
      </c>
      <c r="B368" s="314" t="s">
        <v>1234</v>
      </c>
      <c r="C368" s="316"/>
      <c r="D368" s="316" t="str">
        <f>IF(C368&gt;0,VLOOKUP(C368,男子登録情報!$A$1:$H$1688,3,0),"")</f>
        <v/>
      </c>
      <c r="E368" s="316" t="str">
        <f>IF(C368&gt;0,VLOOKUP(C368,男子登録情報!$A$1:$H$1688,4,0),"")</f>
        <v/>
      </c>
      <c r="F368" s="38" t="str">
        <f>IF(C368&gt;0,VLOOKUP(C368,男子登録情報!$A$1:$H$1688,8,0),"")</f>
        <v/>
      </c>
      <c r="G368" s="352" t="e">
        <f>IF(F369&gt;0,VLOOKUP(F369,男子登録情報!$N$2:$O$48,2,0),"")</f>
        <v>#N/A</v>
      </c>
      <c r="H368" s="352" t="str">
        <f>IF(C368&gt;0,TEXT(C368,"100000000"),"")</f>
        <v/>
      </c>
      <c r="I368" s="6" t="s">
        <v>29</v>
      </c>
      <c r="J368" s="152"/>
      <c r="K368" s="7" t="str">
        <f>IF(J368&gt;0,VLOOKUP(J368,男子登録情報!$J$1:$K$21,2,0),"")</f>
        <v/>
      </c>
      <c r="L368" s="6" t="s">
        <v>32</v>
      </c>
      <c r="M368" s="208"/>
      <c r="N368" s="8" t="str">
        <f t="shared" si="700"/>
        <v/>
      </c>
      <c r="O368" s="630"/>
      <c r="P368" s="326"/>
      <c r="Q368" s="327"/>
      <c r="R368" s="328"/>
      <c r="S368" s="329" t="str">
        <f>IF(C368="","",IF(COUNTIF('様式Ⅱ(男子4×100mR)'!$C$18:$C$29,C368)=0,"",$A$5))</f>
        <v/>
      </c>
      <c r="T368" s="329" t="str">
        <f>IF(C368="","",IF(COUNTIF('様式Ⅱ(男子4×400mR)'!$C$18:$C$29,C368)=0,"",$A$5))</f>
        <v/>
      </c>
      <c r="Y368" s="195" t="str">
        <f>IF(C368="","",COUNTIF($B$14:$C$462,C368))</f>
        <v/>
      </c>
      <c r="Z368" s="195" t="str">
        <f t="shared" ref="Z368" si="777">IF(C368="","",COUNTIF($J$14:$J$463,J368))</f>
        <v/>
      </c>
      <c r="AA368" s="195" t="str">
        <f t="shared" ref="AA368" si="778">IF(C368="","",IF(AND(Y368&gt;1,Z368&gt;1),1,""))</f>
        <v/>
      </c>
      <c r="AB368" s="195" t="str">
        <f t="shared" si="706"/>
        <v/>
      </c>
      <c r="AC368" s="195" t="str">
        <f t="shared" si="707"/>
        <v/>
      </c>
      <c r="AD368" s="195" t="str">
        <f t="shared" si="711"/>
        <v/>
      </c>
      <c r="AE368" s="195" t="str">
        <f t="shared" si="711"/>
        <v/>
      </c>
      <c r="AF368" s="195" t="str">
        <f t="shared" si="757"/>
        <v/>
      </c>
      <c r="AG368" s="195" t="str">
        <f t="shared" si="757"/>
        <v/>
      </c>
      <c r="AH368" s="195" t="str">
        <f t="shared" si="757"/>
        <v/>
      </c>
      <c r="AI368" s="195" t="str">
        <f t="shared" si="757"/>
        <v/>
      </c>
      <c r="AJ368" s="195" t="str">
        <f t="shared" si="757"/>
        <v/>
      </c>
      <c r="AK368" s="195" t="str">
        <f t="shared" si="757"/>
        <v/>
      </c>
      <c r="AL368" s="195" t="str">
        <f t="shared" si="757"/>
        <v/>
      </c>
      <c r="AM368" s="195" t="str">
        <f t="shared" si="757"/>
        <v/>
      </c>
      <c r="AN368" s="195" t="str">
        <f t="shared" si="757"/>
        <v/>
      </c>
      <c r="AO368" s="195" t="str">
        <f t="shared" si="757"/>
        <v/>
      </c>
      <c r="AP368" s="195" t="str">
        <f t="shared" si="757"/>
        <v/>
      </c>
      <c r="AQ368" s="196" t="str">
        <f>IF(J368&gt;0,"",IF(J369&gt;0,1,""))</f>
        <v/>
      </c>
      <c r="AR368" s="196" t="str">
        <f>IF(J368="","",IF(C368&gt;0,"",1))</f>
        <v/>
      </c>
      <c r="AS368" s="195" t="str">
        <f t="shared" si="774"/>
        <v/>
      </c>
      <c r="AT368" s="195" t="str">
        <f t="shared" si="774"/>
        <v/>
      </c>
      <c r="AU368" s="195" t="str">
        <f t="shared" si="774"/>
        <v/>
      </c>
      <c r="AV368" s="195" t="str">
        <f t="shared" si="774"/>
        <v/>
      </c>
      <c r="AW368" s="196">
        <f>COUNTIF($C$14:C368,C368)</f>
        <v>0</v>
      </c>
      <c r="AX368" s="195" t="str">
        <f t="shared" si="774"/>
        <v/>
      </c>
      <c r="AY368" s="195" t="str">
        <f t="shared" si="774"/>
        <v/>
      </c>
      <c r="AZ368" s="195" t="str">
        <f t="shared" si="774"/>
        <v/>
      </c>
      <c r="BA368" s="195" t="str">
        <f t="shared" si="774"/>
        <v/>
      </c>
    </row>
    <row r="369" spans="1:53" s="17" customFormat="1" ht="18" customHeight="1" thickBot="1">
      <c r="A369" s="344"/>
      <c r="B369" s="315"/>
      <c r="C369" s="317"/>
      <c r="D369" s="317"/>
      <c r="E369" s="317"/>
      <c r="F369" s="39" t="str">
        <f>IF(C368&gt;0,VLOOKUP(C368,男子登録情報!$A$1:$H$1688,5,0),"")</f>
        <v/>
      </c>
      <c r="G369" s="353"/>
      <c r="H369" s="353"/>
      <c r="I369" s="9" t="s">
        <v>33</v>
      </c>
      <c r="J369" s="152"/>
      <c r="K369" s="7" t="str">
        <f>IF(J369&gt;0,VLOOKUP(J369,男子登録情報!$J$2:$K$21,2,0),"")</f>
        <v/>
      </c>
      <c r="L369" s="9" t="s">
        <v>34</v>
      </c>
      <c r="M369" s="206"/>
      <c r="N369" s="8" t="str">
        <f t="shared" si="700"/>
        <v/>
      </c>
      <c r="O369" s="630"/>
      <c r="P369" s="305"/>
      <c r="Q369" s="306"/>
      <c r="R369" s="307"/>
      <c r="S369" s="330"/>
      <c r="T369" s="330"/>
      <c r="Y369" s="195" t="str">
        <f>IF(C368="","",COUNTIF($B$14:$C$462,C368))</f>
        <v/>
      </c>
      <c r="Z369" s="195" t="str">
        <f t="shared" ref="Z369" si="779">IF(C368="","",COUNTIF($J$14:$J$463,J369))</f>
        <v/>
      </c>
      <c r="AA369" s="195" t="str">
        <f t="shared" ref="AA369" si="780">IF(C368="","",IF(AND(Y369&gt;1,Z369&gt;1),1,""))</f>
        <v/>
      </c>
      <c r="AB369" s="195" t="str">
        <f t="shared" si="706"/>
        <v/>
      </c>
      <c r="AC369" s="195" t="str">
        <f t="shared" si="707"/>
        <v/>
      </c>
      <c r="AD369" s="195" t="str">
        <f t="shared" si="711"/>
        <v/>
      </c>
      <c r="AE369" s="195" t="str">
        <f t="shared" si="711"/>
        <v/>
      </c>
      <c r="AF369" s="195" t="str">
        <f t="shared" si="757"/>
        <v/>
      </c>
      <c r="AG369" s="195" t="str">
        <f t="shared" si="757"/>
        <v/>
      </c>
      <c r="AH369" s="195" t="str">
        <f t="shared" si="757"/>
        <v/>
      </c>
      <c r="AI369" s="195" t="str">
        <f t="shared" si="757"/>
        <v/>
      </c>
      <c r="AJ369" s="195" t="str">
        <f t="shared" si="757"/>
        <v/>
      </c>
      <c r="AK369" s="195" t="str">
        <f t="shared" si="757"/>
        <v/>
      </c>
      <c r="AL369" s="195" t="str">
        <f t="shared" si="757"/>
        <v/>
      </c>
      <c r="AM369" s="195" t="str">
        <f t="shared" si="757"/>
        <v/>
      </c>
      <c r="AN369" s="195" t="str">
        <f t="shared" si="757"/>
        <v/>
      </c>
      <c r="AO369" s="195" t="str">
        <f t="shared" si="757"/>
        <v/>
      </c>
      <c r="AP369" s="195" t="str">
        <f t="shared" si="757"/>
        <v/>
      </c>
      <c r="AQ369" s="196" t="str">
        <f>IF(J369&gt;0,"",IF(J370&gt;0,1,""))</f>
        <v/>
      </c>
      <c r="AR369" s="196" t="str">
        <f>IF(J369="","",IF(C368&gt;0,"",1))</f>
        <v/>
      </c>
      <c r="AS369" s="195" t="str">
        <f t="shared" si="774"/>
        <v/>
      </c>
      <c r="AT369" s="195" t="str">
        <f t="shared" si="774"/>
        <v/>
      </c>
      <c r="AU369" s="195" t="str">
        <f t="shared" si="774"/>
        <v/>
      </c>
      <c r="AV369" s="195" t="str">
        <f t="shared" si="774"/>
        <v/>
      </c>
      <c r="AW369" s="196"/>
      <c r="AX369" s="195" t="str">
        <f t="shared" si="774"/>
        <v/>
      </c>
      <c r="AY369" s="195" t="str">
        <f t="shared" si="774"/>
        <v/>
      </c>
      <c r="AZ369" s="195" t="str">
        <f t="shared" si="774"/>
        <v/>
      </c>
      <c r="BA369" s="195" t="str">
        <f t="shared" si="774"/>
        <v/>
      </c>
    </row>
    <row r="370" spans="1:53" s="17" customFormat="1" ht="18" customHeight="1" thickBot="1">
      <c r="A370" s="345"/>
      <c r="B370" s="303" t="s">
        <v>35</v>
      </c>
      <c r="C370" s="304"/>
      <c r="D370" s="40"/>
      <c r="E370" s="40"/>
      <c r="F370" s="41"/>
      <c r="G370" s="354"/>
      <c r="H370" s="354"/>
      <c r="I370" s="10" t="s">
        <v>36</v>
      </c>
      <c r="J370" s="152"/>
      <c r="K370" s="11" t="str">
        <f>IF(J370&gt;0,VLOOKUP(J370,男子登録情報!$J$2:$K$21,2,0),"")</f>
        <v/>
      </c>
      <c r="L370" s="12" t="s">
        <v>37</v>
      </c>
      <c r="M370" s="207"/>
      <c r="N370" s="8" t="str">
        <f t="shared" si="700"/>
        <v/>
      </c>
      <c r="O370" s="631"/>
      <c r="P370" s="308"/>
      <c r="Q370" s="309"/>
      <c r="R370" s="310"/>
      <c r="S370" s="331"/>
      <c r="T370" s="331"/>
      <c r="Y370" s="195" t="str">
        <f>IF(C368="","",COUNTIF($B$14:$C$462,C368))</f>
        <v/>
      </c>
      <c r="Z370" s="195" t="str">
        <f t="shared" ref="Z370" si="781">IF(C368="","",COUNTIF($J$14:$J$463,J370))</f>
        <v/>
      </c>
      <c r="AA370" s="195" t="str">
        <f t="shared" ref="AA370" si="782">IF(C368="","",IF(AND(Y370&gt;1,Z370&gt;1),1,""))</f>
        <v/>
      </c>
      <c r="AB370" s="195" t="str">
        <f t="shared" si="706"/>
        <v/>
      </c>
      <c r="AC370" s="195" t="str">
        <f t="shared" si="707"/>
        <v/>
      </c>
      <c r="AD370" s="195" t="str">
        <f t="shared" si="711"/>
        <v/>
      </c>
      <c r="AE370" s="195" t="str">
        <f t="shared" si="711"/>
        <v/>
      </c>
      <c r="AF370" s="195" t="str">
        <f t="shared" si="757"/>
        <v/>
      </c>
      <c r="AG370" s="195" t="str">
        <f t="shared" si="757"/>
        <v/>
      </c>
      <c r="AH370" s="195" t="str">
        <f t="shared" si="757"/>
        <v/>
      </c>
      <c r="AI370" s="195" t="str">
        <f t="shared" si="757"/>
        <v/>
      </c>
      <c r="AJ370" s="195" t="str">
        <f t="shared" si="757"/>
        <v/>
      </c>
      <c r="AK370" s="195" t="str">
        <f t="shared" si="757"/>
        <v/>
      </c>
      <c r="AL370" s="195" t="str">
        <f t="shared" si="757"/>
        <v/>
      </c>
      <c r="AM370" s="195" t="str">
        <f t="shared" si="757"/>
        <v/>
      </c>
      <c r="AN370" s="195" t="str">
        <f t="shared" si="757"/>
        <v/>
      </c>
      <c r="AO370" s="195" t="str">
        <f t="shared" si="757"/>
        <v/>
      </c>
      <c r="AP370" s="195" t="str">
        <f t="shared" si="757"/>
        <v/>
      </c>
      <c r="AQ370" s="196" t="str">
        <f>IF(C368="","",IF(S368&gt;0,"",IF(T368&gt;0,"",IF(COUNTBLANK(J368:J370)&lt;3,"",1))))</f>
        <v/>
      </c>
      <c r="AR370" s="196" t="str">
        <f>IF(J370="","",IF(C368&gt;0,"",1))</f>
        <v/>
      </c>
      <c r="AS370" s="195" t="str">
        <f t="shared" si="774"/>
        <v/>
      </c>
      <c r="AT370" s="195" t="str">
        <f t="shared" si="774"/>
        <v/>
      </c>
      <c r="AU370" s="195" t="str">
        <f t="shared" si="774"/>
        <v/>
      </c>
      <c r="AV370" s="195" t="str">
        <f t="shared" si="774"/>
        <v/>
      </c>
      <c r="AW370" s="196"/>
      <c r="AX370" s="195" t="str">
        <f t="shared" si="774"/>
        <v/>
      </c>
      <c r="AY370" s="195" t="str">
        <f t="shared" si="774"/>
        <v/>
      </c>
      <c r="AZ370" s="195" t="str">
        <f t="shared" si="774"/>
        <v/>
      </c>
      <c r="BA370" s="195" t="str">
        <f t="shared" si="774"/>
        <v/>
      </c>
    </row>
    <row r="371" spans="1:53" s="17" customFormat="1" ht="18" customHeight="1" thickTop="1" thickBot="1">
      <c r="A371" s="343">
        <v>120</v>
      </c>
      <c r="B371" s="314" t="s">
        <v>1234</v>
      </c>
      <c r="C371" s="316"/>
      <c r="D371" s="316" t="str">
        <f>IF(C371&gt;0,VLOOKUP(C371,男子登録情報!$A$1:$H$1688,3,0),"")</f>
        <v/>
      </c>
      <c r="E371" s="316" t="str">
        <f>IF(C371&gt;0,VLOOKUP(C371,男子登録情報!$A$1:$H$1688,4,0),"")</f>
        <v/>
      </c>
      <c r="F371" s="38" t="str">
        <f>IF(C371&gt;0,VLOOKUP(C371,男子登録情報!$A$1:$H$1688,8,0),"")</f>
        <v/>
      </c>
      <c r="G371" s="352" t="e">
        <f>IF(F372&gt;0,VLOOKUP(F372,男子登録情報!$N$2:$O$48,2,0),"")</f>
        <v>#N/A</v>
      </c>
      <c r="H371" s="352" t="str">
        <f>IF(C371&gt;0,TEXT(C371,"100000000"),"")</f>
        <v/>
      </c>
      <c r="I371" s="6" t="s">
        <v>29</v>
      </c>
      <c r="J371" s="152"/>
      <c r="K371" s="7" t="str">
        <f>IF(J371&gt;0,VLOOKUP(J371,男子登録情報!$J$1:$K$21,2,0),"")</f>
        <v/>
      </c>
      <c r="L371" s="6" t="s">
        <v>32</v>
      </c>
      <c r="M371" s="208"/>
      <c r="N371" s="8" t="str">
        <f t="shared" si="700"/>
        <v/>
      </c>
      <c r="O371" s="630"/>
      <c r="P371" s="326"/>
      <c r="Q371" s="327"/>
      <c r="R371" s="328"/>
      <c r="S371" s="329" t="str">
        <f>IF(C371="","",IF(COUNTIF('様式Ⅱ(男子4×100mR)'!$C$18:$C$29,C371)=0,"",$A$5))</f>
        <v/>
      </c>
      <c r="T371" s="329" t="str">
        <f>IF(C371="","",IF(COUNTIF('様式Ⅱ(男子4×400mR)'!$C$18:$C$29,C371)=0,"",$A$5))</f>
        <v/>
      </c>
      <c r="Y371" s="195" t="str">
        <f>IF(C371="","",COUNTIF($B$14:$C$462,C371))</f>
        <v/>
      </c>
      <c r="Z371" s="195" t="str">
        <f t="shared" ref="Z371" si="783">IF(C371="","",COUNTIF($J$14:$J$463,J371))</f>
        <v/>
      </c>
      <c r="AA371" s="195" t="str">
        <f t="shared" ref="AA371" si="784">IF(C371="","",IF(AND(Y371&gt;1,Z371&gt;1),1,""))</f>
        <v/>
      </c>
      <c r="AB371" s="195" t="str">
        <f t="shared" si="706"/>
        <v/>
      </c>
      <c r="AC371" s="195" t="str">
        <f t="shared" si="707"/>
        <v/>
      </c>
      <c r="AD371" s="195" t="str">
        <f t="shared" si="711"/>
        <v/>
      </c>
      <c r="AE371" s="195" t="str">
        <f t="shared" si="711"/>
        <v/>
      </c>
      <c r="AF371" s="195" t="str">
        <f t="shared" si="757"/>
        <v/>
      </c>
      <c r="AG371" s="195" t="str">
        <f t="shared" si="757"/>
        <v/>
      </c>
      <c r="AH371" s="195" t="str">
        <f t="shared" si="757"/>
        <v/>
      </c>
      <c r="AI371" s="195" t="str">
        <f t="shared" si="757"/>
        <v/>
      </c>
      <c r="AJ371" s="195" t="str">
        <f t="shared" si="757"/>
        <v/>
      </c>
      <c r="AK371" s="195" t="str">
        <f t="shared" si="757"/>
        <v/>
      </c>
      <c r="AL371" s="195" t="str">
        <f t="shared" si="757"/>
        <v/>
      </c>
      <c r="AM371" s="195" t="str">
        <f t="shared" si="757"/>
        <v/>
      </c>
      <c r="AN371" s="195" t="str">
        <f t="shared" si="757"/>
        <v/>
      </c>
      <c r="AO371" s="195" t="str">
        <f t="shared" si="757"/>
        <v/>
      </c>
      <c r="AP371" s="195" t="str">
        <f t="shared" si="757"/>
        <v/>
      </c>
      <c r="AQ371" s="196" t="str">
        <f>IF(J371&gt;0,"",IF(J372&gt;0,1,""))</f>
        <v/>
      </c>
      <c r="AR371" s="196" t="str">
        <f>IF(J371="","",IF(C371&gt;0,"",1))</f>
        <v/>
      </c>
      <c r="AS371" s="195" t="str">
        <f t="shared" si="774"/>
        <v/>
      </c>
      <c r="AT371" s="195" t="str">
        <f t="shared" si="774"/>
        <v/>
      </c>
      <c r="AU371" s="195" t="str">
        <f t="shared" si="774"/>
        <v/>
      </c>
      <c r="AV371" s="195" t="str">
        <f t="shared" si="774"/>
        <v/>
      </c>
      <c r="AW371" s="196">
        <f>COUNTIF($C$14:C371,C371)</f>
        <v>0</v>
      </c>
      <c r="AX371" s="195" t="str">
        <f t="shared" si="774"/>
        <v/>
      </c>
      <c r="AY371" s="195" t="str">
        <f t="shared" si="774"/>
        <v/>
      </c>
      <c r="AZ371" s="195" t="str">
        <f t="shared" si="774"/>
        <v/>
      </c>
      <c r="BA371" s="195" t="str">
        <f t="shared" si="774"/>
        <v/>
      </c>
    </row>
    <row r="372" spans="1:53" s="17" customFormat="1" ht="18" customHeight="1" thickBot="1">
      <c r="A372" s="344"/>
      <c r="B372" s="315"/>
      <c r="C372" s="317"/>
      <c r="D372" s="317"/>
      <c r="E372" s="317"/>
      <c r="F372" s="39" t="str">
        <f>IF(C371&gt;0,VLOOKUP(C371,男子登録情報!$A$1:$H$1688,5,0),"")</f>
        <v/>
      </c>
      <c r="G372" s="353"/>
      <c r="H372" s="353"/>
      <c r="I372" s="9" t="s">
        <v>33</v>
      </c>
      <c r="J372" s="152"/>
      <c r="K372" s="7" t="str">
        <f>IF(J372&gt;0,VLOOKUP(J372,男子登録情報!$J$2:$K$21,2,0),"")</f>
        <v/>
      </c>
      <c r="L372" s="9" t="s">
        <v>34</v>
      </c>
      <c r="M372" s="206"/>
      <c r="N372" s="8" t="str">
        <f t="shared" si="700"/>
        <v/>
      </c>
      <c r="O372" s="630"/>
      <c r="P372" s="305"/>
      <c r="Q372" s="306"/>
      <c r="R372" s="307"/>
      <c r="S372" s="330"/>
      <c r="T372" s="330"/>
      <c r="Y372" s="195" t="str">
        <f>IF(C371="","",COUNTIF($B$14:$C$462,C371))</f>
        <v/>
      </c>
      <c r="Z372" s="195" t="str">
        <f t="shared" ref="Z372" si="785">IF(C371="","",COUNTIF($J$14:$J$463,J372))</f>
        <v/>
      </c>
      <c r="AA372" s="195" t="str">
        <f t="shared" ref="AA372" si="786">IF(C371="","",IF(AND(Y372&gt;1,Z372&gt;1),1,""))</f>
        <v/>
      </c>
      <c r="AB372" s="195" t="str">
        <f t="shared" si="706"/>
        <v/>
      </c>
      <c r="AC372" s="195" t="str">
        <f t="shared" si="707"/>
        <v/>
      </c>
      <c r="AD372" s="195" t="str">
        <f t="shared" si="711"/>
        <v/>
      </c>
      <c r="AE372" s="195" t="str">
        <f t="shared" si="711"/>
        <v/>
      </c>
      <c r="AF372" s="195" t="str">
        <f t="shared" si="757"/>
        <v/>
      </c>
      <c r="AG372" s="195" t="str">
        <f t="shared" si="757"/>
        <v/>
      </c>
      <c r="AH372" s="195" t="str">
        <f t="shared" si="757"/>
        <v/>
      </c>
      <c r="AI372" s="195" t="str">
        <f t="shared" si="757"/>
        <v/>
      </c>
      <c r="AJ372" s="195" t="str">
        <f t="shared" si="757"/>
        <v/>
      </c>
      <c r="AK372" s="195" t="str">
        <f t="shared" si="757"/>
        <v/>
      </c>
      <c r="AL372" s="195" t="str">
        <f t="shared" si="757"/>
        <v/>
      </c>
      <c r="AM372" s="195" t="str">
        <f t="shared" si="757"/>
        <v/>
      </c>
      <c r="AN372" s="195" t="str">
        <f t="shared" si="757"/>
        <v/>
      </c>
      <c r="AO372" s="195" t="str">
        <f t="shared" si="757"/>
        <v/>
      </c>
      <c r="AP372" s="195" t="str">
        <f t="shared" si="757"/>
        <v/>
      </c>
      <c r="AQ372" s="196" t="str">
        <f>IF(J372&gt;0,"",IF(J373&gt;0,1,""))</f>
        <v/>
      </c>
      <c r="AR372" s="196" t="str">
        <f>IF(J372="","",IF(C371&gt;0,"",1))</f>
        <v/>
      </c>
      <c r="AS372" s="195" t="str">
        <f t="shared" si="774"/>
        <v/>
      </c>
      <c r="AT372" s="195" t="str">
        <f t="shared" si="774"/>
        <v/>
      </c>
      <c r="AU372" s="195" t="str">
        <f t="shared" si="774"/>
        <v/>
      </c>
      <c r="AV372" s="195" t="str">
        <f t="shared" si="774"/>
        <v/>
      </c>
      <c r="AW372" s="196"/>
      <c r="AX372" s="195" t="str">
        <f t="shared" si="774"/>
        <v/>
      </c>
      <c r="AY372" s="195" t="str">
        <f t="shared" si="774"/>
        <v/>
      </c>
      <c r="AZ372" s="195" t="str">
        <f t="shared" si="774"/>
        <v/>
      </c>
      <c r="BA372" s="195" t="str">
        <f t="shared" si="774"/>
        <v/>
      </c>
    </row>
    <row r="373" spans="1:53" s="17" customFormat="1" ht="18" customHeight="1" thickBot="1">
      <c r="A373" s="345"/>
      <c r="B373" s="303" t="s">
        <v>35</v>
      </c>
      <c r="C373" s="304"/>
      <c r="D373" s="40"/>
      <c r="E373" s="40"/>
      <c r="F373" s="41"/>
      <c r="G373" s="354"/>
      <c r="H373" s="354"/>
      <c r="I373" s="10" t="s">
        <v>36</v>
      </c>
      <c r="J373" s="152"/>
      <c r="K373" s="11" t="str">
        <f>IF(J373&gt;0,VLOOKUP(J373,男子登録情報!$J$2:$K$21,2,0),"")</f>
        <v/>
      </c>
      <c r="L373" s="12" t="s">
        <v>37</v>
      </c>
      <c r="M373" s="207"/>
      <c r="N373" s="8" t="str">
        <f t="shared" si="700"/>
        <v/>
      </c>
      <c r="O373" s="631"/>
      <c r="P373" s="308"/>
      <c r="Q373" s="309"/>
      <c r="R373" s="310"/>
      <c r="S373" s="331"/>
      <c r="T373" s="331"/>
      <c r="Y373" s="195" t="str">
        <f>IF(C371="","",COUNTIF($B$14:$C$462,C371))</f>
        <v/>
      </c>
      <c r="Z373" s="195" t="str">
        <f t="shared" ref="Z373" si="787">IF(C371="","",COUNTIF($J$14:$J$463,J373))</f>
        <v/>
      </c>
      <c r="AA373" s="195" t="str">
        <f t="shared" ref="AA373" si="788">IF(C371="","",IF(AND(Y373&gt;1,Z373&gt;1),1,""))</f>
        <v/>
      </c>
      <c r="AB373" s="195" t="str">
        <f t="shared" si="706"/>
        <v/>
      </c>
      <c r="AC373" s="195" t="str">
        <f t="shared" si="707"/>
        <v/>
      </c>
      <c r="AD373" s="195" t="str">
        <f t="shared" si="711"/>
        <v/>
      </c>
      <c r="AE373" s="195" t="str">
        <f t="shared" si="711"/>
        <v/>
      </c>
      <c r="AF373" s="195" t="str">
        <f t="shared" si="757"/>
        <v/>
      </c>
      <c r="AG373" s="195" t="str">
        <f t="shared" si="757"/>
        <v/>
      </c>
      <c r="AH373" s="195" t="str">
        <f t="shared" si="757"/>
        <v/>
      </c>
      <c r="AI373" s="195" t="str">
        <f t="shared" si="757"/>
        <v/>
      </c>
      <c r="AJ373" s="195" t="str">
        <f t="shared" si="757"/>
        <v/>
      </c>
      <c r="AK373" s="195" t="str">
        <f t="shared" si="757"/>
        <v/>
      </c>
      <c r="AL373" s="195" t="str">
        <f t="shared" si="757"/>
        <v/>
      </c>
      <c r="AM373" s="195" t="str">
        <f t="shared" si="757"/>
        <v/>
      </c>
      <c r="AN373" s="195" t="str">
        <f t="shared" si="757"/>
        <v/>
      </c>
      <c r="AO373" s="195" t="str">
        <f t="shared" si="757"/>
        <v/>
      </c>
      <c r="AP373" s="195" t="str">
        <f t="shared" si="757"/>
        <v/>
      </c>
      <c r="AQ373" s="196" t="str">
        <f>IF(C371="","",IF(S371&gt;0,"",IF(T371&gt;0,"",IF(COUNTBLANK(J371:J373)&lt;3,"",1))))</f>
        <v/>
      </c>
      <c r="AR373" s="196" t="str">
        <f>IF(J373="","",IF(C371&gt;0,"",1))</f>
        <v/>
      </c>
      <c r="AS373" s="195" t="str">
        <f t="shared" si="774"/>
        <v/>
      </c>
      <c r="AT373" s="195" t="str">
        <f t="shared" si="774"/>
        <v/>
      </c>
      <c r="AU373" s="195" t="str">
        <f t="shared" si="774"/>
        <v/>
      </c>
      <c r="AV373" s="195" t="str">
        <f t="shared" si="774"/>
        <v/>
      </c>
      <c r="AW373" s="196"/>
      <c r="AX373" s="195" t="str">
        <f t="shared" si="774"/>
        <v/>
      </c>
      <c r="AY373" s="195" t="str">
        <f t="shared" si="774"/>
        <v/>
      </c>
      <c r="AZ373" s="195" t="str">
        <f t="shared" si="774"/>
        <v/>
      </c>
      <c r="BA373" s="195" t="str">
        <f t="shared" si="774"/>
        <v/>
      </c>
    </row>
    <row r="374" spans="1:53" s="17" customFormat="1" ht="18" customHeight="1" thickTop="1" thickBot="1">
      <c r="A374" s="343">
        <v>121</v>
      </c>
      <c r="B374" s="314" t="s">
        <v>1234</v>
      </c>
      <c r="C374" s="316"/>
      <c r="D374" s="316" t="str">
        <f>IF(C374&gt;0,VLOOKUP(C374,男子登録情報!$A$1:$H$1688,3,0),"")</f>
        <v/>
      </c>
      <c r="E374" s="316" t="str">
        <f>IF(C374&gt;0,VLOOKUP(C374,男子登録情報!$A$1:$H$1688,4,0),"")</f>
        <v/>
      </c>
      <c r="F374" s="38" t="str">
        <f>IF(C374&gt;0,VLOOKUP(C374,男子登録情報!$A$1:$H$1688,8,0),"")</f>
        <v/>
      </c>
      <c r="G374" s="352" t="e">
        <f>IF(F375&gt;0,VLOOKUP(F375,男子登録情報!$N$2:$O$48,2,0),"")</f>
        <v>#N/A</v>
      </c>
      <c r="H374" s="352" t="str">
        <f>IF(C374&gt;0,TEXT(C374,"100000000"),"")</f>
        <v/>
      </c>
      <c r="I374" s="6" t="s">
        <v>29</v>
      </c>
      <c r="J374" s="152"/>
      <c r="K374" s="7" t="str">
        <f>IF(J374&gt;0,VLOOKUP(J374,男子登録情報!$J$1:$K$21,2,0),"")</f>
        <v/>
      </c>
      <c r="L374" s="6" t="s">
        <v>32</v>
      </c>
      <c r="M374" s="208"/>
      <c r="N374" s="8" t="str">
        <f t="shared" si="700"/>
        <v/>
      </c>
      <c r="O374" s="630"/>
      <c r="P374" s="326"/>
      <c r="Q374" s="327"/>
      <c r="R374" s="328"/>
      <c r="S374" s="329" t="str">
        <f>IF(C374="","",IF(COUNTIF('様式Ⅱ(男子4×100mR)'!$C$18:$C$29,C374)=0,"",$A$5))</f>
        <v/>
      </c>
      <c r="T374" s="329" t="str">
        <f>IF(C374="","",IF(COUNTIF('様式Ⅱ(男子4×400mR)'!$C$18:$C$29,C374)=0,"",$A$5))</f>
        <v/>
      </c>
      <c r="Y374" s="195" t="str">
        <f>IF(C374="","",COUNTIF($B$14:$C$462,C374))</f>
        <v/>
      </c>
      <c r="Z374" s="195" t="str">
        <f t="shared" ref="Z374" si="789">IF(C374="","",COUNTIF($J$14:$J$463,J374))</f>
        <v/>
      </c>
      <c r="AA374" s="195" t="str">
        <f t="shared" ref="AA374" si="790">IF(C374="","",IF(AND(Y374&gt;1,Z374&gt;1),1,""))</f>
        <v/>
      </c>
      <c r="AB374" s="195" t="str">
        <f t="shared" si="706"/>
        <v/>
      </c>
      <c r="AC374" s="195" t="str">
        <f t="shared" si="707"/>
        <v/>
      </c>
      <c r="AD374" s="195" t="str">
        <f t="shared" si="711"/>
        <v/>
      </c>
      <c r="AE374" s="195" t="str">
        <f t="shared" si="711"/>
        <v/>
      </c>
      <c r="AF374" s="195" t="str">
        <f t="shared" si="757"/>
        <v/>
      </c>
      <c r="AG374" s="195" t="str">
        <f t="shared" si="757"/>
        <v/>
      </c>
      <c r="AH374" s="195" t="str">
        <f t="shared" si="757"/>
        <v/>
      </c>
      <c r="AI374" s="195" t="str">
        <f t="shared" si="757"/>
        <v/>
      </c>
      <c r="AJ374" s="195" t="str">
        <f t="shared" si="757"/>
        <v/>
      </c>
      <c r="AK374" s="195" t="str">
        <f t="shared" si="757"/>
        <v/>
      </c>
      <c r="AL374" s="195" t="str">
        <f t="shared" si="757"/>
        <v/>
      </c>
      <c r="AM374" s="195" t="str">
        <f t="shared" si="757"/>
        <v/>
      </c>
      <c r="AN374" s="195" t="str">
        <f t="shared" si="757"/>
        <v/>
      </c>
      <c r="AO374" s="195" t="str">
        <f t="shared" si="757"/>
        <v/>
      </c>
      <c r="AP374" s="195" t="str">
        <f t="shared" si="757"/>
        <v/>
      </c>
      <c r="AQ374" s="196" t="str">
        <f>IF(J374&gt;0,"",IF(J375&gt;0,1,""))</f>
        <v/>
      </c>
      <c r="AR374" s="196" t="str">
        <f>IF(J374="","",IF(C374&gt;0,"",1))</f>
        <v/>
      </c>
      <c r="AS374" s="195" t="str">
        <f t="shared" si="774"/>
        <v/>
      </c>
      <c r="AT374" s="195" t="str">
        <f t="shared" si="774"/>
        <v/>
      </c>
      <c r="AU374" s="195" t="str">
        <f t="shared" si="774"/>
        <v/>
      </c>
      <c r="AV374" s="195" t="str">
        <f t="shared" si="774"/>
        <v/>
      </c>
      <c r="AW374" s="196">
        <f>COUNTIF($C$14:C374,C374)</f>
        <v>0</v>
      </c>
      <c r="AX374" s="195" t="str">
        <f t="shared" si="774"/>
        <v/>
      </c>
      <c r="AY374" s="195" t="str">
        <f t="shared" si="774"/>
        <v/>
      </c>
      <c r="AZ374" s="195" t="str">
        <f t="shared" si="774"/>
        <v/>
      </c>
      <c r="BA374" s="195" t="str">
        <f t="shared" si="774"/>
        <v/>
      </c>
    </row>
    <row r="375" spans="1:53" s="17" customFormat="1" ht="18" customHeight="1" thickBot="1">
      <c r="A375" s="344"/>
      <c r="B375" s="315"/>
      <c r="C375" s="317"/>
      <c r="D375" s="317"/>
      <c r="E375" s="317"/>
      <c r="F375" s="39" t="str">
        <f>IF(C374&gt;0,VLOOKUP(C374,男子登録情報!$A$1:$H$1688,5,0),"")</f>
        <v/>
      </c>
      <c r="G375" s="353"/>
      <c r="H375" s="353"/>
      <c r="I375" s="9" t="s">
        <v>33</v>
      </c>
      <c r="J375" s="152"/>
      <c r="K375" s="7" t="str">
        <f>IF(J375&gt;0,VLOOKUP(J375,男子登録情報!$J$2:$K$21,2,0),"")</f>
        <v/>
      </c>
      <c r="L375" s="9" t="s">
        <v>34</v>
      </c>
      <c r="M375" s="206"/>
      <c r="N375" s="8" t="str">
        <f t="shared" si="700"/>
        <v/>
      </c>
      <c r="O375" s="630"/>
      <c r="P375" s="305"/>
      <c r="Q375" s="306"/>
      <c r="R375" s="307"/>
      <c r="S375" s="330"/>
      <c r="T375" s="330"/>
      <c r="Y375" s="195" t="str">
        <f>IF(C374="","",COUNTIF($B$14:$C$462,C374))</f>
        <v/>
      </c>
      <c r="Z375" s="195" t="str">
        <f t="shared" ref="Z375" si="791">IF(C374="","",COUNTIF($J$14:$J$463,J375))</f>
        <v/>
      </c>
      <c r="AA375" s="195" t="str">
        <f t="shared" ref="AA375" si="792">IF(C374="","",IF(AND(Y375&gt;1,Z375&gt;1),1,""))</f>
        <v/>
      </c>
      <c r="AB375" s="195" t="str">
        <f t="shared" si="706"/>
        <v/>
      </c>
      <c r="AC375" s="195" t="str">
        <f t="shared" si="707"/>
        <v/>
      </c>
      <c r="AD375" s="195" t="str">
        <f t="shared" si="711"/>
        <v/>
      </c>
      <c r="AE375" s="195" t="str">
        <f t="shared" si="711"/>
        <v/>
      </c>
      <c r="AF375" s="195" t="str">
        <f t="shared" si="757"/>
        <v/>
      </c>
      <c r="AG375" s="195" t="str">
        <f t="shared" si="757"/>
        <v/>
      </c>
      <c r="AH375" s="195" t="str">
        <f t="shared" si="757"/>
        <v/>
      </c>
      <c r="AI375" s="195" t="str">
        <f t="shared" si="757"/>
        <v/>
      </c>
      <c r="AJ375" s="195" t="str">
        <f t="shared" si="757"/>
        <v/>
      </c>
      <c r="AK375" s="195" t="str">
        <f t="shared" si="757"/>
        <v/>
      </c>
      <c r="AL375" s="195" t="str">
        <f t="shared" si="757"/>
        <v/>
      </c>
      <c r="AM375" s="195" t="str">
        <f t="shared" si="757"/>
        <v/>
      </c>
      <c r="AN375" s="195" t="str">
        <f t="shared" si="757"/>
        <v/>
      </c>
      <c r="AO375" s="195" t="str">
        <f t="shared" si="757"/>
        <v/>
      </c>
      <c r="AP375" s="195" t="str">
        <f t="shared" si="757"/>
        <v/>
      </c>
      <c r="AQ375" s="196" t="str">
        <f>IF(J375&gt;0,"",IF(J376&gt;0,1,""))</f>
        <v/>
      </c>
      <c r="AR375" s="196" t="str">
        <f>IF(J375="","",IF(C374&gt;0,"",1))</f>
        <v/>
      </c>
      <c r="AS375" s="195" t="str">
        <f t="shared" si="774"/>
        <v/>
      </c>
      <c r="AT375" s="195" t="str">
        <f t="shared" si="774"/>
        <v/>
      </c>
      <c r="AU375" s="195" t="str">
        <f t="shared" si="774"/>
        <v/>
      </c>
      <c r="AV375" s="195" t="str">
        <f t="shared" si="774"/>
        <v/>
      </c>
      <c r="AW375" s="196"/>
      <c r="AX375" s="195" t="str">
        <f t="shared" si="774"/>
        <v/>
      </c>
      <c r="AY375" s="195" t="str">
        <f t="shared" si="774"/>
        <v/>
      </c>
      <c r="AZ375" s="195" t="str">
        <f t="shared" si="774"/>
        <v/>
      </c>
      <c r="BA375" s="195" t="str">
        <f t="shared" si="774"/>
        <v/>
      </c>
    </row>
    <row r="376" spans="1:53" s="17" customFormat="1" ht="18" customHeight="1" thickBot="1">
      <c r="A376" s="345"/>
      <c r="B376" s="303" t="s">
        <v>35</v>
      </c>
      <c r="C376" s="304"/>
      <c r="D376" s="40"/>
      <c r="E376" s="40"/>
      <c r="F376" s="41"/>
      <c r="G376" s="354"/>
      <c r="H376" s="354"/>
      <c r="I376" s="10" t="s">
        <v>36</v>
      </c>
      <c r="J376" s="152"/>
      <c r="K376" s="11" t="str">
        <f>IF(J376&gt;0,VLOOKUP(J376,男子登録情報!$J$2:$K$21,2,0),"")</f>
        <v/>
      </c>
      <c r="L376" s="12" t="s">
        <v>37</v>
      </c>
      <c r="M376" s="207"/>
      <c r="N376" s="8" t="str">
        <f t="shared" si="700"/>
        <v/>
      </c>
      <c r="O376" s="631"/>
      <c r="P376" s="308"/>
      <c r="Q376" s="309"/>
      <c r="R376" s="310"/>
      <c r="S376" s="331"/>
      <c r="T376" s="331"/>
      <c r="Y376" s="195" t="str">
        <f>IF(C374="","",COUNTIF($B$14:$C$462,C374))</f>
        <v/>
      </c>
      <c r="Z376" s="195" t="str">
        <f t="shared" ref="Z376" si="793">IF(C374="","",COUNTIF($J$14:$J$463,J376))</f>
        <v/>
      </c>
      <c r="AA376" s="195" t="str">
        <f t="shared" ref="AA376" si="794">IF(C374="","",IF(AND(Y376&gt;1,Z376&gt;1),1,""))</f>
        <v/>
      </c>
      <c r="AB376" s="195" t="str">
        <f t="shared" si="706"/>
        <v/>
      </c>
      <c r="AC376" s="195" t="str">
        <f t="shared" si="707"/>
        <v/>
      </c>
      <c r="AD376" s="195" t="str">
        <f t="shared" si="711"/>
        <v/>
      </c>
      <c r="AE376" s="195" t="str">
        <f t="shared" si="711"/>
        <v/>
      </c>
      <c r="AF376" s="195" t="str">
        <f t="shared" si="757"/>
        <v/>
      </c>
      <c r="AG376" s="195" t="str">
        <f t="shared" si="757"/>
        <v/>
      </c>
      <c r="AH376" s="195" t="str">
        <f t="shared" si="757"/>
        <v/>
      </c>
      <c r="AI376" s="195" t="str">
        <f t="shared" si="757"/>
        <v/>
      </c>
      <c r="AJ376" s="195" t="str">
        <f t="shared" si="757"/>
        <v/>
      </c>
      <c r="AK376" s="195" t="str">
        <f t="shared" si="757"/>
        <v/>
      </c>
      <c r="AL376" s="195" t="str">
        <f t="shared" si="757"/>
        <v/>
      </c>
      <c r="AM376" s="195" t="str">
        <f t="shared" si="757"/>
        <v/>
      </c>
      <c r="AN376" s="195" t="str">
        <f t="shared" si="757"/>
        <v/>
      </c>
      <c r="AO376" s="195" t="str">
        <f t="shared" si="757"/>
        <v/>
      </c>
      <c r="AP376" s="195" t="str">
        <f t="shared" si="757"/>
        <v/>
      </c>
      <c r="AQ376" s="196" t="str">
        <f>IF(C374="","",IF(S374&gt;0,"",IF(T374&gt;0,"",IF(COUNTBLANK(J374:J376)&lt;3,"",1))))</f>
        <v/>
      </c>
      <c r="AR376" s="196" t="str">
        <f>IF(J376="","",IF(C374&gt;0,"",1))</f>
        <v/>
      </c>
      <c r="AS376" s="195" t="str">
        <f t="shared" si="774"/>
        <v/>
      </c>
      <c r="AT376" s="195" t="str">
        <f t="shared" si="774"/>
        <v/>
      </c>
      <c r="AU376" s="195" t="str">
        <f t="shared" si="774"/>
        <v/>
      </c>
      <c r="AV376" s="195" t="str">
        <f t="shared" si="774"/>
        <v/>
      </c>
      <c r="AW376" s="196"/>
      <c r="AX376" s="195" t="str">
        <f t="shared" si="774"/>
        <v/>
      </c>
      <c r="AY376" s="195" t="str">
        <f t="shared" si="774"/>
        <v/>
      </c>
      <c r="AZ376" s="195" t="str">
        <f t="shared" si="774"/>
        <v/>
      </c>
      <c r="BA376" s="195" t="str">
        <f t="shared" si="774"/>
        <v/>
      </c>
    </row>
    <row r="377" spans="1:53" s="17" customFormat="1" ht="18" customHeight="1" thickTop="1" thickBot="1">
      <c r="A377" s="343">
        <v>122</v>
      </c>
      <c r="B377" s="314" t="s">
        <v>1234</v>
      </c>
      <c r="C377" s="316"/>
      <c r="D377" s="316" t="str">
        <f>IF(C377&gt;0,VLOOKUP(C377,男子登録情報!$A$1:$H$1688,3,0),"")</f>
        <v/>
      </c>
      <c r="E377" s="316" t="str">
        <f>IF(C377&gt;0,VLOOKUP(C377,男子登録情報!$A$1:$H$1688,4,0),"")</f>
        <v/>
      </c>
      <c r="F377" s="38" t="str">
        <f>IF(C377&gt;0,VLOOKUP(C377,男子登録情報!$A$1:$H$1688,8,0),"")</f>
        <v/>
      </c>
      <c r="G377" s="352" t="e">
        <f>IF(F378&gt;0,VLOOKUP(F378,男子登録情報!$N$2:$O$48,2,0),"")</f>
        <v>#N/A</v>
      </c>
      <c r="H377" s="352" t="str">
        <f>IF(C377&gt;0,TEXT(C377,"100000000"),"")</f>
        <v/>
      </c>
      <c r="I377" s="6" t="s">
        <v>29</v>
      </c>
      <c r="J377" s="152"/>
      <c r="K377" s="7" t="str">
        <f>IF(J377&gt;0,VLOOKUP(J377,男子登録情報!$J$1:$K$21,2,0),"")</f>
        <v/>
      </c>
      <c r="L377" s="6" t="s">
        <v>32</v>
      </c>
      <c r="M377" s="208"/>
      <c r="N377" s="8" t="str">
        <f t="shared" si="700"/>
        <v/>
      </c>
      <c r="O377" s="630"/>
      <c r="P377" s="326"/>
      <c r="Q377" s="327"/>
      <c r="R377" s="328"/>
      <c r="S377" s="329" t="str">
        <f>IF(C377="","",IF(COUNTIF('様式Ⅱ(男子4×100mR)'!$C$18:$C$29,C377)=0,"",$A$5))</f>
        <v/>
      </c>
      <c r="T377" s="329" t="str">
        <f>IF(C377="","",IF(COUNTIF('様式Ⅱ(男子4×400mR)'!$C$18:$C$29,C377)=0,"",$A$5))</f>
        <v/>
      </c>
      <c r="Y377" s="195" t="str">
        <f>IF(C377="","",COUNTIF($B$14:$C$462,C377))</f>
        <v/>
      </c>
      <c r="Z377" s="195" t="str">
        <f t="shared" ref="Z377" si="795">IF(C377="","",COUNTIF($J$14:$J$463,J377))</f>
        <v/>
      </c>
      <c r="AA377" s="195" t="str">
        <f t="shared" ref="AA377" si="796">IF(C377="","",IF(AND(Y377&gt;1,Z377&gt;1),1,""))</f>
        <v/>
      </c>
      <c r="AB377" s="195" t="str">
        <f t="shared" si="706"/>
        <v/>
      </c>
      <c r="AC377" s="195" t="str">
        <f t="shared" si="707"/>
        <v/>
      </c>
      <c r="AD377" s="195" t="str">
        <f t="shared" si="711"/>
        <v/>
      </c>
      <c r="AE377" s="195" t="str">
        <f t="shared" si="711"/>
        <v/>
      </c>
      <c r="AF377" s="195" t="str">
        <f t="shared" si="757"/>
        <v/>
      </c>
      <c r="AG377" s="195" t="str">
        <f t="shared" si="757"/>
        <v/>
      </c>
      <c r="AH377" s="195" t="str">
        <f t="shared" si="757"/>
        <v/>
      </c>
      <c r="AI377" s="195" t="str">
        <f t="shared" si="757"/>
        <v/>
      </c>
      <c r="AJ377" s="195" t="str">
        <f t="shared" si="757"/>
        <v/>
      </c>
      <c r="AK377" s="195" t="str">
        <f t="shared" si="757"/>
        <v/>
      </c>
      <c r="AL377" s="195" t="str">
        <f t="shared" si="757"/>
        <v/>
      </c>
      <c r="AM377" s="195" t="str">
        <f t="shared" si="757"/>
        <v/>
      </c>
      <c r="AN377" s="195" t="str">
        <f t="shared" si="757"/>
        <v/>
      </c>
      <c r="AO377" s="195" t="str">
        <f t="shared" si="757"/>
        <v/>
      </c>
      <c r="AP377" s="195" t="str">
        <f t="shared" si="757"/>
        <v/>
      </c>
      <c r="AQ377" s="196" t="str">
        <f>IF(J377&gt;0,"",IF(J378&gt;0,1,""))</f>
        <v/>
      </c>
      <c r="AR377" s="196" t="str">
        <f>IF(J377="","",IF(C377&gt;0,"",1))</f>
        <v/>
      </c>
      <c r="AS377" s="195" t="str">
        <f t="shared" si="774"/>
        <v/>
      </c>
      <c r="AT377" s="195" t="str">
        <f t="shared" si="774"/>
        <v/>
      </c>
      <c r="AU377" s="195" t="str">
        <f t="shared" si="774"/>
        <v/>
      </c>
      <c r="AV377" s="195" t="str">
        <f t="shared" si="774"/>
        <v/>
      </c>
      <c r="AW377" s="196">
        <f>COUNTIF($C$14:C377,C377)</f>
        <v>0</v>
      </c>
      <c r="AX377" s="195" t="str">
        <f t="shared" si="774"/>
        <v/>
      </c>
      <c r="AY377" s="195" t="str">
        <f t="shared" si="774"/>
        <v/>
      </c>
      <c r="AZ377" s="195" t="str">
        <f t="shared" si="774"/>
        <v/>
      </c>
      <c r="BA377" s="195" t="str">
        <f t="shared" si="774"/>
        <v/>
      </c>
    </row>
    <row r="378" spans="1:53" s="17" customFormat="1" ht="18" customHeight="1" thickBot="1">
      <c r="A378" s="344"/>
      <c r="B378" s="315"/>
      <c r="C378" s="317"/>
      <c r="D378" s="317"/>
      <c r="E378" s="317"/>
      <c r="F378" s="39" t="str">
        <f>IF(C377&gt;0,VLOOKUP(C377,男子登録情報!$A$1:$H$1688,5,0),"")</f>
        <v/>
      </c>
      <c r="G378" s="353"/>
      <c r="H378" s="353"/>
      <c r="I378" s="9" t="s">
        <v>33</v>
      </c>
      <c r="J378" s="152"/>
      <c r="K378" s="7" t="str">
        <f>IF(J378&gt;0,VLOOKUP(J378,男子登録情報!$J$2:$K$21,2,0),"")</f>
        <v/>
      </c>
      <c r="L378" s="9" t="s">
        <v>34</v>
      </c>
      <c r="M378" s="206"/>
      <c r="N378" s="8" t="str">
        <f t="shared" si="700"/>
        <v/>
      </c>
      <c r="O378" s="630"/>
      <c r="P378" s="305"/>
      <c r="Q378" s="306"/>
      <c r="R378" s="307"/>
      <c r="S378" s="330"/>
      <c r="T378" s="330"/>
      <c r="Y378" s="195" t="str">
        <f>IF(C377="","",COUNTIF($B$14:$C$462,C377))</f>
        <v/>
      </c>
      <c r="Z378" s="195" t="str">
        <f t="shared" ref="Z378" si="797">IF(C377="","",COUNTIF($J$14:$J$463,J378))</f>
        <v/>
      </c>
      <c r="AA378" s="195" t="str">
        <f t="shared" ref="AA378" si="798">IF(C377="","",IF(AND(Y378&gt;1,Z378&gt;1),1,""))</f>
        <v/>
      </c>
      <c r="AB378" s="195" t="str">
        <f t="shared" si="706"/>
        <v/>
      </c>
      <c r="AC378" s="195" t="str">
        <f t="shared" si="707"/>
        <v/>
      </c>
      <c r="AD378" s="195" t="str">
        <f t="shared" si="711"/>
        <v/>
      </c>
      <c r="AE378" s="195" t="str">
        <f t="shared" si="711"/>
        <v/>
      </c>
      <c r="AF378" s="195" t="str">
        <f t="shared" si="757"/>
        <v/>
      </c>
      <c r="AG378" s="195" t="str">
        <f t="shared" si="757"/>
        <v/>
      </c>
      <c r="AH378" s="195" t="str">
        <f t="shared" si="757"/>
        <v/>
      </c>
      <c r="AI378" s="195" t="str">
        <f t="shared" si="757"/>
        <v/>
      </c>
      <c r="AJ378" s="195" t="str">
        <f t="shared" si="757"/>
        <v/>
      </c>
      <c r="AK378" s="195" t="str">
        <f t="shared" si="757"/>
        <v/>
      </c>
      <c r="AL378" s="195" t="str">
        <f t="shared" si="757"/>
        <v/>
      </c>
      <c r="AM378" s="195" t="str">
        <f t="shared" si="757"/>
        <v/>
      </c>
      <c r="AN378" s="195" t="str">
        <f t="shared" si="757"/>
        <v/>
      </c>
      <c r="AO378" s="195" t="str">
        <f t="shared" si="757"/>
        <v/>
      </c>
      <c r="AP378" s="195" t="str">
        <f t="shared" si="757"/>
        <v/>
      </c>
      <c r="AQ378" s="196" t="str">
        <f>IF(J378&gt;0,"",IF(J379&gt;0,1,""))</f>
        <v/>
      </c>
      <c r="AR378" s="196" t="str">
        <f>IF(J378="","",IF(C377&gt;0,"",1))</f>
        <v/>
      </c>
      <c r="AS378" s="195" t="str">
        <f t="shared" si="774"/>
        <v/>
      </c>
      <c r="AT378" s="195" t="str">
        <f t="shared" si="774"/>
        <v/>
      </c>
      <c r="AU378" s="195" t="str">
        <f t="shared" si="774"/>
        <v/>
      </c>
      <c r="AV378" s="195" t="str">
        <f t="shared" si="774"/>
        <v/>
      </c>
      <c r="AW378" s="196"/>
      <c r="AX378" s="195" t="str">
        <f t="shared" si="774"/>
        <v/>
      </c>
      <c r="AY378" s="195" t="str">
        <f t="shared" si="774"/>
        <v/>
      </c>
      <c r="AZ378" s="195" t="str">
        <f t="shared" si="774"/>
        <v/>
      </c>
      <c r="BA378" s="195" t="str">
        <f t="shared" si="774"/>
        <v/>
      </c>
    </row>
    <row r="379" spans="1:53" s="17" customFormat="1" ht="18" customHeight="1" thickBot="1">
      <c r="A379" s="345"/>
      <c r="B379" s="303" t="s">
        <v>35</v>
      </c>
      <c r="C379" s="304"/>
      <c r="D379" s="40"/>
      <c r="E379" s="40"/>
      <c r="F379" s="41"/>
      <c r="G379" s="354"/>
      <c r="H379" s="354"/>
      <c r="I379" s="10" t="s">
        <v>36</v>
      </c>
      <c r="J379" s="152"/>
      <c r="K379" s="11" t="str">
        <f>IF(J379&gt;0,VLOOKUP(J379,男子登録情報!$J$2:$K$21,2,0),"")</f>
        <v/>
      </c>
      <c r="L379" s="12" t="s">
        <v>37</v>
      </c>
      <c r="M379" s="207"/>
      <c r="N379" s="8" t="str">
        <f t="shared" si="700"/>
        <v/>
      </c>
      <c r="O379" s="631"/>
      <c r="P379" s="308"/>
      <c r="Q379" s="309"/>
      <c r="R379" s="310"/>
      <c r="S379" s="331"/>
      <c r="T379" s="331"/>
      <c r="Y379" s="195" t="str">
        <f>IF(C377="","",COUNTIF($B$14:$C$462,C377))</f>
        <v/>
      </c>
      <c r="Z379" s="195" t="str">
        <f t="shared" ref="Z379" si="799">IF(C377="","",COUNTIF($J$14:$J$463,J379))</f>
        <v/>
      </c>
      <c r="AA379" s="195" t="str">
        <f t="shared" ref="AA379" si="800">IF(C377="","",IF(AND(Y379&gt;1,Z379&gt;1),1,""))</f>
        <v/>
      </c>
      <c r="AB379" s="195" t="str">
        <f t="shared" si="706"/>
        <v/>
      </c>
      <c r="AC379" s="195" t="str">
        <f t="shared" si="707"/>
        <v/>
      </c>
      <c r="AD379" s="195" t="str">
        <f t="shared" si="711"/>
        <v/>
      </c>
      <c r="AE379" s="195" t="str">
        <f t="shared" si="711"/>
        <v/>
      </c>
      <c r="AF379" s="195" t="str">
        <f t="shared" si="757"/>
        <v/>
      </c>
      <c r="AG379" s="195" t="str">
        <f t="shared" si="757"/>
        <v/>
      </c>
      <c r="AH379" s="195" t="str">
        <f t="shared" si="757"/>
        <v/>
      </c>
      <c r="AI379" s="195" t="str">
        <f t="shared" si="757"/>
        <v/>
      </c>
      <c r="AJ379" s="195" t="str">
        <f t="shared" si="757"/>
        <v/>
      </c>
      <c r="AK379" s="195" t="str">
        <f t="shared" si="757"/>
        <v/>
      </c>
      <c r="AL379" s="195" t="str">
        <f t="shared" si="757"/>
        <v/>
      </c>
      <c r="AM379" s="195" t="str">
        <f t="shared" si="757"/>
        <v/>
      </c>
      <c r="AN379" s="195" t="str">
        <f t="shared" si="757"/>
        <v/>
      </c>
      <c r="AO379" s="195" t="str">
        <f t="shared" si="757"/>
        <v/>
      </c>
      <c r="AP379" s="195" t="str">
        <f t="shared" si="757"/>
        <v/>
      </c>
      <c r="AQ379" s="196" t="str">
        <f>IF(C377="","",IF(S377&gt;0,"",IF(T377&gt;0,"",IF(COUNTBLANK(J377:J379)&lt;3,"",1))))</f>
        <v/>
      </c>
      <c r="AR379" s="196" t="str">
        <f>IF(J379="","",IF(C377&gt;0,"",1))</f>
        <v/>
      </c>
      <c r="AS379" s="195" t="str">
        <f t="shared" si="774"/>
        <v/>
      </c>
      <c r="AT379" s="195" t="str">
        <f t="shared" si="774"/>
        <v/>
      </c>
      <c r="AU379" s="195" t="str">
        <f t="shared" si="774"/>
        <v/>
      </c>
      <c r="AV379" s="195" t="str">
        <f t="shared" si="774"/>
        <v/>
      </c>
      <c r="AW379" s="196"/>
      <c r="AX379" s="195" t="str">
        <f t="shared" si="774"/>
        <v/>
      </c>
      <c r="AY379" s="195" t="str">
        <f t="shared" si="774"/>
        <v/>
      </c>
      <c r="AZ379" s="195" t="str">
        <f t="shared" si="774"/>
        <v/>
      </c>
      <c r="BA379" s="195" t="str">
        <f t="shared" si="774"/>
        <v/>
      </c>
    </row>
    <row r="380" spans="1:53" s="17" customFormat="1" ht="18" customHeight="1" thickTop="1" thickBot="1">
      <c r="A380" s="343">
        <v>123</v>
      </c>
      <c r="B380" s="314" t="s">
        <v>1234</v>
      </c>
      <c r="C380" s="316"/>
      <c r="D380" s="316" t="str">
        <f>IF(C380&gt;0,VLOOKUP(C380,男子登録情報!$A$1:$H$1688,3,0),"")</f>
        <v/>
      </c>
      <c r="E380" s="316" t="str">
        <f>IF(C380&gt;0,VLOOKUP(C380,男子登録情報!$A$1:$H$1688,4,0),"")</f>
        <v/>
      </c>
      <c r="F380" s="38" t="str">
        <f>IF(C380&gt;0,VLOOKUP(C380,男子登録情報!$A$1:$H$1688,8,0),"")</f>
        <v/>
      </c>
      <c r="G380" s="352" t="e">
        <f>IF(F381&gt;0,VLOOKUP(F381,男子登録情報!$N$2:$O$48,2,0),"")</f>
        <v>#N/A</v>
      </c>
      <c r="H380" s="352" t="str">
        <f>IF(C380&gt;0,TEXT(C380,"100000000"),"")</f>
        <v/>
      </c>
      <c r="I380" s="6" t="s">
        <v>29</v>
      </c>
      <c r="J380" s="152"/>
      <c r="K380" s="7" t="str">
        <f>IF(J380&gt;0,VLOOKUP(J380,男子登録情報!$J$1:$K$21,2,0),"")</f>
        <v/>
      </c>
      <c r="L380" s="6" t="s">
        <v>32</v>
      </c>
      <c r="M380" s="208"/>
      <c r="N380" s="8" t="str">
        <f t="shared" si="700"/>
        <v/>
      </c>
      <c r="O380" s="630"/>
      <c r="P380" s="326"/>
      <c r="Q380" s="327"/>
      <c r="R380" s="328"/>
      <c r="S380" s="329" t="str">
        <f>IF(C380="","",IF(COUNTIF('様式Ⅱ(男子4×100mR)'!$C$18:$C$29,C380)=0,"",$A$5))</f>
        <v/>
      </c>
      <c r="T380" s="329" t="str">
        <f>IF(C380="","",IF(COUNTIF('様式Ⅱ(男子4×400mR)'!$C$18:$C$29,C380)=0,"",$A$5))</f>
        <v/>
      </c>
      <c r="Y380" s="195" t="str">
        <f>IF(C380="","",COUNTIF($B$14:$C$462,C380))</f>
        <v/>
      </c>
      <c r="Z380" s="195" t="str">
        <f t="shared" ref="Z380" si="801">IF(C380="","",COUNTIF($J$14:$J$463,J380))</f>
        <v/>
      </c>
      <c r="AA380" s="195" t="str">
        <f t="shared" ref="AA380" si="802">IF(C380="","",IF(AND(Y380&gt;1,Z380&gt;1),1,""))</f>
        <v/>
      </c>
      <c r="AB380" s="195" t="str">
        <f t="shared" si="706"/>
        <v/>
      </c>
      <c r="AC380" s="195" t="str">
        <f t="shared" si="707"/>
        <v/>
      </c>
      <c r="AD380" s="195" t="str">
        <f t="shared" si="711"/>
        <v/>
      </c>
      <c r="AE380" s="195" t="str">
        <f t="shared" si="711"/>
        <v/>
      </c>
      <c r="AF380" s="195" t="str">
        <f t="shared" si="757"/>
        <v/>
      </c>
      <c r="AG380" s="195" t="str">
        <f t="shared" si="757"/>
        <v/>
      </c>
      <c r="AH380" s="195" t="str">
        <f t="shared" si="757"/>
        <v/>
      </c>
      <c r="AI380" s="195" t="str">
        <f t="shared" si="757"/>
        <v/>
      </c>
      <c r="AJ380" s="195" t="str">
        <f t="shared" si="757"/>
        <v/>
      </c>
      <c r="AK380" s="195" t="str">
        <f t="shared" si="757"/>
        <v/>
      </c>
      <c r="AL380" s="195" t="str">
        <f t="shared" si="757"/>
        <v/>
      </c>
      <c r="AM380" s="195" t="str">
        <f t="shared" si="757"/>
        <v/>
      </c>
      <c r="AN380" s="195" t="str">
        <f t="shared" si="757"/>
        <v/>
      </c>
      <c r="AO380" s="195" t="str">
        <f t="shared" si="757"/>
        <v/>
      </c>
      <c r="AP380" s="195" t="str">
        <f t="shared" si="757"/>
        <v/>
      </c>
      <c r="AQ380" s="196" t="str">
        <f>IF(J380&gt;0,"",IF(J381&gt;0,1,""))</f>
        <v/>
      </c>
      <c r="AR380" s="196" t="str">
        <f>IF(J380="","",IF(C380&gt;0,"",1))</f>
        <v/>
      </c>
      <c r="AS380" s="195" t="str">
        <f t="shared" si="774"/>
        <v/>
      </c>
      <c r="AT380" s="195" t="str">
        <f t="shared" si="774"/>
        <v/>
      </c>
      <c r="AU380" s="195" t="str">
        <f t="shared" si="774"/>
        <v/>
      </c>
      <c r="AV380" s="195" t="str">
        <f t="shared" si="774"/>
        <v/>
      </c>
      <c r="AW380" s="196">
        <f>COUNTIF($C$14:C380,C380)</f>
        <v>0</v>
      </c>
      <c r="AX380" s="195" t="str">
        <f t="shared" si="774"/>
        <v/>
      </c>
      <c r="AY380" s="195" t="str">
        <f t="shared" si="774"/>
        <v/>
      </c>
      <c r="AZ380" s="195" t="str">
        <f t="shared" si="774"/>
        <v/>
      </c>
      <c r="BA380" s="195" t="str">
        <f t="shared" si="774"/>
        <v/>
      </c>
    </row>
    <row r="381" spans="1:53" s="17" customFormat="1" ht="18" customHeight="1" thickBot="1">
      <c r="A381" s="344"/>
      <c r="B381" s="315"/>
      <c r="C381" s="317"/>
      <c r="D381" s="317"/>
      <c r="E381" s="317"/>
      <c r="F381" s="39" t="str">
        <f>IF(C380&gt;0,VLOOKUP(C380,男子登録情報!$A$1:$H$1688,5,0),"")</f>
        <v/>
      </c>
      <c r="G381" s="353"/>
      <c r="H381" s="353"/>
      <c r="I381" s="9" t="s">
        <v>33</v>
      </c>
      <c r="J381" s="152"/>
      <c r="K381" s="7" t="str">
        <f>IF(J381&gt;0,VLOOKUP(J381,男子登録情報!$J$2:$K$21,2,0),"")</f>
        <v/>
      </c>
      <c r="L381" s="9" t="s">
        <v>34</v>
      </c>
      <c r="M381" s="206"/>
      <c r="N381" s="8" t="str">
        <f t="shared" si="700"/>
        <v/>
      </c>
      <c r="O381" s="630"/>
      <c r="P381" s="305"/>
      <c r="Q381" s="306"/>
      <c r="R381" s="307"/>
      <c r="S381" s="330"/>
      <c r="T381" s="330"/>
      <c r="Y381" s="195" t="str">
        <f>IF(C380="","",COUNTIF($B$14:$C$462,C380))</f>
        <v/>
      </c>
      <c r="Z381" s="195" t="str">
        <f t="shared" ref="Z381" si="803">IF(C380="","",COUNTIF($J$14:$J$463,J381))</f>
        <v/>
      </c>
      <c r="AA381" s="195" t="str">
        <f t="shared" ref="AA381" si="804">IF(C380="","",IF(AND(Y381&gt;1,Z381&gt;1),1,""))</f>
        <v/>
      </c>
      <c r="AB381" s="195" t="str">
        <f t="shared" si="706"/>
        <v/>
      </c>
      <c r="AC381" s="195" t="str">
        <f t="shared" si="707"/>
        <v/>
      </c>
      <c r="AD381" s="195" t="str">
        <f t="shared" si="711"/>
        <v/>
      </c>
      <c r="AE381" s="195" t="str">
        <f t="shared" si="711"/>
        <v/>
      </c>
      <c r="AF381" s="195" t="str">
        <f t="shared" si="757"/>
        <v/>
      </c>
      <c r="AG381" s="195" t="str">
        <f t="shared" si="757"/>
        <v/>
      </c>
      <c r="AH381" s="195" t="str">
        <f t="shared" si="757"/>
        <v/>
      </c>
      <c r="AI381" s="195" t="str">
        <f t="shared" si="757"/>
        <v/>
      </c>
      <c r="AJ381" s="195" t="str">
        <f t="shared" si="757"/>
        <v/>
      </c>
      <c r="AK381" s="195" t="str">
        <f t="shared" si="757"/>
        <v/>
      </c>
      <c r="AL381" s="195" t="str">
        <f t="shared" si="757"/>
        <v/>
      </c>
      <c r="AM381" s="195" t="str">
        <f t="shared" si="757"/>
        <v/>
      </c>
      <c r="AN381" s="195" t="str">
        <f t="shared" si="757"/>
        <v/>
      </c>
      <c r="AO381" s="195" t="str">
        <f t="shared" si="757"/>
        <v/>
      </c>
      <c r="AP381" s="195" t="str">
        <f t="shared" ref="AF381:AP405" si="805">IF($J381="","",COUNTIF($M381,AP$13))</f>
        <v/>
      </c>
      <c r="AQ381" s="196" t="str">
        <f>IF(J381&gt;0,"",IF(J382&gt;0,1,""))</f>
        <v/>
      </c>
      <c r="AR381" s="196" t="str">
        <f>IF(J381="","",IF(C380&gt;0,"",1))</f>
        <v/>
      </c>
      <c r="AS381" s="195" t="str">
        <f t="shared" si="774"/>
        <v/>
      </c>
      <c r="AT381" s="195" t="str">
        <f t="shared" si="774"/>
        <v/>
      </c>
      <c r="AU381" s="195" t="str">
        <f t="shared" si="774"/>
        <v/>
      </c>
      <c r="AV381" s="195" t="str">
        <f t="shared" si="774"/>
        <v/>
      </c>
      <c r="AW381" s="196"/>
      <c r="AX381" s="195" t="str">
        <f t="shared" si="774"/>
        <v/>
      </c>
      <c r="AY381" s="195" t="str">
        <f t="shared" si="774"/>
        <v/>
      </c>
      <c r="AZ381" s="195" t="str">
        <f t="shared" si="774"/>
        <v/>
      </c>
      <c r="BA381" s="195" t="str">
        <f t="shared" si="774"/>
        <v/>
      </c>
    </row>
    <row r="382" spans="1:53" s="17" customFormat="1" ht="18" customHeight="1" thickBot="1">
      <c r="A382" s="345"/>
      <c r="B382" s="303" t="s">
        <v>35</v>
      </c>
      <c r="C382" s="304"/>
      <c r="D382" s="40"/>
      <c r="E382" s="40"/>
      <c r="F382" s="41"/>
      <c r="G382" s="354"/>
      <c r="H382" s="354"/>
      <c r="I382" s="10" t="s">
        <v>36</v>
      </c>
      <c r="J382" s="152"/>
      <c r="K382" s="11" t="str">
        <f>IF(J382&gt;0,VLOOKUP(J382,男子登録情報!$J$2:$K$21,2,0),"")</f>
        <v/>
      </c>
      <c r="L382" s="12" t="s">
        <v>37</v>
      </c>
      <c r="M382" s="207"/>
      <c r="N382" s="8" t="str">
        <f t="shared" si="700"/>
        <v/>
      </c>
      <c r="O382" s="631"/>
      <c r="P382" s="308"/>
      <c r="Q382" s="309"/>
      <c r="R382" s="310"/>
      <c r="S382" s="331"/>
      <c r="T382" s="331"/>
      <c r="Y382" s="195" t="str">
        <f>IF(C380="","",COUNTIF($B$14:$C$462,C380))</f>
        <v/>
      </c>
      <c r="Z382" s="195" t="str">
        <f t="shared" ref="Z382" si="806">IF(C380="","",COUNTIF($J$14:$J$463,J382))</f>
        <v/>
      </c>
      <c r="AA382" s="195" t="str">
        <f t="shared" ref="AA382" si="807">IF(C380="","",IF(AND(Y382&gt;1,Z382&gt;1),1,""))</f>
        <v/>
      </c>
      <c r="AB382" s="195" t="str">
        <f t="shared" si="706"/>
        <v/>
      </c>
      <c r="AC382" s="195" t="str">
        <f t="shared" si="707"/>
        <v/>
      </c>
      <c r="AD382" s="195" t="str">
        <f t="shared" si="711"/>
        <v/>
      </c>
      <c r="AE382" s="195" t="str">
        <f t="shared" si="711"/>
        <v/>
      </c>
      <c r="AF382" s="195" t="str">
        <f t="shared" si="805"/>
        <v/>
      </c>
      <c r="AG382" s="195" t="str">
        <f t="shared" si="805"/>
        <v/>
      </c>
      <c r="AH382" s="195" t="str">
        <f t="shared" si="805"/>
        <v/>
      </c>
      <c r="AI382" s="195" t="str">
        <f t="shared" si="805"/>
        <v/>
      </c>
      <c r="AJ382" s="195" t="str">
        <f t="shared" si="805"/>
        <v/>
      </c>
      <c r="AK382" s="195" t="str">
        <f t="shared" si="805"/>
        <v/>
      </c>
      <c r="AL382" s="195" t="str">
        <f t="shared" si="805"/>
        <v/>
      </c>
      <c r="AM382" s="195" t="str">
        <f t="shared" si="805"/>
        <v/>
      </c>
      <c r="AN382" s="195" t="str">
        <f t="shared" si="805"/>
        <v/>
      </c>
      <c r="AO382" s="195" t="str">
        <f t="shared" si="805"/>
        <v/>
      </c>
      <c r="AP382" s="195" t="str">
        <f t="shared" si="805"/>
        <v/>
      </c>
      <c r="AQ382" s="196" t="str">
        <f>IF(C380="","",IF(S380&gt;0,"",IF(T380&gt;0,"",IF(COUNTBLANK(J380:J382)&lt;3,"",1))))</f>
        <v/>
      </c>
      <c r="AR382" s="196" t="str">
        <f>IF(J382="","",IF(C380&gt;0,"",1))</f>
        <v/>
      </c>
      <c r="AS382" s="195" t="str">
        <f t="shared" ref="AS382:BA397" si="808">IF($J382="","",COUNTIF($M382,AS$13))</f>
        <v/>
      </c>
      <c r="AT382" s="195" t="str">
        <f t="shared" si="808"/>
        <v/>
      </c>
      <c r="AU382" s="195" t="str">
        <f t="shared" si="808"/>
        <v/>
      </c>
      <c r="AV382" s="195" t="str">
        <f t="shared" si="808"/>
        <v/>
      </c>
      <c r="AW382" s="196"/>
      <c r="AX382" s="195" t="str">
        <f t="shared" si="808"/>
        <v/>
      </c>
      <c r="AY382" s="195" t="str">
        <f t="shared" si="808"/>
        <v/>
      </c>
      <c r="AZ382" s="195" t="str">
        <f t="shared" si="808"/>
        <v/>
      </c>
      <c r="BA382" s="195" t="str">
        <f t="shared" si="808"/>
        <v/>
      </c>
    </row>
    <row r="383" spans="1:53" s="17" customFormat="1" ht="18" customHeight="1" thickTop="1" thickBot="1">
      <c r="A383" s="343">
        <v>124</v>
      </c>
      <c r="B383" s="314" t="s">
        <v>1234</v>
      </c>
      <c r="C383" s="316"/>
      <c r="D383" s="316" t="str">
        <f>IF(C383&gt;0,VLOOKUP(C383,男子登録情報!$A$1:$H$1688,3,0),"")</f>
        <v/>
      </c>
      <c r="E383" s="316" t="str">
        <f>IF(C383&gt;0,VLOOKUP(C383,男子登録情報!$A$1:$H$1688,4,0),"")</f>
        <v/>
      </c>
      <c r="F383" s="38" t="str">
        <f>IF(C383&gt;0,VLOOKUP(C383,男子登録情報!$A$1:$H$1688,8,0),"")</f>
        <v/>
      </c>
      <c r="G383" s="352" t="e">
        <f>IF(F384&gt;0,VLOOKUP(F384,男子登録情報!$N$2:$O$48,2,0),"")</f>
        <v>#N/A</v>
      </c>
      <c r="H383" s="352" t="str">
        <f>IF(C383&gt;0,TEXT(C383,"100000000"),"")</f>
        <v/>
      </c>
      <c r="I383" s="6" t="s">
        <v>29</v>
      </c>
      <c r="J383" s="152"/>
      <c r="K383" s="7" t="str">
        <f>IF(J383&gt;0,VLOOKUP(J383,男子登録情報!$J$1:$K$21,2,0),"")</f>
        <v/>
      </c>
      <c r="L383" s="6" t="s">
        <v>32</v>
      </c>
      <c r="M383" s="208"/>
      <c r="N383" s="8" t="str">
        <f t="shared" si="700"/>
        <v/>
      </c>
      <c r="O383" s="630"/>
      <c r="P383" s="326"/>
      <c r="Q383" s="327"/>
      <c r="R383" s="328"/>
      <c r="S383" s="329" t="str">
        <f>IF(C383="","",IF(COUNTIF('様式Ⅱ(男子4×100mR)'!$C$18:$C$29,C383)=0,"",$A$5))</f>
        <v/>
      </c>
      <c r="T383" s="329" t="str">
        <f>IF(C383="","",IF(COUNTIF('様式Ⅱ(男子4×400mR)'!$C$18:$C$29,C383)=0,"",$A$5))</f>
        <v/>
      </c>
      <c r="Y383" s="195" t="str">
        <f>IF(C383="","",COUNTIF($B$14:$C$462,C383))</f>
        <v/>
      </c>
      <c r="Z383" s="195" t="str">
        <f t="shared" ref="Z383" si="809">IF(C383="","",COUNTIF($J$14:$J$463,J383))</f>
        <v/>
      </c>
      <c r="AA383" s="195" t="str">
        <f t="shared" ref="AA383" si="810">IF(C383="","",IF(AND(Y383&gt;1,Z383&gt;1),1,""))</f>
        <v/>
      </c>
      <c r="AB383" s="195" t="str">
        <f t="shared" si="706"/>
        <v/>
      </c>
      <c r="AC383" s="195" t="str">
        <f t="shared" si="707"/>
        <v/>
      </c>
      <c r="AD383" s="195" t="str">
        <f t="shared" si="711"/>
        <v/>
      </c>
      <c r="AE383" s="195" t="str">
        <f t="shared" si="711"/>
        <v/>
      </c>
      <c r="AF383" s="195" t="str">
        <f t="shared" si="805"/>
        <v/>
      </c>
      <c r="AG383" s="195" t="str">
        <f t="shared" si="805"/>
        <v/>
      </c>
      <c r="AH383" s="195" t="str">
        <f t="shared" si="805"/>
        <v/>
      </c>
      <c r="AI383" s="195" t="str">
        <f t="shared" si="805"/>
        <v/>
      </c>
      <c r="AJ383" s="195" t="str">
        <f t="shared" si="805"/>
        <v/>
      </c>
      <c r="AK383" s="195" t="str">
        <f t="shared" si="805"/>
        <v/>
      </c>
      <c r="AL383" s="195" t="str">
        <f t="shared" si="805"/>
        <v/>
      </c>
      <c r="AM383" s="195" t="str">
        <f t="shared" si="805"/>
        <v/>
      </c>
      <c r="AN383" s="195" t="str">
        <f t="shared" si="805"/>
        <v/>
      </c>
      <c r="AO383" s="195" t="str">
        <f t="shared" si="805"/>
        <v/>
      </c>
      <c r="AP383" s="195" t="str">
        <f t="shared" si="805"/>
        <v/>
      </c>
      <c r="AQ383" s="196" t="str">
        <f>IF(J383&gt;0,"",IF(J384&gt;0,1,""))</f>
        <v/>
      </c>
      <c r="AR383" s="196" t="str">
        <f>IF(J383="","",IF(C383&gt;0,"",1))</f>
        <v/>
      </c>
      <c r="AS383" s="195" t="str">
        <f t="shared" si="808"/>
        <v/>
      </c>
      <c r="AT383" s="195" t="str">
        <f t="shared" si="808"/>
        <v/>
      </c>
      <c r="AU383" s="195" t="str">
        <f t="shared" si="808"/>
        <v/>
      </c>
      <c r="AV383" s="195" t="str">
        <f t="shared" si="808"/>
        <v/>
      </c>
      <c r="AW383" s="196">
        <f>COUNTIF($C$14:C383,C383)</f>
        <v>0</v>
      </c>
      <c r="AX383" s="195" t="str">
        <f t="shared" si="808"/>
        <v/>
      </c>
      <c r="AY383" s="195" t="str">
        <f t="shared" si="808"/>
        <v/>
      </c>
      <c r="AZ383" s="195" t="str">
        <f t="shared" si="808"/>
        <v/>
      </c>
      <c r="BA383" s="195" t="str">
        <f t="shared" si="808"/>
        <v/>
      </c>
    </row>
    <row r="384" spans="1:53" s="17" customFormat="1" ht="18" customHeight="1" thickBot="1">
      <c r="A384" s="344"/>
      <c r="B384" s="315"/>
      <c r="C384" s="317"/>
      <c r="D384" s="317"/>
      <c r="E384" s="317"/>
      <c r="F384" s="39" t="str">
        <f>IF(C383&gt;0,VLOOKUP(C383,男子登録情報!$A$1:$H$1688,5,0),"")</f>
        <v/>
      </c>
      <c r="G384" s="353"/>
      <c r="H384" s="353"/>
      <c r="I384" s="9" t="s">
        <v>33</v>
      </c>
      <c r="J384" s="152"/>
      <c r="K384" s="7" t="str">
        <f>IF(J384&gt;0,VLOOKUP(J384,男子登録情報!$J$2:$K$21,2,0),"")</f>
        <v/>
      </c>
      <c r="L384" s="9" t="s">
        <v>34</v>
      </c>
      <c r="M384" s="206"/>
      <c r="N384" s="8" t="str">
        <f t="shared" si="700"/>
        <v/>
      </c>
      <c r="O384" s="630"/>
      <c r="P384" s="305"/>
      <c r="Q384" s="306"/>
      <c r="R384" s="307"/>
      <c r="S384" s="330"/>
      <c r="T384" s="330"/>
      <c r="Y384" s="195" t="str">
        <f>IF(C383="","",COUNTIF($B$14:$C$462,C383))</f>
        <v/>
      </c>
      <c r="Z384" s="195" t="str">
        <f t="shared" ref="Z384" si="811">IF(C383="","",COUNTIF($J$14:$J$463,J384))</f>
        <v/>
      </c>
      <c r="AA384" s="195" t="str">
        <f t="shared" ref="AA384" si="812">IF(C383="","",IF(AND(Y384&gt;1,Z384&gt;1),1,""))</f>
        <v/>
      </c>
      <c r="AB384" s="195" t="str">
        <f t="shared" si="706"/>
        <v/>
      </c>
      <c r="AC384" s="195" t="str">
        <f t="shared" si="707"/>
        <v/>
      </c>
      <c r="AD384" s="195" t="str">
        <f t="shared" si="711"/>
        <v/>
      </c>
      <c r="AE384" s="195" t="str">
        <f t="shared" si="711"/>
        <v/>
      </c>
      <c r="AF384" s="195" t="str">
        <f t="shared" si="805"/>
        <v/>
      </c>
      <c r="AG384" s="195" t="str">
        <f t="shared" si="805"/>
        <v/>
      </c>
      <c r="AH384" s="195" t="str">
        <f t="shared" si="805"/>
        <v/>
      </c>
      <c r="AI384" s="195" t="str">
        <f t="shared" si="805"/>
        <v/>
      </c>
      <c r="AJ384" s="195" t="str">
        <f t="shared" si="805"/>
        <v/>
      </c>
      <c r="AK384" s="195" t="str">
        <f t="shared" si="805"/>
        <v/>
      </c>
      <c r="AL384" s="195" t="str">
        <f t="shared" si="805"/>
        <v/>
      </c>
      <c r="AM384" s="195" t="str">
        <f t="shared" si="805"/>
        <v/>
      </c>
      <c r="AN384" s="195" t="str">
        <f t="shared" si="805"/>
        <v/>
      </c>
      <c r="AO384" s="195" t="str">
        <f t="shared" si="805"/>
        <v/>
      </c>
      <c r="AP384" s="195" t="str">
        <f t="shared" si="805"/>
        <v/>
      </c>
      <c r="AQ384" s="196" t="str">
        <f>IF(J384&gt;0,"",IF(J385&gt;0,1,""))</f>
        <v/>
      </c>
      <c r="AR384" s="196" t="str">
        <f>IF(J384="","",IF(C383&gt;0,"",1))</f>
        <v/>
      </c>
      <c r="AS384" s="195" t="str">
        <f t="shared" si="808"/>
        <v/>
      </c>
      <c r="AT384" s="195" t="str">
        <f t="shared" si="808"/>
        <v/>
      </c>
      <c r="AU384" s="195" t="str">
        <f t="shared" si="808"/>
        <v/>
      </c>
      <c r="AV384" s="195" t="str">
        <f t="shared" si="808"/>
        <v/>
      </c>
      <c r="AW384" s="196"/>
      <c r="AX384" s="195" t="str">
        <f t="shared" si="808"/>
        <v/>
      </c>
      <c r="AY384" s="195" t="str">
        <f t="shared" si="808"/>
        <v/>
      </c>
      <c r="AZ384" s="195" t="str">
        <f t="shared" si="808"/>
        <v/>
      </c>
      <c r="BA384" s="195" t="str">
        <f t="shared" si="808"/>
        <v/>
      </c>
    </row>
    <row r="385" spans="1:53" s="17" customFormat="1" ht="18" customHeight="1" thickBot="1">
      <c r="A385" s="345"/>
      <c r="B385" s="303" t="s">
        <v>35</v>
      </c>
      <c r="C385" s="304"/>
      <c r="D385" s="40"/>
      <c r="E385" s="40"/>
      <c r="F385" s="41"/>
      <c r="G385" s="354"/>
      <c r="H385" s="354"/>
      <c r="I385" s="10" t="s">
        <v>36</v>
      </c>
      <c r="J385" s="152"/>
      <c r="K385" s="11" t="str">
        <f>IF(J385&gt;0,VLOOKUP(J385,男子登録情報!$J$2:$K$21,2,0),"")</f>
        <v/>
      </c>
      <c r="L385" s="12" t="s">
        <v>37</v>
      </c>
      <c r="M385" s="207"/>
      <c r="N385" s="8" t="str">
        <f t="shared" si="700"/>
        <v/>
      </c>
      <c r="O385" s="631"/>
      <c r="P385" s="308"/>
      <c r="Q385" s="309"/>
      <c r="R385" s="310"/>
      <c r="S385" s="331"/>
      <c r="T385" s="331"/>
      <c r="Y385" s="195" t="str">
        <f>IF(C383="","",COUNTIF($B$14:$C$462,C383))</f>
        <v/>
      </c>
      <c r="Z385" s="195" t="str">
        <f t="shared" ref="Z385" si="813">IF(C383="","",COUNTIF($J$14:$J$463,J385))</f>
        <v/>
      </c>
      <c r="AA385" s="195" t="str">
        <f t="shared" ref="AA385" si="814">IF(C383="","",IF(AND(Y385&gt;1,Z385&gt;1),1,""))</f>
        <v/>
      </c>
      <c r="AB385" s="195" t="str">
        <f t="shared" si="706"/>
        <v/>
      </c>
      <c r="AC385" s="195" t="str">
        <f t="shared" si="707"/>
        <v/>
      </c>
      <c r="AD385" s="195" t="str">
        <f t="shared" si="711"/>
        <v/>
      </c>
      <c r="AE385" s="195" t="str">
        <f t="shared" si="711"/>
        <v/>
      </c>
      <c r="AF385" s="195" t="str">
        <f t="shared" si="805"/>
        <v/>
      </c>
      <c r="AG385" s="195" t="str">
        <f t="shared" si="805"/>
        <v/>
      </c>
      <c r="AH385" s="195" t="str">
        <f t="shared" si="805"/>
        <v/>
      </c>
      <c r="AI385" s="195" t="str">
        <f t="shared" si="805"/>
        <v/>
      </c>
      <c r="AJ385" s="195" t="str">
        <f t="shared" si="805"/>
        <v/>
      </c>
      <c r="AK385" s="195" t="str">
        <f t="shared" si="805"/>
        <v/>
      </c>
      <c r="AL385" s="195" t="str">
        <f t="shared" si="805"/>
        <v/>
      </c>
      <c r="AM385" s="195" t="str">
        <f t="shared" si="805"/>
        <v/>
      </c>
      <c r="AN385" s="195" t="str">
        <f t="shared" si="805"/>
        <v/>
      </c>
      <c r="AO385" s="195" t="str">
        <f t="shared" si="805"/>
        <v/>
      </c>
      <c r="AP385" s="195" t="str">
        <f t="shared" si="805"/>
        <v/>
      </c>
      <c r="AQ385" s="196" t="str">
        <f>IF(C383="","",IF(S383&gt;0,"",IF(T383&gt;0,"",IF(COUNTBLANK(J383:J385)&lt;3,"",1))))</f>
        <v/>
      </c>
      <c r="AR385" s="196" t="str">
        <f>IF(J385="","",IF(C383&gt;0,"",1))</f>
        <v/>
      </c>
      <c r="AS385" s="195" t="str">
        <f t="shared" si="808"/>
        <v/>
      </c>
      <c r="AT385" s="195" t="str">
        <f t="shared" si="808"/>
        <v/>
      </c>
      <c r="AU385" s="195" t="str">
        <f t="shared" si="808"/>
        <v/>
      </c>
      <c r="AV385" s="195" t="str">
        <f t="shared" si="808"/>
        <v/>
      </c>
      <c r="AW385" s="196"/>
      <c r="AX385" s="195" t="str">
        <f t="shared" si="808"/>
        <v/>
      </c>
      <c r="AY385" s="195" t="str">
        <f t="shared" si="808"/>
        <v/>
      </c>
      <c r="AZ385" s="195" t="str">
        <f t="shared" si="808"/>
        <v/>
      </c>
      <c r="BA385" s="195" t="str">
        <f t="shared" si="808"/>
        <v/>
      </c>
    </row>
    <row r="386" spans="1:53" s="17" customFormat="1" ht="18" customHeight="1" thickTop="1" thickBot="1">
      <c r="A386" s="343">
        <v>125</v>
      </c>
      <c r="B386" s="314" t="s">
        <v>1234</v>
      </c>
      <c r="C386" s="316"/>
      <c r="D386" s="316" t="str">
        <f>IF(C386&gt;0,VLOOKUP(C386,男子登録情報!$A$1:$H$1688,3,0),"")</f>
        <v/>
      </c>
      <c r="E386" s="316" t="str">
        <f>IF(C386&gt;0,VLOOKUP(C386,男子登録情報!$A$1:$H$1688,4,0),"")</f>
        <v/>
      </c>
      <c r="F386" s="38" t="str">
        <f>IF(C386&gt;0,VLOOKUP(C386,男子登録情報!$A$1:$H$1688,8,0),"")</f>
        <v/>
      </c>
      <c r="G386" s="352" t="e">
        <f>IF(F387&gt;0,VLOOKUP(F387,男子登録情報!$N$2:$O$48,2,0),"")</f>
        <v>#N/A</v>
      </c>
      <c r="H386" s="352" t="str">
        <f>IF(C386&gt;0,TEXT(C386,"100000000"),"")</f>
        <v/>
      </c>
      <c r="I386" s="6" t="s">
        <v>29</v>
      </c>
      <c r="J386" s="152"/>
      <c r="K386" s="7" t="str">
        <f>IF(J386&gt;0,VLOOKUP(J386,男子登録情報!$J$1:$K$21,2,0),"")</f>
        <v/>
      </c>
      <c r="L386" s="6" t="s">
        <v>32</v>
      </c>
      <c r="M386" s="208"/>
      <c r="N386" s="8" t="str">
        <f t="shared" si="700"/>
        <v/>
      </c>
      <c r="O386" s="630"/>
      <c r="P386" s="326"/>
      <c r="Q386" s="327"/>
      <c r="R386" s="328"/>
      <c r="S386" s="329" t="str">
        <f>IF(C386="","",IF(COUNTIF('様式Ⅱ(男子4×100mR)'!$C$18:$C$29,C386)=0,"",$A$5))</f>
        <v/>
      </c>
      <c r="T386" s="329" t="str">
        <f>IF(C386="","",IF(COUNTIF('様式Ⅱ(男子4×400mR)'!$C$18:$C$29,C386)=0,"",$A$5))</f>
        <v/>
      </c>
      <c r="Y386" s="195" t="str">
        <f>IF(C386="","",COUNTIF($B$14:$C$462,C386))</f>
        <v/>
      </c>
      <c r="Z386" s="195" t="str">
        <f t="shared" ref="Z386" si="815">IF(C386="","",COUNTIF($J$14:$J$463,J386))</f>
        <v/>
      </c>
      <c r="AA386" s="195" t="str">
        <f t="shared" ref="AA386" si="816">IF(C386="","",IF(AND(Y386&gt;1,Z386&gt;1),1,""))</f>
        <v/>
      </c>
      <c r="AB386" s="195" t="str">
        <f t="shared" si="706"/>
        <v/>
      </c>
      <c r="AC386" s="195" t="str">
        <f t="shared" si="707"/>
        <v/>
      </c>
      <c r="AD386" s="195" t="str">
        <f t="shared" si="711"/>
        <v/>
      </c>
      <c r="AE386" s="195" t="str">
        <f t="shared" si="711"/>
        <v/>
      </c>
      <c r="AF386" s="195" t="str">
        <f t="shared" si="805"/>
        <v/>
      </c>
      <c r="AG386" s="195" t="str">
        <f t="shared" si="805"/>
        <v/>
      </c>
      <c r="AH386" s="195" t="str">
        <f t="shared" si="805"/>
        <v/>
      </c>
      <c r="AI386" s="195" t="str">
        <f t="shared" si="805"/>
        <v/>
      </c>
      <c r="AJ386" s="195" t="str">
        <f t="shared" si="805"/>
        <v/>
      </c>
      <c r="AK386" s="195" t="str">
        <f t="shared" si="805"/>
        <v/>
      </c>
      <c r="AL386" s="195" t="str">
        <f t="shared" si="805"/>
        <v/>
      </c>
      <c r="AM386" s="195" t="str">
        <f t="shared" si="805"/>
        <v/>
      </c>
      <c r="AN386" s="195" t="str">
        <f t="shared" si="805"/>
        <v/>
      </c>
      <c r="AO386" s="195" t="str">
        <f t="shared" si="805"/>
        <v/>
      </c>
      <c r="AP386" s="195" t="str">
        <f t="shared" si="805"/>
        <v/>
      </c>
      <c r="AQ386" s="196" t="str">
        <f>IF(J386&gt;0,"",IF(J387&gt;0,1,""))</f>
        <v/>
      </c>
      <c r="AR386" s="196" t="str">
        <f>IF(J386="","",IF(C386&gt;0,"",1))</f>
        <v/>
      </c>
      <c r="AS386" s="195" t="str">
        <f t="shared" si="808"/>
        <v/>
      </c>
      <c r="AT386" s="195" t="str">
        <f t="shared" si="808"/>
        <v/>
      </c>
      <c r="AU386" s="195" t="str">
        <f t="shared" si="808"/>
        <v/>
      </c>
      <c r="AV386" s="195" t="str">
        <f t="shared" si="808"/>
        <v/>
      </c>
      <c r="AW386" s="196">
        <f>COUNTIF($C$14:C386,C386)</f>
        <v>0</v>
      </c>
      <c r="AX386" s="195" t="str">
        <f t="shared" si="808"/>
        <v/>
      </c>
      <c r="AY386" s="195" t="str">
        <f t="shared" si="808"/>
        <v/>
      </c>
      <c r="AZ386" s="195" t="str">
        <f t="shared" si="808"/>
        <v/>
      </c>
      <c r="BA386" s="195" t="str">
        <f t="shared" si="808"/>
        <v/>
      </c>
    </row>
    <row r="387" spans="1:53" s="17" customFormat="1" ht="18" customHeight="1" thickBot="1">
      <c r="A387" s="344"/>
      <c r="B387" s="315"/>
      <c r="C387" s="317"/>
      <c r="D387" s="317"/>
      <c r="E387" s="317"/>
      <c r="F387" s="39" t="str">
        <f>IF(C386&gt;0,VLOOKUP(C386,男子登録情報!$A$1:$H$1688,5,0),"")</f>
        <v/>
      </c>
      <c r="G387" s="353"/>
      <c r="H387" s="353"/>
      <c r="I387" s="9" t="s">
        <v>33</v>
      </c>
      <c r="J387" s="152"/>
      <c r="K387" s="7" t="str">
        <f>IF(J387&gt;0,VLOOKUP(J387,男子登録情報!$J$2:$K$21,2,0),"")</f>
        <v/>
      </c>
      <c r="L387" s="9" t="s">
        <v>34</v>
      </c>
      <c r="M387" s="206"/>
      <c r="N387" s="8" t="str">
        <f t="shared" si="700"/>
        <v/>
      </c>
      <c r="O387" s="630"/>
      <c r="P387" s="305"/>
      <c r="Q387" s="306"/>
      <c r="R387" s="307"/>
      <c r="S387" s="330"/>
      <c r="T387" s="330"/>
      <c r="Y387" s="195" t="str">
        <f>IF(C386="","",COUNTIF($B$14:$C$462,C386))</f>
        <v/>
      </c>
      <c r="Z387" s="195" t="str">
        <f t="shared" ref="Z387" si="817">IF(C386="","",COUNTIF($J$14:$J$463,J387))</f>
        <v/>
      </c>
      <c r="AA387" s="195" t="str">
        <f t="shared" ref="AA387" si="818">IF(C386="","",IF(AND(Y387&gt;1,Z387&gt;1),1,""))</f>
        <v/>
      </c>
      <c r="AB387" s="195" t="str">
        <f t="shared" si="706"/>
        <v/>
      </c>
      <c r="AC387" s="195" t="str">
        <f t="shared" si="707"/>
        <v/>
      </c>
      <c r="AD387" s="195" t="str">
        <f t="shared" si="711"/>
        <v/>
      </c>
      <c r="AE387" s="195" t="str">
        <f t="shared" si="711"/>
        <v/>
      </c>
      <c r="AF387" s="195" t="str">
        <f t="shared" si="805"/>
        <v/>
      </c>
      <c r="AG387" s="195" t="str">
        <f t="shared" si="805"/>
        <v/>
      </c>
      <c r="AH387" s="195" t="str">
        <f t="shared" si="805"/>
        <v/>
      </c>
      <c r="AI387" s="195" t="str">
        <f t="shared" si="805"/>
        <v/>
      </c>
      <c r="AJ387" s="195" t="str">
        <f t="shared" si="805"/>
        <v/>
      </c>
      <c r="AK387" s="195" t="str">
        <f t="shared" si="805"/>
        <v/>
      </c>
      <c r="AL387" s="195" t="str">
        <f t="shared" si="805"/>
        <v/>
      </c>
      <c r="AM387" s="195" t="str">
        <f t="shared" si="805"/>
        <v/>
      </c>
      <c r="AN387" s="195" t="str">
        <f t="shared" si="805"/>
        <v/>
      </c>
      <c r="AO387" s="195" t="str">
        <f t="shared" si="805"/>
        <v/>
      </c>
      <c r="AP387" s="195" t="str">
        <f t="shared" si="805"/>
        <v/>
      </c>
      <c r="AQ387" s="196" t="str">
        <f>IF(J387&gt;0,"",IF(J388&gt;0,1,""))</f>
        <v/>
      </c>
      <c r="AR387" s="196" t="str">
        <f>IF(J387="","",IF(C386&gt;0,"",1))</f>
        <v/>
      </c>
      <c r="AS387" s="195" t="str">
        <f t="shared" si="808"/>
        <v/>
      </c>
      <c r="AT387" s="195" t="str">
        <f t="shared" si="808"/>
        <v/>
      </c>
      <c r="AU387" s="195" t="str">
        <f t="shared" si="808"/>
        <v/>
      </c>
      <c r="AV387" s="195" t="str">
        <f t="shared" si="808"/>
        <v/>
      </c>
      <c r="AW387" s="196"/>
      <c r="AX387" s="195" t="str">
        <f t="shared" si="808"/>
        <v/>
      </c>
      <c r="AY387" s="195" t="str">
        <f t="shared" si="808"/>
        <v/>
      </c>
      <c r="AZ387" s="195" t="str">
        <f t="shared" si="808"/>
        <v/>
      </c>
      <c r="BA387" s="195" t="str">
        <f t="shared" si="808"/>
        <v/>
      </c>
    </row>
    <row r="388" spans="1:53" s="17" customFormat="1" ht="18" customHeight="1" thickBot="1">
      <c r="A388" s="345"/>
      <c r="B388" s="303" t="s">
        <v>35</v>
      </c>
      <c r="C388" s="304"/>
      <c r="D388" s="40"/>
      <c r="E388" s="40"/>
      <c r="F388" s="41"/>
      <c r="G388" s="354"/>
      <c r="H388" s="354"/>
      <c r="I388" s="10" t="s">
        <v>36</v>
      </c>
      <c r="J388" s="152"/>
      <c r="K388" s="11" t="str">
        <f>IF(J388&gt;0,VLOOKUP(J388,男子登録情報!$J$2:$K$21,2,0),"")</f>
        <v/>
      </c>
      <c r="L388" s="12" t="s">
        <v>37</v>
      </c>
      <c r="M388" s="207"/>
      <c r="N388" s="8" t="str">
        <f t="shared" si="700"/>
        <v/>
      </c>
      <c r="O388" s="631"/>
      <c r="P388" s="308"/>
      <c r="Q388" s="309"/>
      <c r="R388" s="310"/>
      <c r="S388" s="331"/>
      <c r="T388" s="331"/>
      <c r="Y388" s="195" t="str">
        <f>IF(C386="","",COUNTIF($B$14:$C$462,C386))</f>
        <v/>
      </c>
      <c r="Z388" s="195" t="str">
        <f t="shared" ref="Z388" si="819">IF(C386="","",COUNTIF($J$14:$J$463,J388))</f>
        <v/>
      </c>
      <c r="AA388" s="195" t="str">
        <f t="shared" ref="AA388" si="820">IF(C386="","",IF(AND(Y388&gt;1,Z388&gt;1),1,""))</f>
        <v/>
      </c>
      <c r="AB388" s="195" t="str">
        <f t="shared" si="706"/>
        <v/>
      </c>
      <c r="AC388" s="195" t="str">
        <f t="shared" si="707"/>
        <v/>
      </c>
      <c r="AD388" s="195" t="str">
        <f t="shared" si="711"/>
        <v/>
      </c>
      <c r="AE388" s="195" t="str">
        <f t="shared" si="711"/>
        <v/>
      </c>
      <c r="AF388" s="195" t="str">
        <f t="shared" si="805"/>
        <v/>
      </c>
      <c r="AG388" s="195" t="str">
        <f t="shared" si="805"/>
        <v/>
      </c>
      <c r="AH388" s="195" t="str">
        <f t="shared" si="805"/>
        <v/>
      </c>
      <c r="AI388" s="195" t="str">
        <f t="shared" si="805"/>
        <v/>
      </c>
      <c r="AJ388" s="195" t="str">
        <f t="shared" si="805"/>
        <v/>
      </c>
      <c r="AK388" s="195" t="str">
        <f t="shared" si="805"/>
        <v/>
      </c>
      <c r="AL388" s="195" t="str">
        <f t="shared" si="805"/>
        <v/>
      </c>
      <c r="AM388" s="195" t="str">
        <f t="shared" si="805"/>
        <v/>
      </c>
      <c r="AN388" s="195" t="str">
        <f t="shared" si="805"/>
        <v/>
      </c>
      <c r="AO388" s="195" t="str">
        <f t="shared" si="805"/>
        <v/>
      </c>
      <c r="AP388" s="195" t="str">
        <f t="shared" si="805"/>
        <v/>
      </c>
      <c r="AQ388" s="196" t="str">
        <f>IF(C386="","",IF(S386&gt;0,"",IF(T386&gt;0,"",IF(COUNTBLANK(J386:J388)&lt;3,"",1))))</f>
        <v/>
      </c>
      <c r="AR388" s="196" t="str">
        <f>IF(J388="","",IF(C386&gt;0,"",1))</f>
        <v/>
      </c>
      <c r="AS388" s="195" t="str">
        <f t="shared" si="808"/>
        <v/>
      </c>
      <c r="AT388" s="195" t="str">
        <f t="shared" si="808"/>
        <v/>
      </c>
      <c r="AU388" s="195" t="str">
        <f t="shared" si="808"/>
        <v/>
      </c>
      <c r="AV388" s="195" t="str">
        <f t="shared" si="808"/>
        <v/>
      </c>
      <c r="AW388" s="196"/>
      <c r="AX388" s="195" t="str">
        <f t="shared" si="808"/>
        <v/>
      </c>
      <c r="AY388" s="195" t="str">
        <f t="shared" si="808"/>
        <v/>
      </c>
      <c r="AZ388" s="195" t="str">
        <f t="shared" si="808"/>
        <v/>
      </c>
      <c r="BA388" s="195" t="str">
        <f t="shared" si="808"/>
        <v/>
      </c>
    </row>
    <row r="389" spans="1:53" s="17" customFormat="1" ht="18" customHeight="1" thickTop="1" thickBot="1">
      <c r="A389" s="343">
        <v>126</v>
      </c>
      <c r="B389" s="314" t="s">
        <v>1234</v>
      </c>
      <c r="C389" s="316"/>
      <c r="D389" s="316" t="str">
        <f>IF(C389&gt;0,VLOOKUP(C389,男子登録情報!$A$1:$H$1688,3,0),"")</f>
        <v/>
      </c>
      <c r="E389" s="316" t="str">
        <f>IF(C389&gt;0,VLOOKUP(C389,男子登録情報!$A$1:$H$1688,4,0),"")</f>
        <v/>
      </c>
      <c r="F389" s="38" t="str">
        <f>IF(C389&gt;0,VLOOKUP(C389,男子登録情報!$A$1:$H$1688,8,0),"")</f>
        <v/>
      </c>
      <c r="G389" s="352" t="e">
        <f>IF(F390&gt;0,VLOOKUP(F390,男子登録情報!$N$2:$O$48,2,0),"")</f>
        <v>#N/A</v>
      </c>
      <c r="H389" s="352" t="str">
        <f>IF(C389&gt;0,TEXT(C389,"100000000"),"")</f>
        <v/>
      </c>
      <c r="I389" s="6" t="s">
        <v>29</v>
      </c>
      <c r="J389" s="152"/>
      <c r="K389" s="7" t="str">
        <f>IF(J389&gt;0,VLOOKUP(J389,男子登録情報!$J$1:$K$21,2,0),"")</f>
        <v/>
      </c>
      <c r="L389" s="6" t="s">
        <v>32</v>
      </c>
      <c r="M389" s="208"/>
      <c r="N389" s="8" t="str">
        <f t="shared" si="700"/>
        <v/>
      </c>
      <c r="O389" s="630"/>
      <c r="P389" s="326"/>
      <c r="Q389" s="327"/>
      <c r="R389" s="328"/>
      <c r="S389" s="329" t="str">
        <f>IF(C389="","",IF(COUNTIF('様式Ⅱ(男子4×100mR)'!$C$18:$C$29,C389)=0,"",$A$5))</f>
        <v/>
      </c>
      <c r="T389" s="329" t="str">
        <f>IF(C389="","",IF(COUNTIF('様式Ⅱ(男子4×400mR)'!$C$18:$C$29,C389)=0,"",$A$5))</f>
        <v/>
      </c>
      <c r="Y389" s="195" t="str">
        <f>IF(C389="","",COUNTIF($B$14:$C$462,C389))</f>
        <v/>
      </c>
      <c r="Z389" s="195" t="str">
        <f t="shared" ref="Z389" si="821">IF(C389="","",COUNTIF($J$14:$J$463,J389))</f>
        <v/>
      </c>
      <c r="AA389" s="195" t="str">
        <f t="shared" ref="AA389" si="822">IF(C389="","",IF(AND(Y389&gt;1,Z389&gt;1),1,""))</f>
        <v/>
      </c>
      <c r="AB389" s="195" t="str">
        <f t="shared" si="706"/>
        <v/>
      </c>
      <c r="AC389" s="195" t="str">
        <f t="shared" si="707"/>
        <v/>
      </c>
      <c r="AD389" s="195" t="str">
        <f t="shared" si="711"/>
        <v/>
      </c>
      <c r="AE389" s="195" t="str">
        <f t="shared" si="711"/>
        <v/>
      </c>
      <c r="AF389" s="195" t="str">
        <f t="shared" si="805"/>
        <v/>
      </c>
      <c r="AG389" s="195" t="str">
        <f t="shared" si="805"/>
        <v/>
      </c>
      <c r="AH389" s="195" t="str">
        <f t="shared" si="805"/>
        <v/>
      </c>
      <c r="AI389" s="195" t="str">
        <f t="shared" si="805"/>
        <v/>
      </c>
      <c r="AJ389" s="195" t="str">
        <f t="shared" si="805"/>
        <v/>
      </c>
      <c r="AK389" s="195" t="str">
        <f t="shared" si="805"/>
        <v/>
      </c>
      <c r="AL389" s="195" t="str">
        <f t="shared" si="805"/>
        <v/>
      </c>
      <c r="AM389" s="195" t="str">
        <f t="shared" si="805"/>
        <v/>
      </c>
      <c r="AN389" s="195" t="str">
        <f t="shared" si="805"/>
        <v/>
      </c>
      <c r="AO389" s="195" t="str">
        <f t="shared" si="805"/>
        <v/>
      </c>
      <c r="AP389" s="195" t="str">
        <f t="shared" si="805"/>
        <v/>
      </c>
      <c r="AQ389" s="196" t="str">
        <f>IF(J389&gt;0,"",IF(J390&gt;0,1,""))</f>
        <v/>
      </c>
      <c r="AR389" s="196" t="str">
        <f>IF(J389="","",IF(C389&gt;0,"",1))</f>
        <v/>
      </c>
      <c r="AS389" s="195" t="str">
        <f t="shared" si="808"/>
        <v/>
      </c>
      <c r="AT389" s="195" t="str">
        <f t="shared" si="808"/>
        <v/>
      </c>
      <c r="AU389" s="195" t="str">
        <f t="shared" si="808"/>
        <v/>
      </c>
      <c r="AV389" s="195" t="str">
        <f t="shared" si="808"/>
        <v/>
      </c>
      <c r="AW389" s="196">
        <f>COUNTIF($C$14:C389,C389)</f>
        <v>0</v>
      </c>
      <c r="AX389" s="195" t="str">
        <f t="shared" si="808"/>
        <v/>
      </c>
      <c r="AY389" s="195" t="str">
        <f t="shared" si="808"/>
        <v/>
      </c>
      <c r="AZ389" s="195" t="str">
        <f t="shared" si="808"/>
        <v/>
      </c>
      <c r="BA389" s="195" t="str">
        <f t="shared" si="808"/>
        <v/>
      </c>
    </row>
    <row r="390" spans="1:53" s="17" customFormat="1" ht="18" customHeight="1" thickBot="1">
      <c r="A390" s="344"/>
      <c r="B390" s="315"/>
      <c r="C390" s="317"/>
      <c r="D390" s="317"/>
      <c r="E390" s="317"/>
      <c r="F390" s="39" t="str">
        <f>IF(C389&gt;0,VLOOKUP(C389,男子登録情報!$A$1:$H$1688,5,0),"")</f>
        <v/>
      </c>
      <c r="G390" s="353"/>
      <c r="H390" s="353"/>
      <c r="I390" s="9" t="s">
        <v>33</v>
      </c>
      <c r="J390" s="152"/>
      <c r="K390" s="7" t="str">
        <f>IF(J390&gt;0,VLOOKUP(J390,男子登録情報!$J$2:$K$21,2,0),"")</f>
        <v/>
      </c>
      <c r="L390" s="9" t="s">
        <v>34</v>
      </c>
      <c r="M390" s="206"/>
      <c r="N390" s="8" t="str">
        <f t="shared" si="700"/>
        <v/>
      </c>
      <c r="O390" s="630"/>
      <c r="P390" s="305"/>
      <c r="Q390" s="306"/>
      <c r="R390" s="307"/>
      <c r="S390" s="330"/>
      <c r="T390" s="330"/>
      <c r="Y390" s="195" t="str">
        <f>IF(C389="","",COUNTIF($B$14:$C$462,C389))</f>
        <v/>
      </c>
      <c r="Z390" s="195" t="str">
        <f t="shared" ref="Z390" si="823">IF(C389="","",COUNTIF($J$14:$J$463,J390))</f>
        <v/>
      </c>
      <c r="AA390" s="195" t="str">
        <f t="shared" ref="AA390" si="824">IF(C389="","",IF(AND(Y390&gt;1,Z390&gt;1),1,""))</f>
        <v/>
      </c>
      <c r="AB390" s="195" t="str">
        <f t="shared" si="706"/>
        <v/>
      </c>
      <c r="AC390" s="195" t="str">
        <f t="shared" si="707"/>
        <v/>
      </c>
      <c r="AD390" s="195" t="str">
        <f t="shared" si="711"/>
        <v/>
      </c>
      <c r="AE390" s="195" t="str">
        <f t="shared" si="711"/>
        <v/>
      </c>
      <c r="AF390" s="195" t="str">
        <f t="shared" si="805"/>
        <v/>
      </c>
      <c r="AG390" s="195" t="str">
        <f t="shared" si="805"/>
        <v/>
      </c>
      <c r="AH390" s="195" t="str">
        <f t="shared" si="805"/>
        <v/>
      </c>
      <c r="AI390" s="195" t="str">
        <f t="shared" si="805"/>
        <v/>
      </c>
      <c r="AJ390" s="195" t="str">
        <f t="shared" si="805"/>
        <v/>
      </c>
      <c r="AK390" s="195" t="str">
        <f t="shared" si="805"/>
        <v/>
      </c>
      <c r="AL390" s="195" t="str">
        <f t="shared" si="805"/>
        <v/>
      </c>
      <c r="AM390" s="195" t="str">
        <f t="shared" si="805"/>
        <v/>
      </c>
      <c r="AN390" s="195" t="str">
        <f t="shared" si="805"/>
        <v/>
      </c>
      <c r="AO390" s="195" t="str">
        <f t="shared" si="805"/>
        <v/>
      </c>
      <c r="AP390" s="195" t="str">
        <f t="shared" si="805"/>
        <v/>
      </c>
      <c r="AQ390" s="196" t="str">
        <f>IF(J390&gt;0,"",IF(J391&gt;0,1,""))</f>
        <v/>
      </c>
      <c r="AR390" s="196" t="str">
        <f>IF(J390="","",IF(C389&gt;0,"",1))</f>
        <v/>
      </c>
      <c r="AS390" s="195" t="str">
        <f t="shared" si="808"/>
        <v/>
      </c>
      <c r="AT390" s="195" t="str">
        <f t="shared" si="808"/>
        <v/>
      </c>
      <c r="AU390" s="195" t="str">
        <f t="shared" si="808"/>
        <v/>
      </c>
      <c r="AV390" s="195" t="str">
        <f t="shared" si="808"/>
        <v/>
      </c>
      <c r="AW390" s="196"/>
      <c r="AX390" s="195" t="str">
        <f t="shared" si="808"/>
        <v/>
      </c>
      <c r="AY390" s="195" t="str">
        <f t="shared" si="808"/>
        <v/>
      </c>
      <c r="AZ390" s="195" t="str">
        <f t="shared" si="808"/>
        <v/>
      </c>
      <c r="BA390" s="195" t="str">
        <f t="shared" si="808"/>
        <v/>
      </c>
    </row>
    <row r="391" spans="1:53" s="17" customFormat="1" ht="18" customHeight="1" thickBot="1">
      <c r="A391" s="345"/>
      <c r="B391" s="303" t="s">
        <v>35</v>
      </c>
      <c r="C391" s="304"/>
      <c r="D391" s="40"/>
      <c r="E391" s="40"/>
      <c r="F391" s="41"/>
      <c r="G391" s="354"/>
      <c r="H391" s="354"/>
      <c r="I391" s="10" t="s">
        <v>36</v>
      </c>
      <c r="J391" s="152"/>
      <c r="K391" s="11" t="str">
        <f>IF(J391&gt;0,VLOOKUP(J391,男子登録情報!$J$2:$K$21,2,0),"")</f>
        <v/>
      </c>
      <c r="L391" s="12" t="s">
        <v>37</v>
      </c>
      <c r="M391" s="207"/>
      <c r="N391" s="8" t="str">
        <f t="shared" si="700"/>
        <v/>
      </c>
      <c r="O391" s="631"/>
      <c r="P391" s="308"/>
      <c r="Q391" s="309"/>
      <c r="R391" s="310"/>
      <c r="S391" s="331"/>
      <c r="T391" s="331"/>
      <c r="Y391" s="195" t="str">
        <f>IF(C389="","",COUNTIF($B$14:$C$462,C389))</f>
        <v/>
      </c>
      <c r="Z391" s="195" t="str">
        <f t="shared" ref="Z391" si="825">IF(C389="","",COUNTIF($J$14:$J$463,J391))</f>
        <v/>
      </c>
      <c r="AA391" s="195" t="str">
        <f t="shared" ref="AA391" si="826">IF(C389="","",IF(AND(Y391&gt;1,Z391&gt;1),1,""))</f>
        <v/>
      </c>
      <c r="AB391" s="195" t="str">
        <f t="shared" si="706"/>
        <v/>
      </c>
      <c r="AC391" s="195" t="str">
        <f t="shared" si="707"/>
        <v/>
      </c>
      <c r="AD391" s="195" t="str">
        <f t="shared" si="711"/>
        <v/>
      </c>
      <c r="AE391" s="195" t="str">
        <f t="shared" si="711"/>
        <v/>
      </c>
      <c r="AF391" s="195" t="str">
        <f t="shared" si="805"/>
        <v/>
      </c>
      <c r="AG391" s="195" t="str">
        <f t="shared" si="805"/>
        <v/>
      </c>
      <c r="AH391" s="195" t="str">
        <f t="shared" si="805"/>
        <v/>
      </c>
      <c r="AI391" s="195" t="str">
        <f t="shared" si="805"/>
        <v/>
      </c>
      <c r="AJ391" s="195" t="str">
        <f t="shared" si="805"/>
        <v/>
      </c>
      <c r="AK391" s="195" t="str">
        <f t="shared" si="805"/>
        <v/>
      </c>
      <c r="AL391" s="195" t="str">
        <f t="shared" si="805"/>
        <v/>
      </c>
      <c r="AM391" s="195" t="str">
        <f t="shared" si="805"/>
        <v/>
      </c>
      <c r="AN391" s="195" t="str">
        <f t="shared" si="805"/>
        <v/>
      </c>
      <c r="AO391" s="195" t="str">
        <f t="shared" si="805"/>
        <v/>
      </c>
      <c r="AP391" s="195" t="str">
        <f t="shared" si="805"/>
        <v/>
      </c>
      <c r="AQ391" s="196" t="str">
        <f>IF(C389="","",IF(S389&gt;0,"",IF(T389&gt;0,"",IF(COUNTBLANK(J389:J391)&lt;3,"",1))))</f>
        <v/>
      </c>
      <c r="AR391" s="196" t="str">
        <f>IF(J391="","",IF(C389&gt;0,"",1))</f>
        <v/>
      </c>
      <c r="AS391" s="195" t="str">
        <f t="shared" si="808"/>
        <v/>
      </c>
      <c r="AT391" s="195" t="str">
        <f t="shared" si="808"/>
        <v/>
      </c>
      <c r="AU391" s="195" t="str">
        <f t="shared" si="808"/>
        <v/>
      </c>
      <c r="AV391" s="195" t="str">
        <f t="shared" si="808"/>
        <v/>
      </c>
      <c r="AW391" s="196"/>
      <c r="AX391" s="195" t="str">
        <f t="shared" si="808"/>
        <v/>
      </c>
      <c r="AY391" s="195" t="str">
        <f t="shared" si="808"/>
        <v/>
      </c>
      <c r="AZ391" s="195" t="str">
        <f t="shared" si="808"/>
        <v/>
      </c>
      <c r="BA391" s="195" t="str">
        <f t="shared" si="808"/>
        <v/>
      </c>
    </row>
    <row r="392" spans="1:53" s="17" customFormat="1" ht="18" customHeight="1" thickTop="1" thickBot="1">
      <c r="A392" s="343">
        <v>127</v>
      </c>
      <c r="B392" s="314" t="s">
        <v>1234</v>
      </c>
      <c r="C392" s="316"/>
      <c r="D392" s="316" t="str">
        <f>IF(C392&gt;0,VLOOKUP(C392,男子登録情報!$A$1:$H$1688,3,0),"")</f>
        <v/>
      </c>
      <c r="E392" s="316" t="str">
        <f>IF(C392&gt;0,VLOOKUP(C392,男子登録情報!$A$1:$H$1688,4,0),"")</f>
        <v/>
      </c>
      <c r="F392" s="38" t="str">
        <f>IF(C392&gt;0,VLOOKUP(C392,男子登録情報!$A$1:$H$1688,8,0),"")</f>
        <v/>
      </c>
      <c r="G392" s="352" t="e">
        <f>IF(F393&gt;0,VLOOKUP(F393,男子登録情報!$N$2:$O$48,2,0),"")</f>
        <v>#N/A</v>
      </c>
      <c r="H392" s="352" t="str">
        <f>IF(C392&gt;0,TEXT(C392,"100000000"),"")</f>
        <v/>
      </c>
      <c r="I392" s="6" t="s">
        <v>29</v>
      </c>
      <c r="J392" s="152"/>
      <c r="K392" s="7" t="str">
        <f>IF(J392&gt;0,VLOOKUP(J392,男子登録情報!$J$1:$K$21,2,0),"")</f>
        <v/>
      </c>
      <c r="L392" s="6" t="s">
        <v>32</v>
      </c>
      <c r="M392" s="208"/>
      <c r="N392" s="8" t="str">
        <f t="shared" si="700"/>
        <v/>
      </c>
      <c r="O392" s="630"/>
      <c r="P392" s="326"/>
      <c r="Q392" s="327"/>
      <c r="R392" s="328"/>
      <c r="S392" s="329" t="str">
        <f>IF(C392="","",IF(COUNTIF('様式Ⅱ(男子4×100mR)'!$C$18:$C$29,C392)=0,"",$A$5))</f>
        <v/>
      </c>
      <c r="T392" s="329" t="str">
        <f>IF(C392="","",IF(COUNTIF('様式Ⅱ(男子4×400mR)'!$C$18:$C$29,C392)=0,"",$A$5))</f>
        <v/>
      </c>
      <c r="Y392" s="195" t="str">
        <f>IF(C392="","",COUNTIF($B$14:$C$462,C392))</f>
        <v/>
      </c>
      <c r="Z392" s="195" t="str">
        <f t="shared" ref="Z392" si="827">IF(C392="","",COUNTIF($J$14:$J$463,J392))</f>
        <v/>
      </c>
      <c r="AA392" s="195" t="str">
        <f t="shared" ref="AA392" si="828">IF(C392="","",IF(AND(Y392&gt;1,Z392&gt;1),1,""))</f>
        <v/>
      </c>
      <c r="AB392" s="195" t="str">
        <f t="shared" si="706"/>
        <v/>
      </c>
      <c r="AC392" s="195" t="str">
        <f t="shared" si="707"/>
        <v/>
      </c>
      <c r="AD392" s="195" t="str">
        <f t="shared" si="711"/>
        <v/>
      </c>
      <c r="AE392" s="195" t="str">
        <f t="shared" si="711"/>
        <v/>
      </c>
      <c r="AF392" s="195" t="str">
        <f t="shared" si="805"/>
        <v/>
      </c>
      <c r="AG392" s="195" t="str">
        <f t="shared" si="805"/>
        <v/>
      </c>
      <c r="AH392" s="195" t="str">
        <f t="shared" si="805"/>
        <v/>
      </c>
      <c r="AI392" s="195" t="str">
        <f t="shared" si="805"/>
        <v/>
      </c>
      <c r="AJ392" s="195" t="str">
        <f t="shared" si="805"/>
        <v/>
      </c>
      <c r="AK392" s="195" t="str">
        <f t="shared" si="805"/>
        <v/>
      </c>
      <c r="AL392" s="195" t="str">
        <f t="shared" si="805"/>
        <v/>
      </c>
      <c r="AM392" s="195" t="str">
        <f t="shared" si="805"/>
        <v/>
      </c>
      <c r="AN392" s="195" t="str">
        <f t="shared" si="805"/>
        <v/>
      </c>
      <c r="AO392" s="195" t="str">
        <f t="shared" si="805"/>
        <v/>
      </c>
      <c r="AP392" s="195" t="str">
        <f t="shared" si="805"/>
        <v/>
      </c>
      <c r="AQ392" s="196" t="str">
        <f>IF(J392&gt;0,"",IF(J393&gt;0,1,""))</f>
        <v/>
      </c>
      <c r="AR392" s="196" t="str">
        <f>IF(J392="","",IF(C392&gt;0,"",1))</f>
        <v/>
      </c>
      <c r="AS392" s="195" t="str">
        <f t="shared" si="808"/>
        <v/>
      </c>
      <c r="AT392" s="195" t="str">
        <f t="shared" si="808"/>
        <v/>
      </c>
      <c r="AU392" s="195" t="str">
        <f t="shared" si="808"/>
        <v/>
      </c>
      <c r="AV392" s="195" t="str">
        <f t="shared" si="808"/>
        <v/>
      </c>
      <c r="AW392" s="196">
        <f>COUNTIF($C$14:C392,C392)</f>
        <v>0</v>
      </c>
      <c r="AX392" s="195" t="str">
        <f t="shared" si="808"/>
        <v/>
      </c>
      <c r="AY392" s="195" t="str">
        <f t="shared" si="808"/>
        <v/>
      </c>
      <c r="AZ392" s="195" t="str">
        <f t="shared" si="808"/>
        <v/>
      </c>
      <c r="BA392" s="195" t="str">
        <f t="shared" si="808"/>
        <v/>
      </c>
    </row>
    <row r="393" spans="1:53" s="17" customFormat="1" ht="18" customHeight="1" thickBot="1">
      <c r="A393" s="344"/>
      <c r="B393" s="315"/>
      <c r="C393" s="317"/>
      <c r="D393" s="317"/>
      <c r="E393" s="317"/>
      <c r="F393" s="39" t="str">
        <f>IF(C392&gt;0,VLOOKUP(C392,男子登録情報!$A$1:$H$1688,5,0),"")</f>
        <v/>
      </c>
      <c r="G393" s="353"/>
      <c r="H393" s="353"/>
      <c r="I393" s="9" t="s">
        <v>33</v>
      </c>
      <c r="J393" s="152"/>
      <c r="K393" s="7" t="str">
        <f>IF(J393&gt;0,VLOOKUP(J393,男子登録情報!$J$2:$K$21,2,0),"")</f>
        <v/>
      </c>
      <c r="L393" s="9" t="s">
        <v>34</v>
      </c>
      <c r="M393" s="206"/>
      <c r="N393" s="8" t="str">
        <f t="shared" si="700"/>
        <v/>
      </c>
      <c r="O393" s="630"/>
      <c r="P393" s="305"/>
      <c r="Q393" s="306"/>
      <c r="R393" s="307"/>
      <c r="S393" s="330"/>
      <c r="T393" s="330"/>
      <c r="Y393" s="195" t="str">
        <f>IF(C392="","",COUNTIF($B$14:$C$462,C392))</f>
        <v/>
      </c>
      <c r="Z393" s="195" t="str">
        <f t="shared" ref="Z393" si="829">IF(C392="","",COUNTIF($J$14:$J$463,J393))</f>
        <v/>
      </c>
      <c r="AA393" s="195" t="str">
        <f t="shared" ref="AA393" si="830">IF(C392="","",IF(AND(Y393&gt;1,Z393&gt;1),1,""))</f>
        <v/>
      </c>
      <c r="AB393" s="195" t="str">
        <f t="shared" si="706"/>
        <v/>
      </c>
      <c r="AC393" s="195" t="str">
        <f t="shared" si="707"/>
        <v/>
      </c>
      <c r="AD393" s="195" t="str">
        <f t="shared" si="711"/>
        <v/>
      </c>
      <c r="AE393" s="195" t="str">
        <f t="shared" si="711"/>
        <v/>
      </c>
      <c r="AF393" s="195" t="str">
        <f t="shared" si="805"/>
        <v/>
      </c>
      <c r="AG393" s="195" t="str">
        <f t="shared" si="805"/>
        <v/>
      </c>
      <c r="AH393" s="195" t="str">
        <f t="shared" si="805"/>
        <v/>
      </c>
      <c r="AI393" s="195" t="str">
        <f t="shared" si="805"/>
        <v/>
      </c>
      <c r="AJ393" s="195" t="str">
        <f t="shared" si="805"/>
        <v/>
      </c>
      <c r="AK393" s="195" t="str">
        <f t="shared" si="805"/>
        <v/>
      </c>
      <c r="AL393" s="195" t="str">
        <f t="shared" si="805"/>
        <v/>
      </c>
      <c r="AM393" s="195" t="str">
        <f t="shared" si="805"/>
        <v/>
      </c>
      <c r="AN393" s="195" t="str">
        <f t="shared" si="805"/>
        <v/>
      </c>
      <c r="AO393" s="195" t="str">
        <f t="shared" si="805"/>
        <v/>
      </c>
      <c r="AP393" s="195" t="str">
        <f t="shared" si="805"/>
        <v/>
      </c>
      <c r="AQ393" s="196" t="str">
        <f>IF(J393&gt;0,"",IF(J394&gt;0,1,""))</f>
        <v/>
      </c>
      <c r="AR393" s="196" t="str">
        <f>IF(J393="","",IF(C392&gt;0,"",1))</f>
        <v/>
      </c>
      <c r="AS393" s="195" t="str">
        <f t="shared" si="808"/>
        <v/>
      </c>
      <c r="AT393" s="195" t="str">
        <f t="shared" si="808"/>
        <v/>
      </c>
      <c r="AU393" s="195" t="str">
        <f t="shared" si="808"/>
        <v/>
      </c>
      <c r="AV393" s="195" t="str">
        <f t="shared" si="808"/>
        <v/>
      </c>
      <c r="AW393" s="196"/>
      <c r="AX393" s="195" t="str">
        <f t="shared" si="808"/>
        <v/>
      </c>
      <c r="AY393" s="195" t="str">
        <f t="shared" si="808"/>
        <v/>
      </c>
      <c r="AZ393" s="195" t="str">
        <f t="shared" si="808"/>
        <v/>
      </c>
      <c r="BA393" s="195" t="str">
        <f t="shared" si="808"/>
        <v/>
      </c>
    </row>
    <row r="394" spans="1:53" s="17" customFormat="1" ht="18" customHeight="1" thickBot="1">
      <c r="A394" s="345"/>
      <c r="B394" s="303" t="s">
        <v>35</v>
      </c>
      <c r="C394" s="304"/>
      <c r="D394" s="40"/>
      <c r="E394" s="40"/>
      <c r="F394" s="41"/>
      <c r="G394" s="354"/>
      <c r="H394" s="354"/>
      <c r="I394" s="10" t="s">
        <v>36</v>
      </c>
      <c r="J394" s="152"/>
      <c r="K394" s="11" t="str">
        <f>IF(J394&gt;0,VLOOKUP(J394,男子登録情報!$J$2:$K$21,2,0),"")</f>
        <v/>
      </c>
      <c r="L394" s="12" t="s">
        <v>37</v>
      </c>
      <c r="M394" s="207"/>
      <c r="N394" s="8" t="str">
        <f t="shared" si="700"/>
        <v/>
      </c>
      <c r="O394" s="631"/>
      <c r="P394" s="308"/>
      <c r="Q394" s="309"/>
      <c r="R394" s="310"/>
      <c r="S394" s="331"/>
      <c r="T394" s="331"/>
      <c r="Y394" s="195" t="str">
        <f>IF(C392="","",COUNTIF($B$14:$C$462,C392))</f>
        <v/>
      </c>
      <c r="Z394" s="195" t="str">
        <f t="shared" ref="Z394" si="831">IF(C392="","",COUNTIF($J$14:$J$463,J394))</f>
        <v/>
      </c>
      <c r="AA394" s="195" t="str">
        <f t="shared" ref="AA394" si="832">IF(C392="","",IF(AND(Y394&gt;1,Z394&gt;1),1,""))</f>
        <v/>
      </c>
      <c r="AB394" s="195" t="str">
        <f t="shared" si="706"/>
        <v/>
      </c>
      <c r="AC394" s="195" t="str">
        <f t="shared" si="707"/>
        <v/>
      </c>
      <c r="AD394" s="195" t="str">
        <f t="shared" si="711"/>
        <v/>
      </c>
      <c r="AE394" s="195" t="str">
        <f t="shared" si="711"/>
        <v/>
      </c>
      <c r="AF394" s="195" t="str">
        <f t="shared" si="805"/>
        <v/>
      </c>
      <c r="AG394" s="195" t="str">
        <f t="shared" si="805"/>
        <v/>
      </c>
      <c r="AH394" s="195" t="str">
        <f t="shared" si="805"/>
        <v/>
      </c>
      <c r="AI394" s="195" t="str">
        <f t="shared" si="805"/>
        <v/>
      </c>
      <c r="AJ394" s="195" t="str">
        <f t="shared" si="805"/>
        <v/>
      </c>
      <c r="AK394" s="195" t="str">
        <f t="shared" si="805"/>
        <v/>
      </c>
      <c r="AL394" s="195" t="str">
        <f t="shared" si="805"/>
        <v/>
      </c>
      <c r="AM394" s="195" t="str">
        <f t="shared" si="805"/>
        <v/>
      </c>
      <c r="AN394" s="195" t="str">
        <f t="shared" si="805"/>
        <v/>
      </c>
      <c r="AO394" s="195" t="str">
        <f t="shared" si="805"/>
        <v/>
      </c>
      <c r="AP394" s="195" t="str">
        <f t="shared" si="805"/>
        <v/>
      </c>
      <c r="AQ394" s="196" t="str">
        <f>IF(C392="","",IF(S392&gt;0,"",IF(T392&gt;0,"",IF(COUNTBLANK(J392:J394)&lt;3,"",1))))</f>
        <v/>
      </c>
      <c r="AR394" s="196" t="str">
        <f>IF(J394="","",IF(C392&gt;0,"",1))</f>
        <v/>
      </c>
      <c r="AS394" s="195" t="str">
        <f t="shared" si="808"/>
        <v/>
      </c>
      <c r="AT394" s="195" t="str">
        <f t="shared" si="808"/>
        <v/>
      </c>
      <c r="AU394" s="195" t="str">
        <f t="shared" si="808"/>
        <v/>
      </c>
      <c r="AV394" s="195" t="str">
        <f t="shared" si="808"/>
        <v/>
      </c>
      <c r="AW394" s="196"/>
      <c r="AX394" s="195" t="str">
        <f t="shared" si="808"/>
        <v/>
      </c>
      <c r="AY394" s="195" t="str">
        <f t="shared" si="808"/>
        <v/>
      </c>
      <c r="AZ394" s="195" t="str">
        <f t="shared" si="808"/>
        <v/>
      </c>
      <c r="BA394" s="195" t="str">
        <f t="shared" si="808"/>
        <v/>
      </c>
    </row>
    <row r="395" spans="1:53" s="17" customFormat="1" ht="18" customHeight="1" thickTop="1" thickBot="1">
      <c r="A395" s="343">
        <v>128</v>
      </c>
      <c r="B395" s="314" t="s">
        <v>1234</v>
      </c>
      <c r="C395" s="316"/>
      <c r="D395" s="316" t="str">
        <f>IF(C395&gt;0,VLOOKUP(C395,男子登録情報!$A$1:$H$1688,3,0),"")</f>
        <v/>
      </c>
      <c r="E395" s="316" t="str">
        <f>IF(C395&gt;0,VLOOKUP(C395,男子登録情報!$A$1:$H$1688,4,0),"")</f>
        <v/>
      </c>
      <c r="F395" s="38" t="str">
        <f>IF(C395&gt;0,VLOOKUP(C395,男子登録情報!$A$1:$H$1688,8,0),"")</f>
        <v/>
      </c>
      <c r="G395" s="352" t="e">
        <f>IF(F396&gt;0,VLOOKUP(F396,男子登録情報!$N$2:$O$48,2,0),"")</f>
        <v>#N/A</v>
      </c>
      <c r="H395" s="352" t="str">
        <f>IF(C395&gt;0,TEXT(C395,"100000000"),"")</f>
        <v/>
      </c>
      <c r="I395" s="6" t="s">
        <v>29</v>
      </c>
      <c r="J395" s="152"/>
      <c r="K395" s="7" t="str">
        <f>IF(J395&gt;0,VLOOKUP(J395,男子登録情報!$J$1:$K$21,2,0),"")</f>
        <v/>
      </c>
      <c r="L395" s="6" t="s">
        <v>32</v>
      </c>
      <c r="M395" s="208"/>
      <c r="N395" s="8" t="str">
        <f t="shared" si="700"/>
        <v/>
      </c>
      <c r="O395" s="630"/>
      <c r="P395" s="326"/>
      <c r="Q395" s="327"/>
      <c r="R395" s="328"/>
      <c r="S395" s="329" t="str">
        <f>IF(C395="","",IF(COUNTIF('様式Ⅱ(男子4×100mR)'!$C$18:$C$29,C395)=0,"",$A$5))</f>
        <v/>
      </c>
      <c r="T395" s="329" t="str">
        <f>IF(C395="","",IF(COUNTIF('様式Ⅱ(男子4×400mR)'!$C$18:$C$29,C395)=0,"",$A$5))</f>
        <v/>
      </c>
      <c r="Y395" s="195" t="str">
        <f>IF(C395="","",COUNTIF($B$14:$C$462,C395))</f>
        <v/>
      </c>
      <c r="Z395" s="195" t="str">
        <f t="shared" ref="Z395" si="833">IF(C395="","",COUNTIF($J$14:$J$463,J395))</f>
        <v/>
      </c>
      <c r="AA395" s="195" t="str">
        <f t="shared" ref="AA395" si="834">IF(C395="","",IF(AND(Y395&gt;1,Z395&gt;1),1,""))</f>
        <v/>
      </c>
      <c r="AB395" s="195" t="str">
        <f t="shared" si="706"/>
        <v/>
      </c>
      <c r="AC395" s="195" t="str">
        <f t="shared" si="707"/>
        <v/>
      </c>
      <c r="AD395" s="195" t="str">
        <f t="shared" si="711"/>
        <v/>
      </c>
      <c r="AE395" s="195" t="str">
        <f t="shared" si="711"/>
        <v/>
      </c>
      <c r="AF395" s="195" t="str">
        <f t="shared" si="805"/>
        <v/>
      </c>
      <c r="AG395" s="195" t="str">
        <f t="shared" si="805"/>
        <v/>
      </c>
      <c r="AH395" s="195" t="str">
        <f t="shared" si="805"/>
        <v/>
      </c>
      <c r="AI395" s="195" t="str">
        <f t="shared" si="805"/>
        <v/>
      </c>
      <c r="AJ395" s="195" t="str">
        <f t="shared" si="805"/>
        <v/>
      </c>
      <c r="AK395" s="195" t="str">
        <f t="shared" si="805"/>
        <v/>
      </c>
      <c r="AL395" s="195" t="str">
        <f t="shared" si="805"/>
        <v/>
      </c>
      <c r="AM395" s="195" t="str">
        <f t="shared" si="805"/>
        <v/>
      </c>
      <c r="AN395" s="195" t="str">
        <f t="shared" si="805"/>
        <v/>
      </c>
      <c r="AO395" s="195" t="str">
        <f t="shared" si="805"/>
        <v/>
      </c>
      <c r="AP395" s="195" t="str">
        <f t="shared" si="805"/>
        <v/>
      </c>
      <c r="AQ395" s="196" t="str">
        <f>IF(J395&gt;0,"",IF(J396&gt;0,1,""))</f>
        <v/>
      </c>
      <c r="AR395" s="196" t="str">
        <f>IF(J395="","",IF(C395&gt;0,"",1))</f>
        <v/>
      </c>
      <c r="AS395" s="195" t="str">
        <f t="shared" si="808"/>
        <v/>
      </c>
      <c r="AT395" s="195" t="str">
        <f t="shared" si="808"/>
        <v/>
      </c>
      <c r="AU395" s="195" t="str">
        <f t="shared" si="808"/>
        <v/>
      </c>
      <c r="AV395" s="195" t="str">
        <f t="shared" si="808"/>
        <v/>
      </c>
      <c r="AW395" s="196">
        <f>COUNTIF($C$14:C395,C395)</f>
        <v>0</v>
      </c>
      <c r="AX395" s="195" t="str">
        <f t="shared" si="808"/>
        <v/>
      </c>
      <c r="AY395" s="195" t="str">
        <f t="shared" si="808"/>
        <v/>
      </c>
      <c r="AZ395" s="195" t="str">
        <f t="shared" si="808"/>
        <v/>
      </c>
      <c r="BA395" s="195" t="str">
        <f t="shared" si="808"/>
        <v/>
      </c>
    </row>
    <row r="396" spans="1:53" s="17" customFormat="1" ht="18" customHeight="1" thickBot="1">
      <c r="A396" s="344"/>
      <c r="B396" s="315"/>
      <c r="C396" s="317"/>
      <c r="D396" s="317"/>
      <c r="E396" s="317"/>
      <c r="F396" s="39" t="str">
        <f>IF(C395&gt;0,VLOOKUP(C395,男子登録情報!$A$1:$H$1688,5,0),"")</f>
        <v/>
      </c>
      <c r="G396" s="353"/>
      <c r="H396" s="353"/>
      <c r="I396" s="9" t="s">
        <v>33</v>
      </c>
      <c r="J396" s="152"/>
      <c r="K396" s="7" t="str">
        <f>IF(J396&gt;0,VLOOKUP(J396,男子登録情報!$J$2:$K$21,2,0),"")</f>
        <v/>
      </c>
      <c r="L396" s="9" t="s">
        <v>34</v>
      </c>
      <c r="M396" s="206"/>
      <c r="N396" s="8" t="str">
        <f t="shared" si="700"/>
        <v/>
      </c>
      <c r="O396" s="630"/>
      <c r="P396" s="305"/>
      <c r="Q396" s="306"/>
      <c r="R396" s="307"/>
      <c r="S396" s="330"/>
      <c r="T396" s="330"/>
      <c r="Y396" s="195" t="str">
        <f>IF(C395="","",COUNTIF($B$14:$C$462,C395))</f>
        <v/>
      </c>
      <c r="Z396" s="195" t="str">
        <f t="shared" ref="Z396" si="835">IF(C395="","",COUNTIF($J$14:$J$463,J396))</f>
        <v/>
      </c>
      <c r="AA396" s="195" t="str">
        <f t="shared" ref="AA396" si="836">IF(C395="","",IF(AND(Y396&gt;1,Z396&gt;1),1,""))</f>
        <v/>
      </c>
      <c r="AB396" s="195" t="str">
        <f t="shared" si="706"/>
        <v/>
      </c>
      <c r="AC396" s="195" t="str">
        <f t="shared" si="707"/>
        <v/>
      </c>
      <c r="AD396" s="195" t="str">
        <f t="shared" si="711"/>
        <v/>
      </c>
      <c r="AE396" s="195" t="str">
        <f t="shared" si="711"/>
        <v/>
      </c>
      <c r="AF396" s="195" t="str">
        <f t="shared" si="805"/>
        <v/>
      </c>
      <c r="AG396" s="195" t="str">
        <f t="shared" si="805"/>
        <v/>
      </c>
      <c r="AH396" s="195" t="str">
        <f t="shared" si="805"/>
        <v/>
      </c>
      <c r="AI396" s="195" t="str">
        <f t="shared" si="805"/>
        <v/>
      </c>
      <c r="AJ396" s="195" t="str">
        <f t="shared" si="805"/>
        <v/>
      </c>
      <c r="AK396" s="195" t="str">
        <f t="shared" si="805"/>
        <v/>
      </c>
      <c r="AL396" s="195" t="str">
        <f t="shared" si="805"/>
        <v/>
      </c>
      <c r="AM396" s="195" t="str">
        <f t="shared" si="805"/>
        <v/>
      </c>
      <c r="AN396" s="195" t="str">
        <f t="shared" si="805"/>
        <v/>
      </c>
      <c r="AO396" s="195" t="str">
        <f t="shared" si="805"/>
        <v/>
      </c>
      <c r="AP396" s="195" t="str">
        <f t="shared" si="805"/>
        <v/>
      </c>
      <c r="AQ396" s="196" t="str">
        <f>IF(J396&gt;0,"",IF(J397&gt;0,1,""))</f>
        <v/>
      </c>
      <c r="AR396" s="196" t="str">
        <f>IF(J396="","",IF(C395&gt;0,"",1))</f>
        <v/>
      </c>
      <c r="AS396" s="195" t="str">
        <f t="shared" si="808"/>
        <v/>
      </c>
      <c r="AT396" s="195" t="str">
        <f t="shared" si="808"/>
        <v/>
      </c>
      <c r="AU396" s="195" t="str">
        <f t="shared" si="808"/>
        <v/>
      </c>
      <c r="AV396" s="195" t="str">
        <f t="shared" si="808"/>
        <v/>
      </c>
      <c r="AW396" s="196"/>
      <c r="AX396" s="195" t="str">
        <f t="shared" si="808"/>
        <v/>
      </c>
      <c r="AY396" s="195" t="str">
        <f t="shared" si="808"/>
        <v/>
      </c>
      <c r="AZ396" s="195" t="str">
        <f t="shared" si="808"/>
        <v/>
      </c>
      <c r="BA396" s="195" t="str">
        <f t="shared" si="808"/>
        <v/>
      </c>
    </row>
    <row r="397" spans="1:53" s="17" customFormat="1" ht="18" customHeight="1" thickBot="1">
      <c r="A397" s="345"/>
      <c r="B397" s="303" t="s">
        <v>35</v>
      </c>
      <c r="C397" s="304"/>
      <c r="D397" s="40"/>
      <c r="E397" s="40"/>
      <c r="F397" s="41"/>
      <c r="G397" s="354"/>
      <c r="H397" s="354"/>
      <c r="I397" s="10" t="s">
        <v>36</v>
      </c>
      <c r="J397" s="152"/>
      <c r="K397" s="11" t="str">
        <f>IF(J397&gt;0,VLOOKUP(J397,男子登録情報!$J$2:$K$21,2,0),"")</f>
        <v/>
      </c>
      <c r="L397" s="12" t="s">
        <v>37</v>
      </c>
      <c r="M397" s="207"/>
      <c r="N397" s="8" t="str">
        <f t="shared" si="700"/>
        <v/>
      </c>
      <c r="O397" s="631"/>
      <c r="P397" s="308"/>
      <c r="Q397" s="309"/>
      <c r="R397" s="310"/>
      <c r="S397" s="331"/>
      <c r="T397" s="331"/>
      <c r="Y397" s="195" t="str">
        <f>IF(C395="","",COUNTIF($B$14:$C$462,C395))</f>
        <v/>
      </c>
      <c r="Z397" s="195" t="str">
        <f t="shared" ref="Z397" si="837">IF(C395="","",COUNTIF($J$14:$J$463,J397))</f>
        <v/>
      </c>
      <c r="AA397" s="195" t="str">
        <f t="shared" ref="AA397" si="838">IF(C395="","",IF(AND(Y397&gt;1,Z397&gt;1),1,""))</f>
        <v/>
      </c>
      <c r="AB397" s="195" t="str">
        <f t="shared" si="706"/>
        <v/>
      </c>
      <c r="AC397" s="195" t="str">
        <f t="shared" si="707"/>
        <v/>
      </c>
      <c r="AD397" s="195" t="str">
        <f t="shared" si="711"/>
        <v/>
      </c>
      <c r="AE397" s="195" t="str">
        <f t="shared" si="711"/>
        <v/>
      </c>
      <c r="AF397" s="195" t="str">
        <f t="shared" si="805"/>
        <v/>
      </c>
      <c r="AG397" s="195" t="str">
        <f t="shared" si="805"/>
        <v/>
      </c>
      <c r="AH397" s="195" t="str">
        <f t="shared" si="805"/>
        <v/>
      </c>
      <c r="AI397" s="195" t="str">
        <f t="shared" si="805"/>
        <v/>
      </c>
      <c r="AJ397" s="195" t="str">
        <f t="shared" si="805"/>
        <v/>
      </c>
      <c r="AK397" s="195" t="str">
        <f t="shared" si="805"/>
        <v/>
      </c>
      <c r="AL397" s="195" t="str">
        <f t="shared" si="805"/>
        <v/>
      </c>
      <c r="AM397" s="195" t="str">
        <f t="shared" si="805"/>
        <v/>
      </c>
      <c r="AN397" s="195" t="str">
        <f t="shared" si="805"/>
        <v/>
      </c>
      <c r="AO397" s="195" t="str">
        <f t="shared" si="805"/>
        <v/>
      </c>
      <c r="AP397" s="195" t="str">
        <f t="shared" si="805"/>
        <v/>
      </c>
      <c r="AQ397" s="196" t="str">
        <f>IF(C395="","",IF(S395&gt;0,"",IF(T395&gt;0,"",IF(COUNTBLANK(J395:J397)&lt;3,"",1))))</f>
        <v/>
      </c>
      <c r="AR397" s="196" t="str">
        <f>IF(J397="","",IF(C395&gt;0,"",1))</f>
        <v/>
      </c>
      <c r="AS397" s="195" t="str">
        <f t="shared" si="808"/>
        <v/>
      </c>
      <c r="AT397" s="195" t="str">
        <f t="shared" si="808"/>
        <v/>
      </c>
      <c r="AU397" s="195" t="str">
        <f t="shared" si="808"/>
        <v/>
      </c>
      <c r="AV397" s="195" t="str">
        <f t="shared" si="808"/>
        <v/>
      </c>
      <c r="AW397" s="196"/>
      <c r="AX397" s="195" t="str">
        <f t="shared" si="808"/>
        <v/>
      </c>
      <c r="AY397" s="195" t="str">
        <f t="shared" si="808"/>
        <v/>
      </c>
      <c r="AZ397" s="195" t="str">
        <f t="shared" si="808"/>
        <v/>
      </c>
      <c r="BA397" s="195" t="str">
        <f t="shared" si="808"/>
        <v/>
      </c>
    </row>
    <row r="398" spans="1:53" s="17" customFormat="1" ht="18" customHeight="1" thickTop="1" thickBot="1">
      <c r="A398" s="343">
        <v>129</v>
      </c>
      <c r="B398" s="314" t="s">
        <v>1234</v>
      </c>
      <c r="C398" s="316"/>
      <c r="D398" s="316" t="str">
        <f>IF(C398&gt;0,VLOOKUP(C398,男子登録情報!$A$1:$H$1688,3,0),"")</f>
        <v/>
      </c>
      <c r="E398" s="316" t="str">
        <f>IF(C398&gt;0,VLOOKUP(C398,男子登録情報!$A$1:$H$1688,4,0),"")</f>
        <v/>
      </c>
      <c r="F398" s="38" t="str">
        <f>IF(C398&gt;0,VLOOKUP(C398,男子登録情報!$A$1:$H$1688,8,0),"")</f>
        <v/>
      </c>
      <c r="G398" s="352" t="e">
        <f>IF(F399&gt;0,VLOOKUP(F399,男子登録情報!$N$2:$O$48,2,0),"")</f>
        <v>#N/A</v>
      </c>
      <c r="H398" s="352" t="str">
        <f>IF(C398&gt;0,TEXT(C398,"100000000"),"")</f>
        <v/>
      </c>
      <c r="I398" s="6" t="s">
        <v>29</v>
      </c>
      <c r="J398" s="152"/>
      <c r="K398" s="7" t="str">
        <f>IF(J398&gt;0,VLOOKUP(J398,男子登録情報!$J$1:$K$21,2,0),"")</f>
        <v/>
      </c>
      <c r="L398" s="6" t="s">
        <v>32</v>
      </c>
      <c r="M398" s="208"/>
      <c r="N398" s="8" t="str">
        <f t="shared" ref="N398:N461" si="839">IF(K398="","",LEFT(K398,5)&amp;" "&amp;IF(OR(LEFT(K398,3)*1&lt;70,LEFT(K398,3)*1&gt;100),REPT(0,7-LEN(M398)),REPT(0,5-LEN(M398)))&amp;M398)</f>
        <v/>
      </c>
      <c r="O398" s="630"/>
      <c r="P398" s="326"/>
      <c r="Q398" s="327"/>
      <c r="R398" s="328"/>
      <c r="S398" s="329" t="str">
        <f>IF(C398="","",IF(COUNTIF('様式Ⅱ(男子4×100mR)'!$C$18:$C$29,C398)=0,"",$A$5))</f>
        <v/>
      </c>
      <c r="T398" s="329" t="str">
        <f>IF(C398="","",IF(COUNTIF('様式Ⅱ(男子4×400mR)'!$C$18:$C$29,C398)=0,"",$A$5))</f>
        <v/>
      </c>
      <c r="Y398" s="195" t="str">
        <f>IF(C398="","",COUNTIF($B$14:$C$462,C398))</f>
        <v/>
      </c>
      <c r="Z398" s="195" t="str">
        <f t="shared" ref="Z398" si="840">IF(C398="","",COUNTIF($J$14:$J$463,J398))</f>
        <v/>
      </c>
      <c r="AA398" s="195" t="str">
        <f t="shared" ref="AA398" si="841">IF(C398="","",IF(AND(Y398&gt;1,Z398&gt;1),1,""))</f>
        <v/>
      </c>
      <c r="AB398" s="195" t="str">
        <f t="shared" si="706"/>
        <v/>
      </c>
      <c r="AC398" s="195" t="str">
        <f t="shared" si="707"/>
        <v/>
      </c>
      <c r="AD398" s="195" t="str">
        <f t="shared" si="711"/>
        <v/>
      </c>
      <c r="AE398" s="195" t="str">
        <f t="shared" si="711"/>
        <v/>
      </c>
      <c r="AF398" s="195" t="str">
        <f t="shared" si="805"/>
        <v/>
      </c>
      <c r="AG398" s="195" t="str">
        <f t="shared" si="805"/>
        <v/>
      </c>
      <c r="AH398" s="195" t="str">
        <f t="shared" si="805"/>
        <v/>
      </c>
      <c r="AI398" s="195" t="str">
        <f t="shared" si="805"/>
        <v/>
      </c>
      <c r="AJ398" s="195" t="str">
        <f t="shared" si="805"/>
        <v/>
      </c>
      <c r="AK398" s="195" t="str">
        <f t="shared" si="805"/>
        <v/>
      </c>
      <c r="AL398" s="195" t="str">
        <f t="shared" si="805"/>
        <v/>
      </c>
      <c r="AM398" s="195" t="str">
        <f t="shared" si="805"/>
        <v/>
      </c>
      <c r="AN398" s="195" t="str">
        <f t="shared" si="805"/>
        <v/>
      </c>
      <c r="AO398" s="195" t="str">
        <f t="shared" si="805"/>
        <v/>
      </c>
      <c r="AP398" s="195" t="str">
        <f t="shared" si="805"/>
        <v/>
      </c>
      <c r="AQ398" s="196" t="str">
        <f>IF(J398&gt;0,"",IF(J399&gt;0,1,""))</f>
        <v/>
      </c>
      <c r="AR398" s="196" t="str">
        <f>IF(J398="","",IF(C398&gt;0,"",1))</f>
        <v/>
      </c>
      <c r="AS398" s="195" t="str">
        <f t="shared" ref="AS398:BA413" si="842">IF($J398="","",COUNTIF($M398,AS$13))</f>
        <v/>
      </c>
      <c r="AT398" s="195" t="str">
        <f t="shared" si="842"/>
        <v/>
      </c>
      <c r="AU398" s="195" t="str">
        <f t="shared" si="842"/>
        <v/>
      </c>
      <c r="AV398" s="195" t="str">
        <f t="shared" si="842"/>
        <v/>
      </c>
      <c r="AW398" s="196">
        <f>COUNTIF($C$14:C398,C398)</f>
        <v>0</v>
      </c>
      <c r="AX398" s="195" t="str">
        <f t="shared" si="842"/>
        <v/>
      </c>
      <c r="AY398" s="195" t="str">
        <f t="shared" si="842"/>
        <v/>
      </c>
      <c r="AZ398" s="195" t="str">
        <f t="shared" si="842"/>
        <v/>
      </c>
      <c r="BA398" s="195" t="str">
        <f t="shared" si="842"/>
        <v/>
      </c>
    </row>
    <row r="399" spans="1:53" s="17" customFormat="1" ht="18" customHeight="1" thickBot="1">
      <c r="A399" s="344"/>
      <c r="B399" s="315"/>
      <c r="C399" s="317"/>
      <c r="D399" s="317"/>
      <c r="E399" s="317"/>
      <c r="F399" s="39" t="str">
        <f>IF(C398&gt;0,VLOOKUP(C398,男子登録情報!$A$1:$H$1688,5,0),"")</f>
        <v/>
      </c>
      <c r="G399" s="353"/>
      <c r="H399" s="353"/>
      <c r="I399" s="9" t="s">
        <v>33</v>
      </c>
      <c r="J399" s="152"/>
      <c r="K399" s="7" t="str">
        <f>IF(J399&gt;0,VLOOKUP(J399,男子登録情報!$J$2:$K$21,2,0),"")</f>
        <v/>
      </c>
      <c r="L399" s="9" t="s">
        <v>34</v>
      </c>
      <c r="M399" s="206"/>
      <c r="N399" s="8" t="str">
        <f t="shared" si="839"/>
        <v/>
      </c>
      <c r="O399" s="630"/>
      <c r="P399" s="305"/>
      <c r="Q399" s="306"/>
      <c r="R399" s="307"/>
      <c r="S399" s="330"/>
      <c r="T399" s="330"/>
      <c r="Y399" s="195" t="str">
        <f>IF(C398="","",COUNTIF($B$14:$C$462,C398))</f>
        <v/>
      </c>
      <c r="Z399" s="195" t="str">
        <f t="shared" ref="Z399" si="843">IF(C398="","",COUNTIF($J$14:$J$463,J399))</f>
        <v/>
      </c>
      <c r="AA399" s="195" t="str">
        <f t="shared" ref="AA399" si="844">IF(C398="","",IF(AND(Y399&gt;1,Z399&gt;1),1,""))</f>
        <v/>
      </c>
      <c r="AB399" s="195" t="str">
        <f t="shared" ref="AB399:AB462" si="845">IF(O399="","",IF(AND(O399&gt;20170100,20180917&gt;O399),0,1))</f>
        <v/>
      </c>
      <c r="AC399" s="195" t="str">
        <f t="shared" ref="AC399:AC462" si="846">IF($J399="","",COUNTIF($M399,$AC$13))</f>
        <v/>
      </c>
      <c r="AD399" s="195" t="str">
        <f t="shared" si="711"/>
        <v/>
      </c>
      <c r="AE399" s="195" t="str">
        <f t="shared" si="711"/>
        <v/>
      </c>
      <c r="AF399" s="195" t="str">
        <f t="shared" si="805"/>
        <v/>
      </c>
      <c r="AG399" s="195" t="str">
        <f t="shared" si="805"/>
        <v/>
      </c>
      <c r="AH399" s="195" t="str">
        <f t="shared" si="805"/>
        <v/>
      </c>
      <c r="AI399" s="195" t="str">
        <f t="shared" si="805"/>
        <v/>
      </c>
      <c r="AJ399" s="195" t="str">
        <f t="shared" si="805"/>
        <v/>
      </c>
      <c r="AK399" s="195" t="str">
        <f t="shared" si="805"/>
        <v/>
      </c>
      <c r="AL399" s="195" t="str">
        <f t="shared" si="805"/>
        <v/>
      </c>
      <c r="AM399" s="195" t="str">
        <f t="shared" si="805"/>
        <v/>
      </c>
      <c r="AN399" s="195" t="str">
        <f t="shared" si="805"/>
        <v/>
      </c>
      <c r="AO399" s="195" t="str">
        <f t="shared" si="805"/>
        <v/>
      </c>
      <c r="AP399" s="195" t="str">
        <f t="shared" si="805"/>
        <v/>
      </c>
      <c r="AQ399" s="196" t="str">
        <f>IF(J399&gt;0,"",IF(J400&gt;0,1,""))</f>
        <v/>
      </c>
      <c r="AR399" s="196" t="str">
        <f>IF(J399="","",IF(C398&gt;0,"",1))</f>
        <v/>
      </c>
      <c r="AS399" s="195" t="str">
        <f t="shared" si="842"/>
        <v/>
      </c>
      <c r="AT399" s="195" t="str">
        <f t="shared" si="842"/>
        <v/>
      </c>
      <c r="AU399" s="195" t="str">
        <f t="shared" si="842"/>
        <v/>
      </c>
      <c r="AV399" s="195" t="str">
        <f t="shared" si="842"/>
        <v/>
      </c>
      <c r="AW399" s="196"/>
      <c r="AX399" s="195" t="str">
        <f t="shared" si="842"/>
        <v/>
      </c>
      <c r="AY399" s="195" t="str">
        <f t="shared" si="842"/>
        <v/>
      </c>
      <c r="AZ399" s="195" t="str">
        <f t="shared" si="842"/>
        <v/>
      </c>
      <c r="BA399" s="195" t="str">
        <f t="shared" si="842"/>
        <v/>
      </c>
    </row>
    <row r="400" spans="1:53" s="17" customFormat="1" ht="18" customHeight="1" thickBot="1">
      <c r="A400" s="345"/>
      <c r="B400" s="303" t="s">
        <v>35</v>
      </c>
      <c r="C400" s="304"/>
      <c r="D400" s="40"/>
      <c r="E400" s="40"/>
      <c r="F400" s="41"/>
      <c r="G400" s="354"/>
      <c r="H400" s="354"/>
      <c r="I400" s="10" t="s">
        <v>36</v>
      </c>
      <c r="J400" s="152"/>
      <c r="K400" s="11" t="str">
        <f>IF(J400&gt;0,VLOOKUP(J400,男子登録情報!$J$2:$K$21,2,0),"")</f>
        <v/>
      </c>
      <c r="L400" s="12" t="s">
        <v>37</v>
      </c>
      <c r="M400" s="207"/>
      <c r="N400" s="8" t="str">
        <f t="shared" si="839"/>
        <v/>
      </c>
      <c r="O400" s="631"/>
      <c r="P400" s="308"/>
      <c r="Q400" s="309"/>
      <c r="R400" s="310"/>
      <c r="S400" s="331"/>
      <c r="T400" s="331"/>
      <c r="Y400" s="195" t="str">
        <f>IF(C398="","",COUNTIF($B$14:$C$462,C398))</f>
        <v/>
      </c>
      <c r="Z400" s="195" t="str">
        <f t="shared" ref="Z400" si="847">IF(C398="","",COUNTIF($J$14:$J$463,J400))</f>
        <v/>
      </c>
      <c r="AA400" s="195" t="str">
        <f t="shared" ref="AA400" si="848">IF(C398="","",IF(AND(Y400&gt;1,Z400&gt;1),1,""))</f>
        <v/>
      </c>
      <c r="AB400" s="195" t="str">
        <f t="shared" si="845"/>
        <v/>
      </c>
      <c r="AC400" s="195" t="str">
        <f t="shared" si="846"/>
        <v/>
      </c>
      <c r="AD400" s="195" t="str">
        <f t="shared" ref="AD400:AE463" si="849">IF($J400="","",COUNTIF($M400,AD$13))</f>
        <v/>
      </c>
      <c r="AE400" s="195" t="str">
        <f t="shared" si="849"/>
        <v/>
      </c>
      <c r="AF400" s="195" t="str">
        <f t="shared" si="805"/>
        <v/>
      </c>
      <c r="AG400" s="195" t="str">
        <f t="shared" si="805"/>
        <v/>
      </c>
      <c r="AH400" s="195" t="str">
        <f t="shared" si="805"/>
        <v/>
      </c>
      <c r="AI400" s="195" t="str">
        <f t="shared" si="805"/>
        <v/>
      </c>
      <c r="AJ400" s="195" t="str">
        <f t="shared" si="805"/>
        <v/>
      </c>
      <c r="AK400" s="195" t="str">
        <f t="shared" si="805"/>
        <v/>
      </c>
      <c r="AL400" s="195" t="str">
        <f t="shared" si="805"/>
        <v/>
      </c>
      <c r="AM400" s="195" t="str">
        <f t="shared" si="805"/>
        <v/>
      </c>
      <c r="AN400" s="195" t="str">
        <f t="shared" si="805"/>
        <v/>
      </c>
      <c r="AO400" s="195" t="str">
        <f t="shared" si="805"/>
        <v/>
      </c>
      <c r="AP400" s="195" t="str">
        <f t="shared" si="805"/>
        <v/>
      </c>
      <c r="AQ400" s="196" t="str">
        <f>IF(C398="","",IF(S398&gt;0,"",IF(T398&gt;0,"",IF(COUNTBLANK(J398:J400)&lt;3,"",1))))</f>
        <v/>
      </c>
      <c r="AR400" s="196" t="str">
        <f>IF(J400="","",IF(C398&gt;0,"",1))</f>
        <v/>
      </c>
      <c r="AS400" s="195" t="str">
        <f t="shared" si="842"/>
        <v/>
      </c>
      <c r="AT400" s="195" t="str">
        <f t="shared" si="842"/>
        <v/>
      </c>
      <c r="AU400" s="195" t="str">
        <f t="shared" si="842"/>
        <v/>
      </c>
      <c r="AV400" s="195" t="str">
        <f t="shared" si="842"/>
        <v/>
      </c>
      <c r="AW400" s="196"/>
      <c r="AX400" s="195" t="str">
        <f t="shared" si="842"/>
        <v/>
      </c>
      <c r="AY400" s="195" t="str">
        <f t="shared" si="842"/>
        <v/>
      </c>
      <c r="AZ400" s="195" t="str">
        <f t="shared" si="842"/>
        <v/>
      </c>
      <c r="BA400" s="195" t="str">
        <f t="shared" si="842"/>
        <v/>
      </c>
    </row>
    <row r="401" spans="1:53" s="17" customFormat="1" ht="18" customHeight="1" thickTop="1" thickBot="1">
      <c r="A401" s="343">
        <v>130</v>
      </c>
      <c r="B401" s="314" t="s">
        <v>1234</v>
      </c>
      <c r="C401" s="316"/>
      <c r="D401" s="316" t="str">
        <f>IF(C401&gt;0,VLOOKUP(C401,男子登録情報!$A$1:$H$1688,3,0),"")</f>
        <v/>
      </c>
      <c r="E401" s="316" t="str">
        <f>IF(C401&gt;0,VLOOKUP(C401,男子登録情報!$A$1:$H$1688,4,0),"")</f>
        <v/>
      </c>
      <c r="F401" s="38" t="str">
        <f>IF(C401&gt;0,VLOOKUP(C401,男子登録情報!$A$1:$H$1688,8,0),"")</f>
        <v/>
      </c>
      <c r="G401" s="352" t="e">
        <f>IF(F402&gt;0,VLOOKUP(F402,男子登録情報!$N$2:$O$48,2,0),"")</f>
        <v>#N/A</v>
      </c>
      <c r="H401" s="352" t="str">
        <f>IF(C401&gt;0,TEXT(C401,"100000000"),"")</f>
        <v/>
      </c>
      <c r="I401" s="6" t="s">
        <v>29</v>
      </c>
      <c r="J401" s="152"/>
      <c r="K401" s="7" t="str">
        <f>IF(J401&gt;0,VLOOKUP(J401,男子登録情報!$J$1:$K$21,2,0),"")</f>
        <v/>
      </c>
      <c r="L401" s="6" t="s">
        <v>32</v>
      </c>
      <c r="M401" s="208"/>
      <c r="N401" s="8" t="str">
        <f t="shared" si="839"/>
        <v/>
      </c>
      <c r="O401" s="630"/>
      <c r="P401" s="326"/>
      <c r="Q401" s="327"/>
      <c r="R401" s="328"/>
      <c r="S401" s="329" t="str">
        <f>IF(C401="","",IF(COUNTIF('様式Ⅱ(男子4×100mR)'!$C$18:$C$29,C401)=0,"",$A$5))</f>
        <v/>
      </c>
      <c r="T401" s="329" t="str">
        <f>IF(C401="","",IF(COUNTIF('様式Ⅱ(男子4×400mR)'!$C$18:$C$29,C401)=0,"",$A$5))</f>
        <v/>
      </c>
      <c r="Y401" s="195" t="str">
        <f>IF(C401="","",COUNTIF($B$14:$C$462,C401))</f>
        <v/>
      </c>
      <c r="Z401" s="195" t="str">
        <f t="shared" ref="Z401" si="850">IF(C401="","",COUNTIF($J$14:$J$463,J401))</f>
        <v/>
      </c>
      <c r="AA401" s="195" t="str">
        <f t="shared" ref="AA401" si="851">IF(C401="","",IF(AND(Y401&gt;1,Z401&gt;1),1,""))</f>
        <v/>
      </c>
      <c r="AB401" s="195" t="str">
        <f t="shared" si="845"/>
        <v/>
      </c>
      <c r="AC401" s="195" t="str">
        <f t="shared" si="846"/>
        <v/>
      </c>
      <c r="AD401" s="195" t="str">
        <f t="shared" si="849"/>
        <v/>
      </c>
      <c r="AE401" s="195" t="str">
        <f t="shared" si="849"/>
        <v/>
      </c>
      <c r="AF401" s="195" t="str">
        <f t="shared" si="805"/>
        <v/>
      </c>
      <c r="AG401" s="195" t="str">
        <f t="shared" si="805"/>
        <v/>
      </c>
      <c r="AH401" s="195" t="str">
        <f t="shared" si="805"/>
        <v/>
      </c>
      <c r="AI401" s="195" t="str">
        <f t="shared" si="805"/>
        <v/>
      </c>
      <c r="AJ401" s="195" t="str">
        <f t="shared" si="805"/>
        <v/>
      </c>
      <c r="AK401" s="195" t="str">
        <f t="shared" si="805"/>
        <v/>
      </c>
      <c r="AL401" s="195" t="str">
        <f t="shared" si="805"/>
        <v/>
      </c>
      <c r="AM401" s="195" t="str">
        <f t="shared" si="805"/>
        <v/>
      </c>
      <c r="AN401" s="195" t="str">
        <f t="shared" si="805"/>
        <v/>
      </c>
      <c r="AO401" s="195" t="str">
        <f t="shared" si="805"/>
        <v/>
      </c>
      <c r="AP401" s="195" t="str">
        <f t="shared" si="805"/>
        <v/>
      </c>
      <c r="AQ401" s="196" t="str">
        <f>IF(J401&gt;0,"",IF(J402&gt;0,1,""))</f>
        <v/>
      </c>
      <c r="AR401" s="196" t="str">
        <f>IF(J401="","",IF(C401&gt;0,"",1))</f>
        <v/>
      </c>
      <c r="AS401" s="195" t="str">
        <f t="shared" si="842"/>
        <v/>
      </c>
      <c r="AT401" s="195" t="str">
        <f t="shared" si="842"/>
        <v/>
      </c>
      <c r="AU401" s="195" t="str">
        <f t="shared" si="842"/>
        <v/>
      </c>
      <c r="AV401" s="195" t="str">
        <f t="shared" si="842"/>
        <v/>
      </c>
      <c r="AW401" s="196">
        <f>COUNTIF($C$14:C401,C401)</f>
        <v>0</v>
      </c>
      <c r="AX401" s="195" t="str">
        <f t="shared" si="842"/>
        <v/>
      </c>
      <c r="AY401" s="195" t="str">
        <f t="shared" si="842"/>
        <v/>
      </c>
      <c r="AZ401" s="195" t="str">
        <f t="shared" si="842"/>
        <v/>
      </c>
      <c r="BA401" s="195" t="str">
        <f t="shared" si="842"/>
        <v/>
      </c>
    </row>
    <row r="402" spans="1:53" s="17" customFormat="1" ht="18" customHeight="1" thickBot="1">
      <c r="A402" s="344"/>
      <c r="B402" s="315"/>
      <c r="C402" s="317"/>
      <c r="D402" s="317"/>
      <c r="E402" s="317"/>
      <c r="F402" s="39" t="str">
        <f>IF(C401&gt;0,VLOOKUP(C401,男子登録情報!$A$1:$H$1688,5,0),"")</f>
        <v/>
      </c>
      <c r="G402" s="353"/>
      <c r="H402" s="353"/>
      <c r="I402" s="9" t="s">
        <v>33</v>
      </c>
      <c r="J402" s="152"/>
      <c r="K402" s="7" t="str">
        <f>IF(J402&gt;0,VLOOKUP(J402,男子登録情報!$J$2:$K$21,2,0),"")</f>
        <v/>
      </c>
      <c r="L402" s="9" t="s">
        <v>34</v>
      </c>
      <c r="M402" s="206"/>
      <c r="N402" s="8" t="str">
        <f t="shared" si="839"/>
        <v/>
      </c>
      <c r="O402" s="630"/>
      <c r="P402" s="305"/>
      <c r="Q402" s="306"/>
      <c r="R402" s="307"/>
      <c r="S402" s="330"/>
      <c r="T402" s="330"/>
      <c r="Y402" s="195" t="str">
        <f>IF(C401="","",COUNTIF($B$14:$C$462,C401))</f>
        <v/>
      </c>
      <c r="Z402" s="195" t="str">
        <f t="shared" ref="Z402" si="852">IF(C401="","",COUNTIF($J$14:$J$463,J402))</f>
        <v/>
      </c>
      <c r="AA402" s="195" t="str">
        <f t="shared" ref="AA402" si="853">IF(C401="","",IF(AND(Y402&gt;1,Z402&gt;1),1,""))</f>
        <v/>
      </c>
      <c r="AB402" s="195" t="str">
        <f t="shared" si="845"/>
        <v/>
      </c>
      <c r="AC402" s="195" t="str">
        <f t="shared" si="846"/>
        <v/>
      </c>
      <c r="AD402" s="195" t="str">
        <f t="shared" si="849"/>
        <v/>
      </c>
      <c r="AE402" s="195" t="str">
        <f t="shared" si="849"/>
        <v/>
      </c>
      <c r="AF402" s="195" t="str">
        <f t="shared" si="805"/>
        <v/>
      </c>
      <c r="AG402" s="195" t="str">
        <f t="shared" si="805"/>
        <v/>
      </c>
      <c r="AH402" s="195" t="str">
        <f t="shared" si="805"/>
        <v/>
      </c>
      <c r="AI402" s="195" t="str">
        <f t="shared" si="805"/>
        <v/>
      </c>
      <c r="AJ402" s="195" t="str">
        <f t="shared" si="805"/>
        <v/>
      </c>
      <c r="AK402" s="195" t="str">
        <f t="shared" si="805"/>
        <v/>
      </c>
      <c r="AL402" s="195" t="str">
        <f t="shared" si="805"/>
        <v/>
      </c>
      <c r="AM402" s="195" t="str">
        <f t="shared" si="805"/>
        <v/>
      </c>
      <c r="AN402" s="195" t="str">
        <f t="shared" si="805"/>
        <v/>
      </c>
      <c r="AO402" s="195" t="str">
        <f t="shared" si="805"/>
        <v/>
      </c>
      <c r="AP402" s="195" t="str">
        <f t="shared" si="805"/>
        <v/>
      </c>
      <c r="AQ402" s="196" t="str">
        <f>IF(J402&gt;0,"",IF(J403&gt;0,1,""))</f>
        <v/>
      </c>
      <c r="AR402" s="196" t="str">
        <f>IF(J402="","",IF(C401&gt;0,"",1))</f>
        <v/>
      </c>
      <c r="AS402" s="195" t="str">
        <f t="shared" si="842"/>
        <v/>
      </c>
      <c r="AT402" s="195" t="str">
        <f t="shared" si="842"/>
        <v/>
      </c>
      <c r="AU402" s="195" t="str">
        <f t="shared" si="842"/>
        <v/>
      </c>
      <c r="AV402" s="195" t="str">
        <f t="shared" si="842"/>
        <v/>
      </c>
      <c r="AW402" s="196"/>
      <c r="AX402" s="195" t="str">
        <f t="shared" si="842"/>
        <v/>
      </c>
      <c r="AY402" s="195" t="str">
        <f t="shared" si="842"/>
        <v/>
      </c>
      <c r="AZ402" s="195" t="str">
        <f t="shared" si="842"/>
        <v/>
      </c>
      <c r="BA402" s="195" t="str">
        <f t="shared" si="842"/>
        <v/>
      </c>
    </row>
    <row r="403" spans="1:53" s="17" customFormat="1" ht="18" customHeight="1" thickBot="1">
      <c r="A403" s="345"/>
      <c r="B403" s="303" t="s">
        <v>35</v>
      </c>
      <c r="C403" s="304"/>
      <c r="D403" s="40"/>
      <c r="E403" s="40"/>
      <c r="F403" s="41"/>
      <c r="G403" s="354"/>
      <c r="H403" s="354"/>
      <c r="I403" s="10" t="s">
        <v>36</v>
      </c>
      <c r="J403" s="152"/>
      <c r="K403" s="11" t="str">
        <f>IF(J403&gt;0,VLOOKUP(J403,男子登録情報!$J$2:$K$21,2,0),"")</f>
        <v/>
      </c>
      <c r="L403" s="12" t="s">
        <v>37</v>
      </c>
      <c r="M403" s="207"/>
      <c r="N403" s="8" t="str">
        <f t="shared" si="839"/>
        <v/>
      </c>
      <c r="O403" s="631"/>
      <c r="P403" s="308"/>
      <c r="Q403" s="309"/>
      <c r="R403" s="310"/>
      <c r="S403" s="331"/>
      <c r="T403" s="331"/>
      <c r="Y403" s="195" t="str">
        <f>IF(C401="","",COUNTIF($B$14:$C$462,C401))</f>
        <v/>
      </c>
      <c r="Z403" s="195" t="str">
        <f t="shared" ref="Z403" si="854">IF(C401="","",COUNTIF($J$14:$J$463,J403))</f>
        <v/>
      </c>
      <c r="AA403" s="195" t="str">
        <f t="shared" ref="AA403" si="855">IF(C401="","",IF(AND(Y403&gt;1,Z403&gt;1),1,""))</f>
        <v/>
      </c>
      <c r="AB403" s="195" t="str">
        <f t="shared" si="845"/>
        <v/>
      </c>
      <c r="AC403" s="195" t="str">
        <f t="shared" si="846"/>
        <v/>
      </c>
      <c r="AD403" s="195" t="str">
        <f t="shared" si="849"/>
        <v/>
      </c>
      <c r="AE403" s="195" t="str">
        <f t="shared" si="849"/>
        <v/>
      </c>
      <c r="AF403" s="195" t="str">
        <f t="shared" si="805"/>
        <v/>
      </c>
      <c r="AG403" s="195" t="str">
        <f t="shared" si="805"/>
        <v/>
      </c>
      <c r="AH403" s="195" t="str">
        <f t="shared" si="805"/>
        <v/>
      </c>
      <c r="AI403" s="195" t="str">
        <f t="shared" si="805"/>
        <v/>
      </c>
      <c r="AJ403" s="195" t="str">
        <f t="shared" si="805"/>
        <v/>
      </c>
      <c r="AK403" s="195" t="str">
        <f t="shared" si="805"/>
        <v/>
      </c>
      <c r="AL403" s="195" t="str">
        <f t="shared" si="805"/>
        <v/>
      </c>
      <c r="AM403" s="195" t="str">
        <f t="shared" si="805"/>
        <v/>
      </c>
      <c r="AN403" s="195" t="str">
        <f t="shared" si="805"/>
        <v/>
      </c>
      <c r="AO403" s="195" t="str">
        <f t="shared" si="805"/>
        <v/>
      </c>
      <c r="AP403" s="195" t="str">
        <f t="shared" si="805"/>
        <v/>
      </c>
      <c r="AQ403" s="196" t="str">
        <f>IF(C401="","",IF(S401&gt;0,"",IF(T401&gt;0,"",IF(COUNTBLANK(J401:J403)&lt;3,"",1))))</f>
        <v/>
      </c>
      <c r="AR403" s="196" t="str">
        <f>IF(J403="","",IF(C401&gt;0,"",1))</f>
        <v/>
      </c>
      <c r="AS403" s="195" t="str">
        <f t="shared" si="842"/>
        <v/>
      </c>
      <c r="AT403" s="195" t="str">
        <f t="shared" si="842"/>
        <v/>
      </c>
      <c r="AU403" s="195" t="str">
        <f t="shared" si="842"/>
        <v/>
      </c>
      <c r="AV403" s="195" t="str">
        <f t="shared" si="842"/>
        <v/>
      </c>
      <c r="AW403" s="196"/>
      <c r="AX403" s="195" t="str">
        <f t="shared" si="842"/>
        <v/>
      </c>
      <c r="AY403" s="195" t="str">
        <f t="shared" si="842"/>
        <v/>
      </c>
      <c r="AZ403" s="195" t="str">
        <f t="shared" si="842"/>
        <v/>
      </c>
      <c r="BA403" s="195" t="str">
        <f t="shared" si="842"/>
        <v/>
      </c>
    </row>
    <row r="404" spans="1:53" s="17" customFormat="1" ht="18" customHeight="1" thickTop="1" thickBot="1">
      <c r="A404" s="343">
        <v>131</v>
      </c>
      <c r="B404" s="314" t="s">
        <v>1234</v>
      </c>
      <c r="C404" s="316"/>
      <c r="D404" s="316" t="str">
        <f>IF(C404&gt;0,VLOOKUP(C404,男子登録情報!$A$1:$H$1688,3,0),"")</f>
        <v/>
      </c>
      <c r="E404" s="316" t="str">
        <f>IF(C404&gt;0,VLOOKUP(C404,男子登録情報!$A$1:$H$1688,4,0),"")</f>
        <v/>
      </c>
      <c r="F404" s="38" t="str">
        <f>IF(C404&gt;0,VLOOKUP(C404,男子登録情報!$A$1:$H$1688,8,0),"")</f>
        <v/>
      </c>
      <c r="G404" s="352" t="e">
        <f>IF(F405&gt;0,VLOOKUP(F405,男子登録情報!$N$2:$O$48,2,0),"")</f>
        <v>#N/A</v>
      </c>
      <c r="H404" s="352" t="str">
        <f>IF(C404&gt;0,TEXT(C404,"100000000"),"")</f>
        <v/>
      </c>
      <c r="I404" s="6" t="s">
        <v>29</v>
      </c>
      <c r="J404" s="152"/>
      <c r="K404" s="7" t="str">
        <f>IF(J404&gt;0,VLOOKUP(J404,男子登録情報!$J$1:$K$21,2,0),"")</f>
        <v/>
      </c>
      <c r="L404" s="6" t="s">
        <v>32</v>
      </c>
      <c r="M404" s="208"/>
      <c r="N404" s="8" t="str">
        <f t="shared" si="839"/>
        <v/>
      </c>
      <c r="O404" s="630"/>
      <c r="P404" s="326"/>
      <c r="Q404" s="327"/>
      <c r="R404" s="328"/>
      <c r="S404" s="329" t="str">
        <f>IF(C404="","",IF(COUNTIF('様式Ⅱ(男子4×100mR)'!$C$18:$C$29,C404)=0,"",$A$5))</f>
        <v/>
      </c>
      <c r="T404" s="329" t="str">
        <f>IF(C404="","",IF(COUNTIF('様式Ⅱ(男子4×400mR)'!$C$18:$C$29,C404)=0,"",$A$5))</f>
        <v/>
      </c>
      <c r="Y404" s="195" t="str">
        <f>IF(C404="","",COUNTIF($B$14:$C$462,C404))</f>
        <v/>
      </c>
      <c r="Z404" s="195" t="str">
        <f t="shared" ref="Z404" si="856">IF(C404="","",COUNTIF($J$14:$J$463,J404))</f>
        <v/>
      </c>
      <c r="AA404" s="195" t="str">
        <f t="shared" ref="AA404" si="857">IF(C404="","",IF(AND(Y404&gt;1,Z404&gt;1),1,""))</f>
        <v/>
      </c>
      <c r="AB404" s="195" t="str">
        <f t="shared" si="845"/>
        <v/>
      </c>
      <c r="AC404" s="195" t="str">
        <f t="shared" si="846"/>
        <v/>
      </c>
      <c r="AD404" s="195" t="str">
        <f t="shared" si="849"/>
        <v/>
      </c>
      <c r="AE404" s="195" t="str">
        <f t="shared" si="849"/>
        <v/>
      </c>
      <c r="AF404" s="195" t="str">
        <f t="shared" si="805"/>
        <v/>
      </c>
      <c r="AG404" s="195" t="str">
        <f t="shared" si="805"/>
        <v/>
      </c>
      <c r="AH404" s="195" t="str">
        <f t="shared" si="805"/>
        <v/>
      </c>
      <c r="AI404" s="195" t="str">
        <f t="shared" si="805"/>
        <v/>
      </c>
      <c r="AJ404" s="195" t="str">
        <f t="shared" si="805"/>
        <v/>
      </c>
      <c r="AK404" s="195" t="str">
        <f t="shared" si="805"/>
        <v/>
      </c>
      <c r="AL404" s="195" t="str">
        <f t="shared" si="805"/>
        <v/>
      </c>
      <c r="AM404" s="195" t="str">
        <f t="shared" si="805"/>
        <v/>
      </c>
      <c r="AN404" s="195" t="str">
        <f t="shared" si="805"/>
        <v/>
      </c>
      <c r="AO404" s="195" t="str">
        <f t="shared" si="805"/>
        <v/>
      </c>
      <c r="AP404" s="195" t="str">
        <f t="shared" si="805"/>
        <v/>
      </c>
      <c r="AQ404" s="196" t="str">
        <f>IF(J404&gt;0,"",IF(J405&gt;0,1,""))</f>
        <v/>
      </c>
      <c r="AR404" s="196" t="str">
        <f>IF(J404="","",IF(C404&gt;0,"",1))</f>
        <v/>
      </c>
      <c r="AS404" s="195" t="str">
        <f t="shared" si="842"/>
        <v/>
      </c>
      <c r="AT404" s="195" t="str">
        <f t="shared" si="842"/>
        <v/>
      </c>
      <c r="AU404" s="195" t="str">
        <f t="shared" si="842"/>
        <v/>
      </c>
      <c r="AV404" s="195" t="str">
        <f t="shared" si="842"/>
        <v/>
      </c>
      <c r="AW404" s="196">
        <f>COUNTIF($C$14:C404,C404)</f>
        <v>0</v>
      </c>
      <c r="AX404" s="195" t="str">
        <f t="shared" si="842"/>
        <v/>
      </c>
      <c r="AY404" s="195" t="str">
        <f t="shared" si="842"/>
        <v/>
      </c>
      <c r="AZ404" s="195" t="str">
        <f t="shared" si="842"/>
        <v/>
      </c>
      <c r="BA404" s="195" t="str">
        <f t="shared" si="842"/>
        <v/>
      </c>
    </row>
    <row r="405" spans="1:53" s="17" customFormat="1" ht="18" customHeight="1" thickBot="1">
      <c r="A405" s="344"/>
      <c r="B405" s="315"/>
      <c r="C405" s="317"/>
      <c r="D405" s="317"/>
      <c r="E405" s="317"/>
      <c r="F405" s="39" t="str">
        <f>IF(C404&gt;0,VLOOKUP(C404,男子登録情報!$A$1:$H$1688,5,0),"")</f>
        <v/>
      </c>
      <c r="G405" s="353"/>
      <c r="H405" s="353"/>
      <c r="I405" s="9" t="s">
        <v>33</v>
      </c>
      <c r="J405" s="152"/>
      <c r="K405" s="7" t="str">
        <f>IF(J405&gt;0,VLOOKUP(J405,男子登録情報!$J$2:$K$21,2,0),"")</f>
        <v/>
      </c>
      <c r="L405" s="9" t="s">
        <v>34</v>
      </c>
      <c r="M405" s="206"/>
      <c r="N405" s="8" t="str">
        <f t="shared" si="839"/>
        <v/>
      </c>
      <c r="O405" s="630"/>
      <c r="P405" s="305"/>
      <c r="Q405" s="306"/>
      <c r="R405" s="307"/>
      <c r="S405" s="330"/>
      <c r="T405" s="330"/>
      <c r="Y405" s="195" t="str">
        <f>IF(C404="","",COUNTIF($B$14:$C$462,C404))</f>
        <v/>
      </c>
      <c r="Z405" s="195" t="str">
        <f t="shared" ref="Z405" si="858">IF(C404="","",COUNTIF($J$14:$J$463,J405))</f>
        <v/>
      </c>
      <c r="AA405" s="195" t="str">
        <f t="shared" ref="AA405" si="859">IF(C404="","",IF(AND(Y405&gt;1,Z405&gt;1),1,""))</f>
        <v/>
      </c>
      <c r="AB405" s="195" t="str">
        <f t="shared" si="845"/>
        <v/>
      </c>
      <c r="AC405" s="195" t="str">
        <f t="shared" si="846"/>
        <v/>
      </c>
      <c r="AD405" s="195" t="str">
        <f t="shared" si="849"/>
        <v/>
      </c>
      <c r="AE405" s="195" t="str">
        <f t="shared" si="849"/>
        <v/>
      </c>
      <c r="AF405" s="195" t="str">
        <f t="shared" si="805"/>
        <v/>
      </c>
      <c r="AG405" s="195" t="str">
        <f t="shared" ref="AF405:AP428" si="860">IF($J405="","",COUNTIF($M405,AG$13))</f>
        <v/>
      </c>
      <c r="AH405" s="195" t="str">
        <f t="shared" si="860"/>
        <v/>
      </c>
      <c r="AI405" s="195" t="str">
        <f t="shared" si="860"/>
        <v/>
      </c>
      <c r="AJ405" s="195" t="str">
        <f t="shared" si="860"/>
        <v/>
      </c>
      <c r="AK405" s="195" t="str">
        <f t="shared" si="860"/>
        <v/>
      </c>
      <c r="AL405" s="195" t="str">
        <f t="shared" si="860"/>
        <v/>
      </c>
      <c r="AM405" s="195" t="str">
        <f t="shared" si="860"/>
        <v/>
      </c>
      <c r="AN405" s="195" t="str">
        <f t="shared" si="860"/>
        <v/>
      </c>
      <c r="AO405" s="195" t="str">
        <f t="shared" si="860"/>
        <v/>
      </c>
      <c r="AP405" s="195" t="str">
        <f t="shared" si="860"/>
        <v/>
      </c>
      <c r="AQ405" s="196" t="str">
        <f>IF(J405&gt;0,"",IF(J406&gt;0,1,""))</f>
        <v/>
      </c>
      <c r="AR405" s="196" t="str">
        <f>IF(J405="","",IF(C404&gt;0,"",1))</f>
        <v/>
      </c>
      <c r="AS405" s="195" t="str">
        <f t="shared" si="842"/>
        <v/>
      </c>
      <c r="AT405" s="195" t="str">
        <f t="shared" si="842"/>
        <v/>
      </c>
      <c r="AU405" s="195" t="str">
        <f t="shared" si="842"/>
        <v/>
      </c>
      <c r="AV405" s="195" t="str">
        <f t="shared" si="842"/>
        <v/>
      </c>
      <c r="AW405" s="196"/>
      <c r="AX405" s="195" t="str">
        <f t="shared" si="842"/>
        <v/>
      </c>
      <c r="AY405" s="195" t="str">
        <f t="shared" si="842"/>
        <v/>
      </c>
      <c r="AZ405" s="195" t="str">
        <f t="shared" si="842"/>
        <v/>
      </c>
      <c r="BA405" s="195" t="str">
        <f t="shared" si="842"/>
        <v/>
      </c>
    </row>
    <row r="406" spans="1:53" s="17" customFormat="1" ht="18" customHeight="1" thickBot="1">
      <c r="A406" s="345"/>
      <c r="B406" s="303" t="s">
        <v>35</v>
      </c>
      <c r="C406" s="304"/>
      <c r="D406" s="40"/>
      <c r="E406" s="40"/>
      <c r="F406" s="41"/>
      <c r="G406" s="354"/>
      <c r="H406" s="354"/>
      <c r="I406" s="10" t="s">
        <v>36</v>
      </c>
      <c r="J406" s="152"/>
      <c r="K406" s="11" t="str">
        <f>IF(J406&gt;0,VLOOKUP(J406,男子登録情報!$J$2:$K$21,2,0),"")</f>
        <v/>
      </c>
      <c r="L406" s="12" t="s">
        <v>37</v>
      </c>
      <c r="M406" s="207"/>
      <c r="N406" s="8" t="str">
        <f t="shared" si="839"/>
        <v/>
      </c>
      <c r="O406" s="631"/>
      <c r="P406" s="308"/>
      <c r="Q406" s="309"/>
      <c r="R406" s="310"/>
      <c r="S406" s="331"/>
      <c r="T406" s="331"/>
      <c r="Y406" s="195" t="str">
        <f>IF(C404="","",COUNTIF($B$14:$C$462,C404))</f>
        <v/>
      </c>
      <c r="Z406" s="195" t="str">
        <f t="shared" ref="Z406" si="861">IF(C404="","",COUNTIF($J$14:$J$463,J406))</f>
        <v/>
      </c>
      <c r="AA406" s="195" t="str">
        <f t="shared" ref="AA406" si="862">IF(C404="","",IF(AND(Y406&gt;1,Z406&gt;1),1,""))</f>
        <v/>
      </c>
      <c r="AB406" s="195" t="str">
        <f t="shared" si="845"/>
        <v/>
      </c>
      <c r="AC406" s="195" t="str">
        <f t="shared" si="846"/>
        <v/>
      </c>
      <c r="AD406" s="195" t="str">
        <f t="shared" si="849"/>
        <v/>
      </c>
      <c r="AE406" s="195" t="str">
        <f t="shared" si="849"/>
        <v/>
      </c>
      <c r="AF406" s="195" t="str">
        <f t="shared" si="860"/>
        <v/>
      </c>
      <c r="AG406" s="195" t="str">
        <f t="shared" si="860"/>
        <v/>
      </c>
      <c r="AH406" s="195" t="str">
        <f t="shared" si="860"/>
        <v/>
      </c>
      <c r="AI406" s="195" t="str">
        <f t="shared" si="860"/>
        <v/>
      </c>
      <c r="AJ406" s="195" t="str">
        <f t="shared" si="860"/>
        <v/>
      </c>
      <c r="AK406" s="195" t="str">
        <f t="shared" si="860"/>
        <v/>
      </c>
      <c r="AL406" s="195" t="str">
        <f t="shared" si="860"/>
        <v/>
      </c>
      <c r="AM406" s="195" t="str">
        <f t="shared" si="860"/>
        <v/>
      </c>
      <c r="AN406" s="195" t="str">
        <f t="shared" si="860"/>
        <v/>
      </c>
      <c r="AO406" s="195" t="str">
        <f t="shared" si="860"/>
        <v/>
      </c>
      <c r="AP406" s="195" t="str">
        <f t="shared" si="860"/>
        <v/>
      </c>
      <c r="AQ406" s="196" t="str">
        <f>IF(C404="","",IF(S404&gt;0,"",IF(T404&gt;0,"",IF(COUNTBLANK(J404:J406)&lt;3,"",1))))</f>
        <v/>
      </c>
      <c r="AR406" s="196" t="str">
        <f>IF(J406="","",IF(C404&gt;0,"",1))</f>
        <v/>
      </c>
      <c r="AS406" s="195" t="str">
        <f t="shared" si="842"/>
        <v/>
      </c>
      <c r="AT406" s="195" t="str">
        <f t="shared" si="842"/>
        <v/>
      </c>
      <c r="AU406" s="195" t="str">
        <f t="shared" si="842"/>
        <v/>
      </c>
      <c r="AV406" s="195" t="str">
        <f t="shared" si="842"/>
        <v/>
      </c>
      <c r="AW406" s="196"/>
      <c r="AX406" s="195" t="str">
        <f t="shared" si="842"/>
        <v/>
      </c>
      <c r="AY406" s="195" t="str">
        <f t="shared" si="842"/>
        <v/>
      </c>
      <c r="AZ406" s="195" t="str">
        <f t="shared" si="842"/>
        <v/>
      </c>
      <c r="BA406" s="195" t="str">
        <f t="shared" si="842"/>
        <v/>
      </c>
    </row>
    <row r="407" spans="1:53" s="17" customFormat="1" ht="18" customHeight="1" thickTop="1" thickBot="1">
      <c r="A407" s="343">
        <v>132</v>
      </c>
      <c r="B407" s="314" t="s">
        <v>1234</v>
      </c>
      <c r="C407" s="316"/>
      <c r="D407" s="316" t="str">
        <f>IF(C407&gt;0,VLOOKUP(C407,男子登録情報!$A$1:$H$1688,3,0),"")</f>
        <v/>
      </c>
      <c r="E407" s="316" t="str">
        <f>IF(C407&gt;0,VLOOKUP(C407,男子登録情報!$A$1:$H$1688,4,0),"")</f>
        <v/>
      </c>
      <c r="F407" s="38" t="str">
        <f>IF(C407&gt;0,VLOOKUP(C407,男子登録情報!$A$1:$H$1688,8,0),"")</f>
        <v/>
      </c>
      <c r="G407" s="352" t="e">
        <f>IF(F408&gt;0,VLOOKUP(F408,男子登録情報!$N$2:$O$48,2,0),"")</f>
        <v>#N/A</v>
      </c>
      <c r="H407" s="352" t="str">
        <f>IF(C407&gt;0,TEXT(C407,"100000000"),"")</f>
        <v/>
      </c>
      <c r="I407" s="6" t="s">
        <v>29</v>
      </c>
      <c r="J407" s="152"/>
      <c r="K407" s="7" t="str">
        <f>IF(J407&gt;0,VLOOKUP(J407,男子登録情報!$J$1:$K$21,2,0),"")</f>
        <v/>
      </c>
      <c r="L407" s="6" t="s">
        <v>32</v>
      </c>
      <c r="M407" s="208"/>
      <c r="N407" s="8" t="str">
        <f t="shared" si="839"/>
        <v/>
      </c>
      <c r="O407" s="630"/>
      <c r="P407" s="326"/>
      <c r="Q407" s="327"/>
      <c r="R407" s="328"/>
      <c r="S407" s="329" t="str">
        <f>IF(C407="","",IF(COUNTIF('様式Ⅱ(男子4×100mR)'!$C$18:$C$29,C407)=0,"",$A$5))</f>
        <v/>
      </c>
      <c r="T407" s="329" t="str">
        <f>IF(C407="","",IF(COUNTIF('様式Ⅱ(男子4×400mR)'!$C$18:$C$29,C407)=0,"",$A$5))</f>
        <v/>
      </c>
      <c r="Y407" s="195" t="str">
        <f>IF(C407="","",COUNTIF($B$14:$C$462,C407))</f>
        <v/>
      </c>
      <c r="Z407" s="195" t="str">
        <f t="shared" ref="Z407" si="863">IF(C407="","",COUNTIF($J$14:$J$463,J407))</f>
        <v/>
      </c>
      <c r="AA407" s="195" t="str">
        <f t="shared" ref="AA407" si="864">IF(C407="","",IF(AND(Y407&gt;1,Z407&gt;1),1,""))</f>
        <v/>
      </c>
      <c r="AB407" s="195" t="str">
        <f t="shared" si="845"/>
        <v/>
      </c>
      <c r="AC407" s="195" t="str">
        <f t="shared" si="846"/>
        <v/>
      </c>
      <c r="AD407" s="195" t="str">
        <f t="shared" si="849"/>
        <v/>
      </c>
      <c r="AE407" s="195" t="str">
        <f t="shared" si="849"/>
        <v/>
      </c>
      <c r="AF407" s="195" t="str">
        <f t="shared" si="860"/>
        <v/>
      </c>
      <c r="AG407" s="195" t="str">
        <f t="shared" si="860"/>
        <v/>
      </c>
      <c r="AH407" s="195" t="str">
        <f t="shared" si="860"/>
        <v/>
      </c>
      <c r="AI407" s="195" t="str">
        <f t="shared" si="860"/>
        <v/>
      </c>
      <c r="AJ407" s="195" t="str">
        <f t="shared" si="860"/>
        <v/>
      </c>
      <c r="AK407" s="195" t="str">
        <f t="shared" si="860"/>
        <v/>
      </c>
      <c r="AL407" s="195" t="str">
        <f t="shared" si="860"/>
        <v/>
      </c>
      <c r="AM407" s="195" t="str">
        <f t="shared" si="860"/>
        <v/>
      </c>
      <c r="AN407" s="195" t="str">
        <f t="shared" si="860"/>
        <v/>
      </c>
      <c r="AO407" s="195" t="str">
        <f t="shared" si="860"/>
        <v/>
      </c>
      <c r="AP407" s="195" t="str">
        <f t="shared" si="860"/>
        <v/>
      </c>
      <c r="AQ407" s="196" t="str">
        <f>IF(J407&gt;0,"",IF(J408&gt;0,1,""))</f>
        <v/>
      </c>
      <c r="AR407" s="196" t="str">
        <f>IF(J407="","",IF(C407&gt;0,"",1))</f>
        <v/>
      </c>
      <c r="AS407" s="195" t="str">
        <f t="shared" si="842"/>
        <v/>
      </c>
      <c r="AT407" s="195" t="str">
        <f t="shared" si="842"/>
        <v/>
      </c>
      <c r="AU407" s="195" t="str">
        <f t="shared" si="842"/>
        <v/>
      </c>
      <c r="AV407" s="195" t="str">
        <f t="shared" si="842"/>
        <v/>
      </c>
      <c r="AW407" s="196">
        <f>COUNTIF($C$14:C407,C407)</f>
        <v>0</v>
      </c>
      <c r="AX407" s="195" t="str">
        <f t="shared" si="842"/>
        <v/>
      </c>
      <c r="AY407" s="195" t="str">
        <f t="shared" si="842"/>
        <v/>
      </c>
      <c r="AZ407" s="195" t="str">
        <f t="shared" si="842"/>
        <v/>
      </c>
      <c r="BA407" s="195" t="str">
        <f t="shared" si="842"/>
        <v/>
      </c>
    </row>
    <row r="408" spans="1:53" s="17" customFormat="1" ht="18" customHeight="1" thickBot="1">
      <c r="A408" s="344"/>
      <c r="B408" s="315"/>
      <c r="C408" s="317"/>
      <c r="D408" s="317"/>
      <c r="E408" s="317"/>
      <c r="F408" s="39" t="str">
        <f>IF(C407&gt;0,VLOOKUP(C407,男子登録情報!$A$1:$H$1688,5,0),"")</f>
        <v/>
      </c>
      <c r="G408" s="353"/>
      <c r="H408" s="353"/>
      <c r="I408" s="9" t="s">
        <v>33</v>
      </c>
      <c r="J408" s="152"/>
      <c r="K408" s="7" t="str">
        <f>IF(J408&gt;0,VLOOKUP(J408,男子登録情報!$J$2:$K$21,2,0),"")</f>
        <v/>
      </c>
      <c r="L408" s="9" t="s">
        <v>34</v>
      </c>
      <c r="M408" s="206"/>
      <c r="N408" s="8" t="str">
        <f t="shared" si="839"/>
        <v/>
      </c>
      <c r="O408" s="630"/>
      <c r="P408" s="305"/>
      <c r="Q408" s="306"/>
      <c r="R408" s="307"/>
      <c r="S408" s="330"/>
      <c r="T408" s="330"/>
      <c r="Y408" s="195" t="str">
        <f>IF(C407="","",COUNTIF($B$14:$C$462,C407))</f>
        <v/>
      </c>
      <c r="Z408" s="195" t="str">
        <f t="shared" ref="Z408" si="865">IF(C407="","",COUNTIF($J$14:$J$463,J408))</f>
        <v/>
      </c>
      <c r="AA408" s="195" t="str">
        <f t="shared" ref="AA408" si="866">IF(C407="","",IF(AND(Y408&gt;1,Z408&gt;1),1,""))</f>
        <v/>
      </c>
      <c r="AB408" s="195" t="str">
        <f t="shared" si="845"/>
        <v/>
      </c>
      <c r="AC408" s="195" t="str">
        <f t="shared" si="846"/>
        <v/>
      </c>
      <c r="AD408" s="195" t="str">
        <f t="shared" si="849"/>
        <v/>
      </c>
      <c r="AE408" s="195" t="str">
        <f t="shared" si="849"/>
        <v/>
      </c>
      <c r="AF408" s="195" t="str">
        <f t="shared" si="860"/>
        <v/>
      </c>
      <c r="AG408" s="195" t="str">
        <f t="shared" si="860"/>
        <v/>
      </c>
      <c r="AH408" s="195" t="str">
        <f t="shared" si="860"/>
        <v/>
      </c>
      <c r="AI408" s="195" t="str">
        <f t="shared" si="860"/>
        <v/>
      </c>
      <c r="AJ408" s="195" t="str">
        <f t="shared" si="860"/>
        <v/>
      </c>
      <c r="AK408" s="195" t="str">
        <f t="shared" si="860"/>
        <v/>
      </c>
      <c r="AL408" s="195" t="str">
        <f t="shared" si="860"/>
        <v/>
      </c>
      <c r="AM408" s="195" t="str">
        <f t="shared" si="860"/>
        <v/>
      </c>
      <c r="AN408" s="195" t="str">
        <f t="shared" si="860"/>
        <v/>
      </c>
      <c r="AO408" s="195" t="str">
        <f t="shared" si="860"/>
        <v/>
      </c>
      <c r="AP408" s="195" t="str">
        <f t="shared" si="860"/>
        <v/>
      </c>
      <c r="AQ408" s="196" t="str">
        <f>IF(J408&gt;0,"",IF(J409&gt;0,1,""))</f>
        <v/>
      </c>
      <c r="AR408" s="196" t="str">
        <f>IF(J408="","",IF(C407&gt;0,"",1))</f>
        <v/>
      </c>
      <c r="AS408" s="195" t="str">
        <f t="shared" si="842"/>
        <v/>
      </c>
      <c r="AT408" s="195" t="str">
        <f t="shared" si="842"/>
        <v/>
      </c>
      <c r="AU408" s="195" t="str">
        <f t="shared" si="842"/>
        <v/>
      </c>
      <c r="AV408" s="195" t="str">
        <f t="shared" si="842"/>
        <v/>
      </c>
      <c r="AW408" s="196"/>
      <c r="AX408" s="195" t="str">
        <f t="shared" si="842"/>
        <v/>
      </c>
      <c r="AY408" s="195" t="str">
        <f t="shared" si="842"/>
        <v/>
      </c>
      <c r="AZ408" s="195" t="str">
        <f t="shared" si="842"/>
        <v/>
      </c>
      <c r="BA408" s="195" t="str">
        <f t="shared" si="842"/>
        <v/>
      </c>
    </row>
    <row r="409" spans="1:53" s="17" customFormat="1" ht="18" customHeight="1" thickBot="1">
      <c r="A409" s="345"/>
      <c r="B409" s="303" t="s">
        <v>35</v>
      </c>
      <c r="C409" s="304"/>
      <c r="D409" s="40"/>
      <c r="E409" s="40"/>
      <c r="F409" s="41"/>
      <c r="G409" s="354"/>
      <c r="H409" s="354"/>
      <c r="I409" s="10" t="s">
        <v>36</v>
      </c>
      <c r="J409" s="152"/>
      <c r="K409" s="11" t="str">
        <f>IF(J409&gt;0,VLOOKUP(J409,男子登録情報!$J$2:$K$21,2,0),"")</f>
        <v/>
      </c>
      <c r="L409" s="12" t="s">
        <v>37</v>
      </c>
      <c r="M409" s="207"/>
      <c r="N409" s="8" t="str">
        <f t="shared" si="839"/>
        <v/>
      </c>
      <c r="O409" s="631"/>
      <c r="P409" s="308"/>
      <c r="Q409" s="309"/>
      <c r="R409" s="310"/>
      <c r="S409" s="331"/>
      <c r="T409" s="331"/>
      <c r="Y409" s="195" t="str">
        <f>IF(C407="","",COUNTIF($B$14:$C$462,C407))</f>
        <v/>
      </c>
      <c r="Z409" s="195" t="str">
        <f t="shared" ref="Z409" si="867">IF(C407="","",COUNTIF($J$14:$J$463,J409))</f>
        <v/>
      </c>
      <c r="AA409" s="195" t="str">
        <f t="shared" ref="AA409" si="868">IF(C407="","",IF(AND(Y409&gt;1,Z409&gt;1),1,""))</f>
        <v/>
      </c>
      <c r="AB409" s="195" t="str">
        <f t="shared" si="845"/>
        <v/>
      </c>
      <c r="AC409" s="195" t="str">
        <f t="shared" si="846"/>
        <v/>
      </c>
      <c r="AD409" s="195" t="str">
        <f t="shared" si="849"/>
        <v/>
      </c>
      <c r="AE409" s="195" t="str">
        <f t="shared" si="849"/>
        <v/>
      </c>
      <c r="AF409" s="195" t="str">
        <f t="shared" si="860"/>
        <v/>
      </c>
      <c r="AG409" s="195" t="str">
        <f t="shared" si="860"/>
        <v/>
      </c>
      <c r="AH409" s="195" t="str">
        <f t="shared" si="860"/>
        <v/>
      </c>
      <c r="AI409" s="195" t="str">
        <f t="shared" si="860"/>
        <v/>
      </c>
      <c r="AJ409" s="195" t="str">
        <f t="shared" si="860"/>
        <v/>
      </c>
      <c r="AK409" s="195" t="str">
        <f t="shared" si="860"/>
        <v/>
      </c>
      <c r="AL409" s="195" t="str">
        <f t="shared" si="860"/>
        <v/>
      </c>
      <c r="AM409" s="195" t="str">
        <f t="shared" si="860"/>
        <v/>
      </c>
      <c r="AN409" s="195" t="str">
        <f t="shared" si="860"/>
        <v/>
      </c>
      <c r="AO409" s="195" t="str">
        <f t="shared" si="860"/>
        <v/>
      </c>
      <c r="AP409" s="195" t="str">
        <f t="shared" si="860"/>
        <v/>
      </c>
      <c r="AQ409" s="196" t="str">
        <f>IF(C407="","",IF(S407&gt;0,"",IF(T407&gt;0,"",IF(COUNTBLANK(J407:J409)&lt;3,"",1))))</f>
        <v/>
      </c>
      <c r="AR409" s="196" t="str">
        <f>IF(J409="","",IF(C407&gt;0,"",1))</f>
        <v/>
      </c>
      <c r="AS409" s="195" t="str">
        <f t="shared" si="842"/>
        <v/>
      </c>
      <c r="AT409" s="195" t="str">
        <f t="shared" si="842"/>
        <v/>
      </c>
      <c r="AU409" s="195" t="str">
        <f t="shared" si="842"/>
        <v/>
      </c>
      <c r="AV409" s="195" t="str">
        <f t="shared" si="842"/>
        <v/>
      </c>
      <c r="AW409" s="196"/>
      <c r="AX409" s="195" t="str">
        <f t="shared" si="842"/>
        <v/>
      </c>
      <c r="AY409" s="195" t="str">
        <f t="shared" si="842"/>
        <v/>
      </c>
      <c r="AZ409" s="195" t="str">
        <f t="shared" si="842"/>
        <v/>
      </c>
      <c r="BA409" s="195" t="str">
        <f t="shared" si="842"/>
        <v/>
      </c>
    </row>
    <row r="410" spans="1:53" s="17" customFormat="1" ht="18" customHeight="1" thickTop="1" thickBot="1">
      <c r="A410" s="343">
        <v>133</v>
      </c>
      <c r="B410" s="314" t="s">
        <v>1234</v>
      </c>
      <c r="C410" s="316"/>
      <c r="D410" s="316" t="str">
        <f>IF(C410&gt;0,VLOOKUP(C410,男子登録情報!$A$1:$H$1688,3,0),"")</f>
        <v/>
      </c>
      <c r="E410" s="316" t="str">
        <f>IF(C410&gt;0,VLOOKUP(C410,男子登録情報!$A$1:$H$1688,4,0),"")</f>
        <v/>
      </c>
      <c r="F410" s="38" t="str">
        <f>IF(C410&gt;0,VLOOKUP(C410,男子登録情報!$A$1:$H$1688,8,0),"")</f>
        <v/>
      </c>
      <c r="G410" s="352" t="e">
        <f>IF(F411&gt;0,VLOOKUP(F411,男子登録情報!$N$2:$O$48,2,0),"")</f>
        <v>#N/A</v>
      </c>
      <c r="H410" s="352" t="str">
        <f>IF(C410&gt;0,TEXT(C410,"100000000"),"")</f>
        <v/>
      </c>
      <c r="I410" s="6" t="s">
        <v>29</v>
      </c>
      <c r="J410" s="152"/>
      <c r="K410" s="7" t="str">
        <f>IF(J410&gt;0,VLOOKUP(J410,男子登録情報!$J$1:$K$21,2,0),"")</f>
        <v/>
      </c>
      <c r="L410" s="6" t="s">
        <v>32</v>
      </c>
      <c r="M410" s="208"/>
      <c r="N410" s="8" t="str">
        <f t="shared" si="839"/>
        <v/>
      </c>
      <c r="O410" s="630"/>
      <c r="P410" s="326"/>
      <c r="Q410" s="327"/>
      <c r="R410" s="328"/>
      <c r="S410" s="329" t="str">
        <f>IF(C410="","",IF(COUNTIF('様式Ⅱ(男子4×100mR)'!$C$18:$C$29,C410)=0,"",$A$5))</f>
        <v/>
      </c>
      <c r="T410" s="329" t="str">
        <f>IF(C410="","",IF(COUNTIF('様式Ⅱ(男子4×400mR)'!$C$18:$C$29,C410)=0,"",$A$5))</f>
        <v/>
      </c>
      <c r="Y410" s="195" t="str">
        <f>IF(C410="","",COUNTIF($B$14:$C$462,C410))</f>
        <v/>
      </c>
      <c r="Z410" s="195" t="str">
        <f t="shared" ref="Z410" si="869">IF(C410="","",COUNTIF($J$14:$J$463,J410))</f>
        <v/>
      </c>
      <c r="AA410" s="195" t="str">
        <f t="shared" ref="AA410" si="870">IF(C410="","",IF(AND(Y410&gt;1,Z410&gt;1),1,""))</f>
        <v/>
      </c>
      <c r="AB410" s="195" t="str">
        <f t="shared" si="845"/>
        <v/>
      </c>
      <c r="AC410" s="195" t="str">
        <f t="shared" si="846"/>
        <v/>
      </c>
      <c r="AD410" s="195" t="str">
        <f t="shared" si="849"/>
        <v/>
      </c>
      <c r="AE410" s="195" t="str">
        <f t="shared" si="849"/>
        <v/>
      </c>
      <c r="AF410" s="195" t="str">
        <f t="shared" si="860"/>
        <v/>
      </c>
      <c r="AG410" s="195" t="str">
        <f t="shared" si="860"/>
        <v/>
      </c>
      <c r="AH410" s="195" t="str">
        <f t="shared" si="860"/>
        <v/>
      </c>
      <c r="AI410" s="195" t="str">
        <f t="shared" si="860"/>
        <v/>
      </c>
      <c r="AJ410" s="195" t="str">
        <f t="shared" si="860"/>
        <v/>
      </c>
      <c r="AK410" s="195" t="str">
        <f t="shared" si="860"/>
        <v/>
      </c>
      <c r="AL410" s="195" t="str">
        <f t="shared" si="860"/>
        <v/>
      </c>
      <c r="AM410" s="195" t="str">
        <f t="shared" si="860"/>
        <v/>
      </c>
      <c r="AN410" s="195" t="str">
        <f t="shared" si="860"/>
        <v/>
      </c>
      <c r="AO410" s="195" t="str">
        <f t="shared" si="860"/>
        <v/>
      </c>
      <c r="AP410" s="195" t="str">
        <f t="shared" si="860"/>
        <v/>
      </c>
      <c r="AQ410" s="196" t="str">
        <f>IF(J410&gt;0,"",IF(J411&gt;0,1,""))</f>
        <v/>
      </c>
      <c r="AR410" s="196" t="str">
        <f>IF(J410="","",IF(C410&gt;0,"",1))</f>
        <v/>
      </c>
      <c r="AS410" s="195" t="str">
        <f t="shared" si="842"/>
        <v/>
      </c>
      <c r="AT410" s="195" t="str">
        <f t="shared" si="842"/>
        <v/>
      </c>
      <c r="AU410" s="195" t="str">
        <f t="shared" si="842"/>
        <v/>
      </c>
      <c r="AV410" s="195" t="str">
        <f t="shared" si="842"/>
        <v/>
      </c>
      <c r="AW410" s="196">
        <f>COUNTIF($C$14:C410,C410)</f>
        <v>0</v>
      </c>
      <c r="AX410" s="195" t="str">
        <f t="shared" si="842"/>
        <v/>
      </c>
      <c r="AY410" s="195" t="str">
        <f t="shared" si="842"/>
        <v/>
      </c>
      <c r="AZ410" s="195" t="str">
        <f t="shared" si="842"/>
        <v/>
      </c>
      <c r="BA410" s="195" t="str">
        <f t="shared" si="842"/>
        <v/>
      </c>
    </row>
    <row r="411" spans="1:53" s="17" customFormat="1" ht="18" customHeight="1" thickBot="1">
      <c r="A411" s="344"/>
      <c r="B411" s="315"/>
      <c r="C411" s="317"/>
      <c r="D411" s="317"/>
      <c r="E411" s="317"/>
      <c r="F411" s="39" t="str">
        <f>IF(C410&gt;0,VLOOKUP(C410,男子登録情報!$A$1:$H$1688,5,0),"")</f>
        <v/>
      </c>
      <c r="G411" s="353"/>
      <c r="H411" s="353"/>
      <c r="I411" s="9" t="s">
        <v>33</v>
      </c>
      <c r="J411" s="152"/>
      <c r="K411" s="7" t="str">
        <f>IF(J411&gt;0,VLOOKUP(J411,男子登録情報!$J$2:$K$21,2,0),"")</f>
        <v/>
      </c>
      <c r="L411" s="9" t="s">
        <v>34</v>
      </c>
      <c r="M411" s="206"/>
      <c r="N411" s="8" t="str">
        <f t="shared" si="839"/>
        <v/>
      </c>
      <c r="O411" s="630"/>
      <c r="P411" s="305"/>
      <c r="Q411" s="306"/>
      <c r="R411" s="307"/>
      <c r="S411" s="330"/>
      <c r="T411" s="330"/>
      <c r="Y411" s="195" t="str">
        <f>IF(C410="","",COUNTIF($B$14:$C$462,C410))</f>
        <v/>
      </c>
      <c r="Z411" s="195" t="str">
        <f t="shared" ref="Z411" si="871">IF(C410="","",COUNTIF($J$14:$J$463,J411))</f>
        <v/>
      </c>
      <c r="AA411" s="195" t="str">
        <f t="shared" ref="AA411" si="872">IF(C410="","",IF(AND(Y411&gt;1,Z411&gt;1),1,""))</f>
        <v/>
      </c>
      <c r="AB411" s="195" t="str">
        <f t="shared" si="845"/>
        <v/>
      </c>
      <c r="AC411" s="195" t="str">
        <f t="shared" si="846"/>
        <v/>
      </c>
      <c r="AD411" s="195" t="str">
        <f t="shared" si="849"/>
        <v/>
      </c>
      <c r="AE411" s="195" t="str">
        <f t="shared" si="849"/>
        <v/>
      </c>
      <c r="AF411" s="195" t="str">
        <f t="shared" si="860"/>
        <v/>
      </c>
      <c r="AG411" s="195" t="str">
        <f t="shared" si="860"/>
        <v/>
      </c>
      <c r="AH411" s="195" t="str">
        <f t="shared" si="860"/>
        <v/>
      </c>
      <c r="AI411" s="195" t="str">
        <f t="shared" si="860"/>
        <v/>
      </c>
      <c r="AJ411" s="195" t="str">
        <f t="shared" si="860"/>
        <v/>
      </c>
      <c r="AK411" s="195" t="str">
        <f t="shared" si="860"/>
        <v/>
      </c>
      <c r="AL411" s="195" t="str">
        <f t="shared" si="860"/>
        <v/>
      </c>
      <c r="AM411" s="195" t="str">
        <f t="shared" si="860"/>
        <v/>
      </c>
      <c r="AN411" s="195" t="str">
        <f t="shared" si="860"/>
        <v/>
      </c>
      <c r="AO411" s="195" t="str">
        <f t="shared" si="860"/>
        <v/>
      </c>
      <c r="AP411" s="195" t="str">
        <f t="shared" si="860"/>
        <v/>
      </c>
      <c r="AQ411" s="196" t="str">
        <f>IF(J411&gt;0,"",IF(J412&gt;0,1,""))</f>
        <v/>
      </c>
      <c r="AR411" s="196" t="str">
        <f>IF(J411="","",IF(C410&gt;0,"",1))</f>
        <v/>
      </c>
      <c r="AS411" s="195" t="str">
        <f t="shared" si="842"/>
        <v/>
      </c>
      <c r="AT411" s="195" t="str">
        <f t="shared" si="842"/>
        <v/>
      </c>
      <c r="AU411" s="195" t="str">
        <f t="shared" si="842"/>
        <v/>
      </c>
      <c r="AV411" s="195" t="str">
        <f t="shared" si="842"/>
        <v/>
      </c>
      <c r="AW411" s="196"/>
      <c r="AX411" s="195" t="str">
        <f t="shared" si="842"/>
        <v/>
      </c>
      <c r="AY411" s="195" t="str">
        <f t="shared" si="842"/>
        <v/>
      </c>
      <c r="AZ411" s="195" t="str">
        <f t="shared" si="842"/>
        <v/>
      </c>
      <c r="BA411" s="195" t="str">
        <f t="shared" si="842"/>
        <v/>
      </c>
    </row>
    <row r="412" spans="1:53" s="17" customFormat="1" ht="18" customHeight="1" thickBot="1">
      <c r="A412" s="345"/>
      <c r="B412" s="303" t="s">
        <v>35</v>
      </c>
      <c r="C412" s="304"/>
      <c r="D412" s="40"/>
      <c r="E412" s="40"/>
      <c r="F412" s="41"/>
      <c r="G412" s="354"/>
      <c r="H412" s="354"/>
      <c r="I412" s="10" t="s">
        <v>36</v>
      </c>
      <c r="J412" s="152"/>
      <c r="K412" s="11" t="str">
        <f>IF(J412&gt;0,VLOOKUP(J412,男子登録情報!$J$2:$K$21,2,0),"")</f>
        <v/>
      </c>
      <c r="L412" s="12" t="s">
        <v>37</v>
      </c>
      <c r="M412" s="207"/>
      <c r="N412" s="8" t="str">
        <f t="shared" si="839"/>
        <v/>
      </c>
      <c r="O412" s="631"/>
      <c r="P412" s="308"/>
      <c r="Q412" s="309"/>
      <c r="R412" s="310"/>
      <c r="S412" s="331"/>
      <c r="T412" s="331"/>
      <c r="Y412" s="195" t="str">
        <f>IF(C410="","",COUNTIF($B$14:$C$462,C410))</f>
        <v/>
      </c>
      <c r="Z412" s="195" t="str">
        <f t="shared" ref="Z412" si="873">IF(C410="","",COUNTIF($J$14:$J$463,J412))</f>
        <v/>
      </c>
      <c r="AA412" s="195" t="str">
        <f t="shared" ref="AA412" si="874">IF(C410="","",IF(AND(Y412&gt;1,Z412&gt;1),1,""))</f>
        <v/>
      </c>
      <c r="AB412" s="195" t="str">
        <f t="shared" si="845"/>
        <v/>
      </c>
      <c r="AC412" s="195" t="str">
        <f t="shared" si="846"/>
        <v/>
      </c>
      <c r="AD412" s="195" t="str">
        <f t="shared" si="849"/>
        <v/>
      </c>
      <c r="AE412" s="195" t="str">
        <f t="shared" si="849"/>
        <v/>
      </c>
      <c r="AF412" s="195" t="str">
        <f t="shared" si="860"/>
        <v/>
      </c>
      <c r="AG412" s="195" t="str">
        <f t="shared" si="860"/>
        <v/>
      </c>
      <c r="AH412" s="195" t="str">
        <f t="shared" si="860"/>
        <v/>
      </c>
      <c r="AI412" s="195" t="str">
        <f t="shared" si="860"/>
        <v/>
      </c>
      <c r="AJ412" s="195" t="str">
        <f t="shared" si="860"/>
        <v/>
      </c>
      <c r="AK412" s="195" t="str">
        <f t="shared" si="860"/>
        <v/>
      </c>
      <c r="AL412" s="195" t="str">
        <f t="shared" si="860"/>
        <v/>
      </c>
      <c r="AM412" s="195" t="str">
        <f t="shared" si="860"/>
        <v/>
      </c>
      <c r="AN412" s="195" t="str">
        <f t="shared" si="860"/>
        <v/>
      </c>
      <c r="AO412" s="195" t="str">
        <f t="shared" si="860"/>
        <v/>
      </c>
      <c r="AP412" s="195" t="str">
        <f t="shared" si="860"/>
        <v/>
      </c>
      <c r="AQ412" s="196" t="str">
        <f>IF(C410="","",IF(S410&gt;0,"",IF(T410&gt;0,"",IF(COUNTBLANK(J410:J412)&lt;3,"",1))))</f>
        <v/>
      </c>
      <c r="AR412" s="196" t="str">
        <f>IF(J412="","",IF(C410&gt;0,"",1))</f>
        <v/>
      </c>
      <c r="AS412" s="195" t="str">
        <f t="shared" si="842"/>
        <v/>
      </c>
      <c r="AT412" s="195" t="str">
        <f t="shared" si="842"/>
        <v/>
      </c>
      <c r="AU412" s="195" t="str">
        <f t="shared" si="842"/>
        <v/>
      </c>
      <c r="AV412" s="195" t="str">
        <f t="shared" si="842"/>
        <v/>
      </c>
      <c r="AW412" s="196"/>
      <c r="AX412" s="195" t="str">
        <f t="shared" si="842"/>
        <v/>
      </c>
      <c r="AY412" s="195" t="str">
        <f t="shared" si="842"/>
        <v/>
      </c>
      <c r="AZ412" s="195" t="str">
        <f t="shared" si="842"/>
        <v/>
      </c>
      <c r="BA412" s="195" t="str">
        <f t="shared" si="842"/>
        <v/>
      </c>
    </row>
    <row r="413" spans="1:53" s="17" customFormat="1" ht="18" customHeight="1" thickTop="1" thickBot="1">
      <c r="A413" s="343">
        <v>134</v>
      </c>
      <c r="B413" s="314" t="s">
        <v>1234</v>
      </c>
      <c r="C413" s="316"/>
      <c r="D413" s="316" t="str">
        <f>IF(C413&gt;0,VLOOKUP(C413,男子登録情報!$A$1:$H$1688,3,0),"")</f>
        <v/>
      </c>
      <c r="E413" s="316" t="str">
        <f>IF(C413&gt;0,VLOOKUP(C413,男子登録情報!$A$1:$H$1688,4,0),"")</f>
        <v/>
      </c>
      <c r="F413" s="38" t="str">
        <f>IF(C413&gt;0,VLOOKUP(C413,男子登録情報!$A$1:$H$1688,8,0),"")</f>
        <v/>
      </c>
      <c r="G413" s="352" t="e">
        <f>IF(F414&gt;0,VLOOKUP(F414,男子登録情報!$N$2:$O$48,2,0),"")</f>
        <v>#N/A</v>
      </c>
      <c r="H413" s="352" t="str">
        <f>IF(C413&gt;0,TEXT(C413,"100000000"),"")</f>
        <v/>
      </c>
      <c r="I413" s="6" t="s">
        <v>29</v>
      </c>
      <c r="J413" s="152"/>
      <c r="K413" s="7" t="str">
        <f>IF(J413&gt;0,VLOOKUP(J413,男子登録情報!$J$1:$K$21,2,0),"")</f>
        <v/>
      </c>
      <c r="L413" s="6" t="s">
        <v>32</v>
      </c>
      <c r="M413" s="208"/>
      <c r="N413" s="8" t="str">
        <f t="shared" si="839"/>
        <v/>
      </c>
      <c r="O413" s="630"/>
      <c r="P413" s="326"/>
      <c r="Q413" s="327"/>
      <c r="R413" s="328"/>
      <c r="S413" s="329" t="str">
        <f>IF(C413="","",IF(COUNTIF('様式Ⅱ(男子4×100mR)'!$C$18:$C$29,C413)=0,"",$A$5))</f>
        <v/>
      </c>
      <c r="T413" s="329" t="str">
        <f>IF(C413="","",IF(COUNTIF('様式Ⅱ(男子4×400mR)'!$C$18:$C$29,C413)=0,"",$A$5))</f>
        <v/>
      </c>
      <c r="Y413" s="195" t="str">
        <f>IF(C413="","",COUNTIF($B$14:$C$462,C413))</f>
        <v/>
      </c>
      <c r="Z413" s="195" t="str">
        <f t="shared" ref="Z413" si="875">IF(C413="","",COUNTIF($J$14:$J$463,J413))</f>
        <v/>
      </c>
      <c r="AA413" s="195" t="str">
        <f t="shared" ref="AA413" si="876">IF(C413="","",IF(AND(Y413&gt;1,Z413&gt;1),1,""))</f>
        <v/>
      </c>
      <c r="AB413" s="195" t="str">
        <f t="shared" si="845"/>
        <v/>
      </c>
      <c r="AC413" s="195" t="str">
        <f t="shared" si="846"/>
        <v/>
      </c>
      <c r="AD413" s="195" t="str">
        <f t="shared" si="849"/>
        <v/>
      </c>
      <c r="AE413" s="195" t="str">
        <f t="shared" si="849"/>
        <v/>
      </c>
      <c r="AF413" s="195" t="str">
        <f t="shared" si="860"/>
        <v/>
      </c>
      <c r="AG413" s="195" t="str">
        <f t="shared" si="860"/>
        <v/>
      </c>
      <c r="AH413" s="195" t="str">
        <f t="shared" si="860"/>
        <v/>
      </c>
      <c r="AI413" s="195" t="str">
        <f t="shared" si="860"/>
        <v/>
      </c>
      <c r="AJ413" s="195" t="str">
        <f t="shared" si="860"/>
        <v/>
      </c>
      <c r="AK413" s="195" t="str">
        <f t="shared" si="860"/>
        <v/>
      </c>
      <c r="AL413" s="195" t="str">
        <f t="shared" si="860"/>
        <v/>
      </c>
      <c r="AM413" s="195" t="str">
        <f t="shared" si="860"/>
        <v/>
      </c>
      <c r="AN413" s="195" t="str">
        <f t="shared" si="860"/>
        <v/>
      </c>
      <c r="AO413" s="195" t="str">
        <f t="shared" si="860"/>
        <v/>
      </c>
      <c r="AP413" s="195" t="str">
        <f t="shared" si="860"/>
        <v/>
      </c>
      <c r="AQ413" s="196" t="str">
        <f>IF(J413&gt;0,"",IF(J414&gt;0,1,""))</f>
        <v/>
      </c>
      <c r="AR413" s="196" t="str">
        <f>IF(J413="","",IF(C413&gt;0,"",1))</f>
        <v/>
      </c>
      <c r="AS413" s="195" t="str">
        <f t="shared" si="842"/>
        <v/>
      </c>
      <c r="AT413" s="195" t="str">
        <f t="shared" si="842"/>
        <v/>
      </c>
      <c r="AU413" s="195" t="str">
        <f t="shared" si="842"/>
        <v/>
      </c>
      <c r="AV413" s="195" t="str">
        <f t="shared" si="842"/>
        <v/>
      </c>
      <c r="AW413" s="196">
        <f>COUNTIF($C$14:C413,C413)</f>
        <v>0</v>
      </c>
      <c r="AX413" s="195" t="str">
        <f t="shared" si="842"/>
        <v/>
      </c>
      <c r="AY413" s="195" t="str">
        <f t="shared" si="842"/>
        <v/>
      </c>
      <c r="AZ413" s="195" t="str">
        <f t="shared" si="842"/>
        <v/>
      </c>
      <c r="BA413" s="195" t="str">
        <f t="shared" si="842"/>
        <v/>
      </c>
    </row>
    <row r="414" spans="1:53" s="17" customFormat="1" ht="18" customHeight="1" thickBot="1">
      <c r="A414" s="344"/>
      <c r="B414" s="315"/>
      <c r="C414" s="317"/>
      <c r="D414" s="317"/>
      <c r="E414" s="317"/>
      <c r="F414" s="39" t="str">
        <f>IF(C413&gt;0,VLOOKUP(C413,男子登録情報!$A$1:$H$1688,5,0),"")</f>
        <v/>
      </c>
      <c r="G414" s="353"/>
      <c r="H414" s="353"/>
      <c r="I414" s="9" t="s">
        <v>33</v>
      </c>
      <c r="J414" s="152"/>
      <c r="K414" s="7" t="str">
        <f>IF(J414&gt;0,VLOOKUP(J414,男子登録情報!$J$2:$K$21,2,0),"")</f>
        <v/>
      </c>
      <c r="L414" s="9" t="s">
        <v>34</v>
      </c>
      <c r="M414" s="206"/>
      <c r="N414" s="8" t="str">
        <f t="shared" si="839"/>
        <v/>
      </c>
      <c r="O414" s="630"/>
      <c r="P414" s="305"/>
      <c r="Q414" s="306"/>
      <c r="R414" s="307"/>
      <c r="S414" s="330"/>
      <c r="T414" s="330"/>
      <c r="Y414" s="195" t="str">
        <f>IF(C413="","",COUNTIF($B$14:$C$462,C413))</f>
        <v/>
      </c>
      <c r="Z414" s="195" t="str">
        <f t="shared" ref="Z414" si="877">IF(C413="","",COUNTIF($J$14:$J$463,J414))</f>
        <v/>
      </c>
      <c r="AA414" s="195" t="str">
        <f t="shared" ref="AA414" si="878">IF(C413="","",IF(AND(Y414&gt;1,Z414&gt;1),1,""))</f>
        <v/>
      </c>
      <c r="AB414" s="195" t="str">
        <f t="shared" si="845"/>
        <v/>
      </c>
      <c r="AC414" s="195" t="str">
        <f t="shared" si="846"/>
        <v/>
      </c>
      <c r="AD414" s="195" t="str">
        <f t="shared" si="849"/>
        <v/>
      </c>
      <c r="AE414" s="195" t="str">
        <f t="shared" si="849"/>
        <v/>
      </c>
      <c r="AF414" s="195" t="str">
        <f t="shared" si="860"/>
        <v/>
      </c>
      <c r="AG414" s="195" t="str">
        <f t="shared" si="860"/>
        <v/>
      </c>
      <c r="AH414" s="195" t="str">
        <f t="shared" si="860"/>
        <v/>
      </c>
      <c r="AI414" s="195" t="str">
        <f t="shared" si="860"/>
        <v/>
      </c>
      <c r="AJ414" s="195" t="str">
        <f t="shared" si="860"/>
        <v/>
      </c>
      <c r="AK414" s="195" t="str">
        <f t="shared" si="860"/>
        <v/>
      </c>
      <c r="AL414" s="195" t="str">
        <f t="shared" si="860"/>
        <v/>
      </c>
      <c r="AM414" s="195" t="str">
        <f t="shared" si="860"/>
        <v/>
      </c>
      <c r="AN414" s="195" t="str">
        <f t="shared" si="860"/>
        <v/>
      </c>
      <c r="AO414" s="195" t="str">
        <f t="shared" si="860"/>
        <v/>
      </c>
      <c r="AP414" s="195" t="str">
        <f t="shared" si="860"/>
        <v/>
      </c>
      <c r="AQ414" s="196" t="str">
        <f>IF(J414&gt;0,"",IF(J415&gt;0,1,""))</f>
        <v/>
      </c>
      <c r="AR414" s="196" t="str">
        <f>IF(J414="","",IF(C413&gt;0,"",1))</f>
        <v/>
      </c>
      <c r="AS414" s="195" t="str">
        <f t="shared" ref="AS414:BA429" si="879">IF($J414="","",COUNTIF($M414,AS$13))</f>
        <v/>
      </c>
      <c r="AT414" s="195" t="str">
        <f t="shared" si="879"/>
        <v/>
      </c>
      <c r="AU414" s="195" t="str">
        <f t="shared" si="879"/>
        <v/>
      </c>
      <c r="AV414" s="195" t="str">
        <f t="shared" si="879"/>
        <v/>
      </c>
      <c r="AW414" s="196"/>
      <c r="AX414" s="195" t="str">
        <f t="shared" si="879"/>
        <v/>
      </c>
      <c r="AY414" s="195" t="str">
        <f t="shared" si="879"/>
        <v/>
      </c>
      <c r="AZ414" s="195" t="str">
        <f t="shared" si="879"/>
        <v/>
      </c>
      <c r="BA414" s="195" t="str">
        <f t="shared" si="879"/>
        <v/>
      </c>
    </row>
    <row r="415" spans="1:53" s="17" customFormat="1" ht="18" customHeight="1" thickBot="1">
      <c r="A415" s="345"/>
      <c r="B415" s="303" t="s">
        <v>35</v>
      </c>
      <c r="C415" s="304"/>
      <c r="D415" s="40"/>
      <c r="E415" s="40"/>
      <c r="F415" s="41"/>
      <c r="G415" s="354"/>
      <c r="H415" s="354"/>
      <c r="I415" s="10" t="s">
        <v>36</v>
      </c>
      <c r="J415" s="152"/>
      <c r="K415" s="11" t="str">
        <f>IF(J415&gt;0,VLOOKUP(J415,男子登録情報!$J$2:$K$21,2,0),"")</f>
        <v/>
      </c>
      <c r="L415" s="12" t="s">
        <v>37</v>
      </c>
      <c r="M415" s="207"/>
      <c r="N415" s="8" t="str">
        <f t="shared" si="839"/>
        <v/>
      </c>
      <c r="O415" s="631"/>
      <c r="P415" s="308"/>
      <c r="Q415" s="309"/>
      <c r="R415" s="310"/>
      <c r="S415" s="331"/>
      <c r="T415" s="331"/>
      <c r="Y415" s="195" t="str">
        <f>IF(C413="","",COUNTIF($B$14:$C$462,C413))</f>
        <v/>
      </c>
      <c r="Z415" s="195" t="str">
        <f t="shared" ref="Z415" si="880">IF(C413="","",COUNTIF($J$14:$J$463,J415))</f>
        <v/>
      </c>
      <c r="AA415" s="195" t="str">
        <f t="shared" ref="AA415" si="881">IF(C413="","",IF(AND(Y415&gt;1,Z415&gt;1),1,""))</f>
        <v/>
      </c>
      <c r="AB415" s="195" t="str">
        <f t="shared" si="845"/>
        <v/>
      </c>
      <c r="AC415" s="195" t="str">
        <f t="shared" si="846"/>
        <v/>
      </c>
      <c r="AD415" s="195" t="str">
        <f t="shared" si="849"/>
        <v/>
      </c>
      <c r="AE415" s="195" t="str">
        <f t="shared" si="849"/>
        <v/>
      </c>
      <c r="AF415" s="195" t="str">
        <f t="shared" si="860"/>
        <v/>
      </c>
      <c r="AG415" s="195" t="str">
        <f t="shared" si="860"/>
        <v/>
      </c>
      <c r="AH415" s="195" t="str">
        <f t="shared" si="860"/>
        <v/>
      </c>
      <c r="AI415" s="195" t="str">
        <f t="shared" si="860"/>
        <v/>
      </c>
      <c r="AJ415" s="195" t="str">
        <f t="shared" si="860"/>
        <v/>
      </c>
      <c r="AK415" s="195" t="str">
        <f t="shared" si="860"/>
        <v/>
      </c>
      <c r="AL415" s="195" t="str">
        <f t="shared" si="860"/>
        <v/>
      </c>
      <c r="AM415" s="195" t="str">
        <f t="shared" si="860"/>
        <v/>
      </c>
      <c r="AN415" s="195" t="str">
        <f t="shared" si="860"/>
        <v/>
      </c>
      <c r="AO415" s="195" t="str">
        <f t="shared" si="860"/>
        <v/>
      </c>
      <c r="AP415" s="195" t="str">
        <f t="shared" si="860"/>
        <v/>
      </c>
      <c r="AQ415" s="196" t="str">
        <f>IF(C413="","",IF(S413&gt;0,"",IF(T413&gt;0,"",IF(COUNTBLANK(J413:J415)&lt;3,"",1))))</f>
        <v/>
      </c>
      <c r="AR415" s="196" t="str">
        <f>IF(J415="","",IF(C413&gt;0,"",1))</f>
        <v/>
      </c>
      <c r="AS415" s="195" t="str">
        <f t="shared" si="879"/>
        <v/>
      </c>
      <c r="AT415" s="195" t="str">
        <f t="shared" si="879"/>
        <v/>
      </c>
      <c r="AU415" s="195" t="str">
        <f t="shared" si="879"/>
        <v/>
      </c>
      <c r="AV415" s="195" t="str">
        <f t="shared" si="879"/>
        <v/>
      </c>
      <c r="AW415" s="196"/>
      <c r="AX415" s="195" t="str">
        <f t="shared" si="879"/>
        <v/>
      </c>
      <c r="AY415" s="195" t="str">
        <f t="shared" si="879"/>
        <v/>
      </c>
      <c r="AZ415" s="195" t="str">
        <f t="shared" si="879"/>
        <v/>
      </c>
      <c r="BA415" s="195" t="str">
        <f t="shared" si="879"/>
        <v/>
      </c>
    </row>
    <row r="416" spans="1:53" s="17" customFormat="1" ht="18" customHeight="1" thickTop="1" thickBot="1">
      <c r="A416" s="343">
        <v>135</v>
      </c>
      <c r="B416" s="314" t="s">
        <v>1234</v>
      </c>
      <c r="C416" s="316"/>
      <c r="D416" s="316" t="str">
        <f>IF(C416&gt;0,VLOOKUP(C416,男子登録情報!$A$1:$H$1688,3,0),"")</f>
        <v/>
      </c>
      <c r="E416" s="316" t="str">
        <f>IF(C416&gt;0,VLOOKUP(C416,男子登録情報!$A$1:$H$1688,4,0),"")</f>
        <v/>
      </c>
      <c r="F416" s="38" t="str">
        <f>IF(C416&gt;0,VLOOKUP(C416,男子登録情報!$A$1:$H$1688,8,0),"")</f>
        <v/>
      </c>
      <c r="G416" s="352" t="e">
        <f>IF(F417&gt;0,VLOOKUP(F417,男子登録情報!$N$2:$O$48,2,0),"")</f>
        <v>#N/A</v>
      </c>
      <c r="H416" s="352" t="str">
        <f>IF(C416&gt;0,TEXT(C416,"100000000"),"")</f>
        <v/>
      </c>
      <c r="I416" s="6" t="s">
        <v>29</v>
      </c>
      <c r="J416" s="152"/>
      <c r="K416" s="7" t="str">
        <f>IF(J416&gt;0,VLOOKUP(J416,男子登録情報!$J$1:$K$21,2,0),"")</f>
        <v/>
      </c>
      <c r="L416" s="6" t="s">
        <v>32</v>
      </c>
      <c r="M416" s="208"/>
      <c r="N416" s="8" t="str">
        <f t="shared" si="839"/>
        <v/>
      </c>
      <c r="O416" s="630"/>
      <c r="P416" s="326"/>
      <c r="Q416" s="327"/>
      <c r="R416" s="328"/>
      <c r="S416" s="329" t="str">
        <f>IF(C416="","",IF(COUNTIF('様式Ⅱ(男子4×100mR)'!$C$18:$C$29,C416)=0,"",$A$5))</f>
        <v/>
      </c>
      <c r="T416" s="329" t="str">
        <f>IF(C416="","",IF(COUNTIF('様式Ⅱ(男子4×400mR)'!$C$18:$C$29,C416)=0,"",$A$5))</f>
        <v/>
      </c>
      <c r="Y416" s="195" t="str">
        <f>IF(C416="","",COUNTIF($B$14:$C$462,C416))</f>
        <v/>
      </c>
      <c r="Z416" s="195" t="str">
        <f t="shared" ref="Z416" si="882">IF(C416="","",COUNTIF($J$14:$J$463,J416))</f>
        <v/>
      </c>
      <c r="AA416" s="195" t="str">
        <f t="shared" ref="AA416" si="883">IF(C416="","",IF(AND(Y416&gt;1,Z416&gt;1),1,""))</f>
        <v/>
      </c>
      <c r="AB416" s="195" t="str">
        <f t="shared" si="845"/>
        <v/>
      </c>
      <c r="AC416" s="195" t="str">
        <f t="shared" si="846"/>
        <v/>
      </c>
      <c r="AD416" s="195" t="str">
        <f t="shared" si="849"/>
        <v/>
      </c>
      <c r="AE416" s="195" t="str">
        <f t="shared" si="849"/>
        <v/>
      </c>
      <c r="AF416" s="195" t="str">
        <f t="shared" si="860"/>
        <v/>
      </c>
      <c r="AG416" s="195" t="str">
        <f t="shared" si="860"/>
        <v/>
      </c>
      <c r="AH416" s="195" t="str">
        <f t="shared" si="860"/>
        <v/>
      </c>
      <c r="AI416" s="195" t="str">
        <f t="shared" si="860"/>
        <v/>
      </c>
      <c r="AJ416" s="195" t="str">
        <f t="shared" si="860"/>
        <v/>
      </c>
      <c r="AK416" s="195" t="str">
        <f t="shared" si="860"/>
        <v/>
      </c>
      <c r="AL416" s="195" t="str">
        <f t="shared" si="860"/>
        <v/>
      </c>
      <c r="AM416" s="195" t="str">
        <f t="shared" si="860"/>
        <v/>
      </c>
      <c r="AN416" s="195" t="str">
        <f t="shared" si="860"/>
        <v/>
      </c>
      <c r="AO416" s="195" t="str">
        <f t="shared" si="860"/>
        <v/>
      </c>
      <c r="AP416" s="195" t="str">
        <f t="shared" si="860"/>
        <v/>
      </c>
      <c r="AQ416" s="196" t="str">
        <f>IF(J416&gt;0,"",IF(J417&gt;0,1,""))</f>
        <v/>
      </c>
      <c r="AR416" s="196" t="str">
        <f>IF(J416="","",IF(C416&gt;0,"",1))</f>
        <v/>
      </c>
      <c r="AS416" s="195" t="str">
        <f t="shared" si="879"/>
        <v/>
      </c>
      <c r="AT416" s="195" t="str">
        <f t="shared" si="879"/>
        <v/>
      </c>
      <c r="AU416" s="195" t="str">
        <f t="shared" si="879"/>
        <v/>
      </c>
      <c r="AV416" s="195" t="str">
        <f t="shared" si="879"/>
        <v/>
      </c>
      <c r="AW416" s="196">
        <f>COUNTIF($C$14:C416,C416)</f>
        <v>0</v>
      </c>
      <c r="AX416" s="195" t="str">
        <f t="shared" si="879"/>
        <v/>
      </c>
      <c r="AY416" s="195" t="str">
        <f t="shared" si="879"/>
        <v/>
      </c>
      <c r="AZ416" s="195" t="str">
        <f t="shared" si="879"/>
        <v/>
      </c>
      <c r="BA416" s="195" t="str">
        <f t="shared" si="879"/>
        <v/>
      </c>
    </row>
    <row r="417" spans="1:53" s="17" customFormat="1" ht="18" customHeight="1" thickBot="1">
      <c r="A417" s="344"/>
      <c r="B417" s="315"/>
      <c r="C417" s="317"/>
      <c r="D417" s="317"/>
      <c r="E417" s="317"/>
      <c r="F417" s="39" t="str">
        <f>IF(C416&gt;0,VLOOKUP(C416,男子登録情報!$A$1:$H$1688,5,0),"")</f>
        <v/>
      </c>
      <c r="G417" s="353"/>
      <c r="H417" s="353"/>
      <c r="I417" s="9" t="s">
        <v>33</v>
      </c>
      <c r="J417" s="152"/>
      <c r="K417" s="7" t="str">
        <f>IF(J417&gt;0,VLOOKUP(J417,男子登録情報!$J$2:$K$21,2,0),"")</f>
        <v/>
      </c>
      <c r="L417" s="9" t="s">
        <v>34</v>
      </c>
      <c r="M417" s="206"/>
      <c r="N417" s="8" t="str">
        <f t="shared" si="839"/>
        <v/>
      </c>
      <c r="O417" s="630"/>
      <c r="P417" s="305"/>
      <c r="Q417" s="306"/>
      <c r="R417" s="307"/>
      <c r="S417" s="330"/>
      <c r="T417" s="330"/>
      <c r="Y417" s="195" t="str">
        <f>IF(C416="","",COUNTIF($B$14:$C$462,C416))</f>
        <v/>
      </c>
      <c r="Z417" s="195" t="str">
        <f t="shared" ref="Z417" si="884">IF(C416="","",COUNTIF($J$14:$J$463,J417))</f>
        <v/>
      </c>
      <c r="AA417" s="195" t="str">
        <f t="shared" ref="AA417" si="885">IF(C416="","",IF(AND(Y417&gt;1,Z417&gt;1),1,""))</f>
        <v/>
      </c>
      <c r="AB417" s="195" t="str">
        <f t="shared" si="845"/>
        <v/>
      </c>
      <c r="AC417" s="195" t="str">
        <f t="shared" si="846"/>
        <v/>
      </c>
      <c r="AD417" s="195" t="str">
        <f t="shared" si="849"/>
        <v/>
      </c>
      <c r="AE417" s="195" t="str">
        <f t="shared" si="849"/>
        <v/>
      </c>
      <c r="AF417" s="195" t="str">
        <f t="shared" si="860"/>
        <v/>
      </c>
      <c r="AG417" s="195" t="str">
        <f t="shared" si="860"/>
        <v/>
      </c>
      <c r="AH417" s="195" t="str">
        <f t="shared" si="860"/>
        <v/>
      </c>
      <c r="AI417" s="195" t="str">
        <f t="shared" si="860"/>
        <v/>
      </c>
      <c r="AJ417" s="195" t="str">
        <f t="shared" si="860"/>
        <v/>
      </c>
      <c r="AK417" s="195" t="str">
        <f t="shared" si="860"/>
        <v/>
      </c>
      <c r="AL417" s="195" t="str">
        <f t="shared" si="860"/>
        <v/>
      </c>
      <c r="AM417" s="195" t="str">
        <f t="shared" si="860"/>
        <v/>
      </c>
      <c r="AN417" s="195" t="str">
        <f t="shared" si="860"/>
        <v/>
      </c>
      <c r="AO417" s="195" t="str">
        <f t="shared" si="860"/>
        <v/>
      </c>
      <c r="AP417" s="195" t="str">
        <f t="shared" si="860"/>
        <v/>
      </c>
      <c r="AQ417" s="196" t="str">
        <f>IF(J417&gt;0,"",IF(J418&gt;0,1,""))</f>
        <v/>
      </c>
      <c r="AR417" s="196" t="str">
        <f>IF(J417="","",IF(C416&gt;0,"",1))</f>
        <v/>
      </c>
      <c r="AS417" s="195" t="str">
        <f t="shared" si="879"/>
        <v/>
      </c>
      <c r="AT417" s="195" t="str">
        <f t="shared" si="879"/>
        <v/>
      </c>
      <c r="AU417" s="195" t="str">
        <f t="shared" si="879"/>
        <v/>
      </c>
      <c r="AV417" s="195" t="str">
        <f t="shared" si="879"/>
        <v/>
      </c>
      <c r="AW417" s="196"/>
      <c r="AX417" s="195" t="str">
        <f t="shared" si="879"/>
        <v/>
      </c>
      <c r="AY417" s="195" t="str">
        <f t="shared" si="879"/>
        <v/>
      </c>
      <c r="AZ417" s="195" t="str">
        <f t="shared" si="879"/>
        <v/>
      </c>
      <c r="BA417" s="195" t="str">
        <f t="shared" si="879"/>
        <v/>
      </c>
    </row>
    <row r="418" spans="1:53" s="17" customFormat="1" ht="18" customHeight="1" thickBot="1">
      <c r="A418" s="345"/>
      <c r="B418" s="303" t="s">
        <v>35</v>
      </c>
      <c r="C418" s="304"/>
      <c r="D418" s="40"/>
      <c r="E418" s="40"/>
      <c r="F418" s="41"/>
      <c r="G418" s="354"/>
      <c r="H418" s="354"/>
      <c r="I418" s="10" t="s">
        <v>36</v>
      </c>
      <c r="J418" s="152"/>
      <c r="K418" s="11" t="str">
        <f>IF(J418&gt;0,VLOOKUP(J418,男子登録情報!$J$2:$K$21,2,0),"")</f>
        <v/>
      </c>
      <c r="L418" s="12" t="s">
        <v>37</v>
      </c>
      <c r="M418" s="207"/>
      <c r="N418" s="8" t="str">
        <f t="shared" si="839"/>
        <v/>
      </c>
      <c r="O418" s="631"/>
      <c r="P418" s="308"/>
      <c r="Q418" s="309"/>
      <c r="R418" s="310"/>
      <c r="S418" s="331"/>
      <c r="T418" s="331"/>
      <c r="Y418" s="195" t="str">
        <f>IF(C416="","",COUNTIF($B$14:$C$462,C416))</f>
        <v/>
      </c>
      <c r="Z418" s="195" t="str">
        <f t="shared" ref="Z418" si="886">IF(C416="","",COUNTIF($J$14:$J$463,J418))</f>
        <v/>
      </c>
      <c r="AA418" s="195" t="str">
        <f t="shared" ref="AA418" si="887">IF(C416="","",IF(AND(Y418&gt;1,Z418&gt;1),1,""))</f>
        <v/>
      </c>
      <c r="AB418" s="195" t="str">
        <f t="shared" si="845"/>
        <v/>
      </c>
      <c r="AC418" s="195" t="str">
        <f t="shared" si="846"/>
        <v/>
      </c>
      <c r="AD418" s="195" t="str">
        <f t="shared" si="849"/>
        <v/>
      </c>
      <c r="AE418" s="195" t="str">
        <f t="shared" si="849"/>
        <v/>
      </c>
      <c r="AF418" s="195" t="str">
        <f t="shared" si="860"/>
        <v/>
      </c>
      <c r="AG418" s="195" t="str">
        <f t="shared" si="860"/>
        <v/>
      </c>
      <c r="AH418" s="195" t="str">
        <f t="shared" si="860"/>
        <v/>
      </c>
      <c r="AI418" s="195" t="str">
        <f t="shared" si="860"/>
        <v/>
      </c>
      <c r="AJ418" s="195" t="str">
        <f t="shared" si="860"/>
        <v/>
      </c>
      <c r="AK418" s="195" t="str">
        <f t="shared" si="860"/>
        <v/>
      </c>
      <c r="AL418" s="195" t="str">
        <f t="shared" si="860"/>
        <v/>
      </c>
      <c r="AM418" s="195" t="str">
        <f t="shared" si="860"/>
        <v/>
      </c>
      <c r="AN418" s="195" t="str">
        <f t="shared" si="860"/>
        <v/>
      </c>
      <c r="AO418" s="195" t="str">
        <f t="shared" si="860"/>
        <v/>
      </c>
      <c r="AP418" s="195" t="str">
        <f t="shared" si="860"/>
        <v/>
      </c>
      <c r="AQ418" s="196" t="str">
        <f>IF(C416="","",IF(S416&gt;0,"",IF(T416&gt;0,"",IF(COUNTBLANK(J416:J418)&lt;3,"",1))))</f>
        <v/>
      </c>
      <c r="AR418" s="196" t="str">
        <f>IF(J418="","",IF(C416&gt;0,"",1))</f>
        <v/>
      </c>
      <c r="AS418" s="195" t="str">
        <f t="shared" si="879"/>
        <v/>
      </c>
      <c r="AT418" s="195" t="str">
        <f t="shared" si="879"/>
        <v/>
      </c>
      <c r="AU418" s="195" t="str">
        <f t="shared" si="879"/>
        <v/>
      </c>
      <c r="AV418" s="195" t="str">
        <f t="shared" si="879"/>
        <v/>
      </c>
      <c r="AW418" s="196"/>
      <c r="AX418" s="195" t="str">
        <f t="shared" si="879"/>
        <v/>
      </c>
      <c r="AY418" s="195" t="str">
        <f t="shared" si="879"/>
        <v/>
      </c>
      <c r="AZ418" s="195" t="str">
        <f t="shared" si="879"/>
        <v/>
      </c>
      <c r="BA418" s="195" t="str">
        <f t="shared" si="879"/>
        <v/>
      </c>
    </row>
    <row r="419" spans="1:53" s="17" customFormat="1" ht="18" customHeight="1" thickTop="1" thickBot="1">
      <c r="A419" s="343">
        <v>136</v>
      </c>
      <c r="B419" s="314" t="s">
        <v>1234</v>
      </c>
      <c r="C419" s="316"/>
      <c r="D419" s="316" t="str">
        <f>IF(C419&gt;0,VLOOKUP(C419,男子登録情報!$A$1:$H$1688,3,0),"")</f>
        <v/>
      </c>
      <c r="E419" s="316" t="str">
        <f>IF(C419&gt;0,VLOOKUP(C419,男子登録情報!$A$1:$H$1688,4,0),"")</f>
        <v/>
      </c>
      <c r="F419" s="38" t="str">
        <f>IF(C419&gt;0,VLOOKUP(C419,男子登録情報!$A$1:$H$1688,8,0),"")</f>
        <v/>
      </c>
      <c r="G419" s="352" t="e">
        <f>IF(F420&gt;0,VLOOKUP(F420,男子登録情報!$N$2:$O$48,2,0),"")</f>
        <v>#N/A</v>
      </c>
      <c r="H419" s="352" t="str">
        <f>IF(C419&gt;0,TEXT(C419,"100000000"),"")</f>
        <v/>
      </c>
      <c r="I419" s="6" t="s">
        <v>29</v>
      </c>
      <c r="J419" s="152"/>
      <c r="K419" s="7" t="str">
        <f>IF(J419&gt;0,VLOOKUP(J419,男子登録情報!$J$1:$K$21,2,0),"")</f>
        <v/>
      </c>
      <c r="L419" s="6" t="s">
        <v>32</v>
      </c>
      <c r="M419" s="208"/>
      <c r="N419" s="8" t="str">
        <f t="shared" si="839"/>
        <v/>
      </c>
      <c r="O419" s="630"/>
      <c r="P419" s="326"/>
      <c r="Q419" s="327"/>
      <c r="R419" s="328"/>
      <c r="S419" s="329" t="str">
        <f>IF(C419="","",IF(COUNTIF('様式Ⅱ(男子4×100mR)'!$C$18:$C$29,C419)=0,"",$A$5))</f>
        <v/>
      </c>
      <c r="T419" s="329" t="str">
        <f>IF(C419="","",IF(COUNTIF('様式Ⅱ(男子4×400mR)'!$C$18:$C$29,C419)=0,"",$A$5))</f>
        <v/>
      </c>
      <c r="Y419" s="195" t="str">
        <f>IF(C419="","",COUNTIF($B$14:$C$462,C419))</f>
        <v/>
      </c>
      <c r="Z419" s="195" t="str">
        <f t="shared" ref="Z419" si="888">IF(C419="","",COUNTIF($J$14:$J$463,J419))</f>
        <v/>
      </c>
      <c r="AA419" s="195" t="str">
        <f t="shared" ref="AA419" si="889">IF(C419="","",IF(AND(Y419&gt;1,Z419&gt;1),1,""))</f>
        <v/>
      </c>
      <c r="AB419" s="195" t="str">
        <f t="shared" si="845"/>
        <v/>
      </c>
      <c r="AC419" s="195" t="str">
        <f t="shared" si="846"/>
        <v/>
      </c>
      <c r="AD419" s="195" t="str">
        <f t="shared" si="849"/>
        <v/>
      </c>
      <c r="AE419" s="195" t="str">
        <f t="shared" si="849"/>
        <v/>
      </c>
      <c r="AF419" s="195" t="str">
        <f t="shared" si="860"/>
        <v/>
      </c>
      <c r="AG419" s="195" t="str">
        <f t="shared" si="860"/>
        <v/>
      </c>
      <c r="AH419" s="195" t="str">
        <f t="shared" si="860"/>
        <v/>
      </c>
      <c r="AI419" s="195" t="str">
        <f t="shared" si="860"/>
        <v/>
      </c>
      <c r="AJ419" s="195" t="str">
        <f t="shared" si="860"/>
        <v/>
      </c>
      <c r="AK419" s="195" t="str">
        <f t="shared" si="860"/>
        <v/>
      </c>
      <c r="AL419" s="195" t="str">
        <f t="shared" si="860"/>
        <v/>
      </c>
      <c r="AM419" s="195" t="str">
        <f t="shared" si="860"/>
        <v/>
      </c>
      <c r="AN419" s="195" t="str">
        <f t="shared" si="860"/>
        <v/>
      </c>
      <c r="AO419" s="195" t="str">
        <f t="shared" si="860"/>
        <v/>
      </c>
      <c r="AP419" s="195" t="str">
        <f t="shared" si="860"/>
        <v/>
      </c>
      <c r="AQ419" s="196" t="str">
        <f>IF(J419&gt;0,"",IF(J420&gt;0,1,""))</f>
        <v/>
      </c>
      <c r="AR419" s="196" t="str">
        <f>IF(J419="","",IF(C419&gt;0,"",1))</f>
        <v/>
      </c>
      <c r="AS419" s="195" t="str">
        <f t="shared" si="879"/>
        <v/>
      </c>
      <c r="AT419" s="195" t="str">
        <f t="shared" si="879"/>
        <v/>
      </c>
      <c r="AU419" s="195" t="str">
        <f t="shared" si="879"/>
        <v/>
      </c>
      <c r="AV419" s="195" t="str">
        <f t="shared" si="879"/>
        <v/>
      </c>
      <c r="AW419" s="196">
        <f>COUNTIF($C$14:C419,C419)</f>
        <v>0</v>
      </c>
      <c r="AX419" s="195" t="str">
        <f t="shared" si="879"/>
        <v/>
      </c>
      <c r="AY419" s="195" t="str">
        <f t="shared" si="879"/>
        <v/>
      </c>
      <c r="AZ419" s="195" t="str">
        <f t="shared" si="879"/>
        <v/>
      </c>
      <c r="BA419" s="195" t="str">
        <f t="shared" si="879"/>
        <v/>
      </c>
    </row>
    <row r="420" spans="1:53" s="17" customFormat="1" ht="18" customHeight="1" thickBot="1">
      <c r="A420" s="344"/>
      <c r="B420" s="315"/>
      <c r="C420" s="317"/>
      <c r="D420" s="317"/>
      <c r="E420" s="317"/>
      <c r="F420" s="39" t="str">
        <f>IF(C419&gt;0,VLOOKUP(C419,男子登録情報!$A$1:$H$1688,5,0),"")</f>
        <v/>
      </c>
      <c r="G420" s="353"/>
      <c r="H420" s="353"/>
      <c r="I420" s="9" t="s">
        <v>33</v>
      </c>
      <c r="J420" s="152"/>
      <c r="K420" s="7" t="str">
        <f>IF(J420&gt;0,VLOOKUP(J420,男子登録情報!$J$2:$K$21,2,0),"")</f>
        <v/>
      </c>
      <c r="L420" s="9" t="s">
        <v>34</v>
      </c>
      <c r="M420" s="206"/>
      <c r="N420" s="8" t="str">
        <f t="shared" si="839"/>
        <v/>
      </c>
      <c r="O420" s="630"/>
      <c r="P420" s="305"/>
      <c r="Q420" s="306"/>
      <c r="R420" s="307"/>
      <c r="S420" s="330"/>
      <c r="T420" s="330"/>
      <c r="Y420" s="195" t="str">
        <f>IF(C419="","",COUNTIF($B$14:$C$462,C419))</f>
        <v/>
      </c>
      <c r="Z420" s="195" t="str">
        <f t="shared" ref="Z420" si="890">IF(C419="","",COUNTIF($J$14:$J$463,J420))</f>
        <v/>
      </c>
      <c r="AA420" s="195" t="str">
        <f t="shared" ref="AA420" si="891">IF(C419="","",IF(AND(Y420&gt;1,Z420&gt;1),1,""))</f>
        <v/>
      </c>
      <c r="AB420" s="195" t="str">
        <f t="shared" si="845"/>
        <v/>
      </c>
      <c r="AC420" s="195" t="str">
        <f t="shared" si="846"/>
        <v/>
      </c>
      <c r="AD420" s="195" t="str">
        <f t="shared" si="849"/>
        <v/>
      </c>
      <c r="AE420" s="195" t="str">
        <f t="shared" si="849"/>
        <v/>
      </c>
      <c r="AF420" s="195" t="str">
        <f t="shared" si="860"/>
        <v/>
      </c>
      <c r="AG420" s="195" t="str">
        <f t="shared" si="860"/>
        <v/>
      </c>
      <c r="AH420" s="195" t="str">
        <f t="shared" si="860"/>
        <v/>
      </c>
      <c r="AI420" s="195" t="str">
        <f t="shared" si="860"/>
        <v/>
      </c>
      <c r="AJ420" s="195" t="str">
        <f t="shared" si="860"/>
        <v/>
      </c>
      <c r="AK420" s="195" t="str">
        <f t="shared" si="860"/>
        <v/>
      </c>
      <c r="AL420" s="195" t="str">
        <f t="shared" si="860"/>
        <v/>
      </c>
      <c r="AM420" s="195" t="str">
        <f t="shared" si="860"/>
        <v/>
      </c>
      <c r="AN420" s="195" t="str">
        <f t="shared" si="860"/>
        <v/>
      </c>
      <c r="AO420" s="195" t="str">
        <f t="shared" si="860"/>
        <v/>
      </c>
      <c r="AP420" s="195" t="str">
        <f t="shared" si="860"/>
        <v/>
      </c>
      <c r="AQ420" s="196" t="str">
        <f>IF(J420&gt;0,"",IF(J421&gt;0,1,""))</f>
        <v/>
      </c>
      <c r="AR420" s="196" t="str">
        <f>IF(J420="","",IF(C419&gt;0,"",1))</f>
        <v/>
      </c>
      <c r="AS420" s="195" t="str">
        <f t="shared" si="879"/>
        <v/>
      </c>
      <c r="AT420" s="195" t="str">
        <f t="shared" si="879"/>
        <v/>
      </c>
      <c r="AU420" s="195" t="str">
        <f t="shared" si="879"/>
        <v/>
      </c>
      <c r="AV420" s="195" t="str">
        <f t="shared" si="879"/>
        <v/>
      </c>
      <c r="AW420" s="196"/>
      <c r="AX420" s="195" t="str">
        <f t="shared" si="879"/>
        <v/>
      </c>
      <c r="AY420" s="195" t="str">
        <f t="shared" si="879"/>
        <v/>
      </c>
      <c r="AZ420" s="195" t="str">
        <f t="shared" si="879"/>
        <v/>
      </c>
      <c r="BA420" s="195" t="str">
        <f t="shared" si="879"/>
        <v/>
      </c>
    </row>
    <row r="421" spans="1:53" s="17" customFormat="1" ht="18" customHeight="1" thickBot="1">
      <c r="A421" s="345"/>
      <c r="B421" s="303" t="s">
        <v>35</v>
      </c>
      <c r="C421" s="304"/>
      <c r="D421" s="40"/>
      <c r="E421" s="40"/>
      <c r="F421" s="41"/>
      <c r="G421" s="354"/>
      <c r="H421" s="354"/>
      <c r="I421" s="10" t="s">
        <v>36</v>
      </c>
      <c r="J421" s="152"/>
      <c r="K421" s="11" t="str">
        <f>IF(J421&gt;0,VLOOKUP(J421,男子登録情報!$J$2:$K$21,2,0),"")</f>
        <v/>
      </c>
      <c r="L421" s="12" t="s">
        <v>37</v>
      </c>
      <c r="M421" s="207"/>
      <c r="N421" s="8" t="str">
        <f t="shared" si="839"/>
        <v/>
      </c>
      <c r="O421" s="631"/>
      <c r="P421" s="308"/>
      <c r="Q421" s="309"/>
      <c r="R421" s="310"/>
      <c r="S421" s="331"/>
      <c r="T421" s="331"/>
      <c r="Y421" s="195" t="str">
        <f>IF(C419="","",COUNTIF($B$14:$C$462,C419))</f>
        <v/>
      </c>
      <c r="Z421" s="195" t="str">
        <f t="shared" ref="Z421" si="892">IF(C419="","",COUNTIF($J$14:$J$463,J421))</f>
        <v/>
      </c>
      <c r="AA421" s="195" t="str">
        <f t="shared" ref="AA421" si="893">IF(C419="","",IF(AND(Y421&gt;1,Z421&gt;1),1,""))</f>
        <v/>
      </c>
      <c r="AB421" s="195" t="str">
        <f t="shared" si="845"/>
        <v/>
      </c>
      <c r="AC421" s="195" t="str">
        <f t="shared" si="846"/>
        <v/>
      </c>
      <c r="AD421" s="195" t="str">
        <f t="shared" si="849"/>
        <v/>
      </c>
      <c r="AE421" s="195" t="str">
        <f t="shared" si="849"/>
        <v/>
      </c>
      <c r="AF421" s="195" t="str">
        <f t="shared" si="860"/>
        <v/>
      </c>
      <c r="AG421" s="195" t="str">
        <f t="shared" si="860"/>
        <v/>
      </c>
      <c r="AH421" s="195" t="str">
        <f t="shared" si="860"/>
        <v/>
      </c>
      <c r="AI421" s="195" t="str">
        <f t="shared" si="860"/>
        <v/>
      </c>
      <c r="AJ421" s="195" t="str">
        <f t="shared" si="860"/>
        <v/>
      </c>
      <c r="AK421" s="195" t="str">
        <f t="shared" si="860"/>
        <v/>
      </c>
      <c r="AL421" s="195" t="str">
        <f t="shared" si="860"/>
        <v/>
      </c>
      <c r="AM421" s="195" t="str">
        <f t="shared" si="860"/>
        <v/>
      </c>
      <c r="AN421" s="195" t="str">
        <f t="shared" si="860"/>
        <v/>
      </c>
      <c r="AO421" s="195" t="str">
        <f t="shared" si="860"/>
        <v/>
      </c>
      <c r="AP421" s="195" t="str">
        <f t="shared" si="860"/>
        <v/>
      </c>
      <c r="AQ421" s="196" t="str">
        <f>IF(C419="","",IF(S419&gt;0,"",IF(T419&gt;0,"",IF(COUNTBLANK(J419:J421)&lt;3,"",1))))</f>
        <v/>
      </c>
      <c r="AR421" s="196" t="str">
        <f>IF(J421="","",IF(C419&gt;0,"",1))</f>
        <v/>
      </c>
      <c r="AS421" s="195" t="str">
        <f t="shared" si="879"/>
        <v/>
      </c>
      <c r="AT421" s="195" t="str">
        <f t="shared" si="879"/>
        <v/>
      </c>
      <c r="AU421" s="195" t="str">
        <f t="shared" si="879"/>
        <v/>
      </c>
      <c r="AV421" s="195" t="str">
        <f t="shared" si="879"/>
        <v/>
      </c>
      <c r="AW421" s="196"/>
      <c r="AX421" s="195" t="str">
        <f t="shared" si="879"/>
        <v/>
      </c>
      <c r="AY421" s="195" t="str">
        <f t="shared" si="879"/>
        <v/>
      </c>
      <c r="AZ421" s="195" t="str">
        <f t="shared" si="879"/>
        <v/>
      </c>
      <c r="BA421" s="195" t="str">
        <f t="shared" si="879"/>
        <v/>
      </c>
    </row>
    <row r="422" spans="1:53" s="17" customFormat="1" ht="18" customHeight="1" thickTop="1" thickBot="1">
      <c r="A422" s="343">
        <v>137</v>
      </c>
      <c r="B422" s="314" t="s">
        <v>1234</v>
      </c>
      <c r="C422" s="316"/>
      <c r="D422" s="316" t="str">
        <f>IF(C422&gt;0,VLOOKUP(C422,男子登録情報!$A$1:$H$1688,3,0),"")</f>
        <v/>
      </c>
      <c r="E422" s="316" t="str">
        <f>IF(C422&gt;0,VLOOKUP(C422,男子登録情報!$A$1:$H$1688,4,0),"")</f>
        <v/>
      </c>
      <c r="F422" s="38" t="str">
        <f>IF(C422&gt;0,VLOOKUP(C422,男子登録情報!$A$1:$H$1688,8,0),"")</f>
        <v/>
      </c>
      <c r="G422" s="352" t="e">
        <f>IF(F423&gt;0,VLOOKUP(F423,男子登録情報!$N$2:$O$48,2,0),"")</f>
        <v>#N/A</v>
      </c>
      <c r="H422" s="352" t="str">
        <f>IF(C422&gt;0,TEXT(C422,"100000000"),"")</f>
        <v/>
      </c>
      <c r="I422" s="6" t="s">
        <v>29</v>
      </c>
      <c r="J422" s="152"/>
      <c r="K422" s="7" t="str">
        <f>IF(J422&gt;0,VLOOKUP(J422,男子登録情報!$J$1:$K$21,2,0),"")</f>
        <v/>
      </c>
      <c r="L422" s="6" t="s">
        <v>32</v>
      </c>
      <c r="M422" s="208"/>
      <c r="N422" s="8" t="str">
        <f t="shared" si="839"/>
        <v/>
      </c>
      <c r="O422" s="630"/>
      <c r="P422" s="326"/>
      <c r="Q422" s="327"/>
      <c r="R422" s="328"/>
      <c r="S422" s="329" t="str">
        <f>IF(C422="","",IF(COUNTIF('様式Ⅱ(男子4×100mR)'!$C$18:$C$29,C422)=0,"",$A$5))</f>
        <v/>
      </c>
      <c r="T422" s="329" t="str">
        <f>IF(C422="","",IF(COUNTIF('様式Ⅱ(男子4×400mR)'!$C$18:$C$29,C422)=0,"",$A$5))</f>
        <v/>
      </c>
      <c r="Y422" s="195" t="str">
        <f>IF(C422="","",COUNTIF($B$14:$C$462,C422))</f>
        <v/>
      </c>
      <c r="Z422" s="195" t="str">
        <f t="shared" ref="Z422" si="894">IF(C422="","",COUNTIF($J$14:$J$463,J422))</f>
        <v/>
      </c>
      <c r="AA422" s="195" t="str">
        <f t="shared" ref="AA422" si="895">IF(C422="","",IF(AND(Y422&gt;1,Z422&gt;1),1,""))</f>
        <v/>
      </c>
      <c r="AB422" s="195" t="str">
        <f t="shared" si="845"/>
        <v/>
      </c>
      <c r="AC422" s="195" t="str">
        <f t="shared" si="846"/>
        <v/>
      </c>
      <c r="AD422" s="195" t="str">
        <f t="shared" si="849"/>
        <v/>
      </c>
      <c r="AE422" s="195" t="str">
        <f t="shared" si="849"/>
        <v/>
      </c>
      <c r="AF422" s="195" t="str">
        <f t="shared" si="860"/>
        <v/>
      </c>
      <c r="AG422" s="195" t="str">
        <f t="shared" si="860"/>
        <v/>
      </c>
      <c r="AH422" s="195" t="str">
        <f t="shared" si="860"/>
        <v/>
      </c>
      <c r="AI422" s="195" t="str">
        <f t="shared" si="860"/>
        <v/>
      </c>
      <c r="AJ422" s="195" t="str">
        <f t="shared" si="860"/>
        <v/>
      </c>
      <c r="AK422" s="195" t="str">
        <f t="shared" si="860"/>
        <v/>
      </c>
      <c r="AL422" s="195" t="str">
        <f t="shared" si="860"/>
        <v/>
      </c>
      <c r="AM422" s="195" t="str">
        <f t="shared" si="860"/>
        <v/>
      </c>
      <c r="AN422" s="195" t="str">
        <f t="shared" si="860"/>
        <v/>
      </c>
      <c r="AO422" s="195" t="str">
        <f t="shared" si="860"/>
        <v/>
      </c>
      <c r="AP422" s="195" t="str">
        <f t="shared" si="860"/>
        <v/>
      </c>
      <c r="AQ422" s="196" t="str">
        <f>IF(J422&gt;0,"",IF(J423&gt;0,1,""))</f>
        <v/>
      </c>
      <c r="AR422" s="196" t="str">
        <f>IF(J422="","",IF(C422&gt;0,"",1))</f>
        <v/>
      </c>
      <c r="AS422" s="195" t="str">
        <f t="shared" si="879"/>
        <v/>
      </c>
      <c r="AT422" s="195" t="str">
        <f t="shared" si="879"/>
        <v/>
      </c>
      <c r="AU422" s="195" t="str">
        <f t="shared" si="879"/>
        <v/>
      </c>
      <c r="AV422" s="195" t="str">
        <f t="shared" si="879"/>
        <v/>
      </c>
      <c r="AW422" s="196">
        <f>COUNTIF($C$14:C422,C422)</f>
        <v>0</v>
      </c>
      <c r="AX422" s="195" t="str">
        <f t="shared" si="879"/>
        <v/>
      </c>
      <c r="AY422" s="195" t="str">
        <f t="shared" si="879"/>
        <v/>
      </c>
      <c r="AZ422" s="195" t="str">
        <f t="shared" si="879"/>
        <v/>
      </c>
      <c r="BA422" s="195" t="str">
        <f t="shared" si="879"/>
        <v/>
      </c>
    </row>
    <row r="423" spans="1:53" s="17" customFormat="1" ht="18" customHeight="1" thickBot="1">
      <c r="A423" s="344"/>
      <c r="B423" s="315"/>
      <c r="C423" s="317"/>
      <c r="D423" s="317"/>
      <c r="E423" s="317"/>
      <c r="F423" s="39" t="str">
        <f>IF(C422&gt;0,VLOOKUP(C422,男子登録情報!$A$1:$H$1688,5,0),"")</f>
        <v/>
      </c>
      <c r="G423" s="353"/>
      <c r="H423" s="353"/>
      <c r="I423" s="9" t="s">
        <v>33</v>
      </c>
      <c r="J423" s="152"/>
      <c r="K423" s="7" t="str">
        <f>IF(J423&gt;0,VLOOKUP(J423,男子登録情報!$J$2:$K$21,2,0),"")</f>
        <v/>
      </c>
      <c r="L423" s="9" t="s">
        <v>34</v>
      </c>
      <c r="M423" s="206"/>
      <c r="N423" s="8" t="str">
        <f t="shared" si="839"/>
        <v/>
      </c>
      <c r="O423" s="630"/>
      <c r="P423" s="305"/>
      <c r="Q423" s="306"/>
      <c r="R423" s="307"/>
      <c r="S423" s="330"/>
      <c r="T423" s="330"/>
      <c r="Y423" s="195" t="str">
        <f>IF(C422="","",COUNTIF($B$14:$C$462,C422))</f>
        <v/>
      </c>
      <c r="Z423" s="195" t="str">
        <f t="shared" ref="Z423" si="896">IF(C422="","",COUNTIF($J$14:$J$463,J423))</f>
        <v/>
      </c>
      <c r="AA423" s="195" t="str">
        <f t="shared" ref="AA423" si="897">IF(C422="","",IF(AND(Y423&gt;1,Z423&gt;1),1,""))</f>
        <v/>
      </c>
      <c r="AB423" s="195" t="str">
        <f t="shared" si="845"/>
        <v/>
      </c>
      <c r="AC423" s="195" t="str">
        <f t="shared" si="846"/>
        <v/>
      </c>
      <c r="AD423" s="195" t="str">
        <f t="shared" si="849"/>
        <v/>
      </c>
      <c r="AE423" s="195" t="str">
        <f t="shared" si="849"/>
        <v/>
      </c>
      <c r="AF423" s="195" t="str">
        <f t="shared" si="860"/>
        <v/>
      </c>
      <c r="AG423" s="195" t="str">
        <f t="shared" si="860"/>
        <v/>
      </c>
      <c r="AH423" s="195" t="str">
        <f t="shared" si="860"/>
        <v/>
      </c>
      <c r="AI423" s="195" t="str">
        <f t="shared" si="860"/>
        <v/>
      </c>
      <c r="AJ423" s="195" t="str">
        <f t="shared" si="860"/>
        <v/>
      </c>
      <c r="AK423" s="195" t="str">
        <f t="shared" si="860"/>
        <v/>
      </c>
      <c r="AL423" s="195" t="str">
        <f t="shared" si="860"/>
        <v/>
      </c>
      <c r="AM423" s="195" t="str">
        <f t="shared" si="860"/>
        <v/>
      </c>
      <c r="AN423" s="195" t="str">
        <f t="shared" si="860"/>
        <v/>
      </c>
      <c r="AO423" s="195" t="str">
        <f t="shared" si="860"/>
        <v/>
      </c>
      <c r="AP423" s="195" t="str">
        <f t="shared" si="860"/>
        <v/>
      </c>
      <c r="AQ423" s="196" t="str">
        <f>IF(J423&gt;0,"",IF(J424&gt;0,1,""))</f>
        <v/>
      </c>
      <c r="AR423" s="196" t="str">
        <f>IF(J423="","",IF(C422&gt;0,"",1))</f>
        <v/>
      </c>
      <c r="AS423" s="195" t="str">
        <f t="shared" si="879"/>
        <v/>
      </c>
      <c r="AT423" s="195" t="str">
        <f t="shared" si="879"/>
        <v/>
      </c>
      <c r="AU423" s="195" t="str">
        <f t="shared" si="879"/>
        <v/>
      </c>
      <c r="AV423" s="195" t="str">
        <f t="shared" si="879"/>
        <v/>
      </c>
      <c r="AW423" s="196"/>
      <c r="AX423" s="195" t="str">
        <f t="shared" si="879"/>
        <v/>
      </c>
      <c r="AY423" s="195" t="str">
        <f t="shared" si="879"/>
        <v/>
      </c>
      <c r="AZ423" s="195" t="str">
        <f t="shared" si="879"/>
        <v/>
      </c>
      <c r="BA423" s="195" t="str">
        <f t="shared" si="879"/>
        <v/>
      </c>
    </row>
    <row r="424" spans="1:53" s="17" customFormat="1" ht="18" customHeight="1" thickBot="1">
      <c r="A424" s="345"/>
      <c r="B424" s="303" t="s">
        <v>35</v>
      </c>
      <c r="C424" s="304"/>
      <c r="D424" s="40"/>
      <c r="E424" s="40"/>
      <c r="F424" s="41"/>
      <c r="G424" s="354"/>
      <c r="H424" s="354"/>
      <c r="I424" s="10" t="s">
        <v>36</v>
      </c>
      <c r="J424" s="152"/>
      <c r="K424" s="11" t="str">
        <f>IF(J424&gt;0,VLOOKUP(J424,男子登録情報!$J$2:$K$21,2,0),"")</f>
        <v/>
      </c>
      <c r="L424" s="12" t="s">
        <v>37</v>
      </c>
      <c r="M424" s="207"/>
      <c r="N424" s="8" t="str">
        <f t="shared" si="839"/>
        <v/>
      </c>
      <c r="O424" s="631"/>
      <c r="P424" s="308"/>
      <c r="Q424" s="309"/>
      <c r="R424" s="310"/>
      <c r="S424" s="331"/>
      <c r="T424" s="331"/>
      <c r="Y424" s="195" t="str">
        <f>IF(C422="","",COUNTIF($B$14:$C$462,C422))</f>
        <v/>
      </c>
      <c r="Z424" s="195" t="str">
        <f t="shared" ref="Z424" si="898">IF(C422="","",COUNTIF($J$14:$J$463,J424))</f>
        <v/>
      </c>
      <c r="AA424" s="195" t="str">
        <f t="shared" ref="AA424" si="899">IF(C422="","",IF(AND(Y424&gt;1,Z424&gt;1),1,""))</f>
        <v/>
      </c>
      <c r="AB424" s="195" t="str">
        <f t="shared" si="845"/>
        <v/>
      </c>
      <c r="AC424" s="195" t="str">
        <f t="shared" si="846"/>
        <v/>
      </c>
      <c r="AD424" s="195" t="str">
        <f t="shared" si="849"/>
        <v/>
      </c>
      <c r="AE424" s="195" t="str">
        <f t="shared" si="849"/>
        <v/>
      </c>
      <c r="AF424" s="195" t="str">
        <f t="shared" si="860"/>
        <v/>
      </c>
      <c r="AG424" s="195" t="str">
        <f t="shared" si="860"/>
        <v/>
      </c>
      <c r="AH424" s="195" t="str">
        <f t="shared" si="860"/>
        <v/>
      </c>
      <c r="AI424" s="195" t="str">
        <f t="shared" si="860"/>
        <v/>
      </c>
      <c r="AJ424" s="195" t="str">
        <f t="shared" si="860"/>
        <v/>
      </c>
      <c r="AK424" s="195" t="str">
        <f t="shared" si="860"/>
        <v/>
      </c>
      <c r="AL424" s="195" t="str">
        <f t="shared" si="860"/>
        <v/>
      </c>
      <c r="AM424" s="195" t="str">
        <f t="shared" si="860"/>
        <v/>
      </c>
      <c r="AN424" s="195" t="str">
        <f t="shared" si="860"/>
        <v/>
      </c>
      <c r="AO424" s="195" t="str">
        <f t="shared" si="860"/>
        <v/>
      </c>
      <c r="AP424" s="195" t="str">
        <f t="shared" si="860"/>
        <v/>
      </c>
      <c r="AQ424" s="196" t="str">
        <f>IF(C422="","",IF(S422&gt;0,"",IF(T422&gt;0,"",IF(COUNTBLANK(J422:J424)&lt;3,"",1))))</f>
        <v/>
      </c>
      <c r="AR424" s="196" t="str">
        <f>IF(J424="","",IF(C422&gt;0,"",1))</f>
        <v/>
      </c>
      <c r="AS424" s="195" t="str">
        <f t="shared" si="879"/>
        <v/>
      </c>
      <c r="AT424" s="195" t="str">
        <f t="shared" si="879"/>
        <v/>
      </c>
      <c r="AU424" s="195" t="str">
        <f t="shared" si="879"/>
        <v/>
      </c>
      <c r="AV424" s="195" t="str">
        <f t="shared" si="879"/>
        <v/>
      </c>
      <c r="AW424" s="196"/>
      <c r="AX424" s="195" t="str">
        <f t="shared" si="879"/>
        <v/>
      </c>
      <c r="AY424" s="195" t="str">
        <f t="shared" si="879"/>
        <v/>
      </c>
      <c r="AZ424" s="195" t="str">
        <f t="shared" si="879"/>
        <v/>
      </c>
      <c r="BA424" s="195" t="str">
        <f t="shared" si="879"/>
        <v/>
      </c>
    </row>
    <row r="425" spans="1:53" s="17" customFormat="1" ht="18" customHeight="1" thickTop="1" thickBot="1">
      <c r="A425" s="343">
        <v>138</v>
      </c>
      <c r="B425" s="314" t="s">
        <v>1234</v>
      </c>
      <c r="C425" s="316"/>
      <c r="D425" s="316" t="str">
        <f>IF(C425&gt;0,VLOOKUP(C425,男子登録情報!$A$1:$H$1688,3,0),"")</f>
        <v/>
      </c>
      <c r="E425" s="316" t="str">
        <f>IF(C425&gt;0,VLOOKUP(C425,男子登録情報!$A$1:$H$1688,4,0),"")</f>
        <v/>
      </c>
      <c r="F425" s="38" t="str">
        <f>IF(C425&gt;0,VLOOKUP(C425,男子登録情報!$A$1:$H$1688,8,0),"")</f>
        <v/>
      </c>
      <c r="G425" s="352" t="e">
        <f>IF(F426&gt;0,VLOOKUP(F426,男子登録情報!$N$2:$O$48,2,0),"")</f>
        <v>#N/A</v>
      </c>
      <c r="H425" s="352" t="str">
        <f>IF(C425&gt;0,TEXT(C425,"100000000"),"")</f>
        <v/>
      </c>
      <c r="I425" s="6" t="s">
        <v>29</v>
      </c>
      <c r="J425" s="152"/>
      <c r="K425" s="7" t="str">
        <f>IF(J425&gt;0,VLOOKUP(J425,男子登録情報!$J$1:$K$21,2,0),"")</f>
        <v/>
      </c>
      <c r="L425" s="6" t="s">
        <v>32</v>
      </c>
      <c r="M425" s="208"/>
      <c r="N425" s="8" t="str">
        <f t="shared" si="839"/>
        <v/>
      </c>
      <c r="O425" s="630"/>
      <c r="P425" s="326"/>
      <c r="Q425" s="327"/>
      <c r="R425" s="328"/>
      <c r="S425" s="329" t="str">
        <f>IF(C425="","",IF(COUNTIF('様式Ⅱ(男子4×100mR)'!$C$18:$C$29,C425)=0,"",$A$5))</f>
        <v/>
      </c>
      <c r="T425" s="329" t="str">
        <f>IF(C425="","",IF(COUNTIF('様式Ⅱ(男子4×400mR)'!$C$18:$C$29,C425)=0,"",$A$5))</f>
        <v/>
      </c>
      <c r="Y425" s="195" t="str">
        <f>IF(C425="","",COUNTIF($B$14:$C$462,C425))</f>
        <v/>
      </c>
      <c r="Z425" s="195" t="str">
        <f t="shared" ref="Z425" si="900">IF(C425="","",COUNTIF($J$14:$J$463,J425))</f>
        <v/>
      </c>
      <c r="AA425" s="195" t="str">
        <f t="shared" ref="AA425" si="901">IF(C425="","",IF(AND(Y425&gt;1,Z425&gt;1),1,""))</f>
        <v/>
      </c>
      <c r="AB425" s="195" t="str">
        <f t="shared" si="845"/>
        <v/>
      </c>
      <c r="AC425" s="195" t="str">
        <f t="shared" si="846"/>
        <v/>
      </c>
      <c r="AD425" s="195" t="str">
        <f t="shared" si="849"/>
        <v/>
      </c>
      <c r="AE425" s="195" t="str">
        <f t="shared" si="849"/>
        <v/>
      </c>
      <c r="AF425" s="195" t="str">
        <f t="shared" si="860"/>
        <v/>
      </c>
      <c r="AG425" s="195" t="str">
        <f t="shared" si="860"/>
        <v/>
      </c>
      <c r="AH425" s="195" t="str">
        <f t="shared" si="860"/>
        <v/>
      </c>
      <c r="AI425" s="195" t="str">
        <f t="shared" si="860"/>
        <v/>
      </c>
      <c r="AJ425" s="195" t="str">
        <f t="shared" si="860"/>
        <v/>
      </c>
      <c r="AK425" s="195" t="str">
        <f t="shared" si="860"/>
        <v/>
      </c>
      <c r="AL425" s="195" t="str">
        <f t="shared" si="860"/>
        <v/>
      </c>
      <c r="AM425" s="195" t="str">
        <f t="shared" si="860"/>
        <v/>
      </c>
      <c r="AN425" s="195" t="str">
        <f t="shared" si="860"/>
        <v/>
      </c>
      <c r="AO425" s="195" t="str">
        <f t="shared" si="860"/>
        <v/>
      </c>
      <c r="AP425" s="195" t="str">
        <f t="shared" si="860"/>
        <v/>
      </c>
      <c r="AQ425" s="196" t="str">
        <f>IF(J425&gt;0,"",IF(J426&gt;0,1,""))</f>
        <v/>
      </c>
      <c r="AR425" s="196" t="str">
        <f>IF(J425="","",IF(C425&gt;0,"",1))</f>
        <v/>
      </c>
      <c r="AS425" s="195" t="str">
        <f t="shared" si="879"/>
        <v/>
      </c>
      <c r="AT425" s="195" t="str">
        <f t="shared" si="879"/>
        <v/>
      </c>
      <c r="AU425" s="195" t="str">
        <f t="shared" si="879"/>
        <v/>
      </c>
      <c r="AV425" s="195" t="str">
        <f t="shared" si="879"/>
        <v/>
      </c>
      <c r="AW425" s="196">
        <f>COUNTIF($C$14:C425,C425)</f>
        <v>0</v>
      </c>
      <c r="AX425" s="195" t="str">
        <f t="shared" si="879"/>
        <v/>
      </c>
      <c r="AY425" s="195" t="str">
        <f t="shared" si="879"/>
        <v/>
      </c>
      <c r="AZ425" s="195" t="str">
        <f t="shared" si="879"/>
        <v/>
      </c>
      <c r="BA425" s="195" t="str">
        <f t="shared" si="879"/>
        <v/>
      </c>
    </row>
    <row r="426" spans="1:53" s="17" customFormat="1" ht="18" customHeight="1" thickBot="1">
      <c r="A426" s="344"/>
      <c r="B426" s="315"/>
      <c r="C426" s="317"/>
      <c r="D426" s="317"/>
      <c r="E426" s="317"/>
      <c r="F426" s="39" t="str">
        <f>IF(C425&gt;0,VLOOKUP(C425,男子登録情報!$A$1:$H$1688,5,0),"")</f>
        <v/>
      </c>
      <c r="G426" s="353"/>
      <c r="H426" s="353"/>
      <c r="I426" s="9" t="s">
        <v>33</v>
      </c>
      <c r="J426" s="152"/>
      <c r="K426" s="7" t="str">
        <f>IF(J426&gt;0,VLOOKUP(J426,男子登録情報!$J$2:$K$21,2,0),"")</f>
        <v/>
      </c>
      <c r="L426" s="9" t="s">
        <v>34</v>
      </c>
      <c r="M426" s="206"/>
      <c r="N426" s="8" t="str">
        <f t="shared" si="839"/>
        <v/>
      </c>
      <c r="O426" s="630"/>
      <c r="P426" s="305"/>
      <c r="Q426" s="306"/>
      <c r="R426" s="307"/>
      <c r="S426" s="330"/>
      <c r="T426" s="330"/>
      <c r="Y426" s="195" t="str">
        <f>IF(C425="","",COUNTIF($B$14:$C$462,C425))</f>
        <v/>
      </c>
      <c r="Z426" s="195" t="str">
        <f t="shared" ref="Z426" si="902">IF(C425="","",COUNTIF($J$14:$J$463,J426))</f>
        <v/>
      </c>
      <c r="AA426" s="195" t="str">
        <f t="shared" ref="AA426" si="903">IF(C425="","",IF(AND(Y426&gt;1,Z426&gt;1),1,""))</f>
        <v/>
      </c>
      <c r="AB426" s="195" t="str">
        <f t="shared" si="845"/>
        <v/>
      </c>
      <c r="AC426" s="195" t="str">
        <f t="shared" si="846"/>
        <v/>
      </c>
      <c r="AD426" s="195" t="str">
        <f t="shared" si="849"/>
        <v/>
      </c>
      <c r="AE426" s="195" t="str">
        <f t="shared" si="849"/>
        <v/>
      </c>
      <c r="AF426" s="195" t="str">
        <f t="shared" si="860"/>
        <v/>
      </c>
      <c r="AG426" s="195" t="str">
        <f t="shared" si="860"/>
        <v/>
      </c>
      <c r="AH426" s="195" t="str">
        <f t="shared" si="860"/>
        <v/>
      </c>
      <c r="AI426" s="195" t="str">
        <f t="shared" si="860"/>
        <v/>
      </c>
      <c r="AJ426" s="195" t="str">
        <f t="shared" si="860"/>
        <v/>
      </c>
      <c r="AK426" s="195" t="str">
        <f t="shared" si="860"/>
        <v/>
      </c>
      <c r="AL426" s="195" t="str">
        <f t="shared" si="860"/>
        <v/>
      </c>
      <c r="AM426" s="195" t="str">
        <f t="shared" si="860"/>
        <v/>
      </c>
      <c r="AN426" s="195" t="str">
        <f t="shared" si="860"/>
        <v/>
      </c>
      <c r="AO426" s="195" t="str">
        <f t="shared" si="860"/>
        <v/>
      </c>
      <c r="AP426" s="195" t="str">
        <f t="shared" si="860"/>
        <v/>
      </c>
      <c r="AQ426" s="196" t="str">
        <f>IF(J426&gt;0,"",IF(J427&gt;0,1,""))</f>
        <v/>
      </c>
      <c r="AR426" s="196" t="str">
        <f>IF(J426="","",IF(C425&gt;0,"",1))</f>
        <v/>
      </c>
      <c r="AS426" s="195" t="str">
        <f t="shared" si="879"/>
        <v/>
      </c>
      <c r="AT426" s="195" t="str">
        <f t="shared" si="879"/>
        <v/>
      </c>
      <c r="AU426" s="195" t="str">
        <f t="shared" si="879"/>
        <v/>
      </c>
      <c r="AV426" s="195" t="str">
        <f t="shared" si="879"/>
        <v/>
      </c>
      <c r="AW426" s="196"/>
      <c r="AX426" s="195" t="str">
        <f t="shared" si="879"/>
        <v/>
      </c>
      <c r="AY426" s="195" t="str">
        <f t="shared" si="879"/>
        <v/>
      </c>
      <c r="AZ426" s="195" t="str">
        <f t="shared" si="879"/>
        <v/>
      </c>
      <c r="BA426" s="195" t="str">
        <f t="shared" si="879"/>
        <v/>
      </c>
    </row>
    <row r="427" spans="1:53" s="17" customFormat="1" ht="18" customHeight="1" thickBot="1">
      <c r="A427" s="345"/>
      <c r="B427" s="303" t="s">
        <v>35</v>
      </c>
      <c r="C427" s="304"/>
      <c r="D427" s="40"/>
      <c r="E427" s="40"/>
      <c r="F427" s="41"/>
      <c r="G427" s="354"/>
      <c r="H427" s="354"/>
      <c r="I427" s="10" t="s">
        <v>36</v>
      </c>
      <c r="J427" s="152"/>
      <c r="K427" s="11" t="str">
        <f>IF(J427&gt;0,VLOOKUP(J427,男子登録情報!$J$2:$K$21,2,0),"")</f>
        <v/>
      </c>
      <c r="L427" s="12" t="s">
        <v>37</v>
      </c>
      <c r="M427" s="207"/>
      <c r="N427" s="8" t="str">
        <f t="shared" si="839"/>
        <v/>
      </c>
      <c r="O427" s="631"/>
      <c r="P427" s="308"/>
      <c r="Q427" s="309"/>
      <c r="R427" s="310"/>
      <c r="S427" s="331"/>
      <c r="T427" s="331"/>
      <c r="Y427" s="195" t="str">
        <f>IF(C425="","",COUNTIF($B$14:$C$462,C425))</f>
        <v/>
      </c>
      <c r="Z427" s="195" t="str">
        <f t="shared" ref="Z427" si="904">IF(C425="","",COUNTIF($J$14:$J$463,J427))</f>
        <v/>
      </c>
      <c r="AA427" s="195" t="str">
        <f t="shared" ref="AA427" si="905">IF(C425="","",IF(AND(Y427&gt;1,Z427&gt;1),1,""))</f>
        <v/>
      </c>
      <c r="AB427" s="195" t="str">
        <f t="shared" si="845"/>
        <v/>
      </c>
      <c r="AC427" s="195" t="str">
        <f t="shared" si="846"/>
        <v/>
      </c>
      <c r="AD427" s="195" t="str">
        <f t="shared" si="849"/>
        <v/>
      </c>
      <c r="AE427" s="195" t="str">
        <f t="shared" si="849"/>
        <v/>
      </c>
      <c r="AF427" s="195" t="str">
        <f t="shared" si="860"/>
        <v/>
      </c>
      <c r="AG427" s="195" t="str">
        <f t="shared" si="860"/>
        <v/>
      </c>
      <c r="AH427" s="195" t="str">
        <f t="shared" si="860"/>
        <v/>
      </c>
      <c r="AI427" s="195" t="str">
        <f t="shared" si="860"/>
        <v/>
      </c>
      <c r="AJ427" s="195" t="str">
        <f t="shared" si="860"/>
        <v/>
      </c>
      <c r="AK427" s="195" t="str">
        <f t="shared" si="860"/>
        <v/>
      </c>
      <c r="AL427" s="195" t="str">
        <f t="shared" si="860"/>
        <v/>
      </c>
      <c r="AM427" s="195" t="str">
        <f t="shared" si="860"/>
        <v/>
      </c>
      <c r="AN427" s="195" t="str">
        <f t="shared" si="860"/>
        <v/>
      </c>
      <c r="AO427" s="195" t="str">
        <f t="shared" si="860"/>
        <v/>
      </c>
      <c r="AP427" s="195" t="str">
        <f t="shared" si="860"/>
        <v/>
      </c>
      <c r="AQ427" s="196" t="str">
        <f>IF(C425="","",IF(S425&gt;0,"",IF(T425&gt;0,"",IF(COUNTBLANK(J425:J427)&lt;3,"",1))))</f>
        <v/>
      </c>
      <c r="AR427" s="196" t="str">
        <f>IF(J427="","",IF(C425&gt;0,"",1))</f>
        <v/>
      </c>
      <c r="AS427" s="195" t="str">
        <f t="shared" si="879"/>
        <v/>
      </c>
      <c r="AT427" s="195" t="str">
        <f t="shared" si="879"/>
        <v/>
      </c>
      <c r="AU427" s="195" t="str">
        <f t="shared" si="879"/>
        <v/>
      </c>
      <c r="AV427" s="195" t="str">
        <f t="shared" si="879"/>
        <v/>
      </c>
      <c r="AW427" s="196"/>
      <c r="AX427" s="195" t="str">
        <f t="shared" si="879"/>
        <v/>
      </c>
      <c r="AY427" s="195" t="str">
        <f t="shared" si="879"/>
        <v/>
      </c>
      <c r="AZ427" s="195" t="str">
        <f t="shared" si="879"/>
        <v/>
      </c>
      <c r="BA427" s="195" t="str">
        <f t="shared" si="879"/>
        <v/>
      </c>
    </row>
    <row r="428" spans="1:53" s="17" customFormat="1" ht="18" customHeight="1" thickTop="1" thickBot="1">
      <c r="A428" s="343">
        <v>139</v>
      </c>
      <c r="B428" s="314" t="s">
        <v>1234</v>
      </c>
      <c r="C428" s="316"/>
      <c r="D428" s="316" t="str">
        <f>IF(C428&gt;0,VLOOKUP(C428,男子登録情報!$A$1:$H$1688,3,0),"")</f>
        <v/>
      </c>
      <c r="E428" s="316" t="str">
        <f>IF(C428&gt;0,VLOOKUP(C428,男子登録情報!$A$1:$H$1688,4,0),"")</f>
        <v/>
      </c>
      <c r="F428" s="38" t="str">
        <f>IF(C428&gt;0,VLOOKUP(C428,男子登録情報!$A$1:$H$1688,8,0),"")</f>
        <v/>
      </c>
      <c r="G428" s="352" t="e">
        <f>IF(F429&gt;0,VLOOKUP(F429,男子登録情報!$N$2:$O$48,2,0),"")</f>
        <v>#N/A</v>
      </c>
      <c r="H428" s="352" t="str">
        <f>IF(C428&gt;0,TEXT(C428,"100000000"),"")</f>
        <v/>
      </c>
      <c r="I428" s="6" t="s">
        <v>29</v>
      </c>
      <c r="J428" s="152"/>
      <c r="K428" s="7" t="str">
        <f>IF(J428&gt;0,VLOOKUP(J428,男子登録情報!$J$1:$K$21,2,0),"")</f>
        <v/>
      </c>
      <c r="L428" s="6" t="s">
        <v>32</v>
      </c>
      <c r="M428" s="208"/>
      <c r="N428" s="8" t="str">
        <f t="shared" si="839"/>
        <v/>
      </c>
      <c r="O428" s="630"/>
      <c r="P428" s="326"/>
      <c r="Q428" s="327"/>
      <c r="R428" s="328"/>
      <c r="S428" s="329" t="str">
        <f>IF(C428="","",IF(COUNTIF('様式Ⅱ(男子4×100mR)'!$C$18:$C$29,C428)=0,"",$A$5))</f>
        <v/>
      </c>
      <c r="T428" s="329" t="str">
        <f>IF(C428="","",IF(COUNTIF('様式Ⅱ(男子4×400mR)'!$C$18:$C$29,C428)=0,"",$A$5))</f>
        <v/>
      </c>
      <c r="Y428" s="195" t="str">
        <f>IF(C428="","",COUNTIF($B$14:$C$462,C428))</f>
        <v/>
      </c>
      <c r="Z428" s="195" t="str">
        <f t="shared" ref="Z428" si="906">IF(C428="","",COUNTIF($J$14:$J$463,J428))</f>
        <v/>
      </c>
      <c r="AA428" s="195" t="str">
        <f t="shared" ref="AA428" si="907">IF(C428="","",IF(AND(Y428&gt;1,Z428&gt;1),1,""))</f>
        <v/>
      </c>
      <c r="AB428" s="195" t="str">
        <f t="shared" si="845"/>
        <v/>
      </c>
      <c r="AC428" s="195" t="str">
        <f t="shared" si="846"/>
        <v/>
      </c>
      <c r="AD428" s="195" t="str">
        <f t="shared" si="849"/>
        <v/>
      </c>
      <c r="AE428" s="195" t="str">
        <f t="shared" si="849"/>
        <v/>
      </c>
      <c r="AF428" s="195" t="str">
        <f t="shared" si="860"/>
        <v/>
      </c>
      <c r="AG428" s="195" t="str">
        <f t="shared" si="860"/>
        <v/>
      </c>
      <c r="AH428" s="195" t="str">
        <f t="shared" si="860"/>
        <v/>
      </c>
      <c r="AI428" s="195" t="str">
        <f t="shared" ref="AF428:AP451" si="908">IF($J428="","",COUNTIF($M428,AI$13))</f>
        <v/>
      </c>
      <c r="AJ428" s="195" t="str">
        <f t="shared" si="908"/>
        <v/>
      </c>
      <c r="AK428" s="195" t="str">
        <f t="shared" si="908"/>
        <v/>
      </c>
      <c r="AL428" s="195" t="str">
        <f t="shared" si="908"/>
        <v/>
      </c>
      <c r="AM428" s="195" t="str">
        <f t="shared" si="908"/>
        <v/>
      </c>
      <c r="AN428" s="195" t="str">
        <f t="shared" si="908"/>
        <v/>
      </c>
      <c r="AO428" s="195" t="str">
        <f t="shared" si="908"/>
        <v/>
      </c>
      <c r="AP428" s="195" t="str">
        <f t="shared" si="908"/>
        <v/>
      </c>
      <c r="AQ428" s="196" t="str">
        <f>IF(J428&gt;0,"",IF(J429&gt;0,1,""))</f>
        <v/>
      </c>
      <c r="AR428" s="196" t="str">
        <f>IF(J428="","",IF(C428&gt;0,"",1))</f>
        <v/>
      </c>
      <c r="AS428" s="195" t="str">
        <f t="shared" si="879"/>
        <v/>
      </c>
      <c r="AT428" s="195" t="str">
        <f t="shared" si="879"/>
        <v/>
      </c>
      <c r="AU428" s="195" t="str">
        <f t="shared" si="879"/>
        <v/>
      </c>
      <c r="AV428" s="195" t="str">
        <f t="shared" si="879"/>
        <v/>
      </c>
      <c r="AW428" s="196">
        <f>COUNTIF($C$14:C428,C428)</f>
        <v>0</v>
      </c>
      <c r="AX428" s="195" t="str">
        <f t="shared" si="879"/>
        <v/>
      </c>
      <c r="AY428" s="195" t="str">
        <f t="shared" si="879"/>
        <v/>
      </c>
      <c r="AZ428" s="195" t="str">
        <f t="shared" si="879"/>
        <v/>
      </c>
      <c r="BA428" s="195" t="str">
        <f t="shared" si="879"/>
        <v/>
      </c>
    </row>
    <row r="429" spans="1:53" s="17" customFormat="1" ht="18" customHeight="1" thickBot="1">
      <c r="A429" s="344"/>
      <c r="B429" s="315"/>
      <c r="C429" s="317"/>
      <c r="D429" s="317"/>
      <c r="E429" s="317"/>
      <c r="F429" s="39" t="str">
        <f>IF(C428&gt;0,VLOOKUP(C428,男子登録情報!$A$1:$H$1688,5,0),"")</f>
        <v/>
      </c>
      <c r="G429" s="353"/>
      <c r="H429" s="353"/>
      <c r="I429" s="9" t="s">
        <v>33</v>
      </c>
      <c r="J429" s="152"/>
      <c r="K429" s="7" t="str">
        <f>IF(J429&gt;0,VLOOKUP(J429,男子登録情報!$J$2:$K$21,2,0),"")</f>
        <v/>
      </c>
      <c r="L429" s="9" t="s">
        <v>34</v>
      </c>
      <c r="M429" s="206"/>
      <c r="N429" s="8" t="str">
        <f t="shared" si="839"/>
        <v/>
      </c>
      <c r="O429" s="630"/>
      <c r="P429" s="305"/>
      <c r="Q429" s="306"/>
      <c r="R429" s="307"/>
      <c r="S429" s="330"/>
      <c r="T429" s="330"/>
      <c r="Y429" s="195" t="str">
        <f>IF(C428="","",COUNTIF($B$14:$C$462,C428))</f>
        <v/>
      </c>
      <c r="Z429" s="195" t="str">
        <f t="shared" ref="Z429" si="909">IF(C428="","",COUNTIF($J$14:$J$463,J429))</f>
        <v/>
      </c>
      <c r="AA429" s="195" t="str">
        <f t="shared" ref="AA429" si="910">IF(C428="","",IF(AND(Y429&gt;1,Z429&gt;1),1,""))</f>
        <v/>
      </c>
      <c r="AB429" s="195" t="str">
        <f t="shared" si="845"/>
        <v/>
      </c>
      <c r="AC429" s="195" t="str">
        <f t="shared" si="846"/>
        <v/>
      </c>
      <c r="AD429" s="195" t="str">
        <f t="shared" si="849"/>
        <v/>
      </c>
      <c r="AE429" s="195" t="str">
        <f t="shared" si="849"/>
        <v/>
      </c>
      <c r="AF429" s="195" t="str">
        <f t="shared" si="908"/>
        <v/>
      </c>
      <c r="AG429" s="195" t="str">
        <f t="shared" si="908"/>
        <v/>
      </c>
      <c r="AH429" s="195" t="str">
        <f t="shared" si="908"/>
        <v/>
      </c>
      <c r="AI429" s="195" t="str">
        <f t="shared" si="908"/>
        <v/>
      </c>
      <c r="AJ429" s="195" t="str">
        <f t="shared" si="908"/>
        <v/>
      </c>
      <c r="AK429" s="195" t="str">
        <f t="shared" si="908"/>
        <v/>
      </c>
      <c r="AL429" s="195" t="str">
        <f t="shared" si="908"/>
        <v/>
      </c>
      <c r="AM429" s="195" t="str">
        <f t="shared" si="908"/>
        <v/>
      </c>
      <c r="AN429" s="195" t="str">
        <f t="shared" si="908"/>
        <v/>
      </c>
      <c r="AO429" s="195" t="str">
        <f t="shared" si="908"/>
        <v/>
      </c>
      <c r="AP429" s="195" t="str">
        <f t="shared" si="908"/>
        <v/>
      </c>
      <c r="AQ429" s="196" t="str">
        <f>IF(J429&gt;0,"",IF(J430&gt;0,1,""))</f>
        <v/>
      </c>
      <c r="AR429" s="196" t="str">
        <f>IF(J429="","",IF(C428&gt;0,"",1))</f>
        <v/>
      </c>
      <c r="AS429" s="195" t="str">
        <f t="shared" si="879"/>
        <v/>
      </c>
      <c r="AT429" s="195" t="str">
        <f t="shared" si="879"/>
        <v/>
      </c>
      <c r="AU429" s="195" t="str">
        <f t="shared" si="879"/>
        <v/>
      </c>
      <c r="AV429" s="195" t="str">
        <f t="shared" si="879"/>
        <v/>
      </c>
      <c r="AW429" s="196"/>
      <c r="AX429" s="195" t="str">
        <f t="shared" si="879"/>
        <v/>
      </c>
      <c r="AY429" s="195" t="str">
        <f t="shared" si="879"/>
        <v/>
      </c>
      <c r="AZ429" s="195" t="str">
        <f t="shared" si="879"/>
        <v/>
      </c>
      <c r="BA429" s="195" t="str">
        <f t="shared" si="879"/>
        <v/>
      </c>
    </row>
    <row r="430" spans="1:53" s="17" customFormat="1" ht="18" customHeight="1" thickBot="1">
      <c r="A430" s="345"/>
      <c r="B430" s="303" t="s">
        <v>35</v>
      </c>
      <c r="C430" s="304"/>
      <c r="D430" s="40"/>
      <c r="E430" s="40"/>
      <c r="F430" s="41"/>
      <c r="G430" s="354"/>
      <c r="H430" s="354"/>
      <c r="I430" s="10" t="s">
        <v>36</v>
      </c>
      <c r="J430" s="152"/>
      <c r="K430" s="11" t="str">
        <f>IF(J430&gt;0,VLOOKUP(J430,男子登録情報!$J$2:$K$21,2,0),"")</f>
        <v/>
      </c>
      <c r="L430" s="12" t="s">
        <v>37</v>
      </c>
      <c r="M430" s="207"/>
      <c r="N430" s="8" t="str">
        <f t="shared" si="839"/>
        <v/>
      </c>
      <c r="O430" s="631"/>
      <c r="P430" s="308"/>
      <c r="Q430" s="309"/>
      <c r="R430" s="310"/>
      <c r="S430" s="331"/>
      <c r="T430" s="331"/>
      <c r="Y430" s="195" t="str">
        <f>IF(C428="","",COUNTIF($B$14:$C$462,C428))</f>
        <v/>
      </c>
      <c r="Z430" s="195" t="str">
        <f t="shared" ref="Z430" si="911">IF(C428="","",COUNTIF($J$14:$J$463,J430))</f>
        <v/>
      </c>
      <c r="AA430" s="195" t="str">
        <f t="shared" ref="AA430" si="912">IF(C428="","",IF(AND(Y430&gt;1,Z430&gt;1),1,""))</f>
        <v/>
      </c>
      <c r="AB430" s="195" t="str">
        <f t="shared" si="845"/>
        <v/>
      </c>
      <c r="AC430" s="195" t="str">
        <f t="shared" si="846"/>
        <v/>
      </c>
      <c r="AD430" s="195" t="str">
        <f t="shared" si="849"/>
        <v/>
      </c>
      <c r="AE430" s="195" t="str">
        <f t="shared" si="849"/>
        <v/>
      </c>
      <c r="AF430" s="195" t="str">
        <f t="shared" si="908"/>
        <v/>
      </c>
      <c r="AG430" s="195" t="str">
        <f t="shared" si="908"/>
        <v/>
      </c>
      <c r="AH430" s="195" t="str">
        <f t="shared" si="908"/>
        <v/>
      </c>
      <c r="AI430" s="195" t="str">
        <f t="shared" si="908"/>
        <v/>
      </c>
      <c r="AJ430" s="195" t="str">
        <f t="shared" si="908"/>
        <v/>
      </c>
      <c r="AK430" s="195" t="str">
        <f t="shared" si="908"/>
        <v/>
      </c>
      <c r="AL430" s="195" t="str">
        <f t="shared" si="908"/>
        <v/>
      </c>
      <c r="AM430" s="195" t="str">
        <f t="shared" si="908"/>
        <v/>
      </c>
      <c r="AN430" s="195" t="str">
        <f t="shared" si="908"/>
        <v/>
      </c>
      <c r="AO430" s="195" t="str">
        <f t="shared" si="908"/>
        <v/>
      </c>
      <c r="AP430" s="195" t="str">
        <f t="shared" si="908"/>
        <v/>
      </c>
      <c r="AQ430" s="196" t="str">
        <f>IF(C428="","",IF(S428&gt;0,"",IF(T428&gt;0,"",IF(COUNTBLANK(J428:J430)&lt;3,"",1))))</f>
        <v/>
      </c>
      <c r="AR430" s="196" t="str">
        <f>IF(J430="","",IF(C428&gt;0,"",1))</f>
        <v/>
      </c>
      <c r="AS430" s="195" t="str">
        <f t="shared" ref="AS430:BA445" si="913">IF($J430="","",COUNTIF($M430,AS$13))</f>
        <v/>
      </c>
      <c r="AT430" s="195" t="str">
        <f t="shared" si="913"/>
        <v/>
      </c>
      <c r="AU430" s="195" t="str">
        <f t="shared" si="913"/>
        <v/>
      </c>
      <c r="AV430" s="195" t="str">
        <f t="shared" si="913"/>
        <v/>
      </c>
      <c r="AW430" s="196"/>
      <c r="AX430" s="195" t="str">
        <f t="shared" si="913"/>
        <v/>
      </c>
      <c r="AY430" s="195" t="str">
        <f t="shared" si="913"/>
        <v/>
      </c>
      <c r="AZ430" s="195" t="str">
        <f t="shared" si="913"/>
        <v/>
      </c>
      <c r="BA430" s="195" t="str">
        <f t="shared" si="913"/>
        <v/>
      </c>
    </row>
    <row r="431" spans="1:53" s="17" customFormat="1" ht="18" customHeight="1" thickTop="1" thickBot="1">
      <c r="A431" s="343">
        <v>140</v>
      </c>
      <c r="B431" s="314" t="s">
        <v>1234</v>
      </c>
      <c r="C431" s="316"/>
      <c r="D431" s="316" t="str">
        <f>IF(C431&gt;0,VLOOKUP(C431,男子登録情報!$A$1:$H$1688,3,0),"")</f>
        <v/>
      </c>
      <c r="E431" s="316" t="str">
        <f>IF(C431&gt;0,VLOOKUP(C431,男子登録情報!$A$1:$H$1688,4,0),"")</f>
        <v/>
      </c>
      <c r="F431" s="38" t="str">
        <f>IF(C431&gt;0,VLOOKUP(C431,男子登録情報!$A$1:$H$1688,8,0),"")</f>
        <v/>
      </c>
      <c r="G431" s="352" t="e">
        <f>IF(F432&gt;0,VLOOKUP(F432,男子登録情報!$N$2:$O$48,2,0),"")</f>
        <v>#N/A</v>
      </c>
      <c r="H431" s="352" t="str">
        <f>IF(C431&gt;0,TEXT(C431,"100000000"),"")</f>
        <v/>
      </c>
      <c r="I431" s="6" t="s">
        <v>29</v>
      </c>
      <c r="J431" s="152"/>
      <c r="K431" s="7" t="str">
        <f>IF(J431&gt;0,VLOOKUP(J431,男子登録情報!$J$1:$K$21,2,0),"")</f>
        <v/>
      </c>
      <c r="L431" s="6" t="s">
        <v>32</v>
      </c>
      <c r="M431" s="208"/>
      <c r="N431" s="8" t="str">
        <f t="shared" si="839"/>
        <v/>
      </c>
      <c r="O431" s="630"/>
      <c r="P431" s="326"/>
      <c r="Q431" s="327"/>
      <c r="R431" s="328"/>
      <c r="S431" s="329" t="str">
        <f>IF(C431="","",IF(COUNTIF('様式Ⅱ(男子4×100mR)'!$C$18:$C$29,C431)=0,"",$A$5))</f>
        <v/>
      </c>
      <c r="T431" s="329" t="str">
        <f>IF(C431="","",IF(COUNTIF('様式Ⅱ(男子4×400mR)'!$C$18:$C$29,C431)=0,"",$A$5))</f>
        <v/>
      </c>
      <c r="Y431" s="195" t="str">
        <f>IF(C431="","",COUNTIF($B$14:$C$462,C431))</f>
        <v/>
      </c>
      <c r="Z431" s="195" t="str">
        <f t="shared" ref="Z431" si="914">IF(C431="","",COUNTIF($J$14:$J$463,J431))</f>
        <v/>
      </c>
      <c r="AA431" s="195" t="str">
        <f t="shared" ref="AA431" si="915">IF(C431="","",IF(AND(Y431&gt;1,Z431&gt;1),1,""))</f>
        <v/>
      </c>
      <c r="AB431" s="195" t="str">
        <f t="shared" si="845"/>
        <v/>
      </c>
      <c r="AC431" s="195" t="str">
        <f t="shared" si="846"/>
        <v/>
      </c>
      <c r="AD431" s="195" t="str">
        <f t="shared" si="849"/>
        <v/>
      </c>
      <c r="AE431" s="195" t="str">
        <f t="shared" si="849"/>
        <v/>
      </c>
      <c r="AF431" s="195" t="str">
        <f t="shared" si="908"/>
        <v/>
      </c>
      <c r="AG431" s="195" t="str">
        <f t="shared" si="908"/>
        <v/>
      </c>
      <c r="AH431" s="195" t="str">
        <f t="shared" si="908"/>
        <v/>
      </c>
      <c r="AI431" s="195" t="str">
        <f t="shared" si="908"/>
        <v/>
      </c>
      <c r="AJ431" s="195" t="str">
        <f t="shared" si="908"/>
        <v/>
      </c>
      <c r="AK431" s="195" t="str">
        <f t="shared" si="908"/>
        <v/>
      </c>
      <c r="AL431" s="195" t="str">
        <f t="shared" si="908"/>
        <v/>
      </c>
      <c r="AM431" s="195" t="str">
        <f t="shared" si="908"/>
        <v/>
      </c>
      <c r="AN431" s="195" t="str">
        <f t="shared" si="908"/>
        <v/>
      </c>
      <c r="AO431" s="195" t="str">
        <f t="shared" si="908"/>
        <v/>
      </c>
      <c r="AP431" s="195" t="str">
        <f t="shared" si="908"/>
        <v/>
      </c>
      <c r="AQ431" s="196" t="str">
        <f>IF(J431&gt;0,"",IF(J432&gt;0,1,""))</f>
        <v/>
      </c>
      <c r="AR431" s="196" t="str">
        <f>IF(J431="","",IF(C431&gt;0,"",1))</f>
        <v/>
      </c>
      <c r="AS431" s="195" t="str">
        <f t="shared" si="913"/>
        <v/>
      </c>
      <c r="AT431" s="195" t="str">
        <f t="shared" si="913"/>
        <v/>
      </c>
      <c r="AU431" s="195" t="str">
        <f t="shared" si="913"/>
        <v/>
      </c>
      <c r="AV431" s="195" t="str">
        <f t="shared" si="913"/>
        <v/>
      </c>
      <c r="AW431" s="196">
        <f>COUNTIF($C$14:C431,C431)</f>
        <v>0</v>
      </c>
      <c r="AX431" s="195" t="str">
        <f t="shared" si="913"/>
        <v/>
      </c>
      <c r="AY431" s="195" t="str">
        <f t="shared" si="913"/>
        <v/>
      </c>
      <c r="AZ431" s="195" t="str">
        <f t="shared" si="913"/>
        <v/>
      </c>
      <c r="BA431" s="195" t="str">
        <f t="shared" si="913"/>
        <v/>
      </c>
    </row>
    <row r="432" spans="1:53" s="17" customFormat="1" ht="18" customHeight="1" thickBot="1">
      <c r="A432" s="344"/>
      <c r="B432" s="315"/>
      <c r="C432" s="317"/>
      <c r="D432" s="317"/>
      <c r="E432" s="317"/>
      <c r="F432" s="39" t="str">
        <f>IF(C431&gt;0,VLOOKUP(C431,男子登録情報!$A$1:$H$1688,5,0),"")</f>
        <v/>
      </c>
      <c r="G432" s="353"/>
      <c r="H432" s="353"/>
      <c r="I432" s="9" t="s">
        <v>33</v>
      </c>
      <c r="J432" s="152"/>
      <c r="K432" s="7" t="str">
        <f>IF(J432&gt;0,VLOOKUP(J432,男子登録情報!$J$2:$K$21,2,0),"")</f>
        <v/>
      </c>
      <c r="L432" s="9" t="s">
        <v>34</v>
      </c>
      <c r="M432" s="206"/>
      <c r="N432" s="8" t="str">
        <f t="shared" si="839"/>
        <v/>
      </c>
      <c r="O432" s="630"/>
      <c r="P432" s="305"/>
      <c r="Q432" s="306"/>
      <c r="R432" s="307"/>
      <c r="S432" s="330"/>
      <c r="T432" s="330"/>
      <c r="Y432" s="195" t="str">
        <f>IF(C431="","",COUNTIF($B$14:$C$462,C431))</f>
        <v/>
      </c>
      <c r="Z432" s="195" t="str">
        <f t="shared" ref="Z432" si="916">IF(C431="","",COUNTIF($J$14:$J$463,J432))</f>
        <v/>
      </c>
      <c r="AA432" s="195" t="str">
        <f t="shared" ref="AA432" si="917">IF(C431="","",IF(AND(Y432&gt;1,Z432&gt;1),1,""))</f>
        <v/>
      </c>
      <c r="AB432" s="195" t="str">
        <f t="shared" si="845"/>
        <v/>
      </c>
      <c r="AC432" s="195" t="str">
        <f t="shared" si="846"/>
        <v/>
      </c>
      <c r="AD432" s="195" t="str">
        <f t="shared" si="849"/>
        <v/>
      </c>
      <c r="AE432" s="195" t="str">
        <f t="shared" si="849"/>
        <v/>
      </c>
      <c r="AF432" s="195" t="str">
        <f t="shared" si="908"/>
        <v/>
      </c>
      <c r="AG432" s="195" t="str">
        <f t="shared" si="908"/>
        <v/>
      </c>
      <c r="AH432" s="195" t="str">
        <f t="shared" si="908"/>
        <v/>
      </c>
      <c r="AI432" s="195" t="str">
        <f t="shared" si="908"/>
        <v/>
      </c>
      <c r="AJ432" s="195" t="str">
        <f t="shared" si="908"/>
        <v/>
      </c>
      <c r="AK432" s="195" t="str">
        <f t="shared" si="908"/>
        <v/>
      </c>
      <c r="AL432" s="195" t="str">
        <f t="shared" si="908"/>
        <v/>
      </c>
      <c r="AM432" s="195" t="str">
        <f t="shared" si="908"/>
        <v/>
      </c>
      <c r="AN432" s="195" t="str">
        <f t="shared" si="908"/>
        <v/>
      </c>
      <c r="AO432" s="195" t="str">
        <f t="shared" si="908"/>
        <v/>
      </c>
      <c r="AP432" s="195" t="str">
        <f t="shared" si="908"/>
        <v/>
      </c>
      <c r="AQ432" s="196" t="str">
        <f>IF(J432&gt;0,"",IF(J433&gt;0,1,""))</f>
        <v/>
      </c>
      <c r="AR432" s="196" t="str">
        <f>IF(J432="","",IF(C431&gt;0,"",1))</f>
        <v/>
      </c>
      <c r="AS432" s="195" t="str">
        <f t="shared" si="913"/>
        <v/>
      </c>
      <c r="AT432" s="195" t="str">
        <f t="shared" si="913"/>
        <v/>
      </c>
      <c r="AU432" s="195" t="str">
        <f t="shared" si="913"/>
        <v/>
      </c>
      <c r="AV432" s="195" t="str">
        <f t="shared" si="913"/>
        <v/>
      </c>
      <c r="AW432" s="196"/>
      <c r="AX432" s="195" t="str">
        <f t="shared" si="913"/>
        <v/>
      </c>
      <c r="AY432" s="195" t="str">
        <f t="shared" si="913"/>
        <v/>
      </c>
      <c r="AZ432" s="195" t="str">
        <f t="shared" si="913"/>
        <v/>
      </c>
      <c r="BA432" s="195" t="str">
        <f t="shared" si="913"/>
        <v/>
      </c>
    </row>
    <row r="433" spans="1:53" s="17" customFormat="1" ht="18" customHeight="1" thickBot="1">
      <c r="A433" s="345"/>
      <c r="B433" s="303" t="s">
        <v>35</v>
      </c>
      <c r="C433" s="304"/>
      <c r="D433" s="40"/>
      <c r="E433" s="40"/>
      <c r="F433" s="41"/>
      <c r="G433" s="354"/>
      <c r="H433" s="354"/>
      <c r="I433" s="10" t="s">
        <v>36</v>
      </c>
      <c r="J433" s="152"/>
      <c r="K433" s="11" t="str">
        <f>IF(J433&gt;0,VLOOKUP(J433,男子登録情報!$J$2:$K$21,2,0),"")</f>
        <v/>
      </c>
      <c r="L433" s="12" t="s">
        <v>37</v>
      </c>
      <c r="M433" s="207"/>
      <c r="N433" s="8" t="str">
        <f t="shared" si="839"/>
        <v/>
      </c>
      <c r="O433" s="631"/>
      <c r="P433" s="308"/>
      <c r="Q433" s="309"/>
      <c r="R433" s="310"/>
      <c r="S433" s="331"/>
      <c r="T433" s="331"/>
      <c r="Y433" s="195" t="str">
        <f>IF(C431="","",COUNTIF($B$14:$C$462,C431))</f>
        <v/>
      </c>
      <c r="Z433" s="195" t="str">
        <f t="shared" ref="Z433" si="918">IF(C431="","",COUNTIF($J$14:$J$463,J433))</f>
        <v/>
      </c>
      <c r="AA433" s="195" t="str">
        <f t="shared" ref="AA433" si="919">IF(C431="","",IF(AND(Y433&gt;1,Z433&gt;1),1,""))</f>
        <v/>
      </c>
      <c r="AB433" s="195" t="str">
        <f t="shared" si="845"/>
        <v/>
      </c>
      <c r="AC433" s="195" t="str">
        <f t="shared" si="846"/>
        <v/>
      </c>
      <c r="AD433" s="195" t="str">
        <f t="shared" si="849"/>
        <v/>
      </c>
      <c r="AE433" s="195" t="str">
        <f t="shared" si="849"/>
        <v/>
      </c>
      <c r="AF433" s="195" t="str">
        <f t="shared" si="908"/>
        <v/>
      </c>
      <c r="AG433" s="195" t="str">
        <f t="shared" si="908"/>
        <v/>
      </c>
      <c r="AH433" s="195" t="str">
        <f t="shared" si="908"/>
        <v/>
      </c>
      <c r="AI433" s="195" t="str">
        <f t="shared" si="908"/>
        <v/>
      </c>
      <c r="AJ433" s="195" t="str">
        <f t="shared" si="908"/>
        <v/>
      </c>
      <c r="AK433" s="195" t="str">
        <f t="shared" si="908"/>
        <v/>
      </c>
      <c r="AL433" s="195" t="str">
        <f t="shared" si="908"/>
        <v/>
      </c>
      <c r="AM433" s="195" t="str">
        <f t="shared" si="908"/>
        <v/>
      </c>
      <c r="AN433" s="195" t="str">
        <f t="shared" si="908"/>
        <v/>
      </c>
      <c r="AO433" s="195" t="str">
        <f t="shared" si="908"/>
        <v/>
      </c>
      <c r="AP433" s="195" t="str">
        <f t="shared" si="908"/>
        <v/>
      </c>
      <c r="AQ433" s="196" t="str">
        <f>IF(C431="","",IF(S431&gt;0,"",IF(T431&gt;0,"",IF(COUNTBLANK(J431:J433)&lt;3,"",1))))</f>
        <v/>
      </c>
      <c r="AR433" s="196" t="str">
        <f>IF(J433="","",IF(C431&gt;0,"",1))</f>
        <v/>
      </c>
      <c r="AS433" s="195" t="str">
        <f t="shared" si="913"/>
        <v/>
      </c>
      <c r="AT433" s="195" t="str">
        <f t="shared" si="913"/>
        <v/>
      </c>
      <c r="AU433" s="195" t="str">
        <f t="shared" si="913"/>
        <v/>
      </c>
      <c r="AV433" s="195" t="str">
        <f t="shared" si="913"/>
        <v/>
      </c>
      <c r="AW433" s="196"/>
      <c r="AX433" s="195" t="str">
        <f t="shared" si="913"/>
        <v/>
      </c>
      <c r="AY433" s="195" t="str">
        <f t="shared" si="913"/>
        <v/>
      </c>
      <c r="AZ433" s="195" t="str">
        <f t="shared" si="913"/>
        <v/>
      </c>
      <c r="BA433" s="195" t="str">
        <f t="shared" si="913"/>
        <v/>
      </c>
    </row>
    <row r="434" spans="1:53" s="17" customFormat="1" ht="18" customHeight="1" thickTop="1" thickBot="1">
      <c r="A434" s="343">
        <v>141</v>
      </c>
      <c r="B434" s="314" t="s">
        <v>1234</v>
      </c>
      <c r="C434" s="316"/>
      <c r="D434" s="316" t="str">
        <f>IF(C434&gt;0,VLOOKUP(C434,男子登録情報!$A$1:$H$1688,3,0),"")</f>
        <v/>
      </c>
      <c r="E434" s="316" t="str">
        <f>IF(C434&gt;0,VLOOKUP(C434,男子登録情報!$A$1:$H$1688,4,0),"")</f>
        <v/>
      </c>
      <c r="F434" s="38" t="str">
        <f>IF(C434&gt;0,VLOOKUP(C434,男子登録情報!$A$1:$H$1688,8,0),"")</f>
        <v/>
      </c>
      <c r="G434" s="352" t="e">
        <f>IF(F435&gt;0,VLOOKUP(F435,男子登録情報!$N$2:$O$48,2,0),"")</f>
        <v>#N/A</v>
      </c>
      <c r="H434" s="352" t="str">
        <f>IF(C434&gt;0,TEXT(C434,"100000000"),"")</f>
        <v/>
      </c>
      <c r="I434" s="6" t="s">
        <v>29</v>
      </c>
      <c r="J434" s="152"/>
      <c r="K434" s="7" t="str">
        <f>IF(J434&gt;0,VLOOKUP(J434,男子登録情報!$J$1:$K$21,2,0),"")</f>
        <v/>
      </c>
      <c r="L434" s="6" t="s">
        <v>32</v>
      </c>
      <c r="M434" s="208"/>
      <c r="N434" s="8" t="str">
        <f t="shared" si="839"/>
        <v/>
      </c>
      <c r="O434" s="630"/>
      <c r="P434" s="326"/>
      <c r="Q434" s="327"/>
      <c r="R434" s="328"/>
      <c r="S434" s="329" t="str">
        <f>IF(C434="","",IF(COUNTIF('様式Ⅱ(男子4×100mR)'!$C$18:$C$29,C434)=0,"",$A$5))</f>
        <v/>
      </c>
      <c r="T434" s="329" t="str">
        <f>IF(C434="","",IF(COUNTIF('様式Ⅱ(男子4×400mR)'!$C$18:$C$29,C434)=0,"",$A$5))</f>
        <v/>
      </c>
      <c r="Y434" s="195" t="str">
        <f>IF(C434="","",COUNTIF($B$14:$C$462,C434))</f>
        <v/>
      </c>
      <c r="Z434" s="195" t="str">
        <f t="shared" ref="Z434" si="920">IF(C434="","",COUNTIF($J$14:$J$463,J434))</f>
        <v/>
      </c>
      <c r="AA434" s="195" t="str">
        <f t="shared" ref="AA434" si="921">IF(C434="","",IF(AND(Y434&gt;1,Z434&gt;1),1,""))</f>
        <v/>
      </c>
      <c r="AB434" s="195" t="str">
        <f t="shared" si="845"/>
        <v/>
      </c>
      <c r="AC434" s="195" t="str">
        <f t="shared" si="846"/>
        <v/>
      </c>
      <c r="AD434" s="195" t="str">
        <f t="shared" si="849"/>
        <v/>
      </c>
      <c r="AE434" s="195" t="str">
        <f t="shared" si="849"/>
        <v/>
      </c>
      <c r="AF434" s="195" t="str">
        <f t="shared" si="908"/>
        <v/>
      </c>
      <c r="AG434" s="195" t="str">
        <f t="shared" si="908"/>
        <v/>
      </c>
      <c r="AH434" s="195" t="str">
        <f t="shared" si="908"/>
        <v/>
      </c>
      <c r="AI434" s="195" t="str">
        <f t="shared" si="908"/>
        <v/>
      </c>
      <c r="AJ434" s="195" t="str">
        <f t="shared" si="908"/>
        <v/>
      </c>
      <c r="AK434" s="195" t="str">
        <f t="shared" si="908"/>
        <v/>
      </c>
      <c r="AL434" s="195" t="str">
        <f t="shared" si="908"/>
        <v/>
      </c>
      <c r="AM434" s="195" t="str">
        <f t="shared" si="908"/>
        <v/>
      </c>
      <c r="AN434" s="195" t="str">
        <f t="shared" si="908"/>
        <v/>
      </c>
      <c r="AO434" s="195" t="str">
        <f t="shared" si="908"/>
        <v/>
      </c>
      <c r="AP434" s="195" t="str">
        <f t="shared" si="908"/>
        <v/>
      </c>
      <c r="AQ434" s="196" t="str">
        <f>IF(J434&gt;0,"",IF(J435&gt;0,1,""))</f>
        <v/>
      </c>
      <c r="AR434" s="196" t="str">
        <f>IF(J434="","",IF(C434&gt;0,"",1))</f>
        <v/>
      </c>
      <c r="AS434" s="195" t="str">
        <f t="shared" si="913"/>
        <v/>
      </c>
      <c r="AT434" s="195" t="str">
        <f t="shared" si="913"/>
        <v/>
      </c>
      <c r="AU434" s="195" t="str">
        <f t="shared" si="913"/>
        <v/>
      </c>
      <c r="AV434" s="195" t="str">
        <f t="shared" si="913"/>
        <v/>
      </c>
      <c r="AW434" s="196">
        <f>COUNTIF($C$14:C434,C434)</f>
        <v>0</v>
      </c>
      <c r="AX434" s="195" t="str">
        <f t="shared" si="913"/>
        <v/>
      </c>
      <c r="AY434" s="195" t="str">
        <f t="shared" si="913"/>
        <v/>
      </c>
      <c r="AZ434" s="195" t="str">
        <f t="shared" si="913"/>
        <v/>
      </c>
      <c r="BA434" s="195" t="str">
        <f t="shared" si="913"/>
        <v/>
      </c>
    </row>
    <row r="435" spans="1:53" s="17" customFormat="1" ht="18" customHeight="1" thickBot="1">
      <c r="A435" s="344"/>
      <c r="B435" s="315"/>
      <c r="C435" s="317"/>
      <c r="D435" s="317"/>
      <c r="E435" s="317"/>
      <c r="F435" s="39" t="str">
        <f>IF(C434&gt;0,VLOOKUP(C434,男子登録情報!$A$1:$H$1688,5,0),"")</f>
        <v/>
      </c>
      <c r="G435" s="353"/>
      <c r="H435" s="353"/>
      <c r="I435" s="9" t="s">
        <v>33</v>
      </c>
      <c r="J435" s="152"/>
      <c r="K435" s="7" t="str">
        <f>IF(J435&gt;0,VLOOKUP(J435,男子登録情報!$J$2:$K$21,2,0),"")</f>
        <v/>
      </c>
      <c r="L435" s="9" t="s">
        <v>34</v>
      </c>
      <c r="M435" s="206"/>
      <c r="N435" s="8" t="str">
        <f t="shared" si="839"/>
        <v/>
      </c>
      <c r="O435" s="630"/>
      <c r="P435" s="305"/>
      <c r="Q435" s="306"/>
      <c r="R435" s="307"/>
      <c r="S435" s="330"/>
      <c r="T435" s="330"/>
      <c r="Y435" s="195" t="str">
        <f>IF(C434="","",COUNTIF($B$14:$C$462,C434))</f>
        <v/>
      </c>
      <c r="Z435" s="195" t="str">
        <f t="shared" ref="Z435" si="922">IF(C434="","",COUNTIF($J$14:$J$463,J435))</f>
        <v/>
      </c>
      <c r="AA435" s="195" t="str">
        <f t="shared" ref="AA435" si="923">IF(C434="","",IF(AND(Y435&gt;1,Z435&gt;1),1,""))</f>
        <v/>
      </c>
      <c r="AB435" s="195" t="str">
        <f t="shared" si="845"/>
        <v/>
      </c>
      <c r="AC435" s="195" t="str">
        <f t="shared" si="846"/>
        <v/>
      </c>
      <c r="AD435" s="195" t="str">
        <f t="shared" si="849"/>
        <v/>
      </c>
      <c r="AE435" s="195" t="str">
        <f t="shared" si="849"/>
        <v/>
      </c>
      <c r="AF435" s="195" t="str">
        <f t="shared" si="908"/>
        <v/>
      </c>
      <c r="AG435" s="195" t="str">
        <f t="shared" si="908"/>
        <v/>
      </c>
      <c r="AH435" s="195" t="str">
        <f t="shared" si="908"/>
        <v/>
      </c>
      <c r="AI435" s="195" t="str">
        <f t="shared" si="908"/>
        <v/>
      </c>
      <c r="AJ435" s="195" t="str">
        <f t="shared" si="908"/>
        <v/>
      </c>
      <c r="AK435" s="195" t="str">
        <f t="shared" si="908"/>
        <v/>
      </c>
      <c r="AL435" s="195" t="str">
        <f t="shared" si="908"/>
        <v/>
      </c>
      <c r="AM435" s="195" t="str">
        <f t="shared" si="908"/>
        <v/>
      </c>
      <c r="AN435" s="195" t="str">
        <f t="shared" si="908"/>
        <v/>
      </c>
      <c r="AO435" s="195" t="str">
        <f t="shared" si="908"/>
        <v/>
      </c>
      <c r="AP435" s="195" t="str">
        <f t="shared" si="908"/>
        <v/>
      </c>
      <c r="AQ435" s="196" t="str">
        <f>IF(J435&gt;0,"",IF(J436&gt;0,1,""))</f>
        <v/>
      </c>
      <c r="AR435" s="196" t="str">
        <f>IF(J435="","",IF(C434&gt;0,"",1))</f>
        <v/>
      </c>
      <c r="AS435" s="195" t="str">
        <f t="shared" si="913"/>
        <v/>
      </c>
      <c r="AT435" s="195" t="str">
        <f t="shared" si="913"/>
        <v/>
      </c>
      <c r="AU435" s="195" t="str">
        <f t="shared" si="913"/>
        <v/>
      </c>
      <c r="AV435" s="195" t="str">
        <f t="shared" si="913"/>
        <v/>
      </c>
      <c r="AW435" s="196"/>
      <c r="AX435" s="195" t="str">
        <f t="shared" si="913"/>
        <v/>
      </c>
      <c r="AY435" s="195" t="str">
        <f t="shared" si="913"/>
        <v/>
      </c>
      <c r="AZ435" s="195" t="str">
        <f t="shared" si="913"/>
        <v/>
      </c>
      <c r="BA435" s="195" t="str">
        <f t="shared" si="913"/>
        <v/>
      </c>
    </row>
    <row r="436" spans="1:53" s="17" customFormat="1" ht="18" customHeight="1" thickBot="1">
      <c r="A436" s="345"/>
      <c r="B436" s="303" t="s">
        <v>35</v>
      </c>
      <c r="C436" s="304"/>
      <c r="D436" s="40"/>
      <c r="E436" s="40"/>
      <c r="F436" s="41"/>
      <c r="G436" s="354"/>
      <c r="H436" s="354"/>
      <c r="I436" s="10" t="s">
        <v>36</v>
      </c>
      <c r="J436" s="152"/>
      <c r="K436" s="11" t="str">
        <f>IF(J436&gt;0,VLOOKUP(J436,男子登録情報!$J$2:$K$21,2,0),"")</f>
        <v/>
      </c>
      <c r="L436" s="12" t="s">
        <v>37</v>
      </c>
      <c r="M436" s="207"/>
      <c r="N436" s="8" t="str">
        <f t="shared" si="839"/>
        <v/>
      </c>
      <c r="O436" s="631"/>
      <c r="P436" s="308"/>
      <c r="Q436" s="309"/>
      <c r="R436" s="310"/>
      <c r="S436" s="331"/>
      <c r="T436" s="331"/>
      <c r="Y436" s="195" t="str">
        <f>IF(C434="","",COUNTIF($B$14:$C$462,C434))</f>
        <v/>
      </c>
      <c r="Z436" s="195" t="str">
        <f t="shared" ref="Z436" si="924">IF(C434="","",COUNTIF($J$14:$J$463,J436))</f>
        <v/>
      </c>
      <c r="AA436" s="195" t="str">
        <f t="shared" ref="AA436" si="925">IF(C434="","",IF(AND(Y436&gt;1,Z436&gt;1),1,""))</f>
        <v/>
      </c>
      <c r="AB436" s="195" t="str">
        <f t="shared" si="845"/>
        <v/>
      </c>
      <c r="AC436" s="195" t="str">
        <f t="shared" si="846"/>
        <v/>
      </c>
      <c r="AD436" s="195" t="str">
        <f t="shared" si="849"/>
        <v/>
      </c>
      <c r="AE436" s="195" t="str">
        <f t="shared" si="849"/>
        <v/>
      </c>
      <c r="AF436" s="195" t="str">
        <f t="shared" si="908"/>
        <v/>
      </c>
      <c r="AG436" s="195" t="str">
        <f t="shared" si="908"/>
        <v/>
      </c>
      <c r="AH436" s="195" t="str">
        <f t="shared" si="908"/>
        <v/>
      </c>
      <c r="AI436" s="195" t="str">
        <f t="shared" si="908"/>
        <v/>
      </c>
      <c r="AJ436" s="195" t="str">
        <f t="shared" si="908"/>
        <v/>
      </c>
      <c r="AK436" s="195" t="str">
        <f t="shared" si="908"/>
        <v/>
      </c>
      <c r="AL436" s="195" t="str">
        <f t="shared" si="908"/>
        <v/>
      </c>
      <c r="AM436" s="195" t="str">
        <f t="shared" si="908"/>
        <v/>
      </c>
      <c r="AN436" s="195" t="str">
        <f t="shared" si="908"/>
        <v/>
      </c>
      <c r="AO436" s="195" t="str">
        <f t="shared" si="908"/>
        <v/>
      </c>
      <c r="AP436" s="195" t="str">
        <f t="shared" si="908"/>
        <v/>
      </c>
      <c r="AQ436" s="196" t="str">
        <f>IF(C434="","",IF(S434&gt;0,"",IF(T434&gt;0,"",IF(COUNTBLANK(J434:J436)&lt;3,"",1))))</f>
        <v/>
      </c>
      <c r="AR436" s="196" t="str">
        <f>IF(J436="","",IF(C434&gt;0,"",1))</f>
        <v/>
      </c>
      <c r="AS436" s="195" t="str">
        <f t="shared" si="913"/>
        <v/>
      </c>
      <c r="AT436" s="195" t="str">
        <f t="shared" si="913"/>
        <v/>
      </c>
      <c r="AU436" s="195" t="str">
        <f t="shared" si="913"/>
        <v/>
      </c>
      <c r="AV436" s="195" t="str">
        <f t="shared" si="913"/>
        <v/>
      </c>
      <c r="AW436" s="196"/>
      <c r="AX436" s="195" t="str">
        <f t="shared" si="913"/>
        <v/>
      </c>
      <c r="AY436" s="195" t="str">
        <f t="shared" si="913"/>
        <v/>
      </c>
      <c r="AZ436" s="195" t="str">
        <f t="shared" si="913"/>
        <v/>
      </c>
      <c r="BA436" s="195" t="str">
        <f t="shared" si="913"/>
        <v/>
      </c>
    </row>
    <row r="437" spans="1:53" s="17" customFormat="1" ht="18" customHeight="1" thickTop="1" thickBot="1">
      <c r="A437" s="343">
        <v>142</v>
      </c>
      <c r="B437" s="314" t="s">
        <v>1234</v>
      </c>
      <c r="C437" s="316"/>
      <c r="D437" s="316" t="str">
        <f>IF(C437&gt;0,VLOOKUP(C437,男子登録情報!$A$1:$H$1688,3,0),"")</f>
        <v/>
      </c>
      <c r="E437" s="316" t="str">
        <f>IF(C437&gt;0,VLOOKUP(C437,男子登録情報!$A$1:$H$1688,4,0),"")</f>
        <v/>
      </c>
      <c r="F437" s="38" t="str">
        <f>IF(C437&gt;0,VLOOKUP(C437,男子登録情報!$A$1:$H$1688,8,0),"")</f>
        <v/>
      </c>
      <c r="G437" s="352" t="e">
        <f>IF(F438&gt;0,VLOOKUP(F438,男子登録情報!$N$2:$O$48,2,0),"")</f>
        <v>#N/A</v>
      </c>
      <c r="H437" s="352" t="str">
        <f>IF(C437&gt;0,TEXT(C437,"100000000"),"")</f>
        <v/>
      </c>
      <c r="I437" s="6" t="s">
        <v>29</v>
      </c>
      <c r="J437" s="152"/>
      <c r="K437" s="7" t="str">
        <f>IF(J437&gt;0,VLOOKUP(J437,男子登録情報!$J$1:$K$21,2,0),"")</f>
        <v/>
      </c>
      <c r="L437" s="6" t="s">
        <v>32</v>
      </c>
      <c r="M437" s="208"/>
      <c r="N437" s="8" t="str">
        <f t="shared" si="839"/>
        <v/>
      </c>
      <c r="O437" s="630"/>
      <c r="P437" s="326"/>
      <c r="Q437" s="327"/>
      <c r="R437" s="328"/>
      <c r="S437" s="329" t="str">
        <f>IF(C437="","",IF(COUNTIF('様式Ⅱ(男子4×100mR)'!$C$18:$C$29,C437)=0,"",$A$5))</f>
        <v/>
      </c>
      <c r="T437" s="329" t="str">
        <f>IF(C437="","",IF(COUNTIF('様式Ⅱ(男子4×400mR)'!$C$18:$C$29,C437)=0,"",$A$5))</f>
        <v/>
      </c>
      <c r="Y437" s="195" t="str">
        <f>IF(C437="","",COUNTIF($B$14:$C$462,C437))</f>
        <v/>
      </c>
      <c r="Z437" s="195" t="str">
        <f t="shared" ref="Z437" si="926">IF(C437="","",COUNTIF($J$14:$J$463,J437))</f>
        <v/>
      </c>
      <c r="AA437" s="195" t="str">
        <f t="shared" ref="AA437" si="927">IF(C437="","",IF(AND(Y437&gt;1,Z437&gt;1),1,""))</f>
        <v/>
      </c>
      <c r="AB437" s="195" t="str">
        <f t="shared" si="845"/>
        <v/>
      </c>
      <c r="AC437" s="195" t="str">
        <f t="shared" si="846"/>
        <v/>
      </c>
      <c r="AD437" s="195" t="str">
        <f t="shared" si="849"/>
        <v/>
      </c>
      <c r="AE437" s="195" t="str">
        <f t="shared" si="849"/>
        <v/>
      </c>
      <c r="AF437" s="195" t="str">
        <f t="shared" si="908"/>
        <v/>
      </c>
      <c r="AG437" s="195" t="str">
        <f t="shared" si="908"/>
        <v/>
      </c>
      <c r="AH437" s="195" t="str">
        <f t="shared" si="908"/>
        <v/>
      </c>
      <c r="AI437" s="195" t="str">
        <f t="shared" si="908"/>
        <v/>
      </c>
      <c r="AJ437" s="195" t="str">
        <f t="shared" si="908"/>
        <v/>
      </c>
      <c r="AK437" s="195" t="str">
        <f t="shared" si="908"/>
        <v/>
      </c>
      <c r="AL437" s="195" t="str">
        <f t="shared" si="908"/>
        <v/>
      </c>
      <c r="AM437" s="195" t="str">
        <f t="shared" si="908"/>
        <v/>
      </c>
      <c r="AN437" s="195" t="str">
        <f t="shared" si="908"/>
        <v/>
      </c>
      <c r="AO437" s="195" t="str">
        <f t="shared" si="908"/>
        <v/>
      </c>
      <c r="AP437" s="195" t="str">
        <f t="shared" si="908"/>
        <v/>
      </c>
      <c r="AQ437" s="196" t="str">
        <f>IF(J437&gt;0,"",IF(J438&gt;0,1,""))</f>
        <v/>
      </c>
      <c r="AR437" s="196" t="str">
        <f>IF(J437="","",IF(C437&gt;0,"",1))</f>
        <v/>
      </c>
      <c r="AS437" s="195" t="str">
        <f t="shared" si="913"/>
        <v/>
      </c>
      <c r="AT437" s="195" t="str">
        <f t="shared" si="913"/>
        <v/>
      </c>
      <c r="AU437" s="195" t="str">
        <f t="shared" si="913"/>
        <v/>
      </c>
      <c r="AV437" s="195" t="str">
        <f t="shared" si="913"/>
        <v/>
      </c>
      <c r="AW437" s="196">
        <f>COUNTIF($C$14:C437,C437)</f>
        <v>0</v>
      </c>
      <c r="AX437" s="195" t="str">
        <f t="shared" si="913"/>
        <v/>
      </c>
      <c r="AY437" s="195" t="str">
        <f t="shared" si="913"/>
        <v/>
      </c>
      <c r="AZ437" s="195" t="str">
        <f t="shared" si="913"/>
        <v/>
      </c>
      <c r="BA437" s="195" t="str">
        <f t="shared" si="913"/>
        <v/>
      </c>
    </row>
    <row r="438" spans="1:53" s="17" customFormat="1" ht="18" customHeight="1" thickBot="1">
      <c r="A438" s="344"/>
      <c r="B438" s="315"/>
      <c r="C438" s="317"/>
      <c r="D438" s="317"/>
      <c r="E438" s="317"/>
      <c r="F438" s="39" t="str">
        <f>IF(C437&gt;0,VLOOKUP(C437,男子登録情報!$A$1:$H$1688,5,0),"")</f>
        <v/>
      </c>
      <c r="G438" s="353"/>
      <c r="H438" s="353"/>
      <c r="I438" s="9" t="s">
        <v>33</v>
      </c>
      <c r="J438" s="152"/>
      <c r="K438" s="7" t="str">
        <f>IF(J438&gt;0,VLOOKUP(J438,男子登録情報!$J$2:$K$21,2,0),"")</f>
        <v/>
      </c>
      <c r="L438" s="9" t="s">
        <v>34</v>
      </c>
      <c r="M438" s="206"/>
      <c r="N438" s="8" t="str">
        <f t="shared" si="839"/>
        <v/>
      </c>
      <c r="O438" s="630"/>
      <c r="P438" s="305"/>
      <c r="Q438" s="306"/>
      <c r="R438" s="307"/>
      <c r="S438" s="330"/>
      <c r="T438" s="330"/>
      <c r="Y438" s="195" t="str">
        <f>IF(C437="","",COUNTIF($B$14:$C$462,C437))</f>
        <v/>
      </c>
      <c r="Z438" s="195" t="str">
        <f t="shared" ref="Z438" si="928">IF(C437="","",COUNTIF($J$14:$J$463,J438))</f>
        <v/>
      </c>
      <c r="AA438" s="195" t="str">
        <f t="shared" ref="AA438" si="929">IF(C437="","",IF(AND(Y438&gt;1,Z438&gt;1),1,""))</f>
        <v/>
      </c>
      <c r="AB438" s="195" t="str">
        <f t="shared" si="845"/>
        <v/>
      </c>
      <c r="AC438" s="195" t="str">
        <f t="shared" si="846"/>
        <v/>
      </c>
      <c r="AD438" s="195" t="str">
        <f t="shared" si="849"/>
        <v/>
      </c>
      <c r="AE438" s="195" t="str">
        <f t="shared" si="849"/>
        <v/>
      </c>
      <c r="AF438" s="195" t="str">
        <f t="shared" si="908"/>
        <v/>
      </c>
      <c r="AG438" s="195" t="str">
        <f t="shared" si="908"/>
        <v/>
      </c>
      <c r="AH438" s="195" t="str">
        <f t="shared" si="908"/>
        <v/>
      </c>
      <c r="AI438" s="195" t="str">
        <f t="shared" si="908"/>
        <v/>
      </c>
      <c r="AJ438" s="195" t="str">
        <f t="shared" si="908"/>
        <v/>
      </c>
      <c r="AK438" s="195" t="str">
        <f t="shared" si="908"/>
        <v/>
      </c>
      <c r="AL438" s="195" t="str">
        <f t="shared" si="908"/>
        <v/>
      </c>
      <c r="AM438" s="195" t="str">
        <f t="shared" si="908"/>
        <v/>
      </c>
      <c r="AN438" s="195" t="str">
        <f t="shared" si="908"/>
        <v/>
      </c>
      <c r="AO438" s="195" t="str">
        <f t="shared" si="908"/>
        <v/>
      </c>
      <c r="AP438" s="195" t="str">
        <f t="shared" si="908"/>
        <v/>
      </c>
      <c r="AQ438" s="196" t="str">
        <f>IF(J438&gt;0,"",IF(J439&gt;0,1,""))</f>
        <v/>
      </c>
      <c r="AR438" s="196" t="str">
        <f>IF(J438="","",IF(C437&gt;0,"",1))</f>
        <v/>
      </c>
      <c r="AS438" s="195" t="str">
        <f t="shared" si="913"/>
        <v/>
      </c>
      <c r="AT438" s="195" t="str">
        <f t="shared" si="913"/>
        <v/>
      </c>
      <c r="AU438" s="195" t="str">
        <f t="shared" si="913"/>
        <v/>
      </c>
      <c r="AV438" s="195" t="str">
        <f t="shared" si="913"/>
        <v/>
      </c>
      <c r="AW438" s="196"/>
      <c r="AX438" s="195" t="str">
        <f t="shared" si="913"/>
        <v/>
      </c>
      <c r="AY438" s="195" t="str">
        <f t="shared" si="913"/>
        <v/>
      </c>
      <c r="AZ438" s="195" t="str">
        <f t="shared" si="913"/>
        <v/>
      </c>
      <c r="BA438" s="195" t="str">
        <f t="shared" si="913"/>
        <v/>
      </c>
    </row>
    <row r="439" spans="1:53" s="17" customFormat="1" ht="18" customHeight="1" thickBot="1">
      <c r="A439" s="345"/>
      <c r="B439" s="303" t="s">
        <v>35</v>
      </c>
      <c r="C439" s="304"/>
      <c r="D439" s="40"/>
      <c r="E439" s="40"/>
      <c r="F439" s="41"/>
      <c r="G439" s="354"/>
      <c r="H439" s="354"/>
      <c r="I439" s="10" t="s">
        <v>36</v>
      </c>
      <c r="J439" s="152"/>
      <c r="K439" s="11" t="str">
        <f>IF(J439&gt;0,VLOOKUP(J439,男子登録情報!$J$2:$K$21,2,0),"")</f>
        <v/>
      </c>
      <c r="L439" s="12" t="s">
        <v>37</v>
      </c>
      <c r="M439" s="207"/>
      <c r="N439" s="8" t="str">
        <f t="shared" si="839"/>
        <v/>
      </c>
      <c r="O439" s="631"/>
      <c r="P439" s="308"/>
      <c r="Q439" s="309"/>
      <c r="R439" s="310"/>
      <c r="S439" s="331"/>
      <c r="T439" s="331"/>
      <c r="Y439" s="195" t="str">
        <f>IF(C437="","",COUNTIF($B$14:$C$462,C437))</f>
        <v/>
      </c>
      <c r="Z439" s="195" t="str">
        <f t="shared" ref="Z439" si="930">IF(C437="","",COUNTIF($J$14:$J$463,J439))</f>
        <v/>
      </c>
      <c r="AA439" s="195" t="str">
        <f t="shared" ref="AA439" si="931">IF(C437="","",IF(AND(Y439&gt;1,Z439&gt;1),1,""))</f>
        <v/>
      </c>
      <c r="AB439" s="195" t="str">
        <f t="shared" si="845"/>
        <v/>
      </c>
      <c r="AC439" s="195" t="str">
        <f t="shared" si="846"/>
        <v/>
      </c>
      <c r="AD439" s="195" t="str">
        <f t="shared" si="849"/>
        <v/>
      </c>
      <c r="AE439" s="195" t="str">
        <f t="shared" si="849"/>
        <v/>
      </c>
      <c r="AF439" s="195" t="str">
        <f t="shared" si="908"/>
        <v/>
      </c>
      <c r="AG439" s="195" t="str">
        <f t="shared" si="908"/>
        <v/>
      </c>
      <c r="AH439" s="195" t="str">
        <f t="shared" si="908"/>
        <v/>
      </c>
      <c r="AI439" s="195" t="str">
        <f t="shared" si="908"/>
        <v/>
      </c>
      <c r="AJ439" s="195" t="str">
        <f t="shared" si="908"/>
        <v/>
      </c>
      <c r="AK439" s="195" t="str">
        <f t="shared" si="908"/>
        <v/>
      </c>
      <c r="AL439" s="195" t="str">
        <f t="shared" si="908"/>
        <v/>
      </c>
      <c r="AM439" s="195" t="str">
        <f t="shared" si="908"/>
        <v/>
      </c>
      <c r="AN439" s="195" t="str">
        <f t="shared" si="908"/>
        <v/>
      </c>
      <c r="AO439" s="195" t="str">
        <f t="shared" si="908"/>
        <v/>
      </c>
      <c r="AP439" s="195" t="str">
        <f t="shared" si="908"/>
        <v/>
      </c>
      <c r="AQ439" s="196" t="str">
        <f>IF(C437="","",IF(S437&gt;0,"",IF(T437&gt;0,"",IF(COUNTBLANK(J437:J439)&lt;3,"",1))))</f>
        <v/>
      </c>
      <c r="AR439" s="196" t="str">
        <f>IF(J439="","",IF(C437&gt;0,"",1))</f>
        <v/>
      </c>
      <c r="AS439" s="195" t="str">
        <f t="shared" si="913"/>
        <v/>
      </c>
      <c r="AT439" s="195" t="str">
        <f t="shared" si="913"/>
        <v/>
      </c>
      <c r="AU439" s="195" t="str">
        <f t="shared" si="913"/>
        <v/>
      </c>
      <c r="AV439" s="195" t="str">
        <f t="shared" si="913"/>
        <v/>
      </c>
      <c r="AW439" s="196"/>
      <c r="AX439" s="195" t="str">
        <f t="shared" si="913"/>
        <v/>
      </c>
      <c r="AY439" s="195" t="str">
        <f t="shared" si="913"/>
        <v/>
      </c>
      <c r="AZ439" s="195" t="str">
        <f t="shared" si="913"/>
        <v/>
      </c>
      <c r="BA439" s="195" t="str">
        <f t="shared" si="913"/>
        <v/>
      </c>
    </row>
    <row r="440" spans="1:53" s="17" customFormat="1" ht="18" customHeight="1" thickTop="1" thickBot="1">
      <c r="A440" s="343">
        <v>143</v>
      </c>
      <c r="B440" s="314" t="s">
        <v>1234</v>
      </c>
      <c r="C440" s="316"/>
      <c r="D440" s="316" t="str">
        <f>IF(C440&gt;0,VLOOKUP(C440,男子登録情報!$A$1:$H$1688,3,0),"")</f>
        <v/>
      </c>
      <c r="E440" s="316" t="str">
        <f>IF(C440&gt;0,VLOOKUP(C440,男子登録情報!$A$1:$H$1688,4,0),"")</f>
        <v/>
      </c>
      <c r="F440" s="38" t="str">
        <f>IF(C440&gt;0,VLOOKUP(C440,男子登録情報!$A$1:$H$1688,8,0),"")</f>
        <v/>
      </c>
      <c r="G440" s="352" t="e">
        <f>IF(F441&gt;0,VLOOKUP(F441,男子登録情報!$N$2:$O$48,2,0),"")</f>
        <v>#N/A</v>
      </c>
      <c r="H440" s="352" t="str">
        <f>IF(C440&gt;0,TEXT(C440,"100000000"),"")</f>
        <v/>
      </c>
      <c r="I440" s="6" t="s">
        <v>29</v>
      </c>
      <c r="J440" s="152"/>
      <c r="K440" s="7" t="str">
        <f>IF(J440&gt;0,VLOOKUP(J440,男子登録情報!$J$1:$K$21,2,0),"")</f>
        <v/>
      </c>
      <c r="L440" s="6" t="s">
        <v>32</v>
      </c>
      <c r="M440" s="208"/>
      <c r="N440" s="8" t="str">
        <f t="shared" si="839"/>
        <v/>
      </c>
      <c r="O440" s="630"/>
      <c r="P440" s="326"/>
      <c r="Q440" s="327"/>
      <c r="R440" s="328"/>
      <c r="S440" s="329" t="str">
        <f>IF(C440="","",IF(COUNTIF('様式Ⅱ(男子4×100mR)'!$C$18:$C$29,C440)=0,"",$A$5))</f>
        <v/>
      </c>
      <c r="T440" s="329" t="str">
        <f>IF(C440="","",IF(COUNTIF('様式Ⅱ(男子4×400mR)'!$C$18:$C$29,C440)=0,"",$A$5))</f>
        <v/>
      </c>
      <c r="Y440" s="195" t="str">
        <f>IF(C440="","",COUNTIF($B$14:$C$462,C440))</f>
        <v/>
      </c>
      <c r="Z440" s="195" t="str">
        <f t="shared" ref="Z440" si="932">IF(C440="","",COUNTIF($J$14:$J$463,J440))</f>
        <v/>
      </c>
      <c r="AA440" s="195" t="str">
        <f t="shared" ref="AA440" si="933">IF(C440="","",IF(AND(Y440&gt;1,Z440&gt;1),1,""))</f>
        <v/>
      </c>
      <c r="AB440" s="195" t="str">
        <f t="shared" si="845"/>
        <v/>
      </c>
      <c r="AC440" s="195" t="str">
        <f t="shared" si="846"/>
        <v/>
      </c>
      <c r="AD440" s="195" t="str">
        <f t="shared" si="849"/>
        <v/>
      </c>
      <c r="AE440" s="195" t="str">
        <f t="shared" si="849"/>
        <v/>
      </c>
      <c r="AF440" s="195" t="str">
        <f t="shared" si="908"/>
        <v/>
      </c>
      <c r="AG440" s="195" t="str">
        <f t="shared" si="908"/>
        <v/>
      </c>
      <c r="AH440" s="195" t="str">
        <f t="shared" si="908"/>
        <v/>
      </c>
      <c r="AI440" s="195" t="str">
        <f t="shared" si="908"/>
        <v/>
      </c>
      <c r="AJ440" s="195" t="str">
        <f t="shared" si="908"/>
        <v/>
      </c>
      <c r="AK440" s="195" t="str">
        <f t="shared" si="908"/>
        <v/>
      </c>
      <c r="AL440" s="195" t="str">
        <f t="shared" si="908"/>
        <v/>
      </c>
      <c r="AM440" s="195" t="str">
        <f t="shared" si="908"/>
        <v/>
      </c>
      <c r="AN440" s="195" t="str">
        <f t="shared" si="908"/>
        <v/>
      </c>
      <c r="AO440" s="195" t="str">
        <f t="shared" si="908"/>
        <v/>
      </c>
      <c r="AP440" s="195" t="str">
        <f t="shared" si="908"/>
        <v/>
      </c>
      <c r="AQ440" s="196" t="str">
        <f>IF(J440&gt;0,"",IF(J441&gt;0,1,""))</f>
        <v/>
      </c>
      <c r="AR440" s="196" t="str">
        <f>IF(J440="","",IF(C440&gt;0,"",1))</f>
        <v/>
      </c>
      <c r="AS440" s="195" t="str">
        <f t="shared" si="913"/>
        <v/>
      </c>
      <c r="AT440" s="195" t="str">
        <f t="shared" si="913"/>
        <v/>
      </c>
      <c r="AU440" s="195" t="str">
        <f t="shared" si="913"/>
        <v/>
      </c>
      <c r="AV440" s="195" t="str">
        <f t="shared" si="913"/>
        <v/>
      </c>
      <c r="AW440" s="196">
        <f>COUNTIF($C$14:C440,C440)</f>
        <v>0</v>
      </c>
      <c r="AX440" s="195" t="str">
        <f t="shared" si="913"/>
        <v/>
      </c>
      <c r="AY440" s="195" t="str">
        <f t="shared" si="913"/>
        <v/>
      </c>
      <c r="AZ440" s="195" t="str">
        <f t="shared" si="913"/>
        <v/>
      </c>
      <c r="BA440" s="195" t="str">
        <f t="shared" si="913"/>
        <v/>
      </c>
    </row>
    <row r="441" spans="1:53" s="17" customFormat="1" ht="18" customHeight="1" thickBot="1">
      <c r="A441" s="344"/>
      <c r="B441" s="315"/>
      <c r="C441" s="317"/>
      <c r="D441" s="317"/>
      <c r="E441" s="317"/>
      <c r="F441" s="39" t="str">
        <f>IF(C440&gt;0,VLOOKUP(C440,男子登録情報!$A$1:$H$1688,5,0),"")</f>
        <v/>
      </c>
      <c r="G441" s="353"/>
      <c r="H441" s="353"/>
      <c r="I441" s="9" t="s">
        <v>33</v>
      </c>
      <c r="J441" s="152"/>
      <c r="K441" s="7" t="str">
        <f>IF(J441&gt;0,VLOOKUP(J441,男子登録情報!$J$2:$K$21,2,0),"")</f>
        <v/>
      </c>
      <c r="L441" s="9" t="s">
        <v>34</v>
      </c>
      <c r="M441" s="206"/>
      <c r="N441" s="8" t="str">
        <f t="shared" si="839"/>
        <v/>
      </c>
      <c r="O441" s="630"/>
      <c r="P441" s="305"/>
      <c r="Q441" s="306"/>
      <c r="R441" s="307"/>
      <c r="S441" s="330"/>
      <c r="T441" s="330"/>
      <c r="Y441" s="195" t="str">
        <f>IF(C440="","",COUNTIF($B$14:$C$462,C440))</f>
        <v/>
      </c>
      <c r="Z441" s="195" t="str">
        <f t="shared" ref="Z441" si="934">IF(C440="","",COUNTIF($J$14:$J$463,J441))</f>
        <v/>
      </c>
      <c r="AA441" s="195" t="str">
        <f t="shared" ref="AA441" si="935">IF(C440="","",IF(AND(Y441&gt;1,Z441&gt;1),1,""))</f>
        <v/>
      </c>
      <c r="AB441" s="195" t="str">
        <f t="shared" si="845"/>
        <v/>
      </c>
      <c r="AC441" s="195" t="str">
        <f t="shared" si="846"/>
        <v/>
      </c>
      <c r="AD441" s="195" t="str">
        <f t="shared" si="849"/>
        <v/>
      </c>
      <c r="AE441" s="195" t="str">
        <f t="shared" si="849"/>
        <v/>
      </c>
      <c r="AF441" s="195" t="str">
        <f t="shared" si="908"/>
        <v/>
      </c>
      <c r="AG441" s="195" t="str">
        <f t="shared" si="908"/>
        <v/>
      </c>
      <c r="AH441" s="195" t="str">
        <f t="shared" si="908"/>
        <v/>
      </c>
      <c r="AI441" s="195" t="str">
        <f t="shared" si="908"/>
        <v/>
      </c>
      <c r="AJ441" s="195" t="str">
        <f t="shared" si="908"/>
        <v/>
      </c>
      <c r="AK441" s="195" t="str">
        <f t="shared" si="908"/>
        <v/>
      </c>
      <c r="AL441" s="195" t="str">
        <f t="shared" si="908"/>
        <v/>
      </c>
      <c r="AM441" s="195" t="str">
        <f t="shared" si="908"/>
        <v/>
      </c>
      <c r="AN441" s="195" t="str">
        <f t="shared" si="908"/>
        <v/>
      </c>
      <c r="AO441" s="195" t="str">
        <f t="shared" si="908"/>
        <v/>
      </c>
      <c r="AP441" s="195" t="str">
        <f t="shared" si="908"/>
        <v/>
      </c>
      <c r="AQ441" s="196" t="str">
        <f>IF(J441&gt;0,"",IF(J442&gt;0,1,""))</f>
        <v/>
      </c>
      <c r="AR441" s="196" t="str">
        <f>IF(J441="","",IF(C440&gt;0,"",1))</f>
        <v/>
      </c>
      <c r="AS441" s="195" t="str">
        <f t="shared" si="913"/>
        <v/>
      </c>
      <c r="AT441" s="195" t="str">
        <f t="shared" si="913"/>
        <v/>
      </c>
      <c r="AU441" s="195" t="str">
        <f t="shared" si="913"/>
        <v/>
      </c>
      <c r="AV441" s="195" t="str">
        <f t="shared" si="913"/>
        <v/>
      </c>
      <c r="AW441" s="196"/>
      <c r="AX441" s="195" t="str">
        <f t="shared" si="913"/>
        <v/>
      </c>
      <c r="AY441" s="195" t="str">
        <f t="shared" si="913"/>
        <v/>
      </c>
      <c r="AZ441" s="195" t="str">
        <f t="shared" si="913"/>
        <v/>
      </c>
      <c r="BA441" s="195" t="str">
        <f t="shared" si="913"/>
        <v/>
      </c>
    </row>
    <row r="442" spans="1:53" s="17" customFormat="1" ht="18" customHeight="1" thickBot="1">
      <c r="A442" s="345"/>
      <c r="B442" s="303" t="s">
        <v>35</v>
      </c>
      <c r="C442" s="304"/>
      <c r="D442" s="40"/>
      <c r="E442" s="40"/>
      <c r="F442" s="41"/>
      <c r="G442" s="354"/>
      <c r="H442" s="354"/>
      <c r="I442" s="10" t="s">
        <v>36</v>
      </c>
      <c r="J442" s="152"/>
      <c r="K442" s="11" t="str">
        <f>IF(J442&gt;0,VLOOKUP(J442,男子登録情報!$J$2:$K$21,2,0),"")</f>
        <v/>
      </c>
      <c r="L442" s="12" t="s">
        <v>37</v>
      </c>
      <c r="M442" s="207"/>
      <c r="N442" s="8" t="str">
        <f t="shared" si="839"/>
        <v/>
      </c>
      <c r="O442" s="631"/>
      <c r="P442" s="308"/>
      <c r="Q442" s="309"/>
      <c r="R442" s="310"/>
      <c r="S442" s="331"/>
      <c r="T442" s="331"/>
      <c r="Y442" s="195" t="str">
        <f>IF(C440="","",COUNTIF($B$14:$C$462,C440))</f>
        <v/>
      </c>
      <c r="Z442" s="195" t="str">
        <f t="shared" ref="Z442" si="936">IF(C440="","",COUNTIF($J$14:$J$463,J442))</f>
        <v/>
      </c>
      <c r="AA442" s="195" t="str">
        <f t="shared" ref="AA442" si="937">IF(C440="","",IF(AND(Y442&gt;1,Z442&gt;1),1,""))</f>
        <v/>
      </c>
      <c r="AB442" s="195" t="str">
        <f t="shared" si="845"/>
        <v/>
      </c>
      <c r="AC442" s="195" t="str">
        <f t="shared" si="846"/>
        <v/>
      </c>
      <c r="AD442" s="195" t="str">
        <f t="shared" si="849"/>
        <v/>
      </c>
      <c r="AE442" s="195" t="str">
        <f t="shared" si="849"/>
        <v/>
      </c>
      <c r="AF442" s="195" t="str">
        <f t="shared" si="908"/>
        <v/>
      </c>
      <c r="AG442" s="195" t="str">
        <f t="shared" si="908"/>
        <v/>
      </c>
      <c r="AH442" s="195" t="str">
        <f t="shared" si="908"/>
        <v/>
      </c>
      <c r="AI442" s="195" t="str">
        <f t="shared" si="908"/>
        <v/>
      </c>
      <c r="AJ442" s="195" t="str">
        <f t="shared" si="908"/>
        <v/>
      </c>
      <c r="AK442" s="195" t="str">
        <f t="shared" si="908"/>
        <v/>
      </c>
      <c r="AL442" s="195" t="str">
        <f t="shared" si="908"/>
        <v/>
      </c>
      <c r="AM442" s="195" t="str">
        <f t="shared" si="908"/>
        <v/>
      </c>
      <c r="AN442" s="195" t="str">
        <f t="shared" si="908"/>
        <v/>
      </c>
      <c r="AO442" s="195" t="str">
        <f t="shared" si="908"/>
        <v/>
      </c>
      <c r="AP442" s="195" t="str">
        <f t="shared" si="908"/>
        <v/>
      </c>
      <c r="AQ442" s="196" t="str">
        <f>IF(C440="","",IF(S440&gt;0,"",IF(T440&gt;0,"",IF(COUNTBLANK(J440:J442)&lt;3,"",1))))</f>
        <v/>
      </c>
      <c r="AR442" s="196" t="str">
        <f>IF(J442="","",IF(C440&gt;0,"",1))</f>
        <v/>
      </c>
      <c r="AS442" s="195" t="str">
        <f t="shared" si="913"/>
        <v/>
      </c>
      <c r="AT442" s="195" t="str">
        <f t="shared" si="913"/>
        <v/>
      </c>
      <c r="AU442" s="195" t="str">
        <f t="shared" si="913"/>
        <v/>
      </c>
      <c r="AV442" s="195" t="str">
        <f t="shared" si="913"/>
        <v/>
      </c>
      <c r="AW442" s="196"/>
      <c r="AX442" s="195" t="str">
        <f t="shared" si="913"/>
        <v/>
      </c>
      <c r="AY442" s="195" t="str">
        <f t="shared" si="913"/>
        <v/>
      </c>
      <c r="AZ442" s="195" t="str">
        <f t="shared" si="913"/>
        <v/>
      </c>
      <c r="BA442" s="195" t="str">
        <f t="shared" si="913"/>
        <v/>
      </c>
    </row>
    <row r="443" spans="1:53" s="17" customFormat="1" ht="18" customHeight="1" thickTop="1" thickBot="1">
      <c r="A443" s="343">
        <v>144</v>
      </c>
      <c r="B443" s="314" t="s">
        <v>1234</v>
      </c>
      <c r="C443" s="316"/>
      <c r="D443" s="316" t="str">
        <f>IF(C443&gt;0,VLOOKUP(C443,男子登録情報!$A$1:$H$1688,3,0),"")</f>
        <v/>
      </c>
      <c r="E443" s="316" t="str">
        <f>IF(C443&gt;0,VLOOKUP(C443,男子登録情報!$A$1:$H$1688,4,0),"")</f>
        <v/>
      </c>
      <c r="F443" s="38" t="str">
        <f>IF(C443&gt;0,VLOOKUP(C443,男子登録情報!$A$1:$H$1688,8,0),"")</f>
        <v/>
      </c>
      <c r="G443" s="352" t="e">
        <f>IF(F444&gt;0,VLOOKUP(F444,男子登録情報!$N$2:$O$48,2,0),"")</f>
        <v>#N/A</v>
      </c>
      <c r="H443" s="352" t="str">
        <f>IF(C443&gt;0,TEXT(C443,"100000000"),"")</f>
        <v/>
      </c>
      <c r="I443" s="6" t="s">
        <v>29</v>
      </c>
      <c r="J443" s="152"/>
      <c r="K443" s="7" t="str">
        <f>IF(J443&gt;0,VLOOKUP(J443,男子登録情報!$J$1:$K$21,2,0),"")</f>
        <v/>
      </c>
      <c r="L443" s="6" t="s">
        <v>32</v>
      </c>
      <c r="M443" s="208"/>
      <c r="N443" s="8" t="str">
        <f t="shared" si="839"/>
        <v/>
      </c>
      <c r="O443" s="630"/>
      <c r="P443" s="326"/>
      <c r="Q443" s="327"/>
      <c r="R443" s="328"/>
      <c r="S443" s="329" t="str">
        <f>IF(C443="","",IF(COUNTIF('様式Ⅱ(男子4×100mR)'!$C$18:$C$29,C443)=0,"",$A$5))</f>
        <v/>
      </c>
      <c r="T443" s="329" t="str">
        <f>IF(C443="","",IF(COUNTIF('様式Ⅱ(男子4×400mR)'!$C$18:$C$29,C443)=0,"",$A$5))</f>
        <v/>
      </c>
      <c r="Y443" s="195" t="str">
        <f>IF(C443="","",COUNTIF($B$14:$C$462,C443))</f>
        <v/>
      </c>
      <c r="Z443" s="195" t="str">
        <f t="shared" ref="Z443" si="938">IF(C443="","",COUNTIF($J$14:$J$463,J443))</f>
        <v/>
      </c>
      <c r="AA443" s="195" t="str">
        <f t="shared" ref="AA443" si="939">IF(C443="","",IF(AND(Y443&gt;1,Z443&gt;1),1,""))</f>
        <v/>
      </c>
      <c r="AB443" s="195" t="str">
        <f t="shared" si="845"/>
        <v/>
      </c>
      <c r="AC443" s="195" t="str">
        <f t="shared" si="846"/>
        <v/>
      </c>
      <c r="AD443" s="195" t="str">
        <f t="shared" si="849"/>
        <v/>
      </c>
      <c r="AE443" s="195" t="str">
        <f t="shared" si="849"/>
        <v/>
      </c>
      <c r="AF443" s="195" t="str">
        <f t="shared" si="908"/>
        <v/>
      </c>
      <c r="AG443" s="195" t="str">
        <f t="shared" si="908"/>
        <v/>
      </c>
      <c r="AH443" s="195" t="str">
        <f t="shared" si="908"/>
        <v/>
      </c>
      <c r="AI443" s="195" t="str">
        <f t="shared" si="908"/>
        <v/>
      </c>
      <c r="AJ443" s="195" t="str">
        <f t="shared" si="908"/>
        <v/>
      </c>
      <c r="AK443" s="195" t="str">
        <f t="shared" si="908"/>
        <v/>
      </c>
      <c r="AL443" s="195" t="str">
        <f t="shared" si="908"/>
        <v/>
      </c>
      <c r="AM443" s="195" t="str">
        <f t="shared" si="908"/>
        <v/>
      </c>
      <c r="AN443" s="195" t="str">
        <f t="shared" si="908"/>
        <v/>
      </c>
      <c r="AO443" s="195" t="str">
        <f t="shared" si="908"/>
        <v/>
      </c>
      <c r="AP443" s="195" t="str">
        <f t="shared" si="908"/>
        <v/>
      </c>
      <c r="AQ443" s="196" t="str">
        <f>IF(J443&gt;0,"",IF(J444&gt;0,1,""))</f>
        <v/>
      </c>
      <c r="AR443" s="196" t="str">
        <f>IF(J443="","",IF(C443&gt;0,"",1))</f>
        <v/>
      </c>
      <c r="AS443" s="195" t="str">
        <f t="shared" si="913"/>
        <v/>
      </c>
      <c r="AT443" s="195" t="str">
        <f t="shared" si="913"/>
        <v/>
      </c>
      <c r="AU443" s="195" t="str">
        <f t="shared" si="913"/>
        <v/>
      </c>
      <c r="AV443" s="195" t="str">
        <f t="shared" si="913"/>
        <v/>
      </c>
      <c r="AW443" s="196">
        <f>COUNTIF($C$14:C443,C443)</f>
        <v>0</v>
      </c>
      <c r="AX443" s="195" t="str">
        <f t="shared" si="913"/>
        <v/>
      </c>
      <c r="AY443" s="195" t="str">
        <f t="shared" si="913"/>
        <v/>
      </c>
      <c r="AZ443" s="195" t="str">
        <f t="shared" si="913"/>
        <v/>
      </c>
      <c r="BA443" s="195" t="str">
        <f t="shared" si="913"/>
        <v/>
      </c>
    </row>
    <row r="444" spans="1:53" s="17" customFormat="1" ht="18" customHeight="1" thickBot="1">
      <c r="A444" s="344"/>
      <c r="B444" s="315"/>
      <c r="C444" s="317"/>
      <c r="D444" s="317"/>
      <c r="E444" s="317"/>
      <c r="F444" s="39" t="str">
        <f>IF(C443&gt;0,VLOOKUP(C443,男子登録情報!$A$1:$H$1688,5,0),"")</f>
        <v/>
      </c>
      <c r="G444" s="353"/>
      <c r="H444" s="353"/>
      <c r="I444" s="9" t="s">
        <v>33</v>
      </c>
      <c r="J444" s="152"/>
      <c r="K444" s="7" t="str">
        <f>IF(J444&gt;0,VLOOKUP(J444,男子登録情報!$J$2:$K$21,2,0),"")</f>
        <v/>
      </c>
      <c r="L444" s="9" t="s">
        <v>34</v>
      </c>
      <c r="M444" s="206"/>
      <c r="N444" s="8" t="str">
        <f t="shared" si="839"/>
        <v/>
      </c>
      <c r="O444" s="630"/>
      <c r="P444" s="305"/>
      <c r="Q444" s="306"/>
      <c r="R444" s="307"/>
      <c r="S444" s="330"/>
      <c r="T444" s="330"/>
      <c r="Y444" s="195" t="str">
        <f>IF(C443="","",COUNTIF($B$14:$C$462,C443))</f>
        <v/>
      </c>
      <c r="Z444" s="195" t="str">
        <f t="shared" ref="Z444" si="940">IF(C443="","",COUNTIF($J$14:$J$463,J444))</f>
        <v/>
      </c>
      <c r="AA444" s="195" t="str">
        <f t="shared" ref="AA444" si="941">IF(C443="","",IF(AND(Y444&gt;1,Z444&gt;1),1,""))</f>
        <v/>
      </c>
      <c r="AB444" s="195" t="str">
        <f t="shared" si="845"/>
        <v/>
      </c>
      <c r="AC444" s="195" t="str">
        <f t="shared" si="846"/>
        <v/>
      </c>
      <c r="AD444" s="195" t="str">
        <f t="shared" si="849"/>
        <v/>
      </c>
      <c r="AE444" s="195" t="str">
        <f t="shared" si="849"/>
        <v/>
      </c>
      <c r="AF444" s="195" t="str">
        <f t="shared" si="908"/>
        <v/>
      </c>
      <c r="AG444" s="195" t="str">
        <f t="shared" si="908"/>
        <v/>
      </c>
      <c r="AH444" s="195" t="str">
        <f t="shared" si="908"/>
        <v/>
      </c>
      <c r="AI444" s="195" t="str">
        <f t="shared" si="908"/>
        <v/>
      </c>
      <c r="AJ444" s="195" t="str">
        <f t="shared" si="908"/>
        <v/>
      </c>
      <c r="AK444" s="195" t="str">
        <f t="shared" si="908"/>
        <v/>
      </c>
      <c r="AL444" s="195" t="str">
        <f t="shared" si="908"/>
        <v/>
      </c>
      <c r="AM444" s="195" t="str">
        <f t="shared" si="908"/>
        <v/>
      </c>
      <c r="AN444" s="195" t="str">
        <f t="shared" si="908"/>
        <v/>
      </c>
      <c r="AO444" s="195" t="str">
        <f t="shared" si="908"/>
        <v/>
      </c>
      <c r="AP444" s="195" t="str">
        <f t="shared" si="908"/>
        <v/>
      </c>
      <c r="AQ444" s="196" t="str">
        <f>IF(J444&gt;0,"",IF(J445&gt;0,1,""))</f>
        <v/>
      </c>
      <c r="AR444" s="196" t="str">
        <f>IF(J444="","",IF(C443&gt;0,"",1))</f>
        <v/>
      </c>
      <c r="AS444" s="195" t="str">
        <f t="shared" si="913"/>
        <v/>
      </c>
      <c r="AT444" s="195" t="str">
        <f t="shared" si="913"/>
        <v/>
      </c>
      <c r="AU444" s="195" t="str">
        <f t="shared" si="913"/>
        <v/>
      </c>
      <c r="AV444" s="195" t="str">
        <f t="shared" si="913"/>
        <v/>
      </c>
      <c r="AW444" s="196"/>
      <c r="AX444" s="195" t="str">
        <f t="shared" si="913"/>
        <v/>
      </c>
      <c r="AY444" s="195" t="str">
        <f t="shared" si="913"/>
        <v/>
      </c>
      <c r="AZ444" s="195" t="str">
        <f t="shared" si="913"/>
        <v/>
      </c>
      <c r="BA444" s="195" t="str">
        <f t="shared" si="913"/>
        <v/>
      </c>
    </row>
    <row r="445" spans="1:53" s="17" customFormat="1" ht="18" customHeight="1" thickBot="1">
      <c r="A445" s="345"/>
      <c r="B445" s="303" t="s">
        <v>35</v>
      </c>
      <c r="C445" s="304"/>
      <c r="D445" s="40"/>
      <c r="E445" s="40"/>
      <c r="F445" s="41"/>
      <c r="G445" s="354"/>
      <c r="H445" s="354"/>
      <c r="I445" s="10" t="s">
        <v>36</v>
      </c>
      <c r="J445" s="152"/>
      <c r="K445" s="11" t="str">
        <f>IF(J445&gt;0,VLOOKUP(J445,男子登録情報!$J$2:$K$21,2,0),"")</f>
        <v/>
      </c>
      <c r="L445" s="12" t="s">
        <v>37</v>
      </c>
      <c r="M445" s="207"/>
      <c r="N445" s="8" t="str">
        <f t="shared" si="839"/>
        <v/>
      </c>
      <c r="O445" s="631"/>
      <c r="P445" s="308"/>
      <c r="Q445" s="309"/>
      <c r="R445" s="310"/>
      <c r="S445" s="331"/>
      <c r="T445" s="331"/>
      <c r="Y445" s="195" t="str">
        <f>IF(C443="","",COUNTIF($B$14:$C$462,C443))</f>
        <v/>
      </c>
      <c r="Z445" s="195" t="str">
        <f t="shared" ref="Z445" si="942">IF(C443="","",COUNTIF($J$14:$J$463,J445))</f>
        <v/>
      </c>
      <c r="AA445" s="195" t="str">
        <f t="shared" ref="AA445" si="943">IF(C443="","",IF(AND(Y445&gt;1,Z445&gt;1),1,""))</f>
        <v/>
      </c>
      <c r="AB445" s="195" t="str">
        <f t="shared" si="845"/>
        <v/>
      </c>
      <c r="AC445" s="195" t="str">
        <f t="shared" si="846"/>
        <v/>
      </c>
      <c r="AD445" s="195" t="str">
        <f t="shared" si="849"/>
        <v/>
      </c>
      <c r="AE445" s="195" t="str">
        <f t="shared" si="849"/>
        <v/>
      </c>
      <c r="AF445" s="195" t="str">
        <f t="shared" si="908"/>
        <v/>
      </c>
      <c r="AG445" s="195" t="str">
        <f t="shared" si="908"/>
        <v/>
      </c>
      <c r="AH445" s="195" t="str">
        <f t="shared" si="908"/>
        <v/>
      </c>
      <c r="AI445" s="195" t="str">
        <f t="shared" si="908"/>
        <v/>
      </c>
      <c r="AJ445" s="195" t="str">
        <f t="shared" si="908"/>
        <v/>
      </c>
      <c r="AK445" s="195" t="str">
        <f t="shared" si="908"/>
        <v/>
      </c>
      <c r="AL445" s="195" t="str">
        <f t="shared" si="908"/>
        <v/>
      </c>
      <c r="AM445" s="195" t="str">
        <f t="shared" si="908"/>
        <v/>
      </c>
      <c r="AN445" s="195" t="str">
        <f t="shared" si="908"/>
        <v/>
      </c>
      <c r="AO445" s="195" t="str">
        <f t="shared" si="908"/>
        <v/>
      </c>
      <c r="AP445" s="195" t="str">
        <f t="shared" si="908"/>
        <v/>
      </c>
      <c r="AQ445" s="196" t="str">
        <f>IF(C443="","",IF(S443&gt;0,"",IF(T443&gt;0,"",IF(COUNTBLANK(J443:J445)&lt;3,"",1))))</f>
        <v/>
      </c>
      <c r="AR445" s="196" t="str">
        <f>IF(J445="","",IF(C443&gt;0,"",1))</f>
        <v/>
      </c>
      <c r="AS445" s="195" t="str">
        <f t="shared" si="913"/>
        <v/>
      </c>
      <c r="AT445" s="195" t="str">
        <f t="shared" si="913"/>
        <v/>
      </c>
      <c r="AU445" s="195" t="str">
        <f t="shared" si="913"/>
        <v/>
      </c>
      <c r="AV445" s="195" t="str">
        <f t="shared" si="913"/>
        <v/>
      </c>
      <c r="AW445" s="196"/>
      <c r="AX445" s="195" t="str">
        <f t="shared" si="913"/>
        <v/>
      </c>
      <c r="AY445" s="195" t="str">
        <f t="shared" si="913"/>
        <v/>
      </c>
      <c r="AZ445" s="195" t="str">
        <f t="shared" si="913"/>
        <v/>
      </c>
      <c r="BA445" s="195" t="str">
        <f t="shared" si="913"/>
        <v/>
      </c>
    </row>
    <row r="446" spans="1:53" s="17" customFormat="1" ht="18" customHeight="1" thickTop="1" thickBot="1">
      <c r="A446" s="343">
        <v>145</v>
      </c>
      <c r="B446" s="314" t="s">
        <v>1234</v>
      </c>
      <c r="C446" s="316"/>
      <c r="D446" s="316" t="str">
        <f>IF(C446&gt;0,VLOOKUP(C446,男子登録情報!$A$1:$H$1688,3,0),"")</f>
        <v/>
      </c>
      <c r="E446" s="316" t="str">
        <f>IF(C446&gt;0,VLOOKUP(C446,男子登録情報!$A$1:$H$1688,4,0),"")</f>
        <v/>
      </c>
      <c r="F446" s="38" t="str">
        <f>IF(C446&gt;0,VLOOKUP(C446,男子登録情報!$A$1:$H$1688,8,0),"")</f>
        <v/>
      </c>
      <c r="G446" s="352" t="e">
        <f>IF(F447&gt;0,VLOOKUP(F447,男子登録情報!$N$2:$O$48,2,0),"")</f>
        <v>#N/A</v>
      </c>
      <c r="H446" s="352" t="str">
        <f>IF(C446&gt;0,TEXT(C446,"100000000"),"")</f>
        <v/>
      </c>
      <c r="I446" s="6" t="s">
        <v>29</v>
      </c>
      <c r="J446" s="152"/>
      <c r="K446" s="7" t="str">
        <f>IF(J446&gt;0,VLOOKUP(J446,男子登録情報!$J$1:$K$21,2,0),"")</f>
        <v/>
      </c>
      <c r="L446" s="6" t="s">
        <v>32</v>
      </c>
      <c r="M446" s="208"/>
      <c r="N446" s="8" t="str">
        <f t="shared" si="839"/>
        <v/>
      </c>
      <c r="O446" s="630"/>
      <c r="P446" s="326"/>
      <c r="Q446" s="327"/>
      <c r="R446" s="328"/>
      <c r="S446" s="329" t="str">
        <f>IF(C446="","",IF(COUNTIF('様式Ⅱ(男子4×100mR)'!$C$18:$C$29,C446)=0,"",$A$5))</f>
        <v/>
      </c>
      <c r="T446" s="329" t="str">
        <f>IF(C446="","",IF(COUNTIF('様式Ⅱ(男子4×400mR)'!$C$18:$C$29,C446)=0,"",$A$5))</f>
        <v/>
      </c>
      <c r="Y446" s="195" t="str">
        <f>IF(C446="","",COUNTIF($B$14:$C$462,C446))</f>
        <v/>
      </c>
      <c r="Z446" s="195" t="str">
        <f t="shared" ref="Z446" si="944">IF(C446="","",COUNTIF($J$14:$J$463,J446))</f>
        <v/>
      </c>
      <c r="AA446" s="195" t="str">
        <f t="shared" ref="AA446" si="945">IF(C446="","",IF(AND(Y446&gt;1,Z446&gt;1),1,""))</f>
        <v/>
      </c>
      <c r="AB446" s="195" t="str">
        <f t="shared" si="845"/>
        <v/>
      </c>
      <c r="AC446" s="195" t="str">
        <f t="shared" si="846"/>
        <v/>
      </c>
      <c r="AD446" s="195" t="str">
        <f t="shared" si="849"/>
        <v/>
      </c>
      <c r="AE446" s="195" t="str">
        <f t="shared" si="849"/>
        <v/>
      </c>
      <c r="AF446" s="195" t="str">
        <f t="shared" si="908"/>
        <v/>
      </c>
      <c r="AG446" s="195" t="str">
        <f t="shared" si="908"/>
        <v/>
      </c>
      <c r="AH446" s="195" t="str">
        <f t="shared" si="908"/>
        <v/>
      </c>
      <c r="AI446" s="195" t="str">
        <f t="shared" si="908"/>
        <v/>
      </c>
      <c r="AJ446" s="195" t="str">
        <f t="shared" si="908"/>
        <v/>
      </c>
      <c r="AK446" s="195" t="str">
        <f t="shared" si="908"/>
        <v/>
      </c>
      <c r="AL446" s="195" t="str">
        <f t="shared" si="908"/>
        <v/>
      </c>
      <c r="AM446" s="195" t="str">
        <f t="shared" si="908"/>
        <v/>
      </c>
      <c r="AN446" s="195" t="str">
        <f t="shared" si="908"/>
        <v/>
      </c>
      <c r="AO446" s="195" t="str">
        <f t="shared" si="908"/>
        <v/>
      </c>
      <c r="AP446" s="195" t="str">
        <f t="shared" si="908"/>
        <v/>
      </c>
      <c r="AQ446" s="196" t="str">
        <f>IF(J446&gt;0,"",IF(J447&gt;0,1,""))</f>
        <v/>
      </c>
      <c r="AR446" s="196" t="str">
        <f>IF(J446="","",IF(C446&gt;0,"",1))</f>
        <v/>
      </c>
      <c r="AS446" s="195" t="str">
        <f t="shared" ref="AS446:BA461" si="946">IF($J446="","",COUNTIF($M446,AS$13))</f>
        <v/>
      </c>
      <c r="AT446" s="195" t="str">
        <f t="shared" si="946"/>
        <v/>
      </c>
      <c r="AU446" s="195" t="str">
        <f t="shared" si="946"/>
        <v/>
      </c>
      <c r="AV446" s="195" t="str">
        <f t="shared" si="946"/>
        <v/>
      </c>
      <c r="AW446" s="196">
        <f>COUNTIF($C$14:C446,C446)</f>
        <v>0</v>
      </c>
      <c r="AX446" s="195" t="str">
        <f t="shared" si="946"/>
        <v/>
      </c>
      <c r="AY446" s="195" t="str">
        <f t="shared" si="946"/>
        <v/>
      </c>
      <c r="AZ446" s="195" t="str">
        <f t="shared" si="946"/>
        <v/>
      </c>
      <c r="BA446" s="195" t="str">
        <f t="shared" si="946"/>
        <v/>
      </c>
    </row>
    <row r="447" spans="1:53" s="17" customFormat="1" ht="18" customHeight="1" thickBot="1">
      <c r="A447" s="344"/>
      <c r="B447" s="315"/>
      <c r="C447" s="317"/>
      <c r="D447" s="317"/>
      <c r="E447" s="317"/>
      <c r="F447" s="39" t="str">
        <f>IF(C446&gt;0,VLOOKUP(C446,男子登録情報!$A$1:$H$1688,5,0),"")</f>
        <v/>
      </c>
      <c r="G447" s="353"/>
      <c r="H447" s="353"/>
      <c r="I447" s="9" t="s">
        <v>33</v>
      </c>
      <c r="J447" s="152"/>
      <c r="K447" s="7" t="str">
        <f>IF(J447&gt;0,VLOOKUP(J447,男子登録情報!$J$2:$K$21,2,0),"")</f>
        <v/>
      </c>
      <c r="L447" s="9" t="s">
        <v>34</v>
      </c>
      <c r="M447" s="206"/>
      <c r="N447" s="8" t="str">
        <f t="shared" si="839"/>
        <v/>
      </c>
      <c r="O447" s="630"/>
      <c r="P447" s="305"/>
      <c r="Q447" s="306"/>
      <c r="R447" s="307"/>
      <c r="S447" s="330"/>
      <c r="T447" s="330"/>
      <c r="Y447" s="195" t="str">
        <f>IF(C446="","",COUNTIF($B$14:$C$462,C446))</f>
        <v/>
      </c>
      <c r="Z447" s="195" t="str">
        <f t="shared" ref="Z447" si="947">IF(C446="","",COUNTIF($J$14:$J$463,J447))</f>
        <v/>
      </c>
      <c r="AA447" s="195" t="str">
        <f t="shared" ref="AA447" si="948">IF(C446="","",IF(AND(Y447&gt;1,Z447&gt;1),1,""))</f>
        <v/>
      </c>
      <c r="AB447" s="195" t="str">
        <f t="shared" si="845"/>
        <v/>
      </c>
      <c r="AC447" s="195" t="str">
        <f t="shared" si="846"/>
        <v/>
      </c>
      <c r="AD447" s="195" t="str">
        <f t="shared" si="849"/>
        <v/>
      </c>
      <c r="AE447" s="195" t="str">
        <f t="shared" si="849"/>
        <v/>
      </c>
      <c r="AF447" s="195" t="str">
        <f t="shared" si="908"/>
        <v/>
      </c>
      <c r="AG447" s="195" t="str">
        <f t="shared" si="908"/>
        <v/>
      </c>
      <c r="AH447" s="195" t="str">
        <f t="shared" si="908"/>
        <v/>
      </c>
      <c r="AI447" s="195" t="str">
        <f t="shared" si="908"/>
        <v/>
      </c>
      <c r="AJ447" s="195" t="str">
        <f t="shared" si="908"/>
        <v/>
      </c>
      <c r="AK447" s="195" t="str">
        <f t="shared" si="908"/>
        <v/>
      </c>
      <c r="AL447" s="195" t="str">
        <f t="shared" si="908"/>
        <v/>
      </c>
      <c r="AM447" s="195" t="str">
        <f t="shared" si="908"/>
        <v/>
      </c>
      <c r="AN447" s="195" t="str">
        <f t="shared" si="908"/>
        <v/>
      </c>
      <c r="AO447" s="195" t="str">
        <f t="shared" si="908"/>
        <v/>
      </c>
      <c r="AP447" s="195" t="str">
        <f t="shared" si="908"/>
        <v/>
      </c>
      <c r="AQ447" s="196" t="str">
        <f>IF(J447&gt;0,"",IF(J448&gt;0,1,""))</f>
        <v/>
      </c>
      <c r="AR447" s="196" t="str">
        <f>IF(J447="","",IF(C446&gt;0,"",1))</f>
        <v/>
      </c>
      <c r="AS447" s="195" t="str">
        <f t="shared" si="946"/>
        <v/>
      </c>
      <c r="AT447" s="195" t="str">
        <f t="shared" si="946"/>
        <v/>
      </c>
      <c r="AU447" s="195" t="str">
        <f t="shared" si="946"/>
        <v/>
      </c>
      <c r="AV447" s="195" t="str">
        <f t="shared" si="946"/>
        <v/>
      </c>
      <c r="AW447" s="196"/>
      <c r="AX447" s="195" t="str">
        <f t="shared" si="946"/>
        <v/>
      </c>
      <c r="AY447" s="195" t="str">
        <f t="shared" si="946"/>
        <v/>
      </c>
      <c r="AZ447" s="195" t="str">
        <f t="shared" si="946"/>
        <v/>
      </c>
      <c r="BA447" s="195" t="str">
        <f t="shared" si="946"/>
        <v/>
      </c>
    </row>
    <row r="448" spans="1:53" s="17" customFormat="1" ht="18" customHeight="1" thickBot="1">
      <c r="A448" s="345"/>
      <c r="B448" s="303" t="s">
        <v>35</v>
      </c>
      <c r="C448" s="304"/>
      <c r="D448" s="40"/>
      <c r="E448" s="40"/>
      <c r="F448" s="41"/>
      <c r="G448" s="354"/>
      <c r="H448" s="354"/>
      <c r="I448" s="10" t="s">
        <v>36</v>
      </c>
      <c r="J448" s="152"/>
      <c r="K448" s="11" t="str">
        <f>IF(J448&gt;0,VLOOKUP(J448,男子登録情報!$J$2:$K$21,2,0),"")</f>
        <v/>
      </c>
      <c r="L448" s="12" t="s">
        <v>37</v>
      </c>
      <c r="M448" s="207"/>
      <c r="N448" s="8" t="str">
        <f t="shared" si="839"/>
        <v/>
      </c>
      <c r="O448" s="631"/>
      <c r="P448" s="308"/>
      <c r="Q448" s="309"/>
      <c r="R448" s="310"/>
      <c r="S448" s="331"/>
      <c r="T448" s="331"/>
      <c r="Y448" s="195" t="str">
        <f>IF(C446="","",COUNTIF($B$14:$C$462,C446))</f>
        <v/>
      </c>
      <c r="Z448" s="195" t="str">
        <f t="shared" ref="Z448" si="949">IF(C446="","",COUNTIF($J$14:$J$463,J448))</f>
        <v/>
      </c>
      <c r="AA448" s="195" t="str">
        <f t="shared" ref="AA448" si="950">IF(C446="","",IF(AND(Y448&gt;1,Z448&gt;1),1,""))</f>
        <v/>
      </c>
      <c r="AB448" s="195" t="str">
        <f t="shared" si="845"/>
        <v/>
      </c>
      <c r="AC448" s="195" t="str">
        <f t="shared" si="846"/>
        <v/>
      </c>
      <c r="AD448" s="195" t="str">
        <f t="shared" si="849"/>
        <v/>
      </c>
      <c r="AE448" s="195" t="str">
        <f t="shared" si="849"/>
        <v/>
      </c>
      <c r="AF448" s="195" t="str">
        <f t="shared" si="908"/>
        <v/>
      </c>
      <c r="AG448" s="195" t="str">
        <f t="shared" si="908"/>
        <v/>
      </c>
      <c r="AH448" s="195" t="str">
        <f t="shared" si="908"/>
        <v/>
      </c>
      <c r="AI448" s="195" t="str">
        <f t="shared" si="908"/>
        <v/>
      </c>
      <c r="AJ448" s="195" t="str">
        <f t="shared" si="908"/>
        <v/>
      </c>
      <c r="AK448" s="195" t="str">
        <f t="shared" si="908"/>
        <v/>
      </c>
      <c r="AL448" s="195" t="str">
        <f t="shared" si="908"/>
        <v/>
      </c>
      <c r="AM448" s="195" t="str">
        <f t="shared" si="908"/>
        <v/>
      </c>
      <c r="AN448" s="195" t="str">
        <f t="shared" si="908"/>
        <v/>
      </c>
      <c r="AO448" s="195" t="str">
        <f t="shared" si="908"/>
        <v/>
      </c>
      <c r="AP448" s="195" t="str">
        <f t="shared" si="908"/>
        <v/>
      </c>
      <c r="AQ448" s="196" t="str">
        <f>IF(C446="","",IF(S446&gt;0,"",IF(T446&gt;0,"",IF(COUNTBLANK(J446:J448)&lt;3,"",1))))</f>
        <v/>
      </c>
      <c r="AR448" s="196" t="str">
        <f>IF(J448="","",IF(C446&gt;0,"",1))</f>
        <v/>
      </c>
      <c r="AS448" s="195" t="str">
        <f t="shared" si="946"/>
        <v/>
      </c>
      <c r="AT448" s="195" t="str">
        <f t="shared" si="946"/>
        <v/>
      </c>
      <c r="AU448" s="195" t="str">
        <f t="shared" si="946"/>
        <v/>
      </c>
      <c r="AV448" s="195" t="str">
        <f t="shared" si="946"/>
        <v/>
      </c>
      <c r="AW448" s="196"/>
      <c r="AX448" s="195" t="str">
        <f t="shared" si="946"/>
        <v/>
      </c>
      <c r="AY448" s="195" t="str">
        <f t="shared" si="946"/>
        <v/>
      </c>
      <c r="AZ448" s="195" t="str">
        <f t="shared" si="946"/>
        <v/>
      </c>
      <c r="BA448" s="195" t="str">
        <f t="shared" si="946"/>
        <v/>
      </c>
    </row>
    <row r="449" spans="1:53" s="17" customFormat="1" ht="18" customHeight="1" thickTop="1" thickBot="1">
      <c r="A449" s="343">
        <v>146</v>
      </c>
      <c r="B449" s="314" t="s">
        <v>1234</v>
      </c>
      <c r="C449" s="316"/>
      <c r="D449" s="316" t="str">
        <f>IF(C449&gt;0,VLOOKUP(C449,男子登録情報!$A$1:$H$1688,3,0),"")</f>
        <v/>
      </c>
      <c r="E449" s="316" t="str">
        <f>IF(C449&gt;0,VLOOKUP(C449,男子登録情報!$A$1:$H$1688,4,0),"")</f>
        <v/>
      </c>
      <c r="F449" s="38" t="str">
        <f>IF(C449&gt;0,VLOOKUP(C449,男子登録情報!$A$1:$H$1688,8,0),"")</f>
        <v/>
      </c>
      <c r="G449" s="352" t="e">
        <f>IF(F450&gt;0,VLOOKUP(F450,男子登録情報!$N$2:$O$48,2,0),"")</f>
        <v>#N/A</v>
      </c>
      <c r="H449" s="352" t="str">
        <f>IF(C449&gt;0,TEXT(C449,"100000000"),"")</f>
        <v/>
      </c>
      <c r="I449" s="6" t="s">
        <v>29</v>
      </c>
      <c r="J449" s="152"/>
      <c r="K449" s="7" t="str">
        <f>IF(J449&gt;0,VLOOKUP(J449,男子登録情報!$J$1:$K$21,2,0),"")</f>
        <v/>
      </c>
      <c r="L449" s="6" t="s">
        <v>32</v>
      </c>
      <c r="M449" s="208"/>
      <c r="N449" s="8" t="str">
        <f t="shared" si="839"/>
        <v/>
      </c>
      <c r="O449" s="630"/>
      <c r="P449" s="326"/>
      <c r="Q449" s="327"/>
      <c r="R449" s="328"/>
      <c r="S449" s="329" t="str">
        <f>IF(C449="","",IF(COUNTIF('様式Ⅱ(男子4×100mR)'!$C$18:$C$29,C449)=0,"",$A$5))</f>
        <v/>
      </c>
      <c r="T449" s="329" t="str">
        <f>IF(C449="","",IF(COUNTIF('様式Ⅱ(男子4×400mR)'!$C$18:$C$29,C449)=0,"",$A$5))</f>
        <v/>
      </c>
      <c r="Y449" s="195" t="str">
        <f>IF(C449="","",COUNTIF($B$14:$C$462,C449))</f>
        <v/>
      </c>
      <c r="Z449" s="195" t="str">
        <f t="shared" ref="Z449" si="951">IF(C449="","",COUNTIF($J$14:$J$463,J449))</f>
        <v/>
      </c>
      <c r="AA449" s="195" t="str">
        <f t="shared" ref="AA449" si="952">IF(C449="","",IF(AND(Y449&gt;1,Z449&gt;1),1,""))</f>
        <v/>
      </c>
      <c r="AB449" s="195" t="str">
        <f t="shared" si="845"/>
        <v/>
      </c>
      <c r="AC449" s="195" t="str">
        <f t="shared" si="846"/>
        <v/>
      </c>
      <c r="AD449" s="195" t="str">
        <f t="shared" si="849"/>
        <v/>
      </c>
      <c r="AE449" s="195" t="str">
        <f t="shared" si="849"/>
        <v/>
      </c>
      <c r="AF449" s="195" t="str">
        <f t="shared" si="908"/>
        <v/>
      </c>
      <c r="AG449" s="195" t="str">
        <f t="shared" si="908"/>
        <v/>
      </c>
      <c r="AH449" s="195" t="str">
        <f t="shared" si="908"/>
        <v/>
      </c>
      <c r="AI449" s="195" t="str">
        <f t="shared" si="908"/>
        <v/>
      </c>
      <c r="AJ449" s="195" t="str">
        <f t="shared" si="908"/>
        <v/>
      </c>
      <c r="AK449" s="195" t="str">
        <f t="shared" si="908"/>
        <v/>
      </c>
      <c r="AL449" s="195" t="str">
        <f t="shared" si="908"/>
        <v/>
      </c>
      <c r="AM449" s="195" t="str">
        <f t="shared" si="908"/>
        <v/>
      </c>
      <c r="AN449" s="195" t="str">
        <f t="shared" si="908"/>
        <v/>
      </c>
      <c r="AO449" s="195" t="str">
        <f t="shared" si="908"/>
        <v/>
      </c>
      <c r="AP449" s="195" t="str">
        <f t="shared" si="908"/>
        <v/>
      </c>
      <c r="AQ449" s="196" t="str">
        <f>IF(J449&gt;0,"",IF(J450&gt;0,1,""))</f>
        <v/>
      </c>
      <c r="AR449" s="196" t="str">
        <f>IF(J449="","",IF(C449&gt;0,"",1))</f>
        <v/>
      </c>
      <c r="AS449" s="195" t="str">
        <f t="shared" si="946"/>
        <v/>
      </c>
      <c r="AT449" s="195" t="str">
        <f t="shared" si="946"/>
        <v/>
      </c>
      <c r="AU449" s="195" t="str">
        <f t="shared" si="946"/>
        <v/>
      </c>
      <c r="AV449" s="195" t="str">
        <f t="shared" si="946"/>
        <v/>
      </c>
      <c r="AW449" s="196">
        <f>COUNTIF($C$14:C449,C449)</f>
        <v>0</v>
      </c>
      <c r="AX449" s="195" t="str">
        <f t="shared" si="946"/>
        <v/>
      </c>
      <c r="AY449" s="195" t="str">
        <f t="shared" si="946"/>
        <v/>
      </c>
      <c r="AZ449" s="195" t="str">
        <f t="shared" si="946"/>
        <v/>
      </c>
      <c r="BA449" s="195" t="str">
        <f t="shared" si="946"/>
        <v/>
      </c>
    </row>
    <row r="450" spans="1:53" s="17" customFormat="1" ht="18" customHeight="1" thickBot="1">
      <c r="A450" s="344"/>
      <c r="B450" s="315"/>
      <c r="C450" s="317"/>
      <c r="D450" s="317"/>
      <c r="E450" s="317"/>
      <c r="F450" s="39" t="str">
        <f>IF(C449&gt;0,VLOOKUP(C449,男子登録情報!$A$1:$H$1688,5,0),"")</f>
        <v/>
      </c>
      <c r="G450" s="353"/>
      <c r="H450" s="353"/>
      <c r="I450" s="9" t="s">
        <v>33</v>
      </c>
      <c r="J450" s="152"/>
      <c r="K450" s="7" t="str">
        <f>IF(J450&gt;0,VLOOKUP(J450,男子登録情報!$J$2:$K$21,2,0),"")</f>
        <v/>
      </c>
      <c r="L450" s="9" t="s">
        <v>34</v>
      </c>
      <c r="M450" s="206"/>
      <c r="N450" s="8" t="str">
        <f t="shared" si="839"/>
        <v/>
      </c>
      <c r="O450" s="630"/>
      <c r="P450" s="305"/>
      <c r="Q450" s="306"/>
      <c r="R450" s="307"/>
      <c r="S450" s="330"/>
      <c r="T450" s="330"/>
      <c r="Y450" s="195" t="str">
        <f>IF(C449="","",COUNTIF($B$14:$C$462,C449))</f>
        <v/>
      </c>
      <c r="Z450" s="195" t="str">
        <f t="shared" ref="Z450" si="953">IF(C449="","",COUNTIF($J$14:$J$463,J450))</f>
        <v/>
      </c>
      <c r="AA450" s="195" t="str">
        <f t="shared" ref="AA450" si="954">IF(C449="","",IF(AND(Y450&gt;1,Z450&gt;1),1,""))</f>
        <v/>
      </c>
      <c r="AB450" s="195" t="str">
        <f t="shared" si="845"/>
        <v/>
      </c>
      <c r="AC450" s="195" t="str">
        <f t="shared" si="846"/>
        <v/>
      </c>
      <c r="AD450" s="195" t="str">
        <f t="shared" si="849"/>
        <v/>
      </c>
      <c r="AE450" s="195" t="str">
        <f t="shared" si="849"/>
        <v/>
      </c>
      <c r="AF450" s="195" t="str">
        <f t="shared" si="908"/>
        <v/>
      </c>
      <c r="AG450" s="195" t="str">
        <f t="shared" si="908"/>
        <v/>
      </c>
      <c r="AH450" s="195" t="str">
        <f t="shared" si="908"/>
        <v/>
      </c>
      <c r="AI450" s="195" t="str">
        <f t="shared" si="908"/>
        <v/>
      </c>
      <c r="AJ450" s="195" t="str">
        <f t="shared" si="908"/>
        <v/>
      </c>
      <c r="AK450" s="195" t="str">
        <f t="shared" si="908"/>
        <v/>
      </c>
      <c r="AL450" s="195" t="str">
        <f t="shared" si="908"/>
        <v/>
      </c>
      <c r="AM450" s="195" t="str">
        <f t="shared" si="908"/>
        <v/>
      </c>
      <c r="AN450" s="195" t="str">
        <f t="shared" si="908"/>
        <v/>
      </c>
      <c r="AO450" s="195" t="str">
        <f t="shared" si="908"/>
        <v/>
      </c>
      <c r="AP450" s="195" t="str">
        <f t="shared" si="908"/>
        <v/>
      </c>
      <c r="AQ450" s="196" t="str">
        <f>IF(J450&gt;0,"",IF(J451&gt;0,1,""))</f>
        <v/>
      </c>
      <c r="AR450" s="196" t="str">
        <f>IF(J450="","",IF(C449&gt;0,"",1))</f>
        <v/>
      </c>
      <c r="AS450" s="195" t="str">
        <f t="shared" si="946"/>
        <v/>
      </c>
      <c r="AT450" s="195" t="str">
        <f t="shared" si="946"/>
        <v/>
      </c>
      <c r="AU450" s="195" t="str">
        <f t="shared" si="946"/>
        <v/>
      </c>
      <c r="AV450" s="195" t="str">
        <f t="shared" si="946"/>
        <v/>
      </c>
      <c r="AW450" s="196"/>
      <c r="AX450" s="195" t="str">
        <f t="shared" si="946"/>
        <v/>
      </c>
      <c r="AY450" s="195" t="str">
        <f t="shared" si="946"/>
        <v/>
      </c>
      <c r="AZ450" s="195" t="str">
        <f t="shared" si="946"/>
        <v/>
      </c>
      <c r="BA450" s="195" t="str">
        <f t="shared" si="946"/>
        <v/>
      </c>
    </row>
    <row r="451" spans="1:53" s="17" customFormat="1" ht="18" customHeight="1" thickBot="1">
      <c r="A451" s="345"/>
      <c r="B451" s="303" t="s">
        <v>35</v>
      </c>
      <c r="C451" s="304"/>
      <c r="D451" s="40"/>
      <c r="E451" s="40"/>
      <c r="F451" s="41"/>
      <c r="G451" s="354"/>
      <c r="H451" s="354"/>
      <c r="I451" s="10" t="s">
        <v>36</v>
      </c>
      <c r="J451" s="152"/>
      <c r="K451" s="11" t="str">
        <f>IF(J451&gt;0,VLOOKUP(J451,男子登録情報!$J$2:$K$21,2,0),"")</f>
        <v/>
      </c>
      <c r="L451" s="12" t="s">
        <v>37</v>
      </c>
      <c r="M451" s="207"/>
      <c r="N451" s="8" t="str">
        <f t="shared" si="839"/>
        <v/>
      </c>
      <c r="O451" s="631"/>
      <c r="P451" s="308"/>
      <c r="Q451" s="309"/>
      <c r="R451" s="310"/>
      <c r="S451" s="331"/>
      <c r="T451" s="331"/>
      <c r="Y451" s="195" t="str">
        <f>IF(C449="","",COUNTIF($B$14:$C$462,C449))</f>
        <v/>
      </c>
      <c r="Z451" s="195" t="str">
        <f t="shared" ref="Z451" si="955">IF(C449="","",COUNTIF($J$14:$J$463,J451))</f>
        <v/>
      </c>
      <c r="AA451" s="195" t="str">
        <f t="shared" ref="AA451" si="956">IF(C449="","",IF(AND(Y451&gt;1,Z451&gt;1),1,""))</f>
        <v/>
      </c>
      <c r="AB451" s="195" t="str">
        <f t="shared" si="845"/>
        <v/>
      </c>
      <c r="AC451" s="195" t="str">
        <f t="shared" si="846"/>
        <v/>
      </c>
      <c r="AD451" s="195" t="str">
        <f t="shared" si="849"/>
        <v/>
      </c>
      <c r="AE451" s="195" t="str">
        <f t="shared" si="849"/>
        <v/>
      </c>
      <c r="AF451" s="195" t="str">
        <f t="shared" si="908"/>
        <v/>
      </c>
      <c r="AG451" s="195" t="str">
        <f t="shared" si="908"/>
        <v/>
      </c>
      <c r="AH451" s="195" t="str">
        <f t="shared" si="908"/>
        <v/>
      </c>
      <c r="AI451" s="195" t="str">
        <f t="shared" si="908"/>
        <v/>
      </c>
      <c r="AJ451" s="195" t="str">
        <f t="shared" si="908"/>
        <v/>
      </c>
      <c r="AK451" s="195" t="str">
        <f t="shared" ref="AF451:AP463" si="957">IF($J451="","",COUNTIF($M451,AK$13))</f>
        <v/>
      </c>
      <c r="AL451" s="195" t="str">
        <f t="shared" si="957"/>
        <v/>
      </c>
      <c r="AM451" s="195" t="str">
        <f t="shared" si="957"/>
        <v/>
      </c>
      <c r="AN451" s="195" t="str">
        <f t="shared" si="957"/>
        <v/>
      </c>
      <c r="AO451" s="195" t="str">
        <f t="shared" si="957"/>
        <v/>
      </c>
      <c r="AP451" s="195" t="str">
        <f t="shared" si="957"/>
        <v/>
      </c>
      <c r="AQ451" s="196" t="str">
        <f>IF(C449="","",IF(S449&gt;0,"",IF(T449&gt;0,"",IF(COUNTBLANK(J449:J451)&lt;3,"",1))))</f>
        <v/>
      </c>
      <c r="AR451" s="196" t="str">
        <f>IF(J451="","",IF(C449&gt;0,"",1))</f>
        <v/>
      </c>
      <c r="AS451" s="195" t="str">
        <f t="shared" si="946"/>
        <v/>
      </c>
      <c r="AT451" s="195" t="str">
        <f t="shared" si="946"/>
        <v/>
      </c>
      <c r="AU451" s="195" t="str">
        <f t="shared" si="946"/>
        <v/>
      </c>
      <c r="AV451" s="195" t="str">
        <f t="shared" si="946"/>
        <v/>
      </c>
      <c r="AW451" s="196"/>
      <c r="AX451" s="195" t="str">
        <f t="shared" si="946"/>
        <v/>
      </c>
      <c r="AY451" s="195" t="str">
        <f t="shared" si="946"/>
        <v/>
      </c>
      <c r="AZ451" s="195" t="str">
        <f t="shared" si="946"/>
        <v/>
      </c>
      <c r="BA451" s="195" t="str">
        <f t="shared" si="946"/>
        <v/>
      </c>
    </row>
    <row r="452" spans="1:53" s="17" customFormat="1" ht="18" customHeight="1" thickTop="1" thickBot="1">
      <c r="A452" s="343">
        <v>147</v>
      </c>
      <c r="B452" s="314" t="s">
        <v>1234</v>
      </c>
      <c r="C452" s="316"/>
      <c r="D452" s="316" t="str">
        <f>IF(C452&gt;0,VLOOKUP(C452,男子登録情報!$A$1:$H$1688,3,0),"")</f>
        <v/>
      </c>
      <c r="E452" s="316" t="str">
        <f>IF(C452&gt;0,VLOOKUP(C452,男子登録情報!$A$1:$H$1688,4,0),"")</f>
        <v/>
      </c>
      <c r="F452" s="38" t="str">
        <f>IF(C452&gt;0,VLOOKUP(C452,男子登録情報!$A$1:$H$1688,8,0),"")</f>
        <v/>
      </c>
      <c r="G452" s="352" t="e">
        <f>IF(F453&gt;0,VLOOKUP(F453,男子登録情報!$N$2:$O$48,2,0),"")</f>
        <v>#N/A</v>
      </c>
      <c r="H452" s="352" t="str">
        <f>IF(C452&gt;0,TEXT(C452,"100000000"),"")</f>
        <v/>
      </c>
      <c r="I452" s="6" t="s">
        <v>29</v>
      </c>
      <c r="J452" s="152"/>
      <c r="K452" s="7" t="str">
        <f>IF(J452&gt;0,VLOOKUP(J452,男子登録情報!$J$1:$K$21,2,0),"")</f>
        <v/>
      </c>
      <c r="L452" s="6" t="s">
        <v>32</v>
      </c>
      <c r="M452" s="208"/>
      <c r="N452" s="8" t="str">
        <f t="shared" si="839"/>
        <v/>
      </c>
      <c r="O452" s="630"/>
      <c r="P452" s="326"/>
      <c r="Q452" s="327"/>
      <c r="R452" s="328"/>
      <c r="S452" s="329" t="str">
        <f>IF(C452="","",IF(COUNTIF('様式Ⅱ(男子4×100mR)'!$C$18:$C$29,C452)=0,"",$A$5))</f>
        <v/>
      </c>
      <c r="T452" s="329" t="str">
        <f>IF(C452="","",IF(COUNTIF('様式Ⅱ(男子4×400mR)'!$C$18:$C$29,C452)=0,"",$A$5))</f>
        <v/>
      </c>
      <c r="Y452" s="195" t="str">
        <f>IF(C452="","",COUNTIF($B$14:$C$462,C452))</f>
        <v/>
      </c>
      <c r="Z452" s="195" t="str">
        <f t="shared" ref="Z452" si="958">IF(C452="","",COUNTIF($J$14:$J$463,J452))</f>
        <v/>
      </c>
      <c r="AA452" s="195" t="str">
        <f t="shared" ref="AA452" si="959">IF(C452="","",IF(AND(Y452&gt;1,Z452&gt;1),1,""))</f>
        <v/>
      </c>
      <c r="AB452" s="195" t="str">
        <f t="shared" si="845"/>
        <v/>
      </c>
      <c r="AC452" s="195" t="str">
        <f t="shared" si="846"/>
        <v/>
      </c>
      <c r="AD452" s="195" t="str">
        <f t="shared" si="849"/>
        <v/>
      </c>
      <c r="AE452" s="195" t="str">
        <f t="shared" si="849"/>
        <v/>
      </c>
      <c r="AF452" s="195" t="str">
        <f t="shared" si="957"/>
        <v/>
      </c>
      <c r="AG452" s="195" t="str">
        <f t="shared" si="957"/>
        <v/>
      </c>
      <c r="AH452" s="195" t="str">
        <f t="shared" si="957"/>
        <v/>
      </c>
      <c r="AI452" s="195" t="str">
        <f t="shared" si="957"/>
        <v/>
      </c>
      <c r="AJ452" s="195" t="str">
        <f t="shared" si="957"/>
        <v/>
      </c>
      <c r="AK452" s="195" t="str">
        <f t="shared" si="957"/>
        <v/>
      </c>
      <c r="AL452" s="195" t="str">
        <f t="shared" si="957"/>
        <v/>
      </c>
      <c r="AM452" s="195" t="str">
        <f t="shared" si="957"/>
        <v/>
      </c>
      <c r="AN452" s="195" t="str">
        <f t="shared" si="957"/>
        <v/>
      </c>
      <c r="AO452" s="195" t="str">
        <f t="shared" si="957"/>
        <v/>
      </c>
      <c r="AP452" s="195" t="str">
        <f t="shared" si="957"/>
        <v/>
      </c>
      <c r="AQ452" s="196" t="str">
        <f>IF(J452&gt;0,"",IF(J453&gt;0,1,""))</f>
        <v/>
      </c>
      <c r="AR452" s="196" t="str">
        <f>IF(J452="","",IF(C452&gt;0,"",1))</f>
        <v/>
      </c>
      <c r="AS452" s="195" t="str">
        <f t="shared" si="946"/>
        <v/>
      </c>
      <c r="AT452" s="195" t="str">
        <f t="shared" si="946"/>
        <v/>
      </c>
      <c r="AU452" s="195" t="str">
        <f t="shared" si="946"/>
        <v/>
      </c>
      <c r="AV452" s="195" t="str">
        <f t="shared" si="946"/>
        <v/>
      </c>
      <c r="AW452" s="196">
        <f>COUNTIF($C$14:C452,C452)</f>
        <v>0</v>
      </c>
      <c r="AX452" s="195" t="str">
        <f t="shared" si="946"/>
        <v/>
      </c>
      <c r="AY452" s="195" t="str">
        <f t="shared" si="946"/>
        <v/>
      </c>
      <c r="AZ452" s="195" t="str">
        <f t="shared" si="946"/>
        <v/>
      </c>
      <c r="BA452" s="195" t="str">
        <f t="shared" si="946"/>
        <v/>
      </c>
    </row>
    <row r="453" spans="1:53" s="17" customFormat="1" ht="18" customHeight="1" thickBot="1">
      <c r="A453" s="344"/>
      <c r="B453" s="315"/>
      <c r="C453" s="317"/>
      <c r="D453" s="317"/>
      <c r="E453" s="317"/>
      <c r="F453" s="39" t="str">
        <f>IF(C452&gt;0,VLOOKUP(C452,男子登録情報!$A$1:$H$1688,5,0),"")</f>
        <v/>
      </c>
      <c r="G453" s="353"/>
      <c r="H453" s="353"/>
      <c r="I453" s="9" t="s">
        <v>33</v>
      </c>
      <c r="J453" s="152"/>
      <c r="K453" s="7" t="str">
        <f>IF(J453&gt;0,VLOOKUP(J453,男子登録情報!$J$2:$K$21,2,0),"")</f>
        <v/>
      </c>
      <c r="L453" s="9" t="s">
        <v>34</v>
      </c>
      <c r="M453" s="206"/>
      <c r="N453" s="8" t="str">
        <f t="shared" si="839"/>
        <v/>
      </c>
      <c r="O453" s="630"/>
      <c r="P453" s="305"/>
      <c r="Q453" s="306"/>
      <c r="R453" s="307"/>
      <c r="S453" s="330"/>
      <c r="T453" s="330"/>
      <c r="Y453" s="195" t="str">
        <f>IF(C452="","",COUNTIF($B$14:$C$462,C452))</f>
        <v/>
      </c>
      <c r="Z453" s="195" t="str">
        <f t="shared" ref="Z453" si="960">IF(C452="","",COUNTIF($J$14:$J$463,J453))</f>
        <v/>
      </c>
      <c r="AA453" s="195" t="str">
        <f t="shared" ref="AA453" si="961">IF(C452="","",IF(AND(Y453&gt;1,Z453&gt;1),1,""))</f>
        <v/>
      </c>
      <c r="AB453" s="195" t="str">
        <f t="shared" si="845"/>
        <v/>
      </c>
      <c r="AC453" s="195" t="str">
        <f t="shared" si="846"/>
        <v/>
      </c>
      <c r="AD453" s="195" t="str">
        <f t="shared" si="849"/>
        <v/>
      </c>
      <c r="AE453" s="195" t="str">
        <f t="shared" si="849"/>
        <v/>
      </c>
      <c r="AF453" s="195" t="str">
        <f t="shared" si="957"/>
        <v/>
      </c>
      <c r="AG453" s="195" t="str">
        <f t="shared" si="957"/>
        <v/>
      </c>
      <c r="AH453" s="195" t="str">
        <f t="shared" si="957"/>
        <v/>
      </c>
      <c r="AI453" s="195" t="str">
        <f t="shared" si="957"/>
        <v/>
      </c>
      <c r="AJ453" s="195" t="str">
        <f t="shared" si="957"/>
        <v/>
      </c>
      <c r="AK453" s="195" t="str">
        <f t="shared" si="957"/>
        <v/>
      </c>
      <c r="AL453" s="195" t="str">
        <f t="shared" si="957"/>
        <v/>
      </c>
      <c r="AM453" s="195" t="str">
        <f t="shared" si="957"/>
        <v/>
      </c>
      <c r="AN453" s="195" t="str">
        <f t="shared" si="957"/>
        <v/>
      </c>
      <c r="AO453" s="195" t="str">
        <f t="shared" si="957"/>
        <v/>
      </c>
      <c r="AP453" s="195" t="str">
        <f t="shared" si="957"/>
        <v/>
      </c>
      <c r="AQ453" s="196" t="str">
        <f>IF(J453&gt;0,"",IF(J454&gt;0,1,""))</f>
        <v/>
      </c>
      <c r="AR453" s="196" t="str">
        <f>IF(J453="","",IF(C452&gt;0,"",1))</f>
        <v/>
      </c>
      <c r="AS453" s="195" t="str">
        <f t="shared" si="946"/>
        <v/>
      </c>
      <c r="AT453" s="195" t="str">
        <f t="shared" si="946"/>
        <v/>
      </c>
      <c r="AU453" s="195" t="str">
        <f t="shared" si="946"/>
        <v/>
      </c>
      <c r="AV453" s="195" t="str">
        <f t="shared" si="946"/>
        <v/>
      </c>
      <c r="AW453" s="196"/>
      <c r="AX453" s="195" t="str">
        <f t="shared" si="946"/>
        <v/>
      </c>
      <c r="AY453" s="195" t="str">
        <f t="shared" si="946"/>
        <v/>
      </c>
      <c r="AZ453" s="195" t="str">
        <f t="shared" si="946"/>
        <v/>
      </c>
      <c r="BA453" s="195" t="str">
        <f t="shared" si="946"/>
        <v/>
      </c>
    </row>
    <row r="454" spans="1:53" s="17" customFormat="1" ht="18" customHeight="1" thickBot="1">
      <c r="A454" s="345"/>
      <c r="B454" s="303" t="s">
        <v>35</v>
      </c>
      <c r="C454" s="304"/>
      <c r="D454" s="40"/>
      <c r="E454" s="40"/>
      <c r="F454" s="41"/>
      <c r="G454" s="354"/>
      <c r="H454" s="354"/>
      <c r="I454" s="10" t="s">
        <v>36</v>
      </c>
      <c r="J454" s="152"/>
      <c r="K454" s="11" t="str">
        <f>IF(J454&gt;0,VLOOKUP(J454,男子登録情報!$J$2:$K$21,2,0),"")</f>
        <v/>
      </c>
      <c r="L454" s="12" t="s">
        <v>37</v>
      </c>
      <c r="M454" s="207"/>
      <c r="N454" s="8" t="str">
        <f t="shared" si="839"/>
        <v/>
      </c>
      <c r="O454" s="631"/>
      <c r="P454" s="308"/>
      <c r="Q454" s="309"/>
      <c r="R454" s="310"/>
      <c r="S454" s="331"/>
      <c r="T454" s="331"/>
      <c r="Y454" s="195" t="str">
        <f>IF(C452="","",COUNTIF($B$14:$C$462,C452))</f>
        <v/>
      </c>
      <c r="Z454" s="195" t="str">
        <f t="shared" ref="Z454" si="962">IF(C452="","",COUNTIF($J$14:$J$463,J454))</f>
        <v/>
      </c>
      <c r="AA454" s="195" t="str">
        <f t="shared" ref="AA454" si="963">IF(C452="","",IF(AND(Y454&gt;1,Z454&gt;1),1,""))</f>
        <v/>
      </c>
      <c r="AB454" s="195" t="str">
        <f t="shared" si="845"/>
        <v/>
      </c>
      <c r="AC454" s="195" t="str">
        <f t="shared" si="846"/>
        <v/>
      </c>
      <c r="AD454" s="195" t="str">
        <f t="shared" si="849"/>
        <v/>
      </c>
      <c r="AE454" s="195" t="str">
        <f t="shared" si="849"/>
        <v/>
      </c>
      <c r="AF454" s="195" t="str">
        <f t="shared" si="957"/>
        <v/>
      </c>
      <c r="AG454" s="195" t="str">
        <f t="shared" si="957"/>
        <v/>
      </c>
      <c r="AH454" s="195" t="str">
        <f t="shared" si="957"/>
        <v/>
      </c>
      <c r="AI454" s="195" t="str">
        <f t="shared" si="957"/>
        <v/>
      </c>
      <c r="AJ454" s="195" t="str">
        <f t="shared" si="957"/>
        <v/>
      </c>
      <c r="AK454" s="195" t="str">
        <f t="shared" si="957"/>
        <v/>
      </c>
      <c r="AL454" s="195" t="str">
        <f t="shared" si="957"/>
        <v/>
      </c>
      <c r="AM454" s="195" t="str">
        <f t="shared" si="957"/>
        <v/>
      </c>
      <c r="AN454" s="195" t="str">
        <f t="shared" si="957"/>
        <v/>
      </c>
      <c r="AO454" s="195" t="str">
        <f t="shared" si="957"/>
        <v/>
      </c>
      <c r="AP454" s="195" t="str">
        <f t="shared" si="957"/>
        <v/>
      </c>
      <c r="AQ454" s="196" t="str">
        <f>IF(C452="","",IF(S452&gt;0,"",IF(T452&gt;0,"",IF(COUNTBLANK(J452:J454)&lt;3,"",1))))</f>
        <v/>
      </c>
      <c r="AR454" s="196" t="str">
        <f>IF(J454="","",IF(C452&gt;0,"",1))</f>
        <v/>
      </c>
      <c r="AS454" s="195" t="str">
        <f t="shared" si="946"/>
        <v/>
      </c>
      <c r="AT454" s="195" t="str">
        <f t="shared" si="946"/>
        <v/>
      </c>
      <c r="AU454" s="195" t="str">
        <f t="shared" si="946"/>
        <v/>
      </c>
      <c r="AV454" s="195" t="str">
        <f t="shared" si="946"/>
        <v/>
      </c>
      <c r="AW454" s="196"/>
      <c r="AX454" s="195" t="str">
        <f t="shared" si="946"/>
        <v/>
      </c>
      <c r="AY454" s="195" t="str">
        <f t="shared" si="946"/>
        <v/>
      </c>
      <c r="AZ454" s="195" t="str">
        <f t="shared" si="946"/>
        <v/>
      </c>
      <c r="BA454" s="195" t="str">
        <f t="shared" si="946"/>
        <v/>
      </c>
    </row>
    <row r="455" spans="1:53" s="17" customFormat="1" ht="18" customHeight="1" thickTop="1" thickBot="1">
      <c r="A455" s="343">
        <v>148</v>
      </c>
      <c r="B455" s="314" t="s">
        <v>1234</v>
      </c>
      <c r="C455" s="316"/>
      <c r="D455" s="316" t="str">
        <f>IF(C455&gt;0,VLOOKUP(C455,男子登録情報!$A$1:$H$1688,3,0),"")</f>
        <v/>
      </c>
      <c r="E455" s="316" t="str">
        <f>IF(C455&gt;0,VLOOKUP(C455,男子登録情報!$A$1:$H$1688,4,0),"")</f>
        <v/>
      </c>
      <c r="F455" s="38" t="str">
        <f>IF(C455&gt;0,VLOOKUP(C455,男子登録情報!$A$1:$H$1688,8,0),"")</f>
        <v/>
      </c>
      <c r="G455" s="352" t="e">
        <f>IF(F456&gt;0,VLOOKUP(F456,男子登録情報!$N$2:$O$48,2,0),"")</f>
        <v>#N/A</v>
      </c>
      <c r="H455" s="352" t="str">
        <f>IF(C455&gt;0,TEXT(C455,"100000000"),"")</f>
        <v/>
      </c>
      <c r="I455" s="6" t="s">
        <v>29</v>
      </c>
      <c r="J455" s="152"/>
      <c r="K455" s="7" t="str">
        <f>IF(J455&gt;0,VLOOKUP(J455,男子登録情報!$J$1:$K$21,2,0),"")</f>
        <v/>
      </c>
      <c r="L455" s="6" t="s">
        <v>32</v>
      </c>
      <c r="M455" s="208"/>
      <c r="N455" s="8" t="str">
        <f t="shared" si="839"/>
        <v/>
      </c>
      <c r="O455" s="630"/>
      <c r="P455" s="326"/>
      <c r="Q455" s="327"/>
      <c r="R455" s="328"/>
      <c r="S455" s="329" t="str">
        <f>IF(C455="","",IF(COUNTIF('様式Ⅱ(男子4×100mR)'!$C$18:$C$29,C455)=0,"",$A$5))</f>
        <v/>
      </c>
      <c r="T455" s="329" t="str">
        <f>IF(C455="","",IF(COUNTIF('様式Ⅱ(男子4×400mR)'!$C$18:$C$29,C455)=0,"",$A$5))</f>
        <v/>
      </c>
      <c r="Y455" s="195" t="str">
        <f>IF(C455="","",COUNTIF($B$14:$C$462,C455))</f>
        <v/>
      </c>
      <c r="Z455" s="195" t="str">
        <f t="shared" ref="Z455" si="964">IF(C455="","",COUNTIF($J$14:$J$463,J455))</f>
        <v/>
      </c>
      <c r="AA455" s="195" t="str">
        <f t="shared" ref="AA455" si="965">IF(C455="","",IF(AND(Y455&gt;1,Z455&gt;1),1,""))</f>
        <v/>
      </c>
      <c r="AB455" s="195" t="str">
        <f t="shared" si="845"/>
        <v/>
      </c>
      <c r="AC455" s="195" t="str">
        <f t="shared" si="846"/>
        <v/>
      </c>
      <c r="AD455" s="195" t="str">
        <f t="shared" si="849"/>
        <v/>
      </c>
      <c r="AE455" s="195" t="str">
        <f t="shared" si="849"/>
        <v/>
      </c>
      <c r="AF455" s="195" t="str">
        <f t="shared" si="957"/>
        <v/>
      </c>
      <c r="AG455" s="195" t="str">
        <f t="shared" si="957"/>
        <v/>
      </c>
      <c r="AH455" s="195" t="str">
        <f t="shared" si="957"/>
        <v/>
      </c>
      <c r="AI455" s="195" t="str">
        <f t="shared" si="957"/>
        <v/>
      </c>
      <c r="AJ455" s="195" t="str">
        <f t="shared" si="957"/>
        <v/>
      </c>
      <c r="AK455" s="195" t="str">
        <f t="shared" si="957"/>
        <v/>
      </c>
      <c r="AL455" s="195" t="str">
        <f t="shared" si="957"/>
        <v/>
      </c>
      <c r="AM455" s="195" t="str">
        <f t="shared" si="957"/>
        <v/>
      </c>
      <c r="AN455" s="195" t="str">
        <f t="shared" si="957"/>
        <v/>
      </c>
      <c r="AO455" s="195" t="str">
        <f t="shared" si="957"/>
        <v/>
      </c>
      <c r="AP455" s="195" t="str">
        <f t="shared" si="957"/>
        <v/>
      </c>
      <c r="AQ455" s="196" t="str">
        <f>IF(J455&gt;0,"",IF(J456&gt;0,1,""))</f>
        <v/>
      </c>
      <c r="AR455" s="196" t="str">
        <f>IF(J455="","",IF(C455&gt;0,"",1))</f>
        <v/>
      </c>
      <c r="AS455" s="195" t="str">
        <f t="shared" si="946"/>
        <v/>
      </c>
      <c r="AT455" s="195" t="str">
        <f t="shared" si="946"/>
        <v/>
      </c>
      <c r="AU455" s="195" t="str">
        <f t="shared" si="946"/>
        <v/>
      </c>
      <c r="AV455" s="195" t="str">
        <f t="shared" si="946"/>
        <v/>
      </c>
      <c r="AW455" s="196">
        <f>COUNTIF($C$14:C455,C455)</f>
        <v>0</v>
      </c>
      <c r="AX455" s="195" t="str">
        <f t="shared" si="946"/>
        <v/>
      </c>
      <c r="AY455" s="195" t="str">
        <f t="shared" si="946"/>
        <v/>
      </c>
      <c r="AZ455" s="195" t="str">
        <f t="shared" si="946"/>
        <v/>
      </c>
      <c r="BA455" s="195" t="str">
        <f t="shared" si="946"/>
        <v/>
      </c>
    </row>
    <row r="456" spans="1:53" s="17" customFormat="1" ht="18" customHeight="1" thickBot="1">
      <c r="A456" s="344"/>
      <c r="B456" s="315"/>
      <c r="C456" s="317"/>
      <c r="D456" s="317"/>
      <c r="E456" s="317"/>
      <c r="F456" s="39" t="str">
        <f>IF(C455&gt;0,VLOOKUP(C455,男子登録情報!$A$1:$H$1688,5,0),"")</f>
        <v/>
      </c>
      <c r="G456" s="353"/>
      <c r="H456" s="353"/>
      <c r="I456" s="9" t="s">
        <v>33</v>
      </c>
      <c r="J456" s="152"/>
      <c r="K456" s="7" t="str">
        <f>IF(J456&gt;0,VLOOKUP(J456,男子登録情報!$J$2:$K$21,2,0),"")</f>
        <v/>
      </c>
      <c r="L456" s="9" t="s">
        <v>34</v>
      </c>
      <c r="M456" s="206"/>
      <c r="N456" s="8" t="str">
        <f t="shared" si="839"/>
        <v/>
      </c>
      <c r="O456" s="630"/>
      <c r="P456" s="305"/>
      <c r="Q456" s="306"/>
      <c r="R456" s="307"/>
      <c r="S456" s="330"/>
      <c r="T456" s="330"/>
      <c r="Y456" s="195" t="str">
        <f>IF(C455="","",COUNTIF($B$14:$C$462,C455))</f>
        <v/>
      </c>
      <c r="Z456" s="195" t="str">
        <f t="shared" ref="Z456" si="966">IF(C455="","",COUNTIF($J$14:$J$463,J456))</f>
        <v/>
      </c>
      <c r="AA456" s="195" t="str">
        <f t="shared" ref="AA456" si="967">IF(C455="","",IF(AND(Y456&gt;1,Z456&gt;1),1,""))</f>
        <v/>
      </c>
      <c r="AB456" s="195" t="str">
        <f t="shared" si="845"/>
        <v/>
      </c>
      <c r="AC456" s="195" t="str">
        <f t="shared" si="846"/>
        <v/>
      </c>
      <c r="AD456" s="195" t="str">
        <f t="shared" si="849"/>
        <v/>
      </c>
      <c r="AE456" s="195" t="str">
        <f t="shared" si="849"/>
        <v/>
      </c>
      <c r="AF456" s="195" t="str">
        <f t="shared" si="957"/>
        <v/>
      </c>
      <c r="AG456" s="195" t="str">
        <f t="shared" si="957"/>
        <v/>
      </c>
      <c r="AH456" s="195" t="str">
        <f t="shared" si="957"/>
        <v/>
      </c>
      <c r="AI456" s="195" t="str">
        <f t="shared" si="957"/>
        <v/>
      </c>
      <c r="AJ456" s="195" t="str">
        <f t="shared" si="957"/>
        <v/>
      </c>
      <c r="AK456" s="195" t="str">
        <f t="shared" si="957"/>
        <v/>
      </c>
      <c r="AL456" s="195" t="str">
        <f t="shared" si="957"/>
        <v/>
      </c>
      <c r="AM456" s="195" t="str">
        <f t="shared" si="957"/>
        <v/>
      </c>
      <c r="AN456" s="195" t="str">
        <f t="shared" si="957"/>
        <v/>
      </c>
      <c r="AO456" s="195" t="str">
        <f t="shared" si="957"/>
        <v/>
      </c>
      <c r="AP456" s="195" t="str">
        <f t="shared" si="957"/>
        <v/>
      </c>
      <c r="AQ456" s="196" t="str">
        <f>IF(J456&gt;0,"",IF(J457&gt;0,1,""))</f>
        <v/>
      </c>
      <c r="AR456" s="196" t="str">
        <f>IF(J456="","",IF(C455&gt;0,"",1))</f>
        <v/>
      </c>
      <c r="AS456" s="195" t="str">
        <f t="shared" si="946"/>
        <v/>
      </c>
      <c r="AT456" s="195" t="str">
        <f t="shared" si="946"/>
        <v/>
      </c>
      <c r="AU456" s="195" t="str">
        <f t="shared" si="946"/>
        <v/>
      </c>
      <c r="AV456" s="195" t="str">
        <f t="shared" si="946"/>
        <v/>
      </c>
      <c r="AW456" s="196"/>
      <c r="AX456" s="195" t="str">
        <f t="shared" si="946"/>
        <v/>
      </c>
      <c r="AY456" s="195" t="str">
        <f t="shared" si="946"/>
        <v/>
      </c>
      <c r="AZ456" s="195" t="str">
        <f t="shared" si="946"/>
        <v/>
      </c>
      <c r="BA456" s="195" t="str">
        <f t="shared" si="946"/>
        <v/>
      </c>
    </row>
    <row r="457" spans="1:53" s="17" customFormat="1" ht="18" customHeight="1" thickBot="1">
      <c r="A457" s="345"/>
      <c r="B457" s="303" t="s">
        <v>35</v>
      </c>
      <c r="C457" s="304"/>
      <c r="D457" s="40"/>
      <c r="E457" s="40"/>
      <c r="F457" s="41"/>
      <c r="G457" s="354"/>
      <c r="H457" s="354"/>
      <c r="I457" s="10" t="s">
        <v>36</v>
      </c>
      <c r="J457" s="152"/>
      <c r="K457" s="11" t="str">
        <f>IF(J457&gt;0,VLOOKUP(J457,男子登録情報!$J$2:$K$21,2,0),"")</f>
        <v/>
      </c>
      <c r="L457" s="12" t="s">
        <v>37</v>
      </c>
      <c r="M457" s="207"/>
      <c r="N457" s="8" t="str">
        <f t="shared" si="839"/>
        <v/>
      </c>
      <c r="O457" s="631"/>
      <c r="P457" s="308"/>
      <c r="Q457" s="309"/>
      <c r="R457" s="310"/>
      <c r="S457" s="331"/>
      <c r="T457" s="331"/>
      <c r="Y457" s="195" t="str">
        <f>IF(C455="","",COUNTIF($B$14:$C$462,C455))</f>
        <v/>
      </c>
      <c r="Z457" s="195" t="str">
        <f t="shared" ref="Z457" si="968">IF(C455="","",COUNTIF($J$14:$J$463,J457))</f>
        <v/>
      </c>
      <c r="AA457" s="195" t="str">
        <f t="shared" ref="AA457" si="969">IF(C455="","",IF(AND(Y457&gt;1,Z457&gt;1),1,""))</f>
        <v/>
      </c>
      <c r="AB457" s="195" t="str">
        <f t="shared" si="845"/>
        <v/>
      </c>
      <c r="AC457" s="195" t="str">
        <f t="shared" si="846"/>
        <v/>
      </c>
      <c r="AD457" s="195" t="str">
        <f t="shared" si="849"/>
        <v/>
      </c>
      <c r="AE457" s="195" t="str">
        <f t="shared" si="849"/>
        <v/>
      </c>
      <c r="AF457" s="195" t="str">
        <f t="shared" si="957"/>
        <v/>
      </c>
      <c r="AG457" s="195" t="str">
        <f t="shared" si="957"/>
        <v/>
      </c>
      <c r="AH457" s="195" t="str">
        <f t="shared" si="957"/>
        <v/>
      </c>
      <c r="AI457" s="195" t="str">
        <f t="shared" si="957"/>
        <v/>
      </c>
      <c r="AJ457" s="195" t="str">
        <f t="shared" si="957"/>
        <v/>
      </c>
      <c r="AK457" s="195" t="str">
        <f t="shared" si="957"/>
        <v/>
      </c>
      <c r="AL457" s="195" t="str">
        <f t="shared" si="957"/>
        <v/>
      </c>
      <c r="AM457" s="195" t="str">
        <f t="shared" si="957"/>
        <v/>
      </c>
      <c r="AN457" s="195" t="str">
        <f t="shared" si="957"/>
        <v/>
      </c>
      <c r="AO457" s="195" t="str">
        <f t="shared" si="957"/>
        <v/>
      </c>
      <c r="AP457" s="195" t="str">
        <f t="shared" si="957"/>
        <v/>
      </c>
      <c r="AQ457" s="196" t="str">
        <f>IF(C455="","",IF(S455&gt;0,"",IF(T455&gt;0,"",IF(COUNTBLANK(J455:J457)&lt;3,"",1))))</f>
        <v/>
      </c>
      <c r="AR457" s="196" t="str">
        <f>IF(J457="","",IF(C455&gt;0,"",1))</f>
        <v/>
      </c>
      <c r="AS457" s="195" t="str">
        <f t="shared" si="946"/>
        <v/>
      </c>
      <c r="AT457" s="195" t="str">
        <f t="shared" si="946"/>
        <v/>
      </c>
      <c r="AU457" s="195" t="str">
        <f t="shared" si="946"/>
        <v/>
      </c>
      <c r="AV457" s="195" t="str">
        <f t="shared" si="946"/>
        <v/>
      </c>
      <c r="AW457" s="196"/>
      <c r="AX457" s="195" t="str">
        <f t="shared" si="946"/>
        <v/>
      </c>
      <c r="AY457" s="195" t="str">
        <f t="shared" si="946"/>
        <v/>
      </c>
      <c r="AZ457" s="195" t="str">
        <f t="shared" si="946"/>
        <v/>
      </c>
      <c r="BA457" s="195" t="str">
        <f t="shared" si="946"/>
        <v/>
      </c>
    </row>
    <row r="458" spans="1:53" s="17" customFormat="1" ht="18" customHeight="1" thickTop="1" thickBot="1">
      <c r="A458" s="343">
        <v>149</v>
      </c>
      <c r="B458" s="314" t="s">
        <v>1234</v>
      </c>
      <c r="C458" s="316"/>
      <c r="D458" s="316" t="str">
        <f>IF(C458&gt;0,VLOOKUP(C458,男子登録情報!$A$1:$H$1688,3,0),"")</f>
        <v/>
      </c>
      <c r="E458" s="316" t="str">
        <f>IF(C458&gt;0,VLOOKUP(C458,男子登録情報!$A$1:$H$1688,4,0),"")</f>
        <v/>
      </c>
      <c r="F458" s="38" t="str">
        <f>IF(C458&gt;0,VLOOKUP(C458,男子登録情報!$A$1:$H$1688,8,0),"")</f>
        <v/>
      </c>
      <c r="G458" s="352" t="e">
        <f>IF(F459&gt;0,VLOOKUP(F459,男子登録情報!$N$2:$O$48,2,0),"")</f>
        <v>#N/A</v>
      </c>
      <c r="H458" s="352" t="str">
        <f>IF(C458&gt;0,TEXT(C458,"100000000"),"")</f>
        <v/>
      </c>
      <c r="I458" s="6" t="s">
        <v>29</v>
      </c>
      <c r="J458" s="152"/>
      <c r="K458" s="7" t="str">
        <f>IF(J458&gt;0,VLOOKUP(J458,男子登録情報!$J$1:$K$21,2,0),"")</f>
        <v/>
      </c>
      <c r="L458" s="6" t="s">
        <v>32</v>
      </c>
      <c r="M458" s="208"/>
      <c r="N458" s="8" t="str">
        <f t="shared" si="839"/>
        <v/>
      </c>
      <c r="O458" s="630"/>
      <c r="P458" s="326"/>
      <c r="Q458" s="327"/>
      <c r="R458" s="328"/>
      <c r="S458" s="329" t="str">
        <f>IF(C458="","",IF(COUNTIF('様式Ⅱ(男子4×100mR)'!$C$18:$C$29,C458)=0,"",$A$5))</f>
        <v/>
      </c>
      <c r="T458" s="329" t="str">
        <f>IF(C458="","",IF(COUNTIF('様式Ⅱ(男子4×400mR)'!$C$18:$C$29,C458)=0,"",$A$5))</f>
        <v/>
      </c>
      <c r="Y458" s="195" t="str">
        <f>IF(C458="","",COUNTIF($B$14:$C$462,C458))</f>
        <v/>
      </c>
      <c r="Z458" s="195" t="str">
        <f t="shared" ref="Z458" si="970">IF(C458="","",COUNTIF($J$14:$J$463,J458))</f>
        <v/>
      </c>
      <c r="AA458" s="195" t="str">
        <f t="shared" ref="AA458" si="971">IF(C458="","",IF(AND(Y458&gt;1,Z458&gt;1),1,""))</f>
        <v/>
      </c>
      <c r="AB458" s="195" t="str">
        <f t="shared" si="845"/>
        <v/>
      </c>
      <c r="AC458" s="195" t="str">
        <f t="shared" si="846"/>
        <v/>
      </c>
      <c r="AD458" s="195" t="str">
        <f t="shared" si="849"/>
        <v/>
      </c>
      <c r="AE458" s="195" t="str">
        <f t="shared" si="849"/>
        <v/>
      </c>
      <c r="AF458" s="195" t="str">
        <f t="shared" si="957"/>
        <v/>
      </c>
      <c r="AG458" s="195" t="str">
        <f t="shared" si="957"/>
        <v/>
      </c>
      <c r="AH458" s="195" t="str">
        <f t="shared" si="957"/>
        <v/>
      </c>
      <c r="AI458" s="195" t="str">
        <f t="shared" si="957"/>
        <v/>
      </c>
      <c r="AJ458" s="195" t="str">
        <f t="shared" si="957"/>
        <v/>
      </c>
      <c r="AK458" s="195" t="str">
        <f t="shared" si="957"/>
        <v/>
      </c>
      <c r="AL458" s="195" t="str">
        <f t="shared" si="957"/>
        <v/>
      </c>
      <c r="AM458" s="195" t="str">
        <f t="shared" si="957"/>
        <v/>
      </c>
      <c r="AN458" s="195" t="str">
        <f t="shared" si="957"/>
        <v/>
      </c>
      <c r="AO458" s="195" t="str">
        <f t="shared" si="957"/>
        <v/>
      </c>
      <c r="AP458" s="195" t="str">
        <f t="shared" si="957"/>
        <v/>
      </c>
      <c r="AQ458" s="196" t="str">
        <f>IF(J458&gt;0,"",IF(J459&gt;0,1,""))</f>
        <v/>
      </c>
      <c r="AR458" s="196" t="str">
        <f>IF(J458="","",IF(C458&gt;0,"",1))</f>
        <v/>
      </c>
      <c r="AS458" s="195" t="str">
        <f t="shared" si="946"/>
        <v/>
      </c>
      <c r="AT458" s="195" t="str">
        <f t="shared" si="946"/>
        <v/>
      </c>
      <c r="AU458" s="195" t="str">
        <f t="shared" si="946"/>
        <v/>
      </c>
      <c r="AV458" s="195" t="str">
        <f t="shared" si="946"/>
        <v/>
      </c>
      <c r="AW458" s="196">
        <f>COUNTIF($C$14:C458,C458)</f>
        <v>0</v>
      </c>
      <c r="AX458" s="195" t="str">
        <f t="shared" si="946"/>
        <v/>
      </c>
      <c r="AY458" s="195" t="str">
        <f t="shared" si="946"/>
        <v/>
      </c>
      <c r="AZ458" s="195" t="str">
        <f t="shared" si="946"/>
        <v/>
      </c>
      <c r="BA458" s="195" t="str">
        <f t="shared" si="946"/>
        <v/>
      </c>
    </row>
    <row r="459" spans="1:53" s="17" customFormat="1" ht="18" customHeight="1" thickBot="1">
      <c r="A459" s="344"/>
      <c r="B459" s="315"/>
      <c r="C459" s="317"/>
      <c r="D459" s="317"/>
      <c r="E459" s="317"/>
      <c r="F459" s="39" t="str">
        <f>IF(C458&gt;0,VLOOKUP(C458,男子登録情報!$A$1:$H$1688,5,0),"")</f>
        <v/>
      </c>
      <c r="G459" s="353"/>
      <c r="H459" s="353"/>
      <c r="I459" s="9" t="s">
        <v>33</v>
      </c>
      <c r="J459" s="152"/>
      <c r="K459" s="7" t="str">
        <f>IF(J459&gt;0,VLOOKUP(J459,男子登録情報!$J$2:$K$21,2,0),"")</f>
        <v/>
      </c>
      <c r="L459" s="9" t="s">
        <v>34</v>
      </c>
      <c r="M459" s="206"/>
      <c r="N459" s="8" t="str">
        <f t="shared" si="839"/>
        <v/>
      </c>
      <c r="O459" s="630"/>
      <c r="P459" s="305"/>
      <c r="Q459" s="306"/>
      <c r="R459" s="307"/>
      <c r="S459" s="330"/>
      <c r="T459" s="330"/>
      <c r="Y459" s="195" t="str">
        <f>IF(C458="","",COUNTIF($B$14:$C$462,C458))</f>
        <v/>
      </c>
      <c r="Z459" s="195" t="str">
        <f t="shared" ref="Z459" si="972">IF(C458="","",COUNTIF($J$14:$J$463,J459))</f>
        <v/>
      </c>
      <c r="AA459" s="195" t="str">
        <f t="shared" ref="AA459" si="973">IF(C458="","",IF(AND(Y459&gt;1,Z459&gt;1),1,""))</f>
        <v/>
      </c>
      <c r="AB459" s="195" t="str">
        <f t="shared" si="845"/>
        <v/>
      </c>
      <c r="AC459" s="195" t="str">
        <f t="shared" si="846"/>
        <v/>
      </c>
      <c r="AD459" s="195" t="str">
        <f t="shared" si="849"/>
        <v/>
      </c>
      <c r="AE459" s="195" t="str">
        <f t="shared" si="849"/>
        <v/>
      </c>
      <c r="AF459" s="195" t="str">
        <f t="shared" si="957"/>
        <v/>
      </c>
      <c r="AG459" s="195" t="str">
        <f t="shared" si="957"/>
        <v/>
      </c>
      <c r="AH459" s="195" t="str">
        <f t="shared" si="957"/>
        <v/>
      </c>
      <c r="AI459" s="195" t="str">
        <f t="shared" si="957"/>
        <v/>
      </c>
      <c r="AJ459" s="195" t="str">
        <f t="shared" si="957"/>
        <v/>
      </c>
      <c r="AK459" s="195" t="str">
        <f t="shared" si="957"/>
        <v/>
      </c>
      <c r="AL459" s="195" t="str">
        <f t="shared" si="957"/>
        <v/>
      </c>
      <c r="AM459" s="195" t="str">
        <f t="shared" si="957"/>
        <v/>
      </c>
      <c r="AN459" s="195" t="str">
        <f t="shared" si="957"/>
        <v/>
      </c>
      <c r="AO459" s="195" t="str">
        <f t="shared" si="957"/>
        <v/>
      </c>
      <c r="AP459" s="195" t="str">
        <f t="shared" si="957"/>
        <v/>
      </c>
      <c r="AQ459" s="196" t="str">
        <f>IF(J459&gt;0,"",IF(J460&gt;0,1,""))</f>
        <v/>
      </c>
      <c r="AR459" s="196" t="str">
        <f>IF(J459="","",IF(C458&gt;0,"",1))</f>
        <v/>
      </c>
      <c r="AS459" s="195" t="str">
        <f t="shared" si="946"/>
        <v/>
      </c>
      <c r="AT459" s="195" t="str">
        <f t="shared" si="946"/>
        <v/>
      </c>
      <c r="AU459" s="195" t="str">
        <f t="shared" si="946"/>
        <v/>
      </c>
      <c r="AV459" s="195" t="str">
        <f t="shared" si="946"/>
        <v/>
      </c>
      <c r="AW459" s="196"/>
      <c r="AX459" s="195" t="str">
        <f t="shared" si="946"/>
        <v/>
      </c>
      <c r="AY459" s="195" t="str">
        <f t="shared" si="946"/>
        <v/>
      </c>
      <c r="AZ459" s="195" t="str">
        <f t="shared" si="946"/>
        <v/>
      </c>
      <c r="BA459" s="195" t="str">
        <f t="shared" si="946"/>
        <v/>
      </c>
    </row>
    <row r="460" spans="1:53" s="17" customFormat="1" ht="18" customHeight="1" thickBot="1">
      <c r="A460" s="345"/>
      <c r="B460" s="303" t="s">
        <v>35</v>
      </c>
      <c r="C460" s="304"/>
      <c r="D460" s="40"/>
      <c r="E460" s="40"/>
      <c r="F460" s="41"/>
      <c r="G460" s="354"/>
      <c r="H460" s="354"/>
      <c r="I460" s="10" t="s">
        <v>36</v>
      </c>
      <c r="J460" s="152"/>
      <c r="K460" s="11" t="str">
        <f>IF(J460&gt;0,VLOOKUP(J460,男子登録情報!$J$2:$K$21,2,0),"")</f>
        <v/>
      </c>
      <c r="L460" s="12" t="s">
        <v>37</v>
      </c>
      <c r="M460" s="207"/>
      <c r="N460" s="8" t="str">
        <f t="shared" si="839"/>
        <v/>
      </c>
      <c r="O460" s="631"/>
      <c r="P460" s="308"/>
      <c r="Q460" s="309"/>
      <c r="R460" s="310"/>
      <c r="S460" s="331"/>
      <c r="T460" s="331"/>
      <c r="Y460" s="195" t="str">
        <f>IF(C458="","",COUNTIF($B$14:$C$462,C458))</f>
        <v/>
      </c>
      <c r="Z460" s="195" t="str">
        <f t="shared" ref="Z460" si="974">IF(C458="","",COUNTIF($J$14:$J$463,J460))</f>
        <v/>
      </c>
      <c r="AA460" s="195" t="str">
        <f t="shared" ref="AA460" si="975">IF(C458="","",IF(AND(Y460&gt;1,Z460&gt;1),1,""))</f>
        <v/>
      </c>
      <c r="AB460" s="195" t="str">
        <f t="shared" si="845"/>
        <v/>
      </c>
      <c r="AC460" s="195" t="str">
        <f t="shared" si="846"/>
        <v/>
      </c>
      <c r="AD460" s="195" t="str">
        <f t="shared" si="849"/>
        <v/>
      </c>
      <c r="AE460" s="195" t="str">
        <f t="shared" si="849"/>
        <v/>
      </c>
      <c r="AF460" s="195" t="str">
        <f t="shared" si="957"/>
        <v/>
      </c>
      <c r="AG460" s="195" t="str">
        <f t="shared" si="957"/>
        <v/>
      </c>
      <c r="AH460" s="195" t="str">
        <f t="shared" si="957"/>
        <v/>
      </c>
      <c r="AI460" s="195" t="str">
        <f t="shared" si="957"/>
        <v/>
      </c>
      <c r="AJ460" s="195" t="str">
        <f t="shared" si="957"/>
        <v/>
      </c>
      <c r="AK460" s="195" t="str">
        <f t="shared" si="957"/>
        <v/>
      </c>
      <c r="AL460" s="195" t="str">
        <f t="shared" si="957"/>
        <v/>
      </c>
      <c r="AM460" s="195" t="str">
        <f t="shared" si="957"/>
        <v/>
      </c>
      <c r="AN460" s="195" t="str">
        <f t="shared" si="957"/>
        <v/>
      </c>
      <c r="AO460" s="195" t="str">
        <f t="shared" si="957"/>
        <v/>
      </c>
      <c r="AP460" s="195" t="str">
        <f t="shared" si="957"/>
        <v/>
      </c>
      <c r="AQ460" s="196" t="str">
        <f>IF(C458="","",IF(S458&gt;0,"",IF(T458&gt;0,"",IF(COUNTBLANK(J458:J460)&lt;3,"",1))))</f>
        <v/>
      </c>
      <c r="AR460" s="196" t="str">
        <f>IF(J460="","",IF(C458&gt;0,"",1))</f>
        <v/>
      </c>
      <c r="AS460" s="195" t="str">
        <f t="shared" si="946"/>
        <v/>
      </c>
      <c r="AT460" s="195" t="str">
        <f t="shared" si="946"/>
        <v/>
      </c>
      <c r="AU460" s="195" t="str">
        <f t="shared" si="946"/>
        <v/>
      </c>
      <c r="AV460" s="195" t="str">
        <f t="shared" si="946"/>
        <v/>
      </c>
      <c r="AW460" s="196"/>
      <c r="AX460" s="195" t="str">
        <f t="shared" si="946"/>
        <v/>
      </c>
      <c r="AY460" s="195" t="str">
        <f t="shared" si="946"/>
        <v/>
      </c>
      <c r="AZ460" s="195" t="str">
        <f t="shared" si="946"/>
        <v/>
      </c>
      <c r="BA460" s="195" t="str">
        <f t="shared" si="946"/>
        <v/>
      </c>
    </row>
    <row r="461" spans="1:53" s="17" customFormat="1" ht="18" customHeight="1" thickTop="1" thickBot="1">
      <c r="A461" s="343">
        <v>150</v>
      </c>
      <c r="B461" s="314" t="s">
        <v>1234</v>
      </c>
      <c r="C461" s="316"/>
      <c r="D461" s="316" t="str">
        <f>IF(C461&gt;0,VLOOKUP(C461,男子登録情報!$A$1:$H$1688,3,0),"")</f>
        <v/>
      </c>
      <c r="E461" s="316" t="str">
        <f>IF(C461&gt;0,VLOOKUP(C461,男子登録情報!$A$1:$H$1688,4,0),"")</f>
        <v/>
      </c>
      <c r="F461" s="38" t="str">
        <f>IF(C461&gt;0,VLOOKUP(C461,男子登録情報!$A$1:$H$1688,8,0),"")</f>
        <v/>
      </c>
      <c r="G461" s="352" t="e">
        <f>IF(F462&gt;0,VLOOKUP(F462,男子登録情報!$N$2:$O$48,2,0),"")</f>
        <v>#N/A</v>
      </c>
      <c r="H461" s="352" t="str">
        <f>IF(C461&gt;0,TEXT(C461,"100000000"),"")</f>
        <v/>
      </c>
      <c r="I461" s="6" t="s">
        <v>29</v>
      </c>
      <c r="J461" s="152"/>
      <c r="K461" s="7" t="str">
        <f>IF(J461&gt;0,VLOOKUP(J461,男子登録情報!$J$1:$K$21,2,0),"")</f>
        <v/>
      </c>
      <c r="L461" s="6" t="s">
        <v>32</v>
      </c>
      <c r="M461" s="208"/>
      <c r="N461" s="8" t="str">
        <f t="shared" si="839"/>
        <v/>
      </c>
      <c r="O461" s="630"/>
      <c r="P461" s="326"/>
      <c r="Q461" s="327"/>
      <c r="R461" s="328"/>
      <c r="S461" s="329" t="str">
        <f>IF(C461="","",IF(COUNTIF('様式Ⅱ(男子4×100mR)'!$C$18:$C$29,C461)=0,"",$A$5))</f>
        <v/>
      </c>
      <c r="T461" s="329" t="str">
        <f>IF(C461="","",IF(COUNTIF('様式Ⅱ(男子4×400mR)'!$C$18:$C$29,C461)=0,"",$A$5))</f>
        <v/>
      </c>
      <c r="Y461" s="195" t="str">
        <f>IF(C461="","",COUNTIF($B$14:$C$462,C461))</f>
        <v/>
      </c>
      <c r="Z461" s="195" t="str">
        <f t="shared" ref="Z461" si="976">IF(C461="","",COUNTIF($J$14:$J$463,J461))</f>
        <v/>
      </c>
      <c r="AA461" s="195" t="str">
        <f t="shared" ref="AA461" si="977">IF(C461="","",IF(AND(Y461&gt;1,Z461&gt;1),1,""))</f>
        <v/>
      </c>
      <c r="AB461" s="195" t="str">
        <f t="shared" si="845"/>
        <v/>
      </c>
      <c r="AC461" s="195" t="str">
        <f t="shared" si="846"/>
        <v/>
      </c>
      <c r="AD461" s="195" t="str">
        <f t="shared" si="849"/>
        <v/>
      </c>
      <c r="AE461" s="195" t="str">
        <f t="shared" si="849"/>
        <v/>
      </c>
      <c r="AF461" s="195" t="str">
        <f t="shared" si="957"/>
        <v/>
      </c>
      <c r="AG461" s="195" t="str">
        <f t="shared" si="957"/>
        <v/>
      </c>
      <c r="AH461" s="195" t="str">
        <f t="shared" si="957"/>
        <v/>
      </c>
      <c r="AI461" s="195" t="str">
        <f t="shared" si="957"/>
        <v/>
      </c>
      <c r="AJ461" s="195" t="str">
        <f t="shared" si="957"/>
        <v/>
      </c>
      <c r="AK461" s="195" t="str">
        <f t="shared" si="957"/>
        <v/>
      </c>
      <c r="AL461" s="195" t="str">
        <f t="shared" si="957"/>
        <v/>
      </c>
      <c r="AM461" s="195" t="str">
        <f t="shared" si="957"/>
        <v/>
      </c>
      <c r="AN461" s="195" t="str">
        <f t="shared" si="957"/>
        <v/>
      </c>
      <c r="AO461" s="195" t="str">
        <f t="shared" si="957"/>
        <v/>
      </c>
      <c r="AP461" s="195" t="str">
        <f t="shared" si="957"/>
        <v/>
      </c>
      <c r="AQ461" s="196" t="str">
        <f>IF(J461&gt;0,"",IF(J462&gt;0,1,""))</f>
        <v/>
      </c>
      <c r="AR461" s="196" t="str">
        <f>IF(J461="","",IF(C461&gt;0,"",1))</f>
        <v/>
      </c>
      <c r="AS461" s="195" t="str">
        <f t="shared" si="946"/>
        <v/>
      </c>
      <c r="AT461" s="195" t="str">
        <f t="shared" si="946"/>
        <v/>
      </c>
      <c r="AU461" s="195" t="str">
        <f t="shared" si="946"/>
        <v/>
      </c>
      <c r="AV461" s="195" t="str">
        <f t="shared" si="946"/>
        <v/>
      </c>
      <c r="AW461" s="196">
        <f>COUNTIF($C$14:C461,C461)</f>
        <v>0</v>
      </c>
      <c r="AX461" s="195" t="str">
        <f t="shared" si="946"/>
        <v/>
      </c>
      <c r="AY461" s="195" t="str">
        <f t="shared" si="946"/>
        <v/>
      </c>
      <c r="AZ461" s="195" t="str">
        <f t="shared" si="946"/>
        <v/>
      </c>
      <c r="BA461" s="195" t="str">
        <f t="shared" si="946"/>
        <v/>
      </c>
    </row>
    <row r="462" spans="1:53" s="17" customFormat="1" ht="18" customHeight="1" thickBot="1">
      <c r="A462" s="344"/>
      <c r="B462" s="315"/>
      <c r="C462" s="317"/>
      <c r="D462" s="317"/>
      <c r="E462" s="317"/>
      <c r="F462" s="39" t="str">
        <f>IF(C461&gt;0,VLOOKUP(C461,男子登録情報!$A$1:$H$1688,5,0),"")</f>
        <v/>
      </c>
      <c r="G462" s="353"/>
      <c r="H462" s="353"/>
      <c r="I462" s="9" t="s">
        <v>33</v>
      </c>
      <c r="J462" s="152"/>
      <c r="K462" s="7" t="str">
        <f>IF(J462&gt;0,VLOOKUP(J462,男子登録情報!$J$2:$K$21,2,0),"")</f>
        <v/>
      </c>
      <c r="L462" s="9" t="s">
        <v>34</v>
      </c>
      <c r="M462" s="206"/>
      <c r="N462" s="8" t="str">
        <f>IF(K462="","",LEFT(K462,5)&amp;" "&amp;IF(OR(LEFT(K462,3)*1&lt;70,LEFT(K462,3)*1&gt;100),REPT(0,7-LEN(M462)),REPT(0,5-LEN(M462)))&amp;M462)</f>
        <v/>
      </c>
      <c r="O462" s="630"/>
      <c r="P462" s="305"/>
      <c r="Q462" s="306"/>
      <c r="R462" s="307"/>
      <c r="S462" s="330"/>
      <c r="T462" s="330"/>
      <c r="Y462" s="195" t="str">
        <f>IF(C461="","",COUNTIF($B$14:$C$462,C461))</f>
        <v/>
      </c>
      <c r="Z462" s="195" t="str">
        <f t="shared" ref="Z462" si="978">IF(C461="","",COUNTIF($J$14:$J$463,J462))</f>
        <v/>
      </c>
      <c r="AA462" s="195" t="str">
        <f t="shared" ref="AA462" si="979">IF(C461="","",IF(AND(Y462&gt;1,Z462&gt;1),1,""))</f>
        <v/>
      </c>
      <c r="AB462" s="195" t="str">
        <f t="shared" si="845"/>
        <v/>
      </c>
      <c r="AC462" s="195" t="str">
        <f t="shared" si="846"/>
        <v/>
      </c>
      <c r="AD462" s="195" t="str">
        <f t="shared" si="849"/>
        <v/>
      </c>
      <c r="AE462" s="195" t="str">
        <f t="shared" si="849"/>
        <v/>
      </c>
      <c r="AF462" s="195" t="str">
        <f t="shared" si="957"/>
        <v/>
      </c>
      <c r="AG462" s="195" t="str">
        <f t="shared" si="957"/>
        <v/>
      </c>
      <c r="AH462" s="195" t="str">
        <f t="shared" si="957"/>
        <v/>
      </c>
      <c r="AI462" s="195" t="str">
        <f t="shared" si="957"/>
        <v/>
      </c>
      <c r="AJ462" s="195" t="str">
        <f t="shared" si="957"/>
        <v/>
      </c>
      <c r="AK462" s="195" t="str">
        <f t="shared" si="957"/>
        <v/>
      </c>
      <c r="AL462" s="195" t="str">
        <f t="shared" si="957"/>
        <v/>
      </c>
      <c r="AM462" s="195" t="str">
        <f t="shared" si="957"/>
        <v/>
      </c>
      <c r="AN462" s="195" t="str">
        <f t="shared" si="957"/>
        <v/>
      </c>
      <c r="AO462" s="195" t="str">
        <f t="shared" si="957"/>
        <v/>
      </c>
      <c r="AP462" s="195" t="str">
        <f t="shared" si="957"/>
        <v/>
      </c>
      <c r="AQ462" s="196" t="str">
        <f>IF(J462&gt;0,"",IF(J463&gt;0,1,""))</f>
        <v/>
      </c>
      <c r="AR462" s="196" t="str">
        <f>IF(J462="","",IF(C461&gt;0,"",1))</f>
        <v/>
      </c>
      <c r="AS462" s="195" t="str">
        <f t="shared" ref="AS462:BA463" si="980">IF($J462="","",COUNTIF($M462,AS$13))</f>
        <v/>
      </c>
      <c r="AT462" s="195" t="str">
        <f t="shared" si="980"/>
        <v/>
      </c>
      <c r="AU462" s="195" t="str">
        <f t="shared" si="980"/>
        <v/>
      </c>
      <c r="AV462" s="195" t="str">
        <f t="shared" si="980"/>
        <v/>
      </c>
      <c r="AW462" s="196"/>
      <c r="AX462" s="195" t="str">
        <f t="shared" si="980"/>
        <v/>
      </c>
      <c r="AY462" s="195" t="str">
        <f t="shared" si="980"/>
        <v/>
      </c>
      <c r="AZ462" s="195" t="str">
        <f t="shared" si="980"/>
        <v/>
      </c>
      <c r="BA462" s="195" t="str">
        <f t="shared" si="980"/>
        <v/>
      </c>
    </row>
    <row r="463" spans="1:53" s="17" customFormat="1" ht="18" customHeight="1" thickBot="1">
      <c r="A463" s="344"/>
      <c r="B463" s="365" t="s">
        <v>35</v>
      </c>
      <c r="C463" s="366"/>
      <c r="D463" s="134"/>
      <c r="E463" s="134"/>
      <c r="F463" s="135"/>
      <c r="G463" s="353"/>
      <c r="H463" s="353"/>
      <c r="I463" s="128" t="s">
        <v>36</v>
      </c>
      <c r="J463" s="152"/>
      <c r="K463" s="136" t="str">
        <f>IF(J463&gt;0,VLOOKUP(J463,男子登録情報!$J$2:$K$21,2,0),"")</f>
        <v/>
      </c>
      <c r="L463" s="137" t="s">
        <v>37</v>
      </c>
      <c r="M463" s="209"/>
      <c r="N463" s="138" t="str">
        <f>IF(K463="","",LEFT(K463,5)&amp;" "&amp;IF(OR(LEFT(K463,3)*1&lt;70,LEFT(K463,3)*1&gt;100),REPT(0,7-LEN(M463)),REPT(0,5-LEN(M463)))&amp;M463)</f>
        <v/>
      </c>
      <c r="O463" s="632"/>
      <c r="P463" s="362"/>
      <c r="Q463" s="363"/>
      <c r="R463" s="364"/>
      <c r="S463" s="331"/>
      <c r="T463" s="331"/>
      <c r="Y463" s="195" t="str">
        <f>IF(C461="","",COUNTIF($B$14:$C$462,C461))</f>
        <v/>
      </c>
      <c r="Z463" s="195" t="str">
        <f t="shared" ref="Z463" si="981">IF(C461="","",COUNTIF($J$14:$J$463,J463))</f>
        <v/>
      </c>
      <c r="AA463" s="195" t="str">
        <f t="shared" ref="AA463" si="982">IF(C461="","",IF(AND(Y463&gt;1,Z463&gt;1),1,""))</f>
        <v/>
      </c>
      <c r="AB463" s="195" t="str">
        <f>IF(O463="","",IF(AND(O463&gt;20170100,20180917&gt;O463),0,1))</f>
        <v/>
      </c>
      <c r="AC463" s="195" t="str">
        <f>IF($J463="","",COUNTIF($M463,$AC$13))</f>
        <v/>
      </c>
      <c r="AD463" s="195" t="str">
        <f t="shared" si="849"/>
        <v/>
      </c>
      <c r="AE463" s="195" t="str">
        <f t="shared" si="849"/>
        <v/>
      </c>
      <c r="AF463" s="195" t="str">
        <f t="shared" si="957"/>
        <v/>
      </c>
      <c r="AG463" s="195" t="str">
        <f t="shared" si="957"/>
        <v/>
      </c>
      <c r="AH463" s="195" t="str">
        <f t="shared" si="957"/>
        <v/>
      </c>
      <c r="AI463" s="195" t="str">
        <f t="shared" si="957"/>
        <v/>
      </c>
      <c r="AJ463" s="195" t="str">
        <f t="shared" si="957"/>
        <v/>
      </c>
      <c r="AK463" s="195" t="str">
        <f t="shared" si="957"/>
        <v/>
      </c>
      <c r="AL463" s="195" t="str">
        <f t="shared" si="957"/>
        <v/>
      </c>
      <c r="AM463" s="195" t="str">
        <f t="shared" si="957"/>
        <v/>
      </c>
      <c r="AN463" s="195" t="str">
        <f t="shared" si="957"/>
        <v/>
      </c>
      <c r="AO463" s="195" t="str">
        <f t="shared" si="957"/>
        <v/>
      </c>
      <c r="AP463" s="195" t="str">
        <f t="shared" si="957"/>
        <v/>
      </c>
      <c r="AQ463" s="196" t="str">
        <f>IF(C461="","",IF(S461&gt;0,"",IF(T461&gt;0,"",IF(COUNTBLANK(J461:J463)&lt;3,"",1))))</f>
        <v/>
      </c>
      <c r="AR463" s="196" t="str">
        <f>IF(J463="","",IF(C461&gt;0,"",1))</f>
        <v/>
      </c>
      <c r="AS463" s="195" t="str">
        <f t="shared" si="980"/>
        <v/>
      </c>
      <c r="AT463" s="195" t="str">
        <f t="shared" si="980"/>
        <v/>
      </c>
      <c r="AU463" s="195" t="str">
        <f t="shared" si="980"/>
        <v/>
      </c>
      <c r="AV463" s="195" t="str">
        <f t="shared" si="980"/>
        <v/>
      </c>
      <c r="AW463" s="196"/>
      <c r="AX463" s="195" t="str">
        <f t="shared" si="980"/>
        <v/>
      </c>
      <c r="AY463" s="195" t="str">
        <f t="shared" si="980"/>
        <v/>
      </c>
      <c r="AZ463" s="195" t="str">
        <f t="shared" si="980"/>
        <v/>
      </c>
      <c r="BA463" s="195" t="str">
        <f t="shared" si="980"/>
        <v/>
      </c>
    </row>
    <row r="464" spans="1:53">
      <c r="A464" s="139"/>
      <c r="B464" s="139"/>
      <c r="C464" s="139"/>
      <c r="D464" s="139"/>
      <c r="E464" s="139"/>
      <c r="F464" s="139"/>
      <c r="G464" s="139"/>
      <c r="H464" s="139"/>
      <c r="I464" s="139"/>
      <c r="J464" s="139"/>
      <c r="K464" s="139"/>
      <c r="L464" s="139"/>
      <c r="M464" s="210"/>
      <c r="N464" s="139"/>
      <c r="O464" s="633"/>
      <c r="P464" s="139"/>
      <c r="Q464" s="139"/>
      <c r="R464" s="139"/>
      <c r="AA464" s="144"/>
      <c r="AB464" s="144"/>
      <c r="AC464" s="144"/>
      <c r="AD464" s="144"/>
      <c r="AE464" s="144"/>
      <c r="AF464" s="144"/>
      <c r="AG464" s="144"/>
    </row>
    <row r="465" spans="27:33">
      <c r="AA465" s="144"/>
      <c r="AB465" s="144"/>
      <c r="AC465" s="144"/>
      <c r="AD465" s="144"/>
      <c r="AE465" s="144"/>
      <c r="AF465" s="144"/>
      <c r="AG465" s="144"/>
    </row>
    <row r="466" spans="27:33">
      <c r="AA466" s="144"/>
      <c r="AB466" s="144"/>
      <c r="AC466" s="144"/>
      <c r="AD466" s="144"/>
      <c r="AE466" s="144"/>
      <c r="AF466" s="144"/>
      <c r="AG466" s="144"/>
    </row>
    <row r="467" spans="27:33">
      <c r="AA467" s="144"/>
      <c r="AB467" s="144"/>
      <c r="AC467" s="144"/>
      <c r="AD467" s="144"/>
      <c r="AE467" s="144"/>
      <c r="AF467" s="144"/>
      <c r="AG467" s="144"/>
    </row>
  </sheetData>
  <sheetProtection password="E027" sheet="1" objects="1" scenarios="1"/>
  <mergeCells count="1980">
    <mergeCell ref="I12:J13"/>
    <mergeCell ref="D37:F37"/>
    <mergeCell ref="D40:F40"/>
    <mergeCell ref="D43:F43"/>
    <mergeCell ref="G38:G40"/>
    <mergeCell ref="T17:T19"/>
    <mergeCell ref="T20:T22"/>
    <mergeCell ref="T23:T25"/>
    <mergeCell ref="T26:T28"/>
    <mergeCell ref="T29:T31"/>
    <mergeCell ref="T32:T34"/>
    <mergeCell ref="T35:T37"/>
    <mergeCell ref="T38:T40"/>
    <mergeCell ref="T41:T43"/>
    <mergeCell ref="P14:R14"/>
    <mergeCell ref="P15:R15"/>
    <mergeCell ref="P16:R16"/>
    <mergeCell ref="P17:R17"/>
    <mergeCell ref="P18:R18"/>
    <mergeCell ref="P19:R19"/>
    <mergeCell ref="P20:R20"/>
    <mergeCell ref="P21:R21"/>
    <mergeCell ref="P22:R22"/>
    <mergeCell ref="P23:R23"/>
    <mergeCell ref="P24:R24"/>
    <mergeCell ref="P25:R25"/>
    <mergeCell ref="P26:R26"/>
    <mergeCell ref="G41:G43"/>
    <mergeCell ref="S12:T12"/>
    <mergeCell ref="S14:S16"/>
    <mergeCell ref="T14:T16"/>
    <mergeCell ref="S17:S19"/>
    <mergeCell ref="G44:G46"/>
    <mergeCell ref="G47:G49"/>
    <mergeCell ref="G50:G52"/>
    <mergeCell ref="H41:H43"/>
    <mergeCell ref="D32:D33"/>
    <mergeCell ref="E32:E33"/>
    <mergeCell ref="E50:E51"/>
    <mergeCell ref="D19:F19"/>
    <mergeCell ref="D22:F22"/>
    <mergeCell ref="D25:F25"/>
    <mergeCell ref="D28:F28"/>
    <mergeCell ref="D31:F31"/>
    <mergeCell ref="D34:F34"/>
    <mergeCell ref="H14:H16"/>
    <mergeCell ref="H17:H19"/>
    <mergeCell ref="H47:H49"/>
    <mergeCell ref="H50:H52"/>
    <mergeCell ref="D29:D30"/>
    <mergeCell ref="G29:G31"/>
    <mergeCell ref="G32:G34"/>
    <mergeCell ref="H20:H22"/>
    <mergeCell ref="H23:H25"/>
    <mergeCell ref="H26:H28"/>
    <mergeCell ref="H29:H31"/>
    <mergeCell ref="H32:H34"/>
    <mergeCell ref="E14:E15"/>
    <mergeCell ref="H35:H37"/>
    <mergeCell ref="H38:H40"/>
    <mergeCell ref="H44:H46"/>
    <mergeCell ref="H62:H64"/>
    <mergeCell ref="H65:H67"/>
    <mergeCell ref="B12:C13"/>
    <mergeCell ref="B16:C16"/>
    <mergeCell ref="B14:B15"/>
    <mergeCell ref="D16:F16"/>
    <mergeCell ref="C44:C45"/>
    <mergeCell ref="C38:C39"/>
    <mergeCell ref="B17:B18"/>
    <mergeCell ref="B19:C19"/>
    <mergeCell ref="B20:B21"/>
    <mergeCell ref="B22:C22"/>
    <mergeCell ref="B23:B24"/>
    <mergeCell ref="B25:C25"/>
    <mergeCell ref="B26:B27"/>
    <mergeCell ref="B28:C28"/>
    <mergeCell ref="B29:B30"/>
    <mergeCell ref="B31:C31"/>
    <mergeCell ref="E20:E21"/>
    <mergeCell ref="E29:E30"/>
    <mergeCell ref="C47:C48"/>
    <mergeCell ref="D47:D48"/>
    <mergeCell ref="D65:D66"/>
    <mergeCell ref="E65:E66"/>
    <mergeCell ref="D12:D13"/>
    <mergeCell ref="E12:E13"/>
    <mergeCell ref="F12:F13"/>
    <mergeCell ref="E41:E42"/>
    <mergeCell ref="G17:G19"/>
    <mergeCell ref="B34:C34"/>
    <mergeCell ref="B44:B45"/>
    <mergeCell ref="G35:G37"/>
    <mergeCell ref="G71:G73"/>
    <mergeCell ref="G74:G76"/>
    <mergeCell ref="G77:G79"/>
    <mergeCell ref="G80:G82"/>
    <mergeCell ref="G83:G85"/>
    <mergeCell ref="G86:G88"/>
    <mergeCell ref="G89:G91"/>
    <mergeCell ref="G92:G94"/>
    <mergeCell ref="G95:G97"/>
    <mergeCell ref="G98:G100"/>
    <mergeCell ref="G101:G103"/>
    <mergeCell ref="H56:H58"/>
    <mergeCell ref="H59:H61"/>
    <mergeCell ref="E38:E39"/>
    <mergeCell ref="P119:R119"/>
    <mergeCell ref="G104:G106"/>
    <mergeCell ref="G107:G109"/>
    <mergeCell ref="H107:H109"/>
    <mergeCell ref="G68:G70"/>
    <mergeCell ref="P50:R50"/>
    <mergeCell ref="P51:R51"/>
    <mergeCell ref="P52:R52"/>
    <mergeCell ref="P53:R53"/>
    <mergeCell ref="P54:R54"/>
    <mergeCell ref="G59:G61"/>
    <mergeCell ref="G62:G64"/>
    <mergeCell ref="G65:G67"/>
    <mergeCell ref="H101:H103"/>
    <mergeCell ref="H104:H106"/>
    <mergeCell ref="H95:H97"/>
    <mergeCell ref="H98:H100"/>
    <mergeCell ref="H53:H55"/>
    <mergeCell ref="H83:H85"/>
    <mergeCell ref="H86:H88"/>
    <mergeCell ref="H89:H91"/>
    <mergeCell ref="H92:H94"/>
    <mergeCell ref="A92:A94"/>
    <mergeCell ref="A89:A91"/>
    <mergeCell ref="C89:C90"/>
    <mergeCell ref="D89:D90"/>
    <mergeCell ref="E89:E90"/>
    <mergeCell ref="A86:A88"/>
    <mergeCell ref="C86:C87"/>
    <mergeCell ref="D86:D87"/>
    <mergeCell ref="E86:E87"/>
    <mergeCell ref="A104:A106"/>
    <mergeCell ref="C104:C105"/>
    <mergeCell ref="D104:D105"/>
    <mergeCell ref="E104:E105"/>
    <mergeCell ref="D95:D96"/>
    <mergeCell ref="E95:E96"/>
    <mergeCell ref="D83:D84"/>
    <mergeCell ref="E83:E84"/>
    <mergeCell ref="B101:B102"/>
    <mergeCell ref="B98:B99"/>
    <mergeCell ref="B95:B96"/>
    <mergeCell ref="A146:A148"/>
    <mergeCell ref="C146:C147"/>
    <mergeCell ref="D146:D147"/>
    <mergeCell ref="E146:E147"/>
    <mergeCell ref="G146:G148"/>
    <mergeCell ref="S146:S148"/>
    <mergeCell ref="T146:T148"/>
    <mergeCell ref="A137:A139"/>
    <mergeCell ref="C137:C138"/>
    <mergeCell ref="D137:D138"/>
    <mergeCell ref="E137:E138"/>
    <mergeCell ref="G137:G139"/>
    <mergeCell ref="S137:S139"/>
    <mergeCell ref="T137:T139"/>
    <mergeCell ref="P138:R138"/>
    <mergeCell ref="P139:R139"/>
    <mergeCell ref="A149:A151"/>
    <mergeCell ref="C149:C150"/>
    <mergeCell ref="D149:D150"/>
    <mergeCell ref="E149:E150"/>
    <mergeCell ref="G149:G151"/>
    <mergeCell ref="S149:S151"/>
    <mergeCell ref="T149:T151"/>
    <mergeCell ref="P146:R146"/>
    <mergeCell ref="P147:R147"/>
    <mergeCell ref="P148:R148"/>
    <mergeCell ref="P149:R149"/>
    <mergeCell ref="H146:H148"/>
    <mergeCell ref="H149:H151"/>
    <mergeCell ref="P140:R140"/>
    <mergeCell ref="S182:S184"/>
    <mergeCell ref="T182:T184"/>
    <mergeCell ref="A173:A175"/>
    <mergeCell ref="C173:C174"/>
    <mergeCell ref="D173:D174"/>
    <mergeCell ref="E173:E174"/>
    <mergeCell ref="G173:G175"/>
    <mergeCell ref="S173:S175"/>
    <mergeCell ref="T173:T175"/>
    <mergeCell ref="P174:R174"/>
    <mergeCell ref="P175:R175"/>
    <mergeCell ref="A185:A187"/>
    <mergeCell ref="C185:C186"/>
    <mergeCell ref="D185:D186"/>
    <mergeCell ref="E185:E186"/>
    <mergeCell ref="G185:G187"/>
    <mergeCell ref="S185:S187"/>
    <mergeCell ref="T185:T187"/>
    <mergeCell ref="P182:R182"/>
    <mergeCell ref="P183:R183"/>
    <mergeCell ref="P184:R184"/>
    <mergeCell ref="P185:R185"/>
    <mergeCell ref="H182:H184"/>
    <mergeCell ref="H185:H187"/>
    <mergeCell ref="P186:R186"/>
    <mergeCell ref="P187:R187"/>
    <mergeCell ref="T239:T241"/>
    <mergeCell ref="P236:R236"/>
    <mergeCell ref="P237:R237"/>
    <mergeCell ref="S227:S229"/>
    <mergeCell ref="T227:T229"/>
    <mergeCell ref="A218:A220"/>
    <mergeCell ref="C218:C219"/>
    <mergeCell ref="D218:D219"/>
    <mergeCell ref="E218:E219"/>
    <mergeCell ref="G218:G220"/>
    <mergeCell ref="S218:S220"/>
    <mergeCell ref="T218:T220"/>
    <mergeCell ref="A209:A211"/>
    <mergeCell ref="C209:C210"/>
    <mergeCell ref="D209:D210"/>
    <mergeCell ref="E209:E210"/>
    <mergeCell ref="G209:G211"/>
    <mergeCell ref="S209:S211"/>
    <mergeCell ref="T209:T211"/>
    <mergeCell ref="P210:R210"/>
    <mergeCell ref="P211:R211"/>
    <mergeCell ref="A221:A223"/>
    <mergeCell ref="C221:C222"/>
    <mergeCell ref="D221:D222"/>
    <mergeCell ref="E221:E222"/>
    <mergeCell ref="G221:G223"/>
    <mergeCell ref="S221:S223"/>
    <mergeCell ref="T221:T223"/>
    <mergeCell ref="P218:R218"/>
    <mergeCell ref="P219:R219"/>
    <mergeCell ref="P222:R222"/>
    <mergeCell ref="P223:R223"/>
    <mergeCell ref="G275:G277"/>
    <mergeCell ref="S275:S277"/>
    <mergeCell ref="T275:T277"/>
    <mergeCell ref="P272:R272"/>
    <mergeCell ref="P273:R273"/>
    <mergeCell ref="S263:S265"/>
    <mergeCell ref="T263:T265"/>
    <mergeCell ref="A254:A256"/>
    <mergeCell ref="C254:C255"/>
    <mergeCell ref="D254:D255"/>
    <mergeCell ref="E254:E255"/>
    <mergeCell ref="G254:G256"/>
    <mergeCell ref="S254:S256"/>
    <mergeCell ref="T254:T256"/>
    <mergeCell ref="A245:A247"/>
    <mergeCell ref="C245:C246"/>
    <mergeCell ref="D245:D246"/>
    <mergeCell ref="E245:E246"/>
    <mergeCell ref="G245:G247"/>
    <mergeCell ref="S245:S247"/>
    <mergeCell ref="T245:T247"/>
    <mergeCell ref="P246:R246"/>
    <mergeCell ref="P247:R247"/>
    <mergeCell ref="A257:A259"/>
    <mergeCell ref="C257:C258"/>
    <mergeCell ref="D257:D258"/>
    <mergeCell ref="E257:E258"/>
    <mergeCell ref="G257:G259"/>
    <mergeCell ref="P254:R254"/>
    <mergeCell ref="P255:R255"/>
    <mergeCell ref="P256:R256"/>
    <mergeCell ref="P257:R257"/>
    <mergeCell ref="A311:A313"/>
    <mergeCell ref="C311:C312"/>
    <mergeCell ref="D311:D312"/>
    <mergeCell ref="E311:E312"/>
    <mergeCell ref="G311:G313"/>
    <mergeCell ref="S311:S313"/>
    <mergeCell ref="T311:T313"/>
    <mergeCell ref="P308:R308"/>
    <mergeCell ref="P309:R309"/>
    <mergeCell ref="S299:S301"/>
    <mergeCell ref="T299:T301"/>
    <mergeCell ref="A290:A292"/>
    <mergeCell ref="C290:C291"/>
    <mergeCell ref="D290:D291"/>
    <mergeCell ref="E290:E291"/>
    <mergeCell ref="G290:G292"/>
    <mergeCell ref="S290:S292"/>
    <mergeCell ref="T290:T292"/>
    <mergeCell ref="A293:A295"/>
    <mergeCell ref="C293:C294"/>
    <mergeCell ref="D293:D294"/>
    <mergeCell ref="E293:E294"/>
    <mergeCell ref="G293:G295"/>
    <mergeCell ref="S293:S295"/>
    <mergeCell ref="T293:T295"/>
    <mergeCell ref="P290:R290"/>
    <mergeCell ref="P291:R291"/>
    <mergeCell ref="P292:R292"/>
    <mergeCell ref="H290:H292"/>
    <mergeCell ref="H293:H295"/>
    <mergeCell ref="S296:S298"/>
    <mergeCell ref="T296:T298"/>
    <mergeCell ref="A329:A331"/>
    <mergeCell ref="C329:C330"/>
    <mergeCell ref="D329:D330"/>
    <mergeCell ref="E329:E330"/>
    <mergeCell ref="G329:G331"/>
    <mergeCell ref="S329:S331"/>
    <mergeCell ref="T329:T331"/>
    <mergeCell ref="P326:R326"/>
    <mergeCell ref="P327:R327"/>
    <mergeCell ref="P328:R328"/>
    <mergeCell ref="P329:R329"/>
    <mergeCell ref="P330:R330"/>
    <mergeCell ref="P331:R331"/>
    <mergeCell ref="H326:H328"/>
    <mergeCell ref="H329:H331"/>
    <mergeCell ref="B329:B330"/>
    <mergeCell ref="B326:B327"/>
    <mergeCell ref="B331:C331"/>
    <mergeCell ref="B328:C328"/>
    <mergeCell ref="A326:A328"/>
    <mergeCell ref="C326:C327"/>
    <mergeCell ref="D326:D327"/>
    <mergeCell ref="A416:A418"/>
    <mergeCell ref="C416:C417"/>
    <mergeCell ref="D416:D417"/>
    <mergeCell ref="E416:E417"/>
    <mergeCell ref="G416:G418"/>
    <mergeCell ref="S416:S418"/>
    <mergeCell ref="T416:T418"/>
    <mergeCell ref="A419:A421"/>
    <mergeCell ref="C419:C420"/>
    <mergeCell ref="D419:D420"/>
    <mergeCell ref="E419:E420"/>
    <mergeCell ref="G419:G421"/>
    <mergeCell ref="S419:S421"/>
    <mergeCell ref="T419:T421"/>
    <mergeCell ref="P416:R416"/>
    <mergeCell ref="P417:R417"/>
    <mergeCell ref="P418:R418"/>
    <mergeCell ref="P419:R419"/>
    <mergeCell ref="P420:R420"/>
    <mergeCell ref="P421:R421"/>
    <mergeCell ref="H416:H418"/>
    <mergeCell ref="H419:H421"/>
    <mergeCell ref="B419:B420"/>
    <mergeCell ref="B416:B417"/>
    <mergeCell ref="B421:C421"/>
    <mergeCell ref="A461:A463"/>
    <mergeCell ref="C461:C462"/>
    <mergeCell ref="D461:D462"/>
    <mergeCell ref="E461:E462"/>
    <mergeCell ref="G461:G463"/>
    <mergeCell ref="H461:H463"/>
    <mergeCell ref="P461:R461"/>
    <mergeCell ref="S461:S463"/>
    <mergeCell ref="T461:T463"/>
    <mergeCell ref="P462:R462"/>
    <mergeCell ref="P463:R463"/>
    <mergeCell ref="A455:A457"/>
    <mergeCell ref="C455:C456"/>
    <mergeCell ref="D455:D456"/>
    <mergeCell ref="E455:E456"/>
    <mergeCell ref="G455:G457"/>
    <mergeCell ref="H455:H457"/>
    <mergeCell ref="P455:R455"/>
    <mergeCell ref="S455:S457"/>
    <mergeCell ref="T455:T457"/>
    <mergeCell ref="P456:R456"/>
    <mergeCell ref="P457:R457"/>
    <mergeCell ref="A458:A460"/>
    <mergeCell ref="B461:B462"/>
    <mergeCell ref="B463:C463"/>
    <mergeCell ref="A452:A454"/>
    <mergeCell ref="C452:C453"/>
    <mergeCell ref="D452:D453"/>
    <mergeCell ref="E452:E453"/>
    <mergeCell ref="G452:G454"/>
    <mergeCell ref="H452:H454"/>
    <mergeCell ref="P452:R452"/>
    <mergeCell ref="S452:S454"/>
    <mergeCell ref="T452:T454"/>
    <mergeCell ref="P453:R453"/>
    <mergeCell ref="P454:R454"/>
    <mergeCell ref="P460:R460"/>
    <mergeCell ref="A449:A451"/>
    <mergeCell ref="C449:C450"/>
    <mergeCell ref="D449:D450"/>
    <mergeCell ref="E449:E450"/>
    <mergeCell ref="G449:G451"/>
    <mergeCell ref="B458:B459"/>
    <mergeCell ref="B455:B456"/>
    <mergeCell ref="B452:B453"/>
    <mergeCell ref="B449:B450"/>
    <mergeCell ref="B460:C460"/>
    <mergeCell ref="C458:C459"/>
    <mergeCell ref="E53:E54"/>
    <mergeCell ref="C56:C57"/>
    <mergeCell ref="D56:D57"/>
    <mergeCell ref="D458:D459"/>
    <mergeCell ref="E458:E459"/>
    <mergeCell ref="G458:G460"/>
    <mergeCell ref="H458:H460"/>
    <mergeCell ref="P458:R458"/>
    <mergeCell ref="S458:S460"/>
    <mergeCell ref="T458:T460"/>
    <mergeCell ref="P459:R459"/>
    <mergeCell ref="H449:H451"/>
    <mergeCell ref="P449:R449"/>
    <mergeCell ref="S449:S451"/>
    <mergeCell ref="T449:T451"/>
    <mergeCell ref="P450:R450"/>
    <mergeCell ref="P451:R451"/>
    <mergeCell ref="S407:S409"/>
    <mergeCell ref="T407:T409"/>
    <mergeCell ref="C398:C399"/>
    <mergeCell ref="P444:R444"/>
    <mergeCell ref="P445:R445"/>
    <mergeCell ref="H440:H442"/>
    <mergeCell ref="H443:H445"/>
    <mergeCell ref="E326:E327"/>
    <mergeCell ref="G326:G328"/>
    <mergeCell ref="S326:S328"/>
    <mergeCell ref="T326:T328"/>
    <mergeCell ref="S308:S310"/>
    <mergeCell ref="T308:T310"/>
    <mergeCell ref="D275:D276"/>
    <mergeCell ref="E275:E276"/>
    <mergeCell ref="G53:G55"/>
    <mergeCell ref="G56:G58"/>
    <mergeCell ref="A35:A37"/>
    <mergeCell ref="A38:A40"/>
    <mergeCell ref="C35:C36"/>
    <mergeCell ref="D35:D36"/>
    <mergeCell ref="A110:A112"/>
    <mergeCell ref="C110:C111"/>
    <mergeCell ref="D110:D111"/>
    <mergeCell ref="E110:E111"/>
    <mergeCell ref="G110:G112"/>
    <mergeCell ref="D44:D45"/>
    <mergeCell ref="E44:E45"/>
    <mergeCell ref="E35:E36"/>
    <mergeCell ref="D38:D39"/>
    <mergeCell ref="B35:B36"/>
    <mergeCell ref="B37:C37"/>
    <mergeCell ref="B38:B39"/>
    <mergeCell ref="B40:C40"/>
    <mergeCell ref="B41:B42"/>
    <mergeCell ref="B43:C43"/>
    <mergeCell ref="A41:A43"/>
    <mergeCell ref="A44:A46"/>
    <mergeCell ref="C41:C42"/>
    <mergeCell ref="D41:D42"/>
    <mergeCell ref="E59:E60"/>
    <mergeCell ref="C62:C63"/>
    <mergeCell ref="D62:D63"/>
    <mergeCell ref="E62:E63"/>
    <mergeCell ref="D98:D99"/>
    <mergeCell ref="E98:E99"/>
    <mergeCell ref="C95:C96"/>
    <mergeCell ref="P55:R55"/>
    <mergeCell ref="P69:R69"/>
    <mergeCell ref="P70:R70"/>
    <mergeCell ref="P71:R71"/>
    <mergeCell ref="E389:E390"/>
    <mergeCell ref="G389:G391"/>
    <mergeCell ref="A380:A382"/>
    <mergeCell ref="C380:C381"/>
    <mergeCell ref="D380:D381"/>
    <mergeCell ref="E380:E381"/>
    <mergeCell ref="C71:C72"/>
    <mergeCell ref="A98:A100"/>
    <mergeCell ref="C98:C99"/>
    <mergeCell ref="S371:S373"/>
    <mergeCell ref="T371:T373"/>
    <mergeCell ref="A362:A364"/>
    <mergeCell ref="C362:C363"/>
    <mergeCell ref="D362:D363"/>
    <mergeCell ref="E362:E363"/>
    <mergeCell ref="G362:G364"/>
    <mergeCell ref="S362:S364"/>
    <mergeCell ref="T362:T364"/>
    <mergeCell ref="A347:A349"/>
    <mergeCell ref="C347:C348"/>
    <mergeCell ref="D347:D348"/>
    <mergeCell ref="E347:E348"/>
    <mergeCell ref="G347:G349"/>
    <mergeCell ref="S347:S349"/>
    <mergeCell ref="T347:T349"/>
    <mergeCell ref="P344:R344"/>
    <mergeCell ref="P345:R345"/>
    <mergeCell ref="S335:S337"/>
    <mergeCell ref="S20:S22"/>
    <mergeCell ref="S23:S25"/>
    <mergeCell ref="S26:S28"/>
    <mergeCell ref="S29:S31"/>
    <mergeCell ref="S32:S34"/>
    <mergeCell ref="S71:S73"/>
    <mergeCell ref="S74:S76"/>
    <mergeCell ref="T89:T91"/>
    <mergeCell ref="S89:S91"/>
    <mergeCell ref="S83:S85"/>
    <mergeCell ref="S86:S88"/>
    <mergeCell ref="S35:S37"/>
    <mergeCell ref="S38:S40"/>
    <mergeCell ref="S41:S43"/>
    <mergeCell ref="S44:S46"/>
    <mergeCell ref="S47:S49"/>
    <mergeCell ref="S50:S52"/>
    <mergeCell ref="S53:S55"/>
    <mergeCell ref="S56:S58"/>
    <mergeCell ref="S59:S61"/>
    <mergeCell ref="T77:T79"/>
    <mergeCell ref="T80:T82"/>
    <mergeCell ref="T83:T85"/>
    <mergeCell ref="T86:T88"/>
    <mergeCell ref="T44:T46"/>
    <mergeCell ref="T47:T49"/>
    <mergeCell ref="T50:T52"/>
    <mergeCell ref="T53:T55"/>
    <mergeCell ref="A14:A16"/>
    <mergeCell ref="E23:E24"/>
    <mergeCell ref="C26:C27"/>
    <mergeCell ref="D26:D27"/>
    <mergeCell ref="E26:E27"/>
    <mergeCell ref="C17:C18"/>
    <mergeCell ref="D17:D18"/>
    <mergeCell ref="E17:E18"/>
    <mergeCell ref="C20:C21"/>
    <mergeCell ref="D20:D21"/>
    <mergeCell ref="G20:G22"/>
    <mergeCell ref="G23:G25"/>
    <mergeCell ref="G26:G28"/>
    <mergeCell ref="T92:T94"/>
    <mergeCell ref="T95:T97"/>
    <mergeCell ref="T65:T67"/>
    <mergeCell ref="T68:T70"/>
    <mergeCell ref="T71:T73"/>
    <mergeCell ref="S77:S79"/>
    <mergeCell ref="S80:S82"/>
    <mergeCell ref="T74:T76"/>
    <mergeCell ref="T56:T58"/>
    <mergeCell ref="T59:T61"/>
    <mergeCell ref="T62:T64"/>
    <mergeCell ref="S62:S64"/>
    <mergeCell ref="S65:S67"/>
    <mergeCell ref="S68:S70"/>
    <mergeCell ref="P82:R82"/>
    <mergeCell ref="P59:R59"/>
    <mergeCell ref="P60:R60"/>
    <mergeCell ref="P61:R61"/>
    <mergeCell ref="A95:A97"/>
    <mergeCell ref="A80:A82"/>
    <mergeCell ref="C80:C81"/>
    <mergeCell ref="D80:D81"/>
    <mergeCell ref="A59:A61"/>
    <mergeCell ref="A62:A64"/>
    <mergeCell ref="C59:C60"/>
    <mergeCell ref="D59:D60"/>
    <mergeCell ref="A65:A67"/>
    <mergeCell ref="C65:C66"/>
    <mergeCell ref="B59:B60"/>
    <mergeCell ref="B62:B63"/>
    <mergeCell ref="B65:B66"/>
    <mergeCell ref="B68:B69"/>
    <mergeCell ref="B74:B75"/>
    <mergeCell ref="B71:B72"/>
    <mergeCell ref="B92:B93"/>
    <mergeCell ref="B89:B90"/>
    <mergeCell ref="B86:B87"/>
    <mergeCell ref="B83:B84"/>
    <mergeCell ref="B80:B81"/>
    <mergeCell ref="B77:B78"/>
    <mergeCell ref="B82:C82"/>
    <mergeCell ref="B79:C79"/>
    <mergeCell ref="B76:C76"/>
    <mergeCell ref="B67:C67"/>
    <mergeCell ref="B64:C64"/>
    <mergeCell ref="B61:C61"/>
    <mergeCell ref="S104:S106"/>
    <mergeCell ref="A77:A79"/>
    <mergeCell ref="C77:C78"/>
    <mergeCell ref="D77:D78"/>
    <mergeCell ref="E77:E78"/>
    <mergeCell ref="T104:T106"/>
    <mergeCell ref="A107:A109"/>
    <mergeCell ref="C107:C108"/>
    <mergeCell ref="D107:D108"/>
    <mergeCell ref="E107:E108"/>
    <mergeCell ref="S107:S109"/>
    <mergeCell ref="T107:T109"/>
    <mergeCell ref="A101:A103"/>
    <mergeCell ref="C101:C102"/>
    <mergeCell ref="D101:D102"/>
    <mergeCell ref="E101:E102"/>
    <mergeCell ref="P101:R101"/>
    <mergeCell ref="P102:R102"/>
    <mergeCell ref="P103:R103"/>
    <mergeCell ref="P104:R104"/>
    <mergeCell ref="P105:R105"/>
    <mergeCell ref="P106:R106"/>
    <mergeCell ref="P107:R107"/>
    <mergeCell ref="P108:R108"/>
    <mergeCell ref="P109:R109"/>
    <mergeCell ref="S101:S103"/>
    <mergeCell ref="T101:T103"/>
    <mergeCell ref="T98:T100"/>
    <mergeCell ref="P87:R87"/>
    <mergeCell ref="P88:R88"/>
    <mergeCell ref="P89:R89"/>
    <mergeCell ref="P90:R90"/>
    <mergeCell ref="G119:G121"/>
    <mergeCell ref="T119:T121"/>
    <mergeCell ref="A113:A115"/>
    <mergeCell ref="C113:C114"/>
    <mergeCell ref="D113:D114"/>
    <mergeCell ref="E113:E114"/>
    <mergeCell ref="G113:G115"/>
    <mergeCell ref="S113:S115"/>
    <mergeCell ref="T113:T115"/>
    <mergeCell ref="P110:R110"/>
    <mergeCell ref="P111:R111"/>
    <mergeCell ref="P112:R112"/>
    <mergeCell ref="P113:R113"/>
    <mergeCell ref="P114:R114"/>
    <mergeCell ref="P115:R115"/>
    <mergeCell ref="H113:H115"/>
    <mergeCell ref="A116:A118"/>
    <mergeCell ref="C116:C117"/>
    <mergeCell ref="D116:D117"/>
    <mergeCell ref="E116:E117"/>
    <mergeCell ref="G116:G118"/>
    <mergeCell ref="S116:S118"/>
    <mergeCell ref="T116:T118"/>
    <mergeCell ref="P116:R116"/>
    <mergeCell ref="P117:R117"/>
    <mergeCell ref="P118:R118"/>
    <mergeCell ref="S110:S112"/>
    <mergeCell ref="T110:T112"/>
    <mergeCell ref="H110:H112"/>
    <mergeCell ref="S119:S121"/>
    <mergeCell ref="P128:R128"/>
    <mergeCell ref="P129:R129"/>
    <mergeCell ref="P120:R120"/>
    <mergeCell ref="P121:R121"/>
    <mergeCell ref="H116:H118"/>
    <mergeCell ref="H119:H121"/>
    <mergeCell ref="A122:A124"/>
    <mergeCell ref="C122:C123"/>
    <mergeCell ref="D122:D123"/>
    <mergeCell ref="E122:E123"/>
    <mergeCell ref="G122:G124"/>
    <mergeCell ref="S122:S124"/>
    <mergeCell ref="T122:T124"/>
    <mergeCell ref="A125:A127"/>
    <mergeCell ref="C125:C126"/>
    <mergeCell ref="D125:D126"/>
    <mergeCell ref="E125:E126"/>
    <mergeCell ref="G125:G127"/>
    <mergeCell ref="S125:S127"/>
    <mergeCell ref="T125:T127"/>
    <mergeCell ref="P122:R122"/>
    <mergeCell ref="P123:R123"/>
    <mergeCell ref="P124:R124"/>
    <mergeCell ref="P125:R125"/>
    <mergeCell ref="P126:R126"/>
    <mergeCell ref="P127:R127"/>
    <mergeCell ref="H122:H124"/>
    <mergeCell ref="H125:H127"/>
    <mergeCell ref="A119:A121"/>
    <mergeCell ref="C119:C120"/>
    <mergeCell ref="D119:D120"/>
    <mergeCell ref="E119:E120"/>
    <mergeCell ref="P130:R130"/>
    <mergeCell ref="P131:R131"/>
    <mergeCell ref="P132:R132"/>
    <mergeCell ref="P133:R133"/>
    <mergeCell ref="H128:H130"/>
    <mergeCell ref="H131:H133"/>
    <mergeCell ref="A134:A136"/>
    <mergeCell ref="C134:C135"/>
    <mergeCell ref="D134:D135"/>
    <mergeCell ref="E134:E135"/>
    <mergeCell ref="G134:G136"/>
    <mergeCell ref="S134:S136"/>
    <mergeCell ref="T134:T136"/>
    <mergeCell ref="P134:R134"/>
    <mergeCell ref="P135:R135"/>
    <mergeCell ref="P136:R136"/>
    <mergeCell ref="P137:R137"/>
    <mergeCell ref="B128:B129"/>
    <mergeCell ref="A128:A130"/>
    <mergeCell ref="C128:C129"/>
    <mergeCell ref="D128:D129"/>
    <mergeCell ref="E128:E129"/>
    <mergeCell ref="G128:G130"/>
    <mergeCell ref="S128:S130"/>
    <mergeCell ref="T128:T130"/>
    <mergeCell ref="A131:A133"/>
    <mergeCell ref="C131:C132"/>
    <mergeCell ref="D131:D132"/>
    <mergeCell ref="E131:E132"/>
    <mergeCell ref="G131:G133"/>
    <mergeCell ref="S131:S133"/>
    <mergeCell ref="T131:T133"/>
    <mergeCell ref="H134:H136"/>
    <mergeCell ref="H137:H139"/>
    <mergeCell ref="A140:A142"/>
    <mergeCell ref="C140:C141"/>
    <mergeCell ref="D140:D141"/>
    <mergeCell ref="E140:E141"/>
    <mergeCell ref="G140:G142"/>
    <mergeCell ref="S140:S142"/>
    <mergeCell ref="T140:T142"/>
    <mergeCell ref="A143:A145"/>
    <mergeCell ref="C143:C144"/>
    <mergeCell ref="D143:D144"/>
    <mergeCell ref="E143:E144"/>
    <mergeCell ref="G143:G145"/>
    <mergeCell ref="S143:S145"/>
    <mergeCell ref="T143:T145"/>
    <mergeCell ref="P141:R141"/>
    <mergeCell ref="P142:R142"/>
    <mergeCell ref="P143:R143"/>
    <mergeCell ref="P144:R144"/>
    <mergeCell ref="P145:R145"/>
    <mergeCell ref="H140:H142"/>
    <mergeCell ref="H143:H145"/>
    <mergeCell ref="B139:C139"/>
    <mergeCell ref="B136:C136"/>
    <mergeCell ref="B143:B144"/>
    <mergeCell ref="B140:B141"/>
    <mergeCell ref="B137:B138"/>
    <mergeCell ref="B134:B135"/>
    <mergeCell ref="S152:S154"/>
    <mergeCell ref="T152:T154"/>
    <mergeCell ref="P152:R152"/>
    <mergeCell ref="P153:R153"/>
    <mergeCell ref="P154:R154"/>
    <mergeCell ref="P155:R155"/>
    <mergeCell ref="P156:R156"/>
    <mergeCell ref="P157:R157"/>
    <mergeCell ref="H152:H154"/>
    <mergeCell ref="H155:H157"/>
    <mergeCell ref="A155:A157"/>
    <mergeCell ref="C155:C156"/>
    <mergeCell ref="D155:D156"/>
    <mergeCell ref="E155:E156"/>
    <mergeCell ref="G155:G157"/>
    <mergeCell ref="B155:B156"/>
    <mergeCell ref="B152:B153"/>
    <mergeCell ref="S155:S157"/>
    <mergeCell ref="T155:T157"/>
    <mergeCell ref="P165:R165"/>
    <mergeCell ref="P150:R150"/>
    <mergeCell ref="P151:R151"/>
    <mergeCell ref="A158:A160"/>
    <mergeCell ref="C158:C159"/>
    <mergeCell ref="D158:D159"/>
    <mergeCell ref="E158:E159"/>
    <mergeCell ref="G158:G160"/>
    <mergeCell ref="S158:S160"/>
    <mergeCell ref="T158:T160"/>
    <mergeCell ref="A161:A163"/>
    <mergeCell ref="C161:C162"/>
    <mergeCell ref="D161:D162"/>
    <mergeCell ref="E161:E162"/>
    <mergeCell ref="G161:G163"/>
    <mergeCell ref="S161:S163"/>
    <mergeCell ref="T161:T163"/>
    <mergeCell ref="P158:R158"/>
    <mergeCell ref="P159:R159"/>
    <mergeCell ref="P160:R160"/>
    <mergeCell ref="P161:R161"/>
    <mergeCell ref="P162:R162"/>
    <mergeCell ref="P163:R163"/>
    <mergeCell ref="H158:H160"/>
    <mergeCell ref="H161:H163"/>
    <mergeCell ref="B161:B162"/>
    <mergeCell ref="B158:B159"/>
    <mergeCell ref="A152:A154"/>
    <mergeCell ref="C152:C153"/>
    <mergeCell ref="D152:D153"/>
    <mergeCell ref="E152:E153"/>
    <mergeCell ref="G152:G154"/>
    <mergeCell ref="P166:R166"/>
    <mergeCell ref="P167:R167"/>
    <mergeCell ref="P168:R168"/>
    <mergeCell ref="P169:R169"/>
    <mergeCell ref="H164:H166"/>
    <mergeCell ref="H167:H169"/>
    <mergeCell ref="A170:A172"/>
    <mergeCell ref="C170:C171"/>
    <mergeCell ref="D170:D171"/>
    <mergeCell ref="E170:E171"/>
    <mergeCell ref="G170:G172"/>
    <mergeCell ref="S170:S172"/>
    <mergeCell ref="T170:T172"/>
    <mergeCell ref="P170:R170"/>
    <mergeCell ref="P171:R171"/>
    <mergeCell ref="P172:R172"/>
    <mergeCell ref="P173:R173"/>
    <mergeCell ref="A164:A166"/>
    <mergeCell ref="C164:C165"/>
    <mergeCell ref="D164:D165"/>
    <mergeCell ref="E164:E165"/>
    <mergeCell ref="G164:G166"/>
    <mergeCell ref="S164:S166"/>
    <mergeCell ref="T164:T166"/>
    <mergeCell ref="A167:A169"/>
    <mergeCell ref="C167:C168"/>
    <mergeCell ref="D167:D168"/>
    <mergeCell ref="E167:E168"/>
    <mergeCell ref="G167:G169"/>
    <mergeCell ref="S167:S169"/>
    <mergeCell ref="T167:T169"/>
    <mergeCell ref="P164:R164"/>
    <mergeCell ref="S176:S178"/>
    <mergeCell ref="T176:T178"/>
    <mergeCell ref="A179:A181"/>
    <mergeCell ref="C179:C180"/>
    <mergeCell ref="D179:D180"/>
    <mergeCell ref="E179:E180"/>
    <mergeCell ref="G179:G181"/>
    <mergeCell ref="S179:S181"/>
    <mergeCell ref="T179:T181"/>
    <mergeCell ref="P176:R176"/>
    <mergeCell ref="P177:R177"/>
    <mergeCell ref="P178:R178"/>
    <mergeCell ref="P179:R179"/>
    <mergeCell ref="P180:R180"/>
    <mergeCell ref="P181:R181"/>
    <mergeCell ref="H176:H178"/>
    <mergeCell ref="H179:H181"/>
    <mergeCell ref="B179:B180"/>
    <mergeCell ref="B176:B177"/>
    <mergeCell ref="H170:H172"/>
    <mergeCell ref="H173:H175"/>
    <mergeCell ref="A176:A178"/>
    <mergeCell ref="C176:C177"/>
    <mergeCell ref="D176:D177"/>
    <mergeCell ref="E176:E177"/>
    <mergeCell ref="G176:G178"/>
    <mergeCell ref="B172:C172"/>
    <mergeCell ref="B170:B171"/>
    <mergeCell ref="B173:B174"/>
    <mergeCell ref="B193:C193"/>
    <mergeCell ref="B190:C190"/>
    <mergeCell ref="B187:C187"/>
    <mergeCell ref="B184:C184"/>
    <mergeCell ref="B181:C181"/>
    <mergeCell ref="B178:C178"/>
    <mergeCell ref="A188:A190"/>
    <mergeCell ref="C188:C189"/>
    <mergeCell ref="D188:D189"/>
    <mergeCell ref="E188:E189"/>
    <mergeCell ref="G188:G190"/>
    <mergeCell ref="B175:C175"/>
    <mergeCell ref="A182:A184"/>
    <mergeCell ref="C182:C183"/>
    <mergeCell ref="D182:D183"/>
    <mergeCell ref="E182:E183"/>
    <mergeCell ref="G182:G184"/>
    <mergeCell ref="P189:R189"/>
    <mergeCell ref="P190:R190"/>
    <mergeCell ref="P191:R191"/>
    <mergeCell ref="P192:R192"/>
    <mergeCell ref="P193:R193"/>
    <mergeCell ref="H188:H190"/>
    <mergeCell ref="H191:H193"/>
    <mergeCell ref="S191:S193"/>
    <mergeCell ref="T191:T193"/>
    <mergeCell ref="S188:S190"/>
    <mergeCell ref="T188:T190"/>
    <mergeCell ref="P188:R188"/>
    <mergeCell ref="A191:A193"/>
    <mergeCell ref="C191:C192"/>
    <mergeCell ref="D191:D192"/>
    <mergeCell ref="E191:E192"/>
    <mergeCell ref="G191:G193"/>
    <mergeCell ref="B191:B192"/>
    <mergeCell ref="B188:B189"/>
    <mergeCell ref="S206:S208"/>
    <mergeCell ref="T206:T208"/>
    <mergeCell ref="P206:R206"/>
    <mergeCell ref="P207:R207"/>
    <mergeCell ref="P208:R208"/>
    <mergeCell ref="B196:C196"/>
    <mergeCell ref="A194:A196"/>
    <mergeCell ref="C194:C195"/>
    <mergeCell ref="D194:D195"/>
    <mergeCell ref="E194:E195"/>
    <mergeCell ref="G194:G196"/>
    <mergeCell ref="S194:S196"/>
    <mergeCell ref="T194:T196"/>
    <mergeCell ref="A197:A199"/>
    <mergeCell ref="C197:C198"/>
    <mergeCell ref="D197:D198"/>
    <mergeCell ref="E197:E198"/>
    <mergeCell ref="G197:G199"/>
    <mergeCell ref="S197:S199"/>
    <mergeCell ref="T197:T199"/>
    <mergeCell ref="P194:R194"/>
    <mergeCell ref="P195:R195"/>
    <mergeCell ref="P196:R196"/>
    <mergeCell ref="P197:R197"/>
    <mergeCell ref="P198:R198"/>
    <mergeCell ref="P199:R199"/>
    <mergeCell ref="H194:H196"/>
    <mergeCell ref="H197:H199"/>
    <mergeCell ref="P209:R209"/>
    <mergeCell ref="A200:A202"/>
    <mergeCell ref="C200:C201"/>
    <mergeCell ref="D200:D201"/>
    <mergeCell ref="E200:E201"/>
    <mergeCell ref="G200:G202"/>
    <mergeCell ref="S200:S202"/>
    <mergeCell ref="T200:T202"/>
    <mergeCell ref="A203:A205"/>
    <mergeCell ref="C203:C204"/>
    <mergeCell ref="D203:D204"/>
    <mergeCell ref="E203:E204"/>
    <mergeCell ref="G203:G205"/>
    <mergeCell ref="S203:S205"/>
    <mergeCell ref="T203:T205"/>
    <mergeCell ref="P200:R200"/>
    <mergeCell ref="H206:H208"/>
    <mergeCell ref="H209:H211"/>
    <mergeCell ref="B209:B210"/>
    <mergeCell ref="B206:B207"/>
    <mergeCell ref="P201:R201"/>
    <mergeCell ref="P202:R202"/>
    <mergeCell ref="P203:R203"/>
    <mergeCell ref="P204:R204"/>
    <mergeCell ref="P205:R205"/>
    <mergeCell ref="H200:H202"/>
    <mergeCell ref="H203:H205"/>
    <mergeCell ref="A206:A208"/>
    <mergeCell ref="C206:C207"/>
    <mergeCell ref="D206:D207"/>
    <mergeCell ref="E206:E207"/>
    <mergeCell ref="G206:G208"/>
    <mergeCell ref="A212:A214"/>
    <mergeCell ref="C212:C213"/>
    <mergeCell ref="D212:D213"/>
    <mergeCell ref="E212:E213"/>
    <mergeCell ref="G212:G214"/>
    <mergeCell ref="S212:S214"/>
    <mergeCell ref="T212:T214"/>
    <mergeCell ref="A215:A217"/>
    <mergeCell ref="C215:C216"/>
    <mergeCell ref="D215:D216"/>
    <mergeCell ref="E215:E216"/>
    <mergeCell ref="G215:G217"/>
    <mergeCell ref="S215:S217"/>
    <mergeCell ref="T215:T217"/>
    <mergeCell ref="P212:R212"/>
    <mergeCell ref="P213:R213"/>
    <mergeCell ref="P214:R214"/>
    <mergeCell ref="P215:R215"/>
    <mergeCell ref="P216:R216"/>
    <mergeCell ref="P217:R217"/>
    <mergeCell ref="H212:H214"/>
    <mergeCell ref="H215:H217"/>
    <mergeCell ref="B217:C217"/>
    <mergeCell ref="B215:B216"/>
    <mergeCell ref="B212:B213"/>
    <mergeCell ref="H218:H220"/>
    <mergeCell ref="H221:H223"/>
    <mergeCell ref="A224:A226"/>
    <mergeCell ref="C224:C225"/>
    <mergeCell ref="D224:D225"/>
    <mergeCell ref="E224:E225"/>
    <mergeCell ref="G224:G226"/>
    <mergeCell ref="S224:S226"/>
    <mergeCell ref="T224:T226"/>
    <mergeCell ref="P224:R224"/>
    <mergeCell ref="P225:R225"/>
    <mergeCell ref="P226:R226"/>
    <mergeCell ref="B223:C223"/>
    <mergeCell ref="P227:R227"/>
    <mergeCell ref="P228:R228"/>
    <mergeCell ref="B227:B228"/>
    <mergeCell ref="B224:B225"/>
    <mergeCell ref="B226:C226"/>
    <mergeCell ref="B221:B222"/>
    <mergeCell ref="B218:B219"/>
    <mergeCell ref="P220:R220"/>
    <mergeCell ref="P221:R221"/>
    <mergeCell ref="P229:R229"/>
    <mergeCell ref="H224:H226"/>
    <mergeCell ref="H227:H229"/>
    <mergeCell ref="A230:A232"/>
    <mergeCell ref="C230:C231"/>
    <mergeCell ref="D230:D231"/>
    <mergeCell ref="E230:E231"/>
    <mergeCell ref="G230:G232"/>
    <mergeCell ref="S230:S232"/>
    <mergeCell ref="T230:T232"/>
    <mergeCell ref="A233:A235"/>
    <mergeCell ref="C233:C234"/>
    <mergeCell ref="D233:D234"/>
    <mergeCell ref="E233:E234"/>
    <mergeCell ref="G233:G235"/>
    <mergeCell ref="S233:S235"/>
    <mergeCell ref="T233:T235"/>
    <mergeCell ref="P230:R230"/>
    <mergeCell ref="P231:R231"/>
    <mergeCell ref="P232:R232"/>
    <mergeCell ref="P233:R233"/>
    <mergeCell ref="P234:R234"/>
    <mergeCell ref="P235:R235"/>
    <mergeCell ref="H230:H232"/>
    <mergeCell ref="H233:H235"/>
    <mergeCell ref="A227:A229"/>
    <mergeCell ref="C227:C228"/>
    <mergeCell ref="D227:D228"/>
    <mergeCell ref="E227:E228"/>
    <mergeCell ref="G227:G229"/>
    <mergeCell ref="B233:B234"/>
    <mergeCell ref="B230:B231"/>
    <mergeCell ref="P238:R238"/>
    <mergeCell ref="P239:R239"/>
    <mergeCell ref="P240:R240"/>
    <mergeCell ref="P241:R241"/>
    <mergeCell ref="H236:H238"/>
    <mergeCell ref="H239:H241"/>
    <mergeCell ref="A242:A244"/>
    <mergeCell ref="C242:C243"/>
    <mergeCell ref="D242:D243"/>
    <mergeCell ref="E242:E243"/>
    <mergeCell ref="G242:G244"/>
    <mergeCell ref="S242:S244"/>
    <mergeCell ref="T242:T244"/>
    <mergeCell ref="P242:R242"/>
    <mergeCell ref="P243:R243"/>
    <mergeCell ref="P244:R244"/>
    <mergeCell ref="P245:R245"/>
    <mergeCell ref="B239:B240"/>
    <mergeCell ref="B236:B237"/>
    <mergeCell ref="A236:A238"/>
    <mergeCell ref="C236:C237"/>
    <mergeCell ref="D236:D237"/>
    <mergeCell ref="E236:E237"/>
    <mergeCell ref="G236:G238"/>
    <mergeCell ref="S236:S238"/>
    <mergeCell ref="T236:T238"/>
    <mergeCell ref="A239:A241"/>
    <mergeCell ref="C239:C240"/>
    <mergeCell ref="D239:D240"/>
    <mergeCell ref="E239:E240"/>
    <mergeCell ref="G239:G241"/>
    <mergeCell ref="S239:S241"/>
    <mergeCell ref="H242:H244"/>
    <mergeCell ref="H245:H247"/>
    <mergeCell ref="A248:A250"/>
    <mergeCell ref="C248:C249"/>
    <mergeCell ref="D248:D249"/>
    <mergeCell ref="E248:E249"/>
    <mergeCell ref="G248:G250"/>
    <mergeCell ref="S248:S250"/>
    <mergeCell ref="T248:T250"/>
    <mergeCell ref="A251:A253"/>
    <mergeCell ref="C251:C252"/>
    <mergeCell ref="D251:D252"/>
    <mergeCell ref="E251:E252"/>
    <mergeCell ref="G251:G253"/>
    <mergeCell ref="S251:S253"/>
    <mergeCell ref="T251:T253"/>
    <mergeCell ref="P248:R248"/>
    <mergeCell ref="P249:R249"/>
    <mergeCell ref="P250:R250"/>
    <mergeCell ref="P251:R251"/>
    <mergeCell ref="P252:R252"/>
    <mergeCell ref="P253:R253"/>
    <mergeCell ref="H248:H250"/>
    <mergeCell ref="H251:H253"/>
    <mergeCell ref="B251:B252"/>
    <mergeCell ref="B248:B249"/>
    <mergeCell ref="B245:B246"/>
    <mergeCell ref="B242:B243"/>
    <mergeCell ref="B247:C247"/>
    <mergeCell ref="B244:C244"/>
    <mergeCell ref="P258:R258"/>
    <mergeCell ref="P259:R259"/>
    <mergeCell ref="H254:H256"/>
    <mergeCell ref="H257:H259"/>
    <mergeCell ref="A260:A262"/>
    <mergeCell ref="C260:C261"/>
    <mergeCell ref="D260:D261"/>
    <mergeCell ref="E260:E261"/>
    <mergeCell ref="G260:G262"/>
    <mergeCell ref="S260:S262"/>
    <mergeCell ref="T260:T262"/>
    <mergeCell ref="P260:R260"/>
    <mergeCell ref="P261:R261"/>
    <mergeCell ref="P262:R262"/>
    <mergeCell ref="B254:B255"/>
    <mergeCell ref="S257:S259"/>
    <mergeCell ref="T257:T259"/>
    <mergeCell ref="P263:R263"/>
    <mergeCell ref="P264:R264"/>
    <mergeCell ref="P265:R265"/>
    <mergeCell ref="H260:H262"/>
    <mergeCell ref="H263:H265"/>
    <mergeCell ref="A266:A268"/>
    <mergeCell ref="C266:C267"/>
    <mergeCell ref="D266:D267"/>
    <mergeCell ref="E266:E267"/>
    <mergeCell ref="G266:G268"/>
    <mergeCell ref="S266:S268"/>
    <mergeCell ref="T266:T268"/>
    <mergeCell ref="A269:A271"/>
    <mergeCell ref="C269:C270"/>
    <mergeCell ref="D269:D270"/>
    <mergeCell ref="E269:E270"/>
    <mergeCell ref="G269:G271"/>
    <mergeCell ref="S269:S271"/>
    <mergeCell ref="T269:T271"/>
    <mergeCell ref="P266:R266"/>
    <mergeCell ref="P267:R267"/>
    <mergeCell ref="P268:R268"/>
    <mergeCell ref="P269:R269"/>
    <mergeCell ref="P270:R270"/>
    <mergeCell ref="P271:R271"/>
    <mergeCell ref="H266:H268"/>
    <mergeCell ref="H269:H271"/>
    <mergeCell ref="A263:A265"/>
    <mergeCell ref="C263:C264"/>
    <mergeCell ref="D263:D264"/>
    <mergeCell ref="E263:E264"/>
    <mergeCell ref="G263:G265"/>
    <mergeCell ref="P274:R274"/>
    <mergeCell ref="P275:R275"/>
    <mergeCell ref="P276:R276"/>
    <mergeCell ref="P277:R277"/>
    <mergeCell ref="H272:H274"/>
    <mergeCell ref="H275:H277"/>
    <mergeCell ref="A278:A280"/>
    <mergeCell ref="C278:C279"/>
    <mergeCell ref="D278:D279"/>
    <mergeCell ref="E278:E279"/>
    <mergeCell ref="G278:G280"/>
    <mergeCell ref="S278:S280"/>
    <mergeCell ref="T278:T280"/>
    <mergeCell ref="P278:R278"/>
    <mergeCell ref="P279:R279"/>
    <mergeCell ref="P280:R280"/>
    <mergeCell ref="P281:R281"/>
    <mergeCell ref="A281:A283"/>
    <mergeCell ref="C281:C282"/>
    <mergeCell ref="D281:D282"/>
    <mergeCell ref="E281:E282"/>
    <mergeCell ref="G281:G283"/>
    <mergeCell ref="S281:S283"/>
    <mergeCell ref="T281:T283"/>
    <mergeCell ref="A272:A274"/>
    <mergeCell ref="C272:C273"/>
    <mergeCell ref="D272:D273"/>
    <mergeCell ref="E272:E273"/>
    <mergeCell ref="G272:G274"/>
    <mergeCell ref="S272:S274"/>
    <mergeCell ref="T272:T274"/>
    <mergeCell ref="A275:A277"/>
    <mergeCell ref="H278:H280"/>
    <mergeCell ref="H281:H283"/>
    <mergeCell ref="A284:A286"/>
    <mergeCell ref="C284:C285"/>
    <mergeCell ref="D284:D285"/>
    <mergeCell ref="E284:E285"/>
    <mergeCell ref="G284:G286"/>
    <mergeCell ref="S284:S286"/>
    <mergeCell ref="T284:T286"/>
    <mergeCell ref="A287:A289"/>
    <mergeCell ref="C287:C288"/>
    <mergeCell ref="D287:D288"/>
    <mergeCell ref="E287:E288"/>
    <mergeCell ref="G287:G289"/>
    <mergeCell ref="S287:S289"/>
    <mergeCell ref="T287:T289"/>
    <mergeCell ref="P284:R284"/>
    <mergeCell ref="P285:R285"/>
    <mergeCell ref="P286:R286"/>
    <mergeCell ref="P287:R287"/>
    <mergeCell ref="P288:R288"/>
    <mergeCell ref="P289:R289"/>
    <mergeCell ref="H284:H286"/>
    <mergeCell ref="H287:H289"/>
    <mergeCell ref="B281:B282"/>
    <mergeCell ref="B278:B279"/>
    <mergeCell ref="B280:C280"/>
    <mergeCell ref="B289:C289"/>
    <mergeCell ref="B286:C286"/>
    <mergeCell ref="B283:C283"/>
    <mergeCell ref="P296:R296"/>
    <mergeCell ref="P297:R297"/>
    <mergeCell ref="P298:R298"/>
    <mergeCell ref="P299:R299"/>
    <mergeCell ref="P300:R300"/>
    <mergeCell ref="P301:R301"/>
    <mergeCell ref="H296:H298"/>
    <mergeCell ref="H299:H301"/>
    <mergeCell ref="A299:A301"/>
    <mergeCell ref="C299:C300"/>
    <mergeCell ref="D299:D300"/>
    <mergeCell ref="E299:E300"/>
    <mergeCell ref="G299:G301"/>
    <mergeCell ref="B298:C298"/>
    <mergeCell ref="P282:R282"/>
    <mergeCell ref="P283:R283"/>
    <mergeCell ref="P293:R293"/>
    <mergeCell ref="P294:R294"/>
    <mergeCell ref="P295:R295"/>
    <mergeCell ref="A296:A298"/>
    <mergeCell ref="C296:C297"/>
    <mergeCell ref="D296:D297"/>
    <mergeCell ref="E296:E297"/>
    <mergeCell ref="G296:G298"/>
    <mergeCell ref="T302:T304"/>
    <mergeCell ref="A305:A307"/>
    <mergeCell ref="C305:C306"/>
    <mergeCell ref="D305:D306"/>
    <mergeCell ref="E305:E306"/>
    <mergeCell ref="G305:G307"/>
    <mergeCell ref="S305:S307"/>
    <mergeCell ref="T305:T307"/>
    <mergeCell ref="P302:R302"/>
    <mergeCell ref="P303:R303"/>
    <mergeCell ref="P304:R304"/>
    <mergeCell ref="P305:R305"/>
    <mergeCell ref="P306:R306"/>
    <mergeCell ref="P307:R307"/>
    <mergeCell ref="H302:H304"/>
    <mergeCell ref="H305:H307"/>
    <mergeCell ref="B305:B306"/>
    <mergeCell ref="B304:C304"/>
    <mergeCell ref="A302:A304"/>
    <mergeCell ref="C302:C303"/>
    <mergeCell ref="D302:D303"/>
    <mergeCell ref="E302:E303"/>
    <mergeCell ref="G302:G304"/>
    <mergeCell ref="S302:S304"/>
    <mergeCell ref="P310:R310"/>
    <mergeCell ref="P311:R311"/>
    <mergeCell ref="P312:R312"/>
    <mergeCell ref="P313:R313"/>
    <mergeCell ref="H308:H310"/>
    <mergeCell ref="H311:H313"/>
    <mergeCell ref="A314:A316"/>
    <mergeCell ref="C314:C315"/>
    <mergeCell ref="D314:D315"/>
    <mergeCell ref="E314:E315"/>
    <mergeCell ref="G314:G316"/>
    <mergeCell ref="S314:S316"/>
    <mergeCell ref="T314:T316"/>
    <mergeCell ref="P314:R314"/>
    <mergeCell ref="P315:R315"/>
    <mergeCell ref="P316:R316"/>
    <mergeCell ref="P317:R317"/>
    <mergeCell ref="B311:B312"/>
    <mergeCell ref="B308:B309"/>
    <mergeCell ref="B316:C316"/>
    <mergeCell ref="A317:A319"/>
    <mergeCell ref="C317:C318"/>
    <mergeCell ref="D317:D318"/>
    <mergeCell ref="E317:E318"/>
    <mergeCell ref="G317:G319"/>
    <mergeCell ref="S317:S319"/>
    <mergeCell ref="T317:T319"/>
    <mergeCell ref="A308:A310"/>
    <mergeCell ref="C308:C309"/>
    <mergeCell ref="D308:D309"/>
    <mergeCell ref="E308:E309"/>
    <mergeCell ref="G308:G310"/>
    <mergeCell ref="P318:R318"/>
    <mergeCell ref="P319:R319"/>
    <mergeCell ref="H314:H316"/>
    <mergeCell ref="H317:H319"/>
    <mergeCell ref="A320:A322"/>
    <mergeCell ref="C320:C321"/>
    <mergeCell ref="D320:D321"/>
    <mergeCell ref="E320:E321"/>
    <mergeCell ref="G320:G322"/>
    <mergeCell ref="S320:S322"/>
    <mergeCell ref="T320:T322"/>
    <mergeCell ref="A323:A325"/>
    <mergeCell ref="C323:C324"/>
    <mergeCell ref="D323:D324"/>
    <mergeCell ref="E323:E324"/>
    <mergeCell ref="G323:G325"/>
    <mergeCell ref="S323:S325"/>
    <mergeCell ref="T323:T325"/>
    <mergeCell ref="P320:R320"/>
    <mergeCell ref="P321:R321"/>
    <mergeCell ref="P322:R322"/>
    <mergeCell ref="P323:R323"/>
    <mergeCell ref="P324:R324"/>
    <mergeCell ref="P325:R325"/>
    <mergeCell ref="H320:H322"/>
    <mergeCell ref="H323:H325"/>
    <mergeCell ref="B323:B324"/>
    <mergeCell ref="B320:B321"/>
    <mergeCell ref="B317:B318"/>
    <mergeCell ref="B314:B315"/>
    <mergeCell ref="B322:C322"/>
    <mergeCell ref="B319:C319"/>
    <mergeCell ref="A332:A334"/>
    <mergeCell ref="C332:C333"/>
    <mergeCell ref="D332:D333"/>
    <mergeCell ref="E332:E333"/>
    <mergeCell ref="G332:G334"/>
    <mergeCell ref="S332:S334"/>
    <mergeCell ref="T332:T334"/>
    <mergeCell ref="P332:R332"/>
    <mergeCell ref="P333:R333"/>
    <mergeCell ref="P334:R334"/>
    <mergeCell ref="P335:R335"/>
    <mergeCell ref="P336:R336"/>
    <mergeCell ref="P337:R337"/>
    <mergeCell ref="H332:H334"/>
    <mergeCell ref="H335:H337"/>
    <mergeCell ref="A338:A340"/>
    <mergeCell ref="C338:C339"/>
    <mergeCell ref="D338:D339"/>
    <mergeCell ref="E338:E339"/>
    <mergeCell ref="G338:G340"/>
    <mergeCell ref="S338:S340"/>
    <mergeCell ref="T338:T340"/>
    <mergeCell ref="B332:B333"/>
    <mergeCell ref="B334:C334"/>
    <mergeCell ref="T335:T337"/>
    <mergeCell ref="A341:A343"/>
    <mergeCell ref="C341:C342"/>
    <mergeCell ref="D341:D342"/>
    <mergeCell ref="E341:E342"/>
    <mergeCell ref="G341:G343"/>
    <mergeCell ref="S341:S343"/>
    <mergeCell ref="T341:T343"/>
    <mergeCell ref="P338:R338"/>
    <mergeCell ref="P339:R339"/>
    <mergeCell ref="P340:R340"/>
    <mergeCell ref="P341:R341"/>
    <mergeCell ref="P342:R342"/>
    <mergeCell ref="P343:R343"/>
    <mergeCell ref="H338:H340"/>
    <mergeCell ref="H341:H343"/>
    <mergeCell ref="A335:A337"/>
    <mergeCell ref="C335:C336"/>
    <mergeCell ref="D335:D336"/>
    <mergeCell ref="E335:E336"/>
    <mergeCell ref="G335:G337"/>
    <mergeCell ref="B338:B339"/>
    <mergeCell ref="B335:B336"/>
    <mergeCell ref="B343:C343"/>
    <mergeCell ref="B340:C340"/>
    <mergeCell ref="B337:C337"/>
    <mergeCell ref="P346:R346"/>
    <mergeCell ref="P347:R347"/>
    <mergeCell ref="P348:R348"/>
    <mergeCell ref="P349:R349"/>
    <mergeCell ref="H344:H346"/>
    <mergeCell ref="H347:H349"/>
    <mergeCell ref="A350:A352"/>
    <mergeCell ref="C350:C351"/>
    <mergeCell ref="D350:D351"/>
    <mergeCell ref="E350:E351"/>
    <mergeCell ref="G350:G352"/>
    <mergeCell ref="S350:S352"/>
    <mergeCell ref="T350:T352"/>
    <mergeCell ref="P350:R350"/>
    <mergeCell ref="P351:R351"/>
    <mergeCell ref="P352:R352"/>
    <mergeCell ref="P353:R353"/>
    <mergeCell ref="B349:C349"/>
    <mergeCell ref="A353:A355"/>
    <mergeCell ref="C353:C354"/>
    <mergeCell ref="D353:D354"/>
    <mergeCell ref="E353:E354"/>
    <mergeCell ref="G353:G355"/>
    <mergeCell ref="S353:S355"/>
    <mergeCell ref="T353:T355"/>
    <mergeCell ref="A344:A346"/>
    <mergeCell ref="C344:C345"/>
    <mergeCell ref="D344:D345"/>
    <mergeCell ref="E344:E345"/>
    <mergeCell ref="G344:G346"/>
    <mergeCell ref="S344:S346"/>
    <mergeCell ref="T344:T346"/>
    <mergeCell ref="P354:R354"/>
    <mergeCell ref="P355:R355"/>
    <mergeCell ref="H350:H352"/>
    <mergeCell ref="H353:H355"/>
    <mergeCell ref="A356:A358"/>
    <mergeCell ref="C356:C357"/>
    <mergeCell ref="D356:D357"/>
    <mergeCell ref="E356:E357"/>
    <mergeCell ref="G356:G358"/>
    <mergeCell ref="S356:S358"/>
    <mergeCell ref="T356:T358"/>
    <mergeCell ref="A359:A361"/>
    <mergeCell ref="C359:C360"/>
    <mergeCell ref="D359:D360"/>
    <mergeCell ref="E359:E360"/>
    <mergeCell ref="G359:G361"/>
    <mergeCell ref="S359:S361"/>
    <mergeCell ref="T359:T361"/>
    <mergeCell ref="P356:R356"/>
    <mergeCell ref="P357:R357"/>
    <mergeCell ref="P358:R358"/>
    <mergeCell ref="P359:R359"/>
    <mergeCell ref="P360:R360"/>
    <mergeCell ref="P361:R361"/>
    <mergeCell ref="H356:H358"/>
    <mergeCell ref="H359:H361"/>
    <mergeCell ref="B358:C358"/>
    <mergeCell ref="B355:C355"/>
    <mergeCell ref="B352:C352"/>
    <mergeCell ref="B353:B354"/>
    <mergeCell ref="B350:B351"/>
    <mergeCell ref="A365:A367"/>
    <mergeCell ref="C365:C366"/>
    <mergeCell ref="D365:D366"/>
    <mergeCell ref="E365:E366"/>
    <mergeCell ref="G365:G367"/>
    <mergeCell ref="S365:S367"/>
    <mergeCell ref="T365:T367"/>
    <mergeCell ref="P362:R362"/>
    <mergeCell ref="P363:R363"/>
    <mergeCell ref="P364:R364"/>
    <mergeCell ref="P365:R365"/>
    <mergeCell ref="P366:R366"/>
    <mergeCell ref="P367:R367"/>
    <mergeCell ref="H362:H364"/>
    <mergeCell ref="H365:H367"/>
    <mergeCell ref="A368:A370"/>
    <mergeCell ref="C368:C369"/>
    <mergeCell ref="D368:D369"/>
    <mergeCell ref="E368:E369"/>
    <mergeCell ref="G368:G370"/>
    <mergeCell ref="S368:S370"/>
    <mergeCell ref="T368:T370"/>
    <mergeCell ref="P368:R368"/>
    <mergeCell ref="P369:R369"/>
    <mergeCell ref="P370:R370"/>
    <mergeCell ref="P371:R371"/>
    <mergeCell ref="P372:R372"/>
    <mergeCell ref="P373:R373"/>
    <mergeCell ref="H368:H370"/>
    <mergeCell ref="H371:H373"/>
    <mergeCell ref="A374:A376"/>
    <mergeCell ref="C374:C375"/>
    <mergeCell ref="D374:D375"/>
    <mergeCell ref="E374:E375"/>
    <mergeCell ref="G374:G376"/>
    <mergeCell ref="S374:S376"/>
    <mergeCell ref="T374:T376"/>
    <mergeCell ref="A377:A379"/>
    <mergeCell ref="C377:C378"/>
    <mergeCell ref="D377:D378"/>
    <mergeCell ref="E377:E378"/>
    <mergeCell ref="G377:G379"/>
    <mergeCell ref="S377:S379"/>
    <mergeCell ref="T377:T379"/>
    <mergeCell ref="P374:R374"/>
    <mergeCell ref="P375:R375"/>
    <mergeCell ref="P376:R376"/>
    <mergeCell ref="P377:R377"/>
    <mergeCell ref="P378:R378"/>
    <mergeCell ref="P379:R379"/>
    <mergeCell ref="H374:H376"/>
    <mergeCell ref="H377:H379"/>
    <mergeCell ref="A371:A373"/>
    <mergeCell ref="C371:C372"/>
    <mergeCell ref="D371:D372"/>
    <mergeCell ref="E371:E372"/>
    <mergeCell ref="G371:G373"/>
    <mergeCell ref="A383:A385"/>
    <mergeCell ref="C383:C384"/>
    <mergeCell ref="D383:D384"/>
    <mergeCell ref="E383:E384"/>
    <mergeCell ref="G383:G385"/>
    <mergeCell ref="S383:S385"/>
    <mergeCell ref="T383:T385"/>
    <mergeCell ref="P380:R380"/>
    <mergeCell ref="P381:R381"/>
    <mergeCell ref="P382:R382"/>
    <mergeCell ref="P383:R383"/>
    <mergeCell ref="P384:R384"/>
    <mergeCell ref="P385:R385"/>
    <mergeCell ref="H380:H382"/>
    <mergeCell ref="H383:H385"/>
    <mergeCell ref="A386:A388"/>
    <mergeCell ref="C386:C387"/>
    <mergeCell ref="D386:D387"/>
    <mergeCell ref="E386:E387"/>
    <mergeCell ref="G386:G388"/>
    <mergeCell ref="S386:S388"/>
    <mergeCell ref="T386:T388"/>
    <mergeCell ref="P386:R386"/>
    <mergeCell ref="P387:R387"/>
    <mergeCell ref="P388:R388"/>
    <mergeCell ref="G380:G382"/>
    <mergeCell ref="S380:S382"/>
    <mergeCell ref="T380:T382"/>
    <mergeCell ref="B385:C385"/>
    <mergeCell ref="B382:C382"/>
    <mergeCell ref="B386:B387"/>
    <mergeCell ref="B383:B384"/>
    <mergeCell ref="P389:R389"/>
    <mergeCell ref="P390:R390"/>
    <mergeCell ref="P391:R391"/>
    <mergeCell ref="H386:H388"/>
    <mergeCell ref="H389:H391"/>
    <mergeCell ref="A392:A394"/>
    <mergeCell ref="C392:C393"/>
    <mergeCell ref="D392:D393"/>
    <mergeCell ref="E392:E393"/>
    <mergeCell ref="G392:G394"/>
    <mergeCell ref="S392:S394"/>
    <mergeCell ref="T392:T394"/>
    <mergeCell ref="A395:A397"/>
    <mergeCell ref="C395:C396"/>
    <mergeCell ref="D395:D396"/>
    <mergeCell ref="E395:E396"/>
    <mergeCell ref="G395:G397"/>
    <mergeCell ref="S395:S397"/>
    <mergeCell ref="T395:T397"/>
    <mergeCell ref="P392:R392"/>
    <mergeCell ref="P393:R393"/>
    <mergeCell ref="P394:R394"/>
    <mergeCell ref="P395:R395"/>
    <mergeCell ref="P396:R396"/>
    <mergeCell ref="P397:R397"/>
    <mergeCell ref="H392:H394"/>
    <mergeCell ref="H395:H397"/>
    <mergeCell ref="S389:S391"/>
    <mergeCell ref="T389:T391"/>
    <mergeCell ref="A389:A391"/>
    <mergeCell ref="C389:C390"/>
    <mergeCell ref="D389:D390"/>
    <mergeCell ref="A401:A403"/>
    <mergeCell ref="C401:C402"/>
    <mergeCell ref="D401:D402"/>
    <mergeCell ref="E401:E402"/>
    <mergeCell ref="G401:G403"/>
    <mergeCell ref="S401:S403"/>
    <mergeCell ref="T401:T403"/>
    <mergeCell ref="P398:R398"/>
    <mergeCell ref="P399:R399"/>
    <mergeCell ref="P400:R400"/>
    <mergeCell ref="P401:R401"/>
    <mergeCell ref="P402:R402"/>
    <mergeCell ref="P403:R403"/>
    <mergeCell ref="H398:H400"/>
    <mergeCell ref="H401:H403"/>
    <mergeCell ref="A404:A406"/>
    <mergeCell ref="C404:C405"/>
    <mergeCell ref="D404:D405"/>
    <mergeCell ref="E404:E405"/>
    <mergeCell ref="G404:G406"/>
    <mergeCell ref="S404:S406"/>
    <mergeCell ref="T404:T406"/>
    <mergeCell ref="P404:R404"/>
    <mergeCell ref="P405:R405"/>
    <mergeCell ref="P406:R406"/>
    <mergeCell ref="S398:S400"/>
    <mergeCell ref="T398:T400"/>
    <mergeCell ref="D398:D399"/>
    <mergeCell ref="E398:E399"/>
    <mergeCell ref="G398:G400"/>
    <mergeCell ref="B398:B399"/>
    <mergeCell ref="A398:A400"/>
    <mergeCell ref="P407:R407"/>
    <mergeCell ref="P408:R408"/>
    <mergeCell ref="P409:R409"/>
    <mergeCell ref="H404:H406"/>
    <mergeCell ref="H407:H409"/>
    <mergeCell ref="A410:A412"/>
    <mergeCell ref="C410:C411"/>
    <mergeCell ref="D410:D411"/>
    <mergeCell ref="E410:E411"/>
    <mergeCell ref="G410:G412"/>
    <mergeCell ref="S410:S412"/>
    <mergeCell ref="T410:T412"/>
    <mergeCell ref="A413:A415"/>
    <mergeCell ref="C413:C414"/>
    <mergeCell ref="D413:D414"/>
    <mergeCell ref="E413:E414"/>
    <mergeCell ref="G413:G415"/>
    <mergeCell ref="S413:S415"/>
    <mergeCell ref="T413:T415"/>
    <mergeCell ref="P410:R410"/>
    <mergeCell ref="P411:R411"/>
    <mergeCell ref="P412:R412"/>
    <mergeCell ref="P413:R413"/>
    <mergeCell ref="P414:R414"/>
    <mergeCell ref="P415:R415"/>
    <mergeCell ref="H410:H412"/>
    <mergeCell ref="H413:H415"/>
    <mergeCell ref="A407:A409"/>
    <mergeCell ref="C407:C408"/>
    <mergeCell ref="D407:D408"/>
    <mergeCell ref="E407:E408"/>
    <mergeCell ref="G407:G409"/>
    <mergeCell ref="A422:A424"/>
    <mergeCell ref="C422:C423"/>
    <mergeCell ref="D422:D423"/>
    <mergeCell ref="E422:E423"/>
    <mergeCell ref="G422:G424"/>
    <mergeCell ref="S422:S424"/>
    <mergeCell ref="T422:T424"/>
    <mergeCell ref="P422:R422"/>
    <mergeCell ref="P423:R423"/>
    <mergeCell ref="P424:R424"/>
    <mergeCell ref="P425:R425"/>
    <mergeCell ref="P426:R426"/>
    <mergeCell ref="P427:R427"/>
    <mergeCell ref="H422:H424"/>
    <mergeCell ref="H425:H427"/>
    <mergeCell ref="A428:A430"/>
    <mergeCell ref="C428:C429"/>
    <mergeCell ref="D428:D429"/>
    <mergeCell ref="E428:E429"/>
    <mergeCell ref="G428:G430"/>
    <mergeCell ref="S428:S430"/>
    <mergeCell ref="T428:T430"/>
    <mergeCell ref="C425:C426"/>
    <mergeCell ref="D425:D426"/>
    <mergeCell ref="E425:E426"/>
    <mergeCell ref="G425:G427"/>
    <mergeCell ref="S425:S427"/>
    <mergeCell ref="T425:T427"/>
    <mergeCell ref="B422:B423"/>
    <mergeCell ref="B425:B426"/>
    <mergeCell ref="A425:A427"/>
    <mergeCell ref="B427:C427"/>
    <mergeCell ref="A431:A433"/>
    <mergeCell ref="C431:C432"/>
    <mergeCell ref="D431:D432"/>
    <mergeCell ref="E431:E432"/>
    <mergeCell ref="G431:G433"/>
    <mergeCell ref="S431:S433"/>
    <mergeCell ref="T431:T433"/>
    <mergeCell ref="P428:R428"/>
    <mergeCell ref="P429:R429"/>
    <mergeCell ref="P430:R430"/>
    <mergeCell ref="P431:R431"/>
    <mergeCell ref="P432:R432"/>
    <mergeCell ref="P433:R433"/>
    <mergeCell ref="H428:H430"/>
    <mergeCell ref="H431:H433"/>
    <mergeCell ref="A434:A436"/>
    <mergeCell ref="C434:C435"/>
    <mergeCell ref="D434:D435"/>
    <mergeCell ref="E434:E435"/>
    <mergeCell ref="G434:G436"/>
    <mergeCell ref="S434:S436"/>
    <mergeCell ref="T434:T436"/>
    <mergeCell ref="B428:B429"/>
    <mergeCell ref="B431:B432"/>
    <mergeCell ref="B436:C436"/>
    <mergeCell ref="H437:H439"/>
    <mergeCell ref="A446:A448"/>
    <mergeCell ref="C446:C447"/>
    <mergeCell ref="D446:D447"/>
    <mergeCell ref="E446:E447"/>
    <mergeCell ref="G446:G448"/>
    <mergeCell ref="S446:S448"/>
    <mergeCell ref="T446:T448"/>
    <mergeCell ref="P446:R446"/>
    <mergeCell ref="P447:R447"/>
    <mergeCell ref="P448:R448"/>
    <mergeCell ref="H446:H448"/>
    <mergeCell ref="A440:A442"/>
    <mergeCell ref="C440:C441"/>
    <mergeCell ref="D440:D441"/>
    <mergeCell ref="E440:E441"/>
    <mergeCell ref="G440:G442"/>
    <mergeCell ref="S440:S442"/>
    <mergeCell ref="T440:T442"/>
    <mergeCell ref="A443:A445"/>
    <mergeCell ref="C443:C444"/>
    <mergeCell ref="D443:D444"/>
    <mergeCell ref="E443:E444"/>
    <mergeCell ref="G443:G445"/>
    <mergeCell ref="S443:S445"/>
    <mergeCell ref="T443:T445"/>
    <mergeCell ref="P440:R440"/>
    <mergeCell ref="P441:R441"/>
    <mergeCell ref="P442:R442"/>
    <mergeCell ref="P443:R443"/>
    <mergeCell ref="B446:B447"/>
    <mergeCell ref="B443:B444"/>
    <mergeCell ref="A1:T3"/>
    <mergeCell ref="D5:E5"/>
    <mergeCell ref="D7:E7"/>
    <mergeCell ref="D9:E9"/>
    <mergeCell ref="P13:R13"/>
    <mergeCell ref="A437:A439"/>
    <mergeCell ref="C437:C438"/>
    <mergeCell ref="D437:D438"/>
    <mergeCell ref="E437:E438"/>
    <mergeCell ref="G437:G439"/>
    <mergeCell ref="S437:S439"/>
    <mergeCell ref="T437:T439"/>
    <mergeCell ref="P434:R434"/>
    <mergeCell ref="P435:R435"/>
    <mergeCell ref="P436:R436"/>
    <mergeCell ref="P437:R437"/>
    <mergeCell ref="P438:R438"/>
    <mergeCell ref="P439:R439"/>
    <mergeCell ref="H434:H436"/>
    <mergeCell ref="E80:E81"/>
    <mergeCell ref="A74:A76"/>
    <mergeCell ref="C74:C75"/>
    <mergeCell ref="D74:D75"/>
    <mergeCell ref="E74:E75"/>
    <mergeCell ref="A53:A55"/>
    <mergeCell ref="A56:A58"/>
    <mergeCell ref="C53:C54"/>
    <mergeCell ref="D53:D54"/>
    <mergeCell ref="A47:A49"/>
    <mergeCell ref="A50:A52"/>
    <mergeCell ref="E56:E57"/>
    <mergeCell ref="E47:E48"/>
    <mergeCell ref="P91:R91"/>
    <mergeCell ref="P74:R74"/>
    <mergeCell ref="P75:R75"/>
    <mergeCell ref="P76:R76"/>
    <mergeCell ref="P77:R77"/>
    <mergeCell ref="P78:R78"/>
    <mergeCell ref="P79:R79"/>
    <mergeCell ref="P80:R80"/>
    <mergeCell ref="P81:R81"/>
    <mergeCell ref="P62:R62"/>
    <mergeCell ref="P63:R63"/>
    <mergeCell ref="P64:R64"/>
    <mergeCell ref="B73:C73"/>
    <mergeCell ref="A71:A73"/>
    <mergeCell ref="P58:R58"/>
    <mergeCell ref="P65:R65"/>
    <mergeCell ref="P66:R66"/>
    <mergeCell ref="P67:R67"/>
    <mergeCell ref="P68:R68"/>
    <mergeCell ref="A83:A85"/>
    <mergeCell ref="C83:C84"/>
    <mergeCell ref="A68:A70"/>
    <mergeCell ref="C68:C69"/>
    <mergeCell ref="D68:D69"/>
    <mergeCell ref="E68:E69"/>
    <mergeCell ref="D71:D72"/>
    <mergeCell ref="E71:E72"/>
    <mergeCell ref="H68:H70"/>
    <mergeCell ref="H71:H73"/>
    <mergeCell ref="H74:H76"/>
    <mergeCell ref="H77:H79"/>
    <mergeCell ref="H80:H82"/>
    <mergeCell ref="R5:R6"/>
    <mergeCell ref="R7:R8"/>
    <mergeCell ref="M5:P5"/>
    <mergeCell ref="M7:P7"/>
    <mergeCell ref="M9:P9"/>
    <mergeCell ref="L13:M13"/>
    <mergeCell ref="L12:R12"/>
    <mergeCell ref="B53:B54"/>
    <mergeCell ref="B56:B57"/>
    <mergeCell ref="A29:A31"/>
    <mergeCell ref="A32:A34"/>
    <mergeCell ref="C29:C30"/>
    <mergeCell ref="B46:C46"/>
    <mergeCell ref="B49:C49"/>
    <mergeCell ref="C32:C33"/>
    <mergeCell ref="B52:C52"/>
    <mergeCell ref="B32:B33"/>
    <mergeCell ref="K12:K13"/>
    <mergeCell ref="C50:C51"/>
    <mergeCell ref="D50:D51"/>
    <mergeCell ref="B47:B48"/>
    <mergeCell ref="B50:B51"/>
    <mergeCell ref="A12:A13"/>
    <mergeCell ref="A23:A25"/>
    <mergeCell ref="A26:A28"/>
    <mergeCell ref="C23:C24"/>
    <mergeCell ref="D23:D24"/>
    <mergeCell ref="A17:A19"/>
    <mergeCell ref="A20:A22"/>
    <mergeCell ref="G14:G16"/>
    <mergeCell ref="C14:C15"/>
    <mergeCell ref="D14:D15"/>
    <mergeCell ref="S5:T6"/>
    <mergeCell ref="S7:T8"/>
    <mergeCell ref="P92:R92"/>
    <mergeCell ref="P93:R93"/>
    <mergeCell ref="P94:R94"/>
    <mergeCell ref="P95:R95"/>
    <mergeCell ref="P96:R96"/>
    <mergeCell ref="P97:R97"/>
    <mergeCell ref="P98:R98"/>
    <mergeCell ref="P99:R99"/>
    <mergeCell ref="P100:R100"/>
    <mergeCell ref="C92:C93"/>
    <mergeCell ref="D92:D93"/>
    <mergeCell ref="E92:E93"/>
    <mergeCell ref="S92:S94"/>
    <mergeCell ref="S95:S97"/>
    <mergeCell ref="S98:S100"/>
    <mergeCell ref="B100:C100"/>
    <mergeCell ref="B97:C97"/>
    <mergeCell ref="B94:C94"/>
    <mergeCell ref="B91:C91"/>
    <mergeCell ref="B88:C88"/>
    <mergeCell ref="B85:C85"/>
    <mergeCell ref="B70:C70"/>
    <mergeCell ref="P72:R72"/>
    <mergeCell ref="P73:R73"/>
    <mergeCell ref="P56:R56"/>
    <mergeCell ref="P57:R57"/>
    <mergeCell ref="P83:R83"/>
    <mergeCell ref="P84:R84"/>
    <mergeCell ref="P85:R85"/>
    <mergeCell ref="P86:R86"/>
    <mergeCell ref="B58:C58"/>
    <mergeCell ref="B55:C55"/>
    <mergeCell ref="B142:C142"/>
    <mergeCell ref="B169:C169"/>
    <mergeCell ref="B166:C166"/>
    <mergeCell ref="B163:C163"/>
    <mergeCell ref="B160:C160"/>
    <mergeCell ref="B157:C157"/>
    <mergeCell ref="B154:C154"/>
    <mergeCell ref="B151:C151"/>
    <mergeCell ref="B148:C148"/>
    <mergeCell ref="B145:C145"/>
    <mergeCell ref="B122:B123"/>
    <mergeCell ref="B119:B120"/>
    <mergeCell ref="B116:B117"/>
    <mergeCell ref="B113:B114"/>
    <mergeCell ref="B110:B111"/>
    <mergeCell ref="B167:B168"/>
    <mergeCell ref="B164:B165"/>
    <mergeCell ref="B131:B132"/>
    <mergeCell ref="B121:C121"/>
    <mergeCell ref="B118:C118"/>
    <mergeCell ref="B115:C115"/>
    <mergeCell ref="B112:C112"/>
    <mergeCell ref="B109:C109"/>
    <mergeCell ref="B106:C106"/>
    <mergeCell ref="B103:C103"/>
    <mergeCell ref="B149:B150"/>
    <mergeCell ref="B146:B147"/>
    <mergeCell ref="B125:B126"/>
    <mergeCell ref="B107:B108"/>
    <mergeCell ref="B104:B105"/>
    <mergeCell ref="B133:C133"/>
    <mergeCell ref="B130:C130"/>
    <mergeCell ref="B127:C127"/>
    <mergeCell ref="B124:C124"/>
    <mergeCell ref="B325:C325"/>
    <mergeCell ref="B205:C205"/>
    <mergeCell ref="B202:C202"/>
    <mergeCell ref="B199:C199"/>
    <mergeCell ref="B214:C214"/>
    <mergeCell ref="B211:C211"/>
    <mergeCell ref="B208:C208"/>
    <mergeCell ref="B220:C220"/>
    <mergeCell ref="B241:C241"/>
    <mergeCell ref="B238:C238"/>
    <mergeCell ref="B235:C235"/>
    <mergeCell ref="B232:C232"/>
    <mergeCell ref="B253:C253"/>
    <mergeCell ref="B250:C250"/>
    <mergeCell ref="C275:C276"/>
    <mergeCell ref="B301:C301"/>
    <mergeCell ref="B185:B186"/>
    <mergeCell ref="B182:B183"/>
    <mergeCell ref="B271:C271"/>
    <mergeCell ref="B268:C268"/>
    <mergeCell ref="B265:C265"/>
    <mergeCell ref="B262:C262"/>
    <mergeCell ref="B259:C259"/>
    <mergeCell ref="B256:C256"/>
    <mergeCell ref="B203:B204"/>
    <mergeCell ref="B200:B201"/>
    <mergeCell ref="B197:B198"/>
    <mergeCell ref="B194:B195"/>
    <mergeCell ref="B457:C457"/>
    <mergeCell ref="B454:C454"/>
    <mergeCell ref="B451:C451"/>
    <mergeCell ref="B379:C379"/>
    <mergeCell ref="B376:C376"/>
    <mergeCell ref="B373:C373"/>
    <mergeCell ref="B370:C370"/>
    <mergeCell ref="B367:C367"/>
    <mergeCell ref="B364:C364"/>
    <mergeCell ref="B361:C361"/>
    <mergeCell ref="B229:C229"/>
    <mergeCell ref="B313:C313"/>
    <mergeCell ref="B275:B276"/>
    <mergeCell ref="B272:B273"/>
    <mergeCell ref="B269:B270"/>
    <mergeCell ref="B266:B267"/>
    <mergeCell ref="B263:B264"/>
    <mergeCell ref="B260:B261"/>
    <mergeCell ref="B257:B258"/>
    <mergeCell ref="B284:B285"/>
    <mergeCell ref="B290:B291"/>
    <mergeCell ref="B287:B288"/>
    <mergeCell ref="B302:B303"/>
    <mergeCell ref="B299:B300"/>
    <mergeCell ref="B296:B297"/>
    <mergeCell ref="B293:B294"/>
    <mergeCell ref="B277:C277"/>
    <mergeCell ref="B274:C274"/>
    <mergeCell ref="B341:B342"/>
    <mergeCell ref="B368:B369"/>
    <mergeCell ref="B365:B366"/>
    <mergeCell ref="B362:B363"/>
    <mergeCell ref="B292:C292"/>
    <mergeCell ref="B440:B441"/>
    <mergeCell ref="B437:B438"/>
    <mergeCell ref="B434:B435"/>
    <mergeCell ref="B397:C397"/>
    <mergeCell ref="B394:C394"/>
    <mergeCell ref="B391:C391"/>
    <mergeCell ref="B388:C388"/>
    <mergeCell ref="B433:C433"/>
    <mergeCell ref="B430:C430"/>
    <mergeCell ref="B377:B378"/>
    <mergeCell ref="B374:B375"/>
    <mergeCell ref="B371:B372"/>
    <mergeCell ref="B346:C346"/>
    <mergeCell ref="B406:C406"/>
    <mergeCell ref="B400:C400"/>
    <mergeCell ref="B403:C403"/>
    <mergeCell ref="B413:B414"/>
    <mergeCell ref="B410:B411"/>
    <mergeCell ref="B407:B408"/>
    <mergeCell ref="B404:B405"/>
    <mergeCell ref="B401:B402"/>
    <mergeCell ref="B418:C418"/>
    <mergeCell ref="B415:C415"/>
    <mergeCell ref="B412:C412"/>
    <mergeCell ref="B409:C409"/>
    <mergeCell ref="B395:B396"/>
    <mergeCell ref="B392:B393"/>
    <mergeCell ref="B389:B390"/>
    <mergeCell ref="B359:B360"/>
    <mergeCell ref="B356:B357"/>
    <mergeCell ref="A10:C10"/>
    <mergeCell ref="D10:R10"/>
    <mergeCell ref="A11:C11"/>
    <mergeCell ref="D11:R11"/>
    <mergeCell ref="B448:C448"/>
    <mergeCell ref="B445:C445"/>
    <mergeCell ref="B442:C442"/>
    <mergeCell ref="B439:C439"/>
    <mergeCell ref="B424:C424"/>
    <mergeCell ref="P27:R27"/>
    <mergeCell ref="P28:R28"/>
    <mergeCell ref="P29:R29"/>
    <mergeCell ref="P30:R30"/>
    <mergeCell ref="P31:R31"/>
    <mergeCell ref="P32:R32"/>
    <mergeCell ref="P33:R33"/>
    <mergeCell ref="P34:R34"/>
    <mergeCell ref="P35:R35"/>
    <mergeCell ref="P36:R36"/>
    <mergeCell ref="P37:R37"/>
    <mergeCell ref="P38:R38"/>
    <mergeCell ref="P39:R39"/>
    <mergeCell ref="P40:R40"/>
    <mergeCell ref="P41:R41"/>
    <mergeCell ref="P42:R42"/>
    <mergeCell ref="P43:R43"/>
    <mergeCell ref="B347:B348"/>
    <mergeCell ref="B344:B345"/>
    <mergeCell ref="B380:B381"/>
    <mergeCell ref="B310:C310"/>
    <mergeCell ref="B307:C307"/>
    <mergeCell ref="B295:C295"/>
  </mergeCells>
  <phoneticPr fontId="1"/>
  <dataValidations count="2">
    <dataValidation imeMode="halfAlpha" allowBlank="1" showInputMessage="1" showErrorMessage="1" sqref="F461 F14 F17 F20 F23 F26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29 M14:M463"/>
    <dataValidation imeMode="halfKatakana" allowBlank="1" showInputMessage="1" showErrorMessage="1" sqref="E14:E15 E17:E18 E20:E21 E23:E24 E26:E27 E29:E30 E32:E33 E35:E36 E38:E39 E41:E42 E44:E45 E47:E48 E50:E51 E53:E54 E56:E57 E59:E60 E62:E63 E65:E66 E68:E69 E71:E72 E74:E75 E77:E78 E80:E81 E83:E84 E86:E87 E89:E90 E92:E93 E95:E96 E98:E99 E101:E102 E104:E105 E107:E108 E110:E111 E113:E114 E116:E117 E119:E120 E122:E123 E125:E126 E128:E129 E131:E132 E134:E135 E137:E138 E140:E141 E143:E144 E146:E147 E149:E150 E152:E153 E155:E156 E158:E159 E161:E162 E164:E165 E167:E168 E170:E171 E173:E174 E176:E177 E179:E180 E182:E183 E185:E186 E188:E189 E191:E192 E194:E195 E197:E198 E200:E201 E203:E204 E206:E207 E209:E210 E212:E213 E215:E216 E218:E219 E221:E222 E224:E225 E227:E228 E230:E231 E233:E234 E236:E237 E239:E240 E242:E243 E245:E246 E248:E249 E251:E252 E254:E255 E257:E258 E260:E261 E263:E264 E266:E267 E269:E270 E272:E273 E275:E276 E278:E279 E281:E282 E284:E285 E287:E288 E290:E291 E293:E294 E296:E297 E299:E300 E302:E303 E305:E306 E308:E309 E311:E312 E314:E315 E317:E318 E320:E321 E323:E324 E326:E327 E329:E330 E332:E333 E335:E336 E338:E339 E341:E342 E344:E345 E347:E348 E350:E351 E353:E354 E356:E357 E359:E360 E362:E363 E365:E366 E368:E369 E371:E372 E374:E375 E377:E378 E380:E381 E383:E384 E386:E387 E389:E390 E392:E393 E395:E396 E398:E399 E401:E402 E404:E405 E407:E408 E410:E411 E413:E414 E416:E417 E419:E420 E422:E423 E425:E426 E428:E429 E431:E432 E434:E435 E437:E438 E440:E441 E443:E444 E446:E447 E449:E450 E452:E453 E455:E456 E458:E459 E461:E462"/>
  </dataValidations>
  <pageMargins left="0.70866141732283472" right="0.70866141732283472" top="0.74803149606299213" bottom="0.74803149606299213" header="0.31496062992125984" footer="0.31496062992125984"/>
  <pageSetup paperSize="9" scale="55" fitToHeight="0" orientation="portrait" horizontalDpi="4294967293" verticalDpi="1200" r:id="rId1"/>
  <rowBreaks count="7" manualBreakCount="7">
    <brk id="73" max="19" man="1"/>
    <brk id="133" max="19" man="1"/>
    <brk id="193" max="19" man="1"/>
    <brk id="253" max="19" man="1"/>
    <brk id="313" max="19" man="1"/>
    <brk id="373" max="16383" man="1"/>
    <brk id="433" max="19" man="1"/>
  </rowBreaks>
  <colBreaks count="1" manualBreakCount="1">
    <brk id="12"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男子登録情報!$J$2:$J$20</xm:f>
          </x14:formula1>
          <xm:sqref>J14:J463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33CC"/>
    <pageSetUpPr fitToPage="1"/>
  </sheetPr>
  <dimension ref="A1:BA464"/>
  <sheetViews>
    <sheetView view="pageBreakPreview" zoomScale="77" zoomScaleNormal="100" zoomScaleSheetLayoutView="77" workbookViewId="0">
      <selection activeCell="C14" sqref="C14:C15"/>
    </sheetView>
  </sheetViews>
  <sheetFormatPr defaultRowHeight="13.5"/>
  <cols>
    <col min="1" max="1" width="9.125" bestFit="1" customWidth="1"/>
    <col min="2" max="2" width="3.625" customWidth="1"/>
    <col min="3" max="3" width="12.875" customWidth="1"/>
    <col min="4" max="4" width="15.25" bestFit="1" customWidth="1"/>
    <col min="5" max="5" width="15.25" customWidth="1"/>
    <col min="6" max="6" width="12.75" bestFit="1" customWidth="1"/>
    <col min="7" max="7" width="12.125" hidden="1" customWidth="1"/>
    <col min="8" max="8" width="17.375" hidden="1" customWidth="1"/>
    <col min="10" max="10" width="11.5" customWidth="1"/>
    <col min="11" max="11" width="10.625" hidden="1" customWidth="1"/>
    <col min="12" max="12" width="3.125" bestFit="1" customWidth="1"/>
    <col min="13" max="13" width="9" style="211"/>
    <col min="14" max="14" width="10.625" hidden="1" customWidth="1"/>
    <col min="15" max="15" width="10.625" style="201" customWidth="1"/>
    <col min="17" max="17" width="9.125" bestFit="1" customWidth="1"/>
    <col min="18" max="18" width="10.875" customWidth="1"/>
    <col min="19" max="20" width="10.5" bestFit="1" customWidth="1"/>
    <col min="22" max="53" width="9" hidden="1" customWidth="1"/>
    <col min="54" max="54" width="0" hidden="1" customWidth="1"/>
  </cols>
  <sheetData>
    <row r="1" spans="1:53" s="62" customFormat="1" ht="18" customHeight="1">
      <c r="A1" s="380" t="str">
        <f>CONCATENATE('加盟校情報&amp;大会設定'!G5,'加盟校情報&amp;大会設定'!H5,'加盟校情報&amp;大会設定'!I5,'加盟校情報&amp;大会設定'!J5)&amp;"　女子様式Ⅰ"</f>
        <v>第45回東海学生陸上競技秋季選手権大会　女子様式Ⅰ</v>
      </c>
      <c r="B1" s="380"/>
      <c r="C1" s="380"/>
      <c r="D1" s="380"/>
      <c r="E1" s="380"/>
      <c r="F1" s="380"/>
      <c r="G1" s="380"/>
      <c r="H1" s="380"/>
      <c r="I1" s="380"/>
      <c r="J1" s="380"/>
      <c r="K1" s="380"/>
      <c r="L1" s="380"/>
      <c r="M1" s="380"/>
      <c r="N1" s="380"/>
      <c r="O1" s="380"/>
      <c r="P1" s="380"/>
      <c r="Q1" s="380"/>
      <c r="R1" s="380"/>
      <c r="S1" s="380"/>
      <c r="T1" s="380"/>
    </row>
    <row r="2" spans="1:53" s="62" customFormat="1" ht="18" customHeight="1">
      <c r="A2" s="380"/>
      <c r="B2" s="380"/>
      <c r="C2" s="380"/>
      <c r="D2" s="380"/>
      <c r="E2" s="380"/>
      <c r="F2" s="380"/>
      <c r="G2" s="380"/>
      <c r="H2" s="380"/>
      <c r="I2" s="380"/>
      <c r="J2" s="380"/>
      <c r="K2" s="380"/>
      <c r="L2" s="380"/>
      <c r="M2" s="380"/>
      <c r="N2" s="380"/>
      <c r="O2" s="380"/>
      <c r="P2" s="380"/>
      <c r="Q2" s="380"/>
      <c r="R2" s="380"/>
      <c r="S2" s="380"/>
      <c r="T2" s="380"/>
    </row>
    <row r="3" spans="1:53" s="62" customFormat="1" ht="18" customHeight="1">
      <c r="A3" s="380"/>
      <c r="B3" s="380"/>
      <c r="C3" s="380"/>
      <c r="D3" s="380"/>
      <c r="E3" s="380"/>
      <c r="F3" s="380"/>
      <c r="G3" s="380"/>
      <c r="H3" s="380"/>
      <c r="I3" s="380"/>
      <c r="J3" s="380"/>
      <c r="K3" s="380"/>
      <c r="L3" s="380"/>
      <c r="M3" s="380"/>
      <c r="N3" s="380"/>
      <c r="O3" s="380"/>
      <c r="P3" s="380"/>
      <c r="Q3" s="380"/>
      <c r="R3" s="380"/>
      <c r="S3" s="380"/>
      <c r="T3" s="380"/>
    </row>
    <row r="4" spans="1:53" s="62" customFormat="1" ht="19.5" customHeight="1" thickBot="1">
      <c r="A4" s="378"/>
      <c r="B4" s="378"/>
      <c r="C4" s="378"/>
      <c r="D4" s="379"/>
      <c r="E4" s="379"/>
      <c r="F4" s="379"/>
      <c r="G4" s="379"/>
      <c r="H4" s="379"/>
      <c r="I4" s="379"/>
      <c r="J4" s="379"/>
      <c r="K4" s="379"/>
      <c r="L4" s="379"/>
      <c r="M4" s="379"/>
      <c r="N4" s="379"/>
      <c r="O4" s="379"/>
      <c r="P4" s="379"/>
      <c r="Q4" s="379"/>
      <c r="R4" s="379"/>
      <c r="S4" s="66"/>
      <c r="T4" s="66"/>
      <c r="U4" s="191"/>
      <c r="V4" s="191"/>
      <c r="W4" s="191"/>
      <c r="X4" s="191"/>
      <c r="Y4" s="191"/>
      <c r="Z4" s="191"/>
      <c r="AA4" s="191"/>
      <c r="AB4" s="191"/>
      <c r="AC4" s="191"/>
      <c r="AD4" s="191"/>
      <c r="AE4" s="191"/>
      <c r="AF4" s="191"/>
    </row>
    <row r="5" spans="1:53" s="62" customFormat="1" ht="18.75" customHeight="1">
      <c r="A5" s="219" t="s">
        <v>6371</v>
      </c>
      <c r="B5" s="66"/>
      <c r="C5" s="67" t="s">
        <v>1</v>
      </c>
      <c r="D5" s="336" t="str">
        <f>IF(基本情報登録!D8&gt;0,基本情報登録!D8,"")</f>
        <v/>
      </c>
      <c r="E5" s="336"/>
      <c r="F5" s="66"/>
      <c r="G5" s="66"/>
      <c r="H5" s="66"/>
      <c r="I5" s="66"/>
      <c r="J5" s="67" t="s">
        <v>6</v>
      </c>
      <c r="K5" s="67"/>
      <c r="L5" s="67"/>
      <c r="M5" s="336" t="str">
        <f>IF(基本情報登録!D20&gt;0,基本情報登録!D20,"")</f>
        <v/>
      </c>
      <c r="N5" s="336"/>
      <c r="O5" s="336"/>
      <c r="P5" s="336"/>
      <c r="Q5" s="68" t="s">
        <v>11</v>
      </c>
      <c r="R5" s="381" t="s">
        <v>12</v>
      </c>
      <c r="S5" s="318" t="s">
        <v>13</v>
      </c>
      <c r="T5" s="319"/>
      <c r="U5" s="191"/>
      <c r="V5" s="191"/>
      <c r="W5" s="191"/>
      <c r="X5" s="191"/>
      <c r="Y5" s="191"/>
      <c r="Z5" s="191"/>
      <c r="AA5" s="191"/>
      <c r="AB5" s="191"/>
      <c r="AC5" s="191"/>
      <c r="AD5" s="191"/>
      <c r="AE5" s="191"/>
      <c r="AF5" s="191"/>
    </row>
    <row r="6" spans="1:53" s="62" customFormat="1" ht="18" customHeight="1" thickBot="1">
      <c r="A6" s="66"/>
      <c r="B6" s="66"/>
      <c r="C6" s="67"/>
      <c r="D6" s="66"/>
      <c r="E6" s="66"/>
      <c r="F6" s="66"/>
      <c r="G6" s="66"/>
      <c r="H6" s="66"/>
      <c r="I6" s="66"/>
      <c r="J6" s="66"/>
      <c r="K6" s="66" t="s">
        <v>14</v>
      </c>
      <c r="L6" s="66"/>
      <c r="M6" s="204"/>
      <c r="N6" s="66"/>
      <c r="O6" s="198"/>
      <c r="P6" s="66"/>
      <c r="R6" s="382"/>
      <c r="S6" s="320"/>
      <c r="T6" s="321"/>
      <c r="U6" s="191"/>
      <c r="V6" s="191"/>
      <c r="W6" s="191"/>
      <c r="X6" s="191"/>
      <c r="Y6" s="191"/>
      <c r="Z6" s="191"/>
      <c r="AA6" s="191"/>
      <c r="AB6" s="191"/>
      <c r="AC6" s="191"/>
      <c r="AD6" s="191"/>
      <c r="AE6" s="191"/>
      <c r="AF6" s="191"/>
    </row>
    <row r="7" spans="1:53" s="62" customFormat="1" ht="18" customHeight="1">
      <c r="A7" s="66"/>
      <c r="B7" s="66"/>
      <c r="C7" s="67" t="s">
        <v>6339</v>
      </c>
      <c r="D7" s="336" t="str">
        <f>IF(基本情報登録!D16&gt;0,基本情報登録!D16,"")</f>
        <v/>
      </c>
      <c r="E7" s="336"/>
      <c r="F7" s="69" t="s">
        <v>11</v>
      </c>
      <c r="G7" s="66"/>
      <c r="H7" s="66"/>
      <c r="I7" s="66"/>
      <c r="J7" s="67" t="s">
        <v>8</v>
      </c>
      <c r="K7" s="67"/>
      <c r="L7" s="67"/>
      <c r="M7" s="336" t="str">
        <f>IF(基本情報登録!D18&gt;0,基本情報登録!D18,"")</f>
        <v/>
      </c>
      <c r="N7" s="336"/>
      <c r="O7" s="336"/>
      <c r="P7" s="336"/>
      <c r="R7" s="334">
        <f>COUNTA(J14:J463)</f>
        <v>0</v>
      </c>
      <c r="S7" s="322">
        <f>R7*1500</f>
        <v>0</v>
      </c>
      <c r="T7" s="323"/>
      <c r="U7" s="191"/>
      <c r="V7" s="191"/>
      <c r="W7" s="191"/>
      <c r="X7" s="191"/>
      <c r="Y7" s="191"/>
      <c r="Z7" s="191"/>
      <c r="AA7" s="191"/>
      <c r="AB7" s="191"/>
      <c r="AC7" s="191"/>
      <c r="AD7" s="191"/>
      <c r="AE7" s="191"/>
      <c r="AF7" s="191"/>
    </row>
    <row r="8" spans="1:53" s="62" customFormat="1" ht="18" customHeight="1" thickBot="1">
      <c r="A8" s="66"/>
      <c r="B8" s="66"/>
      <c r="C8" s="67"/>
      <c r="D8" s="66"/>
      <c r="E8" s="66"/>
      <c r="F8" s="66"/>
      <c r="G8" s="66"/>
      <c r="H8" s="66"/>
      <c r="I8" s="66"/>
      <c r="J8" s="66"/>
      <c r="K8" s="66" t="s">
        <v>14</v>
      </c>
      <c r="L8" s="66"/>
      <c r="M8" s="204"/>
      <c r="N8" s="66"/>
      <c r="O8" s="198"/>
      <c r="P8" s="66"/>
      <c r="R8" s="335"/>
      <c r="S8" s="324"/>
      <c r="T8" s="325"/>
      <c r="U8" s="191"/>
      <c r="V8" s="191"/>
      <c r="W8" s="191"/>
      <c r="X8" s="191"/>
      <c r="Y8" s="191"/>
      <c r="Z8" s="191"/>
      <c r="AA8" s="191"/>
      <c r="AB8" s="191"/>
      <c r="AC8" s="191"/>
      <c r="AD8" s="191"/>
      <c r="AE8" s="191"/>
      <c r="AF8" s="191"/>
    </row>
    <row r="9" spans="1:53" s="62" customFormat="1" ht="18" customHeight="1" thickBot="1">
      <c r="A9" s="66"/>
      <c r="B9" s="66"/>
      <c r="C9" s="67" t="s">
        <v>6271</v>
      </c>
      <c r="D9" s="336" t="str">
        <f>IF(基本情報登録!D25&gt;0,基本情報登録!D25,"")</f>
        <v/>
      </c>
      <c r="E9" s="336"/>
      <c r="F9" s="70" t="s">
        <v>11</v>
      </c>
      <c r="G9" s="66"/>
      <c r="H9" s="66"/>
      <c r="I9" s="66"/>
      <c r="J9" s="67" t="s">
        <v>7</v>
      </c>
      <c r="K9" s="67"/>
      <c r="L9" s="67"/>
      <c r="M9" s="336" t="str">
        <f>IF(基本情報登録!D27&gt;0,基本情報登録!D27,"")</f>
        <v/>
      </c>
      <c r="N9" s="336"/>
      <c r="O9" s="336"/>
      <c r="P9" s="336"/>
      <c r="Q9" s="66"/>
      <c r="R9" s="66"/>
      <c r="S9" s="66"/>
      <c r="T9" s="66"/>
      <c r="U9" s="191"/>
      <c r="V9" s="191"/>
      <c r="W9" s="191"/>
      <c r="X9" s="191"/>
      <c r="Y9" s="193" t="s">
        <v>6340</v>
      </c>
      <c r="Z9" s="193" t="s">
        <v>6341</v>
      </c>
      <c r="AA9" s="193"/>
      <c r="AB9" s="193" t="s">
        <v>6342</v>
      </c>
      <c r="AC9" s="193" t="s">
        <v>6354</v>
      </c>
      <c r="AD9" s="193"/>
      <c r="AE9" s="193"/>
      <c r="AF9" s="193"/>
      <c r="AG9" s="194"/>
      <c r="AH9" s="194"/>
      <c r="AI9" s="194"/>
      <c r="AJ9" s="194"/>
      <c r="AK9" s="194"/>
      <c r="AL9" s="194"/>
      <c r="AM9" s="194"/>
      <c r="AN9" s="194"/>
      <c r="AO9" s="194"/>
      <c r="AP9" s="203" t="s">
        <v>6287</v>
      </c>
      <c r="AQ9" s="62" t="s">
        <v>6360</v>
      </c>
      <c r="AS9" s="194" t="s">
        <v>6392</v>
      </c>
      <c r="AT9" s="194" t="s">
        <v>6391</v>
      </c>
      <c r="AU9" s="194" t="s">
        <v>6393</v>
      </c>
      <c r="AV9" s="194"/>
      <c r="AW9" s="62" t="s">
        <v>6374</v>
      </c>
      <c r="AX9" s="194" t="s">
        <v>6392</v>
      </c>
      <c r="AY9" s="194" t="s">
        <v>6391</v>
      </c>
      <c r="AZ9" s="194" t="s">
        <v>6393</v>
      </c>
      <c r="BA9" s="194"/>
    </row>
    <row r="10" spans="1:53" s="62" customFormat="1" ht="30" customHeight="1" thickBot="1">
      <c r="A10" s="291" t="s">
        <v>6408</v>
      </c>
      <c r="B10" s="292"/>
      <c r="C10" s="293"/>
      <c r="D10" s="294" t="s">
        <v>6372</v>
      </c>
      <c r="E10" s="295"/>
      <c r="F10" s="295"/>
      <c r="G10" s="295"/>
      <c r="H10" s="295"/>
      <c r="I10" s="295"/>
      <c r="J10" s="295"/>
      <c r="K10" s="295"/>
      <c r="L10" s="295"/>
      <c r="M10" s="295"/>
      <c r="N10" s="295"/>
      <c r="O10" s="295"/>
      <c r="P10" s="295"/>
      <c r="Q10" s="295"/>
      <c r="R10" s="296"/>
      <c r="S10" s="383"/>
      <c r="T10" s="384"/>
      <c r="U10" s="191"/>
      <c r="V10" s="191"/>
      <c r="W10" s="191"/>
      <c r="X10" s="191"/>
      <c r="Y10" s="194"/>
      <c r="Z10" s="193"/>
      <c r="AA10" s="193" t="str">
        <f>IF(AA12&gt;0,1,"")</f>
        <v/>
      </c>
      <c r="AB10" s="193" t="str">
        <f>IF(AB12&gt;0,1,"")</f>
        <v/>
      </c>
      <c r="AC10" s="193" t="str">
        <f t="shared" ref="AC10:AV10" si="0">IF(AC12&gt;0,1,"")</f>
        <v/>
      </c>
      <c r="AD10" s="193" t="str">
        <f t="shared" si="0"/>
        <v/>
      </c>
      <c r="AE10" s="193" t="str">
        <f t="shared" si="0"/>
        <v/>
      </c>
      <c r="AF10" s="193" t="str">
        <f t="shared" si="0"/>
        <v/>
      </c>
      <c r="AG10" s="193" t="str">
        <f t="shared" si="0"/>
        <v/>
      </c>
      <c r="AH10" s="193" t="str">
        <f t="shared" si="0"/>
        <v/>
      </c>
      <c r="AI10" s="193" t="str">
        <f t="shared" si="0"/>
        <v/>
      </c>
      <c r="AJ10" s="193" t="str">
        <f t="shared" si="0"/>
        <v/>
      </c>
      <c r="AK10" s="193" t="str">
        <f t="shared" si="0"/>
        <v/>
      </c>
      <c r="AL10" s="193" t="str">
        <f t="shared" si="0"/>
        <v/>
      </c>
      <c r="AM10" s="193" t="str">
        <f t="shared" si="0"/>
        <v/>
      </c>
      <c r="AN10" s="193" t="str">
        <f t="shared" si="0"/>
        <v/>
      </c>
      <c r="AO10" s="193" t="str">
        <f t="shared" si="0"/>
        <v/>
      </c>
      <c r="AP10" s="193" t="str">
        <f t="shared" si="0"/>
        <v/>
      </c>
      <c r="AQ10" s="193" t="str">
        <f t="shared" si="0"/>
        <v/>
      </c>
      <c r="AR10" s="193" t="str">
        <f t="shared" si="0"/>
        <v/>
      </c>
      <c r="AS10" s="193" t="str">
        <f t="shared" si="0"/>
        <v/>
      </c>
      <c r="AT10" s="193" t="str">
        <f t="shared" si="0"/>
        <v/>
      </c>
      <c r="AU10" s="193" t="str">
        <f t="shared" si="0"/>
        <v/>
      </c>
      <c r="AV10" s="193" t="str">
        <f t="shared" si="0"/>
        <v/>
      </c>
      <c r="AX10" s="193" t="str">
        <f>IF(AX12&gt;0,1,"")</f>
        <v/>
      </c>
      <c r="AY10" s="193" t="str">
        <f t="shared" ref="AY10:BA10" si="1">IF(AY12&gt;0,1,"")</f>
        <v/>
      </c>
      <c r="AZ10" s="193" t="str">
        <f t="shared" si="1"/>
        <v/>
      </c>
      <c r="BA10" s="193" t="str">
        <f t="shared" si="1"/>
        <v/>
      </c>
    </row>
    <row r="11" spans="1:53" s="62" customFormat="1" ht="35.25" customHeight="1" thickBot="1">
      <c r="A11" s="297" t="s">
        <v>6373</v>
      </c>
      <c r="B11" s="298"/>
      <c r="C11" s="299"/>
      <c r="D11" s="300" t="str">
        <f>IF(COUNTIF($Y$10:$CO$10,1)&gt;0,HLOOKUP(1,$Y$10:$CO$11,2,FALSE),"")</f>
        <v/>
      </c>
      <c r="E11" s="301"/>
      <c r="F11" s="301"/>
      <c r="G11" s="301"/>
      <c r="H11" s="301"/>
      <c r="I11" s="301"/>
      <c r="J11" s="301"/>
      <c r="K11" s="301"/>
      <c r="L11" s="301"/>
      <c r="M11" s="301"/>
      <c r="N11" s="301"/>
      <c r="O11" s="301"/>
      <c r="P11" s="301"/>
      <c r="Q11" s="301"/>
      <c r="R11" s="302"/>
      <c r="S11" s="385"/>
      <c r="T11" s="386"/>
      <c r="U11" s="191"/>
      <c r="V11" s="191"/>
      <c r="W11" s="191"/>
      <c r="X11" s="191"/>
      <c r="Y11" s="193"/>
      <c r="Z11" s="193"/>
      <c r="AA11" s="193" t="s">
        <v>6359</v>
      </c>
      <c r="AB11" s="193" t="s">
        <v>6405</v>
      </c>
      <c r="AC11" s="202" t="s">
        <v>6358</v>
      </c>
      <c r="AD11" s="202" t="s">
        <v>6358</v>
      </c>
      <c r="AE11" s="202" t="s">
        <v>6358</v>
      </c>
      <c r="AF11" s="202" t="s">
        <v>6358</v>
      </c>
      <c r="AG11" s="202" t="s">
        <v>6358</v>
      </c>
      <c r="AH11" s="202" t="s">
        <v>6358</v>
      </c>
      <c r="AI11" s="202" t="s">
        <v>6358</v>
      </c>
      <c r="AJ11" s="202" t="s">
        <v>6358</v>
      </c>
      <c r="AK11" s="202" t="s">
        <v>6358</v>
      </c>
      <c r="AL11" s="202" t="s">
        <v>6358</v>
      </c>
      <c r="AM11" s="202" t="s">
        <v>6358</v>
      </c>
      <c r="AN11" s="202" t="s">
        <v>6358</v>
      </c>
      <c r="AO11" s="202" t="s">
        <v>6358</v>
      </c>
      <c r="AP11" s="202" t="s">
        <v>6358</v>
      </c>
      <c r="AQ11" s="62" t="s">
        <v>6362</v>
      </c>
      <c r="AR11" s="62" t="s">
        <v>6361</v>
      </c>
      <c r="AS11" s="202" t="s">
        <v>6358</v>
      </c>
      <c r="AT11" s="202" t="s">
        <v>6358</v>
      </c>
      <c r="AU11" s="202" t="s">
        <v>6358</v>
      </c>
      <c r="AV11" s="202" t="s">
        <v>6358</v>
      </c>
      <c r="AX11" s="202" t="s">
        <v>6358</v>
      </c>
      <c r="AY11" s="202" t="s">
        <v>6358</v>
      </c>
      <c r="AZ11" s="202" t="s">
        <v>6358</v>
      </c>
      <c r="BA11" s="202" t="s">
        <v>6358</v>
      </c>
    </row>
    <row r="12" spans="1:53" s="62" customFormat="1" ht="18" customHeight="1" thickBot="1">
      <c r="A12" s="351" t="s">
        <v>15</v>
      </c>
      <c r="B12" s="367" t="s">
        <v>16</v>
      </c>
      <c r="C12" s="368"/>
      <c r="D12" s="348" t="s">
        <v>17</v>
      </c>
      <c r="E12" s="348" t="s">
        <v>18</v>
      </c>
      <c r="F12" s="348" t="s">
        <v>19</v>
      </c>
      <c r="G12" s="93" t="s">
        <v>4</v>
      </c>
      <c r="H12" s="93" t="s">
        <v>20</v>
      </c>
      <c r="I12" s="367" t="s">
        <v>21</v>
      </c>
      <c r="J12" s="368"/>
      <c r="K12" s="348" t="s">
        <v>23</v>
      </c>
      <c r="L12" s="340" t="s">
        <v>5044</v>
      </c>
      <c r="M12" s="341"/>
      <c r="N12" s="341"/>
      <c r="O12" s="341"/>
      <c r="P12" s="341"/>
      <c r="Q12" s="341"/>
      <c r="R12" s="342"/>
      <c r="S12" s="376" t="s">
        <v>22</v>
      </c>
      <c r="T12" s="377"/>
      <c r="U12" s="191"/>
      <c r="V12" s="62">
        <f>COUNTIF(AW14:AW463,1)</f>
        <v>0</v>
      </c>
      <c r="W12" s="191"/>
      <c r="X12" s="191"/>
      <c r="Y12" s="193"/>
      <c r="Z12" s="193"/>
      <c r="AA12" s="193">
        <f>MAX(AA14:AA463)</f>
        <v>0</v>
      </c>
      <c r="AB12" s="193">
        <f>MAX(AB14:AB463)</f>
        <v>0</v>
      </c>
      <c r="AC12" s="193">
        <f t="shared" ref="AC12:AV12" si="2">MAX(AC14:AC463)</f>
        <v>0</v>
      </c>
      <c r="AD12" s="193">
        <f t="shared" si="2"/>
        <v>0</v>
      </c>
      <c r="AE12" s="193">
        <f t="shared" si="2"/>
        <v>0</v>
      </c>
      <c r="AF12" s="193">
        <f t="shared" si="2"/>
        <v>0</v>
      </c>
      <c r="AG12" s="193">
        <f t="shared" si="2"/>
        <v>0</v>
      </c>
      <c r="AH12" s="193">
        <f t="shared" si="2"/>
        <v>0</v>
      </c>
      <c r="AI12" s="193">
        <f t="shared" si="2"/>
        <v>0</v>
      </c>
      <c r="AJ12" s="193">
        <f t="shared" si="2"/>
        <v>0</v>
      </c>
      <c r="AK12" s="193">
        <f t="shared" si="2"/>
        <v>0</v>
      </c>
      <c r="AL12" s="193">
        <f t="shared" si="2"/>
        <v>0</v>
      </c>
      <c r="AM12" s="193">
        <f t="shared" si="2"/>
        <v>0</v>
      </c>
      <c r="AN12" s="193">
        <f t="shared" si="2"/>
        <v>0</v>
      </c>
      <c r="AO12" s="193">
        <f t="shared" si="2"/>
        <v>0</v>
      </c>
      <c r="AP12" s="193">
        <f t="shared" si="2"/>
        <v>0</v>
      </c>
      <c r="AQ12" s="193">
        <f t="shared" si="2"/>
        <v>0</v>
      </c>
      <c r="AR12" s="193">
        <f t="shared" si="2"/>
        <v>0</v>
      </c>
      <c r="AS12" s="193">
        <f t="shared" si="2"/>
        <v>0</v>
      </c>
      <c r="AT12" s="193">
        <f t="shared" si="2"/>
        <v>0</v>
      </c>
      <c r="AU12" s="193">
        <f t="shared" si="2"/>
        <v>0</v>
      </c>
      <c r="AV12" s="193">
        <f t="shared" si="2"/>
        <v>0</v>
      </c>
      <c r="AX12" s="193">
        <f t="shared" ref="AX12:BA12" si="3">MAX(AX14:AX463)</f>
        <v>0</v>
      </c>
      <c r="AY12" s="193">
        <f t="shared" si="3"/>
        <v>0</v>
      </c>
      <c r="AZ12" s="193">
        <f t="shared" si="3"/>
        <v>0</v>
      </c>
      <c r="BA12" s="193">
        <f t="shared" si="3"/>
        <v>0</v>
      </c>
    </row>
    <row r="13" spans="1:53" s="62" customFormat="1" ht="18" customHeight="1" thickBot="1">
      <c r="A13" s="345"/>
      <c r="B13" s="369"/>
      <c r="C13" s="370"/>
      <c r="D13" s="349"/>
      <c r="E13" s="349"/>
      <c r="F13" s="349"/>
      <c r="G13" s="94"/>
      <c r="H13" s="94"/>
      <c r="I13" s="369"/>
      <c r="J13" s="370"/>
      <c r="K13" s="349"/>
      <c r="L13" s="338" t="s">
        <v>6404</v>
      </c>
      <c r="M13" s="339"/>
      <c r="N13" s="92" t="s">
        <v>24</v>
      </c>
      <c r="O13" s="199" t="s">
        <v>25</v>
      </c>
      <c r="P13" s="338" t="s">
        <v>26</v>
      </c>
      <c r="Q13" s="356"/>
      <c r="R13" s="357"/>
      <c r="S13" s="65" t="s">
        <v>27</v>
      </c>
      <c r="T13" s="65" t="s">
        <v>28</v>
      </c>
      <c r="U13" s="191"/>
      <c r="V13" s="191"/>
      <c r="W13" s="191"/>
      <c r="X13" s="191"/>
      <c r="Y13" s="193"/>
      <c r="Z13" s="193"/>
      <c r="AA13" s="193"/>
      <c r="AB13" s="193"/>
      <c r="AC13" s="212" t="s">
        <v>6343</v>
      </c>
      <c r="AD13" s="212" t="s">
        <v>6344</v>
      </c>
      <c r="AE13" s="212" t="s">
        <v>6345</v>
      </c>
      <c r="AF13" s="212" t="s">
        <v>6346</v>
      </c>
      <c r="AG13" s="212" t="s">
        <v>6347</v>
      </c>
      <c r="AH13" s="193" t="s">
        <v>6348</v>
      </c>
      <c r="AI13" s="193" t="s">
        <v>6349</v>
      </c>
      <c r="AJ13" s="193" t="s">
        <v>6350</v>
      </c>
      <c r="AK13" s="193" t="s">
        <v>6351</v>
      </c>
      <c r="AL13" s="193" t="s">
        <v>6352</v>
      </c>
      <c r="AM13" s="193" t="s">
        <v>6353</v>
      </c>
      <c r="AN13" s="193" t="s">
        <v>6355</v>
      </c>
      <c r="AO13" s="193" t="s">
        <v>6356</v>
      </c>
      <c r="AP13" s="193" t="s">
        <v>6357</v>
      </c>
      <c r="AS13" s="193" t="s">
        <v>6390</v>
      </c>
      <c r="AT13" s="193" t="s">
        <v>6388</v>
      </c>
      <c r="AU13" s="193" t="s">
        <v>6389</v>
      </c>
      <c r="AV13" s="193" t="s">
        <v>6394</v>
      </c>
      <c r="AX13" s="193" t="s">
        <v>6395</v>
      </c>
      <c r="AY13" s="193" t="s">
        <v>6396</v>
      </c>
      <c r="AZ13" s="193" t="s">
        <v>6387</v>
      </c>
      <c r="BA13" s="193" t="s">
        <v>6397</v>
      </c>
    </row>
    <row r="14" spans="1:53" s="17" customFormat="1" ht="18" customHeight="1" thickTop="1" thickBot="1">
      <c r="A14" s="343">
        <v>1</v>
      </c>
      <c r="B14" s="397" t="s">
        <v>1301</v>
      </c>
      <c r="C14" s="399"/>
      <c r="D14" s="399" t="str">
        <f>IF(C14&gt;0,VLOOKUP(C14,女子登録情報!$A$1:$H$2000,3,0),"")</f>
        <v/>
      </c>
      <c r="E14" s="399" t="str">
        <f>IF(C14&gt;0,VLOOKUP(C14,女子登録情報!$A$1:$H$2000,4,0),"")</f>
        <v/>
      </c>
      <c r="F14" s="97" t="str">
        <f>IF(C14&gt;0,VLOOKUP(C14,女子登録情報!$A$1:$H$2000,8,0),"")</f>
        <v/>
      </c>
      <c r="G14" s="352" t="e">
        <f>IF(F15&gt;0,VLOOKUP(F15,女子登録情報!$M$2:$N$48,2,0),"")</f>
        <v>#N/A</v>
      </c>
      <c r="H14" s="352" t="str">
        <f>IF(C14&gt;0,TEXT(C14,"100000000"),"")</f>
        <v/>
      </c>
      <c r="I14" s="6" t="s">
        <v>29</v>
      </c>
      <c r="J14" s="99"/>
      <c r="K14" s="7" t="str">
        <f>IF(J14&gt;0,VLOOKUP(J14,女子登録情報!$J$1:$K$21,2,0),"")</f>
        <v/>
      </c>
      <c r="L14" s="6" t="s">
        <v>32</v>
      </c>
      <c r="M14" s="205"/>
      <c r="N14" s="101" t="str">
        <f t="shared" ref="N14:N77" si="4">IF(K14="","",LEFT(K14,5)&amp;" "&amp;IF(OR(LEFT(K14,3)*1&lt;70,LEFT(K14,3)*1&gt;100),REPT(0,7-LEN(M14)),REPT(0,5-LEN(M14)))&amp;M14)</f>
        <v/>
      </c>
      <c r="O14" s="197"/>
      <c r="P14" s="373"/>
      <c r="Q14" s="374"/>
      <c r="R14" s="375"/>
      <c r="S14" s="329" t="str">
        <f>IF(C14="","",IF(COUNTIF('様式Ⅱ(女子4×100mR)'!$C$18:$C$29,C14)=0,"",$A$5))</f>
        <v/>
      </c>
      <c r="T14" s="329" t="str">
        <f>IF(C14="","",IF(COUNTIF('様式Ⅱ(女子4×400mR)'!$C$18:$C$29,C14)=0,"",$A$5))</f>
        <v/>
      </c>
      <c r="U14" s="192"/>
      <c r="V14" s="192"/>
      <c r="W14" s="192"/>
      <c r="X14" s="192"/>
      <c r="Y14" s="195" t="str">
        <f>IF(C14="","",COUNTIF($B$14:$C$462,C14))</f>
        <v/>
      </c>
      <c r="Z14" s="195" t="str">
        <f>IF(C14="","",COUNTIF($J$14:$J$463,J14))</f>
        <v/>
      </c>
      <c r="AA14" s="195" t="str">
        <f>IF(C14="","",IF(AND(Y14&gt;1,Z14&gt;1),1,""))</f>
        <v/>
      </c>
      <c r="AB14" s="195" t="str">
        <f>IF(O14="","",IF(AND(O14&gt;20170100,20180917&gt;O14),0,1))</f>
        <v/>
      </c>
      <c r="AC14" s="195" t="str">
        <f>IF($J14="","",COUNTIF($M14,$AC$13))</f>
        <v/>
      </c>
      <c r="AD14" s="195" t="str">
        <f t="shared" ref="AD14:AE33" si="5">IF($J14="","",COUNTIF($M14,AD$13))</f>
        <v/>
      </c>
      <c r="AE14" s="195" t="str">
        <f t="shared" si="5"/>
        <v/>
      </c>
      <c r="AF14" s="195" t="str">
        <f t="shared" ref="AF14:AP29" si="6">IF($J14="","",COUNTIF($M14,AF$13))</f>
        <v/>
      </c>
      <c r="AG14" s="195" t="str">
        <f t="shared" si="6"/>
        <v/>
      </c>
      <c r="AH14" s="195" t="str">
        <f t="shared" si="6"/>
        <v/>
      </c>
      <c r="AI14" s="195" t="str">
        <f t="shared" si="6"/>
        <v/>
      </c>
      <c r="AJ14" s="195" t="str">
        <f t="shared" si="6"/>
        <v/>
      </c>
      <c r="AK14" s="195" t="str">
        <f t="shared" si="6"/>
        <v/>
      </c>
      <c r="AL14" s="195" t="str">
        <f t="shared" si="6"/>
        <v/>
      </c>
      <c r="AM14" s="195" t="str">
        <f t="shared" si="6"/>
        <v/>
      </c>
      <c r="AN14" s="195" t="str">
        <f t="shared" si="6"/>
        <v/>
      </c>
      <c r="AO14" s="195" t="str">
        <f t="shared" si="6"/>
        <v/>
      </c>
      <c r="AP14" s="195" t="str">
        <f t="shared" si="6"/>
        <v/>
      </c>
      <c r="AQ14" s="196" t="str">
        <f>IF(J14&gt;0,"",IF(J15&gt;0,1,""))</f>
        <v/>
      </c>
      <c r="AR14" s="196" t="str">
        <f>IF(J14="","",IF(C14&gt;0,"",1))</f>
        <v/>
      </c>
      <c r="AS14" s="195" t="str">
        <f t="shared" ref="AS14:AV29" si="7">IF($J14="","",COUNTIF($M14,AS$13))</f>
        <v/>
      </c>
      <c r="AT14" s="195" t="str">
        <f t="shared" si="7"/>
        <v/>
      </c>
      <c r="AU14" s="195" t="str">
        <f t="shared" si="7"/>
        <v/>
      </c>
      <c r="AV14" s="195" t="str">
        <f t="shared" si="7"/>
        <v/>
      </c>
      <c r="AW14" s="196">
        <f>COUNTIF($C$14:C14,C14)</f>
        <v>0</v>
      </c>
      <c r="AX14" s="195" t="str">
        <f t="shared" ref="AX14:BA29" si="8">IF($J14="","",COUNTIF($M14,AX$13))</f>
        <v/>
      </c>
      <c r="AY14" s="195" t="str">
        <f t="shared" si="8"/>
        <v/>
      </c>
      <c r="AZ14" s="195" t="str">
        <f t="shared" si="8"/>
        <v/>
      </c>
      <c r="BA14" s="195" t="str">
        <f t="shared" si="8"/>
        <v/>
      </c>
    </row>
    <row r="15" spans="1:53" s="17" customFormat="1" ht="18" customHeight="1" thickBot="1">
      <c r="A15" s="344"/>
      <c r="B15" s="398"/>
      <c r="C15" s="400"/>
      <c r="D15" s="400"/>
      <c r="E15" s="400"/>
      <c r="F15" s="98" t="str">
        <f>IF(C14&gt;0,VLOOKUP(C14,女子登録情報!$A$1:$H$2000,5,0),"")</f>
        <v/>
      </c>
      <c r="G15" s="353"/>
      <c r="H15" s="353"/>
      <c r="I15" s="9" t="s">
        <v>33</v>
      </c>
      <c r="J15" s="99"/>
      <c r="K15" s="7" t="str">
        <f>IF(J15&gt;0,VLOOKUP(J15,女子登録情報!$J$2:$K$21,2,0),"")</f>
        <v/>
      </c>
      <c r="L15" s="9" t="s">
        <v>34</v>
      </c>
      <c r="M15" s="213"/>
      <c r="N15" s="101" t="str">
        <f t="shared" si="4"/>
        <v/>
      </c>
      <c r="O15" s="197"/>
      <c r="P15" s="387"/>
      <c r="Q15" s="388"/>
      <c r="R15" s="389"/>
      <c r="S15" s="330"/>
      <c r="T15" s="330"/>
      <c r="U15" s="192"/>
      <c r="V15" s="192"/>
      <c r="W15" s="192"/>
      <c r="X15" s="192"/>
      <c r="Y15" s="195" t="str">
        <f>IF(C14="","",COUNTIF($B$14:$C$462,C14))</f>
        <v/>
      </c>
      <c r="Z15" s="195" t="str">
        <f>IF(C14="","",COUNTIF($J$14:$J$463,J15))</f>
        <v/>
      </c>
      <c r="AA15" s="195" t="str">
        <f>IF(C14="","",IF(AND(Y15&gt;1,Z15&gt;1),1,""))</f>
        <v/>
      </c>
      <c r="AB15" s="195" t="str">
        <f t="shared" ref="AB15:AB78" si="9">IF(O15="","",IF(AND(O15&gt;20170100,20180917&gt;O15),0,1))</f>
        <v/>
      </c>
      <c r="AC15" s="195" t="str">
        <f t="shared" ref="AC15:AC78" si="10">IF($J15="","",COUNTIF($M15,$AC$13))</f>
        <v/>
      </c>
      <c r="AD15" s="195" t="str">
        <f t="shared" si="5"/>
        <v/>
      </c>
      <c r="AE15" s="195" t="str">
        <f t="shared" si="5"/>
        <v/>
      </c>
      <c r="AF15" s="195" t="str">
        <f t="shared" si="6"/>
        <v/>
      </c>
      <c r="AG15" s="195" t="str">
        <f t="shared" si="6"/>
        <v/>
      </c>
      <c r="AH15" s="195" t="str">
        <f t="shared" si="6"/>
        <v/>
      </c>
      <c r="AI15" s="195" t="str">
        <f t="shared" si="6"/>
        <v/>
      </c>
      <c r="AJ15" s="195" t="str">
        <f t="shared" si="6"/>
        <v/>
      </c>
      <c r="AK15" s="195" t="str">
        <f t="shared" si="6"/>
        <v/>
      </c>
      <c r="AL15" s="195" t="str">
        <f t="shared" si="6"/>
        <v/>
      </c>
      <c r="AM15" s="195" t="str">
        <f t="shared" si="6"/>
        <v/>
      </c>
      <c r="AN15" s="195" t="str">
        <f t="shared" si="6"/>
        <v/>
      </c>
      <c r="AO15" s="195" t="str">
        <f t="shared" si="6"/>
        <v/>
      </c>
      <c r="AP15" s="195" t="str">
        <f t="shared" si="6"/>
        <v/>
      </c>
      <c r="AQ15" s="196" t="str">
        <f>IF(J15&gt;0,"",IF(J16&gt;0,1,""))</f>
        <v/>
      </c>
      <c r="AR15" s="196" t="str">
        <f>IF(J15="","",IF(C14&gt;0,"",1))</f>
        <v/>
      </c>
      <c r="AS15" s="195" t="str">
        <f t="shared" si="7"/>
        <v/>
      </c>
      <c r="AT15" s="195" t="str">
        <f t="shared" si="7"/>
        <v/>
      </c>
      <c r="AU15" s="195" t="str">
        <f t="shared" si="7"/>
        <v/>
      </c>
      <c r="AV15" s="195" t="str">
        <f t="shared" si="7"/>
        <v/>
      </c>
      <c r="AW15" s="196"/>
      <c r="AX15" s="195" t="str">
        <f t="shared" si="8"/>
        <v/>
      </c>
      <c r="AY15" s="195" t="str">
        <f t="shared" si="8"/>
        <v/>
      </c>
      <c r="AZ15" s="195" t="str">
        <f t="shared" si="8"/>
        <v/>
      </c>
      <c r="BA15" s="195" t="str">
        <f t="shared" si="8"/>
        <v/>
      </c>
    </row>
    <row r="16" spans="1:53" s="17" customFormat="1" ht="18" customHeight="1" thickBot="1">
      <c r="A16" s="345"/>
      <c r="B16" s="401" t="s">
        <v>35</v>
      </c>
      <c r="C16" s="392"/>
      <c r="D16" s="392"/>
      <c r="E16" s="392"/>
      <c r="F16" s="393"/>
      <c r="G16" s="354"/>
      <c r="H16" s="354"/>
      <c r="I16" s="10" t="s">
        <v>36</v>
      </c>
      <c r="J16" s="100"/>
      <c r="K16" s="11" t="str">
        <f>IF(J16&gt;0,VLOOKUP(J16,女子登録情報!$J$2:$K$21,2,0),"")</f>
        <v/>
      </c>
      <c r="L16" s="12" t="s">
        <v>37</v>
      </c>
      <c r="M16" s="214"/>
      <c r="N16" s="101" t="str">
        <f t="shared" si="4"/>
        <v/>
      </c>
      <c r="O16" s="200"/>
      <c r="P16" s="394"/>
      <c r="Q16" s="395"/>
      <c r="R16" s="396"/>
      <c r="S16" s="331"/>
      <c r="T16" s="331"/>
      <c r="U16" s="192"/>
      <c r="V16" s="192"/>
      <c r="W16" s="192"/>
      <c r="X16" s="192"/>
      <c r="Y16" s="195" t="str">
        <f>IF(C14="","",COUNTIF($B$14:$C$462,C14))</f>
        <v/>
      </c>
      <c r="Z16" s="195" t="str">
        <f>IF(C14="","",COUNTIF($J$14:$J$463,J16))</f>
        <v/>
      </c>
      <c r="AA16" s="195" t="str">
        <f>IF(C14="","",IF(AND(Y16&gt;1,Z16&gt;1),1,""))</f>
        <v/>
      </c>
      <c r="AB16" s="195" t="str">
        <f t="shared" si="9"/>
        <v/>
      </c>
      <c r="AC16" s="195" t="str">
        <f t="shared" si="10"/>
        <v/>
      </c>
      <c r="AD16" s="195" t="str">
        <f t="shared" si="5"/>
        <v/>
      </c>
      <c r="AE16" s="195" t="str">
        <f t="shared" si="5"/>
        <v/>
      </c>
      <c r="AF16" s="195" t="str">
        <f t="shared" si="6"/>
        <v/>
      </c>
      <c r="AG16" s="195" t="str">
        <f t="shared" si="6"/>
        <v/>
      </c>
      <c r="AH16" s="195" t="str">
        <f t="shared" si="6"/>
        <v/>
      </c>
      <c r="AI16" s="195" t="str">
        <f t="shared" si="6"/>
        <v/>
      </c>
      <c r="AJ16" s="195" t="str">
        <f t="shared" si="6"/>
        <v/>
      </c>
      <c r="AK16" s="195" t="str">
        <f t="shared" si="6"/>
        <v/>
      </c>
      <c r="AL16" s="195" t="str">
        <f t="shared" si="6"/>
        <v/>
      </c>
      <c r="AM16" s="195" t="str">
        <f t="shared" si="6"/>
        <v/>
      </c>
      <c r="AN16" s="195" t="str">
        <f t="shared" si="6"/>
        <v/>
      </c>
      <c r="AO16" s="195" t="str">
        <f t="shared" si="6"/>
        <v/>
      </c>
      <c r="AP16" s="195" t="str">
        <f t="shared" si="6"/>
        <v/>
      </c>
      <c r="AQ16" s="196" t="str">
        <f>IF(C14="","",IF(S14&gt;0,"",IF(T14&gt;0,"",IF(COUNTBLANK(J14:J16)&lt;3,"",1))))</f>
        <v/>
      </c>
      <c r="AR16" s="196" t="str">
        <f>IF(J16="","",IF(C14&gt;0,"",1))</f>
        <v/>
      </c>
      <c r="AS16" s="195" t="str">
        <f t="shared" si="7"/>
        <v/>
      </c>
      <c r="AT16" s="195" t="str">
        <f t="shared" si="7"/>
        <v/>
      </c>
      <c r="AU16" s="195" t="str">
        <f t="shared" si="7"/>
        <v/>
      </c>
      <c r="AV16" s="195" t="str">
        <f t="shared" si="7"/>
        <v/>
      </c>
      <c r="AW16" s="196"/>
      <c r="AX16" s="195" t="str">
        <f t="shared" si="8"/>
        <v/>
      </c>
      <c r="AY16" s="195" t="str">
        <f t="shared" si="8"/>
        <v/>
      </c>
      <c r="AZ16" s="195" t="str">
        <f t="shared" si="8"/>
        <v/>
      </c>
      <c r="BA16" s="195" t="str">
        <f t="shared" si="8"/>
        <v/>
      </c>
    </row>
    <row r="17" spans="1:53" s="17" customFormat="1" ht="18" customHeight="1" thickTop="1" thickBot="1">
      <c r="A17" s="343">
        <v>2</v>
      </c>
      <c r="B17" s="397" t="s">
        <v>1234</v>
      </c>
      <c r="C17" s="399"/>
      <c r="D17" s="399" t="str">
        <f>IF(C17&gt;0,VLOOKUP(C17,女子登録情報!$A$1:$H$2000,3,0),"")</f>
        <v/>
      </c>
      <c r="E17" s="399" t="str">
        <f>IF(C17&gt;0,VLOOKUP(C17,女子登録情報!$A$1:$H$2000,4,0),"")</f>
        <v/>
      </c>
      <c r="F17" s="97" t="str">
        <f>IF(C17&gt;0,VLOOKUP(C17,女子登録情報!$A$1:$H$2000,8,0),"")</f>
        <v/>
      </c>
      <c r="G17" s="352" t="e">
        <f>IF(F18&gt;0,VLOOKUP(F18,女子登録情報!$M$2:$N$48,2,0),"")</f>
        <v>#N/A</v>
      </c>
      <c r="H17" s="352" t="str">
        <f>IF(C17&gt;0,TEXT(C17,"100000000"),"")</f>
        <v/>
      </c>
      <c r="I17" s="6" t="s">
        <v>29</v>
      </c>
      <c r="J17" s="99"/>
      <c r="K17" s="7" t="str">
        <f>IF(J17&gt;0,VLOOKUP(J17,女子登録情報!$J$1:$K$21,2,0),"")</f>
        <v/>
      </c>
      <c r="L17" s="6" t="s">
        <v>32</v>
      </c>
      <c r="M17" s="205"/>
      <c r="N17" s="101" t="str">
        <f t="shared" si="4"/>
        <v/>
      </c>
      <c r="O17" s="197"/>
      <c r="P17" s="373"/>
      <c r="Q17" s="374"/>
      <c r="R17" s="375"/>
      <c r="S17" s="329" t="str">
        <f>IF(C17="","",IF(COUNTIF('様式Ⅱ(女子4×100mR)'!$C$18:$C$29,C17)=0,"",$A$5))</f>
        <v/>
      </c>
      <c r="T17" s="329" t="str">
        <f>IF(C17="","",IF(COUNTIF('様式Ⅱ(女子4×400mR)'!$C$18:$C$29,C17)=0,"",$A$5))</f>
        <v/>
      </c>
      <c r="U17" s="192"/>
      <c r="V17" s="192"/>
      <c r="W17" s="192"/>
      <c r="X17" s="192"/>
      <c r="Y17" s="195" t="str">
        <f>IF(C17="","",COUNTIF($B$14:$C$462,C17))</f>
        <v/>
      </c>
      <c r="Z17" s="195" t="str">
        <f t="shared" ref="Z17" si="11">IF(C17="","",COUNTIF($J$14:$J$463,J17))</f>
        <v/>
      </c>
      <c r="AA17" s="195" t="str">
        <f t="shared" ref="AA17" si="12">IF(C17="","",IF(AND(Y17&gt;1,Z17&gt;1),1,""))</f>
        <v/>
      </c>
      <c r="AB17" s="195" t="str">
        <f t="shared" si="9"/>
        <v/>
      </c>
      <c r="AC17" s="195" t="str">
        <f t="shared" si="10"/>
        <v/>
      </c>
      <c r="AD17" s="195" t="str">
        <f t="shared" si="5"/>
        <v/>
      </c>
      <c r="AE17" s="195" t="str">
        <f t="shared" si="5"/>
        <v/>
      </c>
      <c r="AF17" s="195" t="str">
        <f t="shared" si="6"/>
        <v/>
      </c>
      <c r="AG17" s="195" t="str">
        <f t="shared" si="6"/>
        <v/>
      </c>
      <c r="AH17" s="195" t="str">
        <f t="shared" si="6"/>
        <v/>
      </c>
      <c r="AI17" s="195" t="str">
        <f t="shared" si="6"/>
        <v/>
      </c>
      <c r="AJ17" s="195" t="str">
        <f t="shared" si="6"/>
        <v/>
      </c>
      <c r="AK17" s="195" t="str">
        <f t="shared" si="6"/>
        <v/>
      </c>
      <c r="AL17" s="195" t="str">
        <f t="shared" si="6"/>
        <v/>
      </c>
      <c r="AM17" s="195" t="str">
        <f t="shared" si="6"/>
        <v/>
      </c>
      <c r="AN17" s="195" t="str">
        <f t="shared" si="6"/>
        <v/>
      </c>
      <c r="AO17" s="195" t="str">
        <f t="shared" si="6"/>
        <v/>
      </c>
      <c r="AP17" s="195" t="str">
        <f t="shared" si="6"/>
        <v/>
      </c>
      <c r="AQ17" s="196" t="str">
        <f>IF(J17&gt;0,"",IF(J18&gt;0,1,""))</f>
        <v/>
      </c>
      <c r="AR17" s="196" t="str">
        <f>IF(J17="","",IF(C17&gt;0,"",1))</f>
        <v/>
      </c>
      <c r="AS17" s="195" t="str">
        <f t="shared" si="7"/>
        <v/>
      </c>
      <c r="AT17" s="195" t="str">
        <f t="shared" si="7"/>
        <v/>
      </c>
      <c r="AU17" s="195" t="str">
        <f t="shared" si="7"/>
        <v/>
      </c>
      <c r="AV17" s="195" t="str">
        <f t="shared" si="7"/>
        <v/>
      </c>
      <c r="AW17" s="196">
        <f>COUNTIF($C$14:C17,C17)</f>
        <v>0</v>
      </c>
      <c r="AX17" s="195" t="str">
        <f t="shared" si="8"/>
        <v/>
      </c>
      <c r="AY17" s="195" t="str">
        <f t="shared" si="8"/>
        <v/>
      </c>
      <c r="AZ17" s="195" t="str">
        <f t="shared" si="8"/>
        <v/>
      </c>
      <c r="BA17" s="195" t="str">
        <f t="shared" si="8"/>
        <v/>
      </c>
    </row>
    <row r="18" spans="1:53" s="17" customFormat="1" ht="18" customHeight="1" thickBot="1">
      <c r="A18" s="344"/>
      <c r="B18" s="398"/>
      <c r="C18" s="400"/>
      <c r="D18" s="400"/>
      <c r="E18" s="400"/>
      <c r="F18" s="98" t="str">
        <f>IF(C17&gt;0,VLOOKUP(C17,女子登録情報!$A$1:$H$2000,5,0),"")</f>
        <v/>
      </c>
      <c r="G18" s="353"/>
      <c r="H18" s="353"/>
      <c r="I18" s="9" t="s">
        <v>33</v>
      </c>
      <c r="J18" s="99"/>
      <c r="K18" s="7" t="str">
        <f>IF(J18&gt;0,VLOOKUP(J18,女子登録情報!$J$2:$K$21,2,0),"")</f>
        <v/>
      </c>
      <c r="L18" s="9" t="s">
        <v>34</v>
      </c>
      <c r="M18" s="213"/>
      <c r="N18" s="101" t="str">
        <f t="shared" si="4"/>
        <v/>
      </c>
      <c r="O18" s="197"/>
      <c r="P18" s="387"/>
      <c r="Q18" s="388"/>
      <c r="R18" s="389"/>
      <c r="S18" s="330"/>
      <c r="T18" s="330"/>
      <c r="U18" s="192"/>
      <c r="V18" s="192"/>
      <c r="W18" s="192"/>
      <c r="X18" s="192"/>
      <c r="Y18" s="195" t="str">
        <f>IF(C17="","",COUNTIF($B$14:$C$462,C17))</f>
        <v/>
      </c>
      <c r="Z18" s="195" t="str">
        <f t="shared" ref="Z18" si="13">IF(C17="","",COUNTIF($J$14:$J$463,J18))</f>
        <v/>
      </c>
      <c r="AA18" s="195" t="str">
        <f t="shared" ref="AA18" si="14">IF(C17="","",IF(AND(Y18&gt;1,Z18&gt;1),1,""))</f>
        <v/>
      </c>
      <c r="AB18" s="195" t="str">
        <f t="shared" si="9"/>
        <v/>
      </c>
      <c r="AC18" s="195" t="str">
        <f t="shared" si="10"/>
        <v/>
      </c>
      <c r="AD18" s="195" t="str">
        <f t="shared" si="5"/>
        <v/>
      </c>
      <c r="AE18" s="195" t="str">
        <f t="shared" si="5"/>
        <v/>
      </c>
      <c r="AF18" s="195" t="str">
        <f t="shared" si="6"/>
        <v/>
      </c>
      <c r="AG18" s="195" t="str">
        <f t="shared" si="6"/>
        <v/>
      </c>
      <c r="AH18" s="195" t="str">
        <f t="shared" si="6"/>
        <v/>
      </c>
      <c r="AI18" s="195" t="str">
        <f t="shared" si="6"/>
        <v/>
      </c>
      <c r="AJ18" s="195" t="str">
        <f t="shared" si="6"/>
        <v/>
      </c>
      <c r="AK18" s="195" t="str">
        <f t="shared" si="6"/>
        <v/>
      </c>
      <c r="AL18" s="195" t="str">
        <f t="shared" si="6"/>
        <v/>
      </c>
      <c r="AM18" s="195" t="str">
        <f t="shared" si="6"/>
        <v/>
      </c>
      <c r="AN18" s="195" t="str">
        <f t="shared" si="6"/>
        <v/>
      </c>
      <c r="AO18" s="195" t="str">
        <f t="shared" si="6"/>
        <v/>
      </c>
      <c r="AP18" s="195" t="str">
        <f t="shared" si="6"/>
        <v/>
      </c>
      <c r="AQ18" s="196" t="str">
        <f>IF(J18&gt;0,"",IF(J19&gt;0,1,""))</f>
        <v/>
      </c>
      <c r="AR18" s="196" t="str">
        <f>IF(J18="","",IF(C17&gt;0,"",1))</f>
        <v/>
      </c>
      <c r="AS18" s="195" t="str">
        <f t="shared" si="7"/>
        <v/>
      </c>
      <c r="AT18" s="195" t="str">
        <f t="shared" si="7"/>
        <v/>
      </c>
      <c r="AU18" s="195" t="str">
        <f t="shared" si="7"/>
        <v/>
      </c>
      <c r="AV18" s="195" t="str">
        <f t="shared" si="7"/>
        <v/>
      </c>
      <c r="AW18" s="196"/>
      <c r="AX18" s="195" t="str">
        <f t="shared" si="8"/>
        <v/>
      </c>
      <c r="AY18" s="195" t="str">
        <f t="shared" si="8"/>
        <v/>
      </c>
      <c r="AZ18" s="195" t="str">
        <f t="shared" si="8"/>
        <v/>
      </c>
      <c r="BA18" s="195" t="str">
        <f t="shared" si="8"/>
        <v/>
      </c>
    </row>
    <row r="19" spans="1:53" s="17" customFormat="1" ht="18" customHeight="1" thickBot="1">
      <c r="A19" s="345"/>
      <c r="B19" s="390" t="s">
        <v>35</v>
      </c>
      <c r="C19" s="391"/>
      <c r="D19" s="392"/>
      <c r="E19" s="392"/>
      <c r="F19" s="393"/>
      <c r="G19" s="354"/>
      <c r="H19" s="354"/>
      <c r="I19" s="10" t="s">
        <v>36</v>
      </c>
      <c r="J19" s="100"/>
      <c r="K19" s="11" t="str">
        <f>IF(J19&gt;0,VLOOKUP(J19,女子登録情報!$J$2:$K$21,2,0),"")</f>
        <v/>
      </c>
      <c r="L19" s="12" t="s">
        <v>37</v>
      </c>
      <c r="M19" s="214"/>
      <c r="N19" s="101" t="str">
        <f t="shared" si="4"/>
        <v/>
      </c>
      <c r="O19" s="200"/>
      <c r="P19" s="394"/>
      <c r="Q19" s="395"/>
      <c r="R19" s="396"/>
      <c r="S19" s="331"/>
      <c r="T19" s="331"/>
      <c r="U19" s="192"/>
      <c r="V19" s="192"/>
      <c r="W19" s="192"/>
      <c r="X19" s="192"/>
      <c r="Y19" s="195" t="str">
        <f>IF(C17="","",COUNTIF($B$14:$C$462,C17))</f>
        <v/>
      </c>
      <c r="Z19" s="195" t="str">
        <f t="shared" ref="Z19" si="15">IF(C17="","",COUNTIF($J$14:$J$463,J19))</f>
        <v/>
      </c>
      <c r="AA19" s="195" t="str">
        <f t="shared" ref="AA19" si="16">IF(C17="","",IF(AND(Y19&gt;1,Z19&gt;1),1,""))</f>
        <v/>
      </c>
      <c r="AB19" s="195" t="str">
        <f t="shared" si="9"/>
        <v/>
      </c>
      <c r="AC19" s="195" t="str">
        <f t="shared" si="10"/>
        <v/>
      </c>
      <c r="AD19" s="195" t="str">
        <f t="shared" si="5"/>
        <v/>
      </c>
      <c r="AE19" s="195" t="str">
        <f t="shared" si="5"/>
        <v/>
      </c>
      <c r="AF19" s="195" t="str">
        <f t="shared" si="6"/>
        <v/>
      </c>
      <c r="AG19" s="195" t="str">
        <f t="shared" si="6"/>
        <v/>
      </c>
      <c r="AH19" s="195" t="str">
        <f t="shared" si="6"/>
        <v/>
      </c>
      <c r="AI19" s="195" t="str">
        <f t="shared" si="6"/>
        <v/>
      </c>
      <c r="AJ19" s="195" t="str">
        <f t="shared" si="6"/>
        <v/>
      </c>
      <c r="AK19" s="195" t="str">
        <f t="shared" si="6"/>
        <v/>
      </c>
      <c r="AL19" s="195" t="str">
        <f t="shared" si="6"/>
        <v/>
      </c>
      <c r="AM19" s="195" t="str">
        <f t="shared" si="6"/>
        <v/>
      </c>
      <c r="AN19" s="195" t="str">
        <f t="shared" si="6"/>
        <v/>
      </c>
      <c r="AO19" s="195" t="str">
        <f t="shared" si="6"/>
        <v/>
      </c>
      <c r="AP19" s="195" t="str">
        <f t="shared" si="6"/>
        <v/>
      </c>
      <c r="AQ19" s="196" t="str">
        <f>IF(C17="","",IF(S17&gt;0,"",IF(T17&gt;0,"",IF(COUNTBLANK(J17:J19)&lt;3,"",1))))</f>
        <v/>
      </c>
      <c r="AR19" s="196" t="str">
        <f>IF(J19="","",IF(C17&gt;0,"",1))</f>
        <v/>
      </c>
      <c r="AS19" s="195" t="str">
        <f t="shared" si="7"/>
        <v/>
      </c>
      <c r="AT19" s="195" t="str">
        <f t="shared" si="7"/>
        <v/>
      </c>
      <c r="AU19" s="195" t="str">
        <f t="shared" si="7"/>
        <v/>
      </c>
      <c r="AV19" s="195" t="str">
        <f t="shared" si="7"/>
        <v/>
      </c>
      <c r="AW19" s="196"/>
      <c r="AX19" s="195" t="str">
        <f t="shared" si="8"/>
        <v/>
      </c>
      <c r="AY19" s="195" t="str">
        <f t="shared" si="8"/>
        <v/>
      </c>
      <c r="AZ19" s="195" t="str">
        <f t="shared" si="8"/>
        <v/>
      </c>
      <c r="BA19" s="195" t="str">
        <f t="shared" si="8"/>
        <v/>
      </c>
    </row>
    <row r="20" spans="1:53" s="17" customFormat="1" ht="18" customHeight="1" thickTop="1" thickBot="1">
      <c r="A20" s="343">
        <v>3</v>
      </c>
      <c r="B20" s="397" t="s">
        <v>1301</v>
      </c>
      <c r="C20" s="399"/>
      <c r="D20" s="399" t="str">
        <f>IF(C20&gt;0,VLOOKUP(C20,女子登録情報!$A$1:$H$2000,3,0),"")</f>
        <v/>
      </c>
      <c r="E20" s="399" t="str">
        <f>IF(C20&gt;0,VLOOKUP(C20,女子登録情報!$A$1:$H$2000,4,0),"")</f>
        <v/>
      </c>
      <c r="F20" s="97" t="str">
        <f>IF(C20&gt;0,VLOOKUP(C20,女子登録情報!$A$1:$H$2000,8,0),"")</f>
        <v/>
      </c>
      <c r="G20" s="352" t="e">
        <f>IF(F21&gt;0,VLOOKUP(F21,女子登録情報!$M$2:$N$48,2,0),"")</f>
        <v>#N/A</v>
      </c>
      <c r="H20" s="352" t="str">
        <f>IF(C20&gt;0,TEXT(C20,"100000000"),"")</f>
        <v/>
      </c>
      <c r="I20" s="6" t="s">
        <v>29</v>
      </c>
      <c r="J20" s="99"/>
      <c r="K20" s="7" t="str">
        <f>IF(J20&gt;0,VLOOKUP(J20,女子登録情報!$J$1:$K$21,2,0),"")</f>
        <v/>
      </c>
      <c r="L20" s="6" t="s">
        <v>32</v>
      </c>
      <c r="M20" s="205"/>
      <c r="N20" s="101" t="str">
        <f t="shared" si="4"/>
        <v/>
      </c>
      <c r="O20" s="197"/>
      <c r="P20" s="373"/>
      <c r="Q20" s="374"/>
      <c r="R20" s="375"/>
      <c r="S20" s="329" t="str">
        <f>IF(C20="","",IF(COUNTIF('様式Ⅱ(女子4×100mR)'!$C$18:$C$29,C20)=0,"",$A$5))</f>
        <v/>
      </c>
      <c r="T20" s="329" t="str">
        <f>IF(C20="","",IF(COUNTIF('様式Ⅱ(女子4×400mR)'!$C$18:$C$29,C20)=0,"",$A$5))</f>
        <v/>
      </c>
      <c r="U20" s="192"/>
      <c r="V20" s="192"/>
      <c r="W20" s="192"/>
      <c r="X20" s="192"/>
      <c r="Y20" s="195" t="str">
        <f>IF(C20="","",COUNTIF($B$14:$C$462,C20))</f>
        <v/>
      </c>
      <c r="Z20" s="195" t="str">
        <f t="shared" ref="Z20" si="17">IF(C20="","",COUNTIF($J$14:$J$463,J20))</f>
        <v/>
      </c>
      <c r="AA20" s="195" t="str">
        <f t="shared" ref="AA20" si="18">IF(C20="","",IF(AND(Y20&gt;1,Z20&gt;1),1,""))</f>
        <v/>
      </c>
      <c r="AB20" s="195" t="str">
        <f t="shared" si="9"/>
        <v/>
      </c>
      <c r="AC20" s="195" t="str">
        <f t="shared" si="10"/>
        <v/>
      </c>
      <c r="AD20" s="195" t="str">
        <f t="shared" si="5"/>
        <v/>
      </c>
      <c r="AE20" s="195" t="str">
        <f t="shared" si="5"/>
        <v/>
      </c>
      <c r="AF20" s="195" t="str">
        <f t="shared" si="6"/>
        <v/>
      </c>
      <c r="AG20" s="195" t="str">
        <f t="shared" si="6"/>
        <v/>
      </c>
      <c r="AH20" s="195" t="str">
        <f t="shared" si="6"/>
        <v/>
      </c>
      <c r="AI20" s="195" t="str">
        <f t="shared" si="6"/>
        <v/>
      </c>
      <c r="AJ20" s="195" t="str">
        <f t="shared" si="6"/>
        <v/>
      </c>
      <c r="AK20" s="195" t="str">
        <f t="shared" si="6"/>
        <v/>
      </c>
      <c r="AL20" s="195" t="str">
        <f t="shared" si="6"/>
        <v/>
      </c>
      <c r="AM20" s="195" t="str">
        <f t="shared" si="6"/>
        <v/>
      </c>
      <c r="AN20" s="195" t="str">
        <f t="shared" si="6"/>
        <v/>
      </c>
      <c r="AO20" s="195" t="str">
        <f t="shared" si="6"/>
        <v/>
      </c>
      <c r="AP20" s="195" t="str">
        <f t="shared" si="6"/>
        <v/>
      </c>
      <c r="AQ20" s="196" t="str">
        <f>IF(J20&gt;0,"",IF(J21&gt;0,1,""))</f>
        <v/>
      </c>
      <c r="AR20" s="196" t="str">
        <f>IF(J20="","",IF(C20&gt;0,"",1))</f>
        <v/>
      </c>
      <c r="AS20" s="195" t="str">
        <f t="shared" si="7"/>
        <v/>
      </c>
      <c r="AT20" s="195" t="str">
        <f t="shared" si="7"/>
        <v/>
      </c>
      <c r="AU20" s="195" t="str">
        <f t="shared" si="7"/>
        <v/>
      </c>
      <c r="AV20" s="195" t="str">
        <f t="shared" si="7"/>
        <v/>
      </c>
      <c r="AW20" s="196">
        <f>COUNTIF($C$14:C20,C20)</f>
        <v>0</v>
      </c>
      <c r="AX20" s="195" t="str">
        <f t="shared" si="8"/>
        <v/>
      </c>
      <c r="AY20" s="195" t="str">
        <f t="shared" si="8"/>
        <v/>
      </c>
      <c r="AZ20" s="195" t="str">
        <f t="shared" si="8"/>
        <v/>
      </c>
      <c r="BA20" s="195" t="str">
        <f t="shared" si="8"/>
        <v/>
      </c>
    </row>
    <row r="21" spans="1:53" s="17" customFormat="1" ht="18" customHeight="1" thickBot="1">
      <c r="A21" s="344"/>
      <c r="B21" s="398"/>
      <c r="C21" s="400"/>
      <c r="D21" s="400"/>
      <c r="E21" s="400"/>
      <c r="F21" s="98" t="str">
        <f>IF(C20&gt;0,VLOOKUP(C20,女子登録情報!$A$1:$H$2000,5,0),"")</f>
        <v/>
      </c>
      <c r="G21" s="353"/>
      <c r="H21" s="353"/>
      <c r="I21" s="9" t="s">
        <v>33</v>
      </c>
      <c r="J21" s="99"/>
      <c r="K21" s="7" t="str">
        <f>IF(J21&gt;0,VLOOKUP(J21,女子登録情報!$J$2:$K$21,2,0),"")</f>
        <v/>
      </c>
      <c r="L21" s="9" t="s">
        <v>34</v>
      </c>
      <c r="M21" s="213"/>
      <c r="N21" s="101" t="str">
        <f t="shared" si="4"/>
        <v/>
      </c>
      <c r="O21" s="197"/>
      <c r="P21" s="387"/>
      <c r="Q21" s="388"/>
      <c r="R21" s="389"/>
      <c r="S21" s="330"/>
      <c r="T21" s="330"/>
      <c r="U21" s="192"/>
      <c r="V21" s="192"/>
      <c r="W21" s="192"/>
      <c r="X21" s="192"/>
      <c r="Y21" s="195" t="str">
        <f>IF(C20="","",COUNTIF($B$14:$C$462,C20))</f>
        <v/>
      </c>
      <c r="Z21" s="195" t="str">
        <f t="shared" ref="Z21" si="19">IF(C20="","",COUNTIF($J$14:$J$463,J21))</f>
        <v/>
      </c>
      <c r="AA21" s="195" t="str">
        <f t="shared" ref="AA21" si="20">IF(C20="","",IF(AND(Y21&gt;1,Z21&gt;1),1,""))</f>
        <v/>
      </c>
      <c r="AB21" s="195" t="str">
        <f t="shared" si="9"/>
        <v/>
      </c>
      <c r="AC21" s="195" t="str">
        <f t="shared" si="10"/>
        <v/>
      </c>
      <c r="AD21" s="195" t="str">
        <f t="shared" si="5"/>
        <v/>
      </c>
      <c r="AE21" s="195" t="str">
        <f t="shared" si="5"/>
        <v/>
      </c>
      <c r="AF21" s="195" t="str">
        <f t="shared" si="6"/>
        <v/>
      </c>
      <c r="AG21" s="195" t="str">
        <f t="shared" si="6"/>
        <v/>
      </c>
      <c r="AH21" s="195" t="str">
        <f t="shared" si="6"/>
        <v/>
      </c>
      <c r="AI21" s="195" t="str">
        <f t="shared" si="6"/>
        <v/>
      </c>
      <c r="AJ21" s="195" t="str">
        <f t="shared" si="6"/>
        <v/>
      </c>
      <c r="AK21" s="195" t="str">
        <f t="shared" si="6"/>
        <v/>
      </c>
      <c r="AL21" s="195" t="str">
        <f t="shared" si="6"/>
        <v/>
      </c>
      <c r="AM21" s="195" t="str">
        <f t="shared" si="6"/>
        <v/>
      </c>
      <c r="AN21" s="195" t="str">
        <f t="shared" si="6"/>
        <v/>
      </c>
      <c r="AO21" s="195" t="str">
        <f t="shared" si="6"/>
        <v/>
      </c>
      <c r="AP21" s="195" t="str">
        <f t="shared" si="6"/>
        <v/>
      </c>
      <c r="AQ21" s="196" t="str">
        <f>IF(J21&gt;0,"",IF(J22&gt;0,1,""))</f>
        <v/>
      </c>
      <c r="AR21" s="196" t="str">
        <f>IF(J21="","",IF(C20&gt;0,"",1))</f>
        <v/>
      </c>
      <c r="AS21" s="195" t="str">
        <f t="shared" si="7"/>
        <v/>
      </c>
      <c r="AT21" s="195" t="str">
        <f t="shared" si="7"/>
        <v/>
      </c>
      <c r="AU21" s="195" t="str">
        <f t="shared" si="7"/>
        <v/>
      </c>
      <c r="AV21" s="195" t="str">
        <f t="shared" si="7"/>
        <v/>
      </c>
      <c r="AW21" s="196"/>
      <c r="AX21" s="195" t="str">
        <f t="shared" si="8"/>
        <v/>
      </c>
      <c r="AY21" s="195" t="str">
        <f t="shared" si="8"/>
        <v/>
      </c>
      <c r="AZ21" s="195" t="str">
        <f t="shared" si="8"/>
        <v/>
      </c>
      <c r="BA21" s="195" t="str">
        <f t="shared" si="8"/>
        <v/>
      </c>
    </row>
    <row r="22" spans="1:53" s="17" customFormat="1" ht="18" customHeight="1" thickBot="1">
      <c r="A22" s="345"/>
      <c r="B22" s="390" t="s">
        <v>35</v>
      </c>
      <c r="C22" s="391"/>
      <c r="D22" s="392"/>
      <c r="E22" s="392"/>
      <c r="F22" s="393"/>
      <c r="G22" s="354"/>
      <c r="H22" s="354"/>
      <c r="I22" s="10" t="s">
        <v>36</v>
      </c>
      <c r="J22" s="100"/>
      <c r="K22" s="11" t="str">
        <f>IF(J22&gt;0,VLOOKUP(J22,女子登録情報!$J$2:$K$21,2,0),"")</f>
        <v/>
      </c>
      <c r="L22" s="12" t="s">
        <v>37</v>
      </c>
      <c r="M22" s="214"/>
      <c r="N22" s="101" t="str">
        <f t="shared" si="4"/>
        <v/>
      </c>
      <c r="O22" s="200"/>
      <c r="P22" s="394"/>
      <c r="Q22" s="395"/>
      <c r="R22" s="396"/>
      <c r="S22" s="331"/>
      <c r="T22" s="331"/>
      <c r="U22" s="192"/>
      <c r="V22" s="192"/>
      <c r="W22" s="192"/>
      <c r="X22" s="192"/>
      <c r="Y22" s="195" t="str">
        <f>IF(C20="","",COUNTIF($B$14:$C$462,C20))</f>
        <v/>
      </c>
      <c r="Z22" s="195" t="str">
        <f t="shared" ref="Z22" si="21">IF(C20="","",COUNTIF($J$14:$J$463,J22))</f>
        <v/>
      </c>
      <c r="AA22" s="195" t="str">
        <f t="shared" ref="AA22" si="22">IF(C20="","",IF(AND(Y22&gt;1,Z22&gt;1),1,""))</f>
        <v/>
      </c>
      <c r="AB22" s="195" t="str">
        <f t="shared" si="9"/>
        <v/>
      </c>
      <c r="AC22" s="195" t="str">
        <f t="shared" si="10"/>
        <v/>
      </c>
      <c r="AD22" s="195" t="str">
        <f t="shared" si="5"/>
        <v/>
      </c>
      <c r="AE22" s="195" t="str">
        <f t="shared" si="5"/>
        <v/>
      </c>
      <c r="AF22" s="195" t="str">
        <f t="shared" si="6"/>
        <v/>
      </c>
      <c r="AG22" s="195" t="str">
        <f t="shared" si="6"/>
        <v/>
      </c>
      <c r="AH22" s="195" t="str">
        <f t="shared" si="6"/>
        <v/>
      </c>
      <c r="AI22" s="195" t="str">
        <f t="shared" si="6"/>
        <v/>
      </c>
      <c r="AJ22" s="195" t="str">
        <f t="shared" si="6"/>
        <v/>
      </c>
      <c r="AK22" s="195" t="str">
        <f t="shared" si="6"/>
        <v/>
      </c>
      <c r="AL22" s="195" t="str">
        <f t="shared" si="6"/>
        <v/>
      </c>
      <c r="AM22" s="195" t="str">
        <f t="shared" si="6"/>
        <v/>
      </c>
      <c r="AN22" s="195" t="str">
        <f t="shared" si="6"/>
        <v/>
      </c>
      <c r="AO22" s="195" t="str">
        <f t="shared" si="6"/>
        <v/>
      </c>
      <c r="AP22" s="195" t="str">
        <f t="shared" si="6"/>
        <v/>
      </c>
      <c r="AQ22" s="196" t="str">
        <f>IF(C20="","",IF(S20&gt;0,"",IF(T20&gt;0,"",IF(COUNTBLANK(J20:J22)&lt;3,"",1))))</f>
        <v/>
      </c>
      <c r="AR22" s="196" t="str">
        <f>IF(J22="","",IF(C20&gt;0,"",1))</f>
        <v/>
      </c>
      <c r="AS22" s="195" t="str">
        <f t="shared" si="7"/>
        <v/>
      </c>
      <c r="AT22" s="195" t="str">
        <f t="shared" si="7"/>
        <v/>
      </c>
      <c r="AU22" s="195" t="str">
        <f t="shared" si="7"/>
        <v/>
      </c>
      <c r="AV22" s="195" t="str">
        <f t="shared" si="7"/>
        <v/>
      </c>
      <c r="AW22" s="196"/>
      <c r="AX22" s="195" t="str">
        <f t="shared" si="8"/>
        <v/>
      </c>
      <c r="AY22" s="195" t="str">
        <f t="shared" si="8"/>
        <v/>
      </c>
      <c r="AZ22" s="195" t="str">
        <f t="shared" si="8"/>
        <v/>
      </c>
      <c r="BA22" s="195" t="str">
        <f t="shared" si="8"/>
        <v/>
      </c>
    </row>
    <row r="23" spans="1:53" s="17" customFormat="1" ht="18" customHeight="1" thickTop="1" thickBot="1">
      <c r="A23" s="343">
        <v>4</v>
      </c>
      <c r="B23" s="397" t="s">
        <v>1234</v>
      </c>
      <c r="C23" s="399"/>
      <c r="D23" s="399" t="str">
        <f>IF(C23&gt;0,VLOOKUP(C23,女子登録情報!$A$1:$H$2000,3,0),"")</f>
        <v/>
      </c>
      <c r="E23" s="399" t="str">
        <f>IF(C23&gt;0,VLOOKUP(C23,女子登録情報!$A$1:$H$2000,4,0),"")</f>
        <v/>
      </c>
      <c r="F23" s="97" t="str">
        <f>IF(C23&gt;0,VLOOKUP(C23,女子登録情報!$A$1:$H$2000,8,0),"")</f>
        <v/>
      </c>
      <c r="G23" s="352" t="e">
        <f>IF(F24&gt;0,VLOOKUP(F24,女子登録情報!$M$2:$N$48,2,0),"")</f>
        <v>#N/A</v>
      </c>
      <c r="H23" s="352" t="str">
        <f>IF(C23&gt;0,TEXT(C23,"100000000"),"")</f>
        <v/>
      </c>
      <c r="I23" s="6" t="s">
        <v>29</v>
      </c>
      <c r="J23" s="99"/>
      <c r="K23" s="7" t="str">
        <f>IF(J23&gt;0,VLOOKUP(J23,女子登録情報!$J$1:$K$21,2,0),"")</f>
        <v/>
      </c>
      <c r="L23" s="6" t="s">
        <v>32</v>
      </c>
      <c r="M23" s="205"/>
      <c r="N23" s="101" t="str">
        <f t="shared" si="4"/>
        <v/>
      </c>
      <c r="O23" s="197"/>
      <c r="P23" s="373"/>
      <c r="Q23" s="374"/>
      <c r="R23" s="375"/>
      <c r="S23" s="329" t="str">
        <f>IF(C23="","",IF(COUNTIF('様式Ⅱ(女子4×100mR)'!$C$18:$C$29,C23)=0,"",$A$5))</f>
        <v/>
      </c>
      <c r="T23" s="329" t="str">
        <f>IF(C23="","",IF(COUNTIF('様式Ⅱ(女子4×400mR)'!$C$18:$C$29,C23)=0,"",$A$5))</f>
        <v/>
      </c>
      <c r="Y23" s="195" t="str">
        <f>IF(C23="","",COUNTIF($B$14:$C$462,C23))</f>
        <v/>
      </c>
      <c r="Z23" s="195" t="str">
        <f t="shared" ref="Z23" si="23">IF(C23="","",COUNTIF($J$14:$J$463,J23))</f>
        <v/>
      </c>
      <c r="AA23" s="195" t="str">
        <f t="shared" ref="AA23" si="24">IF(C23="","",IF(AND(Y23&gt;1,Z23&gt;1),1,""))</f>
        <v/>
      </c>
      <c r="AB23" s="195" t="str">
        <f t="shared" si="9"/>
        <v/>
      </c>
      <c r="AC23" s="195" t="str">
        <f t="shared" si="10"/>
        <v/>
      </c>
      <c r="AD23" s="195" t="str">
        <f t="shared" si="5"/>
        <v/>
      </c>
      <c r="AE23" s="195" t="str">
        <f t="shared" si="5"/>
        <v/>
      </c>
      <c r="AF23" s="195" t="str">
        <f t="shared" si="6"/>
        <v/>
      </c>
      <c r="AG23" s="195" t="str">
        <f t="shared" si="6"/>
        <v/>
      </c>
      <c r="AH23" s="195" t="str">
        <f t="shared" si="6"/>
        <v/>
      </c>
      <c r="AI23" s="195" t="str">
        <f t="shared" si="6"/>
        <v/>
      </c>
      <c r="AJ23" s="195" t="str">
        <f t="shared" si="6"/>
        <v/>
      </c>
      <c r="AK23" s="195" t="str">
        <f t="shared" si="6"/>
        <v/>
      </c>
      <c r="AL23" s="195" t="str">
        <f t="shared" si="6"/>
        <v/>
      </c>
      <c r="AM23" s="195" t="str">
        <f t="shared" si="6"/>
        <v/>
      </c>
      <c r="AN23" s="195" t="str">
        <f t="shared" si="6"/>
        <v/>
      </c>
      <c r="AO23" s="195" t="str">
        <f t="shared" si="6"/>
        <v/>
      </c>
      <c r="AP23" s="195" t="str">
        <f t="shared" si="6"/>
        <v/>
      </c>
      <c r="AQ23" s="196" t="str">
        <f>IF(J23&gt;0,"",IF(J24&gt;0,1,""))</f>
        <v/>
      </c>
      <c r="AR23" s="196" t="str">
        <f>IF(J23="","",IF(C23&gt;0,"",1))</f>
        <v/>
      </c>
      <c r="AS23" s="195" t="str">
        <f t="shared" si="7"/>
        <v/>
      </c>
      <c r="AT23" s="195" t="str">
        <f t="shared" si="7"/>
        <v/>
      </c>
      <c r="AU23" s="195" t="str">
        <f t="shared" si="7"/>
        <v/>
      </c>
      <c r="AV23" s="195" t="str">
        <f t="shared" si="7"/>
        <v/>
      </c>
      <c r="AW23" s="196">
        <f>COUNTIF($C$14:C23,C23)</f>
        <v>0</v>
      </c>
      <c r="AX23" s="195" t="str">
        <f t="shared" si="8"/>
        <v/>
      </c>
      <c r="AY23" s="195" t="str">
        <f t="shared" si="8"/>
        <v/>
      </c>
      <c r="AZ23" s="195" t="str">
        <f t="shared" si="8"/>
        <v/>
      </c>
      <c r="BA23" s="195" t="str">
        <f t="shared" si="8"/>
        <v/>
      </c>
    </row>
    <row r="24" spans="1:53" s="17" customFormat="1" ht="18" customHeight="1" thickBot="1">
      <c r="A24" s="344"/>
      <c r="B24" s="398"/>
      <c r="C24" s="400"/>
      <c r="D24" s="400"/>
      <c r="E24" s="400"/>
      <c r="F24" s="98" t="str">
        <f>IF(C23&gt;0,VLOOKUP(C23,女子登録情報!$A$1:$H$2000,5,0),"")</f>
        <v/>
      </c>
      <c r="G24" s="353"/>
      <c r="H24" s="353"/>
      <c r="I24" s="9" t="s">
        <v>33</v>
      </c>
      <c r="J24" s="99"/>
      <c r="K24" s="7" t="str">
        <f>IF(J24&gt;0,VLOOKUP(J24,女子登録情報!$J$2:$K$21,2,0),"")</f>
        <v/>
      </c>
      <c r="L24" s="9" t="s">
        <v>34</v>
      </c>
      <c r="M24" s="213"/>
      <c r="N24" s="101" t="str">
        <f t="shared" si="4"/>
        <v/>
      </c>
      <c r="O24" s="197"/>
      <c r="P24" s="387"/>
      <c r="Q24" s="388"/>
      <c r="R24" s="389"/>
      <c r="S24" s="330"/>
      <c r="T24" s="330"/>
      <c r="Y24" s="195" t="str">
        <f>IF(C23="","",COUNTIF($B$14:$C$462,C23))</f>
        <v/>
      </c>
      <c r="Z24" s="195" t="str">
        <f t="shared" ref="Z24" si="25">IF(C23="","",COUNTIF($J$14:$J$463,J24))</f>
        <v/>
      </c>
      <c r="AA24" s="195" t="str">
        <f t="shared" ref="AA24" si="26">IF(C23="","",IF(AND(Y24&gt;1,Z24&gt;1),1,""))</f>
        <v/>
      </c>
      <c r="AB24" s="195" t="str">
        <f t="shared" si="9"/>
        <v/>
      </c>
      <c r="AC24" s="195" t="str">
        <f t="shared" si="10"/>
        <v/>
      </c>
      <c r="AD24" s="195" t="str">
        <f t="shared" si="5"/>
        <v/>
      </c>
      <c r="AE24" s="195" t="str">
        <f t="shared" si="5"/>
        <v/>
      </c>
      <c r="AF24" s="195" t="str">
        <f t="shared" si="6"/>
        <v/>
      </c>
      <c r="AG24" s="195" t="str">
        <f t="shared" si="6"/>
        <v/>
      </c>
      <c r="AH24" s="195" t="str">
        <f t="shared" si="6"/>
        <v/>
      </c>
      <c r="AI24" s="195" t="str">
        <f t="shared" si="6"/>
        <v/>
      </c>
      <c r="AJ24" s="195" t="str">
        <f t="shared" si="6"/>
        <v/>
      </c>
      <c r="AK24" s="195" t="str">
        <f t="shared" si="6"/>
        <v/>
      </c>
      <c r="AL24" s="195" t="str">
        <f t="shared" si="6"/>
        <v/>
      </c>
      <c r="AM24" s="195" t="str">
        <f t="shared" si="6"/>
        <v/>
      </c>
      <c r="AN24" s="195" t="str">
        <f t="shared" si="6"/>
        <v/>
      </c>
      <c r="AO24" s="195" t="str">
        <f t="shared" si="6"/>
        <v/>
      </c>
      <c r="AP24" s="195" t="str">
        <f t="shared" si="6"/>
        <v/>
      </c>
      <c r="AQ24" s="196" t="str">
        <f>IF(J24&gt;0,"",IF(J25&gt;0,1,""))</f>
        <v/>
      </c>
      <c r="AR24" s="196" t="str">
        <f>IF(J24="","",IF(C23&gt;0,"",1))</f>
        <v/>
      </c>
      <c r="AS24" s="195" t="str">
        <f t="shared" si="7"/>
        <v/>
      </c>
      <c r="AT24" s="195" t="str">
        <f t="shared" si="7"/>
        <v/>
      </c>
      <c r="AU24" s="195" t="str">
        <f t="shared" si="7"/>
        <v/>
      </c>
      <c r="AV24" s="195" t="str">
        <f t="shared" si="7"/>
        <v/>
      </c>
      <c r="AW24" s="196"/>
      <c r="AX24" s="195" t="str">
        <f t="shared" si="8"/>
        <v/>
      </c>
      <c r="AY24" s="195" t="str">
        <f t="shared" si="8"/>
        <v/>
      </c>
      <c r="AZ24" s="195" t="str">
        <f t="shared" si="8"/>
        <v/>
      </c>
      <c r="BA24" s="195" t="str">
        <f t="shared" si="8"/>
        <v/>
      </c>
    </row>
    <row r="25" spans="1:53" s="17" customFormat="1" ht="18" customHeight="1" thickBot="1">
      <c r="A25" s="345"/>
      <c r="B25" s="390" t="s">
        <v>35</v>
      </c>
      <c r="C25" s="391"/>
      <c r="D25" s="392"/>
      <c r="E25" s="392"/>
      <c r="F25" s="393"/>
      <c r="G25" s="354"/>
      <c r="H25" s="354"/>
      <c r="I25" s="10" t="s">
        <v>36</v>
      </c>
      <c r="J25" s="100"/>
      <c r="K25" s="11" t="str">
        <f>IF(J25&gt;0,VLOOKUP(J25,女子登録情報!$J$2:$K$21,2,0),"")</f>
        <v/>
      </c>
      <c r="L25" s="12" t="s">
        <v>37</v>
      </c>
      <c r="M25" s="214"/>
      <c r="N25" s="101" t="str">
        <f t="shared" si="4"/>
        <v/>
      </c>
      <c r="O25" s="200"/>
      <c r="P25" s="394"/>
      <c r="Q25" s="395"/>
      <c r="R25" s="396"/>
      <c r="S25" s="331"/>
      <c r="T25" s="331"/>
      <c r="Y25" s="195" t="str">
        <f>IF(C23="","",COUNTIF($B$14:$C$462,C23))</f>
        <v/>
      </c>
      <c r="Z25" s="195" t="str">
        <f t="shared" ref="Z25" si="27">IF(C23="","",COUNTIF($J$14:$J$463,J25))</f>
        <v/>
      </c>
      <c r="AA25" s="195" t="str">
        <f t="shared" ref="AA25" si="28">IF(C23="","",IF(AND(Y25&gt;1,Z25&gt;1),1,""))</f>
        <v/>
      </c>
      <c r="AB25" s="195" t="str">
        <f t="shared" si="9"/>
        <v/>
      </c>
      <c r="AC25" s="195" t="str">
        <f t="shared" si="10"/>
        <v/>
      </c>
      <c r="AD25" s="195" t="str">
        <f t="shared" si="5"/>
        <v/>
      </c>
      <c r="AE25" s="195" t="str">
        <f t="shared" si="5"/>
        <v/>
      </c>
      <c r="AF25" s="195" t="str">
        <f t="shared" si="6"/>
        <v/>
      </c>
      <c r="AG25" s="195" t="str">
        <f t="shared" si="6"/>
        <v/>
      </c>
      <c r="AH25" s="195" t="str">
        <f t="shared" si="6"/>
        <v/>
      </c>
      <c r="AI25" s="195" t="str">
        <f t="shared" si="6"/>
        <v/>
      </c>
      <c r="AJ25" s="195" t="str">
        <f t="shared" si="6"/>
        <v/>
      </c>
      <c r="AK25" s="195" t="str">
        <f t="shared" si="6"/>
        <v/>
      </c>
      <c r="AL25" s="195" t="str">
        <f t="shared" si="6"/>
        <v/>
      </c>
      <c r="AM25" s="195" t="str">
        <f t="shared" si="6"/>
        <v/>
      </c>
      <c r="AN25" s="195" t="str">
        <f t="shared" si="6"/>
        <v/>
      </c>
      <c r="AO25" s="195" t="str">
        <f t="shared" si="6"/>
        <v/>
      </c>
      <c r="AP25" s="195" t="str">
        <f t="shared" si="6"/>
        <v/>
      </c>
      <c r="AQ25" s="196" t="str">
        <f>IF(C23="","",IF(S23&gt;0,"",IF(T23&gt;0,"",IF(COUNTBLANK(J23:J25)&lt;3,"",1))))</f>
        <v/>
      </c>
      <c r="AR25" s="196" t="str">
        <f>IF(J25="","",IF(C23&gt;0,"",1))</f>
        <v/>
      </c>
      <c r="AS25" s="195" t="str">
        <f t="shared" si="7"/>
        <v/>
      </c>
      <c r="AT25" s="195" t="str">
        <f t="shared" si="7"/>
        <v/>
      </c>
      <c r="AU25" s="195" t="str">
        <f t="shared" si="7"/>
        <v/>
      </c>
      <c r="AV25" s="195" t="str">
        <f t="shared" si="7"/>
        <v/>
      </c>
      <c r="AW25" s="196"/>
      <c r="AX25" s="195" t="str">
        <f t="shared" si="8"/>
        <v/>
      </c>
      <c r="AY25" s="195" t="str">
        <f t="shared" si="8"/>
        <v/>
      </c>
      <c r="AZ25" s="195" t="str">
        <f t="shared" si="8"/>
        <v/>
      </c>
      <c r="BA25" s="195" t="str">
        <f t="shared" si="8"/>
        <v/>
      </c>
    </row>
    <row r="26" spans="1:53" s="17" customFormat="1" ht="18" customHeight="1" thickTop="1" thickBot="1">
      <c r="A26" s="343">
        <v>5</v>
      </c>
      <c r="B26" s="397" t="s">
        <v>1234</v>
      </c>
      <c r="C26" s="399"/>
      <c r="D26" s="399" t="str">
        <f>IF(C26&gt;0,VLOOKUP(C26,女子登録情報!$A$1:$H$2000,3,0),"")</f>
        <v/>
      </c>
      <c r="E26" s="399" t="str">
        <f>IF(C26&gt;0,VLOOKUP(C26,女子登録情報!$A$1:$H$2000,4,0),"")</f>
        <v/>
      </c>
      <c r="F26" s="97" t="str">
        <f>IF(C26&gt;0,VLOOKUP(C26,女子登録情報!$A$1:$H$2000,8,0),"")</f>
        <v/>
      </c>
      <c r="G26" s="352" t="e">
        <f>IF(F27&gt;0,VLOOKUP(F27,女子登録情報!$M$2:$N$48,2,0),"")</f>
        <v>#N/A</v>
      </c>
      <c r="H26" s="352" t="str">
        <f>IF(C26&gt;0,TEXT(C26,"100000000"),"")</f>
        <v/>
      </c>
      <c r="I26" s="6" t="s">
        <v>29</v>
      </c>
      <c r="J26" s="99"/>
      <c r="K26" s="7" t="str">
        <f>IF(J26&gt;0,VLOOKUP(J26,女子登録情報!$J$1:$K$21,2,0),"")</f>
        <v/>
      </c>
      <c r="L26" s="6" t="s">
        <v>32</v>
      </c>
      <c r="M26" s="205"/>
      <c r="N26" s="101" t="str">
        <f t="shared" si="4"/>
        <v/>
      </c>
      <c r="O26" s="197"/>
      <c r="P26" s="373"/>
      <c r="Q26" s="374"/>
      <c r="R26" s="375"/>
      <c r="S26" s="329" t="str">
        <f>IF(C26="","",IF(COUNTIF('様式Ⅱ(女子4×100mR)'!$C$18:$C$29,C26)=0,"",$A$5))</f>
        <v/>
      </c>
      <c r="T26" s="329" t="str">
        <f>IF(C26="","",IF(COUNTIF('様式Ⅱ(女子4×400mR)'!$C$18:$C$29,C26)=0,"",$A$5))</f>
        <v/>
      </c>
      <c r="Y26" s="195" t="str">
        <f>IF(C26="","",COUNTIF($B$14:$C$462,C26))</f>
        <v/>
      </c>
      <c r="Z26" s="195" t="str">
        <f t="shared" ref="Z26" si="29">IF(C26="","",COUNTIF($J$14:$J$463,J26))</f>
        <v/>
      </c>
      <c r="AA26" s="195" t="str">
        <f t="shared" ref="AA26" si="30">IF(C26="","",IF(AND(Y26&gt;1,Z26&gt;1),1,""))</f>
        <v/>
      </c>
      <c r="AB26" s="195" t="str">
        <f t="shared" si="9"/>
        <v/>
      </c>
      <c r="AC26" s="195" t="str">
        <f t="shared" si="10"/>
        <v/>
      </c>
      <c r="AD26" s="195" t="str">
        <f t="shared" si="5"/>
        <v/>
      </c>
      <c r="AE26" s="195" t="str">
        <f t="shared" si="5"/>
        <v/>
      </c>
      <c r="AF26" s="195" t="str">
        <f t="shared" si="6"/>
        <v/>
      </c>
      <c r="AG26" s="195" t="str">
        <f t="shared" si="6"/>
        <v/>
      </c>
      <c r="AH26" s="195" t="str">
        <f t="shared" si="6"/>
        <v/>
      </c>
      <c r="AI26" s="195" t="str">
        <f t="shared" si="6"/>
        <v/>
      </c>
      <c r="AJ26" s="195" t="str">
        <f t="shared" si="6"/>
        <v/>
      </c>
      <c r="AK26" s="195" t="str">
        <f t="shared" si="6"/>
        <v/>
      </c>
      <c r="AL26" s="195" t="str">
        <f t="shared" si="6"/>
        <v/>
      </c>
      <c r="AM26" s="195" t="str">
        <f t="shared" si="6"/>
        <v/>
      </c>
      <c r="AN26" s="195" t="str">
        <f t="shared" si="6"/>
        <v/>
      </c>
      <c r="AO26" s="195" t="str">
        <f t="shared" si="6"/>
        <v/>
      </c>
      <c r="AP26" s="195" t="str">
        <f t="shared" si="6"/>
        <v/>
      </c>
      <c r="AQ26" s="196" t="str">
        <f>IF(J26&gt;0,"",IF(J27&gt;0,1,""))</f>
        <v/>
      </c>
      <c r="AR26" s="196" t="str">
        <f>IF(J26="","",IF(C26&gt;0,"",1))</f>
        <v/>
      </c>
      <c r="AS26" s="195" t="str">
        <f t="shared" si="7"/>
        <v/>
      </c>
      <c r="AT26" s="195" t="str">
        <f t="shared" si="7"/>
        <v/>
      </c>
      <c r="AU26" s="195" t="str">
        <f t="shared" si="7"/>
        <v/>
      </c>
      <c r="AV26" s="195" t="str">
        <f t="shared" si="7"/>
        <v/>
      </c>
      <c r="AW26" s="196">
        <f>COUNTIF($C$14:C26,C26)</f>
        <v>0</v>
      </c>
      <c r="AX26" s="195" t="str">
        <f t="shared" si="8"/>
        <v/>
      </c>
      <c r="AY26" s="195" t="str">
        <f t="shared" si="8"/>
        <v/>
      </c>
      <c r="AZ26" s="195" t="str">
        <f t="shared" si="8"/>
        <v/>
      </c>
      <c r="BA26" s="195" t="str">
        <f t="shared" si="8"/>
        <v/>
      </c>
    </row>
    <row r="27" spans="1:53" s="17" customFormat="1" ht="18" customHeight="1" thickBot="1">
      <c r="A27" s="344"/>
      <c r="B27" s="398"/>
      <c r="C27" s="400"/>
      <c r="D27" s="400"/>
      <c r="E27" s="400"/>
      <c r="F27" s="98" t="str">
        <f>IF(C26&gt;0,VLOOKUP(C26,女子登録情報!$A$1:$H$2000,5,0),"")</f>
        <v/>
      </c>
      <c r="G27" s="353"/>
      <c r="H27" s="353"/>
      <c r="I27" s="9" t="s">
        <v>33</v>
      </c>
      <c r="J27" s="99"/>
      <c r="K27" s="7" t="str">
        <f>IF(J27&gt;0,VLOOKUP(J27,女子登録情報!$J$2:$K$21,2,0),"")</f>
        <v/>
      </c>
      <c r="L27" s="9" t="s">
        <v>34</v>
      </c>
      <c r="M27" s="213"/>
      <c r="N27" s="101" t="str">
        <f t="shared" si="4"/>
        <v/>
      </c>
      <c r="O27" s="197"/>
      <c r="P27" s="387"/>
      <c r="Q27" s="388"/>
      <c r="R27" s="389"/>
      <c r="S27" s="330"/>
      <c r="T27" s="330"/>
      <c r="Y27" s="195" t="str">
        <f>IF(C26="","",COUNTIF($B$14:$C$462,C26))</f>
        <v/>
      </c>
      <c r="Z27" s="195" t="str">
        <f t="shared" ref="Z27" si="31">IF(C26="","",COUNTIF($J$14:$J$463,J27))</f>
        <v/>
      </c>
      <c r="AA27" s="195" t="str">
        <f t="shared" ref="AA27" si="32">IF(C26="","",IF(AND(Y27&gt;1,Z27&gt;1),1,""))</f>
        <v/>
      </c>
      <c r="AB27" s="195" t="str">
        <f t="shared" si="9"/>
        <v/>
      </c>
      <c r="AC27" s="195" t="str">
        <f t="shared" si="10"/>
        <v/>
      </c>
      <c r="AD27" s="195" t="str">
        <f t="shared" si="5"/>
        <v/>
      </c>
      <c r="AE27" s="195" t="str">
        <f t="shared" si="5"/>
        <v/>
      </c>
      <c r="AF27" s="195" t="str">
        <f t="shared" si="6"/>
        <v/>
      </c>
      <c r="AG27" s="195" t="str">
        <f t="shared" si="6"/>
        <v/>
      </c>
      <c r="AH27" s="195" t="str">
        <f t="shared" si="6"/>
        <v/>
      </c>
      <c r="AI27" s="195" t="str">
        <f t="shared" si="6"/>
        <v/>
      </c>
      <c r="AJ27" s="195" t="str">
        <f t="shared" si="6"/>
        <v/>
      </c>
      <c r="AK27" s="195" t="str">
        <f t="shared" si="6"/>
        <v/>
      </c>
      <c r="AL27" s="195" t="str">
        <f t="shared" si="6"/>
        <v/>
      </c>
      <c r="AM27" s="195" t="str">
        <f t="shared" si="6"/>
        <v/>
      </c>
      <c r="AN27" s="195" t="str">
        <f t="shared" si="6"/>
        <v/>
      </c>
      <c r="AO27" s="195" t="str">
        <f t="shared" si="6"/>
        <v/>
      </c>
      <c r="AP27" s="195" t="str">
        <f t="shared" si="6"/>
        <v/>
      </c>
      <c r="AQ27" s="196" t="str">
        <f>IF(J27&gt;0,"",IF(J28&gt;0,1,""))</f>
        <v/>
      </c>
      <c r="AR27" s="196" t="str">
        <f>IF(J27="","",IF(C26&gt;0,"",1))</f>
        <v/>
      </c>
      <c r="AS27" s="195" t="str">
        <f t="shared" si="7"/>
        <v/>
      </c>
      <c r="AT27" s="195" t="str">
        <f t="shared" si="7"/>
        <v/>
      </c>
      <c r="AU27" s="195" t="str">
        <f t="shared" si="7"/>
        <v/>
      </c>
      <c r="AV27" s="195" t="str">
        <f t="shared" si="7"/>
        <v/>
      </c>
      <c r="AW27" s="196"/>
      <c r="AX27" s="195" t="str">
        <f t="shared" si="8"/>
        <v/>
      </c>
      <c r="AY27" s="195" t="str">
        <f t="shared" si="8"/>
        <v/>
      </c>
      <c r="AZ27" s="195" t="str">
        <f t="shared" si="8"/>
        <v/>
      </c>
      <c r="BA27" s="195" t="str">
        <f t="shared" si="8"/>
        <v/>
      </c>
    </row>
    <row r="28" spans="1:53" s="17" customFormat="1" ht="18" customHeight="1" thickBot="1">
      <c r="A28" s="345"/>
      <c r="B28" s="390" t="s">
        <v>35</v>
      </c>
      <c r="C28" s="391"/>
      <c r="D28" s="392"/>
      <c r="E28" s="392"/>
      <c r="F28" s="393"/>
      <c r="G28" s="354"/>
      <c r="H28" s="354"/>
      <c r="I28" s="10" t="s">
        <v>36</v>
      </c>
      <c r="J28" s="100"/>
      <c r="K28" s="11" t="str">
        <f>IF(J28&gt;0,VLOOKUP(J28,女子登録情報!$J$2:$K$21,2,0),"")</f>
        <v/>
      </c>
      <c r="L28" s="12" t="s">
        <v>37</v>
      </c>
      <c r="M28" s="214"/>
      <c r="N28" s="101" t="str">
        <f t="shared" si="4"/>
        <v/>
      </c>
      <c r="O28" s="200"/>
      <c r="P28" s="394"/>
      <c r="Q28" s="395"/>
      <c r="R28" s="396"/>
      <c r="S28" s="331"/>
      <c r="T28" s="331"/>
      <c r="Y28" s="195" t="str">
        <f>IF(C26="","",COUNTIF($B$14:$C$462,C26))</f>
        <v/>
      </c>
      <c r="Z28" s="195" t="str">
        <f t="shared" ref="Z28" si="33">IF(C26="","",COUNTIF($J$14:$J$463,J28))</f>
        <v/>
      </c>
      <c r="AA28" s="195" t="str">
        <f t="shared" ref="AA28" si="34">IF(C26="","",IF(AND(Y28&gt;1,Z28&gt;1),1,""))</f>
        <v/>
      </c>
      <c r="AB28" s="195" t="str">
        <f t="shared" si="9"/>
        <v/>
      </c>
      <c r="AC28" s="195" t="str">
        <f t="shared" si="10"/>
        <v/>
      </c>
      <c r="AD28" s="195" t="str">
        <f t="shared" si="5"/>
        <v/>
      </c>
      <c r="AE28" s="195" t="str">
        <f t="shared" si="5"/>
        <v/>
      </c>
      <c r="AF28" s="195" t="str">
        <f t="shared" si="6"/>
        <v/>
      </c>
      <c r="AG28" s="195" t="str">
        <f t="shared" si="6"/>
        <v/>
      </c>
      <c r="AH28" s="195" t="str">
        <f t="shared" si="6"/>
        <v/>
      </c>
      <c r="AI28" s="195" t="str">
        <f t="shared" si="6"/>
        <v/>
      </c>
      <c r="AJ28" s="195" t="str">
        <f t="shared" si="6"/>
        <v/>
      </c>
      <c r="AK28" s="195" t="str">
        <f t="shared" si="6"/>
        <v/>
      </c>
      <c r="AL28" s="195" t="str">
        <f t="shared" si="6"/>
        <v/>
      </c>
      <c r="AM28" s="195" t="str">
        <f t="shared" si="6"/>
        <v/>
      </c>
      <c r="AN28" s="195" t="str">
        <f t="shared" si="6"/>
        <v/>
      </c>
      <c r="AO28" s="195" t="str">
        <f t="shared" si="6"/>
        <v/>
      </c>
      <c r="AP28" s="195" t="str">
        <f t="shared" si="6"/>
        <v/>
      </c>
      <c r="AQ28" s="196" t="str">
        <f>IF(C26="","",IF(S26&gt;0,"",IF(T26&gt;0,"",IF(COUNTBLANK(J26:J28)&lt;3,"",1))))</f>
        <v/>
      </c>
      <c r="AR28" s="196" t="str">
        <f>IF(J28="","",IF(C26&gt;0,"",1))</f>
        <v/>
      </c>
      <c r="AS28" s="195" t="str">
        <f t="shared" si="7"/>
        <v/>
      </c>
      <c r="AT28" s="195" t="str">
        <f t="shared" si="7"/>
        <v/>
      </c>
      <c r="AU28" s="195" t="str">
        <f t="shared" si="7"/>
        <v/>
      </c>
      <c r="AV28" s="195" t="str">
        <f t="shared" si="7"/>
        <v/>
      </c>
      <c r="AW28" s="196"/>
      <c r="AX28" s="195" t="str">
        <f t="shared" si="8"/>
        <v/>
      </c>
      <c r="AY28" s="195" t="str">
        <f t="shared" si="8"/>
        <v/>
      </c>
      <c r="AZ28" s="195" t="str">
        <f t="shared" si="8"/>
        <v/>
      </c>
      <c r="BA28" s="195" t="str">
        <f t="shared" si="8"/>
        <v/>
      </c>
    </row>
    <row r="29" spans="1:53" s="17" customFormat="1" ht="18" customHeight="1" thickTop="1" thickBot="1">
      <c r="A29" s="343">
        <v>6</v>
      </c>
      <c r="B29" s="397" t="s">
        <v>1234</v>
      </c>
      <c r="C29" s="399"/>
      <c r="D29" s="399" t="str">
        <f>IF(C29&gt;0,VLOOKUP(C29,女子登録情報!$A$1:$H$2000,3,0),"")</f>
        <v/>
      </c>
      <c r="E29" s="399" t="str">
        <f>IF(C29&gt;0,VLOOKUP(C29,女子登録情報!$A$1:$H$2000,4,0),"")</f>
        <v/>
      </c>
      <c r="F29" s="97" t="str">
        <f>IF(C29&gt;0,VLOOKUP(C29,女子登録情報!$A$1:$H$2000,8,0),"")</f>
        <v/>
      </c>
      <c r="G29" s="352" t="e">
        <f>IF(F30&gt;0,VLOOKUP(F30,女子登録情報!$M$2:$N$48,2,0),"")</f>
        <v>#N/A</v>
      </c>
      <c r="H29" s="352" t="str">
        <f>IF(C29&gt;0,TEXT(C29,"100000000"),"")</f>
        <v/>
      </c>
      <c r="I29" s="6" t="s">
        <v>29</v>
      </c>
      <c r="J29" s="99"/>
      <c r="K29" s="7" t="str">
        <f>IF(J29&gt;0,VLOOKUP(J29,女子登録情報!$J$1:$K$21,2,0),"")</f>
        <v/>
      </c>
      <c r="L29" s="6" t="s">
        <v>32</v>
      </c>
      <c r="M29" s="205"/>
      <c r="N29" s="101" t="str">
        <f t="shared" si="4"/>
        <v/>
      </c>
      <c r="O29" s="197"/>
      <c r="P29" s="373"/>
      <c r="Q29" s="374"/>
      <c r="R29" s="375"/>
      <c r="S29" s="329" t="str">
        <f>IF(C29="","",IF(COUNTIF('様式Ⅱ(女子4×100mR)'!$C$18:$C$29,C29)=0,"",$A$5))</f>
        <v/>
      </c>
      <c r="T29" s="329" t="str">
        <f>IF(C29="","",IF(COUNTIF('様式Ⅱ(女子4×400mR)'!$C$18:$C$29,C29)=0,"",$A$5))</f>
        <v/>
      </c>
      <c r="Y29" s="195" t="str">
        <f>IF(C29="","",COUNTIF($B$14:$C$462,C29))</f>
        <v/>
      </c>
      <c r="Z29" s="195" t="str">
        <f t="shared" ref="Z29" si="35">IF(C29="","",COUNTIF($J$14:$J$463,J29))</f>
        <v/>
      </c>
      <c r="AA29" s="195" t="str">
        <f t="shared" ref="AA29" si="36">IF(C29="","",IF(AND(Y29&gt;1,Z29&gt;1),1,""))</f>
        <v/>
      </c>
      <c r="AB29" s="195" t="str">
        <f t="shared" si="9"/>
        <v/>
      </c>
      <c r="AC29" s="195" t="str">
        <f t="shared" si="10"/>
        <v/>
      </c>
      <c r="AD29" s="195" t="str">
        <f t="shared" si="5"/>
        <v/>
      </c>
      <c r="AE29" s="195" t="str">
        <f t="shared" si="5"/>
        <v/>
      </c>
      <c r="AF29" s="195" t="str">
        <f t="shared" si="6"/>
        <v/>
      </c>
      <c r="AG29" s="195" t="str">
        <f t="shared" si="6"/>
        <v/>
      </c>
      <c r="AH29" s="195" t="str">
        <f t="shared" si="6"/>
        <v/>
      </c>
      <c r="AI29" s="195" t="str">
        <f t="shared" si="6"/>
        <v/>
      </c>
      <c r="AJ29" s="195" t="str">
        <f t="shared" si="6"/>
        <v/>
      </c>
      <c r="AK29" s="195" t="str">
        <f t="shared" si="6"/>
        <v/>
      </c>
      <c r="AL29" s="195" t="str">
        <f t="shared" si="6"/>
        <v/>
      </c>
      <c r="AM29" s="195" t="str">
        <f t="shared" si="6"/>
        <v/>
      </c>
      <c r="AN29" s="195" t="str">
        <f t="shared" si="6"/>
        <v/>
      </c>
      <c r="AO29" s="195" t="str">
        <f t="shared" si="6"/>
        <v/>
      </c>
      <c r="AP29" s="195" t="str">
        <f t="shared" si="6"/>
        <v/>
      </c>
      <c r="AQ29" s="196" t="str">
        <f>IF(J29&gt;0,"",IF(J30&gt;0,1,""))</f>
        <v/>
      </c>
      <c r="AR29" s="196" t="str">
        <f>IF(J29="","",IF(C29&gt;0,"",1))</f>
        <v/>
      </c>
      <c r="AS29" s="195" t="str">
        <f t="shared" si="7"/>
        <v/>
      </c>
      <c r="AT29" s="195" t="str">
        <f t="shared" si="7"/>
        <v/>
      </c>
      <c r="AU29" s="195" t="str">
        <f t="shared" si="7"/>
        <v/>
      </c>
      <c r="AV29" s="195" t="str">
        <f t="shared" si="7"/>
        <v/>
      </c>
      <c r="AW29" s="196">
        <f>COUNTIF($C$14:C29,C29)</f>
        <v>0</v>
      </c>
      <c r="AX29" s="195" t="str">
        <f t="shared" si="8"/>
        <v/>
      </c>
      <c r="AY29" s="195" t="str">
        <f t="shared" si="8"/>
        <v/>
      </c>
      <c r="AZ29" s="195" t="str">
        <f t="shared" si="8"/>
        <v/>
      </c>
      <c r="BA29" s="195" t="str">
        <f t="shared" si="8"/>
        <v/>
      </c>
    </row>
    <row r="30" spans="1:53" s="17" customFormat="1" ht="18" customHeight="1" thickBot="1">
      <c r="A30" s="344"/>
      <c r="B30" s="398"/>
      <c r="C30" s="400"/>
      <c r="D30" s="400"/>
      <c r="E30" s="400"/>
      <c r="F30" s="98" t="str">
        <f>IF(C29&gt;0,VLOOKUP(C29,女子登録情報!$A$1:$H$2000,5,0),"")</f>
        <v/>
      </c>
      <c r="G30" s="353"/>
      <c r="H30" s="353"/>
      <c r="I30" s="9" t="s">
        <v>33</v>
      </c>
      <c r="J30" s="99"/>
      <c r="K30" s="7" t="str">
        <f>IF(J30&gt;0,VLOOKUP(J30,女子登録情報!$J$2:$K$21,2,0),"")</f>
        <v/>
      </c>
      <c r="L30" s="9" t="s">
        <v>34</v>
      </c>
      <c r="M30" s="213"/>
      <c r="N30" s="101" t="str">
        <f t="shared" si="4"/>
        <v/>
      </c>
      <c r="O30" s="197"/>
      <c r="P30" s="387"/>
      <c r="Q30" s="388"/>
      <c r="R30" s="389"/>
      <c r="S30" s="330"/>
      <c r="T30" s="330"/>
      <c r="Y30" s="195" t="str">
        <f>IF(C29="","",COUNTIF($B$14:$C$462,C29))</f>
        <v/>
      </c>
      <c r="Z30" s="195" t="str">
        <f t="shared" ref="Z30" si="37">IF(C29="","",COUNTIF($J$14:$J$463,J30))</f>
        <v/>
      </c>
      <c r="AA30" s="195" t="str">
        <f t="shared" ref="AA30" si="38">IF(C29="","",IF(AND(Y30&gt;1,Z30&gt;1),1,""))</f>
        <v/>
      </c>
      <c r="AB30" s="195" t="str">
        <f t="shared" si="9"/>
        <v/>
      </c>
      <c r="AC30" s="195" t="str">
        <f t="shared" si="10"/>
        <v/>
      </c>
      <c r="AD30" s="195" t="str">
        <f t="shared" si="5"/>
        <v/>
      </c>
      <c r="AE30" s="195" t="str">
        <f t="shared" si="5"/>
        <v/>
      </c>
      <c r="AF30" s="195" t="str">
        <f t="shared" ref="AF30:AP43" si="39">IF($J30="","",COUNTIF($M30,AF$13))</f>
        <v/>
      </c>
      <c r="AG30" s="195" t="str">
        <f t="shared" si="39"/>
        <v/>
      </c>
      <c r="AH30" s="195" t="str">
        <f t="shared" si="39"/>
        <v/>
      </c>
      <c r="AI30" s="195" t="str">
        <f t="shared" si="39"/>
        <v/>
      </c>
      <c r="AJ30" s="195" t="str">
        <f t="shared" si="39"/>
        <v/>
      </c>
      <c r="AK30" s="195" t="str">
        <f t="shared" si="39"/>
        <v/>
      </c>
      <c r="AL30" s="195" t="str">
        <f t="shared" si="39"/>
        <v/>
      </c>
      <c r="AM30" s="195" t="str">
        <f t="shared" si="39"/>
        <v/>
      </c>
      <c r="AN30" s="195" t="str">
        <f t="shared" si="39"/>
        <v/>
      </c>
      <c r="AO30" s="195" t="str">
        <f t="shared" si="39"/>
        <v/>
      </c>
      <c r="AP30" s="195" t="str">
        <f t="shared" si="39"/>
        <v/>
      </c>
      <c r="AQ30" s="196" t="str">
        <f>IF(J30&gt;0,"",IF(J31&gt;0,1,""))</f>
        <v/>
      </c>
      <c r="AR30" s="196" t="str">
        <f>IF(J30="","",IF(C29&gt;0,"",1))</f>
        <v/>
      </c>
      <c r="AS30" s="195" t="str">
        <f t="shared" ref="AS30:AV45" si="40">IF($J30="","",COUNTIF($M30,AS$13))</f>
        <v/>
      </c>
      <c r="AT30" s="195" t="str">
        <f t="shared" si="40"/>
        <v/>
      </c>
      <c r="AU30" s="195" t="str">
        <f t="shared" si="40"/>
        <v/>
      </c>
      <c r="AV30" s="195" t="str">
        <f t="shared" si="40"/>
        <v/>
      </c>
      <c r="AW30" s="196"/>
      <c r="AX30" s="195" t="str">
        <f t="shared" ref="AX30:BA45" si="41">IF($J30="","",COUNTIF($M30,AX$13))</f>
        <v/>
      </c>
      <c r="AY30" s="195" t="str">
        <f t="shared" si="41"/>
        <v/>
      </c>
      <c r="AZ30" s="195" t="str">
        <f t="shared" si="41"/>
        <v/>
      </c>
      <c r="BA30" s="195" t="str">
        <f t="shared" si="41"/>
        <v/>
      </c>
    </row>
    <row r="31" spans="1:53" s="17" customFormat="1" ht="18" customHeight="1" thickBot="1">
      <c r="A31" s="345"/>
      <c r="B31" s="390" t="s">
        <v>35</v>
      </c>
      <c r="C31" s="391"/>
      <c r="D31" s="392"/>
      <c r="E31" s="392"/>
      <c r="F31" s="393"/>
      <c r="G31" s="354"/>
      <c r="H31" s="354"/>
      <c r="I31" s="10" t="s">
        <v>36</v>
      </c>
      <c r="J31" s="100"/>
      <c r="K31" s="11" t="str">
        <f>IF(J31&gt;0,VLOOKUP(J31,女子登録情報!$J$2:$K$21,2,0),"")</f>
        <v/>
      </c>
      <c r="L31" s="12" t="s">
        <v>37</v>
      </c>
      <c r="M31" s="214"/>
      <c r="N31" s="101" t="str">
        <f t="shared" si="4"/>
        <v/>
      </c>
      <c r="O31" s="200"/>
      <c r="P31" s="394"/>
      <c r="Q31" s="395"/>
      <c r="R31" s="396"/>
      <c r="S31" s="331"/>
      <c r="T31" s="331"/>
      <c r="Y31" s="195" t="str">
        <f>IF(C29="","",COUNTIF($B$14:$C$462,C29))</f>
        <v/>
      </c>
      <c r="Z31" s="195" t="str">
        <f t="shared" ref="Z31" si="42">IF(C29="","",COUNTIF($J$14:$J$463,J31))</f>
        <v/>
      </c>
      <c r="AA31" s="195" t="str">
        <f t="shared" ref="AA31" si="43">IF(C29="","",IF(AND(Y31&gt;1,Z31&gt;1),1,""))</f>
        <v/>
      </c>
      <c r="AB31" s="195" t="str">
        <f t="shared" si="9"/>
        <v/>
      </c>
      <c r="AC31" s="195" t="str">
        <f t="shared" si="10"/>
        <v/>
      </c>
      <c r="AD31" s="195" t="str">
        <f t="shared" si="5"/>
        <v/>
      </c>
      <c r="AE31" s="195" t="str">
        <f t="shared" si="5"/>
        <v/>
      </c>
      <c r="AF31" s="195" t="str">
        <f t="shared" si="39"/>
        <v/>
      </c>
      <c r="AG31" s="195" t="str">
        <f t="shared" si="39"/>
        <v/>
      </c>
      <c r="AH31" s="195" t="str">
        <f t="shared" si="39"/>
        <v/>
      </c>
      <c r="AI31" s="195" t="str">
        <f t="shared" si="39"/>
        <v/>
      </c>
      <c r="AJ31" s="195" t="str">
        <f t="shared" si="39"/>
        <v/>
      </c>
      <c r="AK31" s="195" t="str">
        <f t="shared" si="39"/>
        <v/>
      </c>
      <c r="AL31" s="195" t="str">
        <f t="shared" si="39"/>
        <v/>
      </c>
      <c r="AM31" s="195" t="str">
        <f t="shared" si="39"/>
        <v/>
      </c>
      <c r="AN31" s="195" t="str">
        <f t="shared" si="39"/>
        <v/>
      </c>
      <c r="AO31" s="195" t="str">
        <f t="shared" si="39"/>
        <v/>
      </c>
      <c r="AP31" s="195" t="str">
        <f t="shared" si="39"/>
        <v/>
      </c>
      <c r="AQ31" s="196" t="str">
        <f>IF(C29="","",IF(S29&gt;0,"",IF(T29&gt;0,"",IF(COUNTBLANK(J29:J31)&lt;3,"",1))))</f>
        <v/>
      </c>
      <c r="AR31" s="196" t="str">
        <f>IF(J31="","",IF(C29&gt;0,"",1))</f>
        <v/>
      </c>
      <c r="AS31" s="195" t="str">
        <f t="shared" si="40"/>
        <v/>
      </c>
      <c r="AT31" s="195" t="str">
        <f t="shared" si="40"/>
        <v/>
      </c>
      <c r="AU31" s="195" t="str">
        <f t="shared" si="40"/>
        <v/>
      </c>
      <c r="AV31" s="195" t="str">
        <f t="shared" si="40"/>
        <v/>
      </c>
      <c r="AW31" s="196"/>
      <c r="AX31" s="195" t="str">
        <f t="shared" si="41"/>
        <v/>
      </c>
      <c r="AY31" s="195" t="str">
        <f t="shared" si="41"/>
        <v/>
      </c>
      <c r="AZ31" s="195" t="str">
        <f t="shared" si="41"/>
        <v/>
      </c>
      <c r="BA31" s="195" t="str">
        <f t="shared" si="41"/>
        <v/>
      </c>
    </row>
    <row r="32" spans="1:53" s="17" customFormat="1" ht="18" customHeight="1" thickTop="1" thickBot="1">
      <c r="A32" s="343">
        <v>7</v>
      </c>
      <c r="B32" s="397" t="s">
        <v>1234</v>
      </c>
      <c r="C32" s="399"/>
      <c r="D32" s="399" t="str">
        <f>IF(C32&gt;0,VLOOKUP(C32,女子登録情報!$A$1:$H$2000,3,0),"")</f>
        <v/>
      </c>
      <c r="E32" s="399" t="str">
        <f>IF(C32&gt;0,VLOOKUP(C32,女子登録情報!$A$1:$H$2000,4,0),"")</f>
        <v/>
      </c>
      <c r="F32" s="97" t="str">
        <f>IF(C32&gt;0,VLOOKUP(C32,女子登録情報!$A$1:$H$2000,8,0),"")</f>
        <v/>
      </c>
      <c r="G32" s="352" t="e">
        <f>IF(F33&gt;0,VLOOKUP(F33,女子登録情報!$M$2:$N$48,2,0),"")</f>
        <v>#N/A</v>
      </c>
      <c r="H32" s="352" t="str">
        <f>IF(C32&gt;0,TEXT(C32,"100000000"),"")</f>
        <v/>
      </c>
      <c r="I32" s="6" t="s">
        <v>29</v>
      </c>
      <c r="J32" s="99"/>
      <c r="K32" s="7" t="str">
        <f>IF(J32&gt;0,VLOOKUP(J32,女子登録情報!$J$1:$K$21,2,0),"")</f>
        <v/>
      </c>
      <c r="L32" s="6" t="s">
        <v>32</v>
      </c>
      <c r="M32" s="205"/>
      <c r="N32" s="101" t="str">
        <f t="shared" si="4"/>
        <v/>
      </c>
      <c r="O32" s="197"/>
      <c r="P32" s="373"/>
      <c r="Q32" s="374"/>
      <c r="R32" s="375"/>
      <c r="S32" s="329" t="str">
        <f>IF(C32="","",IF(COUNTIF('様式Ⅱ(女子4×100mR)'!$C$18:$C$29,C32)=0,"",$A$5))</f>
        <v/>
      </c>
      <c r="T32" s="329" t="str">
        <f>IF(C32="","",IF(COUNTIF('様式Ⅱ(女子4×400mR)'!$C$18:$C$29,C32)=0,"",$A$5))</f>
        <v/>
      </c>
      <c r="Y32" s="195" t="str">
        <f>IF(C32="","",COUNTIF($B$14:$C$462,C32))</f>
        <v/>
      </c>
      <c r="Z32" s="195" t="str">
        <f t="shared" ref="Z32" si="44">IF(C32="","",COUNTIF($J$14:$J$463,J32))</f>
        <v/>
      </c>
      <c r="AA32" s="195" t="str">
        <f t="shared" ref="AA32" si="45">IF(C32="","",IF(AND(Y32&gt;1,Z32&gt;1),1,""))</f>
        <v/>
      </c>
      <c r="AB32" s="195" t="str">
        <f t="shared" si="9"/>
        <v/>
      </c>
      <c r="AC32" s="195" t="str">
        <f t="shared" si="10"/>
        <v/>
      </c>
      <c r="AD32" s="195" t="str">
        <f t="shared" si="5"/>
        <v/>
      </c>
      <c r="AE32" s="195" t="str">
        <f t="shared" si="5"/>
        <v/>
      </c>
      <c r="AF32" s="195" t="str">
        <f t="shared" si="39"/>
        <v/>
      </c>
      <c r="AG32" s="195" t="str">
        <f t="shared" si="39"/>
        <v/>
      </c>
      <c r="AH32" s="195" t="str">
        <f t="shared" si="39"/>
        <v/>
      </c>
      <c r="AI32" s="195" t="str">
        <f t="shared" si="39"/>
        <v/>
      </c>
      <c r="AJ32" s="195" t="str">
        <f t="shared" si="39"/>
        <v/>
      </c>
      <c r="AK32" s="195" t="str">
        <f t="shared" si="39"/>
        <v/>
      </c>
      <c r="AL32" s="195" t="str">
        <f t="shared" si="39"/>
        <v/>
      </c>
      <c r="AM32" s="195" t="str">
        <f t="shared" si="39"/>
        <v/>
      </c>
      <c r="AN32" s="195" t="str">
        <f t="shared" si="39"/>
        <v/>
      </c>
      <c r="AO32" s="195" t="str">
        <f t="shared" si="39"/>
        <v/>
      </c>
      <c r="AP32" s="195" t="str">
        <f t="shared" si="39"/>
        <v/>
      </c>
      <c r="AQ32" s="196" t="str">
        <f>IF(J32&gt;0,"",IF(J33&gt;0,1,""))</f>
        <v/>
      </c>
      <c r="AR32" s="196" t="str">
        <f>IF(J32="","",IF(C32&gt;0,"",1))</f>
        <v/>
      </c>
      <c r="AS32" s="195" t="str">
        <f t="shared" si="40"/>
        <v/>
      </c>
      <c r="AT32" s="195" t="str">
        <f t="shared" si="40"/>
        <v/>
      </c>
      <c r="AU32" s="195" t="str">
        <f t="shared" si="40"/>
        <v/>
      </c>
      <c r="AV32" s="195" t="str">
        <f t="shared" si="40"/>
        <v/>
      </c>
      <c r="AW32" s="196">
        <f>COUNTIF($C$14:C32,C32)</f>
        <v>0</v>
      </c>
      <c r="AX32" s="195" t="str">
        <f t="shared" si="41"/>
        <v/>
      </c>
      <c r="AY32" s="195" t="str">
        <f t="shared" si="41"/>
        <v/>
      </c>
      <c r="AZ32" s="195" t="str">
        <f t="shared" si="41"/>
        <v/>
      </c>
      <c r="BA32" s="195" t="str">
        <f t="shared" si="41"/>
        <v/>
      </c>
    </row>
    <row r="33" spans="1:53" s="17" customFormat="1" ht="18" customHeight="1" thickBot="1">
      <c r="A33" s="344"/>
      <c r="B33" s="398"/>
      <c r="C33" s="400"/>
      <c r="D33" s="400"/>
      <c r="E33" s="400"/>
      <c r="F33" s="98" t="str">
        <f>IF(C32&gt;0,VLOOKUP(C32,女子登録情報!$A$1:$H$2000,5,0),"")</f>
        <v/>
      </c>
      <c r="G33" s="353"/>
      <c r="H33" s="353"/>
      <c r="I33" s="9" t="s">
        <v>33</v>
      </c>
      <c r="J33" s="99"/>
      <c r="K33" s="7" t="str">
        <f>IF(J33&gt;0,VLOOKUP(J33,女子登録情報!$J$2:$K$21,2,0),"")</f>
        <v/>
      </c>
      <c r="L33" s="9" t="s">
        <v>34</v>
      </c>
      <c r="M33" s="213"/>
      <c r="N33" s="101" t="str">
        <f t="shared" si="4"/>
        <v/>
      </c>
      <c r="O33" s="197"/>
      <c r="P33" s="387"/>
      <c r="Q33" s="388"/>
      <c r="R33" s="389"/>
      <c r="S33" s="330"/>
      <c r="T33" s="330"/>
      <c r="Y33" s="195" t="str">
        <f>IF(C32="","",COUNTIF($B$14:$C$462,C32))</f>
        <v/>
      </c>
      <c r="Z33" s="195" t="str">
        <f t="shared" ref="Z33" si="46">IF(C32="","",COUNTIF($J$14:$J$463,J33))</f>
        <v/>
      </c>
      <c r="AA33" s="195" t="str">
        <f t="shared" ref="AA33" si="47">IF(C32="","",IF(AND(Y33&gt;1,Z33&gt;1),1,""))</f>
        <v/>
      </c>
      <c r="AB33" s="195" t="str">
        <f t="shared" si="9"/>
        <v/>
      </c>
      <c r="AC33" s="195" t="str">
        <f t="shared" si="10"/>
        <v/>
      </c>
      <c r="AD33" s="195" t="str">
        <f t="shared" si="5"/>
        <v/>
      </c>
      <c r="AE33" s="195" t="str">
        <f t="shared" si="5"/>
        <v/>
      </c>
      <c r="AF33" s="195" t="str">
        <f t="shared" si="39"/>
        <v/>
      </c>
      <c r="AG33" s="195" t="str">
        <f t="shared" si="39"/>
        <v/>
      </c>
      <c r="AH33" s="195" t="str">
        <f t="shared" si="39"/>
        <v/>
      </c>
      <c r="AI33" s="195" t="str">
        <f t="shared" si="39"/>
        <v/>
      </c>
      <c r="AJ33" s="195" t="str">
        <f t="shared" si="39"/>
        <v/>
      </c>
      <c r="AK33" s="195" t="str">
        <f t="shared" si="39"/>
        <v/>
      </c>
      <c r="AL33" s="195" t="str">
        <f t="shared" si="39"/>
        <v/>
      </c>
      <c r="AM33" s="195" t="str">
        <f t="shared" si="39"/>
        <v/>
      </c>
      <c r="AN33" s="195" t="str">
        <f t="shared" si="39"/>
        <v/>
      </c>
      <c r="AO33" s="195" t="str">
        <f t="shared" si="39"/>
        <v/>
      </c>
      <c r="AP33" s="195" t="str">
        <f t="shared" si="39"/>
        <v/>
      </c>
      <c r="AQ33" s="196" t="str">
        <f>IF(J33&gt;0,"",IF(J34&gt;0,1,""))</f>
        <v/>
      </c>
      <c r="AR33" s="196" t="str">
        <f>IF(J33="","",IF(C32&gt;0,"",1))</f>
        <v/>
      </c>
      <c r="AS33" s="195" t="str">
        <f t="shared" si="40"/>
        <v/>
      </c>
      <c r="AT33" s="195" t="str">
        <f t="shared" si="40"/>
        <v/>
      </c>
      <c r="AU33" s="195" t="str">
        <f t="shared" si="40"/>
        <v/>
      </c>
      <c r="AV33" s="195" t="str">
        <f t="shared" si="40"/>
        <v/>
      </c>
      <c r="AW33" s="196"/>
      <c r="AX33" s="195" t="str">
        <f t="shared" si="41"/>
        <v/>
      </c>
      <c r="AY33" s="195" t="str">
        <f t="shared" si="41"/>
        <v/>
      </c>
      <c r="AZ33" s="195" t="str">
        <f t="shared" si="41"/>
        <v/>
      </c>
      <c r="BA33" s="195" t="str">
        <f t="shared" si="41"/>
        <v/>
      </c>
    </row>
    <row r="34" spans="1:53" s="17" customFormat="1" ht="18" customHeight="1" thickBot="1">
      <c r="A34" s="345"/>
      <c r="B34" s="390" t="s">
        <v>35</v>
      </c>
      <c r="C34" s="391"/>
      <c r="D34" s="392"/>
      <c r="E34" s="392"/>
      <c r="F34" s="393"/>
      <c r="G34" s="354"/>
      <c r="H34" s="354"/>
      <c r="I34" s="10" t="s">
        <v>36</v>
      </c>
      <c r="J34" s="100"/>
      <c r="K34" s="11" t="str">
        <f>IF(J34&gt;0,VLOOKUP(J34,女子登録情報!$J$2:$K$21,2,0),"")</f>
        <v/>
      </c>
      <c r="L34" s="12" t="s">
        <v>37</v>
      </c>
      <c r="M34" s="214"/>
      <c r="N34" s="101" t="str">
        <f t="shared" si="4"/>
        <v/>
      </c>
      <c r="O34" s="200"/>
      <c r="P34" s="394"/>
      <c r="Q34" s="395"/>
      <c r="R34" s="396"/>
      <c r="S34" s="331"/>
      <c r="T34" s="331"/>
      <c r="Y34" s="195" t="str">
        <f>IF(C32="","",COUNTIF($B$14:$C$462,C32))</f>
        <v/>
      </c>
      <c r="Z34" s="195" t="str">
        <f t="shared" ref="Z34" si="48">IF(C32="","",COUNTIF($J$14:$J$463,J34))</f>
        <v/>
      </c>
      <c r="AA34" s="195" t="str">
        <f t="shared" ref="AA34" si="49">IF(C32="","",IF(AND(Y34&gt;1,Z34&gt;1),1,""))</f>
        <v/>
      </c>
      <c r="AB34" s="195" t="str">
        <f t="shared" si="9"/>
        <v/>
      </c>
      <c r="AC34" s="195" t="str">
        <f t="shared" si="10"/>
        <v/>
      </c>
      <c r="AD34" s="195" t="str">
        <f t="shared" ref="AD34:AE53" si="50">IF($J34="","",COUNTIF($M34,AD$13))</f>
        <v/>
      </c>
      <c r="AE34" s="195" t="str">
        <f t="shared" si="50"/>
        <v/>
      </c>
      <c r="AF34" s="195" t="str">
        <f t="shared" si="39"/>
        <v/>
      </c>
      <c r="AG34" s="195" t="str">
        <f t="shared" si="39"/>
        <v/>
      </c>
      <c r="AH34" s="195" t="str">
        <f t="shared" si="39"/>
        <v/>
      </c>
      <c r="AI34" s="195" t="str">
        <f t="shared" si="39"/>
        <v/>
      </c>
      <c r="AJ34" s="195" t="str">
        <f t="shared" si="39"/>
        <v/>
      </c>
      <c r="AK34" s="195" t="str">
        <f t="shared" si="39"/>
        <v/>
      </c>
      <c r="AL34" s="195" t="str">
        <f t="shared" si="39"/>
        <v/>
      </c>
      <c r="AM34" s="195" t="str">
        <f t="shared" si="39"/>
        <v/>
      </c>
      <c r="AN34" s="195" t="str">
        <f t="shared" si="39"/>
        <v/>
      </c>
      <c r="AO34" s="195" t="str">
        <f t="shared" si="39"/>
        <v/>
      </c>
      <c r="AP34" s="195" t="str">
        <f t="shared" si="39"/>
        <v/>
      </c>
      <c r="AQ34" s="196" t="str">
        <f>IF(C32="","",IF(S32&gt;0,"",IF(T32&gt;0,"",IF(COUNTBLANK(J32:J34)&lt;3,"",1))))</f>
        <v/>
      </c>
      <c r="AR34" s="196" t="str">
        <f>IF(J34="","",IF(C32&gt;0,"",1))</f>
        <v/>
      </c>
      <c r="AS34" s="195" t="str">
        <f t="shared" si="40"/>
        <v/>
      </c>
      <c r="AT34" s="195" t="str">
        <f t="shared" si="40"/>
        <v/>
      </c>
      <c r="AU34" s="195" t="str">
        <f t="shared" si="40"/>
        <v/>
      </c>
      <c r="AV34" s="195" t="str">
        <f t="shared" si="40"/>
        <v/>
      </c>
      <c r="AW34" s="196"/>
      <c r="AX34" s="195" t="str">
        <f t="shared" si="41"/>
        <v/>
      </c>
      <c r="AY34" s="195" t="str">
        <f t="shared" si="41"/>
        <v/>
      </c>
      <c r="AZ34" s="195" t="str">
        <f t="shared" si="41"/>
        <v/>
      </c>
      <c r="BA34" s="195" t="str">
        <f t="shared" si="41"/>
        <v/>
      </c>
    </row>
    <row r="35" spans="1:53" s="17" customFormat="1" ht="18" customHeight="1" thickTop="1" thickBot="1">
      <c r="A35" s="343">
        <v>8</v>
      </c>
      <c r="B35" s="397" t="s">
        <v>1234</v>
      </c>
      <c r="C35" s="399"/>
      <c r="D35" s="399" t="str">
        <f>IF(C35&gt;0,VLOOKUP(C35,女子登録情報!$A$1:$H$2000,3,0),"")</f>
        <v/>
      </c>
      <c r="E35" s="399" t="str">
        <f>IF(C35&gt;0,VLOOKUP(C35,女子登録情報!$A$1:$H$2000,4,0),"")</f>
        <v/>
      </c>
      <c r="F35" s="97" t="str">
        <f>IF(C35&gt;0,VLOOKUP(C35,女子登録情報!$A$1:$H$2000,8,0),"")</f>
        <v/>
      </c>
      <c r="G35" s="352" t="e">
        <f>IF(F36&gt;0,VLOOKUP(F36,女子登録情報!$M$2:$N$48,2,0),"")</f>
        <v>#N/A</v>
      </c>
      <c r="H35" s="352" t="str">
        <f>IF(C35&gt;0,TEXT(C35,"100000000"),"")</f>
        <v/>
      </c>
      <c r="I35" s="6" t="s">
        <v>29</v>
      </c>
      <c r="J35" s="99"/>
      <c r="K35" s="7" t="str">
        <f>IF(J35&gt;0,VLOOKUP(J35,女子登録情報!$J$1:$K$21,2,0),"")</f>
        <v/>
      </c>
      <c r="L35" s="6" t="s">
        <v>32</v>
      </c>
      <c r="M35" s="205"/>
      <c r="N35" s="101" t="str">
        <f t="shared" si="4"/>
        <v/>
      </c>
      <c r="O35" s="197"/>
      <c r="P35" s="373"/>
      <c r="Q35" s="374"/>
      <c r="R35" s="375"/>
      <c r="S35" s="329" t="str">
        <f>IF(C35="","",IF(COUNTIF('様式Ⅱ(女子4×100mR)'!$C$18:$C$29,C35)=0,"",$A$5))</f>
        <v/>
      </c>
      <c r="T35" s="329" t="str">
        <f>IF(C35="","",IF(COUNTIF('様式Ⅱ(女子4×400mR)'!$C$18:$C$29,C35)=0,"",$A$5))</f>
        <v/>
      </c>
      <c r="Y35" s="195" t="str">
        <f>IF(C35="","",COUNTIF($B$14:$C$462,C35))</f>
        <v/>
      </c>
      <c r="Z35" s="195" t="str">
        <f t="shared" ref="Z35" si="51">IF(C35="","",COUNTIF($J$14:$J$463,J35))</f>
        <v/>
      </c>
      <c r="AA35" s="195" t="str">
        <f t="shared" ref="AA35" si="52">IF(C35="","",IF(AND(Y35&gt;1,Z35&gt;1),1,""))</f>
        <v/>
      </c>
      <c r="AB35" s="195" t="str">
        <f t="shared" si="9"/>
        <v/>
      </c>
      <c r="AC35" s="195" t="str">
        <f t="shared" si="10"/>
        <v/>
      </c>
      <c r="AD35" s="195" t="str">
        <f t="shared" si="50"/>
        <v/>
      </c>
      <c r="AE35" s="195" t="str">
        <f t="shared" si="50"/>
        <v/>
      </c>
      <c r="AF35" s="195" t="str">
        <f t="shared" si="39"/>
        <v/>
      </c>
      <c r="AG35" s="195" t="str">
        <f t="shared" si="39"/>
        <v/>
      </c>
      <c r="AH35" s="195" t="str">
        <f t="shared" si="39"/>
        <v/>
      </c>
      <c r="AI35" s="195" t="str">
        <f t="shared" si="39"/>
        <v/>
      </c>
      <c r="AJ35" s="195" t="str">
        <f t="shared" si="39"/>
        <v/>
      </c>
      <c r="AK35" s="195" t="str">
        <f t="shared" si="39"/>
        <v/>
      </c>
      <c r="AL35" s="195" t="str">
        <f t="shared" si="39"/>
        <v/>
      </c>
      <c r="AM35" s="195" t="str">
        <f t="shared" si="39"/>
        <v/>
      </c>
      <c r="AN35" s="195" t="str">
        <f t="shared" si="39"/>
        <v/>
      </c>
      <c r="AO35" s="195" t="str">
        <f t="shared" si="39"/>
        <v/>
      </c>
      <c r="AP35" s="195" t="str">
        <f t="shared" si="39"/>
        <v/>
      </c>
      <c r="AQ35" s="196" t="str">
        <f>IF(J35&gt;0,"",IF(J36&gt;0,1,""))</f>
        <v/>
      </c>
      <c r="AR35" s="196" t="str">
        <f>IF(J35="","",IF(C35&gt;0,"",1))</f>
        <v/>
      </c>
      <c r="AS35" s="195" t="str">
        <f t="shared" si="40"/>
        <v/>
      </c>
      <c r="AT35" s="195" t="str">
        <f t="shared" si="40"/>
        <v/>
      </c>
      <c r="AU35" s="195" t="str">
        <f t="shared" si="40"/>
        <v/>
      </c>
      <c r="AV35" s="195" t="str">
        <f t="shared" si="40"/>
        <v/>
      </c>
      <c r="AW35" s="196">
        <f>COUNTIF($C$14:C35,C35)</f>
        <v>0</v>
      </c>
      <c r="AX35" s="195" t="str">
        <f t="shared" si="41"/>
        <v/>
      </c>
      <c r="AY35" s="195" t="str">
        <f t="shared" si="41"/>
        <v/>
      </c>
      <c r="AZ35" s="195" t="str">
        <f t="shared" si="41"/>
        <v/>
      </c>
      <c r="BA35" s="195" t="str">
        <f t="shared" si="41"/>
        <v/>
      </c>
    </row>
    <row r="36" spans="1:53" s="17" customFormat="1" ht="18" customHeight="1" thickBot="1">
      <c r="A36" s="344"/>
      <c r="B36" s="398"/>
      <c r="C36" s="400"/>
      <c r="D36" s="400"/>
      <c r="E36" s="400"/>
      <c r="F36" s="98" t="str">
        <f>IF(C35&gt;0,VLOOKUP(C35,女子登録情報!$A$1:$H$2000,5,0),"")</f>
        <v/>
      </c>
      <c r="G36" s="353"/>
      <c r="H36" s="353"/>
      <c r="I36" s="9" t="s">
        <v>33</v>
      </c>
      <c r="J36" s="99"/>
      <c r="K36" s="7" t="str">
        <f>IF(J36&gt;0,VLOOKUP(J36,女子登録情報!$J$2:$K$21,2,0),"")</f>
        <v/>
      </c>
      <c r="L36" s="9" t="s">
        <v>34</v>
      </c>
      <c r="M36" s="213"/>
      <c r="N36" s="101" t="str">
        <f t="shared" si="4"/>
        <v/>
      </c>
      <c r="O36" s="197"/>
      <c r="P36" s="387"/>
      <c r="Q36" s="388"/>
      <c r="R36" s="389"/>
      <c r="S36" s="330"/>
      <c r="T36" s="330"/>
      <c r="Y36" s="195" t="str">
        <f>IF(C35="","",COUNTIF($B$14:$C$462,C35))</f>
        <v/>
      </c>
      <c r="Z36" s="195" t="str">
        <f t="shared" ref="Z36" si="53">IF(C35="","",COUNTIF($J$14:$J$463,J36))</f>
        <v/>
      </c>
      <c r="AA36" s="195" t="str">
        <f t="shared" ref="AA36" si="54">IF(C35="","",IF(AND(Y36&gt;1,Z36&gt;1),1,""))</f>
        <v/>
      </c>
      <c r="AB36" s="195" t="str">
        <f t="shared" si="9"/>
        <v/>
      </c>
      <c r="AC36" s="195" t="str">
        <f t="shared" si="10"/>
        <v/>
      </c>
      <c r="AD36" s="195" t="str">
        <f t="shared" si="50"/>
        <v/>
      </c>
      <c r="AE36" s="195" t="str">
        <f t="shared" si="50"/>
        <v/>
      </c>
      <c r="AF36" s="195" t="str">
        <f t="shared" si="39"/>
        <v/>
      </c>
      <c r="AG36" s="195" t="str">
        <f t="shared" si="39"/>
        <v/>
      </c>
      <c r="AH36" s="195" t="str">
        <f t="shared" si="39"/>
        <v/>
      </c>
      <c r="AI36" s="195" t="str">
        <f t="shared" si="39"/>
        <v/>
      </c>
      <c r="AJ36" s="195" t="str">
        <f t="shared" si="39"/>
        <v/>
      </c>
      <c r="AK36" s="195" t="str">
        <f t="shared" si="39"/>
        <v/>
      </c>
      <c r="AL36" s="195" t="str">
        <f t="shared" si="39"/>
        <v/>
      </c>
      <c r="AM36" s="195" t="str">
        <f t="shared" si="39"/>
        <v/>
      </c>
      <c r="AN36" s="195" t="str">
        <f t="shared" si="39"/>
        <v/>
      </c>
      <c r="AO36" s="195" t="str">
        <f t="shared" si="39"/>
        <v/>
      </c>
      <c r="AP36" s="195" t="str">
        <f t="shared" si="39"/>
        <v/>
      </c>
      <c r="AQ36" s="196" t="str">
        <f>IF(J36&gt;0,"",IF(J37&gt;0,1,""))</f>
        <v/>
      </c>
      <c r="AR36" s="196" t="str">
        <f>IF(J36="","",IF(C35&gt;0,"",1))</f>
        <v/>
      </c>
      <c r="AS36" s="195" t="str">
        <f t="shared" si="40"/>
        <v/>
      </c>
      <c r="AT36" s="195" t="str">
        <f t="shared" si="40"/>
        <v/>
      </c>
      <c r="AU36" s="195" t="str">
        <f t="shared" si="40"/>
        <v/>
      </c>
      <c r="AV36" s="195" t="str">
        <f t="shared" si="40"/>
        <v/>
      </c>
      <c r="AW36" s="196"/>
      <c r="AX36" s="195" t="str">
        <f t="shared" si="41"/>
        <v/>
      </c>
      <c r="AY36" s="195" t="str">
        <f t="shared" si="41"/>
        <v/>
      </c>
      <c r="AZ36" s="195" t="str">
        <f t="shared" si="41"/>
        <v/>
      </c>
      <c r="BA36" s="195" t="str">
        <f t="shared" si="41"/>
        <v/>
      </c>
    </row>
    <row r="37" spans="1:53" s="17" customFormat="1" ht="18" customHeight="1" thickBot="1">
      <c r="A37" s="345"/>
      <c r="B37" s="390" t="s">
        <v>35</v>
      </c>
      <c r="C37" s="391"/>
      <c r="D37" s="392"/>
      <c r="E37" s="392"/>
      <c r="F37" s="393"/>
      <c r="G37" s="354"/>
      <c r="H37" s="354"/>
      <c r="I37" s="10" t="s">
        <v>36</v>
      </c>
      <c r="J37" s="100"/>
      <c r="K37" s="11" t="str">
        <f>IF(J37&gt;0,VLOOKUP(J37,女子登録情報!$J$2:$K$21,2,0),"")</f>
        <v/>
      </c>
      <c r="L37" s="12" t="s">
        <v>37</v>
      </c>
      <c r="M37" s="214"/>
      <c r="N37" s="101" t="str">
        <f t="shared" si="4"/>
        <v/>
      </c>
      <c r="O37" s="200"/>
      <c r="P37" s="394"/>
      <c r="Q37" s="395"/>
      <c r="R37" s="396"/>
      <c r="S37" s="331"/>
      <c r="T37" s="331"/>
      <c r="Y37" s="195" t="str">
        <f>IF(C35="","",COUNTIF($B$14:$C$462,C35))</f>
        <v/>
      </c>
      <c r="Z37" s="195" t="str">
        <f t="shared" ref="Z37" si="55">IF(C35="","",COUNTIF($J$14:$J$463,J37))</f>
        <v/>
      </c>
      <c r="AA37" s="195" t="str">
        <f t="shared" ref="AA37" si="56">IF(C35="","",IF(AND(Y37&gt;1,Z37&gt;1),1,""))</f>
        <v/>
      </c>
      <c r="AB37" s="195" t="str">
        <f t="shared" si="9"/>
        <v/>
      </c>
      <c r="AC37" s="195" t="str">
        <f t="shared" si="10"/>
        <v/>
      </c>
      <c r="AD37" s="195" t="str">
        <f t="shared" si="50"/>
        <v/>
      </c>
      <c r="AE37" s="195" t="str">
        <f t="shared" si="50"/>
        <v/>
      </c>
      <c r="AF37" s="195" t="str">
        <f t="shared" si="39"/>
        <v/>
      </c>
      <c r="AG37" s="195" t="str">
        <f t="shared" si="39"/>
        <v/>
      </c>
      <c r="AH37" s="195" t="str">
        <f t="shared" si="39"/>
        <v/>
      </c>
      <c r="AI37" s="195" t="str">
        <f t="shared" si="39"/>
        <v/>
      </c>
      <c r="AJ37" s="195" t="str">
        <f t="shared" si="39"/>
        <v/>
      </c>
      <c r="AK37" s="195" t="str">
        <f t="shared" si="39"/>
        <v/>
      </c>
      <c r="AL37" s="195" t="str">
        <f t="shared" si="39"/>
        <v/>
      </c>
      <c r="AM37" s="195" t="str">
        <f t="shared" si="39"/>
        <v/>
      </c>
      <c r="AN37" s="195" t="str">
        <f t="shared" si="39"/>
        <v/>
      </c>
      <c r="AO37" s="195" t="str">
        <f t="shared" si="39"/>
        <v/>
      </c>
      <c r="AP37" s="195" t="str">
        <f t="shared" si="39"/>
        <v/>
      </c>
      <c r="AQ37" s="196" t="str">
        <f>IF(C35="","",IF(S35&gt;0,"",IF(T35&gt;0,"",IF(COUNTBLANK(J35:J37)&lt;3,"",1))))</f>
        <v/>
      </c>
      <c r="AR37" s="196" t="str">
        <f>IF(J37="","",IF(C35&gt;0,"",1))</f>
        <v/>
      </c>
      <c r="AS37" s="195" t="str">
        <f t="shared" si="40"/>
        <v/>
      </c>
      <c r="AT37" s="195" t="str">
        <f t="shared" si="40"/>
        <v/>
      </c>
      <c r="AU37" s="195" t="str">
        <f t="shared" si="40"/>
        <v/>
      </c>
      <c r="AV37" s="195" t="str">
        <f t="shared" si="40"/>
        <v/>
      </c>
      <c r="AW37" s="196"/>
      <c r="AX37" s="195" t="str">
        <f t="shared" si="41"/>
        <v/>
      </c>
      <c r="AY37" s="195" t="str">
        <f t="shared" si="41"/>
        <v/>
      </c>
      <c r="AZ37" s="195" t="str">
        <f t="shared" si="41"/>
        <v/>
      </c>
      <c r="BA37" s="195" t="str">
        <f t="shared" si="41"/>
        <v/>
      </c>
    </row>
    <row r="38" spans="1:53" s="17" customFormat="1" ht="18" customHeight="1" thickTop="1" thickBot="1">
      <c r="A38" s="343">
        <v>9</v>
      </c>
      <c r="B38" s="397" t="s">
        <v>1234</v>
      </c>
      <c r="C38" s="399"/>
      <c r="D38" s="399" t="str">
        <f>IF(C38&gt;0,VLOOKUP(C38,女子登録情報!$A$1:$H$2000,3,0),"")</f>
        <v/>
      </c>
      <c r="E38" s="399" t="str">
        <f>IF(C38&gt;0,VLOOKUP(C38,女子登録情報!$A$1:$H$2000,4,0),"")</f>
        <v/>
      </c>
      <c r="F38" s="97" t="str">
        <f>IF(C38&gt;0,VLOOKUP(C38,女子登録情報!$A$1:$H$2000,8,0),"")</f>
        <v/>
      </c>
      <c r="G38" s="352" t="e">
        <f>IF(F39&gt;0,VLOOKUP(F39,女子登録情報!$M$2:$N$48,2,0),"")</f>
        <v>#N/A</v>
      </c>
      <c r="H38" s="352" t="str">
        <f>IF(C38&gt;0,TEXT(C38,"100000000"),"")</f>
        <v/>
      </c>
      <c r="I38" s="6" t="s">
        <v>29</v>
      </c>
      <c r="J38" s="99"/>
      <c r="K38" s="7" t="str">
        <f>IF(J38&gt;0,VLOOKUP(J38,女子登録情報!$J$1:$K$21,2,0),"")</f>
        <v/>
      </c>
      <c r="L38" s="6" t="s">
        <v>32</v>
      </c>
      <c r="M38" s="205"/>
      <c r="N38" s="101" t="str">
        <f t="shared" si="4"/>
        <v/>
      </c>
      <c r="O38" s="197"/>
      <c r="P38" s="373"/>
      <c r="Q38" s="374"/>
      <c r="R38" s="375"/>
      <c r="S38" s="329" t="str">
        <f>IF(C38="","",IF(COUNTIF('様式Ⅱ(女子4×100mR)'!$C$18:$C$29,C38)=0,"",$A$5))</f>
        <v/>
      </c>
      <c r="T38" s="329" t="str">
        <f>IF(C38="","",IF(COUNTIF('様式Ⅱ(女子4×400mR)'!$C$18:$C$29,C38)=0,"",$A$5))</f>
        <v/>
      </c>
      <c r="Y38" s="195" t="str">
        <f>IF(C38="","",COUNTIF($B$14:$C$462,C38))</f>
        <v/>
      </c>
      <c r="Z38" s="195" t="str">
        <f t="shared" ref="Z38" si="57">IF(C38="","",COUNTIF($J$14:$J$463,J38))</f>
        <v/>
      </c>
      <c r="AA38" s="195" t="str">
        <f t="shared" ref="AA38" si="58">IF(C38="","",IF(AND(Y38&gt;1,Z38&gt;1),1,""))</f>
        <v/>
      </c>
      <c r="AB38" s="195" t="str">
        <f t="shared" si="9"/>
        <v/>
      </c>
      <c r="AC38" s="195" t="str">
        <f t="shared" si="10"/>
        <v/>
      </c>
      <c r="AD38" s="195" t="str">
        <f t="shared" si="50"/>
        <v/>
      </c>
      <c r="AE38" s="195" t="str">
        <f t="shared" si="50"/>
        <v/>
      </c>
      <c r="AF38" s="195" t="str">
        <f t="shared" si="39"/>
        <v/>
      </c>
      <c r="AG38" s="195" t="str">
        <f t="shared" si="39"/>
        <v/>
      </c>
      <c r="AH38" s="195" t="str">
        <f t="shared" si="39"/>
        <v/>
      </c>
      <c r="AI38" s="195" t="str">
        <f t="shared" si="39"/>
        <v/>
      </c>
      <c r="AJ38" s="195" t="str">
        <f t="shared" si="39"/>
        <v/>
      </c>
      <c r="AK38" s="195" t="str">
        <f t="shared" si="39"/>
        <v/>
      </c>
      <c r="AL38" s="195" t="str">
        <f t="shared" si="39"/>
        <v/>
      </c>
      <c r="AM38" s="195" t="str">
        <f t="shared" si="39"/>
        <v/>
      </c>
      <c r="AN38" s="195" t="str">
        <f t="shared" si="39"/>
        <v/>
      </c>
      <c r="AO38" s="195" t="str">
        <f t="shared" si="39"/>
        <v/>
      </c>
      <c r="AP38" s="195" t="str">
        <f t="shared" si="39"/>
        <v/>
      </c>
      <c r="AQ38" s="196" t="str">
        <f>IF(J38&gt;0,"",IF(J39&gt;0,1,""))</f>
        <v/>
      </c>
      <c r="AR38" s="196" t="str">
        <f>IF(J38="","",IF(C38&gt;0,"",1))</f>
        <v/>
      </c>
      <c r="AS38" s="195" t="str">
        <f t="shared" si="40"/>
        <v/>
      </c>
      <c r="AT38" s="195" t="str">
        <f t="shared" si="40"/>
        <v/>
      </c>
      <c r="AU38" s="195" t="str">
        <f t="shared" si="40"/>
        <v/>
      </c>
      <c r="AV38" s="195" t="str">
        <f t="shared" si="40"/>
        <v/>
      </c>
      <c r="AW38" s="196">
        <f>COUNTIF($C$14:C38,C38)</f>
        <v>0</v>
      </c>
      <c r="AX38" s="195" t="str">
        <f t="shared" si="41"/>
        <v/>
      </c>
      <c r="AY38" s="195" t="str">
        <f t="shared" si="41"/>
        <v/>
      </c>
      <c r="AZ38" s="195" t="str">
        <f t="shared" si="41"/>
        <v/>
      </c>
      <c r="BA38" s="195" t="str">
        <f t="shared" si="41"/>
        <v/>
      </c>
    </row>
    <row r="39" spans="1:53" s="17" customFormat="1" ht="18" customHeight="1" thickBot="1">
      <c r="A39" s="344"/>
      <c r="B39" s="398"/>
      <c r="C39" s="400"/>
      <c r="D39" s="400"/>
      <c r="E39" s="400"/>
      <c r="F39" s="98" t="str">
        <f>IF(C38&gt;0,VLOOKUP(C38,女子登録情報!$A$1:$H$2000,5,0),"")</f>
        <v/>
      </c>
      <c r="G39" s="353"/>
      <c r="H39" s="353"/>
      <c r="I39" s="9" t="s">
        <v>33</v>
      </c>
      <c r="J39" s="99"/>
      <c r="K39" s="7" t="str">
        <f>IF(J39&gt;0,VLOOKUP(J39,女子登録情報!$J$2:$K$21,2,0),"")</f>
        <v/>
      </c>
      <c r="L39" s="9" t="s">
        <v>34</v>
      </c>
      <c r="M39" s="213"/>
      <c r="N39" s="101" t="str">
        <f t="shared" si="4"/>
        <v/>
      </c>
      <c r="O39" s="197"/>
      <c r="P39" s="387"/>
      <c r="Q39" s="388"/>
      <c r="R39" s="389"/>
      <c r="S39" s="330"/>
      <c r="T39" s="330"/>
      <c r="Y39" s="195" t="str">
        <f>IF(C38="","",COUNTIF($B$14:$C$462,C38))</f>
        <v/>
      </c>
      <c r="Z39" s="195" t="str">
        <f t="shared" ref="Z39" si="59">IF(C38="","",COUNTIF($J$14:$J$463,J39))</f>
        <v/>
      </c>
      <c r="AA39" s="195" t="str">
        <f t="shared" ref="AA39" si="60">IF(C38="","",IF(AND(Y39&gt;1,Z39&gt;1),1,""))</f>
        <v/>
      </c>
      <c r="AB39" s="195" t="str">
        <f t="shared" si="9"/>
        <v/>
      </c>
      <c r="AC39" s="195" t="str">
        <f t="shared" si="10"/>
        <v/>
      </c>
      <c r="AD39" s="195" t="str">
        <f t="shared" si="50"/>
        <v/>
      </c>
      <c r="AE39" s="195" t="str">
        <f t="shared" si="50"/>
        <v/>
      </c>
      <c r="AF39" s="195" t="str">
        <f t="shared" si="39"/>
        <v/>
      </c>
      <c r="AG39" s="195" t="str">
        <f t="shared" si="39"/>
        <v/>
      </c>
      <c r="AH39" s="195" t="str">
        <f t="shared" si="39"/>
        <v/>
      </c>
      <c r="AI39" s="195" t="str">
        <f t="shared" si="39"/>
        <v/>
      </c>
      <c r="AJ39" s="195" t="str">
        <f t="shared" si="39"/>
        <v/>
      </c>
      <c r="AK39" s="195" t="str">
        <f t="shared" si="39"/>
        <v/>
      </c>
      <c r="AL39" s="195" t="str">
        <f t="shared" si="39"/>
        <v/>
      </c>
      <c r="AM39" s="195" t="str">
        <f t="shared" si="39"/>
        <v/>
      </c>
      <c r="AN39" s="195" t="str">
        <f t="shared" si="39"/>
        <v/>
      </c>
      <c r="AO39" s="195" t="str">
        <f t="shared" si="39"/>
        <v/>
      </c>
      <c r="AP39" s="195" t="str">
        <f t="shared" si="39"/>
        <v/>
      </c>
      <c r="AQ39" s="196" t="str">
        <f>IF(J39&gt;0,"",IF(J40&gt;0,1,""))</f>
        <v/>
      </c>
      <c r="AR39" s="196" t="str">
        <f>IF(J39="","",IF(C38&gt;0,"",1))</f>
        <v/>
      </c>
      <c r="AS39" s="195" t="str">
        <f t="shared" si="40"/>
        <v/>
      </c>
      <c r="AT39" s="195" t="str">
        <f t="shared" si="40"/>
        <v/>
      </c>
      <c r="AU39" s="195" t="str">
        <f t="shared" si="40"/>
        <v/>
      </c>
      <c r="AV39" s="195" t="str">
        <f t="shared" si="40"/>
        <v/>
      </c>
      <c r="AW39" s="196"/>
      <c r="AX39" s="195" t="str">
        <f t="shared" si="41"/>
        <v/>
      </c>
      <c r="AY39" s="195" t="str">
        <f t="shared" si="41"/>
        <v/>
      </c>
      <c r="AZ39" s="195" t="str">
        <f t="shared" si="41"/>
        <v/>
      </c>
      <c r="BA39" s="195" t="str">
        <f t="shared" si="41"/>
        <v/>
      </c>
    </row>
    <row r="40" spans="1:53" s="17" customFormat="1" ht="18" customHeight="1" thickBot="1">
      <c r="A40" s="345"/>
      <c r="B40" s="390" t="s">
        <v>35</v>
      </c>
      <c r="C40" s="391"/>
      <c r="D40" s="392"/>
      <c r="E40" s="392"/>
      <c r="F40" s="393"/>
      <c r="G40" s="354"/>
      <c r="H40" s="354"/>
      <c r="I40" s="10" t="s">
        <v>36</v>
      </c>
      <c r="J40" s="100"/>
      <c r="K40" s="11" t="str">
        <f>IF(J40&gt;0,VLOOKUP(J40,女子登録情報!$J$2:$K$21,2,0),"")</f>
        <v/>
      </c>
      <c r="L40" s="12" t="s">
        <v>37</v>
      </c>
      <c r="M40" s="214"/>
      <c r="N40" s="101" t="str">
        <f t="shared" si="4"/>
        <v/>
      </c>
      <c r="O40" s="200"/>
      <c r="P40" s="394"/>
      <c r="Q40" s="395"/>
      <c r="R40" s="396"/>
      <c r="S40" s="331"/>
      <c r="T40" s="331"/>
      <c r="Y40" s="195" t="str">
        <f>IF(C38="","",COUNTIF($B$14:$C$462,C38))</f>
        <v/>
      </c>
      <c r="Z40" s="195" t="str">
        <f t="shared" ref="Z40" si="61">IF(C38="","",COUNTIF($J$14:$J$463,J40))</f>
        <v/>
      </c>
      <c r="AA40" s="195" t="str">
        <f t="shared" ref="AA40" si="62">IF(C38="","",IF(AND(Y40&gt;1,Z40&gt;1),1,""))</f>
        <v/>
      </c>
      <c r="AB40" s="195" t="str">
        <f t="shared" si="9"/>
        <v/>
      </c>
      <c r="AC40" s="195" t="str">
        <f t="shared" si="10"/>
        <v/>
      </c>
      <c r="AD40" s="195" t="str">
        <f t="shared" si="50"/>
        <v/>
      </c>
      <c r="AE40" s="195" t="str">
        <f t="shared" si="50"/>
        <v/>
      </c>
      <c r="AF40" s="195" t="str">
        <f t="shared" si="39"/>
        <v/>
      </c>
      <c r="AG40" s="195" t="str">
        <f t="shared" si="39"/>
        <v/>
      </c>
      <c r="AH40" s="195" t="str">
        <f t="shared" si="39"/>
        <v/>
      </c>
      <c r="AI40" s="195" t="str">
        <f t="shared" si="39"/>
        <v/>
      </c>
      <c r="AJ40" s="195" t="str">
        <f t="shared" si="39"/>
        <v/>
      </c>
      <c r="AK40" s="195" t="str">
        <f t="shared" si="39"/>
        <v/>
      </c>
      <c r="AL40" s="195" t="str">
        <f t="shared" si="39"/>
        <v/>
      </c>
      <c r="AM40" s="195" t="str">
        <f t="shared" si="39"/>
        <v/>
      </c>
      <c r="AN40" s="195" t="str">
        <f t="shared" si="39"/>
        <v/>
      </c>
      <c r="AO40" s="195" t="str">
        <f t="shared" si="39"/>
        <v/>
      </c>
      <c r="AP40" s="195" t="str">
        <f t="shared" si="39"/>
        <v/>
      </c>
      <c r="AQ40" s="196" t="str">
        <f>IF(C38="","",IF(S38&gt;0,"",IF(T38&gt;0,"",IF(COUNTBLANK(J38:J40)&lt;3,"",1))))</f>
        <v/>
      </c>
      <c r="AR40" s="196" t="str">
        <f>IF(J40="","",IF(C38&gt;0,"",1))</f>
        <v/>
      </c>
      <c r="AS40" s="195" t="str">
        <f t="shared" si="40"/>
        <v/>
      </c>
      <c r="AT40" s="195" t="str">
        <f t="shared" si="40"/>
        <v/>
      </c>
      <c r="AU40" s="195" t="str">
        <f t="shared" si="40"/>
        <v/>
      </c>
      <c r="AV40" s="195" t="str">
        <f t="shared" si="40"/>
        <v/>
      </c>
      <c r="AW40" s="196"/>
      <c r="AX40" s="195" t="str">
        <f t="shared" si="41"/>
        <v/>
      </c>
      <c r="AY40" s="195" t="str">
        <f t="shared" si="41"/>
        <v/>
      </c>
      <c r="AZ40" s="195" t="str">
        <f t="shared" si="41"/>
        <v/>
      </c>
      <c r="BA40" s="195" t="str">
        <f t="shared" si="41"/>
        <v/>
      </c>
    </row>
    <row r="41" spans="1:53" s="17" customFormat="1" ht="18" customHeight="1" thickTop="1" thickBot="1">
      <c r="A41" s="343">
        <v>10</v>
      </c>
      <c r="B41" s="397" t="s">
        <v>1234</v>
      </c>
      <c r="C41" s="399"/>
      <c r="D41" s="399" t="str">
        <f>IF(C41&gt;0,VLOOKUP(C41,女子登録情報!$A$1:$H$2000,3,0),"")</f>
        <v/>
      </c>
      <c r="E41" s="399" t="str">
        <f>IF(C41&gt;0,VLOOKUP(C41,女子登録情報!$A$1:$H$2000,4,0),"")</f>
        <v/>
      </c>
      <c r="F41" s="97" t="str">
        <f>IF(C41&gt;0,VLOOKUP(C41,女子登録情報!$A$1:$H$2000,8,0),"")</f>
        <v/>
      </c>
      <c r="G41" s="352" t="e">
        <f>IF(F42&gt;0,VLOOKUP(F42,女子登録情報!$M$2:$N$48,2,0),"")</f>
        <v>#N/A</v>
      </c>
      <c r="H41" s="352" t="str">
        <f>IF(C41&gt;0,TEXT(C41,"100000000"),"")</f>
        <v/>
      </c>
      <c r="I41" s="6" t="s">
        <v>29</v>
      </c>
      <c r="J41" s="99"/>
      <c r="K41" s="7" t="str">
        <f>IF(J41&gt;0,VLOOKUP(J41,女子登録情報!$J$1:$K$21,2,0),"")</f>
        <v/>
      </c>
      <c r="L41" s="6" t="s">
        <v>32</v>
      </c>
      <c r="M41" s="205"/>
      <c r="N41" s="101" t="str">
        <f t="shared" si="4"/>
        <v/>
      </c>
      <c r="O41" s="197"/>
      <c r="P41" s="373"/>
      <c r="Q41" s="374"/>
      <c r="R41" s="375"/>
      <c r="S41" s="329" t="str">
        <f>IF(C41="","",IF(COUNTIF('様式Ⅱ(女子4×100mR)'!$C$18:$C$29,C41)=0,"",$A$5))</f>
        <v/>
      </c>
      <c r="T41" s="329" t="str">
        <f>IF(C41="","",IF(COUNTIF('様式Ⅱ(女子4×400mR)'!$C$18:$C$29,C41)=0,"",$A$5))</f>
        <v/>
      </c>
      <c r="Y41" s="195" t="str">
        <f>IF(C41="","",COUNTIF($B$14:$C$462,C41))</f>
        <v/>
      </c>
      <c r="Z41" s="195" t="str">
        <f t="shared" ref="Z41" si="63">IF(C41="","",COUNTIF($J$14:$J$463,J41))</f>
        <v/>
      </c>
      <c r="AA41" s="195" t="str">
        <f t="shared" ref="AA41" si="64">IF(C41="","",IF(AND(Y41&gt;1,Z41&gt;1),1,""))</f>
        <v/>
      </c>
      <c r="AB41" s="195" t="str">
        <f t="shared" si="9"/>
        <v/>
      </c>
      <c r="AC41" s="195" t="str">
        <f t="shared" si="10"/>
        <v/>
      </c>
      <c r="AD41" s="195" t="str">
        <f t="shared" si="50"/>
        <v/>
      </c>
      <c r="AE41" s="195" t="str">
        <f t="shared" si="50"/>
        <v/>
      </c>
      <c r="AF41" s="195" t="str">
        <f t="shared" si="39"/>
        <v/>
      </c>
      <c r="AG41" s="195" t="str">
        <f t="shared" si="39"/>
        <v/>
      </c>
      <c r="AH41" s="195" t="str">
        <f t="shared" si="39"/>
        <v/>
      </c>
      <c r="AI41" s="195" t="str">
        <f t="shared" si="39"/>
        <v/>
      </c>
      <c r="AJ41" s="195" t="str">
        <f t="shared" si="39"/>
        <v/>
      </c>
      <c r="AK41" s="195" t="str">
        <f t="shared" si="39"/>
        <v/>
      </c>
      <c r="AL41" s="195" t="str">
        <f t="shared" si="39"/>
        <v/>
      </c>
      <c r="AM41" s="195" t="str">
        <f t="shared" si="39"/>
        <v/>
      </c>
      <c r="AN41" s="195" t="str">
        <f t="shared" si="39"/>
        <v/>
      </c>
      <c r="AO41" s="195" t="str">
        <f t="shared" si="39"/>
        <v/>
      </c>
      <c r="AP41" s="195" t="str">
        <f t="shared" si="39"/>
        <v/>
      </c>
      <c r="AQ41" s="196" t="str">
        <f>IF(J41&gt;0,"",IF(J42&gt;0,1,""))</f>
        <v/>
      </c>
      <c r="AR41" s="196" t="str">
        <f>IF(J41="","",IF(C41&gt;0,"",1))</f>
        <v/>
      </c>
      <c r="AS41" s="195" t="str">
        <f t="shared" si="40"/>
        <v/>
      </c>
      <c r="AT41" s="195" t="str">
        <f t="shared" si="40"/>
        <v/>
      </c>
      <c r="AU41" s="195" t="str">
        <f t="shared" si="40"/>
        <v/>
      </c>
      <c r="AV41" s="195" t="str">
        <f t="shared" si="40"/>
        <v/>
      </c>
      <c r="AW41" s="196">
        <f>COUNTIF($C$14:C41,C41)</f>
        <v>0</v>
      </c>
      <c r="AX41" s="195" t="str">
        <f t="shared" si="41"/>
        <v/>
      </c>
      <c r="AY41" s="195" t="str">
        <f t="shared" si="41"/>
        <v/>
      </c>
      <c r="AZ41" s="195" t="str">
        <f t="shared" si="41"/>
        <v/>
      </c>
      <c r="BA41" s="195" t="str">
        <f t="shared" si="41"/>
        <v/>
      </c>
    </row>
    <row r="42" spans="1:53" s="17" customFormat="1" ht="18" customHeight="1" thickBot="1">
      <c r="A42" s="344"/>
      <c r="B42" s="398"/>
      <c r="C42" s="400"/>
      <c r="D42" s="400"/>
      <c r="E42" s="400"/>
      <c r="F42" s="98" t="str">
        <f>IF(C41&gt;0,VLOOKUP(C41,女子登録情報!$A$1:$H$2000,5,0),"")</f>
        <v/>
      </c>
      <c r="G42" s="353"/>
      <c r="H42" s="353"/>
      <c r="I42" s="9" t="s">
        <v>33</v>
      </c>
      <c r="J42" s="99"/>
      <c r="K42" s="7" t="str">
        <f>IF(J42&gt;0,VLOOKUP(J42,女子登録情報!$J$2:$K$21,2,0),"")</f>
        <v/>
      </c>
      <c r="L42" s="9" t="s">
        <v>34</v>
      </c>
      <c r="M42" s="213"/>
      <c r="N42" s="101" t="str">
        <f t="shared" si="4"/>
        <v/>
      </c>
      <c r="O42" s="197"/>
      <c r="P42" s="387"/>
      <c r="Q42" s="388"/>
      <c r="R42" s="389"/>
      <c r="S42" s="330"/>
      <c r="T42" s="330"/>
      <c r="Y42" s="195" t="str">
        <f>IF(C41="","",COUNTIF($B$14:$C$462,C41))</f>
        <v/>
      </c>
      <c r="Z42" s="195" t="str">
        <f t="shared" ref="Z42" si="65">IF(C41="","",COUNTIF($J$14:$J$463,J42))</f>
        <v/>
      </c>
      <c r="AA42" s="195" t="str">
        <f t="shared" ref="AA42" si="66">IF(C41="","",IF(AND(Y42&gt;1,Z42&gt;1),1,""))</f>
        <v/>
      </c>
      <c r="AB42" s="195" t="str">
        <f t="shared" si="9"/>
        <v/>
      </c>
      <c r="AC42" s="195" t="str">
        <f t="shared" si="10"/>
        <v/>
      </c>
      <c r="AD42" s="195" t="str">
        <f t="shared" si="50"/>
        <v/>
      </c>
      <c r="AE42" s="195" t="str">
        <f t="shared" si="50"/>
        <v/>
      </c>
      <c r="AF42" s="195" t="str">
        <f t="shared" si="39"/>
        <v/>
      </c>
      <c r="AG42" s="195" t="str">
        <f t="shared" si="39"/>
        <v/>
      </c>
      <c r="AH42" s="195" t="str">
        <f t="shared" si="39"/>
        <v/>
      </c>
      <c r="AI42" s="195" t="str">
        <f t="shared" si="39"/>
        <v/>
      </c>
      <c r="AJ42" s="195" t="str">
        <f t="shared" si="39"/>
        <v/>
      </c>
      <c r="AK42" s="195" t="str">
        <f t="shared" si="39"/>
        <v/>
      </c>
      <c r="AL42" s="195" t="str">
        <f t="shared" si="39"/>
        <v/>
      </c>
      <c r="AM42" s="195" t="str">
        <f t="shared" si="39"/>
        <v/>
      </c>
      <c r="AN42" s="195" t="str">
        <f t="shared" si="39"/>
        <v/>
      </c>
      <c r="AO42" s="195" t="str">
        <f t="shared" si="39"/>
        <v/>
      </c>
      <c r="AP42" s="195" t="str">
        <f t="shared" si="39"/>
        <v/>
      </c>
      <c r="AQ42" s="196" t="str">
        <f>IF(J42&gt;0,"",IF(J43&gt;0,1,""))</f>
        <v/>
      </c>
      <c r="AR42" s="196" t="str">
        <f>IF(J42="","",IF(C41&gt;0,"",1))</f>
        <v/>
      </c>
      <c r="AS42" s="195" t="str">
        <f t="shared" si="40"/>
        <v/>
      </c>
      <c r="AT42" s="195" t="str">
        <f t="shared" si="40"/>
        <v/>
      </c>
      <c r="AU42" s="195" t="str">
        <f t="shared" si="40"/>
        <v/>
      </c>
      <c r="AV42" s="195" t="str">
        <f t="shared" si="40"/>
        <v/>
      </c>
      <c r="AW42" s="196"/>
      <c r="AX42" s="195" t="str">
        <f t="shared" si="41"/>
        <v/>
      </c>
      <c r="AY42" s="195" t="str">
        <f t="shared" si="41"/>
        <v/>
      </c>
      <c r="AZ42" s="195" t="str">
        <f t="shared" si="41"/>
        <v/>
      </c>
      <c r="BA42" s="195" t="str">
        <f t="shared" si="41"/>
        <v/>
      </c>
    </row>
    <row r="43" spans="1:53" s="17" customFormat="1" ht="18" customHeight="1" thickBot="1">
      <c r="A43" s="345"/>
      <c r="B43" s="390" t="s">
        <v>35</v>
      </c>
      <c r="C43" s="391"/>
      <c r="D43" s="392"/>
      <c r="E43" s="392"/>
      <c r="F43" s="393"/>
      <c r="G43" s="354"/>
      <c r="H43" s="354"/>
      <c r="I43" s="10" t="s">
        <v>36</v>
      </c>
      <c r="J43" s="100"/>
      <c r="K43" s="11" t="str">
        <f>IF(J43&gt;0,VLOOKUP(J43,女子登録情報!$J$2:$K$21,2,0),"")</f>
        <v/>
      </c>
      <c r="L43" s="12" t="s">
        <v>37</v>
      </c>
      <c r="M43" s="214"/>
      <c r="N43" s="101" t="str">
        <f t="shared" si="4"/>
        <v/>
      </c>
      <c r="O43" s="200"/>
      <c r="P43" s="394"/>
      <c r="Q43" s="395"/>
      <c r="R43" s="396"/>
      <c r="S43" s="331"/>
      <c r="T43" s="331"/>
      <c r="Y43" s="195" t="str">
        <f>IF(C41="","",COUNTIF($B$14:$C$462,C41))</f>
        <v/>
      </c>
      <c r="Z43" s="195" t="str">
        <f t="shared" ref="Z43" si="67">IF(C41="","",COUNTIF($J$14:$J$463,J43))</f>
        <v/>
      </c>
      <c r="AA43" s="195" t="str">
        <f t="shared" ref="AA43" si="68">IF(C41="","",IF(AND(Y43&gt;1,Z43&gt;1),1,""))</f>
        <v/>
      </c>
      <c r="AB43" s="195" t="str">
        <f t="shared" si="9"/>
        <v/>
      </c>
      <c r="AC43" s="195" t="str">
        <f t="shared" si="10"/>
        <v/>
      </c>
      <c r="AD43" s="195" t="str">
        <f t="shared" si="50"/>
        <v/>
      </c>
      <c r="AE43" s="195" t="str">
        <f t="shared" si="50"/>
        <v/>
      </c>
      <c r="AF43" s="195" t="str">
        <f t="shared" si="39"/>
        <v/>
      </c>
      <c r="AG43" s="195" t="str">
        <f t="shared" si="39"/>
        <v/>
      </c>
      <c r="AH43" s="195" t="str">
        <f t="shared" si="39"/>
        <v/>
      </c>
      <c r="AI43" s="195" t="str">
        <f t="shared" si="39"/>
        <v/>
      </c>
      <c r="AJ43" s="195" t="str">
        <f t="shared" si="39"/>
        <v/>
      </c>
      <c r="AK43" s="195" t="str">
        <f t="shared" si="39"/>
        <v/>
      </c>
      <c r="AL43" s="195" t="str">
        <f t="shared" si="39"/>
        <v/>
      </c>
      <c r="AM43" s="195" t="str">
        <f t="shared" si="39"/>
        <v/>
      </c>
      <c r="AN43" s="195" t="str">
        <f t="shared" si="39"/>
        <v/>
      </c>
      <c r="AO43" s="195" t="str">
        <f t="shared" si="39"/>
        <v/>
      </c>
      <c r="AP43" s="195" t="str">
        <f t="shared" si="39"/>
        <v/>
      </c>
      <c r="AQ43" s="196" t="str">
        <f>IF(C41="","",IF(S41&gt;0,"",IF(T41&gt;0,"",IF(COUNTBLANK(J41:J43)&lt;3,"",1))))</f>
        <v/>
      </c>
      <c r="AR43" s="196" t="str">
        <f>IF(J43="","",IF(C41&gt;0,"",1))</f>
        <v/>
      </c>
      <c r="AS43" s="195" t="str">
        <f t="shared" si="40"/>
        <v/>
      </c>
      <c r="AT43" s="195" t="str">
        <f t="shared" si="40"/>
        <v/>
      </c>
      <c r="AU43" s="195" t="str">
        <f t="shared" si="40"/>
        <v/>
      </c>
      <c r="AV43" s="195" t="str">
        <f t="shared" si="40"/>
        <v/>
      </c>
      <c r="AW43" s="196"/>
      <c r="AX43" s="195" t="str">
        <f t="shared" si="41"/>
        <v/>
      </c>
      <c r="AY43" s="195" t="str">
        <f t="shared" si="41"/>
        <v/>
      </c>
      <c r="AZ43" s="195" t="str">
        <f t="shared" si="41"/>
        <v/>
      </c>
      <c r="BA43" s="195" t="str">
        <f t="shared" si="41"/>
        <v/>
      </c>
    </row>
    <row r="44" spans="1:53" s="17" customFormat="1" ht="18" customHeight="1" thickTop="1" thickBot="1">
      <c r="A44" s="343">
        <v>11</v>
      </c>
      <c r="B44" s="397" t="s">
        <v>1234</v>
      </c>
      <c r="C44" s="399"/>
      <c r="D44" s="399" t="str">
        <f>IF(C44&gt;0,VLOOKUP(C44,女子登録情報!$A$1:$H$2000,3,0),"")</f>
        <v/>
      </c>
      <c r="E44" s="399" t="str">
        <f>IF(C44&gt;0,VLOOKUP(C44,女子登録情報!$A$1:$H$2000,4,0),"")</f>
        <v/>
      </c>
      <c r="F44" s="97" t="str">
        <f>IF(C44&gt;0,VLOOKUP(C44,女子登録情報!$A$1:$H$2000,8,0),"")</f>
        <v/>
      </c>
      <c r="G44" s="352" t="e">
        <f>IF(F45&gt;0,VLOOKUP(F45,女子登録情報!$M$2:$N$48,2,0),"")</f>
        <v>#N/A</v>
      </c>
      <c r="H44" s="352" t="str">
        <f>IF(C44&gt;0,TEXT(C44,"100000000"),"")</f>
        <v/>
      </c>
      <c r="I44" s="6" t="s">
        <v>29</v>
      </c>
      <c r="J44" s="99"/>
      <c r="K44" s="7" t="str">
        <f>IF(J44&gt;0,VLOOKUP(J44,女子登録情報!$J$1:$K$21,2,0),"")</f>
        <v/>
      </c>
      <c r="L44" s="6" t="s">
        <v>32</v>
      </c>
      <c r="M44" s="205"/>
      <c r="N44" s="101" t="str">
        <f t="shared" si="4"/>
        <v/>
      </c>
      <c r="O44" s="197"/>
      <c r="P44" s="373"/>
      <c r="Q44" s="374"/>
      <c r="R44" s="375"/>
      <c r="S44" s="329" t="str">
        <f>IF(C44="","",IF(COUNTIF('様式Ⅱ(女子4×100mR)'!$C$18:$C$29,C44)=0,"",$A$5))</f>
        <v/>
      </c>
      <c r="T44" s="329" t="str">
        <f>IF(C44="","",IF(COUNTIF('様式Ⅱ(女子4×400mR)'!$C$18:$C$29,C44)=0,"",$A$5))</f>
        <v/>
      </c>
      <c r="Y44" s="195" t="str">
        <f>IF(C44="","",COUNTIF($B$14:$C$462,C44))</f>
        <v/>
      </c>
      <c r="Z44" s="195" t="str">
        <f t="shared" ref="Z44" si="69">IF(C44="","",COUNTIF($J$14:$J$463,J44))</f>
        <v/>
      </c>
      <c r="AA44" s="195" t="str">
        <f t="shared" ref="AA44" si="70">IF(C44="","",IF(AND(Y44&gt;1,Z44&gt;1),1,""))</f>
        <v/>
      </c>
      <c r="AB44" s="195" t="str">
        <f t="shared" si="9"/>
        <v/>
      </c>
      <c r="AC44" s="195" t="str">
        <f t="shared" si="10"/>
        <v/>
      </c>
      <c r="AD44" s="195" t="str">
        <f t="shared" si="50"/>
        <v/>
      </c>
      <c r="AE44" s="195" t="str">
        <f t="shared" si="50"/>
        <v/>
      </c>
      <c r="AF44" s="195" t="str">
        <f t="shared" ref="AF44:AL44" si="71">IF($J44="","",COUNTIF($M44,AF$13))</f>
        <v/>
      </c>
      <c r="AG44" s="195" t="str">
        <f t="shared" si="71"/>
        <v/>
      </c>
      <c r="AH44" s="195" t="str">
        <f t="shared" si="71"/>
        <v/>
      </c>
      <c r="AI44" s="195" t="str">
        <f t="shared" si="71"/>
        <v/>
      </c>
      <c r="AJ44" s="195" t="str">
        <f t="shared" si="71"/>
        <v/>
      </c>
      <c r="AK44" s="195" t="str">
        <f t="shared" si="71"/>
        <v/>
      </c>
      <c r="AL44" s="195" t="str">
        <f t="shared" si="71"/>
        <v/>
      </c>
      <c r="AM44" s="195" t="str">
        <f t="shared" ref="AF44:AP67" si="72">IF($J44="","",COUNTIF($M44,AM$13))</f>
        <v/>
      </c>
      <c r="AN44" s="195" t="str">
        <f t="shared" si="72"/>
        <v/>
      </c>
      <c r="AO44" s="195" t="str">
        <f t="shared" si="72"/>
        <v/>
      </c>
      <c r="AP44" s="195" t="str">
        <f t="shared" si="72"/>
        <v/>
      </c>
      <c r="AQ44" s="196" t="str">
        <f>IF(J44&gt;0,"",IF(J45&gt;0,1,""))</f>
        <v/>
      </c>
      <c r="AR44" s="196" t="str">
        <f>IF(J44="","",IF(C44&gt;0,"",1))</f>
        <v/>
      </c>
      <c r="AS44" s="195" t="str">
        <f t="shared" si="40"/>
        <v/>
      </c>
      <c r="AT44" s="195" t="str">
        <f t="shared" si="40"/>
        <v/>
      </c>
      <c r="AU44" s="195" t="str">
        <f t="shared" si="40"/>
        <v/>
      </c>
      <c r="AV44" s="195" t="str">
        <f t="shared" si="40"/>
        <v/>
      </c>
      <c r="AW44" s="196">
        <f>COUNTIF($C$14:C44,C44)</f>
        <v>0</v>
      </c>
      <c r="AX44" s="195" t="str">
        <f t="shared" si="41"/>
        <v/>
      </c>
      <c r="AY44" s="195" t="str">
        <f t="shared" si="41"/>
        <v/>
      </c>
      <c r="AZ44" s="195" t="str">
        <f t="shared" si="41"/>
        <v/>
      </c>
      <c r="BA44" s="195" t="str">
        <f t="shared" si="41"/>
        <v/>
      </c>
    </row>
    <row r="45" spans="1:53" s="17" customFormat="1" ht="18" customHeight="1" thickBot="1">
      <c r="A45" s="344"/>
      <c r="B45" s="398"/>
      <c r="C45" s="400"/>
      <c r="D45" s="400"/>
      <c r="E45" s="400"/>
      <c r="F45" s="98" t="str">
        <f>IF(C44&gt;0,VLOOKUP(C44,女子登録情報!$A$1:$H$2000,5,0),"")</f>
        <v/>
      </c>
      <c r="G45" s="353"/>
      <c r="H45" s="353"/>
      <c r="I45" s="9" t="s">
        <v>33</v>
      </c>
      <c r="J45" s="99"/>
      <c r="K45" s="7" t="str">
        <f>IF(J45&gt;0,VLOOKUP(J45,女子登録情報!$J$2:$K$21,2,0),"")</f>
        <v/>
      </c>
      <c r="L45" s="9" t="s">
        <v>34</v>
      </c>
      <c r="M45" s="213"/>
      <c r="N45" s="101" t="str">
        <f t="shared" si="4"/>
        <v/>
      </c>
      <c r="O45" s="197"/>
      <c r="P45" s="387"/>
      <c r="Q45" s="388"/>
      <c r="R45" s="389"/>
      <c r="S45" s="330"/>
      <c r="T45" s="330"/>
      <c r="Y45" s="195" t="str">
        <f>IF(C44="","",COUNTIF($B$14:$C$462,C44))</f>
        <v/>
      </c>
      <c r="Z45" s="195" t="str">
        <f t="shared" ref="Z45" si="73">IF(C44="","",COUNTIF($J$14:$J$463,J45))</f>
        <v/>
      </c>
      <c r="AA45" s="195" t="str">
        <f t="shared" ref="AA45" si="74">IF(C44="","",IF(AND(Y45&gt;1,Z45&gt;1),1,""))</f>
        <v/>
      </c>
      <c r="AB45" s="195" t="str">
        <f t="shared" si="9"/>
        <v/>
      </c>
      <c r="AC45" s="195" t="str">
        <f t="shared" si="10"/>
        <v/>
      </c>
      <c r="AD45" s="195" t="str">
        <f t="shared" si="50"/>
        <v/>
      </c>
      <c r="AE45" s="195" t="str">
        <f t="shared" si="50"/>
        <v/>
      </c>
      <c r="AF45" s="195" t="str">
        <f t="shared" si="72"/>
        <v/>
      </c>
      <c r="AG45" s="195" t="str">
        <f t="shared" si="72"/>
        <v/>
      </c>
      <c r="AH45" s="195" t="str">
        <f t="shared" si="72"/>
        <v/>
      </c>
      <c r="AI45" s="195" t="str">
        <f t="shared" si="72"/>
        <v/>
      </c>
      <c r="AJ45" s="195" t="str">
        <f t="shared" si="72"/>
        <v/>
      </c>
      <c r="AK45" s="195" t="str">
        <f t="shared" si="72"/>
        <v/>
      </c>
      <c r="AL45" s="195" t="str">
        <f t="shared" si="72"/>
        <v/>
      </c>
      <c r="AM45" s="195" t="str">
        <f t="shared" si="72"/>
        <v/>
      </c>
      <c r="AN45" s="195" t="str">
        <f t="shared" si="72"/>
        <v/>
      </c>
      <c r="AO45" s="195" t="str">
        <f t="shared" si="72"/>
        <v/>
      </c>
      <c r="AP45" s="195" t="str">
        <f t="shared" si="72"/>
        <v/>
      </c>
      <c r="AQ45" s="196" t="str">
        <f>IF(J45&gt;0,"",IF(J46&gt;0,1,""))</f>
        <v/>
      </c>
      <c r="AR45" s="196" t="str">
        <f>IF(J45="","",IF(C44&gt;0,"",1))</f>
        <v/>
      </c>
      <c r="AS45" s="195" t="str">
        <f t="shared" si="40"/>
        <v/>
      </c>
      <c r="AT45" s="195" t="str">
        <f t="shared" si="40"/>
        <v/>
      </c>
      <c r="AU45" s="195" t="str">
        <f t="shared" si="40"/>
        <v/>
      </c>
      <c r="AV45" s="195" t="str">
        <f t="shared" si="40"/>
        <v/>
      </c>
      <c r="AW45" s="196"/>
      <c r="AX45" s="195" t="str">
        <f t="shared" si="41"/>
        <v/>
      </c>
      <c r="AY45" s="195" t="str">
        <f t="shared" si="41"/>
        <v/>
      </c>
      <c r="AZ45" s="195" t="str">
        <f t="shared" si="41"/>
        <v/>
      </c>
      <c r="BA45" s="195" t="str">
        <f t="shared" si="41"/>
        <v/>
      </c>
    </row>
    <row r="46" spans="1:53" s="17" customFormat="1" ht="18" customHeight="1" thickBot="1">
      <c r="A46" s="345"/>
      <c r="B46" s="401" t="s">
        <v>35</v>
      </c>
      <c r="C46" s="392"/>
      <c r="D46" s="102"/>
      <c r="E46" s="102"/>
      <c r="F46" s="103"/>
      <c r="G46" s="354"/>
      <c r="H46" s="354"/>
      <c r="I46" s="10" t="s">
        <v>36</v>
      </c>
      <c r="J46" s="100"/>
      <c r="K46" s="11" t="str">
        <f>IF(J46&gt;0,VLOOKUP(J46,女子登録情報!$J$2:$K$21,2,0),"")</f>
        <v/>
      </c>
      <c r="L46" s="12" t="s">
        <v>37</v>
      </c>
      <c r="M46" s="214"/>
      <c r="N46" s="101" t="str">
        <f t="shared" si="4"/>
        <v/>
      </c>
      <c r="O46" s="200"/>
      <c r="P46" s="394"/>
      <c r="Q46" s="395"/>
      <c r="R46" s="396"/>
      <c r="S46" s="331"/>
      <c r="T46" s="331"/>
      <c r="Y46" s="195" t="str">
        <f>IF(C44="","",COUNTIF($B$14:$C$462,C44))</f>
        <v/>
      </c>
      <c r="Z46" s="195" t="str">
        <f t="shared" ref="Z46" si="75">IF(C44="","",COUNTIF($J$14:$J$463,J46))</f>
        <v/>
      </c>
      <c r="AA46" s="195" t="str">
        <f t="shared" ref="AA46" si="76">IF(C44="","",IF(AND(Y46&gt;1,Z46&gt;1),1,""))</f>
        <v/>
      </c>
      <c r="AB46" s="195" t="str">
        <f t="shared" si="9"/>
        <v/>
      </c>
      <c r="AC46" s="195" t="str">
        <f t="shared" si="10"/>
        <v/>
      </c>
      <c r="AD46" s="195" t="str">
        <f t="shared" si="50"/>
        <v/>
      </c>
      <c r="AE46" s="195" t="str">
        <f t="shared" si="50"/>
        <v/>
      </c>
      <c r="AF46" s="195" t="str">
        <f t="shared" si="72"/>
        <v/>
      </c>
      <c r="AG46" s="195" t="str">
        <f t="shared" si="72"/>
        <v/>
      </c>
      <c r="AH46" s="195" t="str">
        <f t="shared" si="72"/>
        <v/>
      </c>
      <c r="AI46" s="195" t="str">
        <f t="shared" si="72"/>
        <v/>
      </c>
      <c r="AJ46" s="195" t="str">
        <f t="shared" si="72"/>
        <v/>
      </c>
      <c r="AK46" s="195" t="str">
        <f t="shared" si="72"/>
        <v/>
      </c>
      <c r="AL46" s="195" t="str">
        <f t="shared" si="72"/>
        <v/>
      </c>
      <c r="AM46" s="195" t="str">
        <f t="shared" si="72"/>
        <v/>
      </c>
      <c r="AN46" s="195" t="str">
        <f t="shared" si="72"/>
        <v/>
      </c>
      <c r="AO46" s="195" t="str">
        <f t="shared" si="72"/>
        <v/>
      </c>
      <c r="AP46" s="195" t="str">
        <f t="shared" si="72"/>
        <v/>
      </c>
      <c r="AQ46" s="196" t="str">
        <f>IF(C44="","",IF(S44&gt;0,"",IF(T44&gt;0,"",IF(COUNTBLANK(J44:J46)&lt;3,"",1))))</f>
        <v/>
      </c>
      <c r="AR46" s="196" t="str">
        <f>IF(J46="","",IF(C44&gt;0,"",1))</f>
        <v/>
      </c>
      <c r="AS46" s="195" t="str">
        <f t="shared" ref="AS46:AV61" si="77">IF($J46="","",COUNTIF($M46,AS$13))</f>
        <v/>
      </c>
      <c r="AT46" s="195" t="str">
        <f t="shared" si="77"/>
        <v/>
      </c>
      <c r="AU46" s="195" t="str">
        <f t="shared" si="77"/>
        <v/>
      </c>
      <c r="AV46" s="195" t="str">
        <f t="shared" si="77"/>
        <v/>
      </c>
      <c r="AW46" s="196"/>
      <c r="AX46" s="195" t="str">
        <f t="shared" ref="AX46:BA61" si="78">IF($J46="","",COUNTIF($M46,AX$13))</f>
        <v/>
      </c>
      <c r="AY46" s="195" t="str">
        <f t="shared" si="78"/>
        <v/>
      </c>
      <c r="AZ46" s="195" t="str">
        <f t="shared" si="78"/>
        <v/>
      </c>
      <c r="BA46" s="195" t="str">
        <f t="shared" si="78"/>
        <v/>
      </c>
    </row>
    <row r="47" spans="1:53" s="17" customFormat="1" ht="18" customHeight="1" thickTop="1" thickBot="1">
      <c r="A47" s="343">
        <v>12</v>
      </c>
      <c r="B47" s="397" t="s">
        <v>1234</v>
      </c>
      <c r="C47" s="399"/>
      <c r="D47" s="399" t="str">
        <f>IF(C47&gt;0,VLOOKUP(C47,女子登録情報!$A$1:$H$2000,3,0),"")</f>
        <v/>
      </c>
      <c r="E47" s="399" t="str">
        <f>IF(C47&gt;0,VLOOKUP(C47,女子登録情報!$A$1:$H$2000,4,0),"")</f>
        <v/>
      </c>
      <c r="F47" s="97" t="str">
        <f>IF(C47&gt;0,VLOOKUP(C47,女子登録情報!$A$1:$H$2000,8,0),"")</f>
        <v/>
      </c>
      <c r="G47" s="352" t="e">
        <f>IF(F48&gt;0,VLOOKUP(F48,女子登録情報!$M$2:$N$48,2,0),"")</f>
        <v>#N/A</v>
      </c>
      <c r="H47" s="352" t="str">
        <f>IF(C47&gt;0,TEXT(C47,"100000000"),"")</f>
        <v/>
      </c>
      <c r="I47" s="6" t="s">
        <v>29</v>
      </c>
      <c r="J47" s="99"/>
      <c r="K47" s="7" t="str">
        <f>IF(J47&gt;0,VLOOKUP(J47,女子登録情報!$J$1:$K$21,2,0),"")</f>
        <v/>
      </c>
      <c r="L47" s="6" t="s">
        <v>32</v>
      </c>
      <c r="M47" s="205"/>
      <c r="N47" s="101" t="str">
        <f t="shared" si="4"/>
        <v/>
      </c>
      <c r="O47" s="197"/>
      <c r="P47" s="373"/>
      <c r="Q47" s="374"/>
      <c r="R47" s="375"/>
      <c r="S47" s="329" t="str">
        <f>IF(C47="","",IF(COUNTIF('様式Ⅱ(女子4×100mR)'!$C$18:$C$29,C47)=0,"",$A$5))</f>
        <v/>
      </c>
      <c r="T47" s="329" t="str">
        <f>IF(C47="","",IF(COUNTIF('様式Ⅱ(女子4×400mR)'!$C$18:$C$29,C47)=0,"",$A$5))</f>
        <v/>
      </c>
      <c r="Y47" s="195" t="str">
        <f>IF(C47="","",COUNTIF($B$14:$C$462,C47))</f>
        <v/>
      </c>
      <c r="Z47" s="195" t="str">
        <f t="shared" ref="Z47" si="79">IF(C47="","",COUNTIF($J$14:$J$463,J47))</f>
        <v/>
      </c>
      <c r="AA47" s="195" t="str">
        <f t="shared" ref="AA47" si="80">IF(C47="","",IF(AND(Y47&gt;1,Z47&gt;1),1,""))</f>
        <v/>
      </c>
      <c r="AB47" s="195" t="str">
        <f t="shared" si="9"/>
        <v/>
      </c>
      <c r="AC47" s="195" t="str">
        <f t="shared" si="10"/>
        <v/>
      </c>
      <c r="AD47" s="195" t="str">
        <f t="shared" si="50"/>
        <v/>
      </c>
      <c r="AE47" s="195" t="str">
        <f t="shared" si="50"/>
        <v/>
      </c>
      <c r="AF47" s="195" t="str">
        <f t="shared" si="72"/>
        <v/>
      </c>
      <c r="AG47" s="195" t="str">
        <f t="shared" si="72"/>
        <v/>
      </c>
      <c r="AH47" s="195" t="str">
        <f t="shared" si="72"/>
        <v/>
      </c>
      <c r="AI47" s="195" t="str">
        <f t="shared" si="72"/>
        <v/>
      </c>
      <c r="AJ47" s="195" t="str">
        <f t="shared" si="72"/>
        <v/>
      </c>
      <c r="AK47" s="195" t="str">
        <f t="shared" si="72"/>
        <v/>
      </c>
      <c r="AL47" s="195" t="str">
        <f t="shared" si="72"/>
        <v/>
      </c>
      <c r="AM47" s="195" t="str">
        <f t="shared" si="72"/>
        <v/>
      </c>
      <c r="AN47" s="195" t="str">
        <f t="shared" si="72"/>
        <v/>
      </c>
      <c r="AO47" s="195" t="str">
        <f t="shared" si="72"/>
        <v/>
      </c>
      <c r="AP47" s="195" t="str">
        <f t="shared" si="72"/>
        <v/>
      </c>
      <c r="AQ47" s="196" t="str">
        <f>IF(J47&gt;0,"",IF(J48&gt;0,1,""))</f>
        <v/>
      </c>
      <c r="AR47" s="196" t="str">
        <f>IF(J47="","",IF(C47&gt;0,"",1))</f>
        <v/>
      </c>
      <c r="AS47" s="195" t="str">
        <f t="shared" si="77"/>
        <v/>
      </c>
      <c r="AT47" s="195" t="str">
        <f t="shared" si="77"/>
        <v/>
      </c>
      <c r="AU47" s="195" t="str">
        <f t="shared" si="77"/>
        <v/>
      </c>
      <c r="AV47" s="195" t="str">
        <f t="shared" si="77"/>
        <v/>
      </c>
      <c r="AW47" s="196">
        <f>COUNTIF($C$14:C47,C47)</f>
        <v>0</v>
      </c>
      <c r="AX47" s="195" t="str">
        <f t="shared" si="78"/>
        <v/>
      </c>
      <c r="AY47" s="195" t="str">
        <f t="shared" si="78"/>
        <v/>
      </c>
      <c r="AZ47" s="195" t="str">
        <f t="shared" si="78"/>
        <v/>
      </c>
      <c r="BA47" s="195" t="str">
        <f t="shared" si="78"/>
        <v/>
      </c>
    </row>
    <row r="48" spans="1:53" s="17" customFormat="1" ht="18" customHeight="1" thickBot="1">
      <c r="A48" s="344"/>
      <c r="B48" s="398"/>
      <c r="C48" s="400"/>
      <c r="D48" s="400"/>
      <c r="E48" s="400"/>
      <c r="F48" s="98" t="str">
        <f>IF(C47&gt;0,VLOOKUP(C47,女子登録情報!$A$1:$H$2000,5,0),"")</f>
        <v/>
      </c>
      <c r="G48" s="353"/>
      <c r="H48" s="353"/>
      <c r="I48" s="9" t="s">
        <v>33</v>
      </c>
      <c r="J48" s="99"/>
      <c r="K48" s="7" t="str">
        <f>IF(J48&gt;0,VLOOKUP(J48,女子登録情報!$J$2:$K$21,2,0),"")</f>
        <v/>
      </c>
      <c r="L48" s="9" t="s">
        <v>34</v>
      </c>
      <c r="M48" s="213"/>
      <c r="N48" s="101" t="str">
        <f t="shared" si="4"/>
        <v/>
      </c>
      <c r="O48" s="197"/>
      <c r="P48" s="387"/>
      <c r="Q48" s="388"/>
      <c r="R48" s="389"/>
      <c r="S48" s="330"/>
      <c r="T48" s="330"/>
      <c r="Y48" s="195" t="str">
        <f>IF(C47="","",COUNTIF($B$14:$C$462,C47))</f>
        <v/>
      </c>
      <c r="Z48" s="195" t="str">
        <f t="shared" ref="Z48" si="81">IF(C47="","",COUNTIF($J$14:$J$463,J48))</f>
        <v/>
      </c>
      <c r="AA48" s="195" t="str">
        <f t="shared" ref="AA48" si="82">IF(C47="","",IF(AND(Y48&gt;1,Z48&gt;1),1,""))</f>
        <v/>
      </c>
      <c r="AB48" s="195" t="str">
        <f t="shared" si="9"/>
        <v/>
      </c>
      <c r="AC48" s="195" t="str">
        <f t="shared" si="10"/>
        <v/>
      </c>
      <c r="AD48" s="195" t="str">
        <f t="shared" si="50"/>
        <v/>
      </c>
      <c r="AE48" s="195" t="str">
        <f t="shared" si="50"/>
        <v/>
      </c>
      <c r="AF48" s="195" t="str">
        <f t="shared" si="72"/>
        <v/>
      </c>
      <c r="AG48" s="195" t="str">
        <f t="shared" si="72"/>
        <v/>
      </c>
      <c r="AH48" s="195" t="str">
        <f t="shared" si="72"/>
        <v/>
      </c>
      <c r="AI48" s="195" t="str">
        <f t="shared" si="72"/>
        <v/>
      </c>
      <c r="AJ48" s="195" t="str">
        <f t="shared" si="72"/>
        <v/>
      </c>
      <c r="AK48" s="195" t="str">
        <f t="shared" si="72"/>
        <v/>
      </c>
      <c r="AL48" s="195" t="str">
        <f t="shared" si="72"/>
        <v/>
      </c>
      <c r="AM48" s="195" t="str">
        <f t="shared" si="72"/>
        <v/>
      </c>
      <c r="AN48" s="195" t="str">
        <f t="shared" si="72"/>
        <v/>
      </c>
      <c r="AO48" s="195" t="str">
        <f t="shared" si="72"/>
        <v/>
      </c>
      <c r="AP48" s="195" t="str">
        <f t="shared" si="72"/>
        <v/>
      </c>
      <c r="AQ48" s="196" t="str">
        <f>IF(J48&gt;0,"",IF(J49&gt;0,1,""))</f>
        <v/>
      </c>
      <c r="AR48" s="196" t="str">
        <f>IF(J48="","",IF(C47&gt;0,"",1))</f>
        <v/>
      </c>
      <c r="AS48" s="195" t="str">
        <f t="shared" si="77"/>
        <v/>
      </c>
      <c r="AT48" s="195" t="str">
        <f t="shared" si="77"/>
        <v/>
      </c>
      <c r="AU48" s="195" t="str">
        <f t="shared" si="77"/>
        <v/>
      </c>
      <c r="AV48" s="195" t="str">
        <f t="shared" si="77"/>
        <v/>
      </c>
      <c r="AW48" s="196"/>
      <c r="AX48" s="195" t="str">
        <f t="shared" si="78"/>
        <v/>
      </c>
      <c r="AY48" s="195" t="str">
        <f t="shared" si="78"/>
        <v/>
      </c>
      <c r="AZ48" s="195" t="str">
        <f t="shared" si="78"/>
        <v/>
      </c>
      <c r="BA48" s="195" t="str">
        <f t="shared" si="78"/>
        <v/>
      </c>
    </row>
    <row r="49" spans="1:53" s="17" customFormat="1" ht="18" customHeight="1" thickBot="1">
      <c r="A49" s="345"/>
      <c r="B49" s="401" t="s">
        <v>35</v>
      </c>
      <c r="C49" s="392"/>
      <c r="D49" s="102"/>
      <c r="E49" s="102"/>
      <c r="F49" s="103"/>
      <c r="G49" s="354"/>
      <c r="H49" s="354"/>
      <c r="I49" s="10" t="s">
        <v>36</v>
      </c>
      <c r="J49" s="100"/>
      <c r="K49" s="11" t="str">
        <f>IF(J49&gt;0,VLOOKUP(J49,女子登録情報!$J$2:$K$21,2,0),"")</f>
        <v/>
      </c>
      <c r="L49" s="12" t="s">
        <v>37</v>
      </c>
      <c r="M49" s="214"/>
      <c r="N49" s="101" t="str">
        <f t="shared" si="4"/>
        <v/>
      </c>
      <c r="O49" s="200"/>
      <c r="P49" s="394"/>
      <c r="Q49" s="395"/>
      <c r="R49" s="396"/>
      <c r="S49" s="331"/>
      <c r="T49" s="331"/>
      <c r="Y49" s="195" t="str">
        <f>IF(C47="","",COUNTIF($B$14:$C$462,C47))</f>
        <v/>
      </c>
      <c r="Z49" s="195" t="str">
        <f t="shared" ref="Z49" si="83">IF(C47="","",COUNTIF($J$14:$J$463,J49))</f>
        <v/>
      </c>
      <c r="AA49" s="195" t="str">
        <f t="shared" ref="AA49" si="84">IF(C47="","",IF(AND(Y49&gt;1,Z49&gt;1),1,""))</f>
        <v/>
      </c>
      <c r="AB49" s="195" t="str">
        <f t="shared" si="9"/>
        <v/>
      </c>
      <c r="AC49" s="195" t="str">
        <f t="shared" si="10"/>
        <v/>
      </c>
      <c r="AD49" s="195" t="str">
        <f t="shared" si="50"/>
        <v/>
      </c>
      <c r="AE49" s="195" t="str">
        <f t="shared" si="50"/>
        <v/>
      </c>
      <c r="AF49" s="195" t="str">
        <f t="shared" si="72"/>
        <v/>
      </c>
      <c r="AG49" s="195" t="str">
        <f t="shared" si="72"/>
        <v/>
      </c>
      <c r="AH49" s="195" t="str">
        <f t="shared" si="72"/>
        <v/>
      </c>
      <c r="AI49" s="195" t="str">
        <f t="shared" si="72"/>
        <v/>
      </c>
      <c r="AJ49" s="195" t="str">
        <f t="shared" si="72"/>
        <v/>
      </c>
      <c r="AK49" s="195" t="str">
        <f t="shared" si="72"/>
        <v/>
      </c>
      <c r="AL49" s="195" t="str">
        <f t="shared" si="72"/>
        <v/>
      </c>
      <c r="AM49" s="195" t="str">
        <f t="shared" si="72"/>
        <v/>
      </c>
      <c r="AN49" s="195" t="str">
        <f t="shared" si="72"/>
        <v/>
      </c>
      <c r="AO49" s="195" t="str">
        <f t="shared" si="72"/>
        <v/>
      </c>
      <c r="AP49" s="195" t="str">
        <f t="shared" si="72"/>
        <v/>
      </c>
      <c r="AQ49" s="196" t="str">
        <f>IF(C47="","",IF(S47&gt;0,"",IF(T47&gt;0,"",IF(COUNTBLANK(J47:J49)&lt;3,"",1))))</f>
        <v/>
      </c>
      <c r="AR49" s="196" t="str">
        <f>IF(J49="","",IF(C47&gt;0,"",1))</f>
        <v/>
      </c>
      <c r="AS49" s="195" t="str">
        <f t="shared" si="77"/>
        <v/>
      </c>
      <c r="AT49" s="195" t="str">
        <f t="shared" si="77"/>
        <v/>
      </c>
      <c r="AU49" s="195" t="str">
        <f t="shared" si="77"/>
        <v/>
      </c>
      <c r="AV49" s="195" t="str">
        <f t="shared" si="77"/>
        <v/>
      </c>
      <c r="AW49" s="196"/>
      <c r="AX49" s="195" t="str">
        <f t="shared" si="78"/>
        <v/>
      </c>
      <c r="AY49" s="195" t="str">
        <f t="shared" si="78"/>
        <v/>
      </c>
      <c r="AZ49" s="195" t="str">
        <f t="shared" si="78"/>
        <v/>
      </c>
      <c r="BA49" s="195" t="str">
        <f t="shared" si="78"/>
        <v/>
      </c>
    </row>
    <row r="50" spans="1:53" s="17" customFormat="1" ht="18" customHeight="1" thickTop="1" thickBot="1">
      <c r="A50" s="343">
        <v>13</v>
      </c>
      <c r="B50" s="397" t="s">
        <v>1234</v>
      </c>
      <c r="C50" s="399"/>
      <c r="D50" s="399" t="str">
        <f>IF(C50&gt;0,VLOOKUP(C50,女子登録情報!$A$1:$H$2000,3,0),"")</f>
        <v/>
      </c>
      <c r="E50" s="399" t="str">
        <f>IF(C50&gt;0,VLOOKUP(C50,女子登録情報!$A$1:$H$2000,4,0),"")</f>
        <v/>
      </c>
      <c r="F50" s="97" t="str">
        <f>IF(C50&gt;0,VLOOKUP(C50,女子登録情報!$A$1:$H$2000,8,0),"")</f>
        <v/>
      </c>
      <c r="G50" s="352" t="e">
        <f>IF(F51&gt;0,VLOOKUP(F51,女子登録情報!$M$2:$N$48,2,0),"")</f>
        <v>#N/A</v>
      </c>
      <c r="H50" s="352" t="str">
        <f>IF(C50&gt;0,TEXT(C50,"100000000"),"")</f>
        <v/>
      </c>
      <c r="I50" s="6" t="s">
        <v>29</v>
      </c>
      <c r="J50" s="99"/>
      <c r="K50" s="7" t="str">
        <f>IF(J50&gt;0,VLOOKUP(J50,女子登録情報!$J$1:$K$21,2,0),"")</f>
        <v/>
      </c>
      <c r="L50" s="6" t="s">
        <v>32</v>
      </c>
      <c r="M50" s="205"/>
      <c r="N50" s="101" t="str">
        <f t="shared" si="4"/>
        <v/>
      </c>
      <c r="O50" s="197"/>
      <c r="P50" s="373"/>
      <c r="Q50" s="374"/>
      <c r="R50" s="375"/>
      <c r="S50" s="329" t="str">
        <f>IF(C50="","",IF(COUNTIF('様式Ⅱ(女子4×100mR)'!$C$18:$C$29,C50)=0,"",$A$5))</f>
        <v/>
      </c>
      <c r="T50" s="329" t="str">
        <f>IF(C50="","",IF(COUNTIF('様式Ⅱ(女子4×400mR)'!$C$18:$C$29,C50)=0,"",$A$5))</f>
        <v/>
      </c>
      <c r="Y50" s="195" t="str">
        <f>IF(C50="","",COUNTIF($B$14:$C$462,C50))</f>
        <v/>
      </c>
      <c r="Z50" s="195" t="str">
        <f t="shared" ref="Z50" si="85">IF(C50="","",COUNTIF($J$14:$J$463,J50))</f>
        <v/>
      </c>
      <c r="AA50" s="195" t="str">
        <f t="shared" ref="AA50" si="86">IF(C50="","",IF(AND(Y50&gt;1,Z50&gt;1),1,""))</f>
        <v/>
      </c>
      <c r="AB50" s="195" t="str">
        <f t="shared" si="9"/>
        <v/>
      </c>
      <c r="AC50" s="195" t="str">
        <f t="shared" si="10"/>
        <v/>
      </c>
      <c r="AD50" s="195" t="str">
        <f t="shared" si="50"/>
        <v/>
      </c>
      <c r="AE50" s="195" t="str">
        <f t="shared" si="50"/>
        <v/>
      </c>
      <c r="AF50" s="195" t="str">
        <f t="shared" si="72"/>
        <v/>
      </c>
      <c r="AG50" s="195" t="str">
        <f t="shared" si="72"/>
        <v/>
      </c>
      <c r="AH50" s="195" t="str">
        <f t="shared" si="72"/>
        <v/>
      </c>
      <c r="AI50" s="195" t="str">
        <f t="shared" si="72"/>
        <v/>
      </c>
      <c r="AJ50" s="195" t="str">
        <f t="shared" si="72"/>
        <v/>
      </c>
      <c r="AK50" s="195" t="str">
        <f t="shared" si="72"/>
        <v/>
      </c>
      <c r="AL50" s="195" t="str">
        <f t="shared" si="72"/>
        <v/>
      </c>
      <c r="AM50" s="195" t="str">
        <f t="shared" si="72"/>
        <v/>
      </c>
      <c r="AN50" s="195" t="str">
        <f t="shared" si="72"/>
        <v/>
      </c>
      <c r="AO50" s="195" t="str">
        <f t="shared" si="72"/>
        <v/>
      </c>
      <c r="AP50" s="195" t="str">
        <f t="shared" si="72"/>
        <v/>
      </c>
      <c r="AQ50" s="196" t="str">
        <f>IF(J50&gt;0,"",IF(J51&gt;0,1,""))</f>
        <v/>
      </c>
      <c r="AR50" s="196" t="str">
        <f>IF(J50="","",IF(C50&gt;0,"",1))</f>
        <v/>
      </c>
      <c r="AS50" s="195" t="str">
        <f t="shared" si="77"/>
        <v/>
      </c>
      <c r="AT50" s="195" t="str">
        <f t="shared" si="77"/>
        <v/>
      </c>
      <c r="AU50" s="195" t="str">
        <f t="shared" si="77"/>
        <v/>
      </c>
      <c r="AV50" s="195" t="str">
        <f t="shared" si="77"/>
        <v/>
      </c>
      <c r="AW50" s="196">
        <f>COUNTIF($C$14:C50,C50)</f>
        <v>0</v>
      </c>
      <c r="AX50" s="195" t="str">
        <f t="shared" si="78"/>
        <v/>
      </c>
      <c r="AY50" s="195" t="str">
        <f t="shared" si="78"/>
        <v/>
      </c>
      <c r="AZ50" s="195" t="str">
        <f t="shared" si="78"/>
        <v/>
      </c>
      <c r="BA50" s="195" t="str">
        <f t="shared" si="78"/>
        <v/>
      </c>
    </row>
    <row r="51" spans="1:53" s="17" customFormat="1" ht="18" customHeight="1" thickBot="1">
      <c r="A51" s="344"/>
      <c r="B51" s="398"/>
      <c r="C51" s="400"/>
      <c r="D51" s="400"/>
      <c r="E51" s="400"/>
      <c r="F51" s="98" t="str">
        <f>IF(C50&gt;0,VLOOKUP(C50,女子登録情報!$A$1:$H$2000,5,0),"")</f>
        <v/>
      </c>
      <c r="G51" s="353"/>
      <c r="H51" s="353"/>
      <c r="I51" s="9" t="s">
        <v>33</v>
      </c>
      <c r="J51" s="99"/>
      <c r="K51" s="7" t="str">
        <f>IF(J51&gt;0,VLOOKUP(J51,女子登録情報!$J$2:$K$21,2,0),"")</f>
        <v/>
      </c>
      <c r="L51" s="9" t="s">
        <v>34</v>
      </c>
      <c r="M51" s="213"/>
      <c r="N51" s="101" t="str">
        <f t="shared" si="4"/>
        <v/>
      </c>
      <c r="O51" s="197"/>
      <c r="P51" s="387"/>
      <c r="Q51" s="388"/>
      <c r="R51" s="389"/>
      <c r="S51" s="330"/>
      <c r="T51" s="330"/>
      <c r="Y51" s="195" t="str">
        <f>IF(C50="","",COUNTIF($B$14:$C$462,C50))</f>
        <v/>
      </c>
      <c r="Z51" s="195" t="str">
        <f t="shared" ref="Z51" si="87">IF(C50="","",COUNTIF($J$14:$J$463,J51))</f>
        <v/>
      </c>
      <c r="AA51" s="195" t="str">
        <f t="shared" ref="AA51" si="88">IF(C50="","",IF(AND(Y51&gt;1,Z51&gt;1),1,""))</f>
        <v/>
      </c>
      <c r="AB51" s="195" t="str">
        <f t="shared" si="9"/>
        <v/>
      </c>
      <c r="AC51" s="195" t="str">
        <f t="shared" si="10"/>
        <v/>
      </c>
      <c r="AD51" s="195" t="str">
        <f t="shared" si="50"/>
        <v/>
      </c>
      <c r="AE51" s="195" t="str">
        <f t="shared" si="50"/>
        <v/>
      </c>
      <c r="AF51" s="195" t="str">
        <f t="shared" si="72"/>
        <v/>
      </c>
      <c r="AG51" s="195" t="str">
        <f t="shared" si="72"/>
        <v/>
      </c>
      <c r="AH51" s="195" t="str">
        <f t="shared" si="72"/>
        <v/>
      </c>
      <c r="AI51" s="195" t="str">
        <f t="shared" si="72"/>
        <v/>
      </c>
      <c r="AJ51" s="195" t="str">
        <f t="shared" si="72"/>
        <v/>
      </c>
      <c r="AK51" s="195" t="str">
        <f t="shared" si="72"/>
        <v/>
      </c>
      <c r="AL51" s="195" t="str">
        <f t="shared" si="72"/>
        <v/>
      </c>
      <c r="AM51" s="195" t="str">
        <f t="shared" si="72"/>
        <v/>
      </c>
      <c r="AN51" s="195" t="str">
        <f t="shared" si="72"/>
        <v/>
      </c>
      <c r="AO51" s="195" t="str">
        <f t="shared" si="72"/>
        <v/>
      </c>
      <c r="AP51" s="195" t="str">
        <f t="shared" si="72"/>
        <v/>
      </c>
      <c r="AQ51" s="196" t="str">
        <f>IF(J51&gt;0,"",IF(J52&gt;0,1,""))</f>
        <v/>
      </c>
      <c r="AR51" s="196" t="str">
        <f>IF(J51="","",IF(C50&gt;0,"",1))</f>
        <v/>
      </c>
      <c r="AS51" s="195" t="str">
        <f t="shared" si="77"/>
        <v/>
      </c>
      <c r="AT51" s="195" t="str">
        <f t="shared" si="77"/>
        <v/>
      </c>
      <c r="AU51" s="195" t="str">
        <f t="shared" si="77"/>
        <v/>
      </c>
      <c r="AV51" s="195" t="str">
        <f t="shared" si="77"/>
        <v/>
      </c>
      <c r="AW51" s="196"/>
      <c r="AX51" s="195" t="str">
        <f t="shared" si="78"/>
        <v/>
      </c>
      <c r="AY51" s="195" t="str">
        <f t="shared" si="78"/>
        <v/>
      </c>
      <c r="AZ51" s="195" t="str">
        <f t="shared" si="78"/>
        <v/>
      </c>
      <c r="BA51" s="195" t="str">
        <f t="shared" si="78"/>
        <v/>
      </c>
    </row>
    <row r="52" spans="1:53" s="17" customFormat="1" ht="18" customHeight="1" thickBot="1">
      <c r="A52" s="345"/>
      <c r="B52" s="401" t="s">
        <v>35</v>
      </c>
      <c r="C52" s="392"/>
      <c r="D52" s="102"/>
      <c r="E52" s="102"/>
      <c r="F52" s="103"/>
      <c r="G52" s="354"/>
      <c r="H52" s="354"/>
      <c r="I52" s="10" t="s">
        <v>36</v>
      </c>
      <c r="J52" s="100"/>
      <c r="K52" s="11" t="str">
        <f>IF(J52&gt;0,VLOOKUP(J52,女子登録情報!$J$2:$K$21,2,0),"")</f>
        <v/>
      </c>
      <c r="L52" s="12" t="s">
        <v>37</v>
      </c>
      <c r="M52" s="214"/>
      <c r="N52" s="101" t="str">
        <f t="shared" si="4"/>
        <v/>
      </c>
      <c r="O52" s="200"/>
      <c r="P52" s="394"/>
      <c r="Q52" s="395"/>
      <c r="R52" s="396"/>
      <c r="S52" s="331"/>
      <c r="T52" s="331"/>
      <c r="Y52" s="195" t="str">
        <f>IF(C50="","",COUNTIF($B$14:$C$462,C50))</f>
        <v/>
      </c>
      <c r="Z52" s="195" t="str">
        <f t="shared" ref="Z52" si="89">IF(C50="","",COUNTIF($J$14:$J$463,J52))</f>
        <v/>
      </c>
      <c r="AA52" s="195" t="str">
        <f t="shared" ref="AA52" si="90">IF(C50="","",IF(AND(Y52&gt;1,Z52&gt;1),1,""))</f>
        <v/>
      </c>
      <c r="AB52" s="195" t="str">
        <f t="shared" si="9"/>
        <v/>
      </c>
      <c r="AC52" s="195" t="str">
        <f t="shared" si="10"/>
        <v/>
      </c>
      <c r="AD52" s="195" t="str">
        <f t="shared" si="50"/>
        <v/>
      </c>
      <c r="AE52" s="195" t="str">
        <f t="shared" si="50"/>
        <v/>
      </c>
      <c r="AF52" s="195" t="str">
        <f t="shared" si="72"/>
        <v/>
      </c>
      <c r="AG52" s="195" t="str">
        <f t="shared" si="72"/>
        <v/>
      </c>
      <c r="AH52" s="195" t="str">
        <f t="shared" si="72"/>
        <v/>
      </c>
      <c r="AI52" s="195" t="str">
        <f t="shared" si="72"/>
        <v/>
      </c>
      <c r="AJ52" s="195" t="str">
        <f t="shared" si="72"/>
        <v/>
      </c>
      <c r="AK52" s="195" t="str">
        <f t="shared" si="72"/>
        <v/>
      </c>
      <c r="AL52" s="195" t="str">
        <f t="shared" si="72"/>
        <v/>
      </c>
      <c r="AM52" s="195" t="str">
        <f t="shared" si="72"/>
        <v/>
      </c>
      <c r="AN52" s="195" t="str">
        <f t="shared" si="72"/>
        <v/>
      </c>
      <c r="AO52" s="195" t="str">
        <f t="shared" si="72"/>
        <v/>
      </c>
      <c r="AP52" s="195" t="str">
        <f t="shared" si="72"/>
        <v/>
      </c>
      <c r="AQ52" s="196" t="str">
        <f>IF(C50="","",IF(S50&gt;0,"",IF(T50&gt;0,"",IF(COUNTBLANK(J50:J52)&lt;3,"",1))))</f>
        <v/>
      </c>
      <c r="AR52" s="196" t="str">
        <f>IF(J52="","",IF(C50&gt;0,"",1))</f>
        <v/>
      </c>
      <c r="AS52" s="195" t="str">
        <f t="shared" si="77"/>
        <v/>
      </c>
      <c r="AT52" s="195" t="str">
        <f t="shared" si="77"/>
        <v/>
      </c>
      <c r="AU52" s="195" t="str">
        <f t="shared" si="77"/>
        <v/>
      </c>
      <c r="AV52" s="195" t="str">
        <f t="shared" si="77"/>
        <v/>
      </c>
      <c r="AW52" s="196"/>
      <c r="AX52" s="195" t="str">
        <f t="shared" si="78"/>
        <v/>
      </c>
      <c r="AY52" s="195" t="str">
        <f t="shared" si="78"/>
        <v/>
      </c>
      <c r="AZ52" s="195" t="str">
        <f t="shared" si="78"/>
        <v/>
      </c>
      <c r="BA52" s="195" t="str">
        <f t="shared" si="78"/>
        <v/>
      </c>
    </row>
    <row r="53" spans="1:53" s="17" customFormat="1" ht="18" customHeight="1" thickTop="1" thickBot="1">
      <c r="A53" s="343">
        <v>14</v>
      </c>
      <c r="B53" s="397" t="s">
        <v>1234</v>
      </c>
      <c r="C53" s="399"/>
      <c r="D53" s="399" t="str">
        <f>IF(C53&gt;0,VLOOKUP(C53,女子登録情報!$A$1:$H$2000,3,0),"")</f>
        <v/>
      </c>
      <c r="E53" s="399" t="str">
        <f>IF(C53&gt;0,VLOOKUP(C53,女子登録情報!$A$1:$H$2000,4,0),"")</f>
        <v/>
      </c>
      <c r="F53" s="97" t="str">
        <f>IF(C53&gt;0,VLOOKUP(C53,女子登録情報!$A$1:$H$2000,8,0),"")</f>
        <v/>
      </c>
      <c r="G53" s="352" t="e">
        <f>IF(F54&gt;0,VLOOKUP(F54,女子登録情報!$M$2:$N$48,2,0),"")</f>
        <v>#N/A</v>
      </c>
      <c r="H53" s="352" t="str">
        <f>IF(C53&gt;0,TEXT(C53,"100000000"),"")</f>
        <v/>
      </c>
      <c r="I53" s="6" t="s">
        <v>29</v>
      </c>
      <c r="J53" s="99"/>
      <c r="K53" s="7" t="str">
        <f>IF(J53&gt;0,VLOOKUP(J53,女子登録情報!$J$1:$K$21,2,0),"")</f>
        <v/>
      </c>
      <c r="L53" s="6" t="s">
        <v>32</v>
      </c>
      <c r="M53" s="205"/>
      <c r="N53" s="101" t="str">
        <f t="shared" si="4"/>
        <v/>
      </c>
      <c r="O53" s="197"/>
      <c r="P53" s="373"/>
      <c r="Q53" s="374"/>
      <c r="R53" s="375"/>
      <c r="S53" s="329" t="str">
        <f>IF(C53="","",IF(COUNTIF('様式Ⅱ(女子4×100mR)'!$C$18:$C$29,C53)=0,"",$A$5))</f>
        <v/>
      </c>
      <c r="T53" s="329" t="str">
        <f>IF(C53="","",IF(COUNTIF('様式Ⅱ(女子4×400mR)'!$C$18:$C$29,C53)=0,"",$A$5))</f>
        <v/>
      </c>
      <c r="Y53" s="195" t="str">
        <f>IF(C53="","",COUNTIF($B$14:$C$462,C53))</f>
        <v/>
      </c>
      <c r="Z53" s="195" t="str">
        <f t="shared" ref="Z53" si="91">IF(C53="","",COUNTIF($J$14:$J$463,J53))</f>
        <v/>
      </c>
      <c r="AA53" s="195" t="str">
        <f t="shared" ref="AA53" si="92">IF(C53="","",IF(AND(Y53&gt;1,Z53&gt;1),1,""))</f>
        <v/>
      </c>
      <c r="AB53" s="195" t="str">
        <f t="shared" si="9"/>
        <v/>
      </c>
      <c r="AC53" s="195" t="str">
        <f t="shared" si="10"/>
        <v/>
      </c>
      <c r="AD53" s="195" t="str">
        <f t="shared" si="50"/>
        <v/>
      </c>
      <c r="AE53" s="195" t="str">
        <f t="shared" si="50"/>
        <v/>
      </c>
      <c r="AF53" s="195" t="str">
        <f t="shared" si="72"/>
        <v/>
      </c>
      <c r="AG53" s="195" t="str">
        <f t="shared" si="72"/>
        <v/>
      </c>
      <c r="AH53" s="195" t="str">
        <f t="shared" si="72"/>
        <v/>
      </c>
      <c r="AI53" s="195" t="str">
        <f t="shared" si="72"/>
        <v/>
      </c>
      <c r="AJ53" s="195" t="str">
        <f t="shared" si="72"/>
        <v/>
      </c>
      <c r="AK53" s="195" t="str">
        <f t="shared" si="72"/>
        <v/>
      </c>
      <c r="AL53" s="195" t="str">
        <f t="shared" si="72"/>
        <v/>
      </c>
      <c r="AM53" s="195" t="str">
        <f t="shared" si="72"/>
        <v/>
      </c>
      <c r="AN53" s="195" t="str">
        <f t="shared" si="72"/>
        <v/>
      </c>
      <c r="AO53" s="195" t="str">
        <f t="shared" si="72"/>
        <v/>
      </c>
      <c r="AP53" s="195" t="str">
        <f t="shared" si="72"/>
        <v/>
      </c>
      <c r="AQ53" s="196" t="str">
        <f>IF(J53&gt;0,"",IF(J54&gt;0,1,""))</f>
        <v/>
      </c>
      <c r="AR53" s="196" t="str">
        <f>IF(J53="","",IF(C53&gt;0,"",1))</f>
        <v/>
      </c>
      <c r="AS53" s="195" t="str">
        <f t="shared" si="77"/>
        <v/>
      </c>
      <c r="AT53" s="195" t="str">
        <f t="shared" si="77"/>
        <v/>
      </c>
      <c r="AU53" s="195" t="str">
        <f t="shared" si="77"/>
        <v/>
      </c>
      <c r="AV53" s="195" t="str">
        <f t="shared" si="77"/>
        <v/>
      </c>
      <c r="AW53" s="196">
        <f>COUNTIF($C$14:C53,C53)</f>
        <v>0</v>
      </c>
      <c r="AX53" s="195" t="str">
        <f t="shared" si="78"/>
        <v/>
      </c>
      <c r="AY53" s="195" t="str">
        <f t="shared" si="78"/>
        <v/>
      </c>
      <c r="AZ53" s="195" t="str">
        <f t="shared" si="78"/>
        <v/>
      </c>
      <c r="BA53" s="195" t="str">
        <f t="shared" si="78"/>
        <v/>
      </c>
    </row>
    <row r="54" spans="1:53" s="17" customFormat="1" ht="18" customHeight="1" thickBot="1">
      <c r="A54" s="344"/>
      <c r="B54" s="398"/>
      <c r="C54" s="400"/>
      <c r="D54" s="400"/>
      <c r="E54" s="400"/>
      <c r="F54" s="98" t="str">
        <f>IF(C53&gt;0,VLOOKUP(C53,女子登録情報!$A$1:$H$2000,5,0),"")</f>
        <v/>
      </c>
      <c r="G54" s="353"/>
      <c r="H54" s="353"/>
      <c r="I54" s="9" t="s">
        <v>33</v>
      </c>
      <c r="J54" s="99"/>
      <c r="K54" s="7" t="str">
        <f>IF(J54&gt;0,VLOOKUP(J54,女子登録情報!$J$2:$K$21,2,0),"")</f>
        <v/>
      </c>
      <c r="L54" s="9" t="s">
        <v>34</v>
      </c>
      <c r="M54" s="213"/>
      <c r="N54" s="101" t="str">
        <f t="shared" si="4"/>
        <v/>
      </c>
      <c r="O54" s="197"/>
      <c r="P54" s="387"/>
      <c r="Q54" s="388"/>
      <c r="R54" s="389"/>
      <c r="S54" s="330"/>
      <c r="T54" s="330"/>
      <c r="Y54" s="195" t="str">
        <f>IF(C53="","",COUNTIF($B$14:$C$462,C53))</f>
        <v/>
      </c>
      <c r="Z54" s="195" t="str">
        <f t="shared" ref="Z54" si="93">IF(C53="","",COUNTIF($J$14:$J$463,J54))</f>
        <v/>
      </c>
      <c r="AA54" s="195" t="str">
        <f t="shared" ref="AA54" si="94">IF(C53="","",IF(AND(Y54&gt;1,Z54&gt;1),1,""))</f>
        <v/>
      </c>
      <c r="AB54" s="195" t="str">
        <f t="shared" si="9"/>
        <v/>
      </c>
      <c r="AC54" s="195" t="str">
        <f t="shared" si="10"/>
        <v/>
      </c>
      <c r="AD54" s="195" t="str">
        <f t="shared" ref="AD54:AE78" si="95">IF($J54="","",COUNTIF($M54,AD$13))</f>
        <v/>
      </c>
      <c r="AE54" s="195" t="str">
        <f t="shared" si="95"/>
        <v/>
      </c>
      <c r="AF54" s="195" t="str">
        <f t="shared" si="72"/>
        <v/>
      </c>
      <c r="AG54" s="195" t="str">
        <f t="shared" si="72"/>
        <v/>
      </c>
      <c r="AH54" s="195" t="str">
        <f t="shared" si="72"/>
        <v/>
      </c>
      <c r="AI54" s="195" t="str">
        <f t="shared" si="72"/>
        <v/>
      </c>
      <c r="AJ54" s="195" t="str">
        <f t="shared" si="72"/>
        <v/>
      </c>
      <c r="AK54" s="195" t="str">
        <f t="shared" si="72"/>
        <v/>
      </c>
      <c r="AL54" s="195" t="str">
        <f t="shared" si="72"/>
        <v/>
      </c>
      <c r="AM54" s="195" t="str">
        <f t="shared" si="72"/>
        <v/>
      </c>
      <c r="AN54" s="195" t="str">
        <f t="shared" si="72"/>
        <v/>
      </c>
      <c r="AO54" s="195" t="str">
        <f t="shared" si="72"/>
        <v/>
      </c>
      <c r="AP54" s="195" t="str">
        <f t="shared" si="72"/>
        <v/>
      </c>
      <c r="AQ54" s="196" t="str">
        <f>IF(J54&gt;0,"",IF(J55&gt;0,1,""))</f>
        <v/>
      </c>
      <c r="AR54" s="196" t="str">
        <f>IF(J54="","",IF(C53&gt;0,"",1))</f>
        <v/>
      </c>
      <c r="AS54" s="195" t="str">
        <f t="shared" si="77"/>
        <v/>
      </c>
      <c r="AT54" s="195" t="str">
        <f t="shared" si="77"/>
        <v/>
      </c>
      <c r="AU54" s="195" t="str">
        <f t="shared" si="77"/>
        <v/>
      </c>
      <c r="AV54" s="195" t="str">
        <f t="shared" si="77"/>
        <v/>
      </c>
      <c r="AW54" s="196"/>
      <c r="AX54" s="195" t="str">
        <f t="shared" si="78"/>
        <v/>
      </c>
      <c r="AY54" s="195" t="str">
        <f t="shared" si="78"/>
        <v/>
      </c>
      <c r="AZ54" s="195" t="str">
        <f t="shared" si="78"/>
        <v/>
      </c>
      <c r="BA54" s="195" t="str">
        <f t="shared" si="78"/>
        <v/>
      </c>
    </row>
    <row r="55" spans="1:53" s="17" customFormat="1" ht="18" customHeight="1" thickBot="1">
      <c r="A55" s="345"/>
      <c r="B55" s="401" t="s">
        <v>35</v>
      </c>
      <c r="C55" s="392"/>
      <c r="D55" s="102"/>
      <c r="E55" s="102"/>
      <c r="F55" s="103"/>
      <c r="G55" s="354"/>
      <c r="H55" s="354"/>
      <c r="I55" s="10" t="s">
        <v>36</v>
      </c>
      <c r="J55" s="100"/>
      <c r="K55" s="11" t="str">
        <f>IF(J55&gt;0,VLOOKUP(J55,女子登録情報!$J$2:$K$21,2,0),"")</f>
        <v/>
      </c>
      <c r="L55" s="12" t="s">
        <v>37</v>
      </c>
      <c r="M55" s="214"/>
      <c r="N55" s="101" t="str">
        <f t="shared" si="4"/>
        <v/>
      </c>
      <c r="O55" s="200"/>
      <c r="P55" s="394"/>
      <c r="Q55" s="395"/>
      <c r="R55" s="396"/>
      <c r="S55" s="331"/>
      <c r="T55" s="331"/>
      <c r="Y55" s="195" t="str">
        <f>IF(C53="","",COUNTIF($B$14:$C$462,C53))</f>
        <v/>
      </c>
      <c r="Z55" s="195" t="str">
        <f t="shared" ref="Z55" si="96">IF(C53="","",COUNTIF($J$14:$J$463,J55))</f>
        <v/>
      </c>
      <c r="AA55" s="195" t="str">
        <f t="shared" ref="AA55" si="97">IF(C53="","",IF(AND(Y55&gt;1,Z55&gt;1),1,""))</f>
        <v/>
      </c>
      <c r="AB55" s="195" t="str">
        <f t="shared" si="9"/>
        <v/>
      </c>
      <c r="AC55" s="195" t="str">
        <f t="shared" si="10"/>
        <v/>
      </c>
      <c r="AD55" s="195" t="str">
        <f t="shared" si="95"/>
        <v/>
      </c>
      <c r="AE55" s="195" t="str">
        <f t="shared" si="95"/>
        <v/>
      </c>
      <c r="AF55" s="195" t="str">
        <f t="shared" si="72"/>
        <v/>
      </c>
      <c r="AG55" s="195" t="str">
        <f t="shared" si="72"/>
        <v/>
      </c>
      <c r="AH55" s="195" t="str">
        <f t="shared" si="72"/>
        <v/>
      </c>
      <c r="AI55" s="195" t="str">
        <f t="shared" si="72"/>
        <v/>
      </c>
      <c r="AJ55" s="195" t="str">
        <f t="shared" si="72"/>
        <v/>
      </c>
      <c r="AK55" s="195" t="str">
        <f t="shared" si="72"/>
        <v/>
      </c>
      <c r="AL55" s="195" t="str">
        <f t="shared" si="72"/>
        <v/>
      </c>
      <c r="AM55" s="195" t="str">
        <f t="shared" si="72"/>
        <v/>
      </c>
      <c r="AN55" s="195" t="str">
        <f t="shared" si="72"/>
        <v/>
      </c>
      <c r="AO55" s="195" t="str">
        <f t="shared" si="72"/>
        <v/>
      </c>
      <c r="AP55" s="195" t="str">
        <f t="shared" si="72"/>
        <v/>
      </c>
      <c r="AQ55" s="196" t="str">
        <f>IF(C53="","",IF(S53&gt;0,"",IF(T53&gt;0,"",IF(COUNTBLANK(J53:J55)&lt;3,"",1))))</f>
        <v/>
      </c>
      <c r="AR55" s="196" t="str">
        <f>IF(J55="","",IF(C53&gt;0,"",1))</f>
        <v/>
      </c>
      <c r="AS55" s="195" t="str">
        <f t="shared" si="77"/>
        <v/>
      </c>
      <c r="AT55" s="195" t="str">
        <f t="shared" si="77"/>
        <v/>
      </c>
      <c r="AU55" s="195" t="str">
        <f t="shared" si="77"/>
        <v/>
      </c>
      <c r="AV55" s="195" t="str">
        <f t="shared" si="77"/>
        <v/>
      </c>
      <c r="AW55" s="196"/>
      <c r="AX55" s="195" t="str">
        <f t="shared" si="78"/>
        <v/>
      </c>
      <c r="AY55" s="195" t="str">
        <f t="shared" si="78"/>
        <v/>
      </c>
      <c r="AZ55" s="195" t="str">
        <f t="shared" si="78"/>
        <v/>
      </c>
      <c r="BA55" s="195" t="str">
        <f t="shared" si="78"/>
        <v/>
      </c>
    </row>
    <row r="56" spans="1:53" s="17" customFormat="1" ht="18" customHeight="1" thickTop="1" thickBot="1">
      <c r="A56" s="343">
        <v>15</v>
      </c>
      <c r="B56" s="397" t="s">
        <v>1234</v>
      </c>
      <c r="C56" s="399"/>
      <c r="D56" s="399" t="str">
        <f>IF(C56&gt;0,VLOOKUP(C56,女子登録情報!$A$1:$H$2000,3,0),"")</f>
        <v/>
      </c>
      <c r="E56" s="399" t="str">
        <f>IF(C56&gt;0,VLOOKUP(C56,女子登録情報!$A$1:$H$2000,4,0),"")</f>
        <v/>
      </c>
      <c r="F56" s="97" t="str">
        <f>IF(C56&gt;0,VLOOKUP(C56,女子登録情報!$A$1:$H$2000,8,0),"")</f>
        <v/>
      </c>
      <c r="G56" s="352" t="e">
        <f>IF(F57&gt;0,VLOOKUP(F57,女子登録情報!$M$2:$N$48,2,0),"")</f>
        <v>#N/A</v>
      </c>
      <c r="H56" s="352" t="str">
        <f>IF(C56&gt;0,TEXT(C56,"100000000"),"")</f>
        <v/>
      </c>
      <c r="I56" s="6" t="s">
        <v>29</v>
      </c>
      <c r="J56" s="99"/>
      <c r="K56" s="7" t="str">
        <f>IF(J56&gt;0,VLOOKUP(J56,女子登録情報!$J$1:$K$21,2,0),"")</f>
        <v/>
      </c>
      <c r="L56" s="6" t="s">
        <v>32</v>
      </c>
      <c r="M56" s="205"/>
      <c r="N56" s="101" t="str">
        <f t="shared" si="4"/>
        <v/>
      </c>
      <c r="O56" s="197"/>
      <c r="P56" s="373"/>
      <c r="Q56" s="374"/>
      <c r="R56" s="375"/>
      <c r="S56" s="329" t="str">
        <f>IF(C56="","",IF(COUNTIF('様式Ⅱ(女子4×100mR)'!$C$18:$C$29,C56)=0,"",$A$5))</f>
        <v/>
      </c>
      <c r="T56" s="329" t="str">
        <f>IF(C56="","",IF(COUNTIF('様式Ⅱ(女子4×400mR)'!$C$18:$C$29,C56)=0,"",$A$5))</f>
        <v/>
      </c>
      <c r="Y56" s="195" t="str">
        <f>IF(C56="","",COUNTIF($B$14:$C$462,C56))</f>
        <v/>
      </c>
      <c r="Z56" s="195" t="str">
        <f t="shared" ref="Z56" si="98">IF(C56="","",COUNTIF($J$14:$J$463,J56))</f>
        <v/>
      </c>
      <c r="AA56" s="195" t="str">
        <f t="shared" ref="AA56" si="99">IF(C56="","",IF(AND(Y56&gt;1,Z56&gt;1),1,""))</f>
        <v/>
      </c>
      <c r="AB56" s="195" t="str">
        <f t="shared" si="9"/>
        <v/>
      </c>
      <c r="AC56" s="195" t="str">
        <f t="shared" si="10"/>
        <v/>
      </c>
      <c r="AD56" s="195" t="str">
        <f t="shared" si="95"/>
        <v/>
      </c>
      <c r="AE56" s="195" t="str">
        <f t="shared" si="95"/>
        <v/>
      </c>
      <c r="AF56" s="195" t="str">
        <f t="shared" si="72"/>
        <v/>
      </c>
      <c r="AG56" s="195" t="str">
        <f t="shared" si="72"/>
        <v/>
      </c>
      <c r="AH56" s="195" t="str">
        <f t="shared" si="72"/>
        <v/>
      </c>
      <c r="AI56" s="195" t="str">
        <f t="shared" si="72"/>
        <v/>
      </c>
      <c r="AJ56" s="195" t="str">
        <f t="shared" si="72"/>
        <v/>
      </c>
      <c r="AK56" s="195" t="str">
        <f t="shared" si="72"/>
        <v/>
      </c>
      <c r="AL56" s="195" t="str">
        <f t="shared" si="72"/>
        <v/>
      </c>
      <c r="AM56" s="195" t="str">
        <f t="shared" si="72"/>
        <v/>
      </c>
      <c r="AN56" s="195" t="str">
        <f t="shared" si="72"/>
        <v/>
      </c>
      <c r="AO56" s="195" t="str">
        <f t="shared" si="72"/>
        <v/>
      </c>
      <c r="AP56" s="195" t="str">
        <f t="shared" si="72"/>
        <v/>
      </c>
      <c r="AQ56" s="196" t="str">
        <f>IF(J56&gt;0,"",IF(J57&gt;0,1,""))</f>
        <v/>
      </c>
      <c r="AR56" s="196" t="str">
        <f>IF(J56="","",IF(C56&gt;0,"",1))</f>
        <v/>
      </c>
      <c r="AS56" s="195" t="str">
        <f t="shared" si="77"/>
        <v/>
      </c>
      <c r="AT56" s="195" t="str">
        <f t="shared" si="77"/>
        <v/>
      </c>
      <c r="AU56" s="195" t="str">
        <f t="shared" si="77"/>
        <v/>
      </c>
      <c r="AV56" s="195" t="str">
        <f t="shared" si="77"/>
        <v/>
      </c>
      <c r="AW56" s="196">
        <f>COUNTIF($C$14:C56,C56)</f>
        <v>0</v>
      </c>
      <c r="AX56" s="195" t="str">
        <f t="shared" si="78"/>
        <v/>
      </c>
      <c r="AY56" s="195" t="str">
        <f t="shared" si="78"/>
        <v/>
      </c>
      <c r="AZ56" s="195" t="str">
        <f t="shared" si="78"/>
        <v/>
      </c>
      <c r="BA56" s="195" t="str">
        <f t="shared" si="78"/>
        <v/>
      </c>
    </row>
    <row r="57" spans="1:53" s="17" customFormat="1" ht="18" customHeight="1" thickBot="1">
      <c r="A57" s="344"/>
      <c r="B57" s="398"/>
      <c r="C57" s="400"/>
      <c r="D57" s="400"/>
      <c r="E57" s="400"/>
      <c r="F57" s="98" t="str">
        <f>IF(C56&gt;0,VLOOKUP(C56,女子登録情報!$A$1:$H$2000,5,0),"")</f>
        <v/>
      </c>
      <c r="G57" s="353"/>
      <c r="H57" s="353"/>
      <c r="I57" s="9" t="s">
        <v>33</v>
      </c>
      <c r="J57" s="99"/>
      <c r="K57" s="7" t="str">
        <f>IF(J57&gt;0,VLOOKUP(J57,女子登録情報!$J$2:$K$21,2,0),"")</f>
        <v/>
      </c>
      <c r="L57" s="9" t="s">
        <v>34</v>
      </c>
      <c r="M57" s="213"/>
      <c r="N57" s="101" t="str">
        <f t="shared" si="4"/>
        <v/>
      </c>
      <c r="O57" s="197"/>
      <c r="P57" s="387"/>
      <c r="Q57" s="388"/>
      <c r="R57" s="389"/>
      <c r="S57" s="330"/>
      <c r="T57" s="330"/>
      <c r="Y57" s="195" t="str">
        <f>IF(C56="","",COUNTIF($B$14:$C$462,C56))</f>
        <v/>
      </c>
      <c r="Z57" s="195" t="str">
        <f t="shared" ref="Z57" si="100">IF(C56="","",COUNTIF($J$14:$J$463,J57))</f>
        <v/>
      </c>
      <c r="AA57" s="195" t="str">
        <f t="shared" ref="AA57" si="101">IF(C56="","",IF(AND(Y57&gt;1,Z57&gt;1),1,""))</f>
        <v/>
      </c>
      <c r="AB57" s="195" t="str">
        <f t="shared" si="9"/>
        <v/>
      </c>
      <c r="AC57" s="195" t="str">
        <f t="shared" si="10"/>
        <v/>
      </c>
      <c r="AD57" s="195" t="str">
        <f t="shared" si="95"/>
        <v/>
      </c>
      <c r="AE57" s="195" t="str">
        <f t="shared" si="95"/>
        <v/>
      </c>
      <c r="AF57" s="195" t="str">
        <f t="shared" si="72"/>
        <v/>
      </c>
      <c r="AG57" s="195" t="str">
        <f t="shared" si="72"/>
        <v/>
      </c>
      <c r="AH57" s="195" t="str">
        <f t="shared" si="72"/>
        <v/>
      </c>
      <c r="AI57" s="195" t="str">
        <f t="shared" si="72"/>
        <v/>
      </c>
      <c r="AJ57" s="195" t="str">
        <f t="shared" si="72"/>
        <v/>
      </c>
      <c r="AK57" s="195" t="str">
        <f t="shared" si="72"/>
        <v/>
      </c>
      <c r="AL57" s="195" t="str">
        <f t="shared" si="72"/>
        <v/>
      </c>
      <c r="AM57" s="195" t="str">
        <f t="shared" si="72"/>
        <v/>
      </c>
      <c r="AN57" s="195" t="str">
        <f t="shared" si="72"/>
        <v/>
      </c>
      <c r="AO57" s="195" t="str">
        <f t="shared" si="72"/>
        <v/>
      </c>
      <c r="AP57" s="195" t="str">
        <f t="shared" si="72"/>
        <v/>
      </c>
      <c r="AQ57" s="196" t="str">
        <f>IF(J57&gt;0,"",IF(J58&gt;0,1,""))</f>
        <v/>
      </c>
      <c r="AR57" s="196" t="str">
        <f>IF(J57="","",IF(C56&gt;0,"",1))</f>
        <v/>
      </c>
      <c r="AS57" s="195" t="str">
        <f t="shared" si="77"/>
        <v/>
      </c>
      <c r="AT57" s="195" t="str">
        <f t="shared" si="77"/>
        <v/>
      </c>
      <c r="AU57" s="195" t="str">
        <f t="shared" si="77"/>
        <v/>
      </c>
      <c r="AV57" s="195" t="str">
        <f t="shared" si="77"/>
        <v/>
      </c>
      <c r="AW57" s="196"/>
      <c r="AX57" s="195" t="str">
        <f t="shared" si="78"/>
        <v/>
      </c>
      <c r="AY57" s="195" t="str">
        <f t="shared" si="78"/>
        <v/>
      </c>
      <c r="AZ57" s="195" t="str">
        <f t="shared" si="78"/>
        <v/>
      </c>
      <c r="BA57" s="195" t="str">
        <f t="shared" si="78"/>
        <v/>
      </c>
    </row>
    <row r="58" spans="1:53" s="17" customFormat="1" ht="18" customHeight="1" thickBot="1">
      <c r="A58" s="345"/>
      <c r="B58" s="401" t="s">
        <v>35</v>
      </c>
      <c r="C58" s="392"/>
      <c r="D58" s="102"/>
      <c r="E58" s="102"/>
      <c r="F58" s="103"/>
      <c r="G58" s="354"/>
      <c r="H58" s="354"/>
      <c r="I58" s="10" t="s">
        <v>36</v>
      </c>
      <c r="J58" s="100"/>
      <c r="K58" s="11" t="str">
        <f>IF(J58&gt;0,VLOOKUP(J58,女子登録情報!$J$2:$K$21,2,0),"")</f>
        <v/>
      </c>
      <c r="L58" s="12" t="s">
        <v>37</v>
      </c>
      <c r="M58" s="214"/>
      <c r="N58" s="101" t="str">
        <f t="shared" si="4"/>
        <v/>
      </c>
      <c r="O58" s="200"/>
      <c r="P58" s="394"/>
      <c r="Q58" s="395"/>
      <c r="R58" s="396"/>
      <c r="S58" s="331"/>
      <c r="T58" s="331"/>
      <c r="Y58" s="195" t="str">
        <f>IF(C56="","",COUNTIF($B$14:$C$462,C56))</f>
        <v/>
      </c>
      <c r="Z58" s="195" t="str">
        <f t="shared" ref="Z58" si="102">IF(C56="","",COUNTIF($J$14:$J$463,J58))</f>
        <v/>
      </c>
      <c r="AA58" s="195" t="str">
        <f t="shared" ref="AA58" si="103">IF(C56="","",IF(AND(Y58&gt;1,Z58&gt;1),1,""))</f>
        <v/>
      </c>
      <c r="AB58" s="195" t="str">
        <f t="shared" si="9"/>
        <v/>
      </c>
      <c r="AC58" s="195" t="str">
        <f t="shared" si="10"/>
        <v/>
      </c>
      <c r="AD58" s="195" t="str">
        <f t="shared" si="95"/>
        <v/>
      </c>
      <c r="AE58" s="195" t="str">
        <f t="shared" si="95"/>
        <v/>
      </c>
      <c r="AF58" s="195" t="str">
        <f t="shared" si="72"/>
        <v/>
      </c>
      <c r="AG58" s="195" t="str">
        <f t="shared" si="72"/>
        <v/>
      </c>
      <c r="AH58" s="195" t="str">
        <f t="shared" si="72"/>
        <v/>
      </c>
      <c r="AI58" s="195" t="str">
        <f t="shared" si="72"/>
        <v/>
      </c>
      <c r="AJ58" s="195" t="str">
        <f t="shared" si="72"/>
        <v/>
      </c>
      <c r="AK58" s="195" t="str">
        <f t="shared" si="72"/>
        <v/>
      </c>
      <c r="AL58" s="195" t="str">
        <f t="shared" si="72"/>
        <v/>
      </c>
      <c r="AM58" s="195" t="str">
        <f t="shared" si="72"/>
        <v/>
      </c>
      <c r="AN58" s="195" t="str">
        <f t="shared" si="72"/>
        <v/>
      </c>
      <c r="AO58" s="195" t="str">
        <f t="shared" si="72"/>
        <v/>
      </c>
      <c r="AP58" s="195" t="str">
        <f t="shared" si="72"/>
        <v/>
      </c>
      <c r="AQ58" s="196" t="str">
        <f>IF(C56="","",IF(S56&gt;0,"",IF(T56&gt;0,"",IF(COUNTBLANK(J56:J58)&lt;3,"",1))))</f>
        <v/>
      </c>
      <c r="AR58" s="196" t="str">
        <f>IF(J58="","",IF(C56&gt;0,"",1))</f>
        <v/>
      </c>
      <c r="AS58" s="195" t="str">
        <f t="shared" si="77"/>
        <v/>
      </c>
      <c r="AT58" s="195" t="str">
        <f t="shared" si="77"/>
        <v/>
      </c>
      <c r="AU58" s="195" t="str">
        <f t="shared" si="77"/>
        <v/>
      </c>
      <c r="AV58" s="195" t="str">
        <f t="shared" si="77"/>
        <v/>
      </c>
      <c r="AW58" s="196"/>
      <c r="AX58" s="195" t="str">
        <f t="shared" si="78"/>
        <v/>
      </c>
      <c r="AY58" s="195" t="str">
        <f t="shared" si="78"/>
        <v/>
      </c>
      <c r="AZ58" s="195" t="str">
        <f t="shared" si="78"/>
        <v/>
      </c>
      <c r="BA58" s="195" t="str">
        <f t="shared" si="78"/>
        <v/>
      </c>
    </row>
    <row r="59" spans="1:53" s="17" customFormat="1" ht="18" customHeight="1" thickTop="1" thickBot="1">
      <c r="A59" s="343">
        <v>16</v>
      </c>
      <c r="B59" s="397" t="s">
        <v>1234</v>
      </c>
      <c r="C59" s="399"/>
      <c r="D59" s="399" t="str">
        <f>IF(C59&gt;0,VLOOKUP(C59,女子登録情報!$A$1:$H$2000,3,0),"")</f>
        <v/>
      </c>
      <c r="E59" s="399" t="str">
        <f>IF(C59&gt;0,VLOOKUP(C59,女子登録情報!$A$1:$H$2000,4,0),"")</f>
        <v/>
      </c>
      <c r="F59" s="97" t="str">
        <f>IF(C59&gt;0,VLOOKUP(C59,女子登録情報!$A$1:$H$2000,8,0),"")</f>
        <v/>
      </c>
      <c r="G59" s="352" t="e">
        <f>IF(F60&gt;0,VLOOKUP(F60,女子登録情報!$M$2:$N$48,2,0),"")</f>
        <v>#N/A</v>
      </c>
      <c r="H59" s="352" t="str">
        <f>IF(C59&gt;0,TEXT(C59,"100000000"),"")</f>
        <v/>
      </c>
      <c r="I59" s="6" t="s">
        <v>29</v>
      </c>
      <c r="J59" s="99"/>
      <c r="K59" s="7" t="str">
        <f>IF(J59&gt;0,VLOOKUP(J59,女子登録情報!$J$1:$K$21,2,0),"")</f>
        <v/>
      </c>
      <c r="L59" s="6" t="s">
        <v>32</v>
      </c>
      <c r="M59" s="205"/>
      <c r="N59" s="101" t="str">
        <f t="shared" si="4"/>
        <v/>
      </c>
      <c r="O59" s="197"/>
      <c r="P59" s="373"/>
      <c r="Q59" s="374"/>
      <c r="R59" s="375"/>
      <c r="S59" s="329" t="str">
        <f>IF(C59="","",IF(COUNTIF('様式Ⅱ(女子4×100mR)'!$C$18:$C$29,C59)=0,"",$A$5))</f>
        <v/>
      </c>
      <c r="T59" s="329" t="str">
        <f>IF(C59="","",IF(COUNTIF('様式Ⅱ(女子4×400mR)'!$C$18:$C$29,C59)=0,"",$A$5))</f>
        <v/>
      </c>
      <c r="Y59" s="195" t="str">
        <f>IF(C59="","",COUNTIF($B$14:$C$462,C59))</f>
        <v/>
      </c>
      <c r="Z59" s="195" t="str">
        <f t="shared" ref="Z59" si="104">IF(C59="","",COUNTIF($J$14:$J$463,J59))</f>
        <v/>
      </c>
      <c r="AA59" s="195" t="str">
        <f t="shared" ref="AA59" si="105">IF(C59="","",IF(AND(Y59&gt;1,Z59&gt;1),1,""))</f>
        <v/>
      </c>
      <c r="AB59" s="195" t="str">
        <f t="shared" si="9"/>
        <v/>
      </c>
      <c r="AC59" s="195" t="str">
        <f t="shared" si="10"/>
        <v/>
      </c>
      <c r="AD59" s="195" t="str">
        <f t="shared" si="95"/>
        <v/>
      </c>
      <c r="AE59" s="195" t="str">
        <f t="shared" si="95"/>
        <v/>
      </c>
      <c r="AF59" s="195" t="str">
        <f t="shared" si="72"/>
        <v/>
      </c>
      <c r="AG59" s="195" t="str">
        <f t="shared" si="72"/>
        <v/>
      </c>
      <c r="AH59" s="195" t="str">
        <f t="shared" si="72"/>
        <v/>
      </c>
      <c r="AI59" s="195" t="str">
        <f t="shared" si="72"/>
        <v/>
      </c>
      <c r="AJ59" s="195" t="str">
        <f t="shared" si="72"/>
        <v/>
      </c>
      <c r="AK59" s="195" t="str">
        <f t="shared" si="72"/>
        <v/>
      </c>
      <c r="AL59" s="195" t="str">
        <f t="shared" si="72"/>
        <v/>
      </c>
      <c r="AM59" s="195" t="str">
        <f t="shared" si="72"/>
        <v/>
      </c>
      <c r="AN59" s="195" t="str">
        <f t="shared" si="72"/>
        <v/>
      </c>
      <c r="AO59" s="195" t="str">
        <f t="shared" si="72"/>
        <v/>
      </c>
      <c r="AP59" s="195" t="str">
        <f t="shared" si="72"/>
        <v/>
      </c>
      <c r="AQ59" s="196" t="str">
        <f>IF(J59&gt;0,"",IF(J60&gt;0,1,""))</f>
        <v/>
      </c>
      <c r="AR59" s="196" t="str">
        <f>IF(J59="","",IF(C59&gt;0,"",1))</f>
        <v/>
      </c>
      <c r="AS59" s="195" t="str">
        <f t="shared" si="77"/>
        <v/>
      </c>
      <c r="AT59" s="195" t="str">
        <f t="shared" si="77"/>
        <v/>
      </c>
      <c r="AU59" s="195" t="str">
        <f t="shared" si="77"/>
        <v/>
      </c>
      <c r="AV59" s="195" t="str">
        <f t="shared" si="77"/>
        <v/>
      </c>
      <c r="AW59" s="196">
        <f>COUNTIF($C$14:C59,C59)</f>
        <v>0</v>
      </c>
      <c r="AX59" s="195" t="str">
        <f t="shared" si="78"/>
        <v/>
      </c>
      <c r="AY59" s="195" t="str">
        <f t="shared" si="78"/>
        <v/>
      </c>
      <c r="AZ59" s="195" t="str">
        <f t="shared" si="78"/>
        <v/>
      </c>
      <c r="BA59" s="195" t="str">
        <f t="shared" si="78"/>
        <v/>
      </c>
    </row>
    <row r="60" spans="1:53" s="17" customFormat="1" ht="18" customHeight="1" thickBot="1">
      <c r="A60" s="344"/>
      <c r="B60" s="398"/>
      <c r="C60" s="400"/>
      <c r="D60" s="400"/>
      <c r="E60" s="400"/>
      <c r="F60" s="98" t="str">
        <f>IF(C59&gt;0,VLOOKUP(C59,女子登録情報!$A$1:$H$2000,5,0),"")</f>
        <v/>
      </c>
      <c r="G60" s="353"/>
      <c r="H60" s="353"/>
      <c r="I60" s="9" t="s">
        <v>33</v>
      </c>
      <c r="J60" s="99"/>
      <c r="K60" s="7" t="str">
        <f>IF(J60&gt;0,VLOOKUP(J60,女子登録情報!$J$2:$K$21,2,0),"")</f>
        <v/>
      </c>
      <c r="L60" s="9" t="s">
        <v>34</v>
      </c>
      <c r="M60" s="213"/>
      <c r="N60" s="101" t="str">
        <f t="shared" si="4"/>
        <v/>
      </c>
      <c r="O60" s="197"/>
      <c r="P60" s="387"/>
      <c r="Q60" s="388"/>
      <c r="R60" s="389"/>
      <c r="S60" s="330"/>
      <c r="T60" s="330"/>
      <c r="Y60" s="195" t="str">
        <f>IF(C59="","",COUNTIF($B$14:$C$462,C59))</f>
        <v/>
      </c>
      <c r="Z60" s="195" t="str">
        <f t="shared" ref="Z60" si="106">IF(C59="","",COUNTIF($J$14:$J$463,J60))</f>
        <v/>
      </c>
      <c r="AA60" s="195" t="str">
        <f t="shared" ref="AA60" si="107">IF(C59="","",IF(AND(Y60&gt;1,Z60&gt;1),1,""))</f>
        <v/>
      </c>
      <c r="AB60" s="195" t="str">
        <f t="shared" si="9"/>
        <v/>
      </c>
      <c r="AC60" s="195" t="str">
        <f t="shared" si="10"/>
        <v/>
      </c>
      <c r="AD60" s="195" t="str">
        <f t="shared" si="95"/>
        <v/>
      </c>
      <c r="AE60" s="195" t="str">
        <f t="shared" si="95"/>
        <v/>
      </c>
      <c r="AF60" s="195" t="str">
        <f t="shared" si="72"/>
        <v/>
      </c>
      <c r="AG60" s="195" t="str">
        <f t="shared" si="72"/>
        <v/>
      </c>
      <c r="AH60" s="195" t="str">
        <f t="shared" si="72"/>
        <v/>
      </c>
      <c r="AI60" s="195" t="str">
        <f t="shared" si="72"/>
        <v/>
      </c>
      <c r="AJ60" s="195" t="str">
        <f t="shared" si="72"/>
        <v/>
      </c>
      <c r="AK60" s="195" t="str">
        <f t="shared" si="72"/>
        <v/>
      </c>
      <c r="AL60" s="195" t="str">
        <f t="shared" si="72"/>
        <v/>
      </c>
      <c r="AM60" s="195" t="str">
        <f t="shared" si="72"/>
        <v/>
      </c>
      <c r="AN60" s="195" t="str">
        <f t="shared" si="72"/>
        <v/>
      </c>
      <c r="AO60" s="195" t="str">
        <f t="shared" si="72"/>
        <v/>
      </c>
      <c r="AP60" s="195" t="str">
        <f t="shared" si="72"/>
        <v/>
      </c>
      <c r="AQ60" s="196" t="str">
        <f>IF(J60&gt;0,"",IF(J61&gt;0,1,""))</f>
        <v/>
      </c>
      <c r="AR60" s="196" t="str">
        <f>IF(J60="","",IF(C59&gt;0,"",1))</f>
        <v/>
      </c>
      <c r="AS60" s="195" t="str">
        <f t="shared" si="77"/>
        <v/>
      </c>
      <c r="AT60" s="195" t="str">
        <f t="shared" si="77"/>
        <v/>
      </c>
      <c r="AU60" s="195" t="str">
        <f t="shared" si="77"/>
        <v/>
      </c>
      <c r="AV60" s="195" t="str">
        <f t="shared" si="77"/>
        <v/>
      </c>
      <c r="AW60" s="196"/>
      <c r="AX60" s="195" t="str">
        <f t="shared" si="78"/>
        <v/>
      </c>
      <c r="AY60" s="195" t="str">
        <f t="shared" si="78"/>
        <v/>
      </c>
      <c r="AZ60" s="195" t="str">
        <f t="shared" si="78"/>
        <v/>
      </c>
      <c r="BA60" s="195" t="str">
        <f t="shared" si="78"/>
        <v/>
      </c>
    </row>
    <row r="61" spans="1:53" s="17" customFormat="1" ht="18" customHeight="1" thickBot="1">
      <c r="A61" s="345"/>
      <c r="B61" s="401" t="s">
        <v>35</v>
      </c>
      <c r="C61" s="392"/>
      <c r="D61" s="102"/>
      <c r="E61" s="102"/>
      <c r="F61" s="103"/>
      <c r="G61" s="354"/>
      <c r="H61" s="354"/>
      <c r="I61" s="10" t="s">
        <v>36</v>
      </c>
      <c r="J61" s="100"/>
      <c r="K61" s="11" t="str">
        <f>IF(J61&gt;0,VLOOKUP(J61,女子登録情報!$J$2:$K$21,2,0),"")</f>
        <v/>
      </c>
      <c r="L61" s="12" t="s">
        <v>37</v>
      </c>
      <c r="M61" s="214"/>
      <c r="N61" s="101" t="str">
        <f t="shared" si="4"/>
        <v/>
      </c>
      <c r="O61" s="200"/>
      <c r="P61" s="394"/>
      <c r="Q61" s="395"/>
      <c r="R61" s="396"/>
      <c r="S61" s="331"/>
      <c r="T61" s="331"/>
      <c r="Y61" s="195" t="str">
        <f>IF(C59="","",COUNTIF($B$14:$C$462,C59))</f>
        <v/>
      </c>
      <c r="Z61" s="195" t="str">
        <f t="shared" ref="Z61" si="108">IF(C59="","",COUNTIF($J$14:$J$463,J61))</f>
        <v/>
      </c>
      <c r="AA61" s="195" t="str">
        <f t="shared" ref="AA61" si="109">IF(C59="","",IF(AND(Y61&gt;1,Z61&gt;1),1,""))</f>
        <v/>
      </c>
      <c r="AB61" s="195" t="str">
        <f t="shared" si="9"/>
        <v/>
      </c>
      <c r="AC61" s="195" t="str">
        <f t="shared" si="10"/>
        <v/>
      </c>
      <c r="AD61" s="195" t="str">
        <f t="shared" si="95"/>
        <v/>
      </c>
      <c r="AE61" s="195" t="str">
        <f t="shared" si="95"/>
        <v/>
      </c>
      <c r="AF61" s="195" t="str">
        <f t="shared" si="72"/>
        <v/>
      </c>
      <c r="AG61" s="195" t="str">
        <f t="shared" si="72"/>
        <v/>
      </c>
      <c r="AH61" s="195" t="str">
        <f t="shared" si="72"/>
        <v/>
      </c>
      <c r="AI61" s="195" t="str">
        <f t="shared" si="72"/>
        <v/>
      </c>
      <c r="AJ61" s="195" t="str">
        <f t="shared" si="72"/>
        <v/>
      </c>
      <c r="AK61" s="195" t="str">
        <f t="shared" si="72"/>
        <v/>
      </c>
      <c r="AL61" s="195" t="str">
        <f t="shared" si="72"/>
        <v/>
      </c>
      <c r="AM61" s="195" t="str">
        <f t="shared" si="72"/>
        <v/>
      </c>
      <c r="AN61" s="195" t="str">
        <f t="shared" si="72"/>
        <v/>
      </c>
      <c r="AO61" s="195" t="str">
        <f t="shared" si="72"/>
        <v/>
      </c>
      <c r="AP61" s="195" t="str">
        <f t="shared" si="72"/>
        <v/>
      </c>
      <c r="AQ61" s="196" t="str">
        <f>IF(C59="","",IF(S59&gt;0,"",IF(T59&gt;0,"",IF(COUNTBLANK(J59:J61)&lt;3,"",1))))</f>
        <v/>
      </c>
      <c r="AR61" s="196" t="str">
        <f>IF(J61="","",IF(C59&gt;0,"",1))</f>
        <v/>
      </c>
      <c r="AS61" s="195" t="str">
        <f t="shared" si="77"/>
        <v/>
      </c>
      <c r="AT61" s="195" t="str">
        <f t="shared" si="77"/>
        <v/>
      </c>
      <c r="AU61" s="195" t="str">
        <f t="shared" si="77"/>
        <v/>
      </c>
      <c r="AV61" s="195" t="str">
        <f t="shared" si="77"/>
        <v/>
      </c>
      <c r="AW61" s="196"/>
      <c r="AX61" s="195" t="str">
        <f t="shared" si="78"/>
        <v/>
      </c>
      <c r="AY61" s="195" t="str">
        <f t="shared" si="78"/>
        <v/>
      </c>
      <c r="AZ61" s="195" t="str">
        <f t="shared" si="78"/>
        <v/>
      </c>
      <c r="BA61" s="195" t="str">
        <f t="shared" si="78"/>
        <v/>
      </c>
    </row>
    <row r="62" spans="1:53" s="17" customFormat="1" ht="18" customHeight="1" thickTop="1" thickBot="1">
      <c r="A62" s="343">
        <v>17</v>
      </c>
      <c r="B62" s="397" t="s">
        <v>1234</v>
      </c>
      <c r="C62" s="399"/>
      <c r="D62" s="399" t="str">
        <f>IF(C62&gt;0,VLOOKUP(C62,女子登録情報!$A$1:$H$2000,3,0),"")</f>
        <v/>
      </c>
      <c r="E62" s="399" t="str">
        <f>IF(C62&gt;0,VLOOKUP(C62,女子登録情報!$A$1:$H$2000,4,0),"")</f>
        <v/>
      </c>
      <c r="F62" s="97" t="str">
        <f>IF(C62&gt;0,VLOOKUP(C62,女子登録情報!$A$1:$H$2000,8,0),"")</f>
        <v/>
      </c>
      <c r="G62" s="352" t="e">
        <f>IF(F63&gt;0,VLOOKUP(F63,女子登録情報!$M$2:$N$48,2,0),"")</f>
        <v>#N/A</v>
      </c>
      <c r="H62" s="352" t="str">
        <f>IF(C62&gt;0,TEXT(C62,"100000000"),"")</f>
        <v/>
      </c>
      <c r="I62" s="6" t="s">
        <v>29</v>
      </c>
      <c r="J62" s="99"/>
      <c r="K62" s="7" t="str">
        <f>IF(J62&gt;0,VLOOKUP(J62,女子登録情報!$J$1:$K$21,2,0),"")</f>
        <v/>
      </c>
      <c r="L62" s="6" t="s">
        <v>32</v>
      </c>
      <c r="M62" s="205"/>
      <c r="N62" s="101" t="str">
        <f t="shared" si="4"/>
        <v/>
      </c>
      <c r="O62" s="197"/>
      <c r="P62" s="373"/>
      <c r="Q62" s="374"/>
      <c r="R62" s="375"/>
      <c r="S62" s="329" t="str">
        <f>IF(C62="","",IF(COUNTIF('様式Ⅱ(女子4×100mR)'!$C$18:$C$29,C62)=0,"",$A$5))</f>
        <v/>
      </c>
      <c r="T62" s="329" t="str">
        <f>IF(C62="","",IF(COUNTIF('様式Ⅱ(女子4×400mR)'!$C$18:$C$29,C62)=0,"",$A$5))</f>
        <v/>
      </c>
      <c r="Y62" s="195" t="str">
        <f>IF(C62="","",COUNTIF($B$14:$C$462,C62))</f>
        <v/>
      </c>
      <c r="Z62" s="195" t="str">
        <f t="shared" ref="Z62" si="110">IF(C62="","",COUNTIF($J$14:$J$463,J62))</f>
        <v/>
      </c>
      <c r="AA62" s="195" t="str">
        <f t="shared" ref="AA62" si="111">IF(C62="","",IF(AND(Y62&gt;1,Z62&gt;1),1,""))</f>
        <v/>
      </c>
      <c r="AB62" s="195" t="str">
        <f t="shared" si="9"/>
        <v/>
      </c>
      <c r="AC62" s="195" t="str">
        <f t="shared" si="10"/>
        <v/>
      </c>
      <c r="AD62" s="195" t="str">
        <f t="shared" si="95"/>
        <v/>
      </c>
      <c r="AE62" s="195" t="str">
        <f t="shared" si="95"/>
        <v/>
      </c>
      <c r="AF62" s="195" t="str">
        <f t="shared" si="72"/>
        <v/>
      </c>
      <c r="AG62" s="195" t="str">
        <f t="shared" si="72"/>
        <v/>
      </c>
      <c r="AH62" s="195" t="str">
        <f t="shared" si="72"/>
        <v/>
      </c>
      <c r="AI62" s="195" t="str">
        <f t="shared" si="72"/>
        <v/>
      </c>
      <c r="AJ62" s="195" t="str">
        <f t="shared" si="72"/>
        <v/>
      </c>
      <c r="AK62" s="195" t="str">
        <f t="shared" si="72"/>
        <v/>
      </c>
      <c r="AL62" s="195" t="str">
        <f t="shared" si="72"/>
        <v/>
      </c>
      <c r="AM62" s="195" t="str">
        <f t="shared" si="72"/>
        <v/>
      </c>
      <c r="AN62" s="195" t="str">
        <f t="shared" si="72"/>
        <v/>
      </c>
      <c r="AO62" s="195" t="str">
        <f t="shared" si="72"/>
        <v/>
      </c>
      <c r="AP62" s="195" t="str">
        <f t="shared" si="72"/>
        <v/>
      </c>
      <c r="AQ62" s="196" t="str">
        <f>IF(J62&gt;0,"",IF(J63&gt;0,1,""))</f>
        <v/>
      </c>
      <c r="AR62" s="196" t="str">
        <f>IF(J62="","",IF(C62&gt;0,"",1))</f>
        <v/>
      </c>
      <c r="AS62" s="195" t="str">
        <f t="shared" ref="AS62:AV77" si="112">IF($J62="","",COUNTIF($M62,AS$13))</f>
        <v/>
      </c>
      <c r="AT62" s="195" t="str">
        <f t="shared" si="112"/>
        <v/>
      </c>
      <c r="AU62" s="195" t="str">
        <f t="shared" si="112"/>
        <v/>
      </c>
      <c r="AV62" s="195" t="str">
        <f t="shared" si="112"/>
        <v/>
      </c>
      <c r="AW62" s="196">
        <f>COUNTIF($C$14:C62,C62)</f>
        <v>0</v>
      </c>
      <c r="AX62" s="195" t="str">
        <f t="shared" ref="AX62:BA77" si="113">IF($J62="","",COUNTIF($M62,AX$13))</f>
        <v/>
      </c>
      <c r="AY62" s="195" t="str">
        <f t="shared" si="113"/>
        <v/>
      </c>
      <c r="AZ62" s="195" t="str">
        <f t="shared" si="113"/>
        <v/>
      </c>
      <c r="BA62" s="195" t="str">
        <f t="shared" si="113"/>
        <v/>
      </c>
    </row>
    <row r="63" spans="1:53" s="17" customFormat="1" ht="18" customHeight="1" thickBot="1">
      <c r="A63" s="344"/>
      <c r="B63" s="398"/>
      <c r="C63" s="400"/>
      <c r="D63" s="400"/>
      <c r="E63" s="400"/>
      <c r="F63" s="98" t="str">
        <f>IF(C62&gt;0,VLOOKUP(C62,女子登録情報!$A$1:$H$2000,5,0),"")</f>
        <v/>
      </c>
      <c r="G63" s="353"/>
      <c r="H63" s="353"/>
      <c r="I63" s="9" t="s">
        <v>33</v>
      </c>
      <c r="J63" s="99"/>
      <c r="K63" s="7" t="str">
        <f>IF(J63&gt;0,VLOOKUP(J63,女子登録情報!$J$2:$K$21,2,0),"")</f>
        <v/>
      </c>
      <c r="L63" s="9" t="s">
        <v>34</v>
      </c>
      <c r="M63" s="213"/>
      <c r="N63" s="101" t="str">
        <f t="shared" si="4"/>
        <v/>
      </c>
      <c r="O63" s="197"/>
      <c r="P63" s="387"/>
      <c r="Q63" s="388"/>
      <c r="R63" s="389"/>
      <c r="S63" s="330"/>
      <c r="T63" s="330"/>
      <c r="Y63" s="195" t="str">
        <f>IF(C62="","",COUNTIF($B$14:$C$462,C62))</f>
        <v/>
      </c>
      <c r="Z63" s="195" t="str">
        <f t="shared" ref="Z63" si="114">IF(C62="","",COUNTIF($J$14:$J$463,J63))</f>
        <v/>
      </c>
      <c r="AA63" s="195" t="str">
        <f t="shared" ref="AA63" si="115">IF(C62="","",IF(AND(Y63&gt;1,Z63&gt;1),1,""))</f>
        <v/>
      </c>
      <c r="AB63" s="195" t="str">
        <f t="shared" si="9"/>
        <v/>
      </c>
      <c r="AC63" s="195" t="str">
        <f t="shared" si="10"/>
        <v/>
      </c>
      <c r="AD63" s="195" t="str">
        <f t="shared" si="95"/>
        <v/>
      </c>
      <c r="AE63" s="195" t="str">
        <f t="shared" si="95"/>
        <v/>
      </c>
      <c r="AF63" s="195" t="str">
        <f t="shared" si="72"/>
        <v/>
      </c>
      <c r="AG63" s="195" t="str">
        <f t="shared" si="72"/>
        <v/>
      </c>
      <c r="AH63" s="195" t="str">
        <f t="shared" si="72"/>
        <v/>
      </c>
      <c r="AI63" s="195" t="str">
        <f t="shared" si="72"/>
        <v/>
      </c>
      <c r="AJ63" s="195" t="str">
        <f t="shared" si="72"/>
        <v/>
      </c>
      <c r="AK63" s="195" t="str">
        <f t="shared" si="72"/>
        <v/>
      </c>
      <c r="AL63" s="195" t="str">
        <f t="shared" si="72"/>
        <v/>
      </c>
      <c r="AM63" s="195" t="str">
        <f t="shared" si="72"/>
        <v/>
      </c>
      <c r="AN63" s="195" t="str">
        <f t="shared" si="72"/>
        <v/>
      </c>
      <c r="AO63" s="195" t="str">
        <f t="shared" si="72"/>
        <v/>
      </c>
      <c r="AP63" s="195" t="str">
        <f t="shared" si="72"/>
        <v/>
      </c>
      <c r="AQ63" s="196" t="str">
        <f>IF(J63&gt;0,"",IF(J64&gt;0,1,""))</f>
        <v/>
      </c>
      <c r="AR63" s="196" t="str">
        <f>IF(J63="","",IF(C62&gt;0,"",1))</f>
        <v/>
      </c>
      <c r="AS63" s="195" t="str">
        <f t="shared" si="112"/>
        <v/>
      </c>
      <c r="AT63" s="195" t="str">
        <f t="shared" si="112"/>
        <v/>
      </c>
      <c r="AU63" s="195" t="str">
        <f t="shared" si="112"/>
        <v/>
      </c>
      <c r="AV63" s="195" t="str">
        <f t="shared" si="112"/>
        <v/>
      </c>
      <c r="AW63" s="196"/>
      <c r="AX63" s="195" t="str">
        <f t="shared" si="113"/>
        <v/>
      </c>
      <c r="AY63" s="195" t="str">
        <f t="shared" si="113"/>
        <v/>
      </c>
      <c r="AZ63" s="195" t="str">
        <f t="shared" si="113"/>
        <v/>
      </c>
      <c r="BA63" s="195" t="str">
        <f t="shared" si="113"/>
        <v/>
      </c>
    </row>
    <row r="64" spans="1:53" s="17" customFormat="1" ht="18" customHeight="1" thickBot="1">
      <c r="A64" s="345"/>
      <c r="B64" s="401" t="s">
        <v>35</v>
      </c>
      <c r="C64" s="392"/>
      <c r="D64" s="102"/>
      <c r="E64" s="102"/>
      <c r="F64" s="103"/>
      <c r="G64" s="354"/>
      <c r="H64" s="354"/>
      <c r="I64" s="10" t="s">
        <v>36</v>
      </c>
      <c r="J64" s="100"/>
      <c r="K64" s="11" t="str">
        <f>IF(J64&gt;0,VLOOKUP(J64,女子登録情報!$J$2:$K$21,2,0),"")</f>
        <v/>
      </c>
      <c r="L64" s="12" t="s">
        <v>37</v>
      </c>
      <c r="M64" s="214"/>
      <c r="N64" s="101" t="str">
        <f t="shared" si="4"/>
        <v/>
      </c>
      <c r="O64" s="200"/>
      <c r="P64" s="394"/>
      <c r="Q64" s="395"/>
      <c r="R64" s="396"/>
      <c r="S64" s="331"/>
      <c r="T64" s="331"/>
      <c r="Y64" s="195" t="str">
        <f>IF(C62="","",COUNTIF($B$14:$C$462,C62))</f>
        <v/>
      </c>
      <c r="Z64" s="195" t="str">
        <f t="shared" ref="Z64" si="116">IF(C62="","",COUNTIF($J$14:$J$463,J64))</f>
        <v/>
      </c>
      <c r="AA64" s="195" t="str">
        <f t="shared" ref="AA64" si="117">IF(C62="","",IF(AND(Y64&gt;1,Z64&gt;1),1,""))</f>
        <v/>
      </c>
      <c r="AB64" s="195" t="str">
        <f t="shared" si="9"/>
        <v/>
      </c>
      <c r="AC64" s="195" t="str">
        <f t="shared" si="10"/>
        <v/>
      </c>
      <c r="AD64" s="195" t="str">
        <f t="shared" si="95"/>
        <v/>
      </c>
      <c r="AE64" s="195" t="str">
        <f t="shared" si="95"/>
        <v/>
      </c>
      <c r="AF64" s="195" t="str">
        <f t="shared" si="72"/>
        <v/>
      </c>
      <c r="AG64" s="195" t="str">
        <f t="shared" si="72"/>
        <v/>
      </c>
      <c r="AH64" s="195" t="str">
        <f t="shared" si="72"/>
        <v/>
      </c>
      <c r="AI64" s="195" t="str">
        <f t="shared" si="72"/>
        <v/>
      </c>
      <c r="AJ64" s="195" t="str">
        <f t="shared" si="72"/>
        <v/>
      </c>
      <c r="AK64" s="195" t="str">
        <f t="shared" si="72"/>
        <v/>
      </c>
      <c r="AL64" s="195" t="str">
        <f t="shared" si="72"/>
        <v/>
      </c>
      <c r="AM64" s="195" t="str">
        <f t="shared" si="72"/>
        <v/>
      </c>
      <c r="AN64" s="195" t="str">
        <f t="shared" si="72"/>
        <v/>
      </c>
      <c r="AO64" s="195" t="str">
        <f t="shared" si="72"/>
        <v/>
      </c>
      <c r="AP64" s="195" t="str">
        <f t="shared" si="72"/>
        <v/>
      </c>
      <c r="AQ64" s="196" t="str">
        <f>IF(C62="","",IF(S62&gt;0,"",IF(T62&gt;0,"",IF(COUNTBLANK(J62:J64)&lt;3,"",1))))</f>
        <v/>
      </c>
      <c r="AR64" s="196" t="str">
        <f>IF(J64="","",IF(C62&gt;0,"",1))</f>
        <v/>
      </c>
      <c r="AS64" s="195" t="str">
        <f t="shared" si="112"/>
        <v/>
      </c>
      <c r="AT64" s="195" t="str">
        <f t="shared" si="112"/>
        <v/>
      </c>
      <c r="AU64" s="195" t="str">
        <f t="shared" si="112"/>
        <v/>
      </c>
      <c r="AV64" s="195" t="str">
        <f t="shared" si="112"/>
        <v/>
      </c>
      <c r="AW64" s="196"/>
      <c r="AX64" s="195" t="str">
        <f t="shared" si="113"/>
        <v/>
      </c>
      <c r="AY64" s="195" t="str">
        <f t="shared" si="113"/>
        <v/>
      </c>
      <c r="AZ64" s="195" t="str">
        <f t="shared" si="113"/>
        <v/>
      </c>
      <c r="BA64" s="195" t="str">
        <f t="shared" si="113"/>
        <v/>
      </c>
    </row>
    <row r="65" spans="1:53" s="17" customFormat="1" ht="18" customHeight="1" thickTop="1" thickBot="1">
      <c r="A65" s="343">
        <v>18</v>
      </c>
      <c r="B65" s="397" t="s">
        <v>1234</v>
      </c>
      <c r="C65" s="399"/>
      <c r="D65" s="399" t="str">
        <f>IF(C65&gt;0,VLOOKUP(C65,女子登録情報!$A$1:$H$2000,3,0),"")</f>
        <v/>
      </c>
      <c r="E65" s="399" t="str">
        <f>IF(C65&gt;0,VLOOKUP(C65,女子登録情報!$A$1:$H$2000,4,0),"")</f>
        <v/>
      </c>
      <c r="F65" s="97" t="str">
        <f>IF(C65&gt;0,VLOOKUP(C65,女子登録情報!$A$1:$H$2000,8,0),"")</f>
        <v/>
      </c>
      <c r="G65" s="352" t="e">
        <f>IF(F66&gt;0,VLOOKUP(F66,女子登録情報!$M$2:$N$48,2,0),"")</f>
        <v>#N/A</v>
      </c>
      <c r="H65" s="352" t="str">
        <f>IF(C65&gt;0,TEXT(C65,"100000000"),"")</f>
        <v/>
      </c>
      <c r="I65" s="6" t="s">
        <v>29</v>
      </c>
      <c r="J65" s="99"/>
      <c r="K65" s="7" t="str">
        <f>IF(J65&gt;0,VLOOKUP(J65,女子登録情報!$J$1:$K$21,2,0),"")</f>
        <v/>
      </c>
      <c r="L65" s="6" t="s">
        <v>32</v>
      </c>
      <c r="M65" s="205"/>
      <c r="N65" s="101" t="str">
        <f t="shared" si="4"/>
        <v/>
      </c>
      <c r="O65" s="197"/>
      <c r="P65" s="373"/>
      <c r="Q65" s="374"/>
      <c r="R65" s="375"/>
      <c r="S65" s="329" t="str">
        <f>IF(C65="","",IF(COUNTIF('様式Ⅱ(女子4×100mR)'!$C$18:$C$29,C65)=0,"",$A$5))</f>
        <v/>
      </c>
      <c r="T65" s="329" t="str">
        <f>IF(C65="","",IF(COUNTIF('様式Ⅱ(女子4×400mR)'!$C$18:$C$29,C65)=0,"",$A$5))</f>
        <v/>
      </c>
      <c r="Y65" s="195" t="str">
        <f>IF(C65="","",COUNTIF($B$14:$C$462,C65))</f>
        <v/>
      </c>
      <c r="Z65" s="195" t="str">
        <f t="shared" ref="Z65" si="118">IF(C65="","",COUNTIF($J$14:$J$463,J65))</f>
        <v/>
      </c>
      <c r="AA65" s="195" t="str">
        <f t="shared" ref="AA65" si="119">IF(C65="","",IF(AND(Y65&gt;1,Z65&gt;1),1,""))</f>
        <v/>
      </c>
      <c r="AB65" s="195" t="str">
        <f t="shared" si="9"/>
        <v/>
      </c>
      <c r="AC65" s="195" t="str">
        <f t="shared" si="10"/>
        <v/>
      </c>
      <c r="AD65" s="195" t="str">
        <f t="shared" si="95"/>
        <v/>
      </c>
      <c r="AE65" s="195" t="str">
        <f t="shared" si="95"/>
        <v/>
      </c>
      <c r="AF65" s="195" t="str">
        <f t="shared" si="72"/>
        <v/>
      </c>
      <c r="AG65" s="195" t="str">
        <f t="shared" si="72"/>
        <v/>
      </c>
      <c r="AH65" s="195" t="str">
        <f t="shared" si="72"/>
        <v/>
      </c>
      <c r="AI65" s="195" t="str">
        <f t="shared" si="72"/>
        <v/>
      </c>
      <c r="AJ65" s="195" t="str">
        <f t="shared" si="72"/>
        <v/>
      </c>
      <c r="AK65" s="195" t="str">
        <f t="shared" si="72"/>
        <v/>
      </c>
      <c r="AL65" s="195" t="str">
        <f t="shared" si="72"/>
        <v/>
      </c>
      <c r="AM65" s="195" t="str">
        <f t="shared" si="72"/>
        <v/>
      </c>
      <c r="AN65" s="195" t="str">
        <f t="shared" si="72"/>
        <v/>
      </c>
      <c r="AO65" s="195" t="str">
        <f t="shared" si="72"/>
        <v/>
      </c>
      <c r="AP65" s="195" t="str">
        <f t="shared" si="72"/>
        <v/>
      </c>
      <c r="AQ65" s="196" t="str">
        <f>IF(J65&gt;0,"",IF(J66&gt;0,1,""))</f>
        <v/>
      </c>
      <c r="AR65" s="196" t="str">
        <f>IF(J65="","",IF(C65&gt;0,"",1))</f>
        <v/>
      </c>
      <c r="AS65" s="195" t="str">
        <f t="shared" si="112"/>
        <v/>
      </c>
      <c r="AT65" s="195" t="str">
        <f t="shared" si="112"/>
        <v/>
      </c>
      <c r="AU65" s="195" t="str">
        <f t="shared" si="112"/>
        <v/>
      </c>
      <c r="AV65" s="195" t="str">
        <f t="shared" si="112"/>
        <v/>
      </c>
      <c r="AW65" s="196">
        <f>COUNTIF($C$14:C65,C65)</f>
        <v>0</v>
      </c>
      <c r="AX65" s="195" t="str">
        <f t="shared" si="113"/>
        <v/>
      </c>
      <c r="AY65" s="195" t="str">
        <f t="shared" si="113"/>
        <v/>
      </c>
      <c r="AZ65" s="195" t="str">
        <f t="shared" si="113"/>
        <v/>
      </c>
      <c r="BA65" s="195" t="str">
        <f t="shared" si="113"/>
        <v/>
      </c>
    </row>
    <row r="66" spans="1:53" s="17" customFormat="1" ht="18" customHeight="1" thickBot="1">
      <c r="A66" s="344"/>
      <c r="B66" s="398"/>
      <c r="C66" s="400"/>
      <c r="D66" s="400"/>
      <c r="E66" s="400"/>
      <c r="F66" s="98" t="str">
        <f>IF(C65&gt;0,VLOOKUP(C65,女子登録情報!$A$1:$H$2000,5,0),"")</f>
        <v/>
      </c>
      <c r="G66" s="353"/>
      <c r="H66" s="353"/>
      <c r="I66" s="9" t="s">
        <v>33</v>
      </c>
      <c r="J66" s="99"/>
      <c r="K66" s="7" t="str">
        <f>IF(J66&gt;0,VLOOKUP(J66,女子登録情報!$J$2:$K$21,2,0),"")</f>
        <v/>
      </c>
      <c r="L66" s="9" t="s">
        <v>34</v>
      </c>
      <c r="M66" s="213"/>
      <c r="N66" s="101" t="str">
        <f t="shared" si="4"/>
        <v/>
      </c>
      <c r="O66" s="197"/>
      <c r="P66" s="387"/>
      <c r="Q66" s="388"/>
      <c r="R66" s="389"/>
      <c r="S66" s="330"/>
      <c r="T66" s="330"/>
      <c r="Y66" s="195" t="str">
        <f>IF(C65="","",COUNTIF($B$14:$C$462,C65))</f>
        <v/>
      </c>
      <c r="Z66" s="195" t="str">
        <f t="shared" ref="Z66" si="120">IF(C65="","",COUNTIF($J$14:$J$463,J66))</f>
        <v/>
      </c>
      <c r="AA66" s="195" t="str">
        <f t="shared" ref="AA66" si="121">IF(C65="","",IF(AND(Y66&gt;1,Z66&gt;1),1,""))</f>
        <v/>
      </c>
      <c r="AB66" s="195" t="str">
        <f t="shared" si="9"/>
        <v/>
      </c>
      <c r="AC66" s="195" t="str">
        <f t="shared" si="10"/>
        <v/>
      </c>
      <c r="AD66" s="195" t="str">
        <f t="shared" si="95"/>
        <v/>
      </c>
      <c r="AE66" s="195" t="str">
        <f t="shared" si="95"/>
        <v/>
      </c>
      <c r="AF66" s="195" t="str">
        <f t="shared" si="72"/>
        <v/>
      </c>
      <c r="AG66" s="195" t="str">
        <f t="shared" si="72"/>
        <v/>
      </c>
      <c r="AH66" s="195" t="str">
        <f t="shared" si="72"/>
        <v/>
      </c>
      <c r="AI66" s="195" t="str">
        <f t="shared" si="72"/>
        <v/>
      </c>
      <c r="AJ66" s="195" t="str">
        <f t="shared" si="72"/>
        <v/>
      </c>
      <c r="AK66" s="195" t="str">
        <f t="shared" si="72"/>
        <v/>
      </c>
      <c r="AL66" s="195" t="str">
        <f t="shared" si="72"/>
        <v/>
      </c>
      <c r="AM66" s="195" t="str">
        <f t="shared" si="72"/>
        <v/>
      </c>
      <c r="AN66" s="195" t="str">
        <f t="shared" si="72"/>
        <v/>
      </c>
      <c r="AO66" s="195" t="str">
        <f t="shared" si="72"/>
        <v/>
      </c>
      <c r="AP66" s="195" t="str">
        <f t="shared" si="72"/>
        <v/>
      </c>
      <c r="AQ66" s="196" t="str">
        <f>IF(J66&gt;0,"",IF(J67&gt;0,1,""))</f>
        <v/>
      </c>
      <c r="AR66" s="196" t="str">
        <f>IF(J66="","",IF(C65&gt;0,"",1))</f>
        <v/>
      </c>
      <c r="AS66" s="195" t="str">
        <f t="shared" si="112"/>
        <v/>
      </c>
      <c r="AT66" s="195" t="str">
        <f t="shared" si="112"/>
        <v/>
      </c>
      <c r="AU66" s="195" t="str">
        <f t="shared" si="112"/>
        <v/>
      </c>
      <c r="AV66" s="195" t="str">
        <f t="shared" si="112"/>
        <v/>
      </c>
      <c r="AW66" s="196"/>
      <c r="AX66" s="195" t="str">
        <f t="shared" si="113"/>
        <v/>
      </c>
      <c r="AY66" s="195" t="str">
        <f t="shared" si="113"/>
        <v/>
      </c>
      <c r="AZ66" s="195" t="str">
        <f t="shared" si="113"/>
        <v/>
      </c>
      <c r="BA66" s="195" t="str">
        <f t="shared" si="113"/>
        <v/>
      </c>
    </row>
    <row r="67" spans="1:53" s="17" customFormat="1" ht="18" customHeight="1" thickBot="1">
      <c r="A67" s="345"/>
      <c r="B67" s="401" t="s">
        <v>35</v>
      </c>
      <c r="C67" s="392"/>
      <c r="D67" s="102"/>
      <c r="E67" s="102"/>
      <c r="F67" s="103"/>
      <c r="G67" s="354"/>
      <c r="H67" s="354"/>
      <c r="I67" s="10" t="s">
        <v>36</v>
      </c>
      <c r="J67" s="100"/>
      <c r="K67" s="11" t="str">
        <f>IF(J67&gt;0,VLOOKUP(J67,女子登録情報!$J$2:$K$21,2,0),"")</f>
        <v/>
      </c>
      <c r="L67" s="12" t="s">
        <v>37</v>
      </c>
      <c r="M67" s="214"/>
      <c r="N67" s="101" t="str">
        <f t="shared" si="4"/>
        <v/>
      </c>
      <c r="O67" s="200"/>
      <c r="P67" s="394"/>
      <c r="Q67" s="395"/>
      <c r="R67" s="396"/>
      <c r="S67" s="331"/>
      <c r="T67" s="331"/>
      <c r="Y67" s="195" t="str">
        <f>IF(C65="","",COUNTIF($B$14:$C$462,C65))</f>
        <v/>
      </c>
      <c r="Z67" s="195" t="str">
        <f t="shared" ref="Z67" si="122">IF(C65="","",COUNTIF($J$14:$J$463,J67))</f>
        <v/>
      </c>
      <c r="AA67" s="195" t="str">
        <f t="shared" ref="AA67" si="123">IF(C65="","",IF(AND(Y67&gt;1,Z67&gt;1),1,""))</f>
        <v/>
      </c>
      <c r="AB67" s="195" t="str">
        <f t="shared" si="9"/>
        <v/>
      </c>
      <c r="AC67" s="195" t="str">
        <f t="shared" si="10"/>
        <v/>
      </c>
      <c r="AD67" s="195" t="str">
        <f t="shared" si="95"/>
        <v/>
      </c>
      <c r="AE67" s="195" t="str">
        <f t="shared" si="95"/>
        <v/>
      </c>
      <c r="AF67" s="195" t="str">
        <f t="shared" si="72"/>
        <v/>
      </c>
      <c r="AG67" s="195" t="str">
        <f t="shared" si="72"/>
        <v/>
      </c>
      <c r="AH67" s="195" t="str">
        <f t="shared" si="72"/>
        <v/>
      </c>
      <c r="AI67" s="195" t="str">
        <f t="shared" si="72"/>
        <v/>
      </c>
      <c r="AJ67" s="195" t="str">
        <f t="shared" si="72"/>
        <v/>
      </c>
      <c r="AK67" s="195" t="str">
        <f t="shared" si="72"/>
        <v/>
      </c>
      <c r="AL67" s="195" t="str">
        <f t="shared" si="72"/>
        <v/>
      </c>
      <c r="AM67" s="195" t="str">
        <f t="shared" si="72"/>
        <v/>
      </c>
      <c r="AN67" s="195" t="str">
        <f t="shared" si="72"/>
        <v/>
      </c>
      <c r="AO67" s="195" t="str">
        <f t="shared" ref="AF67:AP90" si="124">IF($J67="","",COUNTIF($M67,AO$13))</f>
        <v/>
      </c>
      <c r="AP67" s="195" t="str">
        <f t="shared" si="124"/>
        <v/>
      </c>
      <c r="AQ67" s="196" t="str">
        <f>IF(C65="","",IF(S65&gt;0,"",IF(T65&gt;0,"",IF(COUNTBLANK(J65:J67)&lt;3,"",1))))</f>
        <v/>
      </c>
      <c r="AR67" s="196" t="str">
        <f>IF(J67="","",IF(C65&gt;0,"",1))</f>
        <v/>
      </c>
      <c r="AS67" s="195" t="str">
        <f t="shared" si="112"/>
        <v/>
      </c>
      <c r="AT67" s="195" t="str">
        <f t="shared" si="112"/>
        <v/>
      </c>
      <c r="AU67" s="195" t="str">
        <f t="shared" si="112"/>
        <v/>
      </c>
      <c r="AV67" s="195" t="str">
        <f t="shared" si="112"/>
        <v/>
      </c>
      <c r="AW67" s="196"/>
      <c r="AX67" s="195" t="str">
        <f t="shared" si="113"/>
        <v/>
      </c>
      <c r="AY67" s="195" t="str">
        <f t="shared" si="113"/>
        <v/>
      </c>
      <c r="AZ67" s="195" t="str">
        <f t="shared" si="113"/>
        <v/>
      </c>
      <c r="BA67" s="195" t="str">
        <f t="shared" si="113"/>
        <v/>
      </c>
    </row>
    <row r="68" spans="1:53" s="17" customFormat="1" ht="18" customHeight="1" thickTop="1" thickBot="1">
      <c r="A68" s="343">
        <v>19</v>
      </c>
      <c r="B68" s="397" t="s">
        <v>1234</v>
      </c>
      <c r="C68" s="399"/>
      <c r="D68" s="399" t="str">
        <f>IF(C68&gt;0,VLOOKUP(C68,女子登録情報!$A$1:$H$2000,3,0),"")</f>
        <v/>
      </c>
      <c r="E68" s="399" t="str">
        <f>IF(C68&gt;0,VLOOKUP(C68,女子登録情報!$A$1:$H$2000,4,0),"")</f>
        <v/>
      </c>
      <c r="F68" s="97" t="str">
        <f>IF(C68&gt;0,VLOOKUP(C68,女子登録情報!$A$1:$H$2000,8,0),"")</f>
        <v/>
      </c>
      <c r="G68" s="352" t="e">
        <f>IF(F69&gt;0,VLOOKUP(F69,女子登録情報!$M$2:$N$48,2,0),"")</f>
        <v>#N/A</v>
      </c>
      <c r="H68" s="352" t="str">
        <f>IF(C68&gt;0,TEXT(C68,"100000000"),"")</f>
        <v/>
      </c>
      <c r="I68" s="6" t="s">
        <v>29</v>
      </c>
      <c r="J68" s="99"/>
      <c r="K68" s="7" t="str">
        <f>IF(J68&gt;0,VLOOKUP(J68,女子登録情報!$J$1:$K$21,2,0),"")</f>
        <v/>
      </c>
      <c r="L68" s="6" t="s">
        <v>32</v>
      </c>
      <c r="M68" s="205"/>
      <c r="N68" s="101" t="str">
        <f t="shared" si="4"/>
        <v/>
      </c>
      <c r="O68" s="197"/>
      <c r="P68" s="373"/>
      <c r="Q68" s="374"/>
      <c r="R68" s="375"/>
      <c r="S68" s="329" t="str">
        <f>IF(C68="","",IF(COUNTIF('様式Ⅱ(女子4×100mR)'!$C$18:$C$29,C68)=0,"",$A$5))</f>
        <v/>
      </c>
      <c r="T68" s="329" t="str">
        <f>IF(C68="","",IF(COUNTIF('様式Ⅱ(女子4×400mR)'!$C$18:$C$29,C68)=0,"",$A$5))</f>
        <v/>
      </c>
      <c r="Y68" s="195" t="str">
        <f>IF(C68="","",COUNTIF($B$14:$C$462,C68))</f>
        <v/>
      </c>
      <c r="Z68" s="195" t="str">
        <f t="shared" ref="Z68" si="125">IF(C68="","",COUNTIF($J$14:$J$463,J68))</f>
        <v/>
      </c>
      <c r="AA68" s="195" t="str">
        <f t="shared" ref="AA68" si="126">IF(C68="","",IF(AND(Y68&gt;1,Z68&gt;1),1,""))</f>
        <v/>
      </c>
      <c r="AB68" s="195" t="str">
        <f t="shared" si="9"/>
        <v/>
      </c>
      <c r="AC68" s="195" t="str">
        <f t="shared" si="10"/>
        <v/>
      </c>
      <c r="AD68" s="195" t="str">
        <f t="shared" si="95"/>
        <v/>
      </c>
      <c r="AE68" s="195" t="str">
        <f t="shared" si="95"/>
        <v/>
      </c>
      <c r="AF68" s="195" t="str">
        <f t="shared" si="124"/>
        <v/>
      </c>
      <c r="AG68" s="195" t="str">
        <f t="shared" si="124"/>
        <v/>
      </c>
      <c r="AH68" s="195" t="str">
        <f t="shared" si="124"/>
        <v/>
      </c>
      <c r="AI68" s="195" t="str">
        <f t="shared" si="124"/>
        <v/>
      </c>
      <c r="AJ68" s="195" t="str">
        <f t="shared" si="124"/>
        <v/>
      </c>
      <c r="AK68" s="195" t="str">
        <f t="shared" si="124"/>
        <v/>
      </c>
      <c r="AL68" s="195" t="str">
        <f t="shared" si="124"/>
        <v/>
      </c>
      <c r="AM68" s="195" t="str">
        <f t="shared" si="124"/>
        <v/>
      </c>
      <c r="AN68" s="195" t="str">
        <f t="shared" si="124"/>
        <v/>
      </c>
      <c r="AO68" s="195" t="str">
        <f t="shared" si="124"/>
        <v/>
      </c>
      <c r="AP68" s="195" t="str">
        <f t="shared" si="124"/>
        <v/>
      </c>
      <c r="AQ68" s="196" t="str">
        <f>IF(J68&gt;0,"",IF(J69&gt;0,1,""))</f>
        <v/>
      </c>
      <c r="AR68" s="196" t="str">
        <f>IF(J68="","",IF(C68&gt;0,"",1))</f>
        <v/>
      </c>
      <c r="AS68" s="195" t="str">
        <f t="shared" si="112"/>
        <v/>
      </c>
      <c r="AT68" s="195" t="str">
        <f t="shared" si="112"/>
        <v/>
      </c>
      <c r="AU68" s="195" t="str">
        <f t="shared" si="112"/>
        <v/>
      </c>
      <c r="AV68" s="195" t="str">
        <f t="shared" si="112"/>
        <v/>
      </c>
      <c r="AW68" s="196">
        <f>COUNTIF($C$14:C68,C68)</f>
        <v>0</v>
      </c>
      <c r="AX68" s="195" t="str">
        <f t="shared" si="113"/>
        <v/>
      </c>
      <c r="AY68" s="195" t="str">
        <f t="shared" si="113"/>
        <v/>
      </c>
      <c r="AZ68" s="195" t="str">
        <f t="shared" si="113"/>
        <v/>
      </c>
      <c r="BA68" s="195" t="str">
        <f t="shared" si="113"/>
        <v/>
      </c>
    </row>
    <row r="69" spans="1:53" s="17" customFormat="1" ht="18" customHeight="1" thickBot="1">
      <c r="A69" s="344"/>
      <c r="B69" s="398"/>
      <c r="C69" s="400"/>
      <c r="D69" s="400"/>
      <c r="E69" s="400"/>
      <c r="F69" s="98" t="str">
        <f>IF(C68&gt;0,VLOOKUP(C68,女子登録情報!$A$1:$H$2000,5,0),"")</f>
        <v/>
      </c>
      <c r="G69" s="353"/>
      <c r="H69" s="353"/>
      <c r="I69" s="9" t="s">
        <v>33</v>
      </c>
      <c r="J69" s="99"/>
      <c r="K69" s="7" t="str">
        <f>IF(J69&gt;0,VLOOKUP(J69,女子登録情報!$J$2:$K$21,2,0),"")</f>
        <v/>
      </c>
      <c r="L69" s="9" t="s">
        <v>34</v>
      </c>
      <c r="M69" s="213"/>
      <c r="N69" s="101" t="str">
        <f t="shared" si="4"/>
        <v/>
      </c>
      <c r="O69" s="197"/>
      <c r="P69" s="387"/>
      <c r="Q69" s="388"/>
      <c r="R69" s="389"/>
      <c r="S69" s="330"/>
      <c r="T69" s="330"/>
      <c r="Y69" s="195" t="str">
        <f>IF(C68="","",COUNTIF($B$14:$C$462,C68))</f>
        <v/>
      </c>
      <c r="Z69" s="195" t="str">
        <f t="shared" ref="Z69" si="127">IF(C68="","",COUNTIF($J$14:$J$463,J69))</f>
        <v/>
      </c>
      <c r="AA69" s="195" t="str">
        <f t="shared" ref="AA69" si="128">IF(C68="","",IF(AND(Y69&gt;1,Z69&gt;1),1,""))</f>
        <v/>
      </c>
      <c r="AB69" s="195" t="str">
        <f t="shared" si="9"/>
        <v/>
      </c>
      <c r="AC69" s="195" t="str">
        <f t="shared" si="10"/>
        <v/>
      </c>
      <c r="AD69" s="195" t="str">
        <f t="shared" si="95"/>
        <v/>
      </c>
      <c r="AE69" s="195" t="str">
        <f t="shared" si="95"/>
        <v/>
      </c>
      <c r="AF69" s="195" t="str">
        <f t="shared" si="124"/>
        <v/>
      </c>
      <c r="AG69" s="195" t="str">
        <f t="shared" si="124"/>
        <v/>
      </c>
      <c r="AH69" s="195" t="str">
        <f t="shared" si="124"/>
        <v/>
      </c>
      <c r="AI69" s="195" t="str">
        <f t="shared" si="124"/>
        <v/>
      </c>
      <c r="AJ69" s="195" t="str">
        <f t="shared" si="124"/>
        <v/>
      </c>
      <c r="AK69" s="195" t="str">
        <f t="shared" si="124"/>
        <v/>
      </c>
      <c r="AL69" s="195" t="str">
        <f t="shared" si="124"/>
        <v/>
      </c>
      <c r="AM69" s="195" t="str">
        <f t="shared" si="124"/>
        <v/>
      </c>
      <c r="AN69" s="195" t="str">
        <f t="shared" si="124"/>
        <v/>
      </c>
      <c r="AO69" s="195" t="str">
        <f t="shared" si="124"/>
        <v/>
      </c>
      <c r="AP69" s="195" t="str">
        <f t="shared" si="124"/>
        <v/>
      </c>
      <c r="AQ69" s="196" t="str">
        <f>IF(J69&gt;0,"",IF(J70&gt;0,1,""))</f>
        <v/>
      </c>
      <c r="AR69" s="196" t="str">
        <f>IF(J69="","",IF(C68&gt;0,"",1))</f>
        <v/>
      </c>
      <c r="AS69" s="195" t="str">
        <f t="shared" si="112"/>
        <v/>
      </c>
      <c r="AT69" s="195" t="str">
        <f t="shared" si="112"/>
        <v/>
      </c>
      <c r="AU69" s="195" t="str">
        <f t="shared" si="112"/>
        <v/>
      </c>
      <c r="AV69" s="195" t="str">
        <f t="shared" si="112"/>
        <v/>
      </c>
      <c r="AW69" s="196"/>
      <c r="AX69" s="195" t="str">
        <f t="shared" si="113"/>
        <v/>
      </c>
      <c r="AY69" s="195" t="str">
        <f t="shared" si="113"/>
        <v/>
      </c>
      <c r="AZ69" s="195" t="str">
        <f t="shared" si="113"/>
        <v/>
      </c>
      <c r="BA69" s="195" t="str">
        <f t="shared" si="113"/>
        <v/>
      </c>
    </row>
    <row r="70" spans="1:53" s="17" customFormat="1" ht="18" customHeight="1" thickBot="1">
      <c r="A70" s="345"/>
      <c r="B70" s="401" t="s">
        <v>35</v>
      </c>
      <c r="C70" s="392"/>
      <c r="D70" s="102"/>
      <c r="E70" s="102"/>
      <c r="F70" s="103"/>
      <c r="G70" s="354"/>
      <c r="H70" s="354"/>
      <c r="I70" s="10" t="s">
        <v>36</v>
      </c>
      <c r="J70" s="100"/>
      <c r="K70" s="11" t="str">
        <f>IF(J70&gt;0,VLOOKUP(J70,女子登録情報!$J$2:$K$21,2,0),"")</f>
        <v/>
      </c>
      <c r="L70" s="12" t="s">
        <v>37</v>
      </c>
      <c r="M70" s="214"/>
      <c r="N70" s="101" t="str">
        <f t="shared" si="4"/>
        <v/>
      </c>
      <c r="O70" s="200"/>
      <c r="P70" s="394"/>
      <c r="Q70" s="395"/>
      <c r="R70" s="396"/>
      <c r="S70" s="331"/>
      <c r="T70" s="331"/>
      <c r="Y70" s="195" t="str">
        <f>IF(C68="","",COUNTIF($B$14:$C$462,C68))</f>
        <v/>
      </c>
      <c r="Z70" s="195" t="str">
        <f t="shared" ref="Z70" si="129">IF(C68="","",COUNTIF($J$14:$J$463,J70))</f>
        <v/>
      </c>
      <c r="AA70" s="195" t="str">
        <f t="shared" ref="AA70" si="130">IF(C68="","",IF(AND(Y70&gt;1,Z70&gt;1),1,""))</f>
        <v/>
      </c>
      <c r="AB70" s="195" t="str">
        <f t="shared" si="9"/>
        <v/>
      </c>
      <c r="AC70" s="195" t="str">
        <f t="shared" si="10"/>
        <v/>
      </c>
      <c r="AD70" s="195" t="str">
        <f t="shared" si="95"/>
        <v/>
      </c>
      <c r="AE70" s="195" t="str">
        <f t="shared" si="95"/>
        <v/>
      </c>
      <c r="AF70" s="195" t="str">
        <f t="shared" si="124"/>
        <v/>
      </c>
      <c r="AG70" s="195" t="str">
        <f t="shared" si="124"/>
        <v/>
      </c>
      <c r="AH70" s="195" t="str">
        <f t="shared" si="124"/>
        <v/>
      </c>
      <c r="AI70" s="195" t="str">
        <f t="shared" si="124"/>
        <v/>
      </c>
      <c r="AJ70" s="195" t="str">
        <f t="shared" si="124"/>
        <v/>
      </c>
      <c r="AK70" s="195" t="str">
        <f t="shared" si="124"/>
        <v/>
      </c>
      <c r="AL70" s="195" t="str">
        <f t="shared" si="124"/>
        <v/>
      </c>
      <c r="AM70" s="195" t="str">
        <f t="shared" si="124"/>
        <v/>
      </c>
      <c r="AN70" s="195" t="str">
        <f t="shared" si="124"/>
        <v/>
      </c>
      <c r="AO70" s="195" t="str">
        <f t="shared" si="124"/>
        <v/>
      </c>
      <c r="AP70" s="195" t="str">
        <f t="shared" si="124"/>
        <v/>
      </c>
      <c r="AQ70" s="196" t="str">
        <f>IF(C68="","",IF(S68&gt;0,"",IF(T68&gt;0,"",IF(COUNTBLANK(J68:J70)&lt;3,"",1))))</f>
        <v/>
      </c>
      <c r="AR70" s="196" t="str">
        <f>IF(J70="","",IF(C68&gt;0,"",1))</f>
        <v/>
      </c>
      <c r="AS70" s="195" t="str">
        <f t="shared" si="112"/>
        <v/>
      </c>
      <c r="AT70" s="195" t="str">
        <f t="shared" si="112"/>
        <v/>
      </c>
      <c r="AU70" s="195" t="str">
        <f t="shared" si="112"/>
        <v/>
      </c>
      <c r="AV70" s="195" t="str">
        <f t="shared" si="112"/>
        <v/>
      </c>
      <c r="AW70" s="196"/>
      <c r="AX70" s="195" t="str">
        <f t="shared" si="113"/>
        <v/>
      </c>
      <c r="AY70" s="195" t="str">
        <f t="shared" si="113"/>
        <v/>
      </c>
      <c r="AZ70" s="195" t="str">
        <f t="shared" si="113"/>
        <v/>
      </c>
      <c r="BA70" s="195" t="str">
        <f t="shared" si="113"/>
        <v/>
      </c>
    </row>
    <row r="71" spans="1:53" s="17" customFormat="1" ht="18" customHeight="1" thickTop="1" thickBot="1">
      <c r="A71" s="343">
        <v>20</v>
      </c>
      <c r="B71" s="397" t="s">
        <v>1234</v>
      </c>
      <c r="C71" s="399"/>
      <c r="D71" s="399" t="str">
        <f>IF(C71&gt;0,VLOOKUP(C71,女子登録情報!$A$1:$H$2000,3,0),"")</f>
        <v/>
      </c>
      <c r="E71" s="399" t="str">
        <f>IF(C71&gt;0,VLOOKUP(C71,女子登録情報!$A$1:$H$2000,4,0),"")</f>
        <v/>
      </c>
      <c r="F71" s="97" t="str">
        <f>IF(C71&gt;0,VLOOKUP(C71,女子登録情報!$A$1:$H$2000,8,0),"")</f>
        <v/>
      </c>
      <c r="G71" s="352" t="e">
        <f>IF(F72&gt;0,VLOOKUP(F72,女子登録情報!$M$2:$N$48,2,0),"")</f>
        <v>#N/A</v>
      </c>
      <c r="H71" s="352" t="str">
        <f>IF(C71&gt;0,TEXT(C71,"100000000"),"")</f>
        <v/>
      </c>
      <c r="I71" s="6" t="s">
        <v>29</v>
      </c>
      <c r="J71" s="99"/>
      <c r="K71" s="7" t="str">
        <f>IF(J71&gt;0,VLOOKUP(J71,女子登録情報!$J$1:$K$21,2,0),"")</f>
        <v/>
      </c>
      <c r="L71" s="6" t="s">
        <v>32</v>
      </c>
      <c r="M71" s="205"/>
      <c r="N71" s="101" t="str">
        <f t="shared" si="4"/>
        <v/>
      </c>
      <c r="O71" s="197"/>
      <c r="P71" s="373"/>
      <c r="Q71" s="374"/>
      <c r="R71" s="375"/>
      <c r="S71" s="329" t="str">
        <f>IF(C71="","",IF(COUNTIF('様式Ⅱ(女子4×100mR)'!$C$18:$C$29,C71)=0,"",$A$5))</f>
        <v/>
      </c>
      <c r="T71" s="329" t="str">
        <f>IF(C71="","",IF(COUNTIF('様式Ⅱ(女子4×400mR)'!$C$18:$C$29,C71)=0,"",$A$5))</f>
        <v/>
      </c>
      <c r="Y71" s="195" t="str">
        <f>IF(C71="","",COUNTIF($B$14:$C$462,C71))</f>
        <v/>
      </c>
      <c r="Z71" s="195" t="str">
        <f t="shared" ref="Z71" si="131">IF(C71="","",COUNTIF($J$14:$J$463,J71))</f>
        <v/>
      </c>
      <c r="AA71" s="195" t="str">
        <f t="shared" ref="AA71" si="132">IF(C71="","",IF(AND(Y71&gt;1,Z71&gt;1),1,""))</f>
        <v/>
      </c>
      <c r="AB71" s="195" t="str">
        <f t="shared" si="9"/>
        <v/>
      </c>
      <c r="AC71" s="195" t="str">
        <f t="shared" si="10"/>
        <v/>
      </c>
      <c r="AD71" s="195" t="str">
        <f t="shared" si="95"/>
        <v/>
      </c>
      <c r="AE71" s="195" t="str">
        <f t="shared" si="95"/>
        <v/>
      </c>
      <c r="AF71" s="195" t="str">
        <f t="shared" si="124"/>
        <v/>
      </c>
      <c r="AG71" s="195" t="str">
        <f t="shared" si="124"/>
        <v/>
      </c>
      <c r="AH71" s="195" t="str">
        <f t="shared" si="124"/>
        <v/>
      </c>
      <c r="AI71" s="195" t="str">
        <f t="shared" si="124"/>
        <v/>
      </c>
      <c r="AJ71" s="195" t="str">
        <f t="shared" si="124"/>
        <v/>
      </c>
      <c r="AK71" s="195" t="str">
        <f t="shared" si="124"/>
        <v/>
      </c>
      <c r="AL71" s="195" t="str">
        <f t="shared" si="124"/>
        <v/>
      </c>
      <c r="AM71" s="195" t="str">
        <f t="shared" si="124"/>
        <v/>
      </c>
      <c r="AN71" s="195" t="str">
        <f t="shared" si="124"/>
        <v/>
      </c>
      <c r="AO71" s="195" t="str">
        <f t="shared" si="124"/>
        <v/>
      </c>
      <c r="AP71" s="195" t="str">
        <f t="shared" si="124"/>
        <v/>
      </c>
      <c r="AQ71" s="196" t="str">
        <f>IF(J71&gt;0,"",IF(J72&gt;0,1,""))</f>
        <v/>
      </c>
      <c r="AR71" s="196" t="str">
        <f>IF(J71="","",IF(C71&gt;0,"",1))</f>
        <v/>
      </c>
      <c r="AS71" s="195" t="str">
        <f t="shared" si="112"/>
        <v/>
      </c>
      <c r="AT71" s="195" t="str">
        <f t="shared" si="112"/>
        <v/>
      </c>
      <c r="AU71" s="195" t="str">
        <f t="shared" si="112"/>
        <v/>
      </c>
      <c r="AV71" s="195" t="str">
        <f t="shared" si="112"/>
        <v/>
      </c>
      <c r="AW71" s="196">
        <f>COUNTIF($C$14:C71,C71)</f>
        <v>0</v>
      </c>
      <c r="AX71" s="195" t="str">
        <f t="shared" si="113"/>
        <v/>
      </c>
      <c r="AY71" s="195" t="str">
        <f t="shared" si="113"/>
        <v/>
      </c>
      <c r="AZ71" s="195" t="str">
        <f t="shared" si="113"/>
        <v/>
      </c>
      <c r="BA71" s="195" t="str">
        <f t="shared" si="113"/>
        <v/>
      </c>
    </row>
    <row r="72" spans="1:53" s="17" customFormat="1" ht="18" customHeight="1" thickBot="1">
      <c r="A72" s="344"/>
      <c r="B72" s="398"/>
      <c r="C72" s="400"/>
      <c r="D72" s="400"/>
      <c r="E72" s="400"/>
      <c r="F72" s="98" t="str">
        <f>IF(C71&gt;0,VLOOKUP(C71,女子登録情報!$A$1:$H$2000,5,0),"")</f>
        <v/>
      </c>
      <c r="G72" s="353"/>
      <c r="H72" s="353"/>
      <c r="I72" s="9" t="s">
        <v>33</v>
      </c>
      <c r="J72" s="99"/>
      <c r="K72" s="7" t="str">
        <f>IF(J72&gt;0,VLOOKUP(J72,女子登録情報!$J$2:$K$21,2,0),"")</f>
        <v/>
      </c>
      <c r="L72" s="9" t="s">
        <v>34</v>
      </c>
      <c r="M72" s="213"/>
      <c r="N72" s="101" t="str">
        <f t="shared" si="4"/>
        <v/>
      </c>
      <c r="O72" s="197"/>
      <c r="P72" s="387"/>
      <c r="Q72" s="388"/>
      <c r="R72" s="389"/>
      <c r="S72" s="330"/>
      <c r="T72" s="330"/>
      <c r="Y72" s="195" t="str">
        <f>IF(C71="","",COUNTIF($B$14:$C$462,C71))</f>
        <v/>
      </c>
      <c r="Z72" s="195" t="str">
        <f t="shared" ref="Z72" si="133">IF(C71="","",COUNTIF($J$14:$J$463,J72))</f>
        <v/>
      </c>
      <c r="AA72" s="195" t="str">
        <f t="shared" ref="AA72" si="134">IF(C71="","",IF(AND(Y72&gt;1,Z72&gt;1),1,""))</f>
        <v/>
      </c>
      <c r="AB72" s="195" t="str">
        <f t="shared" si="9"/>
        <v/>
      </c>
      <c r="AC72" s="195" t="str">
        <f t="shared" si="10"/>
        <v/>
      </c>
      <c r="AD72" s="195" t="str">
        <f t="shared" si="95"/>
        <v/>
      </c>
      <c r="AE72" s="195" t="str">
        <f t="shared" si="95"/>
        <v/>
      </c>
      <c r="AF72" s="195" t="str">
        <f t="shared" si="124"/>
        <v/>
      </c>
      <c r="AG72" s="195" t="str">
        <f t="shared" si="124"/>
        <v/>
      </c>
      <c r="AH72" s="195" t="str">
        <f t="shared" si="124"/>
        <v/>
      </c>
      <c r="AI72" s="195" t="str">
        <f t="shared" si="124"/>
        <v/>
      </c>
      <c r="AJ72" s="195" t="str">
        <f t="shared" si="124"/>
        <v/>
      </c>
      <c r="AK72" s="195" t="str">
        <f t="shared" si="124"/>
        <v/>
      </c>
      <c r="AL72" s="195" t="str">
        <f t="shared" si="124"/>
        <v/>
      </c>
      <c r="AM72" s="195" t="str">
        <f t="shared" si="124"/>
        <v/>
      </c>
      <c r="AN72" s="195" t="str">
        <f t="shared" si="124"/>
        <v/>
      </c>
      <c r="AO72" s="195" t="str">
        <f t="shared" si="124"/>
        <v/>
      </c>
      <c r="AP72" s="195" t="str">
        <f t="shared" si="124"/>
        <v/>
      </c>
      <c r="AQ72" s="196" t="str">
        <f>IF(J72&gt;0,"",IF(J73&gt;0,1,""))</f>
        <v/>
      </c>
      <c r="AR72" s="196" t="str">
        <f>IF(J72="","",IF(C71&gt;0,"",1))</f>
        <v/>
      </c>
      <c r="AS72" s="195" t="str">
        <f t="shared" si="112"/>
        <v/>
      </c>
      <c r="AT72" s="195" t="str">
        <f t="shared" si="112"/>
        <v/>
      </c>
      <c r="AU72" s="195" t="str">
        <f t="shared" si="112"/>
        <v/>
      </c>
      <c r="AV72" s="195" t="str">
        <f t="shared" si="112"/>
        <v/>
      </c>
      <c r="AW72" s="196"/>
      <c r="AX72" s="195" t="str">
        <f t="shared" si="113"/>
        <v/>
      </c>
      <c r="AY72" s="195" t="str">
        <f t="shared" si="113"/>
        <v/>
      </c>
      <c r="AZ72" s="195" t="str">
        <f t="shared" si="113"/>
        <v/>
      </c>
      <c r="BA72" s="195" t="str">
        <f t="shared" si="113"/>
        <v/>
      </c>
    </row>
    <row r="73" spans="1:53" s="17" customFormat="1" ht="18" customHeight="1" thickBot="1">
      <c r="A73" s="345"/>
      <c r="B73" s="401" t="s">
        <v>35</v>
      </c>
      <c r="C73" s="392"/>
      <c r="D73" s="102"/>
      <c r="E73" s="102"/>
      <c r="F73" s="103"/>
      <c r="G73" s="354"/>
      <c r="H73" s="354"/>
      <c r="I73" s="10" t="s">
        <v>36</v>
      </c>
      <c r="J73" s="100"/>
      <c r="K73" s="11" t="str">
        <f>IF(J73&gt;0,VLOOKUP(J73,女子登録情報!$J$2:$K$21,2,0),"")</f>
        <v/>
      </c>
      <c r="L73" s="12" t="s">
        <v>37</v>
      </c>
      <c r="M73" s="214"/>
      <c r="N73" s="101" t="str">
        <f t="shared" si="4"/>
        <v/>
      </c>
      <c r="O73" s="200"/>
      <c r="P73" s="394"/>
      <c r="Q73" s="395"/>
      <c r="R73" s="396"/>
      <c r="S73" s="331"/>
      <c r="T73" s="331"/>
      <c r="Y73" s="195" t="str">
        <f>IF(C71="","",COUNTIF($B$14:$C$462,C71))</f>
        <v/>
      </c>
      <c r="Z73" s="195" t="str">
        <f t="shared" ref="Z73" si="135">IF(C71="","",COUNTIF($J$14:$J$463,J73))</f>
        <v/>
      </c>
      <c r="AA73" s="195" t="str">
        <f t="shared" ref="AA73" si="136">IF(C71="","",IF(AND(Y73&gt;1,Z73&gt;1),1,""))</f>
        <v/>
      </c>
      <c r="AB73" s="195" t="str">
        <f t="shared" si="9"/>
        <v/>
      </c>
      <c r="AC73" s="195" t="str">
        <f t="shared" si="10"/>
        <v/>
      </c>
      <c r="AD73" s="195" t="str">
        <f t="shared" si="95"/>
        <v/>
      </c>
      <c r="AE73" s="195" t="str">
        <f t="shared" si="95"/>
        <v/>
      </c>
      <c r="AF73" s="195" t="str">
        <f t="shared" si="124"/>
        <v/>
      </c>
      <c r="AG73" s="195" t="str">
        <f t="shared" si="124"/>
        <v/>
      </c>
      <c r="AH73" s="195" t="str">
        <f t="shared" si="124"/>
        <v/>
      </c>
      <c r="AI73" s="195" t="str">
        <f t="shared" si="124"/>
        <v/>
      </c>
      <c r="AJ73" s="195" t="str">
        <f t="shared" si="124"/>
        <v/>
      </c>
      <c r="AK73" s="195" t="str">
        <f t="shared" si="124"/>
        <v/>
      </c>
      <c r="AL73" s="195" t="str">
        <f t="shared" si="124"/>
        <v/>
      </c>
      <c r="AM73" s="195" t="str">
        <f t="shared" si="124"/>
        <v/>
      </c>
      <c r="AN73" s="195" t="str">
        <f t="shared" si="124"/>
        <v/>
      </c>
      <c r="AO73" s="195" t="str">
        <f t="shared" si="124"/>
        <v/>
      </c>
      <c r="AP73" s="195" t="str">
        <f t="shared" si="124"/>
        <v/>
      </c>
      <c r="AQ73" s="196" t="str">
        <f>IF(C71="","",IF(S71&gt;0,"",IF(T71&gt;0,"",IF(COUNTBLANK(J71:J73)&lt;3,"",1))))</f>
        <v/>
      </c>
      <c r="AR73" s="196" t="str">
        <f>IF(J73="","",IF(C71&gt;0,"",1))</f>
        <v/>
      </c>
      <c r="AS73" s="195" t="str">
        <f t="shared" si="112"/>
        <v/>
      </c>
      <c r="AT73" s="195" t="str">
        <f t="shared" si="112"/>
        <v/>
      </c>
      <c r="AU73" s="195" t="str">
        <f t="shared" si="112"/>
        <v/>
      </c>
      <c r="AV73" s="195" t="str">
        <f t="shared" si="112"/>
        <v/>
      </c>
      <c r="AW73" s="196"/>
      <c r="AX73" s="195" t="str">
        <f t="shared" si="113"/>
        <v/>
      </c>
      <c r="AY73" s="195" t="str">
        <f t="shared" si="113"/>
        <v/>
      </c>
      <c r="AZ73" s="195" t="str">
        <f t="shared" si="113"/>
        <v/>
      </c>
      <c r="BA73" s="195" t="str">
        <f t="shared" si="113"/>
        <v/>
      </c>
    </row>
    <row r="74" spans="1:53" s="17" customFormat="1" ht="18" customHeight="1" thickTop="1" thickBot="1">
      <c r="A74" s="343">
        <v>21</v>
      </c>
      <c r="B74" s="397" t="s">
        <v>1234</v>
      </c>
      <c r="C74" s="399"/>
      <c r="D74" s="399" t="str">
        <f>IF(C74&gt;0,VLOOKUP(C74,女子登録情報!$A$1:$H$2000,3,0),"")</f>
        <v/>
      </c>
      <c r="E74" s="399" t="str">
        <f>IF(C74&gt;0,VLOOKUP(C74,女子登録情報!$A$1:$H$2000,4,0),"")</f>
        <v/>
      </c>
      <c r="F74" s="97" t="str">
        <f>IF(C74&gt;0,VLOOKUP(C74,女子登録情報!$A$1:$H$2000,8,0),"")</f>
        <v/>
      </c>
      <c r="G74" s="352" t="e">
        <f>IF(F75&gt;0,VLOOKUP(F75,女子登録情報!$M$2:$N$48,2,0),"")</f>
        <v>#N/A</v>
      </c>
      <c r="H74" s="352" t="str">
        <f>IF(C74&gt;0,TEXT(C74,"100000000"),"")</f>
        <v/>
      </c>
      <c r="I74" s="6" t="s">
        <v>29</v>
      </c>
      <c r="J74" s="99"/>
      <c r="K74" s="7" t="str">
        <f>IF(J74&gt;0,VLOOKUP(J74,女子登録情報!$J$1:$K$21,2,0),"")</f>
        <v/>
      </c>
      <c r="L74" s="6" t="s">
        <v>32</v>
      </c>
      <c r="M74" s="205"/>
      <c r="N74" s="101" t="str">
        <f t="shared" si="4"/>
        <v/>
      </c>
      <c r="O74" s="197"/>
      <c r="P74" s="373"/>
      <c r="Q74" s="374"/>
      <c r="R74" s="375"/>
      <c r="S74" s="329" t="str">
        <f>IF(C74="","",IF(COUNTIF('様式Ⅱ(女子4×100mR)'!$C$18:$C$29,C74)=0,"",$A$5))</f>
        <v/>
      </c>
      <c r="T74" s="329" t="str">
        <f>IF(C74="","",IF(COUNTIF('様式Ⅱ(女子4×400mR)'!$C$18:$C$29,C74)=0,"",$A$5))</f>
        <v/>
      </c>
      <c r="Y74" s="195" t="str">
        <f>IF(C74="","",COUNTIF($B$14:$C$462,C74))</f>
        <v/>
      </c>
      <c r="Z74" s="195" t="str">
        <f t="shared" ref="Z74" si="137">IF(C74="","",COUNTIF($J$14:$J$463,J74))</f>
        <v/>
      </c>
      <c r="AA74" s="195" t="str">
        <f t="shared" ref="AA74" si="138">IF(C74="","",IF(AND(Y74&gt;1,Z74&gt;1),1,""))</f>
        <v/>
      </c>
      <c r="AB74" s="195" t="str">
        <f t="shared" si="9"/>
        <v/>
      </c>
      <c r="AC74" s="195" t="str">
        <f t="shared" si="10"/>
        <v/>
      </c>
      <c r="AD74" s="195" t="str">
        <f t="shared" si="95"/>
        <v/>
      </c>
      <c r="AE74" s="195" t="str">
        <f t="shared" si="95"/>
        <v/>
      </c>
      <c r="AF74" s="195" t="str">
        <f t="shared" si="124"/>
        <v/>
      </c>
      <c r="AG74" s="195" t="str">
        <f t="shared" si="124"/>
        <v/>
      </c>
      <c r="AH74" s="195" t="str">
        <f t="shared" si="124"/>
        <v/>
      </c>
      <c r="AI74" s="195" t="str">
        <f t="shared" si="124"/>
        <v/>
      </c>
      <c r="AJ74" s="195" t="str">
        <f t="shared" si="124"/>
        <v/>
      </c>
      <c r="AK74" s="195" t="str">
        <f t="shared" si="124"/>
        <v/>
      </c>
      <c r="AL74" s="195" t="str">
        <f t="shared" si="124"/>
        <v/>
      </c>
      <c r="AM74" s="195" t="str">
        <f t="shared" si="124"/>
        <v/>
      </c>
      <c r="AN74" s="195" t="str">
        <f t="shared" si="124"/>
        <v/>
      </c>
      <c r="AO74" s="195" t="str">
        <f t="shared" si="124"/>
        <v/>
      </c>
      <c r="AP74" s="195" t="str">
        <f t="shared" si="124"/>
        <v/>
      </c>
      <c r="AQ74" s="196" t="str">
        <f>IF(J74&gt;0,"",IF(J75&gt;0,1,""))</f>
        <v/>
      </c>
      <c r="AR74" s="196" t="str">
        <f>IF(J74="","",IF(C74&gt;0,"",1))</f>
        <v/>
      </c>
      <c r="AS74" s="195" t="str">
        <f t="shared" si="112"/>
        <v/>
      </c>
      <c r="AT74" s="195" t="str">
        <f t="shared" si="112"/>
        <v/>
      </c>
      <c r="AU74" s="195" t="str">
        <f t="shared" si="112"/>
        <v/>
      </c>
      <c r="AV74" s="195" t="str">
        <f t="shared" si="112"/>
        <v/>
      </c>
      <c r="AW74" s="196">
        <f>COUNTIF($C$14:C74,C74)</f>
        <v>0</v>
      </c>
      <c r="AX74" s="195" t="str">
        <f t="shared" si="113"/>
        <v/>
      </c>
      <c r="AY74" s="195" t="str">
        <f t="shared" si="113"/>
        <v/>
      </c>
      <c r="AZ74" s="195" t="str">
        <f t="shared" si="113"/>
        <v/>
      </c>
      <c r="BA74" s="195" t="str">
        <f t="shared" si="113"/>
        <v/>
      </c>
    </row>
    <row r="75" spans="1:53" s="17" customFormat="1" ht="18" customHeight="1" thickBot="1">
      <c r="A75" s="344"/>
      <c r="B75" s="398"/>
      <c r="C75" s="400"/>
      <c r="D75" s="400"/>
      <c r="E75" s="400"/>
      <c r="F75" s="98" t="str">
        <f>IF(C74&gt;0,VLOOKUP(C74,女子登録情報!$A$1:$H$2000,5,0),"")</f>
        <v/>
      </c>
      <c r="G75" s="353"/>
      <c r="H75" s="353"/>
      <c r="I75" s="9" t="s">
        <v>33</v>
      </c>
      <c r="J75" s="99"/>
      <c r="K75" s="7" t="str">
        <f>IF(J75&gt;0,VLOOKUP(J75,女子登録情報!$J$2:$K$21,2,0),"")</f>
        <v/>
      </c>
      <c r="L75" s="9" t="s">
        <v>34</v>
      </c>
      <c r="M75" s="213"/>
      <c r="N75" s="101" t="str">
        <f t="shared" si="4"/>
        <v/>
      </c>
      <c r="O75" s="197"/>
      <c r="P75" s="387"/>
      <c r="Q75" s="388"/>
      <c r="R75" s="389"/>
      <c r="S75" s="330"/>
      <c r="T75" s="330"/>
      <c r="Y75" s="195" t="str">
        <f>IF(C74="","",COUNTIF($B$14:$C$462,C74))</f>
        <v/>
      </c>
      <c r="Z75" s="195" t="str">
        <f t="shared" ref="Z75" si="139">IF(C74="","",COUNTIF($J$14:$J$463,J75))</f>
        <v/>
      </c>
      <c r="AA75" s="195" t="str">
        <f t="shared" ref="AA75" si="140">IF(C74="","",IF(AND(Y75&gt;1,Z75&gt;1),1,""))</f>
        <v/>
      </c>
      <c r="AB75" s="195" t="str">
        <f t="shared" si="9"/>
        <v/>
      </c>
      <c r="AC75" s="195" t="str">
        <f t="shared" si="10"/>
        <v/>
      </c>
      <c r="AD75" s="195" t="str">
        <f t="shared" si="95"/>
        <v/>
      </c>
      <c r="AE75" s="195" t="str">
        <f t="shared" si="95"/>
        <v/>
      </c>
      <c r="AF75" s="195" t="str">
        <f t="shared" si="124"/>
        <v/>
      </c>
      <c r="AG75" s="195" t="str">
        <f t="shared" si="124"/>
        <v/>
      </c>
      <c r="AH75" s="195" t="str">
        <f t="shared" si="124"/>
        <v/>
      </c>
      <c r="AI75" s="195" t="str">
        <f t="shared" si="124"/>
        <v/>
      </c>
      <c r="AJ75" s="195" t="str">
        <f t="shared" si="124"/>
        <v/>
      </c>
      <c r="AK75" s="195" t="str">
        <f t="shared" si="124"/>
        <v/>
      </c>
      <c r="AL75" s="195" t="str">
        <f t="shared" si="124"/>
        <v/>
      </c>
      <c r="AM75" s="195" t="str">
        <f t="shared" si="124"/>
        <v/>
      </c>
      <c r="AN75" s="195" t="str">
        <f t="shared" si="124"/>
        <v/>
      </c>
      <c r="AO75" s="195" t="str">
        <f t="shared" si="124"/>
        <v/>
      </c>
      <c r="AP75" s="195" t="str">
        <f t="shared" si="124"/>
        <v/>
      </c>
      <c r="AQ75" s="196" t="str">
        <f>IF(J75&gt;0,"",IF(J76&gt;0,1,""))</f>
        <v/>
      </c>
      <c r="AR75" s="196" t="str">
        <f>IF(J75="","",IF(C74&gt;0,"",1))</f>
        <v/>
      </c>
      <c r="AS75" s="195" t="str">
        <f t="shared" si="112"/>
        <v/>
      </c>
      <c r="AT75" s="195" t="str">
        <f t="shared" si="112"/>
        <v/>
      </c>
      <c r="AU75" s="195" t="str">
        <f t="shared" si="112"/>
        <v/>
      </c>
      <c r="AV75" s="195" t="str">
        <f t="shared" si="112"/>
        <v/>
      </c>
      <c r="AW75" s="196"/>
      <c r="AX75" s="195" t="str">
        <f t="shared" si="113"/>
        <v/>
      </c>
      <c r="AY75" s="195" t="str">
        <f t="shared" si="113"/>
        <v/>
      </c>
      <c r="AZ75" s="195" t="str">
        <f t="shared" si="113"/>
        <v/>
      </c>
      <c r="BA75" s="195" t="str">
        <f t="shared" si="113"/>
        <v/>
      </c>
    </row>
    <row r="76" spans="1:53" s="17" customFormat="1" ht="18" customHeight="1" thickBot="1">
      <c r="A76" s="345"/>
      <c r="B76" s="401" t="s">
        <v>35</v>
      </c>
      <c r="C76" s="392"/>
      <c r="D76" s="102"/>
      <c r="E76" s="102"/>
      <c r="F76" s="103"/>
      <c r="G76" s="354"/>
      <c r="H76" s="354"/>
      <c r="I76" s="10" t="s">
        <v>36</v>
      </c>
      <c r="J76" s="100"/>
      <c r="K76" s="11" t="str">
        <f>IF(J76&gt;0,VLOOKUP(J76,女子登録情報!$J$2:$K$21,2,0),"")</f>
        <v/>
      </c>
      <c r="L76" s="12" t="s">
        <v>37</v>
      </c>
      <c r="M76" s="214"/>
      <c r="N76" s="101" t="str">
        <f t="shared" si="4"/>
        <v/>
      </c>
      <c r="O76" s="200"/>
      <c r="P76" s="394"/>
      <c r="Q76" s="395"/>
      <c r="R76" s="396"/>
      <c r="S76" s="331"/>
      <c r="T76" s="331"/>
      <c r="Y76" s="195" t="str">
        <f>IF(C74="","",COUNTIF($B$14:$C$462,C74))</f>
        <v/>
      </c>
      <c r="Z76" s="195" t="str">
        <f t="shared" ref="Z76" si="141">IF(C74="","",COUNTIF($J$14:$J$463,J76))</f>
        <v/>
      </c>
      <c r="AA76" s="195" t="str">
        <f t="shared" ref="AA76" si="142">IF(C74="","",IF(AND(Y76&gt;1,Z76&gt;1),1,""))</f>
        <v/>
      </c>
      <c r="AB76" s="195" t="str">
        <f t="shared" si="9"/>
        <v/>
      </c>
      <c r="AC76" s="195" t="str">
        <f t="shared" si="10"/>
        <v/>
      </c>
      <c r="AD76" s="195" t="str">
        <f t="shared" si="95"/>
        <v/>
      </c>
      <c r="AE76" s="195" t="str">
        <f t="shared" si="95"/>
        <v/>
      </c>
      <c r="AF76" s="195" t="str">
        <f t="shared" si="124"/>
        <v/>
      </c>
      <c r="AG76" s="195" t="str">
        <f t="shared" si="124"/>
        <v/>
      </c>
      <c r="AH76" s="195" t="str">
        <f t="shared" si="124"/>
        <v/>
      </c>
      <c r="AI76" s="195" t="str">
        <f t="shared" si="124"/>
        <v/>
      </c>
      <c r="AJ76" s="195" t="str">
        <f t="shared" si="124"/>
        <v/>
      </c>
      <c r="AK76" s="195" t="str">
        <f t="shared" si="124"/>
        <v/>
      </c>
      <c r="AL76" s="195" t="str">
        <f t="shared" si="124"/>
        <v/>
      </c>
      <c r="AM76" s="195" t="str">
        <f t="shared" si="124"/>
        <v/>
      </c>
      <c r="AN76" s="195" t="str">
        <f t="shared" si="124"/>
        <v/>
      </c>
      <c r="AO76" s="195" t="str">
        <f t="shared" si="124"/>
        <v/>
      </c>
      <c r="AP76" s="195" t="str">
        <f t="shared" si="124"/>
        <v/>
      </c>
      <c r="AQ76" s="196" t="str">
        <f>IF(C74="","",IF(S74&gt;0,"",IF(T74&gt;0,"",IF(COUNTBLANK(J74:J76)&lt;3,"",1))))</f>
        <v/>
      </c>
      <c r="AR76" s="196" t="str">
        <f>IF(J76="","",IF(C74&gt;0,"",1))</f>
        <v/>
      </c>
      <c r="AS76" s="195" t="str">
        <f t="shared" si="112"/>
        <v/>
      </c>
      <c r="AT76" s="195" t="str">
        <f t="shared" si="112"/>
        <v/>
      </c>
      <c r="AU76" s="195" t="str">
        <f t="shared" si="112"/>
        <v/>
      </c>
      <c r="AV76" s="195" t="str">
        <f t="shared" si="112"/>
        <v/>
      </c>
      <c r="AW76" s="196"/>
      <c r="AX76" s="195" t="str">
        <f t="shared" si="113"/>
        <v/>
      </c>
      <c r="AY76" s="195" t="str">
        <f t="shared" si="113"/>
        <v/>
      </c>
      <c r="AZ76" s="195" t="str">
        <f t="shared" si="113"/>
        <v/>
      </c>
      <c r="BA76" s="195" t="str">
        <f t="shared" si="113"/>
        <v/>
      </c>
    </row>
    <row r="77" spans="1:53" s="17" customFormat="1" ht="18" customHeight="1" thickTop="1" thickBot="1">
      <c r="A77" s="343">
        <v>22</v>
      </c>
      <c r="B77" s="397" t="s">
        <v>1234</v>
      </c>
      <c r="C77" s="399"/>
      <c r="D77" s="399" t="str">
        <f>IF(C77&gt;0,VLOOKUP(C77,女子登録情報!$A$1:$H$2000,3,0),"")</f>
        <v/>
      </c>
      <c r="E77" s="399" t="str">
        <f>IF(C77&gt;0,VLOOKUP(C77,女子登録情報!$A$1:$H$2000,4,0),"")</f>
        <v/>
      </c>
      <c r="F77" s="97" t="str">
        <f>IF(C77&gt;0,VLOOKUP(C77,女子登録情報!$A$1:$H$2000,8,0),"")</f>
        <v/>
      </c>
      <c r="G77" s="352" t="e">
        <f>IF(F78&gt;0,VLOOKUP(F78,女子登録情報!$M$2:$N$48,2,0),"")</f>
        <v>#N/A</v>
      </c>
      <c r="H77" s="352" t="str">
        <f>IF(C77&gt;0,TEXT(C77,"100000000"),"")</f>
        <v/>
      </c>
      <c r="I77" s="6" t="s">
        <v>29</v>
      </c>
      <c r="J77" s="99"/>
      <c r="K77" s="7" t="str">
        <f>IF(J77&gt;0,VLOOKUP(J77,女子登録情報!$J$1:$K$21,2,0),"")</f>
        <v/>
      </c>
      <c r="L77" s="6" t="s">
        <v>32</v>
      </c>
      <c r="M77" s="205"/>
      <c r="N77" s="101" t="str">
        <f t="shared" si="4"/>
        <v/>
      </c>
      <c r="O77" s="197"/>
      <c r="P77" s="373"/>
      <c r="Q77" s="374"/>
      <c r="R77" s="375"/>
      <c r="S77" s="329" t="str">
        <f>IF(C77="","",IF(COUNTIF('様式Ⅱ(女子4×100mR)'!$C$18:$C$29,C77)=0,"",$A$5))</f>
        <v/>
      </c>
      <c r="T77" s="329" t="str">
        <f>IF(C77="","",IF(COUNTIF('様式Ⅱ(女子4×400mR)'!$C$18:$C$29,C77)=0,"",$A$5))</f>
        <v/>
      </c>
      <c r="Y77" s="195" t="str">
        <f>IF(C77="","",COUNTIF($B$14:$C$462,C77))</f>
        <v/>
      </c>
      <c r="Z77" s="195" t="str">
        <f t="shared" ref="Z77" si="143">IF(C77="","",COUNTIF($J$14:$J$463,J77))</f>
        <v/>
      </c>
      <c r="AA77" s="195" t="str">
        <f t="shared" ref="AA77" si="144">IF(C77="","",IF(AND(Y77&gt;1,Z77&gt;1),1,""))</f>
        <v/>
      </c>
      <c r="AB77" s="195" t="str">
        <f t="shared" si="9"/>
        <v/>
      </c>
      <c r="AC77" s="195" t="str">
        <f t="shared" si="10"/>
        <v/>
      </c>
      <c r="AD77" s="195" t="str">
        <f t="shared" si="95"/>
        <v/>
      </c>
      <c r="AE77" s="195" t="str">
        <f t="shared" si="95"/>
        <v/>
      </c>
      <c r="AF77" s="195" t="str">
        <f t="shared" si="124"/>
        <v/>
      </c>
      <c r="AG77" s="195" t="str">
        <f t="shared" si="124"/>
        <v/>
      </c>
      <c r="AH77" s="195" t="str">
        <f t="shared" si="124"/>
        <v/>
      </c>
      <c r="AI77" s="195" t="str">
        <f t="shared" si="124"/>
        <v/>
      </c>
      <c r="AJ77" s="195" t="str">
        <f t="shared" si="124"/>
        <v/>
      </c>
      <c r="AK77" s="195" t="str">
        <f t="shared" si="124"/>
        <v/>
      </c>
      <c r="AL77" s="195" t="str">
        <f t="shared" si="124"/>
        <v/>
      </c>
      <c r="AM77" s="195" t="str">
        <f t="shared" si="124"/>
        <v/>
      </c>
      <c r="AN77" s="195" t="str">
        <f t="shared" si="124"/>
        <v/>
      </c>
      <c r="AO77" s="195" t="str">
        <f t="shared" si="124"/>
        <v/>
      </c>
      <c r="AP77" s="195" t="str">
        <f t="shared" si="124"/>
        <v/>
      </c>
      <c r="AQ77" s="196" t="str">
        <f>IF(J77&gt;0,"",IF(J78&gt;0,1,""))</f>
        <v/>
      </c>
      <c r="AR77" s="196" t="str">
        <f>IF(J77="","",IF(C77&gt;0,"",1))</f>
        <v/>
      </c>
      <c r="AS77" s="195" t="str">
        <f t="shared" si="112"/>
        <v/>
      </c>
      <c r="AT77" s="195" t="str">
        <f t="shared" si="112"/>
        <v/>
      </c>
      <c r="AU77" s="195" t="str">
        <f t="shared" si="112"/>
        <v/>
      </c>
      <c r="AV77" s="195" t="str">
        <f t="shared" si="112"/>
        <v/>
      </c>
      <c r="AW77" s="196">
        <f>COUNTIF($C$14:C77,C77)</f>
        <v>0</v>
      </c>
      <c r="AX77" s="195" t="str">
        <f t="shared" si="113"/>
        <v/>
      </c>
      <c r="AY77" s="195" t="str">
        <f t="shared" si="113"/>
        <v/>
      </c>
      <c r="AZ77" s="195" t="str">
        <f t="shared" si="113"/>
        <v/>
      </c>
      <c r="BA77" s="195" t="str">
        <f t="shared" si="113"/>
        <v/>
      </c>
    </row>
    <row r="78" spans="1:53" s="17" customFormat="1" ht="18" customHeight="1" thickBot="1">
      <c r="A78" s="344"/>
      <c r="B78" s="398"/>
      <c r="C78" s="400"/>
      <c r="D78" s="400"/>
      <c r="E78" s="400"/>
      <c r="F78" s="98" t="str">
        <f>IF(C77&gt;0,VLOOKUP(C77,女子登録情報!$A$1:$H$2000,5,0),"")</f>
        <v/>
      </c>
      <c r="G78" s="353"/>
      <c r="H78" s="353"/>
      <c r="I78" s="9" t="s">
        <v>33</v>
      </c>
      <c r="J78" s="99"/>
      <c r="K78" s="7" t="str">
        <f>IF(J78&gt;0,VLOOKUP(J78,女子登録情報!$J$2:$K$21,2,0),"")</f>
        <v/>
      </c>
      <c r="L78" s="9" t="s">
        <v>34</v>
      </c>
      <c r="M78" s="213"/>
      <c r="N78" s="101" t="str">
        <f t="shared" ref="N78:N141" si="145">IF(K78="","",LEFT(K78,5)&amp;" "&amp;IF(OR(LEFT(K78,3)*1&lt;70,LEFT(K78,3)*1&gt;100),REPT(0,7-LEN(M78)),REPT(0,5-LEN(M78)))&amp;M78)</f>
        <v/>
      </c>
      <c r="O78" s="197"/>
      <c r="P78" s="387"/>
      <c r="Q78" s="388"/>
      <c r="R78" s="389"/>
      <c r="S78" s="330"/>
      <c r="T78" s="330"/>
      <c r="Y78" s="195" t="str">
        <f>IF(C77="","",COUNTIF($B$14:$C$462,C77))</f>
        <v/>
      </c>
      <c r="Z78" s="195" t="str">
        <f t="shared" ref="Z78" si="146">IF(C77="","",COUNTIF($J$14:$J$463,J78))</f>
        <v/>
      </c>
      <c r="AA78" s="195" t="str">
        <f t="shared" ref="AA78" si="147">IF(C77="","",IF(AND(Y78&gt;1,Z78&gt;1),1,""))</f>
        <v/>
      </c>
      <c r="AB78" s="195" t="str">
        <f t="shared" si="9"/>
        <v/>
      </c>
      <c r="AC78" s="195" t="str">
        <f t="shared" si="10"/>
        <v/>
      </c>
      <c r="AD78" s="195" t="str">
        <f t="shared" si="95"/>
        <v/>
      </c>
      <c r="AE78" s="195" t="str">
        <f t="shared" si="95"/>
        <v/>
      </c>
      <c r="AF78" s="195" t="str">
        <f t="shared" si="124"/>
        <v/>
      </c>
      <c r="AG78" s="195" t="str">
        <f t="shared" si="124"/>
        <v/>
      </c>
      <c r="AH78" s="195" t="str">
        <f t="shared" si="124"/>
        <v/>
      </c>
      <c r="AI78" s="195" t="str">
        <f t="shared" si="124"/>
        <v/>
      </c>
      <c r="AJ78" s="195" t="str">
        <f t="shared" si="124"/>
        <v/>
      </c>
      <c r="AK78" s="195" t="str">
        <f t="shared" si="124"/>
        <v/>
      </c>
      <c r="AL78" s="195" t="str">
        <f t="shared" si="124"/>
        <v/>
      </c>
      <c r="AM78" s="195" t="str">
        <f t="shared" si="124"/>
        <v/>
      </c>
      <c r="AN78" s="195" t="str">
        <f t="shared" si="124"/>
        <v/>
      </c>
      <c r="AO78" s="195" t="str">
        <f t="shared" si="124"/>
        <v/>
      </c>
      <c r="AP78" s="195" t="str">
        <f t="shared" si="124"/>
        <v/>
      </c>
      <c r="AQ78" s="196" t="str">
        <f>IF(J78&gt;0,"",IF(J79&gt;0,1,""))</f>
        <v/>
      </c>
      <c r="AR78" s="196" t="str">
        <f>IF(J78="","",IF(C77&gt;0,"",1))</f>
        <v/>
      </c>
      <c r="AS78" s="195" t="str">
        <f t="shared" ref="AS78:AV93" si="148">IF($J78="","",COUNTIF($M78,AS$13))</f>
        <v/>
      </c>
      <c r="AT78" s="195" t="str">
        <f t="shared" si="148"/>
        <v/>
      </c>
      <c r="AU78" s="195" t="str">
        <f t="shared" si="148"/>
        <v/>
      </c>
      <c r="AV78" s="195" t="str">
        <f t="shared" si="148"/>
        <v/>
      </c>
      <c r="AW78" s="196"/>
      <c r="AX78" s="195" t="str">
        <f t="shared" ref="AX78:BA93" si="149">IF($J78="","",COUNTIF($M78,AX$13))</f>
        <v/>
      </c>
      <c r="AY78" s="195" t="str">
        <f t="shared" si="149"/>
        <v/>
      </c>
      <c r="AZ78" s="195" t="str">
        <f t="shared" si="149"/>
        <v/>
      </c>
      <c r="BA78" s="195" t="str">
        <f t="shared" si="149"/>
        <v/>
      </c>
    </row>
    <row r="79" spans="1:53" s="17" customFormat="1" ht="18" customHeight="1" thickBot="1">
      <c r="A79" s="345"/>
      <c r="B79" s="401" t="s">
        <v>35</v>
      </c>
      <c r="C79" s="392"/>
      <c r="D79" s="102"/>
      <c r="E79" s="102"/>
      <c r="F79" s="103"/>
      <c r="G79" s="354"/>
      <c r="H79" s="354"/>
      <c r="I79" s="10" t="s">
        <v>36</v>
      </c>
      <c r="J79" s="100"/>
      <c r="K79" s="11" t="str">
        <f>IF(J79&gt;0,VLOOKUP(J79,女子登録情報!$J$2:$K$21,2,0),"")</f>
        <v/>
      </c>
      <c r="L79" s="12" t="s">
        <v>37</v>
      </c>
      <c r="M79" s="214"/>
      <c r="N79" s="101" t="str">
        <f t="shared" si="145"/>
        <v/>
      </c>
      <c r="O79" s="200"/>
      <c r="P79" s="394"/>
      <c r="Q79" s="395"/>
      <c r="R79" s="396"/>
      <c r="S79" s="331"/>
      <c r="T79" s="331"/>
      <c r="Y79" s="195" t="str">
        <f>IF(C77="","",COUNTIF($B$14:$C$462,C77))</f>
        <v/>
      </c>
      <c r="Z79" s="195" t="str">
        <f t="shared" ref="Z79" si="150">IF(C77="","",COUNTIF($J$14:$J$463,J79))</f>
        <v/>
      </c>
      <c r="AA79" s="195" t="str">
        <f t="shared" ref="AA79" si="151">IF(C77="","",IF(AND(Y79&gt;1,Z79&gt;1),1,""))</f>
        <v/>
      </c>
      <c r="AB79" s="195" t="str">
        <f t="shared" ref="AB79:AB142" si="152">IF(O79="","",IF(AND(O79&gt;20170100,20180917&gt;O79),0,1))</f>
        <v/>
      </c>
      <c r="AC79" s="195" t="str">
        <f t="shared" ref="AC79:AC142" si="153">IF($J79="","",COUNTIF($M79,$AC$13))</f>
        <v/>
      </c>
      <c r="AD79" s="195" t="str">
        <f t="shared" ref="AD79:AE142" si="154">IF($J79="","",COUNTIF($M79,AD$13))</f>
        <v/>
      </c>
      <c r="AE79" s="195" t="str">
        <f t="shared" ref="AE79:AE108" si="155">IF($J79="","",COUNTIF($M79,AE$13))</f>
        <v/>
      </c>
      <c r="AF79" s="195" t="str">
        <f t="shared" si="124"/>
        <v/>
      </c>
      <c r="AG79" s="195" t="str">
        <f t="shared" si="124"/>
        <v/>
      </c>
      <c r="AH79" s="195" t="str">
        <f t="shared" si="124"/>
        <v/>
      </c>
      <c r="AI79" s="195" t="str">
        <f t="shared" si="124"/>
        <v/>
      </c>
      <c r="AJ79" s="195" t="str">
        <f t="shared" si="124"/>
        <v/>
      </c>
      <c r="AK79" s="195" t="str">
        <f t="shared" si="124"/>
        <v/>
      </c>
      <c r="AL79" s="195" t="str">
        <f t="shared" si="124"/>
        <v/>
      </c>
      <c r="AM79" s="195" t="str">
        <f t="shared" si="124"/>
        <v/>
      </c>
      <c r="AN79" s="195" t="str">
        <f t="shared" si="124"/>
        <v/>
      </c>
      <c r="AO79" s="195" t="str">
        <f t="shared" si="124"/>
        <v/>
      </c>
      <c r="AP79" s="195" t="str">
        <f t="shared" si="124"/>
        <v/>
      </c>
      <c r="AQ79" s="196" t="str">
        <f>IF(C77="","",IF(S77&gt;0,"",IF(T77&gt;0,"",IF(COUNTBLANK(J77:J79)&lt;3,"",1))))</f>
        <v/>
      </c>
      <c r="AR79" s="196" t="str">
        <f>IF(J79="","",IF(C77&gt;0,"",1))</f>
        <v/>
      </c>
      <c r="AS79" s="195" t="str">
        <f t="shared" si="148"/>
        <v/>
      </c>
      <c r="AT79" s="195" t="str">
        <f t="shared" si="148"/>
        <v/>
      </c>
      <c r="AU79" s="195" t="str">
        <f t="shared" si="148"/>
        <v/>
      </c>
      <c r="AV79" s="195" t="str">
        <f t="shared" si="148"/>
        <v/>
      </c>
      <c r="AW79" s="196"/>
      <c r="AX79" s="195" t="str">
        <f t="shared" si="149"/>
        <v/>
      </c>
      <c r="AY79" s="195" t="str">
        <f t="shared" si="149"/>
        <v/>
      </c>
      <c r="AZ79" s="195" t="str">
        <f t="shared" si="149"/>
        <v/>
      </c>
      <c r="BA79" s="195" t="str">
        <f t="shared" si="149"/>
        <v/>
      </c>
    </row>
    <row r="80" spans="1:53" s="17" customFormat="1" ht="18" customHeight="1" thickTop="1" thickBot="1">
      <c r="A80" s="343">
        <v>23</v>
      </c>
      <c r="B80" s="397" t="s">
        <v>1234</v>
      </c>
      <c r="C80" s="399"/>
      <c r="D80" s="399" t="str">
        <f>IF(C80&gt;0,VLOOKUP(C80,女子登録情報!$A$1:$H$2000,3,0),"")</f>
        <v/>
      </c>
      <c r="E80" s="399" t="str">
        <f>IF(C80&gt;0,VLOOKUP(C80,女子登録情報!$A$1:$H$2000,4,0),"")</f>
        <v/>
      </c>
      <c r="F80" s="97" t="str">
        <f>IF(C80&gt;0,VLOOKUP(C80,女子登録情報!$A$1:$H$2000,8,0),"")</f>
        <v/>
      </c>
      <c r="G80" s="352" t="e">
        <f>IF(F81&gt;0,VLOOKUP(F81,女子登録情報!$M$2:$N$48,2,0),"")</f>
        <v>#N/A</v>
      </c>
      <c r="H80" s="352" t="str">
        <f>IF(C80&gt;0,TEXT(C80,"100000000"),"")</f>
        <v/>
      </c>
      <c r="I80" s="6" t="s">
        <v>29</v>
      </c>
      <c r="J80" s="99"/>
      <c r="K80" s="7" t="str">
        <f>IF(J80&gt;0,VLOOKUP(J80,女子登録情報!$J$1:$K$21,2,0),"")</f>
        <v/>
      </c>
      <c r="L80" s="6" t="s">
        <v>32</v>
      </c>
      <c r="M80" s="205"/>
      <c r="N80" s="101" t="str">
        <f t="shared" si="145"/>
        <v/>
      </c>
      <c r="O80" s="197"/>
      <c r="P80" s="373"/>
      <c r="Q80" s="374"/>
      <c r="R80" s="375"/>
      <c r="S80" s="329" t="str">
        <f>IF(C80="","",IF(COUNTIF('様式Ⅱ(女子4×100mR)'!$C$18:$C$29,C80)=0,"",$A$5))</f>
        <v/>
      </c>
      <c r="T80" s="329" t="str">
        <f>IF(C80="","",IF(COUNTIF('様式Ⅱ(女子4×400mR)'!$C$18:$C$29,C80)=0,"",$A$5))</f>
        <v/>
      </c>
      <c r="Y80" s="195" t="str">
        <f>IF(C80="","",COUNTIF($B$14:$C$462,C80))</f>
        <v/>
      </c>
      <c r="Z80" s="195" t="str">
        <f t="shared" ref="Z80" si="156">IF(C80="","",COUNTIF($J$14:$J$463,J80))</f>
        <v/>
      </c>
      <c r="AA80" s="195" t="str">
        <f t="shared" ref="AA80" si="157">IF(C80="","",IF(AND(Y80&gt;1,Z80&gt;1),1,""))</f>
        <v/>
      </c>
      <c r="AB80" s="195" t="str">
        <f t="shared" si="152"/>
        <v/>
      </c>
      <c r="AC80" s="195" t="str">
        <f t="shared" si="153"/>
        <v/>
      </c>
      <c r="AD80" s="195" t="str">
        <f t="shared" si="154"/>
        <v/>
      </c>
      <c r="AE80" s="195" t="str">
        <f t="shared" si="155"/>
        <v/>
      </c>
      <c r="AF80" s="195" t="str">
        <f t="shared" si="124"/>
        <v/>
      </c>
      <c r="AG80" s="195" t="str">
        <f t="shared" si="124"/>
        <v/>
      </c>
      <c r="AH80" s="195" t="str">
        <f t="shared" si="124"/>
        <v/>
      </c>
      <c r="AI80" s="195" t="str">
        <f t="shared" si="124"/>
        <v/>
      </c>
      <c r="AJ80" s="195" t="str">
        <f t="shared" si="124"/>
        <v/>
      </c>
      <c r="AK80" s="195" t="str">
        <f t="shared" si="124"/>
        <v/>
      </c>
      <c r="AL80" s="195" t="str">
        <f t="shared" si="124"/>
        <v/>
      </c>
      <c r="AM80" s="195" t="str">
        <f t="shared" si="124"/>
        <v/>
      </c>
      <c r="AN80" s="195" t="str">
        <f t="shared" si="124"/>
        <v/>
      </c>
      <c r="AO80" s="195" t="str">
        <f t="shared" si="124"/>
        <v/>
      </c>
      <c r="AP80" s="195" t="str">
        <f t="shared" si="124"/>
        <v/>
      </c>
      <c r="AQ80" s="196" t="str">
        <f>IF(J80&gt;0,"",IF(J81&gt;0,1,""))</f>
        <v/>
      </c>
      <c r="AR80" s="196" t="str">
        <f>IF(J80="","",IF(C80&gt;0,"",1))</f>
        <v/>
      </c>
      <c r="AS80" s="195" t="str">
        <f t="shared" si="148"/>
        <v/>
      </c>
      <c r="AT80" s="195" t="str">
        <f t="shared" si="148"/>
        <v/>
      </c>
      <c r="AU80" s="195" t="str">
        <f t="shared" si="148"/>
        <v/>
      </c>
      <c r="AV80" s="195" t="str">
        <f t="shared" si="148"/>
        <v/>
      </c>
      <c r="AW80" s="196">
        <f>COUNTIF($C$14:C80,C80)</f>
        <v>0</v>
      </c>
      <c r="AX80" s="195" t="str">
        <f t="shared" si="149"/>
        <v/>
      </c>
      <c r="AY80" s="195" t="str">
        <f t="shared" si="149"/>
        <v/>
      </c>
      <c r="AZ80" s="195" t="str">
        <f t="shared" si="149"/>
        <v/>
      </c>
      <c r="BA80" s="195" t="str">
        <f t="shared" si="149"/>
        <v/>
      </c>
    </row>
    <row r="81" spans="1:53" s="17" customFormat="1" ht="18" customHeight="1" thickBot="1">
      <c r="A81" s="344"/>
      <c r="B81" s="398"/>
      <c r="C81" s="400"/>
      <c r="D81" s="400"/>
      <c r="E81" s="400"/>
      <c r="F81" s="98" t="str">
        <f>IF(C80&gt;0,VLOOKUP(C80,女子登録情報!$A$1:$H$2000,5,0),"")</f>
        <v/>
      </c>
      <c r="G81" s="353"/>
      <c r="H81" s="353"/>
      <c r="I81" s="9" t="s">
        <v>33</v>
      </c>
      <c r="J81" s="99"/>
      <c r="K81" s="7" t="str">
        <f>IF(J81&gt;0,VLOOKUP(J81,女子登録情報!$J$2:$K$21,2,0),"")</f>
        <v/>
      </c>
      <c r="L81" s="9" t="s">
        <v>34</v>
      </c>
      <c r="M81" s="213"/>
      <c r="N81" s="101" t="str">
        <f t="shared" si="145"/>
        <v/>
      </c>
      <c r="O81" s="197"/>
      <c r="P81" s="387"/>
      <c r="Q81" s="388"/>
      <c r="R81" s="389"/>
      <c r="S81" s="330"/>
      <c r="T81" s="330"/>
      <c r="Y81" s="195" t="str">
        <f>IF(C80="","",COUNTIF($B$14:$C$462,C80))</f>
        <v/>
      </c>
      <c r="Z81" s="195" t="str">
        <f t="shared" ref="Z81" si="158">IF(C80="","",COUNTIF($J$14:$J$463,J81))</f>
        <v/>
      </c>
      <c r="AA81" s="195" t="str">
        <f t="shared" ref="AA81" si="159">IF(C80="","",IF(AND(Y81&gt;1,Z81&gt;1),1,""))</f>
        <v/>
      </c>
      <c r="AB81" s="195" t="str">
        <f t="shared" si="152"/>
        <v/>
      </c>
      <c r="AC81" s="195" t="str">
        <f t="shared" si="153"/>
        <v/>
      </c>
      <c r="AD81" s="195" t="str">
        <f t="shared" si="154"/>
        <v/>
      </c>
      <c r="AE81" s="195" t="str">
        <f t="shared" si="155"/>
        <v/>
      </c>
      <c r="AF81" s="195" t="str">
        <f t="shared" si="124"/>
        <v/>
      </c>
      <c r="AG81" s="195" t="str">
        <f t="shared" si="124"/>
        <v/>
      </c>
      <c r="AH81" s="195" t="str">
        <f t="shared" si="124"/>
        <v/>
      </c>
      <c r="AI81" s="195" t="str">
        <f t="shared" si="124"/>
        <v/>
      </c>
      <c r="AJ81" s="195" t="str">
        <f t="shared" si="124"/>
        <v/>
      </c>
      <c r="AK81" s="195" t="str">
        <f t="shared" si="124"/>
        <v/>
      </c>
      <c r="AL81" s="195" t="str">
        <f t="shared" si="124"/>
        <v/>
      </c>
      <c r="AM81" s="195" t="str">
        <f t="shared" si="124"/>
        <v/>
      </c>
      <c r="AN81" s="195" t="str">
        <f t="shared" si="124"/>
        <v/>
      </c>
      <c r="AO81" s="195" t="str">
        <f t="shared" si="124"/>
        <v/>
      </c>
      <c r="AP81" s="195" t="str">
        <f t="shared" si="124"/>
        <v/>
      </c>
      <c r="AQ81" s="196" t="str">
        <f>IF(J81&gt;0,"",IF(J82&gt;0,1,""))</f>
        <v/>
      </c>
      <c r="AR81" s="196" t="str">
        <f>IF(J81="","",IF(C80&gt;0,"",1))</f>
        <v/>
      </c>
      <c r="AS81" s="195" t="str">
        <f t="shared" si="148"/>
        <v/>
      </c>
      <c r="AT81" s="195" t="str">
        <f t="shared" si="148"/>
        <v/>
      </c>
      <c r="AU81" s="195" t="str">
        <f t="shared" si="148"/>
        <v/>
      </c>
      <c r="AV81" s="195" t="str">
        <f t="shared" si="148"/>
        <v/>
      </c>
      <c r="AW81" s="196"/>
      <c r="AX81" s="195" t="str">
        <f t="shared" si="149"/>
        <v/>
      </c>
      <c r="AY81" s="195" t="str">
        <f t="shared" si="149"/>
        <v/>
      </c>
      <c r="AZ81" s="195" t="str">
        <f t="shared" si="149"/>
        <v/>
      </c>
      <c r="BA81" s="195" t="str">
        <f t="shared" si="149"/>
        <v/>
      </c>
    </row>
    <row r="82" spans="1:53" s="17" customFormat="1" ht="18" customHeight="1" thickBot="1">
      <c r="A82" s="345"/>
      <c r="B82" s="401" t="s">
        <v>35</v>
      </c>
      <c r="C82" s="392"/>
      <c r="D82" s="102"/>
      <c r="E82" s="102"/>
      <c r="F82" s="103"/>
      <c r="G82" s="354"/>
      <c r="H82" s="354"/>
      <c r="I82" s="10" t="s">
        <v>36</v>
      </c>
      <c r="J82" s="100"/>
      <c r="K82" s="11" t="str">
        <f>IF(J82&gt;0,VLOOKUP(J82,女子登録情報!$J$2:$K$21,2,0),"")</f>
        <v/>
      </c>
      <c r="L82" s="12" t="s">
        <v>37</v>
      </c>
      <c r="M82" s="214"/>
      <c r="N82" s="101" t="str">
        <f t="shared" si="145"/>
        <v/>
      </c>
      <c r="O82" s="200"/>
      <c r="P82" s="394"/>
      <c r="Q82" s="395"/>
      <c r="R82" s="396"/>
      <c r="S82" s="331"/>
      <c r="T82" s="331"/>
      <c r="Y82" s="195" t="str">
        <f>IF(C80="","",COUNTIF($B$14:$C$462,C80))</f>
        <v/>
      </c>
      <c r="Z82" s="195" t="str">
        <f t="shared" ref="Z82" si="160">IF(C80="","",COUNTIF($J$14:$J$463,J82))</f>
        <v/>
      </c>
      <c r="AA82" s="195" t="str">
        <f t="shared" ref="AA82" si="161">IF(C80="","",IF(AND(Y82&gt;1,Z82&gt;1),1,""))</f>
        <v/>
      </c>
      <c r="AB82" s="195" t="str">
        <f t="shared" si="152"/>
        <v/>
      </c>
      <c r="AC82" s="195" t="str">
        <f t="shared" si="153"/>
        <v/>
      </c>
      <c r="AD82" s="195" t="str">
        <f t="shared" si="154"/>
        <v/>
      </c>
      <c r="AE82" s="195" t="str">
        <f t="shared" si="155"/>
        <v/>
      </c>
      <c r="AF82" s="195" t="str">
        <f t="shared" si="124"/>
        <v/>
      </c>
      <c r="AG82" s="195" t="str">
        <f t="shared" si="124"/>
        <v/>
      </c>
      <c r="AH82" s="195" t="str">
        <f t="shared" si="124"/>
        <v/>
      </c>
      <c r="AI82" s="195" t="str">
        <f t="shared" si="124"/>
        <v/>
      </c>
      <c r="AJ82" s="195" t="str">
        <f t="shared" si="124"/>
        <v/>
      </c>
      <c r="AK82" s="195" t="str">
        <f t="shared" si="124"/>
        <v/>
      </c>
      <c r="AL82" s="195" t="str">
        <f t="shared" si="124"/>
        <v/>
      </c>
      <c r="AM82" s="195" t="str">
        <f t="shared" si="124"/>
        <v/>
      </c>
      <c r="AN82" s="195" t="str">
        <f t="shared" si="124"/>
        <v/>
      </c>
      <c r="AO82" s="195" t="str">
        <f t="shared" si="124"/>
        <v/>
      </c>
      <c r="AP82" s="195" t="str">
        <f t="shared" si="124"/>
        <v/>
      </c>
      <c r="AQ82" s="196" t="str">
        <f>IF(C80="","",IF(S80&gt;0,"",IF(T80&gt;0,"",IF(COUNTBLANK(J80:J82)&lt;3,"",1))))</f>
        <v/>
      </c>
      <c r="AR82" s="196" t="str">
        <f>IF(J82="","",IF(C80&gt;0,"",1))</f>
        <v/>
      </c>
      <c r="AS82" s="195" t="str">
        <f t="shared" si="148"/>
        <v/>
      </c>
      <c r="AT82" s="195" t="str">
        <f t="shared" si="148"/>
        <v/>
      </c>
      <c r="AU82" s="195" t="str">
        <f t="shared" si="148"/>
        <v/>
      </c>
      <c r="AV82" s="195" t="str">
        <f t="shared" si="148"/>
        <v/>
      </c>
      <c r="AW82" s="196"/>
      <c r="AX82" s="195" t="str">
        <f t="shared" si="149"/>
        <v/>
      </c>
      <c r="AY82" s="195" t="str">
        <f t="shared" si="149"/>
        <v/>
      </c>
      <c r="AZ82" s="195" t="str">
        <f t="shared" si="149"/>
        <v/>
      </c>
      <c r="BA82" s="195" t="str">
        <f t="shared" si="149"/>
        <v/>
      </c>
    </row>
    <row r="83" spans="1:53" s="17" customFormat="1" ht="18" customHeight="1" thickTop="1" thickBot="1">
      <c r="A83" s="343">
        <v>24</v>
      </c>
      <c r="B83" s="397" t="s">
        <v>1234</v>
      </c>
      <c r="C83" s="399"/>
      <c r="D83" s="399" t="str">
        <f>IF(C83&gt;0,VLOOKUP(C83,女子登録情報!$A$1:$H$2000,3,0),"")</f>
        <v/>
      </c>
      <c r="E83" s="399" t="str">
        <f>IF(C83&gt;0,VLOOKUP(C83,女子登録情報!$A$1:$H$2000,4,0),"")</f>
        <v/>
      </c>
      <c r="F83" s="97" t="str">
        <f>IF(C83&gt;0,VLOOKUP(C83,女子登録情報!$A$1:$H$2000,8,0),"")</f>
        <v/>
      </c>
      <c r="G83" s="352" t="e">
        <f>IF(F84&gt;0,VLOOKUP(F84,女子登録情報!$M$2:$N$48,2,0),"")</f>
        <v>#N/A</v>
      </c>
      <c r="H83" s="352" t="str">
        <f>IF(C83&gt;0,TEXT(C83,"100000000"),"")</f>
        <v/>
      </c>
      <c r="I83" s="6" t="s">
        <v>29</v>
      </c>
      <c r="J83" s="99"/>
      <c r="K83" s="7" t="str">
        <f>IF(J83&gt;0,VLOOKUP(J83,女子登録情報!$J$1:$K$21,2,0),"")</f>
        <v/>
      </c>
      <c r="L83" s="6" t="s">
        <v>32</v>
      </c>
      <c r="M83" s="205"/>
      <c r="N83" s="101" t="str">
        <f t="shared" si="145"/>
        <v/>
      </c>
      <c r="O83" s="197"/>
      <c r="P83" s="373"/>
      <c r="Q83" s="374"/>
      <c r="R83" s="375"/>
      <c r="S83" s="329" t="str">
        <f>IF(C83="","",IF(COUNTIF('様式Ⅱ(女子4×100mR)'!$C$18:$C$29,C83)=0,"",$A$5))</f>
        <v/>
      </c>
      <c r="T83" s="329" t="str">
        <f>IF(C83="","",IF(COUNTIF('様式Ⅱ(女子4×400mR)'!$C$18:$C$29,C83)=0,"",$A$5))</f>
        <v/>
      </c>
      <c r="Y83" s="195" t="str">
        <f>IF(C83="","",COUNTIF($B$14:$C$462,C83))</f>
        <v/>
      </c>
      <c r="Z83" s="195" t="str">
        <f t="shared" ref="Z83" si="162">IF(C83="","",COUNTIF($J$14:$J$463,J83))</f>
        <v/>
      </c>
      <c r="AA83" s="195" t="str">
        <f t="shared" ref="AA83" si="163">IF(C83="","",IF(AND(Y83&gt;1,Z83&gt;1),1,""))</f>
        <v/>
      </c>
      <c r="AB83" s="195" t="str">
        <f t="shared" si="152"/>
        <v/>
      </c>
      <c r="AC83" s="195" t="str">
        <f t="shared" si="153"/>
        <v/>
      </c>
      <c r="AD83" s="195" t="str">
        <f t="shared" si="154"/>
        <v/>
      </c>
      <c r="AE83" s="195" t="str">
        <f t="shared" si="155"/>
        <v/>
      </c>
      <c r="AF83" s="195" t="str">
        <f t="shared" si="124"/>
        <v/>
      </c>
      <c r="AG83" s="195" t="str">
        <f t="shared" si="124"/>
        <v/>
      </c>
      <c r="AH83" s="195" t="str">
        <f t="shared" si="124"/>
        <v/>
      </c>
      <c r="AI83" s="195" t="str">
        <f t="shared" si="124"/>
        <v/>
      </c>
      <c r="AJ83" s="195" t="str">
        <f t="shared" si="124"/>
        <v/>
      </c>
      <c r="AK83" s="195" t="str">
        <f t="shared" si="124"/>
        <v/>
      </c>
      <c r="AL83" s="195" t="str">
        <f t="shared" si="124"/>
        <v/>
      </c>
      <c r="AM83" s="195" t="str">
        <f t="shared" si="124"/>
        <v/>
      </c>
      <c r="AN83" s="195" t="str">
        <f t="shared" si="124"/>
        <v/>
      </c>
      <c r="AO83" s="195" t="str">
        <f t="shared" si="124"/>
        <v/>
      </c>
      <c r="AP83" s="195" t="str">
        <f t="shared" si="124"/>
        <v/>
      </c>
      <c r="AQ83" s="196" t="str">
        <f>IF(J83&gt;0,"",IF(J84&gt;0,1,""))</f>
        <v/>
      </c>
      <c r="AR83" s="196" t="str">
        <f>IF(J83="","",IF(C83&gt;0,"",1))</f>
        <v/>
      </c>
      <c r="AS83" s="195" t="str">
        <f t="shared" si="148"/>
        <v/>
      </c>
      <c r="AT83" s="195" t="str">
        <f t="shared" si="148"/>
        <v/>
      </c>
      <c r="AU83" s="195" t="str">
        <f t="shared" si="148"/>
        <v/>
      </c>
      <c r="AV83" s="195" t="str">
        <f t="shared" si="148"/>
        <v/>
      </c>
      <c r="AW83" s="196">
        <f>COUNTIF($C$14:C83,C83)</f>
        <v>0</v>
      </c>
      <c r="AX83" s="195" t="str">
        <f t="shared" si="149"/>
        <v/>
      </c>
      <c r="AY83" s="195" t="str">
        <f t="shared" si="149"/>
        <v/>
      </c>
      <c r="AZ83" s="195" t="str">
        <f t="shared" si="149"/>
        <v/>
      </c>
      <c r="BA83" s="195" t="str">
        <f t="shared" si="149"/>
        <v/>
      </c>
    </row>
    <row r="84" spans="1:53" s="17" customFormat="1" ht="18" customHeight="1" thickBot="1">
      <c r="A84" s="344"/>
      <c r="B84" s="398"/>
      <c r="C84" s="400"/>
      <c r="D84" s="400"/>
      <c r="E84" s="400"/>
      <c r="F84" s="98" t="str">
        <f>IF(C83&gt;0,VLOOKUP(C83,女子登録情報!$A$1:$H$2000,5,0),"")</f>
        <v/>
      </c>
      <c r="G84" s="353"/>
      <c r="H84" s="353"/>
      <c r="I84" s="9" t="s">
        <v>33</v>
      </c>
      <c r="J84" s="99"/>
      <c r="K84" s="7" t="str">
        <f>IF(J84&gt;0,VLOOKUP(J84,女子登録情報!$J$2:$K$21,2,0),"")</f>
        <v/>
      </c>
      <c r="L84" s="9" t="s">
        <v>34</v>
      </c>
      <c r="M84" s="213"/>
      <c r="N84" s="101" t="str">
        <f t="shared" si="145"/>
        <v/>
      </c>
      <c r="O84" s="197"/>
      <c r="P84" s="387"/>
      <c r="Q84" s="388"/>
      <c r="R84" s="389"/>
      <c r="S84" s="330"/>
      <c r="T84" s="330"/>
      <c r="Y84" s="195" t="str">
        <f>IF(C83="","",COUNTIF($B$14:$C$462,C83))</f>
        <v/>
      </c>
      <c r="Z84" s="195" t="str">
        <f t="shared" ref="Z84" si="164">IF(C83="","",COUNTIF($J$14:$J$463,J84))</f>
        <v/>
      </c>
      <c r="AA84" s="195" t="str">
        <f t="shared" ref="AA84" si="165">IF(C83="","",IF(AND(Y84&gt;1,Z84&gt;1),1,""))</f>
        <v/>
      </c>
      <c r="AB84" s="195" t="str">
        <f t="shared" si="152"/>
        <v/>
      </c>
      <c r="AC84" s="195" t="str">
        <f t="shared" si="153"/>
        <v/>
      </c>
      <c r="AD84" s="195" t="str">
        <f t="shared" si="154"/>
        <v/>
      </c>
      <c r="AE84" s="195" t="str">
        <f t="shared" si="155"/>
        <v/>
      </c>
      <c r="AF84" s="195" t="str">
        <f t="shared" si="124"/>
        <v/>
      </c>
      <c r="AG84" s="195" t="str">
        <f t="shared" si="124"/>
        <v/>
      </c>
      <c r="AH84" s="195" t="str">
        <f t="shared" si="124"/>
        <v/>
      </c>
      <c r="AI84" s="195" t="str">
        <f t="shared" si="124"/>
        <v/>
      </c>
      <c r="AJ84" s="195" t="str">
        <f t="shared" si="124"/>
        <v/>
      </c>
      <c r="AK84" s="195" t="str">
        <f t="shared" si="124"/>
        <v/>
      </c>
      <c r="AL84" s="195" t="str">
        <f t="shared" si="124"/>
        <v/>
      </c>
      <c r="AM84" s="195" t="str">
        <f t="shared" si="124"/>
        <v/>
      </c>
      <c r="AN84" s="195" t="str">
        <f t="shared" si="124"/>
        <v/>
      </c>
      <c r="AO84" s="195" t="str">
        <f t="shared" si="124"/>
        <v/>
      </c>
      <c r="AP84" s="195" t="str">
        <f t="shared" si="124"/>
        <v/>
      </c>
      <c r="AQ84" s="196" t="str">
        <f>IF(J84&gt;0,"",IF(J85&gt;0,1,""))</f>
        <v/>
      </c>
      <c r="AR84" s="196" t="str">
        <f>IF(J84="","",IF(C83&gt;0,"",1))</f>
        <v/>
      </c>
      <c r="AS84" s="195" t="str">
        <f t="shared" si="148"/>
        <v/>
      </c>
      <c r="AT84" s="195" t="str">
        <f t="shared" si="148"/>
        <v/>
      </c>
      <c r="AU84" s="195" t="str">
        <f t="shared" si="148"/>
        <v/>
      </c>
      <c r="AV84" s="195" t="str">
        <f t="shared" si="148"/>
        <v/>
      </c>
      <c r="AW84" s="196"/>
      <c r="AX84" s="195" t="str">
        <f t="shared" si="149"/>
        <v/>
      </c>
      <c r="AY84" s="195" t="str">
        <f t="shared" si="149"/>
        <v/>
      </c>
      <c r="AZ84" s="195" t="str">
        <f t="shared" si="149"/>
        <v/>
      </c>
      <c r="BA84" s="195" t="str">
        <f t="shared" si="149"/>
        <v/>
      </c>
    </row>
    <row r="85" spans="1:53" s="17" customFormat="1" ht="18" customHeight="1" thickBot="1">
      <c r="A85" s="345"/>
      <c r="B85" s="401" t="s">
        <v>35</v>
      </c>
      <c r="C85" s="392"/>
      <c r="D85" s="104"/>
      <c r="E85" s="102"/>
      <c r="F85" s="103"/>
      <c r="G85" s="354"/>
      <c r="H85" s="354"/>
      <c r="I85" s="10" t="s">
        <v>36</v>
      </c>
      <c r="J85" s="100"/>
      <c r="K85" s="11" t="str">
        <f>IF(J85&gt;0,VLOOKUP(J85,女子登録情報!$J$2:$K$21,2,0),"")</f>
        <v/>
      </c>
      <c r="L85" s="12" t="s">
        <v>37</v>
      </c>
      <c r="M85" s="214"/>
      <c r="N85" s="101" t="str">
        <f t="shared" si="145"/>
        <v/>
      </c>
      <c r="O85" s="200"/>
      <c r="P85" s="394"/>
      <c r="Q85" s="395"/>
      <c r="R85" s="396"/>
      <c r="S85" s="331"/>
      <c r="T85" s="331"/>
      <c r="Y85" s="195" t="str">
        <f>IF(C83="","",COUNTIF($B$14:$C$462,C83))</f>
        <v/>
      </c>
      <c r="Z85" s="195" t="str">
        <f t="shared" ref="Z85" si="166">IF(C83="","",COUNTIF($J$14:$J$463,J85))</f>
        <v/>
      </c>
      <c r="AA85" s="195" t="str">
        <f t="shared" ref="AA85" si="167">IF(C83="","",IF(AND(Y85&gt;1,Z85&gt;1),1,""))</f>
        <v/>
      </c>
      <c r="AB85" s="195" t="str">
        <f t="shared" si="152"/>
        <v/>
      </c>
      <c r="AC85" s="195" t="str">
        <f t="shared" si="153"/>
        <v/>
      </c>
      <c r="AD85" s="195" t="str">
        <f t="shared" si="154"/>
        <v/>
      </c>
      <c r="AE85" s="195" t="str">
        <f t="shared" si="155"/>
        <v/>
      </c>
      <c r="AF85" s="195" t="str">
        <f t="shared" si="124"/>
        <v/>
      </c>
      <c r="AG85" s="195" t="str">
        <f t="shared" si="124"/>
        <v/>
      </c>
      <c r="AH85" s="195" t="str">
        <f t="shared" si="124"/>
        <v/>
      </c>
      <c r="AI85" s="195" t="str">
        <f t="shared" si="124"/>
        <v/>
      </c>
      <c r="AJ85" s="195" t="str">
        <f t="shared" si="124"/>
        <v/>
      </c>
      <c r="AK85" s="195" t="str">
        <f t="shared" si="124"/>
        <v/>
      </c>
      <c r="AL85" s="195" t="str">
        <f t="shared" si="124"/>
        <v/>
      </c>
      <c r="AM85" s="195" t="str">
        <f t="shared" si="124"/>
        <v/>
      </c>
      <c r="AN85" s="195" t="str">
        <f t="shared" si="124"/>
        <v/>
      </c>
      <c r="AO85" s="195" t="str">
        <f t="shared" si="124"/>
        <v/>
      </c>
      <c r="AP85" s="195" t="str">
        <f t="shared" si="124"/>
        <v/>
      </c>
      <c r="AQ85" s="196" t="str">
        <f>IF(C83="","",IF(S83&gt;0,"",IF(T83&gt;0,"",IF(COUNTBLANK(J83:J85)&lt;3,"",1))))</f>
        <v/>
      </c>
      <c r="AR85" s="196" t="str">
        <f>IF(J85="","",IF(C83&gt;0,"",1))</f>
        <v/>
      </c>
      <c r="AS85" s="195" t="str">
        <f t="shared" si="148"/>
        <v/>
      </c>
      <c r="AT85" s="195" t="str">
        <f t="shared" si="148"/>
        <v/>
      </c>
      <c r="AU85" s="195" t="str">
        <f t="shared" si="148"/>
        <v/>
      </c>
      <c r="AV85" s="195" t="str">
        <f t="shared" si="148"/>
        <v/>
      </c>
      <c r="AW85" s="196"/>
      <c r="AX85" s="195" t="str">
        <f t="shared" si="149"/>
        <v/>
      </c>
      <c r="AY85" s="195" t="str">
        <f t="shared" si="149"/>
        <v/>
      </c>
      <c r="AZ85" s="195" t="str">
        <f t="shared" si="149"/>
        <v/>
      </c>
      <c r="BA85" s="195" t="str">
        <f t="shared" si="149"/>
        <v/>
      </c>
    </row>
    <row r="86" spans="1:53" s="17" customFormat="1" ht="18" customHeight="1" thickTop="1" thickBot="1">
      <c r="A86" s="343">
        <v>25</v>
      </c>
      <c r="B86" s="397" t="s">
        <v>1234</v>
      </c>
      <c r="C86" s="399"/>
      <c r="D86" s="399" t="str">
        <f>IF(C86&gt;0,VLOOKUP(C86,女子登録情報!$A$1:$H$2000,3,0),"")</f>
        <v/>
      </c>
      <c r="E86" s="399" t="str">
        <f>IF(C86&gt;0,VLOOKUP(C86,女子登録情報!$A$1:$H$2000,4,0),"")</f>
        <v/>
      </c>
      <c r="F86" s="97" t="str">
        <f>IF(C86&gt;0,VLOOKUP(C86,女子登録情報!$A$1:$H$2000,8,0),"")</f>
        <v/>
      </c>
      <c r="G86" s="352" t="e">
        <f>IF(F87&gt;0,VLOOKUP(F87,女子登録情報!$M$2:$N$48,2,0),"")</f>
        <v>#N/A</v>
      </c>
      <c r="H86" s="352" t="str">
        <f>IF(C86&gt;0,TEXT(C86,"100000000"),"")</f>
        <v/>
      </c>
      <c r="I86" s="6" t="s">
        <v>29</v>
      </c>
      <c r="J86" s="99"/>
      <c r="K86" s="7" t="str">
        <f>IF(J86&gt;0,VLOOKUP(J86,女子登録情報!$J$1:$K$21,2,0),"")</f>
        <v/>
      </c>
      <c r="L86" s="6" t="s">
        <v>32</v>
      </c>
      <c r="M86" s="205"/>
      <c r="N86" s="101" t="str">
        <f t="shared" si="145"/>
        <v/>
      </c>
      <c r="O86" s="197"/>
      <c r="P86" s="373"/>
      <c r="Q86" s="374"/>
      <c r="R86" s="375"/>
      <c r="S86" s="329" t="str">
        <f>IF(C86="","",IF(COUNTIF('様式Ⅱ(女子4×100mR)'!$C$18:$C$29,C86)=0,"",$A$5))</f>
        <v/>
      </c>
      <c r="T86" s="329" t="str">
        <f>IF(C86="","",IF(COUNTIF('様式Ⅱ(女子4×400mR)'!$C$18:$C$29,C86)=0,"",$A$5))</f>
        <v/>
      </c>
      <c r="Y86" s="195" t="str">
        <f>IF(C86="","",COUNTIF($B$14:$C$462,C86))</f>
        <v/>
      </c>
      <c r="Z86" s="195" t="str">
        <f t="shared" ref="Z86" si="168">IF(C86="","",COUNTIF($J$14:$J$463,J86))</f>
        <v/>
      </c>
      <c r="AA86" s="195" t="str">
        <f t="shared" ref="AA86" si="169">IF(C86="","",IF(AND(Y86&gt;1,Z86&gt;1),1,""))</f>
        <v/>
      </c>
      <c r="AB86" s="195" t="str">
        <f t="shared" si="152"/>
        <v/>
      </c>
      <c r="AC86" s="195" t="str">
        <f t="shared" si="153"/>
        <v/>
      </c>
      <c r="AD86" s="195" t="str">
        <f t="shared" si="154"/>
        <v/>
      </c>
      <c r="AE86" s="195" t="str">
        <f t="shared" si="155"/>
        <v/>
      </c>
      <c r="AF86" s="195" t="str">
        <f t="shared" si="124"/>
        <v/>
      </c>
      <c r="AG86" s="195" t="str">
        <f t="shared" si="124"/>
        <v/>
      </c>
      <c r="AH86" s="195" t="str">
        <f t="shared" si="124"/>
        <v/>
      </c>
      <c r="AI86" s="195" t="str">
        <f t="shared" si="124"/>
        <v/>
      </c>
      <c r="AJ86" s="195" t="str">
        <f t="shared" si="124"/>
        <v/>
      </c>
      <c r="AK86" s="195" t="str">
        <f t="shared" si="124"/>
        <v/>
      </c>
      <c r="AL86" s="195" t="str">
        <f t="shared" si="124"/>
        <v/>
      </c>
      <c r="AM86" s="195" t="str">
        <f t="shared" si="124"/>
        <v/>
      </c>
      <c r="AN86" s="195" t="str">
        <f t="shared" si="124"/>
        <v/>
      </c>
      <c r="AO86" s="195" t="str">
        <f t="shared" si="124"/>
        <v/>
      </c>
      <c r="AP86" s="195" t="str">
        <f t="shared" si="124"/>
        <v/>
      </c>
      <c r="AQ86" s="196" t="str">
        <f>IF(J86&gt;0,"",IF(J87&gt;0,1,""))</f>
        <v/>
      </c>
      <c r="AR86" s="196" t="str">
        <f>IF(J86="","",IF(C86&gt;0,"",1))</f>
        <v/>
      </c>
      <c r="AS86" s="195" t="str">
        <f t="shared" si="148"/>
        <v/>
      </c>
      <c r="AT86" s="195" t="str">
        <f t="shared" si="148"/>
        <v/>
      </c>
      <c r="AU86" s="195" t="str">
        <f t="shared" si="148"/>
        <v/>
      </c>
      <c r="AV86" s="195" t="str">
        <f t="shared" si="148"/>
        <v/>
      </c>
      <c r="AW86" s="196">
        <f>COUNTIF($C$14:C86,C86)</f>
        <v>0</v>
      </c>
      <c r="AX86" s="195" t="str">
        <f t="shared" si="149"/>
        <v/>
      </c>
      <c r="AY86" s="195" t="str">
        <f t="shared" si="149"/>
        <v/>
      </c>
      <c r="AZ86" s="195" t="str">
        <f t="shared" si="149"/>
        <v/>
      </c>
      <c r="BA86" s="195" t="str">
        <f t="shared" si="149"/>
        <v/>
      </c>
    </row>
    <row r="87" spans="1:53" s="17" customFormat="1" ht="18" customHeight="1" thickBot="1">
      <c r="A87" s="344"/>
      <c r="B87" s="398"/>
      <c r="C87" s="400"/>
      <c r="D87" s="400"/>
      <c r="E87" s="400"/>
      <c r="F87" s="98" t="str">
        <f>IF(C86&gt;0,VLOOKUP(C86,女子登録情報!$A$1:$H$2000,5,0),"")</f>
        <v/>
      </c>
      <c r="G87" s="353"/>
      <c r="H87" s="353"/>
      <c r="I87" s="9" t="s">
        <v>33</v>
      </c>
      <c r="J87" s="99"/>
      <c r="K87" s="7" t="str">
        <f>IF(J87&gt;0,VLOOKUP(J87,女子登録情報!$J$2:$K$21,2,0),"")</f>
        <v/>
      </c>
      <c r="L87" s="9" t="s">
        <v>34</v>
      </c>
      <c r="M87" s="213"/>
      <c r="N87" s="101" t="str">
        <f t="shared" si="145"/>
        <v/>
      </c>
      <c r="O87" s="197"/>
      <c r="P87" s="387"/>
      <c r="Q87" s="388"/>
      <c r="R87" s="389"/>
      <c r="S87" s="330"/>
      <c r="T87" s="330"/>
      <c r="Y87" s="195" t="str">
        <f>IF(C86="","",COUNTIF($B$14:$C$462,C86))</f>
        <v/>
      </c>
      <c r="Z87" s="195" t="str">
        <f t="shared" ref="Z87" si="170">IF(C86="","",COUNTIF($J$14:$J$463,J87))</f>
        <v/>
      </c>
      <c r="AA87" s="195" t="str">
        <f t="shared" ref="AA87" si="171">IF(C86="","",IF(AND(Y87&gt;1,Z87&gt;1),1,""))</f>
        <v/>
      </c>
      <c r="AB87" s="195" t="str">
        <f t="shared" si="152"/>
        <v/>
      </c>
      <c r="AC87" s="195" t="str">
        <f t="shared" si="153"/>
        <v/>
      </c>
      <c r="AD87" s="195" t="str">
        <f t="shared" si="154"/>
        <v/>
      </c>
      <c r="AE87" s="195" t="str">
        <f t="shared" si="155"/>
        <v/>
      </c>
      <c r="AF87" s="195" t="str">
        <f t="shared" si="124"/>
        <v/>
      </c>
      <c r="AG87" s="195" t="str">
        <f t="shared" si="124"/>
        <v/>
      </c>
      <c r="AH87" s="195" t="str">
        <f t="shared" si="124"/>
        <v/>
      </c>
      <c r="AI87" s="195" t="str">
        <f t="shared" si="124"/>
        <v/>
      </c>
      <c r="AJ87" s="195" t="str">
        <f t="shared" si="124"/>
        <v/>
      </c>
      <c r="AK87" s="195" t="str">
        <f t="shared" si="124"/>
        <v/>
      </c>
      <c r="AL87" s="195" t="str">
        <f t="shared" si="124"/>
        <v/>
      </c>
      <c r="AM87" s="195" t="str">
        <f t="shared" si="124"/>
        <v/>
      </c>
      <c r="AN87" s="195" t="str">
        <f t="shared" si="124"/>
        <v/>
      </c>
      <c r="AO87" s="195" t="str">
        <f t="shared" si="124"/>
        <v/>
      </c>
      <c r="AP87" s="195" t="str">
        <f t="shared" si="124"/>
        <v/>
      </c>
      <c r="AQ87" s="196" t="str">
        <f>IF(J87&gt;0,"",IF(J88&gt;0,1,""))</f>
        <v/>
      </c>
      <c r="AR87" s="196" t="str">
        <f>IF(J87="","",IF(C86&gt;0,"",1))</f>
        <v/>
      </c>
      <c r="AS87" s="195" t="str">
        <f t="shared" si="148"/>
        <v/>
      </c>
      <c r="AT87" s="195" t="str">
        <f t="shared" si="148"/>
        <v/>
      </c>
      <c r="AU87" s="195" t="str">
        <f t="shared" si="148"/>
        <v/>
      </c>
      <c r="AV87" s="195" t="str">
        <f t="shared" si="148"/>
        <v/>
      </c>
      <c r="AW87" s="196"/>
      <c r="AX87" s="195" t="str">
        <f t="shared" si="149"/>
        <v/>
      </c>
      <c r="AY87" s="195" t="str">
        <f t="shared" si="149"/>
        <v/>
      </c>
      <c r="AZ87" s="195" t="str">
        <f t="shared" si="149"/>
        <v/>
      </c>
      <c r="BA87" s="195" t="str">
        <f t="shared" si="149"/>
        <v/>
      </c>
    </row>
    <row r="88" spans="1:53" s="17" customFormat="1" ht="18" customHeight="1" thickBot="1">
      <c r="A88" s="345"/>
      <c r="B88" s="401" t="s">
        <v>35</v>
      </c>
      <c r="C88" s="392"/>
      <c r="D88" s="102"/>
      <c r="E88" s="102"/>
      <c r="F88" s="103"/>
      <c r="G88" s="354"/>
      <c r="H88" s="354"/>
      <c r="I88" s="10" t="s">
        <v>36</v>
      </c>
      <c r="J88" s="100"/>
      <c r="K88" s="11" t="str">
        <f>IF(J88&gt;0,VLOOKUP(J88,女子登録情報!$J$2:$K$21,2,0),"")</f>
        <v/>
      </c>
      <c r="L88" s="12" t="s">
        <v>37</v>
      </c>
      <c r="M88" s="214"/>
      <c r="N88" s="101" t="str">
        <f t="shared" si="145"/>
        <v/>
      </c>
      <c r="O88" s="200"/>
      <c r="P88" s="394"/>
      <c r="Q88" s="395"/>
      <c r="R88" s="396"/>
      <c r="S88" s="331"/>
      <c r="T88" s="331"/>
      <c r="Y88" s="195" t="str">
        <f>IF(C86="","",COUNTIF($B$14:$C$462,C86))</f>
        <v/>
      </c>
      <c r="Z88" s="195" t="str">
        <f t="shared" ref="Z88" si="172">IF(C86="","",COUNTIF($J$14:$J$463,J88))</f>
        <v/>
      </c>
      <c r="AA88" s="195" t="str">
        <f t="shared" ref="AA88" si="173">IF(C86="","",IF(AND(Y88&gt;1,Z88&gt;1),1,""))</f>
        <v/>
      </c>
      <c r="AB88" s="195" t="str">
        <f t="shared" si="152"/>
        <v/>
      </c>
      <c r="AC88" s="195" t="str">
        <f t="shared" si="153"/>
        <v/>
      </c>
      <c r="AD88" s="195" t="str">
        <f t="shared" si="154"/>
        <v/>
      </c>
      <c r="AE88" s="195" t="str">
        <f t="shared" si="155"/>
        <v/>
      </c>
      <c r="AF88" s="195" t="str">
        <f t="shared" si="124"/>
        <v/>
      </c>
      <c r="AG88" s="195" t="str">
        <f t="shared" si="124"/>
        <v/>
      </c>
      <c r="AH88" s="195" t="str">
        <f t="shared" si="124"/>
        <v/>
      </c>
      <c r="AI88" s="195" t="str">
        <f t="shared" si="124"/>
        <v/>
      </c>
      <c r="AJ88" s="195" t="str">
        <f t="shared" si="124"/>
        <v/>
      </c>
      <c r="AK88" s="195" t="str">
        <f t="shared" si="124"/>
        <v/>
      </c>
      <c r="AL88" s="195" t="str">
        <f t="shared" si="124"/>
        <v/>
      </c>
      <c r="AM88" s="195" t="str">
        <f t="shared" si="124"/>
        <v/>
      </c>
      <c r="AN88" s="195" t="str">
        <f t="shared" si="124"/>
        <v/>
      </c>
      <c r="AO88" s="195" t="str">
        <f t="shared" si="124"/>
        <v/>
      </c>
      <c r="AP88" s="195" t="str">
        <f t="shared" si="124"/>
        <v/>
      </c>
      <c r="AQ88" s="196" t="str">
        <f>IF(C86="","",IF(S86&gt;0,"",IF(T86&gt;0,"",IF(COUNTBLANK(J86:J88)&lt;3,"",1))))</f>
        <v/>
      </c>
      <c r="AR88" s="196" t="str">
        <f>IF(J88="","",IF(C86&gt;0,"",1))</f>
        <v/>
      </c>
      <c r="AS88" s="195" t="str">
        <f t="shared" si="148"/>
        <v/>
      </c>
      <c r="AT88" s="195" t="str">
        <f t="shared" si="148"/>
        <v/>
      </c>
      <c r="AU88" s="195" t="str">
        <f t="shared" si="148"/>
        <v/>
      </c>
      <c r="AV88" s="195" t="str">
        <f t="shared" si="148"/>
        <v/>
      </c>
      <c r="AW88" s="196"/>
      <c r="AX88" s="195" t="str">
        <f t="shared" si="149"/>
        <v/>
      </c>
      <c r="AY88" s="195" t="str">
        <f t="shared" si="149"/>
        <v/>
      </c>
      <c r="AZ88" s="195" t="str">
        <f t="shared" si="149"/>
        <v/>
      </c>
      <c r="BA88" s="195" t="str">
        <f t="shared" si="149"/>
        <v/>
      </c>
    </row>
    <row r="89" spans="1:53" s="17" customFormat="1" ht="18" customHeight="1" thickTop="1" thickBot="1">
      <c r="A89" s="343">
        <v>26</v>
      </c>
      <c r="B89" s="397" t="s">
        <v>1234</v>
      </c>
      <c r="C89" s="399"/>
      <c r="D89" s="399" t="str">
        <f>IF(C89&gt;0,VLOOKUP(C89,女子登録情報!$A$1:$H$2000,3,0),"")</f>
        <v/>
      </c>
      <c r="E89" s="399" t="str">
        <f>IF(C89&gt;0,VLOOKUP(C89,女子登録情報!$A$1:$H$2000,4,0),"")</f>
        <v/>
      </c>
      <c r="F89" s="97" t="str">
        <f>IF(C89&gt;0,VLOOKUP(C89,女子登録情報!$A$1:$H$2000,8,0),"")</f>
        <v/>
      </c>
      <c r="G89" s="352" t="e">
        <f>IF(F90&gt;0,VLOOKUP(F90,女子登録情報!$M$2:$N$48,2,0),"")</f>
        <v>#N/A</v>
      </c>
      <c r="H89" s="352" t="str">
        <f>IF(C89&gt;0,TEXT(C89,"100000000"),"")</f>
        <v/>
      </c>
      <c r="I89" s="6" t="s">
        <v>29</v>
      </c>
      <c r="J89" s="99"/>
      <c r="K89" s="7" t="str">
        <f>IF(J89&gt;0,VLOOKUP(J89,女子登録情報!$J$1:$K$21,2,0),"")</f>
        <v/>
      </c>
      <c r="L89" s="6" t="s">
        <v>32</v>
      </c>
      <c r="M89" s="205"/>
      <c r="N89" s="101" t="str">
        <f t="shared" si="145"/>
        <v/>
      </c>
      <c r="O89" s="197"/>
      <c r="P89" s="373"/>
      <c r="Q89" s="374"/>
      <c r="R89" s="375"/>
      <c r="S89" s="329" t="str">
        <f>IF(C89="","",IF(COUNTIF('様式Ⅱ(女子4×100mR)'!$C$18:$C$29,C89)=0,"",$A$5))</f>
        <v/>
      </c>
      <c r="T89" s="329" t="str">
        <f>IF(C89="","",IF(COUNTIF('様式Ⅱ(女子4×400mR)'!$C$18:$C$29,C89)=0,"",$A$5))</f>
        <v/>
      </c>
      <c r="Y89" s="195" t="str">
        <f>IF(C89="","",COUNTIF($B$14:$C$462,C89))</f>
        <v/>
      </c>
      <c r="Z89" s="195" t="str">
        <f t="shared" ref="Z89" si="174">IF(C89="","",COUNTIF($J$14:$J$463,J89))</f>
        <v/>
      </c>
      <c r="AA89" s="195" t="str">
        <f t="shared" ref="AA89" si="175">IF(C89="","",IF(AND(Y89&gt;1,Z89&gt;1),1,""))</f>
        <v/>
      </c>
      <c r="AB89" s="195" t="str">
        <f t="shared" si="152"/>
        <v/>
      </c>
      <c r="AC89" s="195" t="str">
        <f t="shared" si="153"/>
        <v/>
      </c>
      <c r="AD89" s="195" t="str">
        <f t="shared" si="154"/>
        <v/>
      </c>
      <c r="AE89" s="195" t="str">
        <f t="shared" si="155"/>
        <v/>
      </c>
      <c r="AF89" s="195" t="str">
        <f t="shared" si="124"/>
        <v/>
      </c>
      <c r="AG89" s="195" t="str">
        <f t="shared" si="124"/>
        <v/>
      </c>
      <c r="AH89" s="195" t="str">
        <f t="shared" si="124"/>
        <v/>
      </c>
      <c r="AI89" s="195" t="str">
        <f t="shared" si="124"/>
        <v/>
      </c>
      <c r="AJ89" s="195" t="str">
        <f t="shared" si="124"/>
        <v/>
      </c>
      <c r="AK89" s="195" t="str">
        <f t="shared" si="124"/>
        <v/>
      </c>
      <c r="AL89" s="195" t="str">
        <f t="shared" si="124"/>
        <v/>
      </c>
      <c r="AM89" s="195" t="str">
        <f t="shared" si="124"/>
        <v/>
      </c>
      <c r="AN89" s="195" t="str">
        <f t="shared" si="124"/>
        <v/>
      </c>
      <c r="AO89" s="195" t="str">
        <f t="shared" si="124"/>
        <v/>
      </c>
      <c r="AP89" s="195" t="str">
        <f t="shared" si="124"/>
        <v/>
      </c>
      <c r="AQ89" s="196" t="str">
        <f>IF(J89&gt;0,"",IF(J90&gt;0,1,""))</f>
        <v/>
      </c>
      <c r="AR89" s="196" t="str">
        <f>IF(J89="","",IF(C89&gt;0,"",1))</f>
        <v/>
      </c>
      <c r="AS89" s="195" t="str">
        <f t="shared" si="148"/>
        <v/>
      </c>
      <c r="AT89" s="195" t="str">
        <f t="shared" si="148"/>
        <v/>
      </c>
      <c r="AU89" s="195" t="str">
        <f t="shared" si="148"/>
        <v/>
      </c>
      <c r="AV89" s="195" t="str">
        <f t="shared" si="148"/>
        <v/>
      </c>
      <c r="AW89" s="196">
        <f>COUNTIF($C$14:C89,C89)</f>
        <v>0</v>
      </c>
      <c r="AX89" s="195" t="str">
        <f t="shared" si="149"/>
        <v/>
      </c>
      <c r="AY89" s="195" t="str">
        <f t="shared" si="149"/>
        <v/>
      </c>
      <c r="AZ89" s="195" t="str">
        <f t="shared" si="149"/>
        <v/>
      </c>
      <c r="BA89" s="195" t="str">
        <f t="shared" si="149"/>
        <v/>
      </c>
    </row>
    <row r="90" spans="1:53" s="17" customFormat="1" ht="18" customHeight="1" thickBot="1">
      <c r="A90" s="344"/>
      <c r="B90" s="398"/>
      <c r="C90" s="400"/>
      <c r="D90" s="400"/>
      <c r="E90" s="400"/>
      <c r="F90" s="98" t="str">
        <f>IF(C89&gt;0,VLOOKUP(C89,女子登録情報!$A$1:$H$2000,5,0),"")</f>
        <v/>
      </c>
      <c r="G90" s="353"/>
      <c r="H90" s="353"/>
      <c r="I90" s="9" t="s">
        <v>33</v>
      </c>
      <c r="J90" s="99"/>
      <c r="K90" s="7" t="str">
        <f>IF(J90&gt;0,VLOOKUP(J90,女子登録情報!$J$2:$K$21,2,0),"")</f>
        <v/>
      </c>
      <c r="L90" s="9" t="s">
        <v>34</v>
      </c>
      <c r="M90" s="213"/>
      <c r="N90" s="101" t="str">
        <f t="shared" si="145"/>
        <v/>
      </c>
      <c r="O90" s="197"/>
      <c r="P90" s="387"/>
      <c r="Q90" s="388"/>
      <c r="R90" s="389"/>
      <c r="S90" s="330"/>
      <c r="T90" s="330"/>
      <c r="Y90" s="195" t="str">
        <f>IF(C89="","",COUNTIF($B$14:$C$462,C89))</f>
        <v/>
      </c>
      <c r="Z90" s="195" t="str">
        <f t="shared" ref="Z90" si="176">IF(C89="","",COUNTIF($J$14:$J$463,J90))</f>
        <v/>
      </c>
      <c r="AA90" s="195" t="str">
        <f t="shared" ref="AA90" si="177">IF(C89="","",IF(AND(Y90&gt;1,Z90&gt;1),1,""))</f>
        <v/>
      </c>
      <c r="AB90" s="195" t="str">
        <f t="shared" si="152"/>
        <v/>
      </c>
      <c r="AC90" s="195" t="str">
        <f t="shared" si="153"/>
        <v/>
      </c>
      <c r="AD90" s="195" t="str">
        <f t="shared" si="154"/>
        <v/>
      </c>
      <c r="AE90" s="195" t="str">
        <f t="shared" si="155"/>
        <v/>
      </c>
      <c r="AF90" s="195" t="str">
        <f t="shared" si="124"/>
        <v/>
      </c>
      <c r="AG90" s="195" t="str">
        <f t="shared" si="124"/>
        <v/>
      </c>
      <c r="AH90" s="195" t="str">
        <f t="shared" si="124"/>
        <v/>
      </c>
      <c r="AI90" s="195" t="str">
        <f t="shared" si="124"/>
        <v/>
      </c>
      <c r="AJ90" s="195" t="str">
        <f t="shared" si="124"/>
        <v/>
      </c>
      <c r="AK90" s="195" t="str">
        <f t="shared" si="124"/>
        <v/>
      </c>
      <c r="AL90" s="195" t="str">
        <f t="shared" si="124"/>
        <v/>
      </c>
      <c r="AM90" s="195" t="str">
        <f t="shared" si="124"/>
        <v/>
      </c>
      <c r="AN90" s="195" t="str">
        <f t="shared" si="124"/>
        <v/>
      </c>
      <c r="AO90" s="195" t="str">
        <f t="shared" si="124"/>
        <v/>
      </c>
      <c r="AP90" s="195" t="str">
        <f t="shared" si="124"/>
        <v/>
      </c>
      <c r="AQ90" s="196" t="str">
        <f>IF(J90&gt;0,"",IF(J91&gt;0,1,""))</f>
        <v/>
      </c>
      <c r="AR90" s="196" t="str">
        <f>IF(J90="","",IF(C89&gt;0,"",1))</f>
        <v/>
      </c>
      <c r="AS90" s="195" t="str">
        <f t="shared" si="148"/>
        <v/>
      </c>
      <c r="AT90" s="195" t="str">
        <f t="shared" si="148"/>
        <v/>
      </c>
      <c r="AU90" s="195" t="str">
        <f t="shared" si="148"/>
        <v/>
      </c>
      <c r="AV90" s="195" t="str">
        <f t="shared" si="148"/>
        <v/>
      </c>
      <c r="AW90" s="196"/>
      <c r="AX90" s="195" t="str">
        <f t="shared" si="149"/>
        <v/>
      </c>
      <c r="AY90" s="195" t="str">
        <f t="shared" si="149"/>
        <v/>
      </c>
      <c r="AZ90" s="195" t="str">
        <f t="shared" si="149"/>
        <v/>
      </c>
      <c r="BA90" s="195" t="str">
        <f t="shared" si="149"/>
        <v/>
      </c>
    </row>
    <row r="91" spans="1:53" s="17" customFormat="1" ht="18" customHeight="1" thickBot="1">
      <c r="A91" s="345"/>
      <c r="B91" s="401" t="s">
        <v>35</v>
      </c>
      <c r="C91" s="392"/>
      <c r="D91" s="102"/>
      <c r="E91" s="102"/>
      <c r="F91" s="103"/>
      <c r="G91" s="354"/>
      <c r="H91" s="354"/>
      <c r="I91" s="10" t="s">
        <v>36</v>
      </c>
      <c r="J91" s="100"/>
      <c r="K91" s="11" t="str">
        <f>IF(J91&gt;0,VLOOKUP(J91,女子登録情報!$J$2:$K$21,2,0),"")</f>
        <v/>
      </c>
      <c r="L91" s="12" t="s">
        <v>37</v>
      </c>
      <c r="M91" s="214"/>
      <c r="N91" s="101" t="str">
        <f t="shared" si="145"/>
        <v/>
      </c>
      <c r="O91" s="200"/>
      <c r="P91" s="394"/>
      <c r="Q91" s="395"/>
      <c r="R91" s="396"/>
      <c r="S91" s="331"/>
      <c r="T91" s="331"/>
      <c r="Y91" s="195" t="str">
        <f>IF(C89="","",COUNTIF($B$14:$C$462,C89))</f>
        <v/>
      </c>
      <c r="Z91" s="195" t="str">
        <f t="shared" ref="Z91" si="178">IF(C89="","",COUNTIF($J$14:$J$463,J91))</f>
        <v/>
      </c>
      <c r="AA91" s="195" t="str">
        <f t="shared" ref="AA91" si="179">IF(C89="","",IF(AND(Y91&gt;1,Z91&gt;1),1,""))</f>
        <v/>
      </c>
      <c r="AB91" s="195" t="str">
        <f t="shared" si="152"/>
        <v/>
      </c>
      <c r="AC91" s="195" t="str">
        <f t="shared" si="153"/>
        <v/>
      </c>
      <c r="AD91" s="195" t="str">
        <f t="shared" si="154"/>
        <v/>
      </c>
      <c r="AE91" s="195" t="str">
        <f t="shared" si="155"/>
        <v/>
      </c>
      <c r="AF91" s="195" t="str">
        <f t="shared" ref="AF91:AP100" si="180">IF($J91="","",COUNTIF($M91,AF$13))</f>
        <v/>
      </c>
      <c r="AG91" s="195" t="str">
        <f t="shared" si="180"/>
        <v/>
      </c>
      <c r="AH91" s="195" t="str">
        <f t="shared" si="180"/>
        <v/>
      </c>
      <c r="AI91" s="195" t="str">
        <f t="shared" si="180"/>
        <v/>
      </c>
      <c r="AJ91" s="195" t="str">
        <f t="shared" si="180"/>
        <v/>
      </c>
      <c r="AK91" s="195" t="str">
        <f t="shared" si="180"/>
        <v/>
      </c>
      <c r="AL91" s="195" t="str">
        <f t="shared" si="180"/>
        <v/>
      </c>
      <c r="AM91" s="195" t="str">
        <f t="shared" si="180"/>
        <v/>
      </c>
      <c r="AN91" s="195" t="str">
        <f t="shared" si="180"/>
        <v/>
      </c>
      <c r="AO91" s="195" t="str">
        <f t="shared" si="180"/>
        <v/>
      </c>
      <c r="AP91" s="195" t="str">
        <f t="shared" si="180"/>
        <v/>
      </c>
      <c r="AQ91" s="196" t="str">
        <f>IF(C89="","",IF(S89&gt;0,"",IF(T89&gt;0,"",IF(COUNTBLANK(J89:J91)&lt;3,"",1))))</f>
        <v/>
      </c>
      <c r="AR91" s="196" t="str">
        <f>IF(J91="","",IF(C89&gt;0,"",1))</f>
        <v/>
      </c>
      <c r="AS91" s="195" t="str">
        <f t="shared" si="148"/>
        <v/>
      </c>
      <c r="AT91" s="195" t="str">
        <f t="shared" si="148"/>
        <v/>
      </c>
      <c r="AU91" s="195" t="str">
        <f t="shared" si="148"/>
        <v/>
      </c>
      <c r="AV91" s="195" t="str">
        <f t="shared" si="148"/>
        <v/>
      </c>
      <c r="AW91" s="196"/>
      <c r="AX91" s="195" t="str">
        <f t="shared" si="149"/>
        <v/>
      </c>
      <c r="AY91" s="195" t="str">
        <f t="shared" si="149"/>
        <v/>
      </c>
      <c r="AZ91" s="195" t="str">
        <f t="shared" si="149"/>
        <v/>
      </c>
      <c r="BA91" s="195" t="str">
        <f t="shared" si="149"/>
        <v/>
      </c>
    </row>
    <row r="92" spans="1:53" s="17" customFormat="1" ht="18" customHeight="1" thickTop="1" thickBot="1">
      <c r="A92" s="343">
        <v>27</v>
      </c>
      <c r="B92" s="397" t="s">
        <v>1234</v>
      </c>
      <c r="C92" s="399"/>
      <c r="D92" s="399" t="str">
        <f>IF(C92&gt;0,VLOOKUP(C92,女子登録情報!$A$1:$H$2000,3,0),"")</f>
        <v/>
      </c>
      <c r="E92" s="399" t="str">
        <f>IF(C92&gt;0,VLOOKUP(C92,女子登録情報!$A$1:$H$2000,4,0),"")</f>
        <v/>
      </c>
      <c r="F92" s="97" t="str">
        <f>IF(C92&gt;0,VLOOKUP(C92,女子登録情報!$A$1:$H$2000,8,0),"")</f>
        <v/>
      </c>
      <c r="G92" s="352" t="e">
        <f>IF(F93&gt;0,VLOOKUP(F93,女子登録情報!$M$2:$N$48,2,0),"")</f>
        <v>#N/A</v>
      </c>
      <c r="H92" s="352" t="str">
        <f>IF(C92&gt;0,TEXT(C92,"100000000"),"")</f>
        <v/>
      </c>
      <c r="I92" s="6" t="s">
        <v>29</v>
      </c>
      <c r="J92" s="99"/>
      <c r="K92" s="7" t="str">
        <f>IF(J92&gt;0,VLOOKUP(J92,女子登録情報!$J$1:$K$21,2,0),"")</f>
        <v/>
      </c>
      <c r="L92" s="6" t="s">
        <v>32</v>
      </c>
      <c r="M92" s="205"/>
      <c r="N92" s="101" t="str">
        <f t="shared" si="145"/>
        <v/>
      </c>
      <c r="O92" s="197"/>
      <c r="P92" s="373"/>
      <c r="Q92" s="374"/>
      <c r="R92" s="375"/>
      <c r="S92" s="329" t="str">
        <f>IF(C92="","",IF(COUNTIF('様式Ⅱ(女子4×100mR)'!$C$18:$C$29,C92)=0,"",$A$5))</f>
        <v/>
      </c>
      <c r="T92" s="329" t="str">
        <f>IF(C92="","",IF(COUNTIF('様式Ⅱ(女子4×400mR)'!$C$18:$C$29,C92)=0,"",$A$5))</f>
        <v/>
      </c>
      <c r="Y92" s="195" t="str">
        <f>IF(C92="","",COUNTIF($B$14:$C$462,C92))</f>
        <v/>
      </c>
      <c r="Z92" s="195" t="str">
        <f t="shared" ref="Z92" si="181">IF(C92="","",COUNTIF($J$14:$J$463,J92))</f>
        <v/>
      </c>
      <c r="AA92" s="195" t="str">
        <f t="shared" ref="AA92" si="182">IF(C92="","",IF(AND(Y92&gt;1,Z92&gt;1),1,""))</f>
        <v/>
      </c>
      <c r="AB92" s="195" t="str">
        <f t="shared" si="152"/>
        <v/>
      </c>
      <c r="AC92" s="195" t="str">
        <f t="shared" si="153"/>
        <v/>
      </c>
      <c r="AD92" s="195" t="str">
        <f t="shared" si="154"/>
        <v/>
      </c>
      <c r="AE92" s="195" t="str">
        <f t="shared" si="155"/>
        <v/>
      </c>
      <c r="AF92" s="195" t="str">
        <f t="shared" si="180"/>
        <v/>
      </c>
      <c r="AG92" s="195" t="str">
        <f t="shared" si="180"/>
        <v/>
      </c>
      <c r="AH92" s="195" t="str">
        <f t="shared" si="180"/>
        <v/>
      </c>
      <c r="AI92" s="195" t="str">
        <f t="shared" si="180"/>
        <v/>
      </c>
      <c r="AJ92" s="195" t="str">
        <f t="shared" si="180"/>
        <v/>
      </c>
      <c r="AK92" s="195" t="str">
        <f t="shared" si="180"/>
        <v/>
      </c>
      <c r="AL92" s="195" t="str">
        <f t="shared" si="180"/>
        <v/>
      </c>
      <c r="AM92" s="195" t="str">
        <f t="shared" si="180"/>
        <v/>
      </c>
      <c r="AN92" s="195" t="str">
        <f t="shared" si="180"/>
        <v/>
      </c>
      <c r="AO92" s="195" t="str">
        <f t="shared" si="180"/>
        <v/>
      </c>
      <c r="AP92" s="195" t="str">
        <f t="shared" si="180"/>
        <v/>
      </c>
      <c r="AQ92" s="196" t="str">
        <f>IF(J92&gt;0,"",IF(J93&gt;0,1,""))</f>
        <v/>
      </c>
      <c r="AR92" s="196" t="str">
        <f>IF(J92="","",IF(C92&gt;0,"",1))</f>
        <v/>
      </c>
      <c r="AS92" s="195" t="str">
        <f t="shared" si="148"/>
        <v/>
      </c>
      <c r="AT92" s="195" t="str">
        <f t="shared" si="148"/>
        <v/>
      </c>
      <c r="AU92" s="195" t="str">
        <f t="shared" si="148"/>
        <v/>
      </c>
      <c r="AV92" s="195" t="str">
        <f t="shared" si="148"/>
        <v/>
      </c>
      <c r="AW92" s="196">
        <f>COUNTIF($C$14:C92,C92)</f>
        <v>0</v>
      </c>
      <c r="AX92" s="195" t="str">
        <f t="shared" si="149"/>
        <v/>
      </c>
      <c r="AY92" s="195" t="str">
        <f t="shared" si="149"/>
        <v/>
      </c>
      <c r="AZ92" s="195" t="str">
        <f t="shared" si="149"/>
        <v/>
      </c>
      <c r="BA92" s="195" t="str">
        <f t="shared" si="149"/>
        <v/>
      </c>
    </row>
    <row r="93" spans="1:53" s="17" customFormat="1" ht="18" customHeight="1" thickBot="1">
      <c r="A93" s="344"/>
      <c r="B93" s="398"/>
      <c r="C93" s="400"/>
      <c r="D93" s="400"/>
      <c r="E93" s="400"/>
      <c r="F93" s="98" t="str">
        <f>IF(C92&gt;0,VLOOKUP(C92,女子登録情報!$A$1:$H$2000,5,0),"")</f>
        <v/>
      </c>
      <c r="G93" s="353"/>
      <c r="H93" s="353"/>
      <c r="I93" s="9" t="s">
        <v>33</v>
      </c>
      <c r="J93" s="99"/>
      <c r="K93" s="7" t="str">
        <f>IF(J93&gt;0,VLOOKUP(J93,女子登録情報!$J$2:$K$21,2,0),"")</f>
        <v/>
      </c>
      <c r="L93" s="9" t="s">
        <v>34</v>
      </c>
      <c r="M93" s="213"/>
      <c r="N93" s="101" t="str">
        <f t="shared" si="145"/>
        <v/>
      </c>
      <c r="O93" s="197"/>
      <c r="P93" s="387"/>
      <c r="Q93" s="388"/>
      <c r="R93" s="389"/>
      <c r="S93" s="330"/>
      <c r="T93" s="330"/>
      <c r="Y93" s="195" t="str">
        <f>IF(C92="","",COUNTIF($B$14:$C$462,C92))</f>
        <v/>
      </c>
      <c r="Z93" s="195" t="str">
        <f t="shared" ref="Z93" si="183">IF(C92="","",COUNTIF($J$14:$J$463,J93))</f>
        <v/>
      </c>
      <c r="AA93" s="195" t="str">
        <f t="shared" ref="AA93" si="184">IF(C92="","",IF(AND(Y93&gt;1,Z93&gt;1),1,""))</f>
        <v/>
      </c>
      <c r="AB93" s="195" t="str">
        <f t="shared" si="152"/>
        <v/>
      </c>
      <c r="AC93" s="195" t="str">
        <f t="shared" si="153"/>
        <v/>
      </c>
      <c r="AD93" s="195" t="str">
        <f t="shared" si="154"/>
        <v/>
      </c>
      <c r="AE93" s="195" t="str">
        <f t="shared" si="155"/>
        <v/>
      </c>
      <c r="AF93" s="195" t="str">
        <f t="shared" si="180"/>
        <v/>
      </c>
      <c r="AG93" s="195" t="str">
        <f t="shared" si="180"/>
        <v/>
      </c>
      <c r="AH93" s="195" t="str">
        <f t="shared" si="180"/>
        <v/>
      </c>
      <c r="AI93" s="195" t="str">
        <f t="shared" si="180"/>
        <v/>
      </c>
      <c r="AJ93" s="195" t="str">
        <f t="shared" si="180"/>
        <v/>
      </c>
      <c r="AK93" s="195" t="str">
        <f t="shared" si="180"/>
        <v/>
      </c>
      <c r="AL93" s="195" t="str">
        <f t="shared" si="180"/>
        <v/>
      </c>
      <c r="AM93" s="195" t="str">
        <f t="shared" si="180"/>
        <v/>
      </c>
      <c r="AN93" s="195" t="str">
        <f t="shared" si="180"/>
        <v/>
      </c>
      <c r="AO93" s="195" t="str">
        <f t="shared" si="180"/>
        <v/>
      </c>
      <c r="AP93" s="195" t="str">
        <f t="shared" si="180"/>
        <v/>
      </c>
      <c r="AQ93" s="196" t="str">
        <f>IF(J93&gt;0,"",IF(J94&gt;0,1,""))</f>
        <v/>
      </c>
      <c r="AR93" s="196" t="str">
        <f>IF(J93="","",IF(C92&gt;0,"",1))</f>
        <v/>
      </c>
      <c r="AS93" s="195" t="str">
        <f t="shared" si="148"/>
        <v/>
      </c>
      <c r="AT93" s="195" t="str">
        <f t="shared" si="148"/>
        <v/>
      </c>
      <c r="AU93" s="195" t="str">
        <f t="shared" si="148"/>
        <v/>
      </c>
      <c r="AV93" s="195" t="str">
        <f t="shared" si="148"/>
        <v/>
      </c>
      <c r="AW93" s="196"/>
      <c r="AX93" s="195" t="str">
        <f t="shared" si="149"/>
        <v/>
      </c>
      <c r="AY93" s="195" t="str">
        <f t="shared" si="149"/>
        <v/>
      </c>
      <c r="AZ93" s="195" t="str">
        <f t="shared" si="149"/>
        <v/>
      </c>
      <c r="BA93" s="195" t="str">
        <f t="shared" si="149"/>
        <v/>
      </c>
    </row>
    <row r="94" spans="1:53" s="17" customFormat="1" ht="18" customHeight="1" thickBot="1">
      <c r="A94" s="345"/>
      <c r="B94" s="401" t="s">
        <v>35</v>
      </c>
      <c r="C94" s="392"/>
      <c r="D94" s="102"/>
      <c r="E94" s="102"/>
      <c r="F94" s="103"/>
      <c r="G94" s="354"/>
      <c r="H94" s="354"/>
      <c r="I94" s="10" t="s">
        <v>36</v>
      </c>
      <c r="J94" s="100"/>
      <c r="K94" s="11" t="str">
        <f>IF(J94&gt;0,VLOOKUP(J94,女子登録情報!$J$2:$K$21,2,0),"")</f>
        <v/>
      </c>
      <c r="L94" s="12" t="s">
        <v>37</v>
      </c>
      <c r="M94" s="214"/>
      <c r="N94" s="101" t="str">
        <f t="shared" si="145"/>
        <v/>
      </c>
      <c r="O94" s="200"/>
      <c r="P94" s="394"/>
      <c r="Q94" s="395"/>
      <c r="R94" s="396"/>
      <c r="S94" s="331"/>
      <c r="T94" s="331"/>
      <c r="Y94" s="195" t="str">
        <f>IF(C92="","",COUNTIF($B$14:$C$462,C92))</f>
        <v/>
      </c>
      <c r="Z94" s="195" t="str">
        <f t="shared" ref="Z94" si="185">IF(C92="","",COUNTIF($J$14:$J$463,J94))</f>
        <v/>
      </c>
      <c r="AA94" s="195" t="str">
        <f t="shared" ref="AA94" si="186">IF(C92="","",IF(AND(Y94&gt;1,Z94&gt;1),1,""))</f>
        <v/>
      </c>
      <c r="AB94" s="195" t="str">
        <f t="shared" si="152"/>
        <v/>
      </c>
      <c r="AC94" s="195" t="str">
        <f t="shared" si="153"/>
        <v/>
      </c>
      <c r="AD94" s="195" t="str">
        <f t="shared" si="154"/>
        <v/>
      </c>
      <c r="AE94" s="195" t="str">
        <f t="shared" si="155"/>
        <v/>
      </c>
      <c r="AF94" s="195" t="str">
        <f t="shared" si="180"/>
        <v/>
      </c>
      <c r="AG94" s="195" t="str">
        <f t="shared" si="180"/>
        <v/>
      </c>
      <c r="AH94" s="195" t="str">
        <f t="shared" si="180"/>
        <v/>
      </c>
      <c r="AI94" s="195" t="str">
        <f t="shared" si="180"/>
        <v/>
      </c>
      <c r="AJ94" s="195" t="str">
        <f t="shared" si="180"/>
        <v/>
      </c>
      <c r="AK94" s="195" t="str">
        <f t="shared" si="180"/>
        <v/>
      </c>
      <c r="AL94" s="195" t="str">
        <f t="shared" si="180"/>
        <v/>
      </c>
      <c r="AM94" s="195" t="str">
        <f t="shared" si="180"/>
        <v/>
      </c>
      <c r="AN94" s="195" t="str">
        <f t="shared" si="180"/>
        <v/>
      </c>
      <c r="AO94" s="195" t="str">
        <f t="shared" si="180"/>
        <v/>
      </c>
      <c r="AP94" s="195" t="str">
        <f t="shared" si="180"/>
        <v/>
      </c>
      <c r="AQ94" s="196" t="str">
        <f>IF(C92="","",IF(S92&gt;0,"",IF(T92&gt;0,"",IF(COUNTBLANK(J92:J94)&lt;3,"",1))))</f>
        <v/>
      </c>
      <c r="AR94" s="196" t="str">
        <f>IF(J94="","",IF(C92&gt;0,"",1))</f>
        <v/>
      </c>
      <c r="AS94" s="195" t="str">
        <f t="shared" ref="AS94:AV109" si="187">IF($J94="","",COUNTIF($M94,AS$13))</f>
        <v/>
      </c>
      <c r="AT94" s="195" t="str">
        <f t="shared" si="187"/>
        <v/>
      </c>
      <c r="AU94" s="195" t="str">
        <f t="shared" si="187"/>
        <v/>
      </c>
      <c r="AV94" s="195" t="str">
        <f t="shared" si="187"/>
        <v/>
      </c>
      <c r="AW94" s="196"/>
      <c r="AX94" s="195" t="str">
        <f t="shared" ref="AX94:BA109" si="188">IF($J94="","",COUNTIF($M94,AX$13))</f>
        <v/>
      </c>
      <c r="AY94" s="195" t="str">
        <f t="shared" si="188"/>
        <v/>
      </c>
      <c r="AZ94" s="195" t="str">
        <f t="shared" si="188"/>
        <v/>
      </c>
      <c r="BA94" s="195" t="str">
        <f t="shared" si="188"/>
        <v/>
      </c>
    </row>
    <row r="95" spans="1:53" s="17" customFormat="1" ht="18" customHeight="1" thickTop="1" thickBot="1">
      <c r="A95" s="343">
        <v>28</v>
      </c>
      <c r="B95" s="397" t="s">
        <v>1234</v>
      </c>
      <c r="C95" s="399"/>
      <c r="D95" s="399" t="str">
        <f>IF(C95&gt;0,VLOOKUP(C95,女子登録情報!$A$1:$H$2000,3,0),"")</f>
        <v/>
      </c>
      <c r="E95" s="399" t="str">
        <f>IF(C95&gt;0,VLOOKUP(C95,女子登録情報!$A$1:$H$2000,4,0),"")</f>
        <v/>
      </c>
      <c r="F95" s="97" t="str">
        <f>IF(C95&gt;0,VLOOKUP(C95,女子登録情報!$A$1:$H$2000,8,0),"")</f>
        <v/>
      </c>
      <c r="G95" s="352" t="e">
        <f>IF(F96&gt;0,VLOOKUP(F96,女子登録情報!$M$2:$N$48,2,0),"")</f>
        <v>#N/A</v>
      </c>
      <c r="H95" s="352" t="str">
        <f>IF(C95&gt;0,TEXT(C95,"100000000"),"")</f>
        <v/>
      </c>
      <c r="I95" s="6" t="s">
        <v>29</v>
      </c>
      <c r="J95" s="99"/>
      <c r="K95" s="7" t="str">
        <f>IF(J95&gt;0,VLOOKUP(J95,女子登録情報!$J$1:$K$21,2,0),"")</f>
        <v/>
      </c>
      <c r="L95" s="6" t="s">
        <v>32</v>
      </c>
      <c r="M95" s="205"/>
      <c r="N95" s="101" t="str">
        <f t="shared" si="145"/>
        <v/>
      </c>
      <c r="O95" s="197"/>
      <c r="P95" s="373"/>
      <c r="Q95" s="374"/>
      <c r="R95" s="375"/>
      <c r="S95" s="329" t="str">
        <f>IF(C95="","",IF(COUNTIF('様式Ⅱ(女子4×100mR)'!$C$18:$C$29,C95)=0,"",$A$5))</f>
        <v/>
      </c>
      <c r="T95" s="329" t="str">
        <f>IF(C95="","",IF(COUNTIF('様式Ⅱ(女子4×400mR)'!$C$18:$C$29,C95)=0,"",$A$5))</f>
        <v/>
      </c>
      <c r="Y95" s="195" t="str">
        <f>IF(C95="","",COUNTIF($B$14:$C$462,C95))</f>
        <v/>
      </c>
      <c r="Z95" s="195" t="str">
        <f t="shared" ref="Z95" si="189">IF(C95="","",COUNTIF($J$14:$J$463,J95))</f>
        <v/>
      </c>
      <c r="AA95" s="195" t="str">
        <f t="shared" ref="AA95" si="190">IF(C95="","",IF(AND(Y95&gt;1,Z95&gt;1),1,""))</f>
        <v/>
      </c>
      <c r="AB95" s="195" t="str">
        <f t="shared" si="152"/>
        <v/>
      </c>
      <c r="AC95" s="195" t="str">
        <f t="shared" si="153"/>
        <v/>
      </c>
      <c r="AD95" s="195" t="str">
        <f t="shared" si="154"/>
        <v/>
      </c>
      <c r="AE95" s="195" t="str">
        <f t="shared" si="155"/>
        <v/>
      </c>
      <c r="AF95" s="195" t="str">
        <f t="shared" si="180"/>
        <v/>
      </c>
      <c r="AG95" s="195" t="str">
        <f t="shared" si="180"/>
        <v/>
      </c>
      <c r="AH95" s="195" t="str">
        <f t="shared" si="180"/>
        <v/>
      </c>
      <c r="AI95" s="195" t="str">
        <f t="shared" si="180"/>
        <v/>
      </c>
      <c r="AJ95" s="195" t="str">
        <f t="shared" si="180"/>
        <v/>
      </c>
      <c r="AK95" s="195" t="str">
        <f t="shared" si="180"/>
        <v/>
      </c>
      <c r="AL95" s="195" t="str">
        <f t="shared" si="180"/>
        <v/>
      </c>
      <c r="AM95" s="195" t="str">
        <f t="shared" si="180"/>
        <v/>
      </c>
      <c r="AN95" s="195" t="str">
        <f t="shared" si="180"/>
        <v/>
      </c>
      <c r="AO95" s="195" t="str">
        <f t="shared" si="180"/>
        <v/>
      </c>
      <c r="AP95" s="195" t="str">
        <f t="shared" si="180"/>
        <v/>
      </c>
      <c r="AQ95" s="196" t="str">
        <f>IF(J95&gt;0,"",IF(J96&gt;0,1,""))</f>
        <v/>
      </c>
      <c r="AR95" s="196" t="str">
        <f>IF(J95="","",IF(C95&gt;0,"",1))</f>
        <v/>
      </c>
      <c r="AS95" s="195" t="str">
        <f t="shared" si="187"/>
        <v/>
      </c>
      <c r="AT95" s="195" t="str">
        <f t="shared" si="187"/>
        <v/>
      </c>
      <c r="AU95" s="195" t="str">
        <f t="shared" si="187"/>
        <v/>
      </c>
      <c r="AV95" s="195" t="str">
        <f t="shared" si="187"/>
        <v/>
      </c>
      <c r="AW95" s="196">
        <f>COUNTIF($C$14:C95,C95)</f>
        <v>0</v>
      </c>
      <c r="AX95" s="195" t="str">
        <f t="shared" si="188"/>
        <v/>
      </c>
      <c r="AY95" s="195" t="str">
        <f t="shared" si="188"/>
        <v/>
      </c>
      <c r="AZ95" s="195" t="str">
        <f t="shared" si="188"/>
        <v/>
      </c>
      <c r="BA95" s="195" t="str">
        <f t="shared" si="188"/>
        <v/>
      </c>
    </row>
    <row r="96" spans="1:53" s="17" customFormat="1" ht="18" customHeight="1" thickBot="1">
      <c r="A96" s="344"/>
      <c r="B96" s="398"/>
      <c r="C96" s="400"/>
      <c r="D96" s="400"/>
      <c r="E96" s="400"/>
      <c r="F96" s="98" t="str">
        <f>IF(C95&gt;0,VLOOKUP(C95,女子登録情報!$A$1:$H$2000,5,0),"")</f>
        <v/>
      </c>
      <c r="G96" s="353"/>
      <c r="H96" s="353"/>
      <c r="I96" s="9" t="s">
        <v>33</v>
      </c>
      <c r="J96" s="99"/>
      <c r="K96" s="7" t="str">
        <f>IF(J96&gt;0,VLOOKUP(J96,女子登録情報!$J$2:$K$21,2,0),"")</f>
        <v/>
      </c>
      <c r="L96" s="9" t="s">
        <v>34</v>
      </c>
      <c r="M96" s="213"/>
      <c r="N96" s="101" t="str">
        <f t="shared" si="145"/>
        <v/>
      </c>
      <c r="O96" s="197"/>
      <c r="P96" s="387"/>
      <c r="Q96" s="388"/>
      <c r="R96" s="389"/>
      <c r="S96" s="330"/>
      <c r="T96" s="330"/>
      <c r="Y96" s="195" t="str">
        <f>IF(C95="","",COUNTIF($B$14:$C$462,C95))</f>
        <v/>
      </c>
      <c r="Z96" s="195" t="str">
        <f t="shared" ref="Z96" si="191">IF(C95="","",COUNTIF($J$14:$J$463,J96))</f>
        <v/>
      </c>
      <c r="AA96" s="195" t="str">
        <f t="shared" ref="AA96" si="192">IF(C95="","",IF(AND(Y96&gt;1,Z96&gt;1),1,""))</f>
        <v/>
      </c>
      <c r="AB96" s="195" t="str">
        <f t="shared" si="152"/>
        <v/>
      </c>
      <c r="AC96" s="195" t="str">
        <f t="shared" si="153"/>
        <v/>
      </c>
      <c r="AD96" s="195" t="str">
        <f t="shared" si="154"/>
        <v/>
      </c>
      <c r="AE96" s="195" t="str">
        <f t="shared" si="155"/>
        <v/>
      </c>
      <c r="AF96" s="195" t="str">
        <f t="shared" si="180"/>
        <v/>
      </c>
      <c r="AG96" s="195" t="str">
        <f t="shared" si="180"/>
        <v/>
      </c>
      <c r="AH96" s="195" t="str">
        <f t="shared" si="180"/>
        <v/>
      </c>
      <c r="AI96" s="195" t="str">
        <f t="shared" si="180"/>
        <v/>
      </c>
      <c r="AJ96" s="195" t="str">
        <f t="shared" si="180"/>
        <v/>
      </c>
      <c r="AK96" s="195" t="str">
        <f t="shared" si="180"/>
        <v/>
      </c>
      <c r="AL96" s="195" t="str">
        <f t="shared" si="180"/>
        <v/>
      </c>
      <c r="AM96" s="195" t="str">
        <f t="shared" si="180"/>
        <v/>
      </c>
      <c r="AN96" s="195" t="str">
        <f t="shared" si="180"/>
        <v/>
      </c>
      <c r="AO96" s="195" t="str">
        <f t="shared" si="180"/>
        <v/>
      </c>
      <c r="AP96" s="195" t="str">
        <f t="shared" si="180"/>
        <v/>
      </c>
      <c r="AQ96" s="196" t="str">
        <f>IF(J96&gt;0,"",IF(J97&gt;0,1,""))</f>
        <v/>
      </c>
      <c r="AR96" s="196" t="str">
        <f>IF(J96="","",IF(C95&gt;0,"",1))</f>
        <v/>
      </c>
      <c r="AS96" s="195" t="str">
        <f t="shared" si="187"/>
        <v/>
      </c>
      <c r="AT96" s="195" t="str">
        <f t="shared" si="187"/>
        <v/>
      </c>
      <c r="AU96" s="195" t="str">
        <f t="shared" si="187"/>
        <v/>
      </c>
      <c r="AV96" s="195" t="str">
        <f t="shared" si="187"/>
        <v/>
      </c>
      <c r="AW96" s="196"/>
      <c r="AX96" s="195" t="str">
        <f t="shared" si="188"/>
        <v/>
      </c>
      <c r="AY96" s="195" t="str">
        <f t="shared" si="188"/>
        <v/>
      </c>
      <c r="AZ96" s="195" t="str">
        <f t="shared" si="188"/>
        <v/>
      </c>
      <c r="BA96" s="195" t="str">
        <f t="shared" si="188"/>
        <v/>
      </c>
    </row>
    <row r="97" spans="1:53" s="17" customFormat="1" ht="18" customHeight="1" thickBot="1">
      <c r="A97" s="345"/>
      <c r="B97" s="401" t="s">
        <v>35</v>
      </c>
      <c r="C97" s="392"/>
      <c r="D97" s="102"/>
      <c r="E97" s="102"/>
      <c r="F97" s="103"/>
      <c r="G97" s="354"/>
      <c r="H97" s="354"/>
      <c r="I97" s="10" t="s">
        <v>36</v>
      </c>
      <c r="J97" s="100"/>
      <c r="K97" s="11" t="str">
        <f>IF(J97&gt;0,VLOOKUP(J97,女子登録情報!$J$2:$K$21,2,0),"")</f>
        <v/>
      </c>
      <c r="L97" s="12" t="s">
        <v>37</v>
      </c>
      <c r="M97" s="214"/>
      <c r="N97" s="101" t="str">
        <f t="shared" si="145"/>
        <v/>
      </c>
      <c r="O97" s="200"/>
      <c r="P97" s="394"/>
      <c r="Q97" s="395"/>
      <c r="R97" s="396"/>
      <c r="S97" s="331"/>
      <c r="T97" s="331"/>
      <c r="Y97" s="195" t="str">
        <f>IF(C95="","",COUNTIF($B$14:$C$462,C95))</f>
        <v/>
      </c>
      <c r="Z97" s="195" t="str">
        <f t="shared" ref="Z97" si="193">IF(C95="","",COUNTIF($J$14:$J$463,J97))</f>
        <v/>
      </c>
      <c r="AA97" s="195" t="str">
        <f t="shared" ref="AA97" si="194">IF(C95="","",IF(AND(Y97&gt;1,Z97&gt;1),1,""))</f>
        <v/>
      </c>
      <c r="AB97" s="195" t="str">
        <f t="shared" si="152"/>
        <v/>
      </c>
      <c r="AC97" s="195" t="str">
        <f t="shared" si="153"/>
        <v/>
      </c>
      <c r="AD97" s="195" t="str">
        <f t="shared" si="154"/>
        <v/>
      </c>
      <c r="AE97" s="195" t="str">
        <f t="shared" si="155"/>
        <v/>
      </c>
      <c r="AF97" s="195" t="str">
        <f t="shared" si="180"/>
        <v/>
      </c>
      <c r="AG97" s="195" t="str">
        <f t="shared" si="180"/>
        <v/>
      </c>
      <c r="AH97" s="195" t="str">
        <f t="shared" si="180"/>
        <v/>
      </c>
      <c r="AI97" s="195" t="str">
        <f t="shared" si="180"/>
        <v/>
      </c>
      <c r="AJ97" s="195" t="str">
        <f t="shared" si="180"/>
        <v/>
      </c>
      <c r="AK97" s="195" t="str">
        <f t="shared" si="180"/>
        <v/>
      </c>
      <c r="AL97" s="195" t="str">
        <f t="shared" si="180"/>
        <v/>
      </c>
      <c r="AM97" s="195" t="str">
        <f t="shared" si="180"/>
        <v/>
      </c>
      <c r="AN97" s="195" t="str">
        <f t="shared" si="180"/>
        <v/>
      </c>
      <c r="AO97" s="195" t="str">
        <f t="shared" si="180"/>
        <v/>
      </c>
      <c r="AP97" s="195" t="str">
        <f t="shared" si="180"/>
        <v/>
      </c>
      <c r="AQ97" s="196" t="str">
        <f>IF(C95="","",IF(S95&gt;0,"",IF(T95&gt;0,"",IF(COUNTBLANK(J95:J97)&lt;3,"",1))))</f>
        <v/>
      </c>
      <c r="AR97" s="196" t="str">
        <f>IF(J97="","",IF(C95&gt;0,"",1))</f>
        <v/>
      </c>
      <c r="AS97" s="195" t="str">
        <f t="shared" si="187"/>
        <v/>
      </c>
      <c r="AT97" s="195" t="str">
        <f t="shared" si="187"/>
        <v/>
      </c>
      <c r="AU97" s="195" t="str">
        <f t="shared" si="187"/>
        <v/>
      </c>
      <c r="AV97" s="195" t="str">
        <f t="shared" si="187"/>
        <v/>
      </c>
      <c r="AW97" s="196"/>
      <c r="AX97" s="195" t="str">
        <f t="shared" si="188"/>
        <v/>
      </c>
      <c r="AY97" s="195" t="str">
        <f t="shared" si="188"/>
        <v/>
      </c>
      <c r="AZ97" s="195" t="str">
        <f t="shared" si="188"/>
        <v/>
      </c>
      <c r="BA97" s="195" t="str">
        <f t="shared" si="188"/>
        <v/>
      </c>
    </row>
    <row r="98" spans="1:53" s="17" customFormat="1" ht="18" customHeight="1" thickTop="1" thickBot="1">
      <c r="A98" s="343">
        <v>29</v>
      </c>
      <c r="B98" s="397" t="s">
        <v>1234</v>
      </c>
      <c r="C98" s="399"/>
      <c r="D98" s="399" t="str">
        <f>IF(C98&gt;0,VLOOKUP(C98,女子登録情報!$A$1:$H$2000,3,0),"")</f>
        <v/>
      </c>
      <c r="E98" s="399" t="str">
        <f>IF(C98&gt;0,VLOOKUP(C98,女子登録情報!$A$1:$H$2000,4,0),"")</f>
        <v/>
      </c>
      <c r="F98" s="97" t="str">
        <f>IF(C98&gt;0,VLOOKUP(C98,女子登録情報!$A$1:$H$2000,8,0),"")</f>
        <v/>
      </c>
      <c r="G98" s="352" t="e">
        <f>IF(F99&gt;0,VLOOKUP(F99,女子登録情報!$M$2:$N$48,2,0),"")</f>
        <v>#N/A</v>
      </c>
      <c r="H98" s="352" t="str">
        <f>IF(C98&gt;0,TEXT(C98,"100000000"),"")</f>
        <v/>
      </c>
      <c r="I98" s="6" t="s">
        <v>29</v>
      </c>
      <c r="J98" s="99"/>
      <c r="K98" s="7" t="str">
        <f>IF(J98&gt;0,VLOOKUP(J98,女子登録情報!$J$1:$K$21,2,0),"")</f>
        <v/>
      </c>
      <c r="L98" s="6" t="s">
        <v>32</v>
      </c>
      <c r="M98" s="205"/>
      <c r="N98" s="101" t="str">
        <f t="shared" si="145"/>
        <v/>
      </c>
      <c r="O98" s="197"/>
      <c r="P98" s="373"/>
      <c r="Q98" s="374"/>
      <c r="R98" s="375"/>
      <c r="S98" s="329" t="str">
        <f>IF(C98="","",IF(COUNTIF('様式Ⅱ(女子4×100mR)'!$C$18:$C$29,C98)=0,"",$A$5))</f>
        <v/>
      </c>
      <c r="T98" s="329" t="str">
        <f>IF(C98="","",IF(COUNTIF('様式Ⅱ(女子4×400mR)'!$C$18:$C$29,C98)=0,"",$A$5))</f>
        <v/>
      </c>
      <c r="Y98" s="195" t="str">
        <f>IF(C98="","",COUNTIF($B$14:$C$462,C98))</f>
        <v/>
      </c>
      <c r="Z98" s="195" t="str">
        <f t="shared" ref="Z98" si="195">IF(C98="","",COUNTIF($J$14:$J$463,J98))</f>
        <v/>
      </c>
      <c r="AA98" s="195" t="str">
        <f t="shared" ref="AA98" si="196">IF(C98="","",IF(AND(Y98&gt;1,Z98&gt;1),1,""))</f>
        <v/>
      </c>
      <c r="AB98" s="195" t="str">
        <f t="shared" si="152"/>
        <v/>
      </c>
      <c r="AC98" s="195" t="str">
        <f t="shared" si="153"/>
        <v/>
      </c>
      <c r="AD98" s="195" t="str">
        <f t="shared" si="154"/>
        <v/>
      </c>
      <c r="AE98" s="195" t="str">
        <f t="shared" si="155"/>
        <v/>
      </c>
      <c r="AF98" s="195" t="str">
        <f t="shared" si="180"/>
        <v/>
      </c>
      <c r="AG98" s="195" t="str">
        <f t="shared" si="180"/>
        <v/>
      </c>
      <c r="AH98" s="195" t="str">
        <f t="shared" si="180"/>
        <v/>
      </c>
      <c r="AI98" s="195" t="str">
        <f t="shared" si="180"/>
        <v/>
      </c>
      <c r="AJ98" s="195" t="str">
        <f t="shared" si="180"/>
        <v/>
      </c>
      <c r="AK98" s="195" t="str">
        <f t="shared" si="180"/>
        <v/>
      </c>
      <c r="AL98" s="195" t="str">
        <f t="shared" si="180"/>
        <v/>
      </c>
      <c r="AM98" s="195" t="str">
        <f t="shared" si="180"/>
        <v/>
      </c>
      <c r="AN98" s="195" t="str">
        <f t="shared" si="180"/>
        <v/>
      </c>
      <c r="AO98" s="195" t="str">
        <f t="shared" si="180"/>
        <v/>
      </c>
      <c r="AP98" s="195" t="str">
        <f t="shared" si="180"/>
        <v/>
      </c>
      <c r="AQ98" s="196" t="str">
        <f>IF(J98&gt;0,"",IF(J99&gt;0,1,""))</f>
        <v/>
      </c>
      <c r="AR98" s="196" t="str">
        <f>IF(J98="","",IF(C98&gt;0,"",1))</f>
        <v/>
      </c>
      <c r="AS98" s="195" t="str">
        <f t="shared" si="187"/>
        <v/>
      </c>
      <c r="AT98" s="195" t="str">
        <f t="shared" si="187"/>
        <v/>
      </c>
      <c r="AU98" s="195" t="str">
        <f t="shared" si="187"/>
        <v/>
      </c>
      <c r="AV98" s="195" t="str">
        <f t="shared" si="187"/>
        <v/>
      </c>
      <c r="AW98" s="196">
        <f>COUNTIF($C$14:C98,C98)</f>
        <v>0</v>
      </c>
      <c r="AX98" s="195" t="str">
        <f t="shared" si="188"/>
        <v/>
      </c>
      <c r="AY98" s="195" t="str">
        <f t="shared" si="188"/>
        <v/>
      </c>
      <c r="AZ98" s="195" t="str">
        <f t="shared" si="188"/>
        <v/>
      </c>
      <c r="BA98" s="195" t="str">
        <f t="shared" si="188"/>
        <v/>
      </c>
    </row>
    <row r="99" spans="1:53" s="17" customFormat="1" ht="18" customHeight="1" thickBot="1">
      <c r="A99" s="344"/>
      <c r="B99" s="398"/>
      <c r="C99" s="400"/>
      <c r="D99" s="400"/>
      <c r="E99" s="400"/>
      <c r="F99" s="98" t="str">
        <f>IF(C98&gt;0,VLOOKUP(C98,女子登録情報!$A$1:$H$2000,5,0),"")</f>
        <v/>
      </c>
      <c r="G99" s="353"/>
      <c r="H99" s="353"/>
      <c r="I99" s="9" t="s">
        <v>33</v>
      </c>
      <c r="J99" s="99"/>
      <c r="K99" s="7" t="str">
        <f>IF(J99&gt;0,VLOOKUP(J99,女子登録情報!$J$2:$K$21,2,0),"")</f>
        <v/>
      </c>
      <c r="L99" s="9" t="s">
        <v>34</v>
      </c>
      <c r="M99" s="213"/>
      <c r="N99" s="101" t="str">
        <f t="shared" si="145"/>
        <v/>
      </c>
      <c r="O99" s="197"/>
      <c r="P99" s="387"/>
      <c r="Q99" s="388"/>
      <c r="R99" s="389"/>
      <c r="S99" s="330"/>
      <c r="T99" s="330"/>
      <c r="Y99" s="195" t="str">
        <f>IF(C98="","",COUNTIF($B$14:$C$462,C98))</f>
        <v/>
      </c>
      <c r="Z99" s="195" t="str">
        <f t="shared" ref="Z99" si="197">IF(C98="","",COUNTIF($J$14:$J$463,J99))</f>
        <v/>
      </c>
      <c r="AA99" s="195" t="str">
        <f t="shared" ref="AA99" si="198">IF(C98="","",IF(AND(Y99&gt;1,Z99&gt;1),1,""))</f>
        <v/>
      </c>
      <c r="AB99" s="195" t="str">
        <f t="shared" si="152"/>
        <v/>
      </c>
      <c r="AC99" s="195" t="str">
        <f t="shared" si="153"/>
        <v/>
      </c>
      <c r="AD99" s="195" t="str">
        <f t="shared" si="154"/>
        <v/>
      </c>
      <c r="AE99" s="195" t="str">
        <f t="shared" si="155"/>
        <v/>
      </c>
      <c r="AF99" s="195" t="str">
        <f t="shared" si="180"/>
        <v/>
      </c>
      <c r="AG99" s="195" t="str">
        <f t="shared" si="180"/>
        <v/>
      </c>
      <c r="AH99" s="195" t="str">
        <f t="shared" si="180"/>
        <v/>
      </c>
      <c r="AI99" s="195" t="str">
        <f t="shared" si="180"/>
        <v/>
      </c>
      <c r="AJ99" s="195" t="str">
        <f t="shared" si="180"/>
        <v/>
      </c>
      <c r="AK99" s="195" t="str">
        <f t="shared" si="180"/>
        <v/>
      </c>
      <c r="AL99" s="195" t="str">
        <f t="shared" si="180"/>
        <v/>
      </c>
      <c r="AM99" s="195" t="str">
        <f t="shared" si="180"/>
        <v/>
      </c>
      <c r="AN99" s="195" t="str">
        <f t="shared" si="180"/>
        <v/>
      </c>
      <c r="AO99" s="195" t="str">
        <f t="shared" si="180"/>
        <v/>
      </c>
      <c r="AP99" s="195" t="str">
        <f t="shared" si="180"/>
        <v/>
      </c>
      <c r="AQ99" s="196" t="str">
        <f>IF(J99&gt;0,"",IF(J100&gt;0,1,""))</f>
        <v/>
      </c>
      <c r="AR99" s="196" t="str">
        <f>IF(J99="","",IF(C98&gt;0,"",1))</f>
        <v/>
      </c>
      <c r="AS99" s="195" t="str">
        <f t="shared" si="187"/>
        <v/>
      </c>
      <c r="AT99" s="195" t="str">
        <f t="shared" si="187"/>
        <v/>
      </c>
      <c r="AU99" s="195" t="str">
        <f t="shared" si="187"/>
        <v/>
      </c>
      <c r="AV99" s="195" t="str">
        <f t="shared" si="187"/>
        <v/>
      </c>
      <c r="AW99" s="196"/>
      <c r="AX99" s="195" t="str">
        <f t="shared" si="188"/>
        <v/>
      </c>
      <c r="AY99" s="195" t="str">
        <f t="shared" si="188"/>
        <v/>
      </c>
      <c r="AZ99" s="195" t="str">
        <f t="shared" si="188"/>
        <v/>
      </c>
      <c r="BA99" s="195" t="str">
        <f t="shared" si="188"/>
        <v/>
      </c>
    </row>
    <row r="100" spans="1:53" s="17" customFormat="1" ht="18" customHeight="1" thickBot="1">
      <c r="A100" s="345"/>
      <c r="B100" s="401" t="s">
        <v>35</v>
      </c>
      <c r="C100" s="392"/>
      <c r="D100" s="102"/>
      <c r="E100" s="102"/>
      <c r="F100" s="103"/>
      <c r="G100" s="354"/>
      <c r="H100" s="354"/>
      <c r="I100" s="10" t="s">
        <v>36</v>
      </c>
      <c r="J100" s="100"/>
      <c r="K100" s="11" t="str">
        <f>IF(J100&gt;0,VLOOKUP(J100,女子登録情報!$J$2:$K$21,2,0),"")</f>
        <v/>
      </c>
      <c r="L100" s="12" t="s">
        <v>37</v>
      </c>
      <c r="M100" s="214"/>
      <c r="N100" s="101" t="str">
        <f t="shared" si="145"/>
        <v/>
      </c>
      <c r="O100" s="200"/>
      <c r="P100" s="394"/>
      <c r="Q100" s="395"/>
      <c r="R100" s="396"/>
      <c r="S100" s="331"/>
      <c r="T100" s="331"/>
      <c r="Y100" s="195" t="str">
        <f>IF(C98="","",COUNTIF($B$14:$C$462,C98))</f>
        <v/>
      </c>
      <c r="Z100" s="195" t="str">
        <f t="shared" ref="Z100" si="199">IF(C98="","",COUNTIF($J$14:$J$463,J100))</f>
        <v/>
      </c>
      <c r="AA100" s="195" t="str">
        <f t="shared" ref="AA100" si="200">IF(C98="","",IF(AND(Y100&gt;1,Z100&gt;1),1,""))</f>
        <v/>
      </c>
      <c r="AB100" s="195" t="str">
        <f t="shared" si="152"/>
        <v/>
      </c>
      <c r="AC100" s="195" t="str">
        <f t="shared" si="153"/>
        <v/>
      </c>
      <c r="AD100" s="195" t="str">
        <f t="shared" si="154"/>
        <v/>
      </c>
      <c r="AE100" s="195" t="str">
        <f t="shared" si="155"/>
        <v/>
      </c>
      <c r="AF100" s="195" t="str">
        <f t="shared" si="180"/>
        <v/>
      </c>
      <c r="AG100" s="195" t="str">
        <f t="shared" si="180"/>
        <v/>
      </c>
      <c r="AH100" s="195" t="str">
        <f t="shared" si="180"/>
        <v/>
      </c>
      <c r="AI100" s="195" t="str">
        <f t="shared" si="180"/>
        <v/>
      </c>
      <c r="AJ100" s="195" t="str">
        <f t="shared" si="180"/>
        <v/>
      </c>
      <c r="AK100" s="195" t="str">
        <f t="shared" si="180"/>
        <v/>
      </c>
      <c r="AL100" s="195" t="str">
        <f t="shared" si="180"/>
        <v/>
      </c>
      <c r="AM100" s="195" t="str">
        <f t="shared" si="180"/>
        <v/>
      </c>
      <c r="AN100" s="195" t="str">
        <f t="shared" si="180"/>
        <v/>
      </c>
      <c r="AO100" s="195" t="str">
        <f t="shared" si="180"/>
        <v/>
      </c>
      <c r="AP100" s="195" t="str">
        <f t="shared" si="180"/>
        <v/>
      </c>
      <c r="AQ100" s="196" t="str">
        <f>IF(C98="","",IF(S98&gt;0,"",IF(T98&gt;0,"",IF(COUNTBLANK(J98:J100)&lt;3,"",1))))</f>
        <v/>
      </c>
      <c r="AR100" s="196" t="str">
        <f>IF(J100="","",IF(C98&gt;0,"",1))</f>
        <v/>
      </c>
      <c r="AS100" s="195" t="str">
        <f t="shared" si="187"/>
        <v/>
      </c>
      <c r="AT100" s="195" t="str">
        <f t="shared" si="187"/>
        <v/>
      </c>
      <c r="AU100" s="195" t="str">
        <f t="shared" si="187"/>
        <v/>
      </c>
      <c r="AV100" s="195" t="str">
        <f t="shared" si="187"/>
        <v/>
      </c>
      <c r="AW100" s="196"/>
      <c r="AX100" s="195" t="str">
        <f t="shared" si="188"/>
        <v/>
      </c>
      <c r="AY100" s="195" t="str">
        <f t="shared" si="188"/>
        <v/>
      </c>
      <c r="AZ100" s="195" t="str">
        <f t="shared" si="188"/>
        <v/>
      </c>
      <c r="BA100" s="195" t="str">
        <f t="shared" si="188"/>
        <v/>
      </c>
    </row>
    <row r="101" spans="1:53" s="17" customFormat="1" ht="18" customHeight="1" thickTop="1" thickBot="1">
      <c r="A101" s="343">
        <v>30</v>
      </c>
      <c r="B101" s="397" t="s">
        <v>1234</v>
      </c>
      <c r="C101" s="399"/>
      <c r="D101" s="399" t="str">
        <f>IF(C101&gt;0,VLOOKUP(C101,女子登録情報!$A$1:$H$2000,3,0),"")</f>
        <v/>
      </c>
      <c r="E101" s="399" t="str">
        <f>IF(C101&gt;0,VLOOKUP(C101,女子登録情報!$A$1:$H$2000,4,0),"")</f>
        <v/>
      </c>
      <c r="F101" s="97" t="str">
        <f>IF(C101&gt;0,VLOOKUP(C101,女子登録情報!$A$1:$H$2000,8,0),"")</f>
        <v/>
      </c>
      <c r="G101" s="352" t="e">
        <f>IF(F102&gt;0,VLOOKUP(F102,女子登録情報!$M$2:$N$48,2,0),"")</f>
        <v>#N/A</v>
      </c>
      <c r="H101" s="352" t="str">
        <f>IF(C101&gt;0,TEXT(C101,"100000000"),"")</f>
        <v/>
      </c>
      <c r="I101" s="6" t="s">
        <v>29</v>
      </c>
      <c r="J101" s="99"/>
      <c r="K101" s="7" t="str">
        <f>IF(J101&gt;0,VLOOKUP(J101,女子登録情報!$J$1:$K$21,2,0),"")</f>
        <v/>
      </c>
      <c r="L101" s="6" t="s">
        <v>32</v>
      </c>
      <c r="M101" s="205"/>
      <c r="N101" s="101" t="str">
        <f t="shared" si="145"/>
        <v/>
      </c>
      <c r="O101" s="197"/>
      <c r="P101" s="373"/>
      <c r="Q101" s="374"/>
      <c r="R101" s="375"/>
      <c r="S101" s="329" t="str">
        <f>IF(C101="","",IF(COUNTIF('様式Ⅱ(女子4×100mR)'!$C$18:$C$29,C101)=0,"",$A$5))</f>
        <v/>
      </c>
      <c r="T101" s="329" t="str">
        <f>IF(C101="","",IF(COUNTIF('様式Ⅱ(女子4×400mR)'!$C$18:$C$29,C101)=0,"",$A$5))</f>
        <v/>
      </c>
      <c r="Y101" s="195" t="str">
        <f>IF(C101="","",COUNTIF($B$14:$C$462,C101))</f>
        <v/>
      </c>
      <c r="Z101" s="195" t="str">
        <f t="shared" ref="Z101" si="201">IF(C101="","",COUNTIF($J$14:$J$463,J101))</f>
        <v/>
      </c>
      <c r="AA101" s="195" t="str">
        <f t="shared" ref="AA101" si="202">IF(C101="","",IF(AND(Y101&gt;1,Z101&gt;1),1,""))</f>
        <v/>
      </c>
      <c r="AB101" s="195" t="str">
        <f t="shared" si="152"/>
        <v/>
      </c>
      <c r="AC101" s="195" t="str">
        <f t="shared" si="153"/>
        <v/>
      </c>
      <c r="AD101" s="195" t="str">
        <f t="shared" si="154"/>
        <v/>
      </c>
      <c r="AE101" s="195" t="str">
        <f t="shared" si="155"/>
        <v/>
      </c>
      <c r="AF101" s="195" t="str">
        <f t="shared" ref="AF101:AP107" si="203">IF($J101="","",COUNTIF($M101,AF$13))</f>
        <v/>
      </c>
      <c r="AG101" s="195" t="str">
        <f t="shared" si="203"/>
        <v/>
      </c>
      <c r="AH101" s="195" t="str">
        <f t="shared" si="203"/>
        <v/>
      </c>
      <c r="AI101" s="195" t="str">
        <f t="shared" si="203"/>
        <v/>
      </c>
      <c r="AJ101" s="195" t="str">
        <f t="shared" si="203"/>
        <v/>
      </c>
      <c r="AK101" s="195" t="str">
        <f t="shared" si="203"/>
        <v/>
      </c>
      <c r="AL101" s="195" t="str">
        <f t="shared" si="203"/>
        <v/>
      </c>
      <c r="AM101" s="195" t="str">
        <f t="shared" si="203"/>
        <v/>
      </c>
      <c r="AN101" s="195" t="str">
        <f t="shared" si="203"/>
        <v/>
      </c>
      <c r="AO101" s="195" t="str">
        <f t="shared" si="203"/>
        <v/>
      </c>
      <c r="AP101" s="195" t="str">
        <f t="shared" si="203"/>
        <v/>
      </c>
      <c r="AQ101" s="196" t="str">
        <f>IF(J101&gt;0,"",IF(J102&gt;0,1,""))</f>
        <v/>
      </c>
      <c r="AR101" s="196" t="str">
        <f>IF(J101="","",IF(C101&gt;0,"",1))</f>
        <v/>
      </c>
      <c r="AS101" s="195" t="str">
        <f t="shared" si="187"/>
        <v/>
      </c>
      <c r="AT101" s="195" t="str">
        <f t="shared" si="187"/>
        <v/>
      </c>
      <c r="AU101" s="195" t="str">
        <f t="shared" si="187"/>
        <v/>
      </c>
      <c r="AV101" s="195" t="str">
        <f t="shared" si="187"/>
        <v/>
      </c>
      <c r="AW101" s="196">
        <f>COUNTIF($C$14:C101,C101)</f>
        <v>0</v>
      </c>
      <c r="AX101" s="195" t="str">
        <f t="shared" si="188"/>
        <v/>
      </c>
      <c r="AY101" s="195" t="str">
        <f t="shared" si="188"/>
        <v/>
      </c>
      <c r="AZ101" s="195" t="str">
        <f t="shared" si="188"/>
        <v/>
      </c>
      <c r="BA101" s="195" t="str">
        <f t="shared" si="188"/>
        <v/>
      </c>
    </row>
    <row r="102" spans="1:53" s="17" customFormat="1" ht="18" customHeight="1" thickBot="1">
      <c r="A102" s="344"/>
      <c r="B102" s="398"/>
      <c r="C102" s="400"/>
      <c r="D102" s="400"/>
      <c r="E102" s="400"/>
      <c r="F102" s="98" t="str">
        <f>IF(C101&gt;0,VLOOKUP(C101,女子登録情報!$A$1:$H$2000,5,0),"")</f>
        <v/>
      </c>
      <c r="G102" s="353"/>
      <c r="H102" s="353"/>
      <c r="I102" s="9" t="s">
        <v>33</v>
      </c>
      <c r="J102" s="99"/>
      <c r="K102" s="7" t="str">
        <f>IF(J102&gt;0,VLOOKUP(J102,女子登録情報!$J$2:$K$21,2,0),"")</f>
        <v/>
      </c>
      <c r="L102" s="9" t="s">
        <v>34</v>
      </c>
      <c r="M102" s="213"/>
      <c r="N102" s="101" t="str">
        <f t="shared" si="145"/>
        <v/>
      </c>
      <c r="O102" s="197"/>
      <c r="P102" s="387"/>
      <c r="Q102" s="388"/>
      <c r="R102" s="389"/>
      <c r="S102" s="330"/>
      <c r="T102" s="330"/>
      <c r="Y102" s="195" t="str">
        <f>IF(C101="","",COUNTIF($B$14:$C$462,C101))</f>
        <v/>
      </c>
      <c r="Z102" s="195" t="str">
        <f t="shared" ref="Z102" si="204">IF(C101="","",COUNTIF($J$14:$J$463,J102))</f>
        <v/>
      </c>
      <c r="AA102" s="195" t="str">
        <f t="shared" ref="AA102" si="205">IF(C101="","",IF(AND(Y102&gt;1,Z102&gt;1),1,""))</f>
        <v/>
      </c>
      <c r="AB102" s="195" t="str">
        <f t="shared" si="152"/>
        <v/>
      </c>
      <c r="AC102" s="195" t="str">
        <f t="shared" si="153"/>
        <v/>
      </c>
      <c r="AD102" s="195" t="str">
        <f t="shared" si="154"/>
        <v/>
      </c>
      <c r="AE102" s="195" t="str">
        <f t="shared" si="155"/>
        <v/>
      </c>
      <c r="AF102" s="195" t="str">
        <f t="shared" si="203"/>
        <v/>
      </c>
      <c r="AG102" s="195" t="str">
        <f t="shared" si="203"/>
        <v/>
      </c>
      <c r="AH102" s="195" t="str">
        <f t="shared" si="203"/>
        <v/>
      </c>
      <c r="AI102" s="195" t="str">
        <f t="shared" si="203"/>
        <v/>
      </c>
      <c r="AJ102" s="195" t="str">
        <f t="shared" si="203"/>
        <v/>
      </c>
      <c r="AK102" s="195" t="str">
        <f t="shared" si="203"/>
        <v/>
      </c>
      <c r="AL102" s="195" t="str">
        <f t="shared" si="203"/>
        <v/>
      </c>
      <c r="AM102" s="195" t="str">
        <f t="shared" si="203"/>
        <v/>
      </c>
      <c r="AN102" s="195" t="str">
        <f t="shared" si="203"/>
        <v/>
      </c>
      <c r="AO102" s="195" t="str">
        <f t="shared" si="203"/>
        <v/>
      </c>
      <c r="AP102" s="195" t="str">
        <f t="shared" si="203"/>
        <v/>
      </c>
      <c r="AQ102" s="196" t="str">
        <f>IF(J102&gt;0,"",IF(J103&gt;0,1,""))</f>
        <v/>
      </c>
      <c r="AR102" s="196" t="str">
        <f>IF(J102="","",IF(C101&gt;0,"",1))</f>
        <v/>
      </c>
      <c r="AS102" s="195" t="str">
        <f t="shared" si="187"/>
        <v/>
      </c>
      <c r="AT102" s="195" t="str">
        <f t="shared" si="187"/>
        <v/>
      </c>
      <c r="AU102" s="195" t="str">
        <f t="shared" si="187"/>
        <v/>
      </c>
      <c r="AV102" s="195" t="str">
        <f t="shared" si="187"/>
        <v/>
      </c>
      <c r="AW102" s="196"/>
      <c r="AX102" s="195" t="str">
        <f t="shared" si="188"/>
        <v/>
      </c>
      <c r="AY102" s="195" t="str">
        <f t="shared" si="188"/>
        <v/>
      </c>
      <c r="AZ102" s="195" t="str">
        <f t="shared" si="188"/>
        <v/>
      </c>
      <c r="BA102" s="195" t="str">
        <f t="shared" si="188"/>
        <v/>
      </c>
    </row>
    <row r="103" spans="1:53" s="17" customFormat="1" ht="18" customHeight="1" thickBot="1">
      <c r="A103" s="345"/>
      <c r="B103" s="401" t="s">
        <v>35</v>
      </c>
      <c r="C103" s="392"/>
      <c r="D103" s="102"/>
      <c r="E103" s="102"/>
      <c r="F103" s="103"/>
      <c r="G103" s="354"/>
      <c r="H103" s="354"/>
      <c r="I103" s="10" t="s">
        <v>36</v>
      </c>
      <c r="J103" s="100"/>
      <c r="K103" s="11" t="str">
        <f>IF(J103&gt;0,VLOOKUP(J103,女子登録情報!$J$2:$K$21,2,0),"")</f>
        <v/>
      </c>
      <c r="L103" s="12" t="s">
        <v>37</v>
      </c>
      <c r="M103" s="214"/>
      <c r="N103" s="101" t="str">
        <f t="shared" si="145"/>
        <v/>
      </c>
      <c r="O103" s="200"/>
      <c r="P103" s="394"/>
      <c r="Q103" s="395"/>
      <c r="R103" s="396"/>
      <c r="S103" s="331"/>
      <c r="T103" s="331"/>
      <c r="Y103" s="195" t="str">
        <f>IF(C101="","",COUNTIF($B$14:$C$462,C101))</f>
        <v/>
      </c>
      <c r="Z103" s="195" t="str">
        <f t="shared" ref="Z103" si="206">IF(C101="","",COUNTIF($J$14:$J$463,J103))</f>
        <v/>
      </c>
      <c r="AA103" s="195" t="str">
        <f t="shared" ref="AA103" si="207">IF(C101="","",IF(AND(Y103&gt;1,Z103&gt;1),1,""))</f>
        <v/>
      </c>
      <c r="AB103" s="195" t="str">
        <f t="shared" si="152"/>
        <v/>
      </c>
      <c r="AC103" s="195" t="str">
        <f t="shared" si="153"/>
        <v/>
      </c>
      <c r="AD103" s="195" t="str">
        <f t="shared" si="154"/>
        <v/>
      </c>
      <c r="AE103" s="195" t="str">
        <f t="shared" si="155"/>
        <v/>
      </c>
      <c r="AF103" s="195" t="str">
        <f t="shared" si="203"/>
        <v/>
      </c>
      <c r="AG103" s="195" t="str">
        <f t="shared" si="203"/>
        <v/>
      </c>
      <c r="AH103" s="195" t="str">
        <f t="shared" si="203"/>
        <v/>
      </c>
      <c r="AI103" s="195" t="str">
        <f t="shared" si="203"/>
        <v/>
      </c>
      <c r="AJ103" s="195" t="str">
        <f t="shared" si="203"/>
        <v/>
      </c>
      <c r="AK103" s="195" t="str">
        <f t="shared" si="203"/>
        <v/>
      </c>
      <c r="AL103" s="195" t="str">
        <f t="shared" si="203"/>
        <v/>
      </c>
      <c r="AM103" s="195" t="str">
        <f t="shared" si="203"/>
        <v/>
      </c>
      <c r="AN103" s="195" t="str">
        <f t="shared" si="203"/>
        <v/>
      </c>
      <c r="AO103" s="195" t="str">
        <f t="shared" si="203"/>
        <v/>
      </c>
      <c r="AP103" s="195" t="str">
        <f t="shared" si="203"/>
        <v/>
      </c>
      <c r="AQ103" s="196" t="str">
        <f>IF(C101="","",IF(S101&gt;0,"",IF(T101&gt;0,"",IF(COUNTBLANK(J101:J103)&lt;3,"",1))))</f>
        <v/>
      </c>
      <c r="AR103" s="196" t="str">
        <f>IF(J103="","",IF(C101&gt;0,"",1))</f>
        <v/>
      </c>
      <c r="AS103" s="195" t="str">
        <f t="shared" si="187"/>
        <v/>
      </c>
      <c r="AT103" s="195" t="str">
        <f t="shared" si="187"/>
        <v/>
      </c>
      <c r="AU103" s="195" t="str">
        <f t="shared" si="187"/>
        <v/>
      </c>
      <c r="AV103" s="195" t="str">
        <f t="shared" si="187"/>
        <v/>
      </c>
      <c r="AW103" s="196"/>
      <c r="AX103" s="195" t="str">
        <f t="shared" si="188"/>
        <v/>
      </c>
      <c r="AY103" s="195" t="str">
        <f t="shared" si="188"/>
        <v/>
      </c>
      <c r="AZ103" s="195" t="str">
        <f t="shared" si="188"/>
        <v/>
      </c>
      <c r="BA103" s="195" t="str">
        <f t="shared" si="188"/>
        <v/>
      </c>
    </row>
    <row r="104" spans="1:53" s="17" customFormat="1" ht="18" customHeight="1" thickTop="1" thickBot="1">
      <c r="A104" s="343">
        <v>31</v>
      </c>
      <c r="B104" s="397" t="s">
        <v>1234</v>
      </c>
      <c r="C104" s="399"/>
      <c r="D104" s="399" t="str">
        <f>IF(C104&gt;0,VLOOKUP(C104,女子登録情報!$A$1:$H$2000,3,0),"")</f>
        <v/>
      </c>
      <c r="E104" s="399" t="str">
        <f>IF(C104&gt;0,VLOOKUP(C104,女子登録情報!$A$1:$H$2000,4,0),"")</f>
        <v/>
      </c>
      <c r="F104" s="97" t="str">
        <f>IF(C104&gt;0,VLOOKUP(C104,女子登録情報!$A$1:$H$2000,8,0),"")</f>
        <v/>
      </c>
      <c r="G104" s="352" t="e">
        <f>IF(F105&gt;0,VLOOKUP(F105,女子登録情報!$M$2:$N$48,2,0),"")</f>
        <v>#N/A</v>
      </c>
      <c r="H104" s="352" t="str">
        <f>IF(C104&gt;0,TEXT(C104,"100000000"),"")</f>
        <v/>
      </c>
      <c r="I104" s="6" t="s">
        <v>29</v>
      </c>
      <c r="J104" s="99"/>
      <c r="K104" s="7" t="str">
        <f>IF(J104&gt;0,VLOOKUP(J104,女子登録情報!$J$1:$K$21,2,0),"")</f>
        <v/>
      </c>
      <c r="L104" s="6" t="s">
        <v>32</v>
      </c>
      <c r="M104" s="205"/>
      <c r="N104" s="101" t="str">
        <f t="shared" si="145"/>
        <v/>
      </c>
      <c r="O104" s="197"/>
      <c r="P104" s="373"/>
      <c r="Q104" s="374"/>
      <c r="R104" s="375"/>
      <c r="S104" s="329" t="str">
        <f>IF(C104="","",IF(COUNTIF('様式Ⅱ(女子4×100mR)'!$C$18:$C$29,C104)=0,"",$A$5))</f>
        <v/>
      </c>
      <c r="T104" s="329" t="str">
        <f>IF(C104="","",IF(COUNTIF('様式Ⅱ(女子4×400mR)'!$C$18:$C$29,C104)=0,"",$A$5))</f>
        <v/>
      </c>
      <c r="Y104" s="195" t="str">
        <f>IF(C104="","",COUNTIF($B$14:$C$462,C104))</f>
        <v/>
      </c>
      <c r="Z104" s="195" t="str">
        <f t="shared" ref="Z104" si="208">IF(C104="","",COUNTIF($J$14:$J$463,J104))</f>
        <v/>
      </c>
      <c r="AA104" s="195" t="str">
        <f t="shared" ref="AA104" si="209">IF(C104="","",IF(AND(Y104&gt;1,Z104&gt;1),1,""))</f>
        <v/>
      </c>
      <c r="AB104" s="195" t="str">
        <f t="shared" si="152"/>
        <v/>
      </c>
      <c r="AC104" s="195" t="str">
        <f t="shared" si="153"/>
        <v/>
      </c>
      <c r="AD104" s="195" t="str">
        <f t="shared" si="154"/>
        <v/>
      </c>
      <c r="AE104" s="195" t="str">
        <f t="shared" si="155"/>
        <v/>
      </c>
      <c r="AF104" s="195" t="str">
        <f t="shared" si="203"/>
        <v/>
      </c>
      <c r="AG104" s="195" t="str">
        <f t="shared" si="203"/>
        <v/>
      </c>
      <c r="AH104" s="195" t="str">
        <f t="shared" si="203"/>
        <v/>
      </c>
      <c r="AI104" s="195" t="str">
        <f t="shared" si="203"/>
        <v/>
      </c>
      <c r="AJ104" s="195" t="str">
        <f t="shared" si="203"/>
        <v/>
      </c>
      <c r="AK104" s="195" t="str">
        <f t="shared" si="203"/>
        <v/>
      </c>
      <c r="AL104" s="195" t="str">
        <f t="shared" si="203"/>
        <v/>
      </c>
      <c r="AM104" s="195" t="str">
        <f t="shared" si="203"/>
        <v/>
      </c>
      <c r="AN104" s="195" t="str">
        <f t="shared" si="203"/>
        <v/>
      </c>
      <c r="AO104" s="195" t="str">
        <f t="shared" si="203"/>
        <v/>
      </c>
      <c r="AP104" s="195" t="str">
        <f t="shared" si="203"/>
        <v/>
      </c>
      <c r="AQ104" s="196" t="str">
        <f>IF(J104&gt;0,"",IF(J105&gt;0,1,""))</f>
        <v/>
      </c>
      <c r="AR104" s="196" t="str">
        <f>IF(J104="","",IF(C104&gt;0,"",1))</f>
        <v/>
      </c>
      <c r="AS104" s="195" t="str">
        <f t="shared" si="187"/>
        <v/>
      </c>
      <c r="AT104" s="195" t="str">
        <f t="shared" si="187"/>
        <v/>
      </c>
      <c r="AU104" s="195" t="str">
        <f t="shared" si="187"/>
        <v/>
      </c>
      <c r="AV104" s="195" t="str">
        <f t="shared" si="187"/>
        <v/>
      </c>
      <c r="AW104" s="196">
        <f>COUNTIF($C$14:C104,C104)</f>
        <v>0</v>
      </c>
      <c r="AX104" s="195" t="str">
        <f t="shared" si="188"/>
        <v/>
      </c>
      <c r="AY104" s="195" t="str">
        <f t="shared" si="188"/>
        <v/>
      </c>
      <c r="AZ104" s="195" t="str">
        <f t="shared" si="188"/>
        <v/>
      </c>
      <c r="BA104" s="195" t="str">
        <f t="shared" si="188"/>
        <v/>
      </c>
    </row>
    <row r="105" spans="1:53" s="17" customFormat="1" ht="18" customHeight="1" thickBot="1">
      <c r="A105" s="344"/>
      <c r="B105" s="398"/>
      <c r="C105" s="400"/>
      <c r="D105" s="400"/>
      <c r="E105" s="400"/>
      <c r="F105" s="98" t="str">
        <f>IF(C104&gt;0,VLOOKUP(C104,女子登録情報!$A$1:$H$2000,5,0),"")</f>
        <v/>
      </c>
      <c r="G105" s="353"/>
      <c r="H105" s="353"/>
      <c r="I105" s="9" t="s">
        <v>33</v>
      </c>
      <c r="J105" s="99"/>
      <c r="K105" s="7" t="str">
        <f>IF(J105&gt;0,VLOOKUP(J105,女子登録情報!$J$2:$K$21,2,0),"")</f>
        <v/>
      </c>
      <c r="L105" s="9" t="s">
        <v>34</v>
      </c>
      <c r="M105" s="213"/>
      <c r="N105" s="101" t="str">
        <f t="shared" si="145"/>
        <v/>
      </c>
      <c r="O105" s="197"/>
      <c r="P105" s="387"/>
      <c r="Q105" s="388"/>
      <c r="R105" s="389"/>
      <c r="S105" s="330"/>
      <c r="T105" s="330"/>
      <c r="Y105" s="195" t="str">
        <f>IF(C104="","",COUNTIF($B$14:$C$462,C104))</f>
        <v/>
      </c>
      <c r="Z105" s="195" t="str">
        <f t="shared" ref="Z105" si="210">IF(C104="","",COUNTIF($J$14:$J$463,J105))</f>
        <v/>
      </c>
      <c r="AA105" s="195" t="str">
        <f t="shared" ref="AA105" si="211">IF(C104="","",IF(AND(Y105&gt;1,Z105&gt;1),1,""))</f>
        <v/>
      </c>
      <c r="AB105" s="195" t="str">
        <f t="shared" si="152"/>
        <v/>
      </c>
      <c r="AC105" s="195" t="str">
        <f t="shared" si="153"/>
        <v/>
      </c>
      <c r="AD105" s="195" t="str">
        <f t="shared" si="154"/>
        <v/>
      </c>
      <c r="AE105" s="195" t="str">
        <f t="shared" si="155"/>
        <v/>
      </c>
      <c r="AF105" s="195" t="str">
        <f t="shared" si="203"/>
        <v/>
      </c>
      <c r="AG105" s="195" t="str">
        <f t="shared" si="203"/>
        <v/>
      </c>
      <c r="AH105" s="195" t="str">
        <f t="shared" si="203"/>
        <v/>
      </c>
      <c r="AI105" s="195" t="str">
        <f t="shared" si="203"/>
        <v/>
      </c>
      <c r="AJ105" s="195" t="str">
        <f t="shared" si="203"/>
        <v/>
      </c>
      <c r="AK105" s="195" t="str">
        <f t="shared" si="203"/>
        <v/>
      </c>
      <c r="AL105" s="195" t="str">
        <f t="shared" si="203"/>
        <v/>
      </c>
      <c r="AM105" s="195" t="str">
        <f t="shared" si="203"/>
        <v/>
      </c>
      <c r="AN105" s="195" t="str">
        <f t="shared" si="203"/>
        <v/>
      </c>
      <c r="AO105" s="195" t="str">
        <f t="shared" si="203"/>
        <v/>
      </c>
      <c r="AP105" s="195" t="str">
        <f t="shared" si="203"/>
        <v/>
      </c>
      <c r="AQ105" s="196" t="str">
        <f>IF(J105&gt;0,"",IF(J106&gt;0,1,""))</f>
        <v/>
      </c>
      <c r="AR105" s="196" t="str">
        <f>IF(J105="","",IF(C104&gt;0,"",1))</f>
        <v/>
      </c>
      <c r="AS105" s="195" t="str">
        <f t="shared" si="187"/>
        <v/>
      </c>
      <c r="AT105" s="195" t="str">
        <f t="shared" si="187"/>
        <v/>
      </c>
      <c r="AU105" s="195" t="str">
        <f t="shared" si="187"/>
        <v/>
      </c>
      <c r="AV105" s="195" t="str">
        <f t="shared" si="187"/>
        <v/>
      </c>
      <c r="AW105" s="196"/>
      <c r="AX105" s="195" t="str">
        <f t="shared" si="188"/>
        <v/>
      </c>
      <c r="AY105" s="195" t="str">
        <f t="shared" si="188"/>
        <v/>
      </c>
      <c r="AZ105" s="195" t="str">
        <f t="shared" si="188"/>
        <v/>
      </c>
      <c r="BA105" s="195" t="str">
        <f t="shared" si="188"/>
        <v/>
      </c>
    </row>
    <row r="106" spans="1:53" s="17" customFormat="1" ht="18" customHeight="1" thickBot="1">
      <c r="A106" s="345"/>
      <c r="B106" s="401" t="s">
        <v>35</v>
      </c>
      <c r="C106" s="392"/>
      <c r="D106" s="102"/>
      <c r="E106" s="102"/>
      <c r="F106" s="103"/>
      <c r="G106" s="354"/>
      <c r="H106" s="354"/>
      <c r="I106" s="10" t="s">
        <v>36</v>
      </c>
      <c r="J106" s="100"/>
      <c r="K106" s="11" t="str">
        <f>IF(J106&gt;0,VLOOKUP(J106,女子登録情報!$J$2:$K$21,2,0),"")</f>
        <v/>
      </c>
      <c r="L106" s="12" t="s">
        <v>37</v>
      </c>
      <c r="M106" s="214"/>
      <c r="N106" s="101" t="str">
        <f t="shared" si="145"/>
        <v/>
      </c>
      <c r="O106" s="200"/>
      <c r="P106" s="394"/>
      <c r="Q106" s="395"/>
      <c r="R106" s="396"/>
      <c r="S106" s="331"/>
      <c r="T106" s="331"/>
      <c r="Y106" s="195" t="str">
        <f>IF(C104="","",COUNTIF($B$14:$C$462,C104))</f>
        <v/>
      </c>
      <c r="Z106" s="195" t="str">
        <f t="shared" ref="Z106" si="212">IF(C104="","",COUNTIF($J$14:$J$463,J106))</f>
        <v/>
      </c>
      <c r="AA106" s="195" t="str">
        <f t="shared" ref="AA106" si="213">IF(C104="","",IF(AND(Y106&gt;1,Z106&gt;1),1,""))</f>
        <v/>
      </c>
      <c r="AB106" s="195" t="str">
        <f t="shared" si="152"/>
        <v/>
      </c>
      <c r="AC106" s="195" t="str">
        <f t="shared" si="153"/>
        <v/>
      </c>
      <c r="AD106" s="195" t="str">
        <f t="shared" si="154"/>
        <v/>
      </c>
      <c r="AE106" s="195" t="str">
        <f t="shared" si="155"/>
        <v/>
      </c>
      <c r="AF106" s="195" t="str">
        <f t="shared" si="203"/>
        <v/>
      </c>
      <c r="AG106" s="195" t="str">
        <f t="shared" si="203"/>
        <v/>
      </c>
      <c r="AH106" s="195" t="str">
        <f t="shared" si="203"/>
        <v/>
      </c>
      <c r="AI106" s="195" t="str">
        <f t="shared" si="203"/>
        <v/>
      </c>
      <c r="AJ106" s="195" t="str">
        <f t="shared" si="203"/>
        <v/>
      </c>
      <c r="AK106" s="195" t="str">
        <f t="shared" si="203"/>
        <v/>
      </c>
      <c r="AL106" s="195" t="str">
        <f t="shared" si="203"/>
        <v/>
      </c>
      <c r="AM106" s="195" t="str">
        <f t="shared" si="203"/>
        <v/>
      </c>
      <c r="AN106" s="195" t="str">
        <f t="shared" si="203"/>
        <v/>
      </c>
      <c r="AO106" s="195" t="str">
        <f t="shared" si="203"/>
        <v/>
      </c>
      <c r="AP106" s="195" t="str">
        <f t="shared" si="203"/>
        <v/>
      </c>
      <c r="AQ106" s="196" t="str">
        <f>IF(C104="","",IF(S104&gt;0,"",IF(T104&gt;0,"",IF(COUNTBLANK(J104:J106)&lt;3,"",1))))</f>
        <v/>
      </c>
      <c r="AR106" s="196" t="str">
        <f>IF(J106="","",IF(C104&gt;0,"",1))</f>
        <v/>
      </c>
      <c r="AS106" s="195" t="str">
        <f t="shared" si="187"/>
        <v/>
      </c>
      <c r="AT106" s="195" t="str">
        <f t="shared" si="187"/>
        <v/>
      </c>
      <c r="AU106" s="195" t="str">
        <f t="shared" si="187"/>
        <v/>
      </c>
      <c r="AV106" s="195" t="str">
        <f t="shared" si="187"/>
        <v/>
      </c>
      <c r="AW106" s="196"/>
      <c r="AX106" s="195" t="str">
        <f t="shared" si="188"/>
        <v/>
      </c>
      <c r="AY106" s="195" t="str">
        <f t="shared" si="188"/>
        <v/>
      </c>
      <c r="AZ106" s="195" t="str">
        <f t="shared" si="188"/>
        <v/>
      </c>
      <c r="BA106" s="195" t="str">
        <f t="shared" si="188"/>
        <v/>
      </c>
    </row>
    <row r="107" spans="1:53" s="17" customFormat="1" ht="18" customHeight="1" thickTop="1" thickBot="1">
      <c r="A107" s="343">
        <v>32</v>
      </c>
      <c r="B107" s="397" t="s">
        <v>1234</v>
      </c>
      <c r="C107" s="399"/>
      <c r="D107" s="399" t="str">
        <f>IF(C107&gt;0,VLOOKUP(C107,女子登録情報!$A$1:$H$2000,3,0),"")</f>
        <v/>
      </c>
      <c r="E107" s="399" t="str">
        <f>IF(C107&gt;0,VLOOKUP(C107,女子登録情報!$A$1:$H$2000,4,0),"")</f>
        <v/>
      </c>
      <c r="F107" s="97" t="str">
        <f>IF(C107&gt;0,VLOOKUP(C107,女子登録情報!$A$1:$H$2000,8,0),"")</f>
        <v/>
      </c>
      <c r="G107" s="352" t="e">
        <f>IF(F108&gt;0,VLOOKUP(F108,女子登録情報!$M$2:$N$48,2,0),"")</f>
        <v>#N/A</v>
      </c>
      <c r="H107" s="352" t="str">
        <f>IF(C107&gt;0,TEXT(C107,"100000000"),"")</f>
        <v/>
      </c>
      <c r="I107" s="6" t="s">
        <v>29</v>
      </c>
      <c r="J107" s="99"/>
      <c r="K107" s="7" t="str">
        <f>IF(J107&gt;0,VLOOKUP(J107,女子登録情報!$J$1:$K$21,2,0),"")</f>
        <v/>
      </c>
      <c r="L107" s="6" t="s">
        <v>32</v>
      </c>
      <c r="M107" s="205"/>
      <c r="N107" s="101" t="str">
        <f t="shared" si="145"/>
        <v/>
      </c>
      <c r="O107" s="197"/>
      <c r="P107" s="373"/>
      <c r="Q107" s="374"/>
      <c r="R107" s="375"/>
      <c r="S107" s="329" t="str">
        <f>IF(C107="","",IF(COUNTIF('様式Ⅱ(女子4×100mR)'!$C$18:$C$29,C107)=0,"",$A$5))</f>
        <v/>
      </c>
      <c r="T107" s="329" t="str">
        <f>IF(C107="","",IF(COUNTIF('様式Ⅱ(女子4×400mR)'!$C$18:$C$29,C107)=0,"",$A$5))</f>
        <v/>
      </c>
      <c r="Y107" s="195" t="str">
        <f>IF(C107="","",COUNTIF($B$14:$C$462,C107))</f>
        <v/>
      </c>
      <c r="Z107" s="195" t="str">
        <f t="shared" ref="Z107" si="214">IF(C107="","",COUNTIF($J$14:$J$463,J107))</f>
        <v/>
      </c>
      <c r="AA107" s="195" t="str">
        <f t="shared" ref="AA107" si="215">IF(C107="","",IF(AND(Y107&gt;1,Z107&gt;1),1,""))</f>
        <v/>
      </c>
      <c r="AB107" s="195" t="str">
        <f t="shared" si="152"/>
        <v/>
      </c>
      <c r="AC107" s="195" t="str">
        <f t="shared" si="153"/>
        <v/>
      </c>
      <c r="AD107" s="195" t="str">
        <f t="shared" si="154"/>
        <v/>
      </c>
      <c r="AE107" s="195" t="str">
        <f t="shared" si="155"/>
        <v/>
      </c>
      <c r="AF107" s="195" t="str">
        <f t="shared" si="203"/>
        <v/>
      </c>
      <c r="AG107" s="195" t="str">
        <f t="shared" si="203"/>
        <v/>
      </c>
      <c r="AH107" s="195" t="str">
        <f t="shared" si="203"/>
        <v/>
      </c>
      <c r="AI107" s="195" t="str">
        <f t="shared" si="203"/>
        <v/>
      </c>
      <c r="AJ107" s="195" t="str">
        <f t="shared" si="203"/>
        <v/>
      </c>
      <c r="AK107" s="195" t="str">
        <f t="shared" si="203"/>
        <v/>
      </c>
      <c r="AL107" s="195" t="str">
        <f t="shared" si="203"/>
        <v/>
      </c>
      <c r="AM107" s="195" t="str">
        <f t="shared" si="203"/>
        <v/>
      </c>
      <c r="AN107" s="195" t="str">
        <f t="shared" si="203"/>
        <v/>
      </c>
      <c r="AO107" s="195" t="str">
        <f t="shared" si="203"/>
        <v/>
      </c>
      <c r="AP107" s="195" t="str">
        <f t="shared" si="203"/>
        <v/>
      </c>
      <c r="AQ107" s="196" t="str">
        <f>IF(J107&gt;0,"",IF(J108&gt;0,1,""))</f>
        <v/>
      </c>
      <c r="AR107" s="196" t="str">
        <f>IF(J107="","",IF(C107&gt;0,"",1))</f>
        <v/>
      </c>
      <c r="AS107" s="195" t="str">
        <f t="shared" si="187"/>
        <v/>
      </c>
      <c r="AT107" s="195" t="str">
        <f t="shared" si="187"/>
        <v/>
      </c>
      <c r="AU107" s="195" t="str">
        <f t="shared" si="187"/>
        <v/>
      </c>
      <c r="AV107" s="195" t="str">
        <f t="shared" si="187"/>
        <v/>
      </c>
      <c r="AW107" s="196">
        <f>COUNTIF($C$14:C107,C107)</f>
        <v>0</v>
      </c>
      <c r="AX107" s="195" t="str">
        <f t="shared" si="188"/>
        <v/>
      </c>
      <c r="AY107" s="195" t="str">
        <f t="shared" si="188"/>
        <v/>
      </c>
      <c r="AZ107" s="195" t="str">
        <f t="shared" si="188"/>
        <v/>
      </c>
      <c r="BA107" s="195" t="str">
        <f t="shared" si="188"/>
        <v/>
      </c>
    </row>
    <row r="108" spans="1:53" s="17" customFormat="1" ht="18" customHeight="1" thickBot="1">
      <c r="A108" s="344"/>
      <c r="B108" s="398"/>
      <c r="C108" s="400"/>
      <c r="D108" s="400"/>
      <c r="E108" s="400"/>
      <c r="F108" s="98" t="str">
        <f>IF(C107&gt;0,VLOOKUP(C107,女子登録情報!$A$1:$H$2000,5,0),"")</f>
        <v/>
      </c>
      <c r="G108" s="353"/>
      <c r="H108" s="353"/>
      <c r="I108" s="9" t="s">
        <v>33</v>
      </c>
      <c r="J108" s="99"/>
      <c r="K108" s="7" t="str">
        <f>IF(J108&gt;0,VLOOKUP(J108,女子登録情報!$J$2:$K$21,2,0),"")</f>
        <v/>
      </c>
      <c r="L108" s="9" t="s">
        <v>34</v>
      </c>
      <c r="M108" s="213"/>
      <c r="N108" s="101" t="str">
        <f t="shared" si="145"/>
        <v/>
      </c>
      <c r="O108" s="197"/>
      <c r="P108" s="387"/>
      <c r="Q108" s="388"/>
      <c r="R108" s="389"/>
      <c r="S108" s="330"/>
      <c r="T108" s="330"/>
      <c r="Y108" s="195" t="str">
        <f>IF(C107="","",COUNTIF($B$14:$C$462,C107))</f>
        <v/>
      </c>
      <c r="Z108" s="195" t="str">
        <f t="shared" ref="Z108" si="216">IF(C107="","",COUNTIF($J$14:$J$463,J108))</f>
        <v/>
      </c>
      <c r="AA108" s="195" t="str">
        <f t="shared" ref="AA108" si="217">IF(C107="","",IF(AND(Y108&gt;1,Z108&gt;1),1,""))</f>
        <v/>
      </c>
      <c r="AB108" s="195" t="str">
        <f t="shared" si="152"/>
        <v/>
      </c>
      <c r="AC108" s="195" t="str">
        <f t="shared" si="153"/>
        <v/>
      </c>
      <c r="AD108" s="195" t="str">
        <f t="shared" si="154"/>
        <v/>
      </c>
      <c r="AE108" s="195" t="str">
        <f t="shared" si="155"/>
        <v/>
      </c>
      <c r="AF108" s="195" t="str">
        <f>IF($J108="","",COUNTIF($M108,AF$13))</f>
        <v/>
      </c>
      <c r="AG108" s="195" t="str">
        <f>IF($J108="","",COUNTIF($M108,AG$13))</f>
        <v/>
      </c>
      <c r="AH108" s="195" t="str">
        <f>IF($J108="","",COUNTIF($M108,AH$13))</f>
        <v/>
      </c>
      <c r="AI108" s="195" t="str">
        <f>IF($J108="","",COUNTIF($M108,AI$13))</f>
        <v/>
      </c>
      <c r="AJ108" s="195" t="str">
        <f t="shared" ref="AF108:AP131" si="218">IF($J108="","",COUNTIF($M108,AJ$13))</f>
        <v/>
      </c>
      <c r="AK108" s="195" t="str">
        <f t="shared" si="218"/>
        <v/>
      </c>
      <c r="AL108" s="195" t="str">
        <f t="shared" si="218"/>
        <v/>
      </c>
      <c r="AM108" s="195" t="str">
        <f t="shared" si="218"/>
        <v/>
      </c>
      <c r="AN108" s="195" t="str">
        <f t="shared" si="218"/>
        <v/>
      </c>
      <c r="AO108" s="195" t="str">
        <f t="shared" si="218"/>
        <v/>
      </c>
      <c r="AP108" s="195" t="str">
        <f t="shared" si="218"/>
        <v/>
      </c>
      <c r="AQ108" s="196" t="str">
        <f>IF(J108&gt;0,"",IF(J109&gt;0,1,""))</f>
        <v/>
      </c>
      <c r="AR108" s="196" t="str">
        <f>IF(J108="","",IF(C107&gt;0,"",1))</f>
        <v/>
      </c>
      <c r="AS108" s="195" t="str">
        <f t="shared" si="187"/>
        <v/>
      </c>
      <c r="AT108" s="195" t="str">
        <f t="shared" si="187"/>
        <v/>
      </c>
      <c r="AU108" s="195" t="str">
        <f t="shared" si="187"/>
        <v/>
      </c>
      <c r="AV108" s="195" t="str">
        <f t="shared" si="187"/>
        <v/>
      </c>
      <c r="AW108" s="196"/>
      <c r="AX108" s="195" t="str">
        <f t="shared" si="188"/>
        <v/>
      </c>
      <c r="AY108" s="195" t="str">
        <f t="shared" si="188"/>
        <v/>
      </c>
      <c r="AZ108" s="195" t="str">
        <f t="shared" si="188"/>
        <v/>
      </c>
      <c r="BA108" s="195" t="str">
        <f t="shared" si="188"/>
        <v/>
      </c>
    </row>
    <row r="109" spans="1:53" s="17" customFormat="1" ht="18" customHeight="1" thickBot="1">
      <c r="A109" s="345"/>
      <c r="B109" s="401" t="s">
        <v>35</v>
      </c>
      <c r="C109" s="392"/>
      <c r="D109" s="102"/>
      <c r="E109" s="102"/>
      <c r="F109" s="103"/>
      <c r="G109" s="354"/>
      <c r="H109" s="354"/>
      <c r="I109" s="10" t="s">
        <v>36</v>
      </c>
      <c r="J109" s="100"/>
      <c r="K109" s="11" t="str">
        <f>IF(J109&gt;0,VLOOKUP(J109,女子登録情報!$J$2:$K$21,2,0),"")</f>
        <v/>
      </c>
      <c r="L109" s="12" t="s">
        <v>37</v>
      </c>
      <c r="M109" s="214"/>
      <c r="N109" s="101" t="str">
        <f t="shared" si="145"/>
        <v/>
      </c>
      <c r="O109" s="200"/>
      <c r="P109" s="394"/>
      <c r="Q109" s="395"/>
      <c r="R109" s="396"/>
      <c r="S109" s="331"/>
      <c r="T109" s="331"/>
      <c r="Y109" s="195" t="str">
        <f>IF(C107="","",COUNTIF($B$14:$C$462,C107))</f>
        <v/>
      </c>
      <c r="Z109" s="195" t="str">
        <f t="shared" ref="Z109" si="219">IF(C107="","",COUNTIF($J$14:$J$463,J109))</f>
        <v/>
      </c>
      <c r="AA109" s="195" t="str">
        <f t="shared" ref="AA109" si="220">IF(C107="","",IF(AND(Y109&gt;1,Z109&gt;1),1,""))</f>
        <v/>
      </c>
      <c r="AB109" s="195" t="str">
        <f t="shared" si="152"/>
        <v/>
      </c>
      <c r="AC109" s="195" t="str">
        <f t="shared" si="153"/>
        <v/>
      </c>
      <c r="AD109" s="195" t="str">
        <f t="shared" si="154"/>
        <v/>
      </c>
      <c r="AE109" s="195" t="str">
        <f t="shared" si="154"/>
        <v/>
      </c>
      <c r="AF109" s="195" t="str">
        <f t="shared" si="218"/>
        <v/>
      </c>
      <c r="AG109" s="195" t="str">
        <f t="shared" si="218"/>
        <v/>
      </c>
      <c r="AH109" s="195" t="str">
        <f t="shared" si="218"/>
        <v/>
      </c>
      <c r="AI109" s="195" t="str">
        <f t="shared" si="218"/>
        <v/>
      </c>
      <c r="AJ109" s="195" t="str">
        <f t="shared" si="218"/>
        <v/>
      </c>
      <c r="AK109" s="195" t="str">
        <f t="shared" si="218"/>
        <v/>
      </c>
      <c r="AL109" s="195" t="str">
        <f t="shared" si="218"/>
        <v/>
      </c>
      <c r="AM109" s="195" t="str">
        <f t="shared" si="218"/>
        <v/>
      </c>
      <c r="AN109" s="195" t="str">
        <f t="shared" si="218"/>
        <v/>
      </c>
      <c r="AO109" s="195" t="str">
        <f t="shared" si="218"/>
        <v/>
      </c>
      <c r="AP109" s="195" t="str">
        <f t="shared" si="218"/>
        <v/>
      </c>
      <c r="AQ109" s="196" t="str">
        <f>IF(C107="","",IF(S107&gt;0,"",IF(T107&gt;0,"",IF(COUNTBLANK(J107:J109)&lt;3,"",1))))</f>
        <v/>
      </c>
      <c r="AR109" s="196" t="str">
        <f>IF(J109="","",IF(C107&gt;0,"",1))</f>
        <v/>
      </c>
      <c r="AS109" s="195" t="str">
        <f t="shared" si="187"/>
        <v/>
      </c>
      <c r="AT109" s="195" t="str">
        <f t="shared" si="187"/>
        <v/>
      </c>
      <c r="AU109" s="195" t="str">
        <f t="shared" si="187"/>
        <v/>
      </c>
      <c r="AV109" s="195" t="str">
        <f t="shared" si="187"/>
        <v/>
      </c>
      <c r="AW109" s="196"/>
      <c r="AX109" s="195" t="str">
        <f t="shared" si="188"/>
        <v/>
      </c>
      <c r="AY109" s="195" t="str">
        <f t="shared" si="188"/>
        <v/>
      </c>
      <c r="AZ109" s="195" t="str">
        <f t="shared" si="188"/>
        <v/>
      </c>
      <c r="BA109" s="195" t="str">
        <f t="shared" si="188"/>
        <v/>
      </c>
    </row>
    <row r="110" spans="1:53" s="17" customFormat="1" ht="18" customHeight="1" thickTop="1" thickBot="1">
      <c r="A110" s="343">
        <v>33</v>
      </c>
      <c r="B110" s="397" t="s">
        <v>1234</v>
      </c>
      <c r="C110" s="399"/>
      <c r="D110" s="399" t="str">
        <f>IF(C110&gt;0,VLOOKUP(C110,女子登録情報!$A$1:$H$2000,3,0),"")</f>
        <v/>
      </c>
      <c r="E110" s="399" t="str">
        <f>IF(C110&gt;0,VLOOKUP(C110,女子登録情報!$A$1:$H$2000,4,0),"")</f>
        <v/>
      </c>
      <c r="F110" s="97" t="str">
        <f>IF(C110&gt;0,VLOOKUP(C110,女子登録情報!$A$1:$H$2000,8,0),"")</f>
        <v/>
      </c>
      <c r="G110" s="352" t="e">
        <f>IF(F111&gt;0,VLOOKUP(F111,女子登録情報!$M$2:$N$48,2,0),"")</f>
        <v>#N/A</v>
      </c>
      <c r="H110" s="352" t="str">
        <f>IF(C110&gt;0,TEXT(C110,"100000000"),"")</f>
        <v/>
      </c>
      <c r="I110" s="6" t="s">
        <v>29</v>
      </c>
      <c r="J110" s="99"/>
      <c r="K110" s="7" t="str">
        <f>IF(J110&gt;0,VLOOKUP(J110,女子登録情報!$J$1:$K$21,2,0),"")</f>
        <v/>
      </c>
      <c r="L110" s="6" t="s">
        <v>32</v>
      </c>
      <c r="M110" s="205"/>
      <c r="N110" s="101" t="str">
        <f t="shared" si="145"/>
        <v/>
      </c>
      <c r="O110" s="197"/>
      <c r="P110" s="373"/>
      <c r="Q110" s="374"/>
      <c r="R110" s="375"/>
      <c r="S110" s="329" t="str">
        <f>IF(C110="","",IF(COUNTIF('様式Ⅱ(女子4×100mR)'!$C$18:$C$29,C110)=0,"",$A$5))</f>
        <v/>
      </c>
      <c r="T110" s="329" t="str">
        <f>IF(C110="","",IF(COUNTIF('様式Ⅱ(女子4×400mR)'!$C$18:$C$29,C110)=0,"",$A$5))</f>
        <v/>
      </c>
      <c r="Y110" s="195" t="str">
        <f>IF(C110="","",COUNTIF($B$14:$C$462,C110))</f>
        <v/>
      </c>
      <c r="Z110" s="195" t="str">
        <f t="shared" ref="Z110" si="221">IF(C110="","",COUNTIF($J$14:$J$463,J110))</f>
        <v/>
      </c>
      <c r="AA110" s="195" t="str">
        <f t="shared" ref="AA110" si="222">IF(C110="","",IF(AND(Y110&gt;1,Z110&gt;1),1,""))</f>
        <v/>
      </c>
      <c r="AB110" s="195" t="str">
        <f t="shared" si="152"/>
        <v/>
      </c>
      <c r="AC110" s="195" t="str">
        <f t="shared" si="153"/>
        <v/>
      </c>
      <c r="AD110" s="195" t="str">
        <f t="shared" si="154"/>
        <v/>
      </c>
      <c r="AE110" s="195" t="str">
        <f t="shared" si="154"/>
        <v/>
      </c>
      <c r="AF110" s="195" t="str">
        <f t="shared" si="218"/>
        <v/>
      </c>
      <c r="AG110" s="195" t="str">
        <f t="shared" si="218"/>
        <v/>
      </c>
      <c r="AH110" s="195" t="str">
        <f t="shared" si="218"/>
        <v/>
      </c>
      <c r="AI110" s="195" t="str">
        <f t="shared" si="218"/>
        <v/>
      </c>
      <c r="AJ110" s="195" t="str">
        <f t="shared" si="218"/>
        <v/>
      </c>
      <c r="AK110" s="195" t="str">
        <f t="shared" si="218"/>
        <v/>
      </c>
      <c r="AL110" s="195" t="str">
        <f t="shared" si="218"/>
        <v/>
      </c>
      <c r="AM110" s="195" t="str">
        <f t="shared" si="218"/>
        <v/>
      </c>
      <c r="AN110" s="195" t="str">
        <f t="shared" si="218"/>
        <v/>
      </c>
      <c r="AO110" s="195" t="str">
        <f t="shared" si="218"/>
        <v/>
      </c>
      <c r="AP110" s="195" t="str">
        <f t="shared" si="218"/>
        <v/>
      </c>
      <c r="AQ110" s="196" t="str">
        <f>IF(J110&gt;0,"",IF(J111&gt;0,1,""))</f>
        <v/>
      </c>
      <c r="AR110" s="196" t="str">
        <f>IF(J110="","",IF(C110&gt;0,"",1))</f>
        <v/>
      </c>
      <c r="AS110" s="195" t="str">
        <f t="shared" ref="AS110:AV125" si="223">IF($J110="","",COUNTIF($M110,AS$13))</f>
        <v/>
      </c>
      <c r="AT110" s="195" t="str">
        <f t="shared" si="223"/>
        <v/>
      </c>
      <c r="AU110" s="195" t="str">
        <f t="shared" si="223"/>
        <v/>
      </c>
      <c r="AV110" s="195" t="str">
        <f t="shared" si="223"/>
        <v/>
      </c>
      <c r="AW110" s="196">
        <f>COUNTIF($C$14:C110,C110)</f>
        <v>0</v>
      </c>
      <c r="AX110" s="195" t="str">
        <f t="shared" ref="AX110:BA125" si="224">IF($J110="","",COUNTIF($M110,AX$13))</f>
        <v/>
      </c>
      <c r="AY110" s="195" t="str">
        <f t="shared" si="224"/>
        <v/>
      </c>
      <c r="AZ110" s="195" t="str">
        <f t="shared" si="224"/>
        <v/>
      </c>
      <c r="BA110" s="195" t="str">
        <f t="shared" si="224"/>
        <v/>
      </c>
    </row>
    <row r="111" spans="1:53" s="17" customFormat="1" ht="18" customHeight="1" thickBot="1">
      <c r="A111" s="344"/>
      <c r="B111" s="398"/>
      <c r="C111" s="400"/>
      <c r="D111" s="400"/>
      <c r="E111" s="400"/>
      <c r="F111" s="98" t="str">
        <f>IF(C110&gt;0,VLOOKUP(C110,女子登録情報!$A$1:$H$2000,5,0),"")</f>
        <v/>
      </c>
      <c r="G111" s="353"/>
      <c r="H111" s="353"/>
      <c r="I111" s="9" t="s">
        <v>33</v>
      </c>
      <c r="J111" s="99"/>
      <c r="K111" s="7" t="str">
        <f>IF(J111&gt;0,VLOOKUP(J111,女子登録情報!$J$2:$K$21,2,0),"")</f>
        <v/>
      </c>
      <c r="L111" s="9" t="s">
        <v>34</v>
      </c>
      <c r="M111" s="213"/>
      <c r="N111" s="101" t="str">
        <f t="shared" si="145"/>
        <v/>
      </c>
      <c r="O111" s="197"/>
      <c r="P111" s="387"/>
      <c r="Q111" s="388"/>
      <c r="R111" s="389"/>
      <c r="S111" s="330"/>
      <c r="T111" s="330"/>
      <c r="Y111" s="195" t="str">
        <f>IF(C110="","",COUNTIF($B$14:$C$462,C110))</f>
        <v/>
      </c>
      <c r="Z111" s="195" t="str">
        <f t="shared" ref="Z111" si="225">IF(C110="","",COUNTIF($J$14:$J$463,J111))</f>
        <v/>
      </c>
      <c r="AA111" s="195" t="str">
        <f t="shared" ref="AA111" si="226">IF(C110="","",IF(AND(Y111&gt;1,Z111&gt;1),1,""))</f>
        <v/>
      </c>
      <c r="AB111" s="195" t="str">
        <f t="shared" si="152"/>
        <v/>
      </c>
      <c r="AC111" s="195" t="str">
        <f t="shared" si="153"/>
        <v/>
      </c>
      <c r="AD111" s="195" t="str">
        <f t="shared" si="154"/>
        <v/>
      </c>
      <c r="AE111" s="195" t="str">
        <f t="shared" si="154"/>
        <v/>
      </c>
      <c r="AF111" s="195" t="str">
        <f t="shared" si="218"/>
        <v/>
      </c>
      <c r="AG111" s="195" t="str">
        <f t="shared" si="218"/>
        <v/>
      </c>
      <c r="AH111" s="195" t="str">
        <f t="shared" si="218"/>
        <v/>
      </c>
      <c r="AI111" s="195" t="str">
        <f t="shared" si="218"/>
        <v/>
      </c>
      <c r="AJ111" s="195" t="str">
        <f t="shared" si="218"/>
        <v/>
      </c>
      <c r="AK111" s="195" t="str">
        <f t="shared" si="218"/>
        <v/>
      </c>
      <c r="AL111" s="195" t="str">
        <f t="shared" si="218"/>
        <v/>
      </c>
      <c r="AM111" s="195" t="str">
        <f t="shared" si="218"/>
        <v/>
      </c>
      <c r="AN111" s="195" t="str">
        <f t="shared" si="218"/>
        <v/>
      </c>
      <c r="AO111" s="195" t="str">
        <f t="shared" si="218"/>
        <v/>
      </c>
      <c r="AP111" s="195" t="str">
        <f t="shared" si="218"/>
        <v/>
      </c>
      <c r="AQ111" s="196" t="str">
        <f>IF(J111&gt;0,"",IF(J112&gt;0,1,""))</f>
        <v/>
      </c>
      <c r="AR111" s="196" t="str">
        <f>IF(J111="","",IF(C110&gt;0,"",1))</f>
        <v/>
      </c>
      <c r="AS111" s="195" t="str">
        <f t="shared" si="223"/>
        <v/>
      </c>
      <c r="AT111" s="195" t="str">
        <f t="shared" si="223"/>
        <v/>
      </c>
      <c r="AU111" s="195" t="str">
        <f t="shared" si="223"/>
        <v/>
      </c>
      <c r="AV111" s="195" t="str">
        <f t="shared" si="223"/>
        <v/>
      </c>
      <c r="AW111" s="196"/>
      <c r="AX111" s="195" t="str">
        <f t="shared" si="224"/>
        <v/>
      </c>
      <c r="AY111" s="195" t="str">
        <f t="shared" si="224"/>
        <v/>
      </c>
      <c r="AZ111" s="195" t="str">
        <f t="shared" si="224"/>
        <v/>
      </c>
      <c r="BA111" s="195" t="str">
        <f t="shared" si="224"/>
        <v/>
      </c>
    </row>
    <row r="112" spans="1:53" s="17" customFormat="1" ht="18" customHeight="1" thickBot="1">
      <c r="A112" s="345"/>
      <c r="B112" s="401" t="s">
        <v>35</v>
      </c>
      <c r="C112" s="392"/>
      <c r="D112" s="102"/>
      <c r="E112" s="102"/>
      <c r="F112" s="103"/>
      <c r="G112" s="354"/>
      <c r="H112" s="354"/>
      <c r="I112" s="10" t="s">
        <v>36</v>
      </c>
      <c r="J112" s="100"/>
      <c r="K112" s="11" t="str">
        <f>IF(J112&gt;0,VLOOKUP(J112,女子登録情報!$J$2:$K$21,2,0),"")</f>
        <v/>
      </c>
      <c r="L112" s="12" t="s">
        <v>37</v>
      </c>
      <c r="M112" s="214"/>
      <c r="N112" s="101" t="str">
        <f t="shared" si="145"/>
        <v/>
      </c>
      <c r="O112" s="200"/>
      <c r="P112" s="394"/>
      <c r="Q112" s="395"/>
      <c r="R112" s="396"/>
      <c r="S112" s="331"/>
      <c r="T112" s="331"/>
      <c r="Y112" s="195" t="str">
        <f>IF(C110="","",COUNTIF($B$14:$C$462,C110))</f>
        <v/>
      </c>
      <c r="Z112" s="195" t="str">
        <f t="shared" ref="Z112" si="227">IF(C110="","",COUNTIF($J$14:$J$463,J112))</f>
        <v/>
      </c>
      <c r="AA112" s="195" t="str">
        <f t="shared" ref="AA112" si="228">IF(C110="","",IF(AND(Y112&gt;1,Z112&gt;1),1,""))</f>
        <v/>
      </c>
      <c r="AB112" s="195" t="str">
        <f t="shared" si="152"/>
        <v/>
      </c>
      <c r="AC112" s="195" t="str">
        <f t="shared" si="153"/>
        <v/>
      </c>
      <c r="AD112" s="195" t="str">
        <f t="shared" si="154"/>
        <v/>
      </c>
      <c r="AE112" s="195" t="str">
        <f t="shared" si="154"/>
        <v/>
      </c>
      <c r="AF112" s="195" t="str">
        <f t="shared" si="218"/>
        <v/>
      </c>
      <c r="AG112" s="195" t="str">
        <f t="shared" si="218"/>
        <v/>
      </c>
      <c r="AH112" s="195" t="str">
        <f t="shared" si="218"/>
        <v/>
      </c>
      <c r="AI112" s="195" t="str">
        <f t="shared" si="218"/>
        <v/>
      </c>
      <c r="AJ112" s="195" t="str">
        <f t="shared" si="218"/>
        <v/>
      </c>
      <c r="AK112" s="195" t="str">
        <f t="shared" si="218"/>
        <v/>
      </c>
      <c r="AL112" s="195" t="str">
        <f t="shared" si="218"/>
        <v/>
      </c>
      <c r="AM112" s="195" t="str">
        <f t="shared" si="218"/>
        <v/>
      </c>
      <c r="AN112" s="195" t="str">
        <f t="shared" si="218"/>
        <v/>
      </c>
      <c r="AO112" s="195" t="str">
        <f t="shared" si="218"/>
        <v/>
      </c>
      <c r="AP112" s="195" t="str">
        <f t="shared" si="218"/>
        <v/>
      </c>
      <c r="AQ112" s="196" t="str">
        <f>IF(C110="","",IF(S110&gt;0,"",IF(T110&gt;0,"",IF(COUNTBLANK(J110:J112)&lt;3,"",1))))</f>
        <v/>
      </c>
      <c r="AR112" s="196" t="str">
        <f>IF(J112="","",IF(C110&gt;0,"",1))</f>
        <v/>
      </c>
      <c r="AS112" s="195" t="str">
        <f t="shared" si="223"/>
        <v/>
      </c>
      <c r="AT112" s="195" t="str">
        <f t="shared" si="223"/>
        <v/>
      </c>
      <c r="AU112" s="195" t="str">
        <f t="shared" si="223"/>
        <v/>
      </c>
      <c r="AV112" s="195" t="str">
        <f t="shared" si="223"/>
        <v/>
      </c>
      <c r="AW112" s="196"/>
      <c r="AX112" s="195" t="str">
        <f t="shared" si="224"/>
        <v/>
      </c>
      <c r="AY112" s="195" t="str">
        <f t="shared" si="224"/>
        <v/>
      </c>
      <c r="AZ112" s="195" t="str">
        <f t="shared" si="224"/>
        <v/>
      </c>
      <c r="BA112" s="195" t="str">
        <f t="shared" si="224"/>
        <v/>
      </c>
    </row>
    <row r="113" spans="1:53" s="17" customFormat="1" ht="18" customHeight="1" thickTop="1" thickBot="1">
      <c r="A113" s="343">
        <v>34</v>
      </c>
      <c r="B113" s="397" t="s">
        <v>1234</v>
      </c>
      <c r="C113" s="399"/>
      <c r="D113" s="399" t="str">
        <f>IF(C113&gt;0,VLOOKUP(C113,女子登録情報!$A$1:$H$2000,3,0),"")</f>
        <v/>
      </c>
      <c r="E113" s="399" t="str">
        <f>IF(C113&gt;0,VLOOKUP(C113,女子登録情報!$A$1:$H$2000,4,0),"")</f>
        <v/>
      </c>
      <c r="F113" s="97" t="str">
        <f>IF(C113&gt;0,VLOOKUP(C113,女子登録情報!$A$1:$H$2000,8,0),"")</f>
        <v/>
      </c>
      <c r="G113" s="352" t="e">
        <f>IF(F114&gt;0,VLOOKUP(F114,女子登録情報!$M$2:$N$48,2,0),"")</f>
        <v>#N/A</v>
      </c>
      <c r="H113" s="352" t="str">
        <f>IF(C113&gt;0,TEXT(C113,"100000000"),"")</f>
        <v/>
      </c>
      <c r="I113" s="6" t="s">
        <v>29</v>
      </c>
      <c r="J113" s="99"/>
      <c r="K113" s="7" t="str">
        <f>IF(J113&gt;0,VLOOKUP(J113,女子登録情報!$J$1:$K$21,2,0),"")</f>
        <v/>
      </c>
      <c r="L113" s="6" t="s">
        <v>32</v>
      </c>
      <c r="M113" s="205"/>
      <c r="N113" s="101" t="str">
        <f t="shared" si="145"/>
        <v/>
      </c>
      <c r="O113" s="197"/>
      <c r="P113" s="373"/>
      <c r="Q113" s="374"/>
      <c r="R113" s="375"/>
      <c r="S113" s="329" t="str">
        <f>IF(C113="","",IF(COUNTIF('様式Ⅱ(女子4×100mR)'!$C$18:$C$29,C113)=0,"",$A$5))</f>
        <v/>
      </c>
      <c r="T113" s="329" t="str">
        <f>IF(C113="","",IF(COUNTIF('様式Ⅱ(女子4×400mR)'!$C$18:$C$29,C113)=0,"",$A$5))</f>
        <v/>
      </c>
      <c r="Y113" s="195" t="str">
        <f>IF(C113="","",COUNTIF($B$14:$C$462,C113))</f>
        <v/>
      </c>
      <c r="Z113" s="195" t="str">
        <f t="shared" ref="Z113" si="229">IF(C113="","",COUNTIF($J$14:$J$463,J113))</f>
        <v/>
      </c>
      <c r="AA113" s="195" t="str">
        <f t="shared" ref="AA113" si="230">IF(C113="","",IF(AND(Y113&gt;1,Z113&gt;1),1,""))</f>
        <v/>
      </c>
      <c r="AB113" s="195" t="str">
        <f t="shared" si="152"/>
        <v/>
      </c>
      <c r="AC113" s="195" t="str">
        <f t="shared" si="153"/>
        <v/>
      </c>
      <c r="AD113" s="195" t="str">
        <f t="shared" si="154"/>
        <v/>
      </c>
      <c r="AE113" s="195" t="str">
        <f t="shared" si="154"/>
        <v/>
      </c>
      <c r="AF113" s="195" t="str">
        <f t="shared" si="218"/>
        <v/>
      </c>
      <c r="AG113" s="195" t="str">
        <f t="shared" si="218"/>
        <v/>
      </c>
      <c r="AH113" s="195" t="str">
        <f t="shared" si="218"/>
        <v/>
      </c>
      <c r="AI113" s="195" t="str">
        <f t="shared" si="218"/>
        <v/>
      </c>
      <c r="AJ113" s="195" t="str">
        <f t="shared" si="218"/>
        <v/>
      </c>
      <c r="AK113" s="195" t="str">
        <f t="shared" si="218"/>
        <v/>
      </c>
      <c r="AL113" s="195" t="str">
        <f t="shared" si="218"/>
        <v/>
      </c>
      <c r="AM113" s="195" t="str">
        <f t="shared" si="218"/>
        <v/>
      </c>
      <c r="AN113" s="195" t="str">
        <f t="shared" si="218"/>
        <v/>
      </c>
      <c r="AO113" s="195" t="str">
        <f t="shared" si="218"/>
        <v/>
      </c>
      <c r="AP113" s="195" t="str">
        <f t="shared" si="218"/>
        <v/>
      </c>
      <c r="AQ113" s="196" t="str">
        <f>IF(J113&gt;0,"",IF(J114&gt;0,1,""))</f>
        <v/>
      </c>
      <c r="AR113" s="196" t="str">
        <f>IF(J113="","",IF(C113&gt;0,"",1))</f>
        <v/>
      </c>
      <c r="AS113" s="195" t="str">
        <f t="shared" si="223"/>
        <v/>
      </c>
      <c r="AT113" s="195" t="str">
        <f t="shared" si="223"/>
        <v/>
      </c>
      <c r="AU113" s="195" t="str">
        <f t="shared" si="223"/>
        <v/>
      </c>
      <c r="AV113" s="195" t="str">
        <f t="shared" si="223"/>
        <v/>
      </c>
      <c r="AW113" s="196">
        <f>COUNTIF($C$14:C113,C113)</f>
        <v>0</v>
      </c>
      <c r="AX113" s="195" t="str">
        <f t="shared" si="224"/>
        <v/>
      </c>
      <c r="AY113" s="195" t="str">
        <f t="shared" si="224"/>
        <v/>
      </c>
      <c r="AZ113" s="195" t="str">
        <f t="shared" si="224"/>
        <v/>
      </c>
      <c r="BA113" s="195" t="str">
        <f t="shared" si="224"/>
        <v/>
      </c>
    </row>
    <row r="114" spans="1:53" s="17" customFormat="1" ht="18" customHeight="1" thickBot="1">
      <c r="A114" s="344"/>
      <c r="B114" s="398"/>
      <c r="C114" s="400"/>
      <c r="D114" s="400"/>
      <c r="E114" s="400"/>
      <c r="F114" s="98" t="str">
        <f>IF(C113&gt;0,VLOOKUP(C113,女子登録情報!$A$1:$H$2000,5,0),"")</f>
        <v/>
      </c>
      <c r="G114" s="353"/>
      <c r="H114" s="353"/>
      <c r="I114" s="9" t="s">
        <v>33</v>
      </c>
      <c r="J114" s="99"/>
      <c r="K114" s="7" t="str">
        <f>IF(J114&gt;0,VLOOKUP(J114,女子登録情報!$J$2:$K$21,2,0),"")</f>
        <v/>
      </c>
      <c r="L114" s="9" t="s">
        <v>34</v>
      </c>
      <c r="M114" s="213"/>
      <c r="N114" s="101" t="str">
        <f t="shared" si="145"/>
        <v/>
      </c>
      <c r="O114" s="197"/>
      <c r="P114" s="387"/>
      <c r="Q114" s="388"/>
      <c r="R114" s="389"/>
      <c r="S114" s="330"/>
      <c r="T114" s="330"/>
      <c r="Y114" s="195" t="str">
        <f>IF(C113="","",COUNTIF($B$14:$C$462,C113))</f>
        <v/>
      </c>
      <c r="Z114" s="195" t="str">
        <f t="shared" ref="Z114" si="231">IF(C113="","",COUNTIF($J$14:$J$463,J114))</f>
        <v/>
      </c>
      <c r="AA114" s="195" t="str">
        <f t="shared" ref="AA114" si="232">IF(C113="","",IF(AND(Y114&gt;1,Z114&gt;1),1,""))</f>
        <v/>
      </c>
      <c r="AB114" s="195" t="str">
        <f t="shared" si="152"/>
        <v/>
      </c>
      <c r="AC114" s="195" t="str">
        <f t="shared" si="153"/>
        <v/>
      </c>
      <c r="AD114" s="195" t="str">
        <f t="shared" si="154"/>
        <v/>
      </c>
      <c r="AE114" s="195" t="str">
        <f t="shared" si="154"/>
        <v/>
      </c>
      <c r="AF114" s="195" t="str">
        <f t="shared" si="218"/>
        <v/>
      </c>
      <c r="AG114" s="195" t="str">
        <f t="shared" si="218"/>
        <v/>
      </c>
      <c r="AH114" s="195" t="str">
        <f t="shared" si="218"/>
        <v/>
      </c>
      <c r="AI114" s="195" t="str">
        <f t="shared" si="218"/>
        <v/>
      </c>
      <c r="AJ114" s="195" t="str">
        <f t="shared" si="218"/>
        <v/>
      </c>
      <c r="AK114" s="195" t="str">
        <f t="shared" si="218"/>
        <v/>
      </c>
      <c r="AL114" s="195" t="str">
        <f t="shared" si="218"/>
        <v/>
      </c>
      <c r="AM114" s="195" t="str">
        <f t="shared" si="218"/>
        <v/>
      </c>
      <c r="AN114" s="195" t="str">
        <f t="shared" si="218"/>
        <v/>
      </c>
      <c r="AO114" s="195" t="str">
        <f t="shared" si="218"/>
        <v/>
      </c>
      <c r="AP114" s="195" t="str">
        <f t="shared" si="218"/>
        <v/>
      </c>
      <c r="AQ114" s="196" t="str">
        <f>IF(J114&gt;0,"",IF(J115&gt;0,1,""))</f>
        <v/>
      </c>
      <c r="AR114" s="196" t="str">
        <f>IF(J114="","",IF(C113&gt;0,"",1))</f>
        <v/>
      </c>
      <c r="AS114" s="195" t="str">
        <f t="shared" si="223"/>
        <v/>
      </c>
      <c r="AT114" s="195" t="str">
        <f t="shared" si="223"/>
        <v/>
      </c>
      <c r="AU114" s="195" t="str">
        <f t="shared" si="223"/>
        <v/>
      </c>
      <c r="AV114" s="195" t="str">
        <f t="shared" si="223"/>
        <v/>
      </c>
      <c r="AW114" s="196"/>
      <c r="AX114" s="195" t="str">
        <f t="shared" si="224"/>
        <v/>
      </c>
      <c r="AY114" s="195" t="str">
        <f t="shared" si="224"/>
        <v/>
      </c>
      <c r="AZ114" s="195" t="str">
        <f t="shared" si="224"/>
        <v/>
      </c>
      <c r="BA114" s="195" t="str">
        <f t="shared" si="224"/>
        <v/>
      </c>
    </row>
    <row r="115" spans="1:53" s="17" customFormat="1" ht="18" customHeight="1" thickBot="1">
      <c r="A115" s="345"/>
      <c r="B115" s="401" t="s">
        <v>35</v>
      </c>
      <c r="C115" s="392"/>
      <c r="D115" s="102"/>
      <c r="E115" s="102"/>
      <c r="F115" s="103"/>
      <c r="G115" s="354"/>
      <c r="H115" s="354"/>
      <c r="I115" s="10" t="s">
        <v>36</v>
      </c>
      <c r="J115" s="100"/>
      <c r="K115" s="11" t="str">
        <f>IF(J115&gt;0,VLOOKUP(J115,女子登録情報!$J$2:$K$21,2,0),"")</f>
        <v/>
      </c>
      <c r="L115" s="12" t="s">
        <v>37</v>
      </c>
      <c r="M115" s="214"/>
      <c r="N115" s="101" t="str">
        <f t="shared" si="145"/>
        <v/>
      </c>
      <c r="O115" s="200"/>
      <c r="P115" s="394"/>
      <c r="Q115" s="395"/>
      <c r="R115" s="396"/>
      <c r="S115" s="331"/>
      <c r="T115" s="331"/>
      <c r="Y115" s="195" t="str">
        <f>IF(C113="","",COUNTIF($B$14:$C$462,C113))</f>
        <v/>
      </c>
      <c r="Z115" s="195" t="str">
        <f t="shared" ref="Z115" si="233">IF(C113="","",COUNTIF($J$14:$J$463,J115))</f>
        <v/>
      </c>
      <c r="AA115" s="195" t="str">
        <f t="shared" ref="AA115" si="234">IF(C113="","",IF(AND(Y115&gt;1,Z115&gt;1),1,""))</f>
        <v/>
      </c>
      <c r="AB115" s="195" t="str">
        <f t="shared" si="152"/>
        <v/>
      </c>
      <c r="AC115" s="195" t="str">
        <f t="shared" si="153"/>
        <v/>
      </c>
      <c r="AD115" s="195" t="str">
        <f t="shared" si="154"/>
        <v/>
      </c>
      <c r="AE115" s="195" t="str">
        <f t="shared" si="154"/>
        <v/>
      </c>
      <c r="AF115" s="195" t="str">
        <f t="shared" si="218"/>
        <v/>
      </c>
      <c r="AG115" s="195" t="str">
        <f t="shared" si="218"/>
        <v/>
      </c>
      <c r="AH115" s="195" t="str">
        <f t="shared" si="218"/>
        <v/>
      </c>
      <c r="AI115" s="195" t="str">
        <f t="shared" si="218"/>
        <v/>
      </c>
      <c r="AJ115" s="195" t="str">
        <f t="shared" si="218"/>
        <v/>
      </c>
      <c r="AK115" s="195" t="str">
        <f t="shared" si="218"/>
        <v/>
      </c>
      <c r="AL115" s="195" t="str">
        <f t="shared" si="218"/>
        <v/>
      </c>
      <c r="AM115" s="195" t="str">
        <f t="shared" si="218"/>
        <v/>
      </c>
      <c r="AN115" s="195" t="str">
        <f t="shared" si="218"/>
        <v/>
      </c>
      <c r="AO115" s="195" t="str">
        <f t="shared" si="218"/>
        <v/>
      </c>
      <c r="AP115" s="195" t="str">
        <f t="shared" si="218"/>
        <v/>
      </c>
      <c r="AQ115" s="196" t="str">
        <f>IF(C113="","",IF(S113&gt;0,"",IF(T113&gt;0,"",IF(COUNTBLANK(J113:J115)&lt;3,"",1))))</f>
        <v/>
      </c>
      <c r="AR115" s="196" t="str">
        <f>IF(J115="","",IF(C113&gt;0,"",1))</f>
        <v/>
      </c>
      <c r="AS115" s="195" t="str">
        <f t="shared" si="223"/>
        <v/>
      </c>
      <c r="AT115" s="195" t="str">
        <f t="shared" si="223"/>
        <v/>
      </c>
      <c r="AU115" s="195" t="str">
        <f t="shared" si="223"/>
        <v/>
      </c>
      <c r="AV115" s="195" t="str">
        <f t="shared" si="223"/>
        <v/>
      </c>
      <c r="AW115" s="196"/>
      <c r="AX115" s="195" t="str">
        <f t="shared" si="224"/>
        <v/>
      </c>
      <c r="AY115" s="195" t="str">
        <f t="shared" si="224"/>
        <v/>
      </c>
      <c r="AZ115" s="195" t="str">
        <f t="shared" si="224"/>
        <v/>
      </c>
      <c r="BA115" s="195" t="str">
        <f t="shared" si="224"/>
        <v/>
      </c>
    </row>
    <row r="116" spans="1:53" s="17" customFormat="1" ht="18" customHeight="1" thickTop="1" thickBot="1">
      <c r="A116" s="343">
        <v>35</v>
      </c>
      <c r="B116" s="397" t="s">
        <v>1234</v>
      </c>
      <c r="C116" s="399"/>
      <c r="D116" s="399" t="str">
        <f>IF(C116&gt;0,VLOOKUP(C116,女子登録情報!$A$1:$H$2000,3,0),"")</f>
        <v/>
      </c>
      <c r="E116" s="399" t="str">
        <f>IF(C116&gt;0,VLOOKUP(C116,女子登録情報!$A$1:$H$2000,4,0),"")</f>
        <v/>
      </c>
      <c r="F116" s="97" t="str">
        <f>IF(C116&gt;0,VLOOKUP(C116,女子登録情報!$A$1:$H$2000,8,0),"")</f>
        <v/>
      </c>
      <c r="G116" s="352" t="e">
        <f>IF(F117&gt;0,VLOOKUP(F117,女子登録情報!$M$2:$N$48,2,0),"")</f>
        <v>#N/A</v>
      </c>
      <c r="H116" s="352" t="str">
        <f>IF(C116&gt;0,TEXT(C116,"100000000"),"")</f>
        <v/>
      </c>
      <c r="I116" s="6" t="s">
        <v>29</v>
      </c>
      <c r="J116" s="99"/>
      <c r="K116" s="7" t="str">
        <f>IF(J116&gt;0,VLOOKUP(J116,女子登録情報!$J$1:$K$21,2,0),"")</f>
        <v/>
      </c>
      <c r="L116" s="6" t="s">
        <v>32</v>
      </c>
      <c r="M116" s="205"/>
      <c r="N116" s="101" t="str">
        <f t="shared" si="145"/>
        <v/>
      </c>
      <c r="O116" s="197"/>
      <c r="P116" s="373"/>
      <c r="Q116" s="374"/>
      <c r="R116" s="375"/>
      <c r="S116" s="329" t="str">
        <f>IF(C116="","",IF(COUNTIF('様式Ⅱ(女子4×100mR)'!$C$18:$C$29,C116)=0,"",$A$5))</f>
        <v/>
      </c>
      <c r="T116" s="329" t="str">
        <f>IF(C116="","",IF(COUNTIF('様式Ⅱ(女子4×400mR)'!$C$18:$C$29,C116)=0,"",$A$5))</f>
        <v/>
      </c>
      <c r="Y116" s="195" t="str">
        <f>IF(C116="","",COUNTIF($B$14:$C$462,C116))</f>
        <v/>
      </c>
      <c r="Z116" s="195" t="str">
        <f t="shared" ref="Z116" si="235">IF(C116="","",COUNTIF($J$14:$J$463,J116))</f>
        <v/>
      </c>
      <c r="AA116" s="195" t="str">
        <f t="shared" ref="AA116" si="236">IF(C116="","",IF(AND(Y116&gt;1,Z116&gt;1),1,""))</f>
        <v/>
      </c>
      <c r="AB116" s="195" t="str">
        <f t="shared" si="152"/>
        <v/>
      </c>
      <c r="AC116" s="195" t="str">
        <f t="shared" si="153"/>
        <v/>
      </c>
      <c r="AD116" s="195" t="str">
        <f t="shared" si="154"/>
        <v/>
      </c>
      <c r="AE116" s="195" t="str">
        <f t="shared" si="154"/>
        <v/>
      </c>
      <c r="AF116" s="195" t="str">
        <f t="shared" si="218"/>
        <v/>
      </c>
      <c r="AG116" s="195" t="str">
        <f t="shared" si="218"/>
        <v/>
      </c>
      <c r="AH116" s="195" t="str">
        <f t="shared" si="218"/>
        <v/>
      </c>
      <c r="AI116" s="195" t="str">
        <f t="shared" si="218"/>
        <v/>
      </c>
      <c r="AJ116" s="195" t="str">
        <f t="shared" si="218"/>
        <v/>
      </c>
      <c r="AK116" s="195" t="str">
        <f t="shared" si="218"/>
        <v/>
      </c>
      <c r="AL116" s="195" t="str">
        <f t="shared" si="218"/>
        <v/>
      </c>
      <c r="AM116" s="195" t="str">
        <f t="shared" si="218"/>
        <v/>
      </c>
      <c r="AN116" s="195" t="str">
        <f t="shared" si="218"/>
        <v/>
      </c>
      <c r="AO116" s="195" t="str">
        <f t="shared" si="218"/>
        <v/>
      </c>
      <c r="AP116" s="195" t="str">
        <f t="shared" si="218"/>
        <v/>
      </c>
      <c r="AQ116" s="196" t="str">
        <f>IF(J116&gt;0,"",IF(J117&gt;0,1,""))</f>
        <v/>
      </c>
      <c r="AR116" s="196" t="str">
        <f>IF(J116="","",IF(C116&gt;0,"",1))</f>
        <v/>
      </c>
      <c r="AS116" s="195" t="str">
        <f t="shared" si="223"/>
        <v/>
      </c>
      <c r="AT116" s="195" t="str">
        <f t="shared" si="223"/>
        <v/>
      </c>
      <c r="AU116" s="195" t="str">
        <f t="shared" si="223"/>
        <v/>
      </c>
      <c r="AV116" s="195" t="str">
        <f t="shared" si="223"/>
        <v/>
      </c>
      <c r="AW116" s="196">
        <f>COUNTIF($C$14:C116,C116)</f>
        <v>0</v>
      </c>
      <c r="AX116" s="195" t="str">
        <f t="shared" si="224"/>
        <v/>
      </c>
      <c r="AY116" s="195" t="str">
        <f t="shared" si="224"/>
        <v/>
      </c>
      <c r="AZ116" s="195" t="str">
        <f t="shared" si="224"/>
        <v/>
      </c>
      <c r="BA116" s="195" t="str">
        <f t="shared" si="224"/>
        <v/>
      </c>
    </row>
    <row r="117" spans="1:53" s="17" customFormat="1" ht="18" customHeight="1" thickBot="1">
      <c r="A117" s="344"/>
      <c r="B117" s="398"/>
      <c r="C117" s="400"/>
      <c r="D117" s="400"/>
      <c r="E117" s="400"/>
      <c r="F117" s="98" t="str">
        <f>IF(C116&gt;0,VLOOKUP(C116,女子登録情報!$A$1:$H$2000,5,0),"")</f>
        <v/>
      </c>
      <c r="G117" s="353"/>
      <c r="H117" s="353"/>
      <c r="I117" s="9" t="s">
        <v>33</v>
      </c>
      <c r="J117" s="99"/>
      <c r="K117" s="7" t="str">
        <f>IF(J117&gt;0,VLOOKUP(J117,女子登録情報!$J$2:$K$21,2,0),"")</f>
        <v/>
      </c>
      <c r="L117" s="9" t="s">
        <v>34</v>
      </c>
      <c r="M117" s="213"/>
      <c r="N117" s="101" t="str">
        <f t="shared" si="145"/>
        <v/>
      </c>
      <c r="O117" s="197"/>
      <c r="P117" s="387"/>
      <c r="Q117" s="388"/>
      <c r="R117" s="389"/>
      <c r="S117" s="330"/>
      <c r="T117" s="330"/>
      <c r="Y117" s="195" t="str">
        <f>IF(C116="","",COUNTIF($B$14:$C$462,C116))</f>
        <v/>
      </c>
      <c r="Z117" s="195" t="str">
        <f t="shared" ref="Z117" si="237">IF(C116="","",COUNTIF($J$14:$J$463,J117))</f>
        <v/>
      </c>
      <c r="AA117" s="195" t="str">
        <f t="shared" ref="AA117" si="238">IF(C116="","",IF(AND(Y117&gt;1,Z117&gt;1),1,""))</f>
        <v/>
      </c>
      <c r="AB117" s="195" t="str">
        <f t="shared" si="152"/>
        <v/>
      </c>
      <c r="AC117" s="195" t="str">
        <f t="shared" si="153"/>
        <v/>
      </c>
      <c r="AD117" s="195" t="str">
        <f t="shared" si="154"/>
        <v/>
      </c>
      <c r="AE117" s="195" t="str">
        <f t="shared" si="154"/>
        <v/>
      </c>
      <c r="AF117" s="195" t="str">
        <f t="shared" si="218"/>
        <v/>
      </c>
      <c r="AG117" s="195" t="str">
        <f t="shared" si="218"/>
        <v/>
      </c>
      <c r="AH117" s="195" t="str">
        <f t="shared" si="218"/>
        <v/>
      </c>
      <c r="AI117" s="195" t="str">
        <f t="shared" si="218"/>
        <v/>
      </c>
      <c r="AJ117" s="195" t="str">
        <f t="shared" si="218"/>
        <v/>
      </c>
      <c r="AK117" s="195" t="str">
        <f t="shared" si="218"/>
        <v/>
      </c>
      <c r="AL117" s="195" t="str">
        <f t="shared" si="218"/>
        <v/>
      </c>
      <c r="AM117" s="195" t="str">
        <f t="shared" si="218"/>
        <v/>
      </c>
      <c r="AN117" s="195" t="str">
        <f t="shared" si="218"/>
        <v/>
      </c>
      <c r="AO117" s="195" t="str">
        <f t="shared" si="218"/>
        <v/>
      </c>
      <c r="AP117" s="195" t="str">
        <f t="shared" si="218"/>
        <v/>
      </c>
      <c r="AQ117" s="196" t="str">
        <f>IF(J117&gt;0,"",IF(J118&gt;0,1,""))</f>
        <v/>
      </c>
      <c r="AR117" s="196" t="str">
        <f>IF(J117="","",IF(C116&gt;0,"",1))</f>
        <v/>
      </c>
      <c r="AS117" s="195" t="str">
        <f t="shared" si="223"/>
        <v/>
      </c>
      <c r="AT117" s="195" t="str">
        <f t="shared" si="223"/>
        <v/>
      </c>
      <c r="AU117" s="195" t="str">
        <f t="shared" si="223"/>
        <v/>
      </c>
      <c r="AV117" s="195" t="str">
        <f t="shared" si="223"/>
        <v/>
      </c>
      <c r="AW117" s="196"/>
      <c r="AX117" s="195" t="str">
        <f t="shared" si="224"/>
        <v/>
      </c>
      <c r="AY117" s="195" t="str">
        <f t="shared" si="224"/>
        <v/>
      </c>
      <c r="AZ117" s="195" t="str">
        <f t="shared" si="224"/>
        <v/>
      </c>
      <c r="BA117" s="195" t="str">
        <f t="shared" si="224"/>
        <v/>
      </c>
    </row>
    <row r="118" spans="1:53" s="17" customFormat="1" ht="18" customHeight="1" thickBot="1">
      <c r="A118" s="345"/>
      <c r="B118" s="401" t="s">
        <v>35</v>
      </c>
      <c r="C118" s="392"/>
      <c r="D118" s="102"/>
      <c r="E118" s="102"/>
      <c r="F118" s="103"/>
      <c r="G118" s="354"/>
      <c r="H118" s="354"/>
      <c r="I118" s="10" t="s">
        <v>36</v>
      </c>
      <c r="J118" s="100"/>
      <c r="K118" s="11" t="str">
        <f>IF(J118&gt;0,VLOOKUP(J118,女子登録情報!$J$2:$K$21,2,0),"")</f>
        <v/>
      </c>
      <c r="L118" s="12" t="s">
        <v>37</v>
      </c>
      <c r="M118" s="214"/>
      <c r="N118" s="101" t="str">
        <f t="shared" si="145"/>
        <v/>
      </c>
      <c r="O118" s="200"/>
      <c r="P118" s="394"/>
      <c r="Q118" s="395"/>
      <c r="R118" s="396"/>
      <c r="S118" s="331"/>
      <c r="T118" s="331"/>
      <c r="Y118" s="195" t="str">
        <f>IF(C116="","",COUNTIF($B$14:$C$462,C116))</f>
        <v/>
      </c>
      <c r="Z118" s="195" t="str">
        <f t="shared" ref="Z118" si="239">IF(C116="","",COUNTIF($J$14:$J$463,J118))</f>
        <v/>
      </c>
      <c r="AA118" s="195" t="str">
        <f t="shared" ref="AA118" si="240">IF(C116="","",IF(AND(Y118&gt;1,Z118&gt;1),1,""))</f>
        <v/>
      </c>
      <c r="AB118" s="195" t="str">
        <f t="shared" si="152"/>
        <v/>
      </c>
      <c r="AC118" s="195" t="str">
        <f t="shared" si="153"/>
        <v/>
      </c>
      <c r="AD118" s="195" t="str">
        <f t="shared" si="154"/>
        <v/>
      </c>
      <c r="AE118" s="195" t="str">
        <f t="shared" si="154"/>
        <v/>
      </c>
      <c r="AF118" s="195" t="str">
        <f t="shared" si="218"/>
        <v/>
      </c>
      <c r="AG118" s="195" t="str">
        <f t="shared" si="218"/>
        <v/>
      </c>
      <c r="AH118" s="195" t="str">
        <f t="shared" si="218"/>
        <v/>
      </c>
      <c r="AI118" s="195" t="str">
        <f t="shared" si="218"/>
        <v/>
      </c>
      <c r="AJ118" s="195" t="str">
        <f t="shared" si="218"/>
        <v/>
      </c>
      <c r="AK118" s="195" t="str">
        <f t="shared" si="218"/>
        <v/>
      </c>
      <c r="AL118" s="195" t="str">
        <f t="shared" si="218"/>
        <v/>
      </c>
      <c r="AM118" s="195" t="str">
        <f t="shared" si="218"/>
        <v/>
      </c>
      <c r="AN118" s="195" t="str">
        <f t="shared" si="218"/>
        <v/>
      </c>
      <c r="AO118" s="195" t="str">
        <f t="shared" si="218"/>
        <v/>
      </c>
      <c r="AP118" s="195" t="str">
        <f t="shared" si="218"/>
        <v/>
      </c>
      <c r="AQ118" s="196" t="str">
        <f>IF(C116="","",IF(S116&gt;0,"",IF(T116&gt;0,"",IF(COUNTBLANK(J116:J118)&lt;3,"",1))))</f>
        <v/>
      </c>
      <c r="AR118" s="196" t="str">
        <f>IF(J118="","",IF(C116&gt;0,"",1))</f>
        <v/>
      </c>
      <c r="AS118" s="195" t="str">
        <f t="shared" si="223"/>
        <v/>
      </c>
      <c r="AT118" s="195" t="str">
        <f t="shared" si="223"/>
        <v/>
      </c>
      <c r="AU118" s="195" t="str">
        <f t="shared" si="223"/>
        <v/>
      </c>
      <c r="AV118" s="195" t="str">
        <f t="shared" si="223"/>
        <v/>
      </c>
      <c r="AW118" s="196"/>
      <c r="AX118" s="195" t="str">
        <f t="shared" si="224"/>
        <v/>
      </c>
      <c r="AY118" s="195" t="str">
        <f t="shared" si="224"/>
        <v/>
      </c>
      <c r="AZ118" s="195" t="str">
        <f t="shared" si="224"/>
        <v/>
      </c>
      <c r="BA118" s="195" t="str">
        <f t="shared" si="224"/>
        <v/>
      </c>
    </row>
    <row r="119" spans="1:53" s="17" customFormat="1" ht="18" customHeight="1" thickTop="1" thickBot="1">
      <c r="A119" s="343">
        <v>36</v>
      </c>
      <c r="B119" s="397" t="s">
        <v>1234</v>
      </c>
      <c r="C119" s="399"/>
      <c r="D119" s="399" t="str">
        <f>IF(C119&gt;0,VLOOKUP(C119,女子登録情報!$A$1:$H$2000,3,0),"")</f>
        <v/>
      </c>
      <c r="E119" s="399" t="str">
        <f>IF(C119&gt;0,VLOOKUP(C119,女子登録情報!$A$1:$H$2000,4,0),"")</f>
        <v/>
      </c>
      <c r="F119" s="97" t="str">
        <f>IF(C119&gt;0,VLOOKUP(C119,女子登録情報!$A$1:$H$2000,8,0),"")</f>
        <v/>
      </c>
      <c r="G119" s="352" t="e">
        <f>IF(F120&gt;0,VLOOKUP(F120,女子登録情報!$M$2:$N$48,2,0),"")</f>
        <v>#N/A</v>
      </c>
      <c r="H119" s="352" t="str">
        <f>IF(C119&gt;0,TEXT(C119,"100000000"),"")</f>
        <v/>
      </c>
      <c r="I119" s="6" t="s">
        <v>29</v>
      </c>
      <c r="J119" s="99"/>
      <c r="K119" s="7" t="str">
        <f>IF(J119&gt;0,VLOOKUP(J119,女子登録情報!$J$1:$K$21,2,0),"")</f>
        <v/>
      </c>
      <c r="L119" s="6" t="s">
        <v>32</v>
      </c>
      <c r="M119" s="205"/>
      <c r="N119" s="101" t="str">
        <f t="shared" si="145"/>
        <v/>
      </c>
      <c r="O119" s="197"/>
      <c r="P119" s="373"/>
      <c r="Q119" s="374"/>
      <c r="R119" s="375"/>
      <c r="S119" s="329" t="str">
        <f>IF(C119="","",IF(COUNTIF('様式Ⅱ(女子4×100mR)'!$C$18:$C$29,C119)=0,"",$A$5))</f>
        <v/>
      </c>
      <c r="T119" s="329" t="str">
        <f>IF(C119="","",IF(COUNTIF('様式Ⅱ(女子4×400mR)'!$C$18:$C$29,C119)=0,"",$A$5))</f>
        <v/>
      </c>
      <c r="Y119" s="195" t="str">
        <f>IF(C119="","",COUNTIF($B$14:$C$462,C119))</f>
        <v/>
      </c>
      <c r="Z119" s="195" t="str">
        <f t="shared" ref="Z119" si="241">IF(C119="","",COUNTIF($J$14:$J$463,J119))</f>
        <v/>
      </c>
      <c r="AA119" s="195" t="str">
        <f t="shared" ref="AA119" si="242">IF(C119="","",IF(AND(Y119&gt;1,Z119&gt;1),1,""))</f>
        <v/>
      </c>
      <c r="AB119" s="195" t="str">
        <f t="shared" si="152"/>
        <v/>
      </c>
      <c r="AC119" s="195" t="str">
        <f t="shared" si="153"/>
        <v/>
      </c>
      <c r="AD119" s="195" t="str">
        <f t="shared" si="154"/>
        <v/>
      </c>
      <c r="AE119" s="195" t="str">
        <f t="shared" si="154"/>
        <v/>
      </c>
      <c r="AF119" s="195" t="str">
        <f t="shared" si="218"/>
        <v/>
      </c>
      <c r="AG119" s="195" t="str">
        <f t="shared" si="218"/>
        <v/>
      </c>
      <c r="AH119" s="195" t="str">
        <f t="shared" si="218"/>
        <v/>
      </c>
      <c r="AI119" s="195" t="str">
        <f t="shared" si="218"/>
        <v/>
      </c>
      <c r="AJ119" s="195" t="str">
        <f t="shared" si="218"/>
        <v/>
      </c>
      <c r="AK119" s="195" t="str">
        <f t="shared" si="218"/>
        <v/>
      </c>
      <c r="AL119" s="195" t="str">
        <f t="shared" si="218"/>
        <v/>
      </c>
      <c r="AM119" s="195" t="str">
        <f t="shared" si="218"/>
        <v/>
      </c>
      <c r="AN119" s="195" t="str">
        <f t="shared" si="218"/>
        <v/>
      </c>
      <c r="AO119" s="195" t="str">
        <f t="shared" si="218"/>
        <v/>
      </c>
      <c r="AP119" s="195" t="str">
        <f t="shared" si="218"/>
        <v/>
      </c>
      <c r="AQ119" s="196" t="str">
        <f>IF(J119&gt;0,"",IF(J120&gt;0,1,""))</f>
        <v/>
      </c>
      <c r="AR119" s="196" t="str">
        <f>IF(J119="","",IF(C119&gt;0,"",1))</f>
        <v/>
      </c>
      <c r="AS119" s="195" t="str">
        <f t="shared" si="223"/>
        <v/>
      </c>
      <c r="AT119" s="195" t="str">
        <f t="shared" si="223"/>
        <v/>
      </c>
      <c r="AU119" s="195" t="str">
        <f t="shared" si="223"/>
        <v/>
      </c>
      <c r="AV119" s="195" t="str">
        <f t="shared" si="223"/>
        <v/>
      </c>
      <c r="AW119" s="196">
        <f>COUNTIF($C$14:C119,C119)</f>
        <v>0</v>
      </c>
      <c r="AX119" s="195" t="str">
        <f t="shared" si="224"/>
        <v/>
      </c>
      <c r="AY119" s="195" t="str">
        <f t="shared" si="224"/>
        <v/>
      </c>
      <c r="AZ119" s="195" t="str">
        <f t="shared" si="224"/>
        <v/>
      </c>
      <c r="BA119" s="195" t="str">
        <f t="shared" si="224"/>
        <v/>
      </c>
    </row>
    <row r="120" spans="1:53" s="17" customFormat="1" ht="18" customHeight="1" thickBot="1">
      <c r="A120" s="344"/>
      <c r="B120" s="398"/>
      <c r="C120" s="400"/>
      <c r="D120" s="400"/>
      <c r="E120" s="400"/>
      <c r="F120" s="98" t="str">
        <f>IF(C119&gt;0,VLOOKUP(C119,女子登録情報!$A$1:$H$2000,5,0),"")</f>
        <v/>
      </c>
      <c r="G120" s="353"/>
      <c r="H120" s="353"/>
      <c r="I120" s="9" t="s">
        <v>33</v>
      </c>
      <c r="J120" s="99"/>
      <c r="K120" s="7" t="str">
        <f>IF(J120&gt;0,VLOOKUP(J120,女子登録情報!$J$2:$K$21,2,0),"")</f>
        <v/>
      </c>
      <c r="L120" s="9" t="s">
        <v>34</v>
      </c>
      <c r="M120" s="213"/>
      <c r="N120" s="101" t="str">
        <f t="shared" si="145"/>
        <v/>
      </c>
      <c r="O120" s="197"/>
      <c r="P120" s="387"/>
      <c r="Q120" s="388"/>
      <c r="R120" s="389"/>
      <c r="S120" s="330"/>
      <c r="T120" s="330"/>
      <c r="Y120" s="195" t="str">
        <f>IF(C119="","",COUNTIF($B$14:$C$462,C119))</f>
        <v/>
      </c>
      <c r="Z120" s="195" t="str">
        <f t="shared" ref="Z120" si="243">IF(C119="","",COUNTIF($J$14:$J$463,J120))</f>
        <v/>
      </c>
      <c r="AA120" s="195" t="str">
        <f t="shared" ref="AA120" si="244">IF(C119="","",IF(AND(Y120&gt;1,Z120&gt;1),1,""))</f>
        <v/>
      </c>
      <c r="AB120" s="195" t="str">
        <f t="shared" si="152"/>
        <v/>
      </c>
      <c r="AC120" s="195" t="str">
        <f t="shared" si="153"/>
        <v/>
      </c>
      <c r="AD120" s="195" t="str">
        <f t="shared" si="154"/>
        <v/>
      </c>
      <c r="AE120" s="195" t="str">
        <f t="shared" si="154"/>
        <v/>
      </c>
      <c r="AF120" s="195" t="str">
        <f t="shared" si="218"/>
        <v/>
      </c>
      <c r="AG120" s="195" t="str">
        <f t="shared" si="218"/>
        <v/>
      </c>
      <c r="AH120" s="195" t="str">
        <f t="shared" si="218"/>
        <v/>
      </c>
      <c r="AI120" s="195" t="str">
        <f t="shared" si="218"/>
        <v/>
      </c>
      <c r="AJ120" s="195" t="str">
        <f t="shared" si="218"/>
        <v/>
      </c>
      <c r="AK120" s="195" t="str">
        <f t="shared" si="218"/>
        <v/>
      </c>
      <c r="AL120" s="195" t="str">
        <f t="shared" si="218"/>
        <v/>
      </c>
      <c r="AM120" s="195" t="str">
        <f t="shared" si="218"/>
        <v/>
      </c>
      <c r="AN120" s="195" t="str">
        <f t="shared" si="218"/>
        <v/>
      </c>
      <c r="AO120" s="195" t="str">
        <f t="shared" si="218"/>
        <v/>
      </c>
      <c r="AP120" s="195" t="str">
        <f t="shared" si="218"/>
        <v/>
      </c>
      <c r="AQ120" s="196" t="str">
        <f>IF(J120&gt;0,"",IF(J121&gt;0,1,""))</f>
        <v/>
      </c>
      <c r="AR120" s="196" t="str">
        <f>IF(J120="","",IF(C119&gt;0,"",1))</f>
        <v/>
      </c>
      <c r="AS120" s="195" t="str">
        <f t="shared" si="223"/>
        <v/>
      </c>
      <c r="AT120" s="195" t="str">
        <f t="shared" si="223"/>
        <v/>
      </c>
      <c r="AU120" s="195" t="str">
        <f t="shared" si="223"/>
        <v/>
      </c>
      <c r="AV120" s="195" t="str">
        <f t="shared" si="223"/>
        <v/>
      </c>
      <c r="AW120" s="196"/>
      <c r="AX120" s="195" t="str">
        <f t="shared" si="224"/>
        <v/>
      </c>
      <c r="AY120" s="195" t="str">
        <f t="shared" si="224"/>
        <v/>
      </c>
      <c r="AZ120" s="195" t="str">
        <f t="shared" si="224"/>
        <v/>
      </c>
      <c r="BA120" s="195" t="str">
        <f t="shared" si="224"/>
        <v/>
      </c>
    </row>
    <row r="121" spans="1:53" s="17" customFormat="1" ht="18" customHeight="1" thickBot="1">
      <c r="A121" s="345"/>
      <c r="B121" s="401" t="s">
        <v>35</v>
      </c>
      <c r="C121" s="392"/>
      <c r="D121" s="102"/>
      <c r="E121" s="102"/>
      <c r="F121" s="103"/>
      <c r="G121" s="354"/>
      <c r="H121" s="354"/>
      <c r="I121" s="10" t="s">
        <v>36</v>
      </c>
      <c r="J121" s="100"/>
      <c r="K121" s="11" t="str">
        <f>IF(J121&gt;0,VLOOKUP(J121,女子登録情報!$J$2:$K$21,2,0),"")</f>
        <v/>
      </c>
      <c r="L121" s="12" t="s">
        <v>37</v>
      </c>
      <c r="M121" s="214"/>
      <c r="N121" s="101" t="str">
        <f t="shared" si="145"/>
        <v/>
      </c>
      <c r="O121" s="200"/>
      <c r="P121" s="394"/>
      <c r="Q121" s="395"/>
      <c r="R121" s="396"/>
      <c r="S121" s="331"/>
      <c r="T121" s="331"/>
      <c r="Y121" s="195" t="str">
        <f>IF(C119="","",COUNTIF($B$14:$C$462,C119))</f>
        <v/>
      </c>
      <c r="Z121" s="195" t="str">
        <f t="shared" ref="Z121" si="245">IF(C119="","",COUNTIF($J$14:$J$463,J121))</f>
        <v/>
      </c>
      <c r="AA121" s="195" t="str">
        <f t="shared" ref="AA121" si="246">IF(C119="","",IF(AND(Y121&gt;1,Z121&gt;1),1,""))</f>
        <v/>
      </c>
      <c r="AB121" s="195" t="str">
        <f t="shared" si="152"/>
        <v/>
      </c>
      <c r="AC121" s="195" t="str">
        <f t="shared" si="153"/>
        <v/>
      </c>
      <c r="AD121" s="195" t="str">
        <f t="shared" si="154"/>
        <v/>
      </c>
      <c r="AE121" s="195" t="str">
        <f t="shared" si="154"/>
        <v/>
      </c>
      <c r="AF121" s="195" t="str">
        <f t="shared" si="218"/>
        <v/>
      </c>
      <c r="AG121" s="195" t="str">
        <f t="shared" si="218"/>
        <v/>
      </c>
      <c r="AH121" s="195" t="str">
        <f t="shared" si="218"/>
        <v/>
      </c>
      <c r="AI121" s="195" t="str">
        <f t="shared" si="218"/>
        <v/>
      </c>
      <c r="AJ121" s="195" t="str">
        <f t="shared" si="218"/>
        <v/>
      </c>
      <c r="AK121" s="195" t="str">
        <f t="shared" si="218"/>
        <v/>
      </c>
      <c r="AL121" s="195" t="str">
        <f t="shared" si="218"/>
        <v/>
      </c>
      <c r="AM121" s="195" t="str">
        <f t="shared" si="218"/>
        <v/>
      </c>
      <c r="AN121" s="195" t="str">
        <f t="shared" si="218"/>
        <v/>
      </c>
      <c r="AO121" s="195" t="str">
        <f t="shared" si="218"/>
        <v/>
      </c>
      <c r="AP121" s="195" t="str">
        <f t="shared" si="218"/>
        <v/>
      </c>
      <c r="AQ121" s="196" t="str">
        <f>IF(C119="","",IF(S119&gt;0,"",IF(T119&gt;0,"",IF(COUNTBLANK(J119:J121)&lt;3,"",1))))</f>
        <v/>
      </c>
      <c r="AR121" s="196" t="str">
        <f>IF(J121="","",IF(C119&gt;0,"",1))</f>
        <v/>
      </c>
      <c r="AS121" s="195" t="str">
        <f t="shared" si="223"/>
        <v/>
      </c>
      <c r="AT121" s="195" t="str">
        <f t="shared" si="223"/>
        <v/>
      </c>
      <c r="AU121" s="195" t="str">
        <f t="shared" si="223"/>
        <v/>
      </c>
      <c r="AV121" s="195" t="str">
        <f t="shared" si="223"/>
        <v/>
      </c>
      <c r="AW121" s="196"/>
      <c r="AX121" s="195" t="str">
        <f t="shared" si="224"/>
        <v/>
      </c>
      <c r="AY121" s="195" t="str">
        <f t="shared" si="224"/>
        <v/>
      </c>
      <c r="AZ121" s="195" t="str">
        <f t="shared" si="224"/>
        <v/>
      </c>
      <c r="BA121" s="195" t="str">
        <f t="shared" si="224"/>
        <v/>
      </c>
    </row>
    <row r="122" spans="1:53" s="17" customFormat="1" ht="18" customHeight="1" thickTop="1" thickBot="1">
      <c r="A122" s="343">
        <v>37</v>
      </c>
      <c r="B122" s="397" t="s">
        <v>1234</v>
      </c>
      <c r="C122" s="399"/>
      <c r="D122" s="399" t="str">
        <f>IF(C122&gt;0,VLOOKUP(C122,女子登録情報!$A$1:$H$2000,3,0),"")</f>
        <v/>
      </c>
      <c r="E122" s="399" t="str">
        <f>IF(C122&gt;0,VLOOKUP(C122,女子登録情報!$A$1:$H$2000,4,0),"")</f>
        <v/>
      </c>
      <c r="F122" s="97" t="str">
        <f>IF(C122&gt;0,VLOOKUP(C122,女子登録情報!$A$1:$H$2000,8,0),"")</f>
        <v/>
      </c>
      <c r="G122" s="352" t="e">
        <f>IF(F123&gt;0,VLOOKUP(F123,女子登録情報!$M$2:$N$48,2,0),"")</f>
        <v>#N/A</v>
      </c>
      <c r="H122" s="352" t="str">
        <f>IF(C122&gt;0,TEXT(C122,"100000000"),"")</f>
        <v/>
      </c>
      <c r="I122" s="6" t="s">
        <v>29</v>
      </c>
      <c r="J122" s="99"/>
      <c r="K122" s="7" t="str">
        <f>IF(J122&gt;0,VLOOKUP(J122,女子登録情報!$J$1:$K$21,2,0),"")</f>
        <v/>
      </c>
      <c r="L122" s="6" t="s">
        <v>32</v>
      </c>
      <c r="M122" s="205"/>
      <c r="N122" s="101" t="str">
        <f t="shared" si="145"/>
        <v/>
      </c>
      <c r="O122" s="197"/>
      <c r="P122" s="373"/>
      <c r="Q122" s="374"/>
      <c r="R122" s="375"/>
      <c r="S122" s="329" t="str">
        <f>IF(C122="","",IF(COUNTIF('様式Ⅱ(女子4×100mR)'!$C$18:$C$29,C122)=0,"",$A$5))</f>
        <v/>
      </c>
      <c r="T122" s="329" t="str">
        <f>IF(C122="","",IF(COUNTIF('様式Ⅱ(女子4×400mR)'!$C$18:$C$29,C122)=0,"",$A$5))</f>
        <v/>
      </c>
      <c r="Y122" s="195" t="str">
        <f>IF(C122="","",COUNTIF($B$14:$C$462,C122))</f>
        <v/>
      </c>
      <c r="Z122" s="195" t="str">
        <f t="shared" ref="Z122" si="247">IF(C122="","",COUNTIF($J$14:$J$463,J122))</f>
        <v/>
      </c>
      <c r="AA122" s="195" t="str">
        <f t="shared" ref="AA122" si="248">IF(C122="","",IF(AND(Y122&gt;1,Z122&gt;1),1,""))</f>
        <v/>
      </c>
      <c r="AB122" s="195" t="str">
        <f t="shared" si="152"/>
        <v/>
      </c>
      <c r="AC122" s="195" t="str">
        <f t="shared" si="153"/>
        <v/>
      </c>
      <c r="AD122" s="195" t="str">
        <f t="shared" si="154"/>
        <v/>
      </c>
      <c r="AE122" s="195" t="str">
        <f t="shared" si="154"/>
        <v/>
      </c>
      <c r="AF122" s="195" t="str">
        <f t="shared" si="218"/>
        <v/>
      </c>
      <c r="AG122" s="195" t="str">
        <f t="shared" si="218"/>
        <v/>
      </c>
      <c r="AH122" s="195" t="str">
        <f t="shared" si="218"/>
        <v/>
      </c>
      <c r="AI122" s="195" t="str">
        <f t="shared" si="218"/>
        <v/>
      </c>
      <c r="AJ122" s="195" t="str">
        <f t="shared" si="218"/>
        <v/>
      </c>
      <c r="AK122" s="195" t="str">
        <f t="shared" si="218"/>
        <v/>
      </c>
      <c r="AL122" s="195" t="str">
        <f t="shared" si="218"/>
        <v/>
      </c>
      <c r="AM122" s="195" t="str">
        <f t="shared" si="218"/>
        <v/>
      </c>
      <c r="AN122" s="195" t="str">
        <f t="shared" si="218"/>
        <v/>
      </c>
      <c r="AO122" s="195" t="str">
        <f t="shared" si="218"/>
        <v/>
      </c>
      <c r="AP122" s="195" t="str">
        <f t="shared" si="218"/>
        <v/>
      </c>
      <c r="AQ122" s="196" t="str">
        <f>IF(J122&gt;0,"",IF(J123&gt;0,1,""))</f>
        <v/>
      </c>
      <c r="AR122" s="196" t="str">
        <f>IF(J122="","",IF(C122&gt;0,"",1))</f>
        <v/>
      </c>
      <c r="AS122" s="195" t="str">
        <f t="shared" si="223"/>
        <v/>
      </c>
      <c r="AT122" s="195" t="str">
        <f t="shared" si="223"/>
        <v/>
      </c>
      <c r="AU122" s="195" t="str">
        <f t="shared" si="223"/>
        <v/>
      </c>
      <c r="AV122" s="195" t="str">
        <f t="shared" si="223"/>
        <v/>
      </c>
      <c r="AW122" s="196">
        <f>COUNTIF($C$14:C122,C122)</f>
        <v>0</v>
      </c>
      <c r="AX122" s="195" t="str">
        <f t="shared" si="224"/>
        <v/>
      </c>
      <c r="AY122" s="195" t="str">
        <f t="shared" si="224"/>
        <v/>
      </c>
      <c r="AZ122" s="195" t="str">
        <f t="shared" si="224"/>
        <v/>
      </c>
      <c r="BA122" s="195" t="str">
        <f t="shared" si="224"/>
        <v/>
      </c>
    </row>
    <row r="123" spans="1:53" s="17" customFormat="1" ht="18" customHeight="1" thickBot="1">
      <c r="A123" s="344"/>
      <c r="B123" s="398"/>
      <c r="C123" s="400"/>
      <c r="D123" s="400"/>
      <c r="E123" s="400"/>
      <c r="F123" s="98" t="str">
        <f>IF(C122&gt;0,VLOOKUP(C122,女子登録情報!$A$1:$H$2000,5,0),"")</f>
        <v/>
      </c>
      <c r="G123" s="353"/>
      <c r="H123" s="353"/>
      <c r="I123" s="9" t="s">
        <v>33</v>
      </c>
      <c r="J123" s="99"/>
      <c r="K123" s="7" t="str">
        <f>IF(J123&gt;0,VLOOKUP(J123,女子登録情報!$J$2:$K$21,2,0),"")</f>
        <v/>
      </c>
      <c r="L123" s="9" t="s">
        <v>34</v>
      </c>
      <c r="M123" s="213"/>
      <c r="N123" s="101" t="str">
        <f t="shared" si="145"/>
        <v/>
      </c>
      <c r="O123" s="197"/>
      <c r="P123" s="387"/>
      <c r="Q123" s="388"/>
      <c r="R123" s="389"/>
      <c r="S123" s="330"/>
      <c r="T123" s="330"/>
      <c r="Y123" s="195" t="str">
        <f>IF(C122="","",COUNTIF($B$14:$C$462,C122))</f>
        <v/>
      </c>
      <c r="Z123" s="195" t="str">
        <f t="shared" ref="Z123" si="249">IF(C122="","",COUNTIF($J$14:$J$463,J123))</f>
        <v/>
      </c>
      <c r="AA123" s="195" t="str">
        <f t="shared" ref="AA123" si="250">IF(C122="","",IF(AND(Y123&gt;1,Z123&gt;1),1,""))</f>
        <v/>
      </c>
      <c r="AB123" s="195" t="str">
        <f t="shared" si="152"/>
        <v/>
      </c>
      <c r="AC123" s="195" t="str">
        <f t="shared" si="153"/>
        <v/>
      </c>
      <c r="AD123" s="195" t="str">
        <f t="shared" si="154"/>
        <v/>
      </c>
      <c r="AE123" s="195" t="str">
        <f t="shared" si="154"/>
        <v/>
      </c>
      <c r="AF123" s="195" t="str">
        <f t="shared" si="218"/>
        <v/>
      </c>
      <c r="AG123" s="195" t="str">
        <f t="shared" si="218"/>
        <v/>
      </c>
      <c r="AH123" s="195" t="str">
        <f t="shared" si="218"/>
        <v/>
      </c>
      <c r="AI123" s="195" t="str">
        <f t="shared" si="218"/>
        <v/>
      </c>
      <c r="AJ123" s="195" t="str">
        <f t="shared" si="218"/>
        <v/>
      </c>
      <c r="AK123" s="195" t="str">
        <f t="shared" si="218"/>
        <v/>
      </c>
      <c r="AL123" s="195" t="str">
        <f t="shared" si="218"/>
        <v/>
      </c>
      <c r="AM123" s="195" t="str">
        <f t="shared" si="218"/>
        <v/>
      </c>
      <c r="AN123" s="195" t="str">
        <f t="shared" si="218"/>
        <v/>
      </c>
      <c r="AO123" s="195" t="str">
        <f t="shared" si="218"/>
        <v/>
      </c>
      <c r="AP123" s="195" t="str">
        <f t="shared" si="218"/>
        <v/>
      </c>
      <c r="AQ123" s="196" t="str">
        <f>IF(J123&gt;0,"",IF(J124&gt;0,1,""))</f>
        <v/>
      </c>
      <c r="AR123" s="196" t="str">
        <f>IF(J123="","",IF(C122&gt;0,"",1))</f>
        <v/>
      </c>
      <c r="AS123" s="195" t="str">
        <f t="shared" si="223"/>
        <v/>
      </c>
      <c r="AT123" s="195" t="str">
        <f t="shared" si="223"/>
        <v/>
      </c>
      <c r="AU123" s="195" t="str">
        <f t="shared" si="223"/>
        <v/>
      </c>
      <c r="AV123" s="195" t="str">
        <f t="shared" si="223"/>
        <v/>
      </c>
      <c r="AW123" s="196"/>
      <c r="AX123" s="195" t="str">
        <f t="shared" si="224"/>
        <v/>
      </c>
      <c r="AY123" s="195" t="str">
        <f t="shared" si="224"/>
        <v/>
      </c>
      <c r="AZ123" s="195" t="str">
        <f t="shared" si="224"/>
        <v/>
      </c>
      <c r="BA123" s="195" t="str">
        <f t="shared" si="224"/>
        <v/>
      </c>
    </row>
    <row r="124" spans="1:53" s="17" customFormat="1" ht="18" customHeight="1" thickBot="1">
      <c r="A124" s="345"/>
      <c r="B124" s="401" t="s">
        <v>35</v>
      </c>
      <c r="C124" s="392"/>
      <c r="D124" s="102"/>
      <c r="E124" s="102"/>
      <c r="F124" s="103"/>
      <c r="G124" s="354"/>
      <c r="H124" s="354"/>
      <c r="I124" s="10" t="s">
        <v>36</v>
      </c>
      <c r="J124" s="100"/>
      <c r="K124" s="11" t="str">
        <f>IF(J124&gt;0,VLOOKUP(J124,女子登録情報!$J$2:$K$21,2,0),"")</f>
        <v/>
      </c>
      <c r="L124" s="12" t="s">
        <v>37</v>
      </c>
      <c r="M124" s="214"/>
      <c r="N124" s="101" t="str">
        <f t="shared" si="145"/>
        <v/>
      </c>
      <c r="O124" s="200"/>
      <c r="P124" s="394"/>
      <c r="Q124" s="395"/>
      <c r="R124" s="396"/>
      <c r="S124" s="331"/>
      <c r="T124" s="331"/>
      <c r="Y124" s="195" t="str">
        <f>IF(C122="","",COUNTIF($B$14:$C$462,C122))</f>
        <v/>
      </c>
      <c r="Z124" s="195" t="str">
        <f t="shared" ref="Z124" si="251">IF(C122="","",COUNTIF($J$14:$J$463,J124))</f>
        <v/>
      </c>
      <c r="AA124" s="195" t="str">
        <f t="shared" ref="AA124" si="252">IF(C122="","",IF(AND(Y124&gt;1,Z124&gt;1),1,""))</f>
        <v/>
      </c>
      <c r="AB124" s="195" t="str">
        <f t="shared" si="152"/>
        <v/>
      </c>
      <c r="AC124" s="195" t="str">
        <f t="shared" si="153"/>
        <v/>
      </c>
      <c r="AD124" s="195" t="str">
        <f t="shared" si="154"/>
        <v/>
      </c>
      <c r="AE124" s="195" t="str">
        <f t="shared" si="154"/>
        <v/>
      </c>
      <c r="AF124" s="195" t="str">
        <f t="shared" si="218"/>
        <v/>
      </c>
      <c r="AG124" s="195" t="str">
        <f t="shared" si="218"/>
        <v/>
      </c>
      <c r="AH124" s="195" t="str">
        <f t="shared" si="218"/>
        <v/>
      </c>
      <c r="AI124" s="195" t="str">
        <f t="shared" si="218"/>
        <v/>
      </c>
      <c r="AJ124" s="195" t="str">
        <f t="shared" si="218"/>
        <v/>
      </c>
      <c r="AK124" s="195" t="str">
        <f t="shared" si="218"/>
        <v/>
      </c>
      <c r="AL124" s="195" t="str">
        <f t="shared" si="218"/>
        <v/>
      </c>
      <c r="AM124" s="195" t="str">
        <f t="shared" si="218"/>
        <v/>
      </c>
      <c r="AN124" s="195" t="str">
        <f t="shared" si="218"/>
        <v/>
      </c>
      <c r="AO124" s="195" t="str">
        <f t="shared" si="218"/>
        <v/>
      </c>
      <c r="AP124" s="195" t="str">
        <f t="shared" si="218"/>
        <v/>
      </c>
      <c r="AQ124" s="196" t="str">
        <f>IF(C122="","",IF(S122&gt;0,"",IF(T122&gt;0,"",IF(COUNTBLANK(J122:J124)&lt;3,"",1))))</f>
        <v/>
      </c>
      <c r="AR124" s="196" t="str">
        <f>IF(J124="","",IF(C122&gt;0,"",1))</f>
        <v/>
      </c>
      <c r="AS124" s="195" t="str">
        <f t="shared" si="223"/>
        <v/>
      </c>
      <c r="AT124" s="195" t="str">
        <f t="shared" si="223"/>
        <v/>
      </c>
      <c r="AU124" s="195" t="str">
        <f t="shared" si="223"/>
        <v/>
      </c>
      <c r="AV124" s="195" t="str">
        <f t="shared" si="223"/>
        <v/>
      </c>
      <c r="AW124" s="196"/>
      <c r="AX124" s="195" t="str">
        <f t="shared" si="224"/>
        <v/>
      </c>
      <c r="AY124" s="195" t="str">
        <f t="shared" si="224"/>
        <v/>
      </c>
      <c r="AZ124" s="195" t="str">
        <f t="shared" si="224"/>
        <v/>
      </c>
      <c r="BA124" s="195" t="str">
        <f t="shared" si="224"/>
        <v/>
      </c>
    </row>
    <row r="125" spans="1:53" s="17" customFormat="1" ht="18" customHeight="1" thickTop="1" thickBot="1">
      <c r="A125" s="343">
        <v>38</v>
      </c>
      <c r="B125" s="397" t="s">
        <v>1234</v>
      </c>
      <c r="C125" s="399"/>
      <c r="D125" s="399" t="str">
        <f>IF(C125&gt;0,VLOOKUP(C125,女子登録情報!$A$1:$H$2000,3,0),"")</f>
        <v/>
      </c>
      <c r="E125" s="399" t="str">
        <f>IF(C125&gt;0,VLOOKUP(C125,女子登録情報!$A$1:$H$2000,4,0),"")</f>
        <v/>
      </c>
      <c r="F125" s="97" t="str">
        <f>IF(C125&gt;0,VLOOKUP(C125,女子登録情報!$A$1:$H$2000,8,0),"")</f>
        <v/>
      </c>
      <c r="G125" s="352" t="e">
        <f>IF(F126&gt;0,VLOOKUP(F126,女子登録情報!$M$2:$N$48,2,0),"")</f>
        <v>#N/A</v>
      </c>
      <c r="H125" s="352" t="str">
        <f>IF(C125&gt;0,TEXT(C125,"100000000"),"")</f>
        <v/>
      </c>
      <c r="I125" s="6" t="s">
        <v>29</v>
      </c>
      <c r="J125" s="99"/>
      <c r="K125" s="7" t="str">
        <f>IF(J125&gt;0,VLOOKUP(J125,女子登録情報!$J$1:$K$21,2,0),"")</f>
        <v/>
      </c>
      <c r="L125" s="6" t="s">
        <v>32</v>
      </c>
      <c r="M125" s="205"/>
      <c r="N125" s="101" t="str">
        <f t="shared" si="145"/>
        <v/>
      </c>
      <c r="O125" s="197"/>
      <c r="P125" s="373"/>
      <c r="Q125" s="374"/>
      <c r="R125" s="375"/>
      <c r="S125" s="329" t="str">
        <f>IF(C125="","",IF(COUNTIF('様式Ⅱ(女子4×100mR)'!$C$18:$C$29,C125)=0,"",$A$5))</f>
        <v/>
      </c>
      <c r="T125" s="329" t="str">
        <f>IF(C125="","",IF(COUNTIF('様式Ⅱ(女子4×400mR)'!$C$18:$C$29,C125)=0,"",$A$5))</f>
        <v/>
      </c>
      <c r="Y125" s="195" t="str">
        <f>IF(C125="","",COUNTIF($B$14:$C$462,C125))</f>
        <v/>
      </c>
      <c r="Z125" s="195" t="str">
        <f t="shared" ref="Z125" si="253">IF(C125="","",COUNTIF($J$14:$J$463,J125))</f>
        <v/>
      </c>
      <c r="AA125" s="195" t="str">
        <f t="shared" ref="AA125" si="254">IF(C125="","",IF(AND(Y125&gt;1,Z125&gt;1),1,""))</f>
        <v/>
      </c>
      <c r="AB125" s="195" t="str">
        <f t="shared" si="152"/>
        <v/>
      </c>
      <c r="AC125" s="195" t="str">
        <f t="shared" si="153"/>
        <v/>
      </c>
      <c r="AD125" s="195" t="str">
        <f t="shared" si="154"/>
        <v/>
      </c>
      <c r="AE125" s="195" t="str">
        <f t="shared" si="154"/>
        <v/>
      </c>
      <c r="AF125" s="195" t="str">
        <f t="shared" si="218"/>
        <v/>
      </c>
      <c r="AG125" s="195" t="str">
        <f t="shared" si="218"/>
        <v/>
      </c>
      <c r="AH125" s="195" t="str">
        <f t="shared" si="218"/>
        <v/>
      </c>
      <c r="AI125" s="195" t="str">
        <f t="shared" si="218"/>
        <v/>
      </c>
      <c r="AJ125" s="195" t="str">
        <f t="shared" si="218"/>
        <v/>
      </c>
      <c r="AK125" s="195" t="str">
        <f t="shared" si="218"/>
        <v/>
      </c>
      <c r="AL125" s="195" t="str">
        <f t="shared" si="218"/>
        <v/>
      </c>
      <c r="AM125" s="195" t="str">
        <f t="shared" si="218"/>
        <v/>
      </c>
      <c r="AN125" s="195" t="str">
        <f t="shared" si="218"/>
        <v/>
      </c>
      <c r="AO125" s="195" t="str">
        <f t="shared" si="218"/>
        <v/>
      </c>
      <c r="AP125" s="195" t="str">
        <f t="shared" si="218"/>
        <v/>
      </c>
      <c r="AQ125" s="196" t="str">
        <f>IF(J125&gt;0,"",IF(J126&gt;0,1,""))</f>
        <v/>
      </c>
      <c r="AR125" s="196" t="str">
        <f>IF(J125="","",IF(C125&gt;0,"",1))</f>
        <v/>
      </c>
      <c r="AS125" s="195" t="str">
        <f t="shared" si="223"/>
        <v/>
      </c>
      <c r="AT125" s="195" t="str">
        <f t="shared" si="223"/>
        <v/>
      </c>
      <c r="AU125" s="195" t="str">
        <f t="shared" si="223"/>
        <v/>
      </c>
      <c r="AV125" s="195" t="str">
        <f t="shared" si="223"/>
        <v/>
      </c>
      <c r="AW125" s="196">
        <f>COUNTIF($C$14:C125,C125)</f>
        <v>0</v>
      </c>
      <c r="AX125" s="195" t="str">
        <f t="shared" si="224"/>
        <v/>
      </c>
      <c r="AY125" s="195" t="str">
        <f t="shared" si="224"/>
        <v/>
      </c>
      <c r="AZ125" s="195" t="str">
        <f t="shared" si="224"/>
        <v/>
      </c>
      <c r="BA125" s="195" t="str">
        <f t="shared" si="224"/>
        <v/>
      </c>
    </row>
    <row r="126" spans="1:53" s="17" customFormat="1" ht="18" customHeight="1" thickBot="1">
      <c r="A126" s="344"/>
      <c r="B126" s="398"/>
      <c r="C126" s="400"/>
      <c r="D126" s="400"/>
      <c r="E126" s="400"/>
      <c r="F126" s="98" t="str">
        <f>IF(C125&gt;0,VLOOKUP(C125,女子登録情報!$A$1:$H$2000,5,0),"")</f>
        <v/>
      </c>
      <c r="G126" s="353"/>
      <c r="H126" s="353"/>
      <c r="I126" s="9" t="s">
        <v>33</v>
      </c>
      <c r="J126" s="99"/>
      <c r="K126" s="7" t="str">
        <f>IF(J126&gt;0,VLOOKUP(J126,女子登録情報!$J$2:$K$21,2,0),"")</f>
        <v/>
      </c>
      <c r="L126" s="9" t="s">
        <v>34</v>
      </c>
      <c r="M126" s="213"/>
      <c r="N126" s="101" t="str">
        <f t="shared" si="145"/>
        <v/>
      </c>
      <c r="O126" s="197"/>
      <c r="P126" s="387"/>
      <c r="Q126" s="388"/>
      <c r="R126" s="389"/>
      <c r="S126" s="330"/>
      <c r="T126" s="330"/>
      <c r="Y126" s="195" t="str">
        <f>IF(C125="","",COUNTIF($B$14:$C$462,C125))</f>
        <v/>
      </c>
      <c r="Z126" s="195" t="str">
        <f t="shared" ref="Z126" si="255">IF(C125="","",COUNTIF($J$14:$J$463,J126))</f>
        <v/>
      </c>
      <c r="AA126" s="195" t="str">
        <f t="shared" ref="AA126" si="256">IF(C125="","",IF(AND(Y126&gt;1,Z126&gt;1),1,""))</f>
        <v/>
      </c>
      <c r="AB126" s="195" t="str">
        <f t="shared" si="152"/>
        <v/>
      </c>
      <c r="AC126" s="195" t="str">
        <f t="shared" si="153"/>
        <v/>
      </c>
      <c r="AD126" s="195" t="str">
        <f t="shared" si="154"/>
        <v/>
      </c>
      <c r="AE126" s="195" t="str">
        <f t="shared" si="154"/>
        <v/>
      </c>
      <c r="AF126" s="195" t="str">
        <f t="shared" si="218"/>
        <v/>
      </c>
      <c r="AG126" s="195" t="str">
        <f t="shared" si="218"/>
        <v/>
      </c>
      <c r="AH126" s="195" t="str">
        <f t="shared" si="218"/>
        <v/>
      </c>
      <c r="AI126" s="195" t="str">
        <f t="shared" si="218"/>
        <v/>
      </c>
      <c r="AJ126" s="195" t="str">
        <f t="shared" si="218"/>
        <v/>
      </c>
      <c r="AK126" s="195" t="str">
        <f t="shared" si="218"/>
        <v/>
      </c>
      <c r="AL126" s="195" t="str">
        <f t="shared" si="218"/>
        <v/>
      </c>
      <c r="AM126" s="195" t="str">
        <f t="shared" si="218"/>
        <v/>
      </c>
      <c r="AN126" s="195" t="str">
        <f t="shared" si="218"/>
        <v/>
      </c>
      <c r="AO126" s="195" t="str">
        <f t="shared" si="218"/>
        <v/>
      </c>
      <c r="AP126" s="195" t="str">
        <f t="shared" si="218"/>
        <v/>
      </c>
      <c r="AQ126" s="196" t="str">
        <f>IF(J126&gt;0,"",IF(J127&gt;0,1,""))</f>
        <v/>
      </c>
      <c r="AR126" s="196" t="str">
        <f>IF(J126="","",IF(C125&gt;0,"",1))</f>
        <v/>
      </c>
      <c r="AS126" s="195" t="str">
        <f t="shared" ref="AS126:AV141" si="257">IF($J126="","",COUNTIF($M126,AS$13))</f>
        <v/>
      </c>
      <c r="AT126" s="195" t="str">
        <f t="shared" si="257"/>
        <v/>
      </c>
      <c r="AU126" s="195" t="str">
        <f t="shared" si="257"/>
        <v/>
      </c>
      <c r="AV126" s="195" t="str">
        <f t="shared" si="257"/>
        <v/>
      </c>
      <c r="AW126" s="196"/>
      <c r="AX126" s="195" t="str">
        <f t="shared" ref="AX126:BA141" si="258">IF($J126="","",COUNTIF($M126,AX$13))</f>
        <v/>
      </c>
      <c r="AY126" s="195" t="str">
        <f t="shared" si="258"/>
        <v/>
      </c>
      <c r="AZ126" s="195" t="str">
        <f t="shared" si="258"/>
        <v/>
      </c>
      <c r="BA126" s="195" t="str">
        <f t="shared" si="258"/>
        <v/>
      </c>
    </row>
    <row r="127" spans="1:53" s="17" customFormat="1" ht="18" customHeight="1" thickBot="1">
      <c r="A127" s="345"/>
      <c r="B127" s="401" t="s">
        <v>35</v>
      </c>
      <c r="C127" s="392"/>
      <c r="D127" s="102"/>
      <c r="E127" s="102"/>
      <c r="F127" s="103"/>
      <c r="G127" s="354"/>
      <c r="H127" s="354"/>
      <c r="I127" s="10" t="s">
        <v>36</v>
      </c>
      <c r="J127" s="100"/>
      <c r="K127" s="11" t="str">
        <f>IF(J127&gt;0,VLOOKUP(J127,女子登録情報!$J$2:$K$21,2,0),"")</f>
        <v/>
      </c>
      <c r="L127" s="12" t="s">
        <v>37</v>
      </c>
      <c r="M127" s="214"/>
      <c r="N127" s="101" t="str">
        <f t="shared" si="145"/>
        <v/>
      </c>
      <c r="O127" s="200"/>
      <c r="P127" s="394"/>
      <c r="Q127" s="395"/>
      <c r="R127" s="396"/>
      <c r="S127" s="331"/>
      <c r="T127" s="331"/>
      <c r="Y127" s="195" t="str">
        <f>IF(C125="","",COUNTIF($B$14:$C$462,C125))</f>
        <v/>
      </c>
      <c r="Z127" s="195" t="str">
        <f t="shared" ref="Z127" si="259">IF(C125="","",COUNTIF($J$14:$J$463,J127))</f>
        <v/>
      </c>
      <c r="AA127" s="195" t="str">
        <f t="shared" ref="AA127" si="260">IF(C125="","",IF(AND(Y127&gt;1,Z127&gt;1),1,""))</f>
        <v/>
      </c>
      <c r="AB127" s="195" t="str">
        <f t="shared" si="152"/>
        <v/>
      </c>
      <c r="AC127" s="195" t="str">
        <f t="shared" si="153"/>
        <v/>
      </c>
      <c r="AD127" s="195" t="str">
        <f t="shared" si="154"/>
        <v/>
      </c>
      <c r="AE127" s="195" t="str">
        <f t="shared" si="154"/>
        <v/>
      </c>
      <c r="AF127" s="195" t="str">
        <f t="shared" si="218"/>
        <v/>
      </c>
      <c r="AG127" s="195" t="str">
        <f t="shared" si="218"/>
        <v/>
      </c>
      <c r="AH127" s="195" t="str">
        <f t="shared" si="218"/>
        <v/>
      </c>
      <c r="AI127" s="195" t="str">
        <f t="shared" si="218"/>
        <v/>
      </c>
      <c r="AJ127" s="195" t="str">
        <f t="shared" si="218"/>
        <v/>
      </c>
      <c r="AK127" s="195" t="str">
        <f t="shared" si="218"/>
        <v/>
      </c>
      <c r="AL127" s="195" t="str">
        <f t="shared" si="218"/>
        <v/>
      </c>
      <c r="AM127" s="195" t="str">
        <f t="shared" si="218"/>
        <v/>
      </c>
      <c r="AN127" s="195" t="str">
        <f t="shared" si="218"/>
        <v/>
      </c>
      <c r="AO127" s="195" t="str">
        <f t="shared" si="218"/>
        <v/>
      </c>
      <c r="AP127" s="195" t="str">
        <f t="shared" si="218"/>
        <v/>
      </c>
      <c r="AQ127" s="196" t="str">
        <f>IF(C125="","",IF(S125&gt;0,"",IF(T125&gt;0,"",IF(COUNTBLANK(J125:J127)&lt;3,"",1))))</f>
        <v/>
      </c>
      <c r="AR127" s="196" t="str">
        <f>IF(J127="","",IF(C125&gt;0,"",1))</f>
        <v/>
      </c>
      <c r="AS127" s="195" t="str">
        <f t="shared" si="257"/>
        <v/>
      </c>
      <c r="AT127" s="195" t="str">
        <f t="shared" si="257"/>
        <v/>
      </c>
      <c r="AU127" s="195" t="str">
        <f t="shared" si="257"/>
        <v/>
      </c>
      <c r="AV127" s="195" t="str">
        <f t="shared" si="257"/>
        <v/>
      </c>
      <c r="AW127" s="196"/>
      <c r="AX127" s="195" t="str">
        <f t="shared" si="258"/>
        <v/>
      </c>
      <c r="AY127" s="195" t="str">
        <f t="shared" si="258"/>
        <v/>
      </c>
      <c r="AZ127" s="195" t="str">
        <f t="shared" si="258"/>
        <v/>
      </c>
      <c r="BA127" s="195" t="str">
        <f t="shared" si="258"/>
        <v/>
      </c>
    </row>
    <row r="128" spans="1:53" s="17" customFormat="1" ht="18" customHeight="1" thickTop="1" thickBot="1">
      <c r="A128" s="343">
        <v>39</v>
      </c>
      <c r="B128" s="397" t="s">
        <v>1234</v>
      </c>
      <c r="C128" s="399"/>
      <c r="D128" s="399" t="str">
        <f>IF(C128&gt;0,VLOOKUP(C128,女子登録情報!$A$1:$H$2000,3,0),"")</f>
        <v/>
      </c>
      <c r="E128" s="399" t="str">
        <f>IF(C128&gt;0,VLOOKUP(C128,女子登録情報!$A$1:$H$2000,4,0),"")</f>
        <v/>
      </c>
      <c r="F128" s="97" t="str">
        <f>IF(C128&gt;0,VLOOKUP(C128,女子登録情報!$A$1:$H$2000,8,0),"")</f>
        <v/>
      </c>
      <c r="G128" s="352" t="e">
        <f>IF(F129&gt;0,VLOOKUP(F129,女子登録情報!$M$2:$N$48,2,0),"")</f>
        <v>#N/A</v>
      </c>
      <c r="H128" s="352" t="str">
        <f>IF(C128&gt;0,TEXT(C128,"100000000"),"")</f>
        <v/>
      </c>
      <c r="I128" s="6" t="s">
        <v>29</v>
      </c>
      <c r="J128" s="99"/>
      <c r="K128" s="7" t="str">
        <f>IF(J128&gt;0,VLOOKUP(J128,女子登録情報!$J$1:$K$21,2,0),"")</f>
        <v/>
      </c>
      <c r="L128" s="6" t="s">
        <v>32</v>
      </c>
      <c r="M128" s="205"/>
      <c r="N128" s="101" t="str">
        <f t="shared" si="145"/>
        <v/>
      </c>
      <c r="O128" s="197"/>
      <c r="P128" s="373"/>
      <c r="Q128" s="374"/>
      <c r="R128" s="375"/>
      <c r="S128" s="329" t="str">
        <f>IF(C128="","",IF(COUNTIF('様式Ⅱ(女子4×100mR)'!$C$18:$C$29,C128)=0,"",$A$5))</f>
        <v/>
      </c>
      <c r="T128" s="329" t="str">
        <f>IF(C128="","",IF(COUNTIF('様式Ⅱ(女子4×400mR)'!$C$18:$C$29,C128)=0,"",$A$5))</f>
        <v/>
      </c>
      <c r="Y128" s="195" t="str">
        <f>IF(C128="","",COUNTIF($B$14:$C$462,C128))</f>
        <v/>
      </c>
      <c r="Z128" s="195" t="str">
        <f t="shared" ref="Z128" si="261">IF(C128="","",COUNTIF($J$14:$J$463,J128))</f>
        <v/>
      </c>
      <c r="AA128" s="195" t="str">
        <f t="shared" ref="AA128" si="262">IF(C128="","",IF(AND(Y128&gt;1,Z128&gt;1),1,""))</f>
        <v/>
      </c>
      <c r="AB128" s="195" t="str">
        <f t="shared" si="152"/>
        <v/>
      </c>
      <c r="AC128" s="195" t="str">
        <f t="shared" si="153"/>
        <v/>
      </c>
      <c r="AD128" s="195" t="str">
        <f t="shared" si="154"/>
        <v/>
      </c>
      <c r="AE128" s="195" t="str">
        <f t="shared" si="154"/>
        <v/>
      </c>
      <c r="AF128" s="195" t="str">
        <f t="shared" si="218"/>
        <v/>
      </c>
      <c r="AG128" s="195" t="str">
        <f t="shared" si="218"/>
        <v/>
      </c>
      <c r="AH128" s="195" t="str">
        <f t="shared" si="218"/>
        <v/>
      </c>
      <c r="AI128" s="195" t="str">
        <f t="shared" si="218"/>
        <v/>
      </c>
      <c r="AJ128" s="195" t="str">
        <f t="shared" si="218"/>
        <v/>
      </c>
      <c r="AK128" s="195" t="str">
        <f t="shared" si="218"/>
        <v/>
      </c>
      <c r="AL128" s="195" t="str">
        <f t="shared" si="218"/>
        <v/>
      </c>
      <c r="AM128" s="195" t="str">
        <f t="shared" si="218"/>
        <v/>
      </c>
      <c r="AN128" s="195" t="str">
        <f t="shared" si="218"/>
        <v/>
      </c>
      <c r="AO128" s="195" t="str">
        <f t="shared" si="218"/>
        <v/>
      </c>
      <c r="AP128" s="195" t="str">
        <f t="shared" si="218"/>
        <v/>
      </c>
      <c r="AQ128" s="196" t="str">
        <f>IF(J128&gt;0,"",IF(J129&gt;0,1,""))</f>
        <v/>
      </c>
      <c r="AR128" s="196" t="str">
        <f>IF(J128="","",IF(C128&gt;0,"",1))</f>
        <v/>
      </c>
      <c r="AS128" s="195" t="str">
        <f t="shared" si="257"/>
        <v/>
      </c>
      <c r="AT128" s="195" t="str">
        <f t="shared" si="257"/>
        <v/>
      </c>
      <c r="AU128" s="195" t="str">
        <f t="shared" si="257"/>
        <v/>
      </c>
      <c r="AV128" s="195" t="str">
        <f t="shared" si="257"/>
        <v/>
      </c>
      <c r="AW128" s="196">
        <f>COUNTIF($C$14:C128,C128)</f>
        <v>0</v>
      </c>
      <c r="AX128" s="195" t="str">
        <f t="shared" si="258"/>
        <v/>
      </c>
      <c r="AY128" s="195" t="str">
        <f t="shared" si="258"/>
        <v/>
      </c>
      <c r="AZ128" s="195" t="str">
        <f t="shared" si="258"/>
        <v/>
      </c>
      <c r="BA128" s="195" t="str">
        <f t="shared" si="258"/>
        <v/>
      </c>
    </row>
    <row r="129" spans="1:53" s="17" customFormat="1" ht="18" customHeight="1" thickBot="1">
      <c r="A129" s="344"/>
      <c r="B129" s="398"/>
      <c r="C129" s="400"/>
      <c r="D129" s="400"/>
      <c r="E129" s="400"/>
      <c r="F129" s="98" t="str">
        <f>IF(C128&gt;0,VLOOKUP(C128,女子登録情報!$A$1:$H$2000,5,0),"")</f>
        <v/>
      </c>
      <c r="G129" s="353"/>
      <c r="H129" s="353"/>
      <c r="I129" s="9" t="s">
        <v>33</v>
      </c>
      <c r="J129" s="99"/>
      <c r="K129" s="7" t="str">
        <f>IF(J129&gt;0,VLOOKUP(J129,女子登録情報!$J$2:$K$21,2,0),"")</f>
        <v/>
      </c>
      <c r="L129" s="9" t="s">
        <v>34</v>
      </c>
      <c r="M129" s="213"/>
      <c r="N129" s="101" t="str">
        <f t="shared" si="145"/>
        <v/>
      </c>
      <c r="O129" s="197"/>
      <c r="P129" s="387"/>
      <c r="Q129" s="388"/>
      <c r="R129" s="389"/>
      <c r="S129" s="330"/>
      <c r="T129" s="330"/>
      <c r="Y129" s="195" t="str">
        <f>IF(C128="","",COUNTIF($B$14:$C$462,C128))</f>
        <v/>
      </c>
      <c r="Z129" s="195" t="str">
        <f t="shared" ref="Z129" si="263">IF(C128="","",COUNTIF($J$14:$J$463,J129))</f>
        <v/>
      </c>
      <c r="AA129" s="195" t="str">
        <f t="shared" ref="AA129" si="264">IF(C128="","",IF(AND(Y129&gt;1,Z129&gt;1),1,""))</f>
        <v/>
      </c>
      <c r="AB129" s="195" t="str">
        <f t="shared" si="152"/>
        <v/>
      </c>
      <c r="AC129" s="195" t="str">
        <f t="shared" si="153"/>
        <v/>
      </c>
      <c r="AD129" s="195" t="str">
        <f t="shared" si="154"/>
        <v/>
      </c>
      <c r="AE129" s="195" t="str">
        <f t="shared" si="154"/>
        <v/>
      </c>
      <c r="AF129" s="195" t="str">
        <f t="shared" si="218"/>
        <v/>
      </c>
      <c r="AG129" s="195" t="str">
        <f t="shared" si="218"/>
        <v/>
      </c>
      <c r="AH129" s="195" t="str">
        <f t="shared" si="218"/>
        <v/>
      </c>
      <c r="AI129" s="195" t="str">
        <f t="shared" si="218"/>
        <v/>
      </c>
      <c r="AJ129" s="195" t="str">
        <f t="shared" si="218"/>
        <v/>
      </c>
      <c r="AK129" s="195" t="str">
        <f t="shared" si="218"/>
        <v/>
      </c>
      <c r="AL129" s="195" t="str">
        <f t="shared" si="218"/>
        <v/>
      </c>
      <c r="AM129" s="195" t="str">
        <f t="shared" si="218"/>
        <v/>
      </c>
      <c r="AN129" s="195" t="str">
        <f t="shared" si="218"/>
        <v/>
      </c>
      <c r="AO129" s="195" t="str">
        <f t="shared" si="218"/>
        <v/>
      </c>
      <c r="AP129" s="195" t="str">
        <f t="shared" si="218"/>
        <v/>
      </c>
      <c r="AQ129" s="196" t="str">
        <f>IF(J129&gt;0,"",IF(J130&gt;0,1,""))</f>
        <v/>
      </c>
      <c r="AR129" s="196" t="str">
        <f>IF(J129="","",IF(C128&gt;0,"",1))</f>
        <v/>
      </c>
      <c r="AS129" s="195" t="str">
        <f t="shared" si="257"/>
        <v/>
      </c>
      <c r="AT129" s="195" t="str">
        <f t="shared" si="257"/>
        <v/>
      </c>
      <c r="AU129" s="195" t="str">
        <f t="shared" si="257"/>
        <v/>
      </c>
      <c r="AV129" s="195" t="str">
        <f t="shared" si="257"/>
        <v/>
      </c>
      <c r="AW129" s="196"/>
      <c r="AX129" s="195" t="str">
        <f t="shared" si="258"/>
        <v/>
      </c>
      <c r="AY129" s="195" t="str">
        <f t="shared" si="258"/>
        <v/>
      </c>
      <c r="AZ129" s="195" t="str">
        <f t="shared" si="258"/>
        <v/>
      </c>
      <c r="BA129" s="195" t="str">
        <f t="shared" si="258"/>
        <v/>
      </c>
    </row>
    <row r="130" spans="1:53" s="17" customFormat="1" ht="18" customHeight="1" thickBot="1">
      <c r="A130" s="345"/>
      <c r="B130" s="401" t="s">
        <v>35</v>
      </c>
      <c r="C130" s="392"/>
      <c r="D130" s="102"/>
      <c r="E130" s="102"/>
      <c r="F130" s="103"/>
      <c r="G130" s="354"/>
      <c r="H130" s="354"/>
      <c r="I130" s="10" t="s">
        <v>36</v>
      </c>
      <c r="J130" s="100"/>
      <c r="K130" s="11" t="str">
        <f>IF(J130&gt;0,VLOOKUP(J130,女子登録情報!$J$2:$K$21,2,0),"")</f>
        <v/>
      </c>
      <c r="L130" s="12" t="s">
        <v>37</v>
      </c>
      <c r="M130" s="214"/>
      <c r="N130" s="101" t="str">
        <f t="shared" si="145"/>
        <v/>
      </c>
      <c r="O130" s="200"/>
      <c r="P130" s="394"/>
      <c r="Q130" s="395"/>
      <c r="R130" s="396"/>
      <c r="S130" s="331"/>
      <c r="T130" s="331"/>
      <c r="Y130" s="195" t="str">
        <f>IF(C128="","",COUNTIF($B$14:$C$462,C128))</f>
        <v/>
      </c>
      <c r="Z130" s="195" t="str">
        <f t="shared" ref="Z130" si="265">IF(C128="","",COUNTIF($J$14:$J$463,J130))</f>
        <v/>
      </c>
      <c r="AA130" s="195" t="str">
        <f t="shared" ref="AA130" si="266">IF(C128="","",IF(AND(Y130&gt;1,Z130&gt;1),1,""))</f>
        <v/>
      </c>
      <c r="AB130" s="195" t="str">
        <f t="shared" si="152"/>
        <v/>
      </c>
      <c r="AC130" s="195" t="str">
        <f t="shared" si="153"/>
        <v/>
      </c>
      <c r="AD130" s="195" t="str">
        <f t="shared" si="154"/>
        <v/>
      </c>
      <c r="AE130" s="195" t="str">
        <f t="shared" si="154"/>
        <v/>
      </c>
      <c r="AF130" s="195" t="str">
        <f t="shared" si="218"/>
        <v/>
      </c>
      <c r="AG130" s="195" t="str">
        <f t="shared" si="218"/>
        <v/>
      </c>
      <c r="AH130" s="195" t="str">
        <f t="shared" si="218"/>
        <v/>
      </c>
      <c r="AI130" s="195" t="str">
        <f t="shared" si="218"/>
        <v/>
      </c>
      <c r="AJ130" s="195" t="str">
        <f t="shared" si="218"/>
        <v/>
      </c>
      <c r="AK130" s="195" t="str">
        <f t="shared" si="218"/>
        <v/>
      </c>
      <c r="AL130" s="195" t="str">
        <f t="shared" si="218"/>
        <v/>
      </c>
      <c r="AM130" s="195" t="str">
        <f t="shared" si="218"/>
        <v/>
      </c>
      <c r="AN130" s="195" t="str">
        <f t="shared" si="218"/>
        <v/>
      </c>
      <c r="AO130" s="195" t="str">
        <f t="shared" si="218"/>
        <v/>
      </c>
      <c r="AP130" s="195" t="str">
        <f t="shared" si="218"/>
        <v/>
      </c>
      <c r="AQ130" s="196" t="str">
        <f>IF(C128="","",IF(S128&gt;0,"",IF(T128&gt;0,"",IF(COUNTBLANK(J128:J130)&lt;3,"",1))))</f>
        <v/>
      </c>
      <c r="AR130" s="196" t="str">
        <f>IF(J130="","",IF(C128&gt;0,"",1))</f>
        <v/>
      </c>
      <c r="AS130" s="195" t="str">
        <f t="shared" si="257"/>
        <v/>
      </c>
      <c r="AT130" s="195" t="str">
        <f t="shared" si="257"/>
        <v/>
      </c>
      <c r="AU130" s="195" t="str">
        <f t="shared" si="257"/>
        <v/>
      </c>
      <c r="AV130" s="195" t="str">
        <f t="shared" si="257"/>
        <v/>
      </c>
      <c r="AW130" s="196"/>
      <c r="AX130" s="195" t="str">
        <f t="shared" si="258"/>
        <v/>
      </c>
      <c r="AY130" s="195" t="str">
        <f t="shared" si="258"/>
        <v/>
      </c>
      <c r="AZ130" s="195" t="str">
        <f t="shared" si="258"/>
        <v/>
      </c>
      <c r="BA130" s="195" t="str">
        <f t="shared" si="258"/>
        <v/>
      </c>
    </row>
    <row r="131" spans="1:53" s="17" customFormat="1" ht="18" customHeight="1" thickTop="1" thickBot="1">
      <c r="A131" s="343">
        <v>40</v>
      </c>
      <c r="B131" s="397" t="s">
        <v>1234</v>
      </c>
      <c r="C131" s="399"/>
      <c r="D131" s="399" t="str">
        <f>IF(C131&gt;0,VLOOKUP(C131,女子登録情報!$A$1:$H$2000,3,0),"")</f>
        <v/>
      </c>
      <c r="E131" s="399" t="str">
        <f>IF(C131&gt;0,VLOOKUP(C131,女子登録情報!$A$1:$H$2000,4,0),"")</f>
        <v/>
      </c>
      <c r="F131" s="97" t="str">
        <f>IF(C131&gt;0,VLOOKUP(C131,女子登録情報!$A$1:$H$2000,8,0),"")</f>
        <v/>
      </c>
      <c r="G131" s="352" t="e">
        <f>IF(F132&gt;0,VLOOKUP(F132,女子登録情報!$M$2:$N$48,2,0),"")</f>
        <v>#N/A</v>
      </c>
      <c r="H131" s="352" t="str">
        <f>IF(C131&gt;0,TEXT(C131,"100000000"),"")</f>
        <v/>
      </c>
      <c r="I131" s="6" t="s">
        <v>29</v>
      </c>
      <c r="J131" s="99"/>
      <c r="K131" s="7" t="str">
        <f>IF(J131&gt;0,VLOOKUP(J131,女子登録情報!$J$1:$K$21,2,0),"")</f>
        <v/>
      </c>
      <c r="L131" s="6" t="s">
        <v>32</v>
      </c>
      <c r="M131" s="205"/>
      <c r="N131" s="101" t="str">
        <f t="shared" si="145"/>
        <v/>
      </c>
      <c r="O131" s="197"/>
      <c r="P131" s="373"/>
      <c r="Q131" s="374"/>
      <c r="R131" s="375"/>
      <c r="S131" s="329" t="str">
        <f>IF(C131="","",IF(COUNTIF('様式Ⅱ(女子4×100mR)'!$C$18:$C$29,C131)=0,"",$A$5))</f>
        <v/>
      </c>
      <c r="T131" s="329" t="str">
        <f>IF(C131="","",IF(COUNTIF('様式Ⅱ(女子4×400mR)'!$C$18:$C$29,C131)=0,"",$A$5))</f>
        <v/>
      </c>
      <c r="Y131" s="195" t="str">
        <f>IF(C131="","",COUNTIF($B$14:$C$462,C131))</f>
        <v/>
      </c>
      <c r="Z131" s="195" t="str">
        <f t="shared" ref="Z131" si="267">IF(C131="","",COUNTIF($J$14:$J$463,J131))</f>
        <v/>
      </c>
      <c r="AA131" s="195" t="str">
        <f t="shared" ref="AA131" si="268">IF(C131="","",IF(AND(Y131&gt;1,Z131&gt;1),1,""))</f>
        <v/>
      </c>
      <c r="AB131" s="195" t="str">
        <f t="shared" si="152"/>
        <v/>
      </c>
      <c r="AC131" s="195" t="str">
        <f t="shared" si="153"/>
        <v/>
      </c>
      <c r="AD131" s="195" t="str">
        <f t="shared" si="154"/>
        <v/>
      </c>
      <c r="AE131" s="195" t="str">
        <f t="shared" si="154"/>
        <v/>
      </c>
      <c r="AF131" s="195" t="str">
        <f t="shared" si="218"/>
        <v/>
      </c>
      <c r="AG131" s="195" t="str">
        <f t="shared" si="218"/>
        <v/>
      </c>
      <c r="AH131" s="195" t="str">
        <f t="shared" si="218"/>
        <v/>
      </c>
      <c r="AI131" s="195" t="str">
        <f t="shared" si="218"/>
        <v/>
      </c>
      <c r="AJ131" s="195" t="str">
        <f t="shared" si="218"/>
        <v/>
      </c>
      <c r="AK131" s="195" t="str">
        <f t="shared" si="218"/>
        <v/>
      </c>
      <c r="AL131" s="195" t="str">
        <f t="shared" ref="AF131:AP154" si="269">IF($J131="","",COUNTIF($M131,AL$13))</f>
        <v/>
      </c>
      <c r="AM131" s="195" t="str">
        <f t="shared" si="269"/>
        <v/>
      </c>
      <c r="AN131" s="195" t="str">
        <f t="shared" si="269"/>
        <v/>
      </c>
      <c r="AO131" s="195" t="str">
        <f t="shared" si="269"/>
        <v/>
      </c>
      <c r="AP131" s="195" t="str">
        <f t="shared" si="269"/>
        <v/>
      </c>
      <c r="AQ131" s="196" t="str">
        <f>IF(J131&gt;0,"",IF(J132&gt;0,1,""))</f>
        <v/>
      </c>
      <c r="AR131" s="196" t="str">
        <f>IF(J131="","",IF(C131&gt;0,"",1))</f>
        <v/>
      </c>
      <c r="AS131" s="195" t="str">
        <f t="shared" si="257"/>
        <v/>
      </c>
      <c r="AT131" s="195" t="str">
        <f t="shared" si="257"/>
        <v/>
      </c>
      <c r="AU131" s="195" t="str">
        <f t="shared" si="257"/>
        <v/>
      </c>
      <c r="AV131" s="195" t="str">
        <f t="shared" si="257"/>
        <v/>
      </c>
      <c r="AW131" s="196">
        <f>COUNTIF($C$14:C131,C131)</f>
        <v>0</v>
      </c>
      <c r="AX131" s="195" t="str">
        <f t="shared" si="258"/>
        <v/>
      </c>
      <c r="AY131" s="195" t="str">
        <f t="shared" si="258"/>
        <v/>
      </c>
      <c r="AZ131" s="195" t="str">
        <f t="shared" si="258"/>
        <v/>
      </c>
      <c r="BA131" s="195" t="str">
        <f t="shared" si="258"/>
        <v/>
      </c>
    </row>
    <row r="132" spans="1:53" s="17" customFormat="1" ht="18" customHeight="1" thickBot="1">
      <c r="A132" s="344"/>
      <c r="B132" s="398"/>
      <c r="C132" s="400"/>
      <c r="D132" s="400"/>
      <c r="E132" s="400"/>
      <c r="F132" s="98" t="str">
        <f>IF(C131&gt;0,VLOOKUP(C131,女子登録情報!$A$1:$H$2000,5,0),"")</f>
        <v/>
      </c>
      <c r="G132" s="353"/>
      <c r="H132" s="353"/>
      <c r="I132" s="9" t="s">
        <v>33</v>
      </c>
      <c r="J132" s="99"/>
      <c r="K132" s="7" t="str">
        <f>IF(J132&gt;0,VLOOKUP(J132,女子登録情報!$J$2:$K$21,2,0),"")</f>
        <v/>
      </c>
      <c r="L132" s="9" t="s">
        <v>34</v>
      </c>
      <c r="M132" s="213"/>
      <c r="N132" s="101" t="str">
        <f t="shared" si="145"/>
        <v/>
      </c>
      <c r="O132" s="197"/>
      <c r="P132" s="387"/>
      <c r="Q132" s="388"/>
      <c r="R132" s="389"/>
      <c r="S132" s="330"/>
      <c r="T132" s="330"/>
      <c r="Y132" s="195" t="str">
        <f>IF(C131="","",COUNTIF($B$14:$C$462,C131))</f>
        <v/>
      </c>
      <c r="Z132" s="195" t="str">
        <f t="shared" ref="Z132" si="270">IF(C131="","",COUNTIF($J$14:$J$463,J132))</f>
        <v/>
      </c>
      <c r="AA132" s="195" t="str">
        <f t="shared" ref="AA132" si="271">IF(C131="","",IF(AND(Y132&gt;1,Z132&gt;1),1,""))</f>
        <v/>
      </c>
      <c r="AB132" s="195" t="str">
        <f t="shared" si="152"/>
        <v/>
      </c>
      <c r="AC132" s="195" t="str">
        <f t="shared" si="153"/>
        <v/>
      </c>
      <c r="AD132" s="195" t="str">
        <f t="shared" si="154"/>
        <v/>
      </c>
      <c r="AE132" s="195" t="str">
        <f t="shared" si="154"/>
        <v/>
      </c>
      <c r="AF132" s="195" t="str">
        <f t="shared" si="269"/>
        <v/>
      </c>
      <c r="AG132" s="195" t="str">
        <f t="shared" si="269"/>
        <v/>
      </c>
      <c r="AH132" s="195" t="str">
        <f t="shared" si="269"/>
        <v/>
      </c>
      <c r="AI132" s="195" t="str">
        <f t="shared" si="269"/>
        <v/>
      </c>
      <c r="AJ132" s="195" t="str">
        <f t="shared" si="269"/>
        <v/>
      </c>
      <c r="AK132" s="195" t="str">
        <f t="shared" si="269"/>
        <v/>
      </c>
      <c r="AL132" s="195" t="str">
        <f t="shared" si="269"/>
        <v/>
      </c>
      <c r="AM132" s="195" t="str">
        <f t="shared" si="269"/>
        <v/>
      </c>
      <c r="AN132" s="195" t="str">
        <f t="shared" si="269"/>
        <v/>
      </c>
      <c r="AO132" s="195" t="str">
        <f t="shared" si="269"/>
        <v/>
      </c>
      <c r="AP132" s="195" t="str">
        <f t="shared" si="269"/>
        <v/>
      </c>
      <c r="AQ132" s="196" t="str">
        <f>IF(J132&gt;0,"",IF(J133&gt;0,1,""))</f>
        <v/>
      </c>
      <c r="AR132" s="196" t="str">
        <f>IF(J132="","",IF(C131&gt;0,"",1))</f>
        <v/>
      </c>
      <c r="AS132" s="195" t="str">
        <f t="shared" si="257"/>
        <v/>
      </c>
      <c r="AT132" s="195" t="str">
        <f t="shared" si="257"/>
        <v/>
      </c>
      <c r="AU132" s="195" t="str">
        <f t="shared" si="257"/>
        <v/>
      </c>
      <c r="AV132" s="195" t="str">
        <f t="shared" si="257"/>
        <v/>
      </c>
      <c r="AW132" s="196"/>
      <c r="AX132" s="195" t="str">
        <f t="shared" si="258"/>
        <v/>
      </c>
      <c r="AY132" s="195" t="str">
        <f t="shared" si="258"/>
        <v/>
      </c>
      <c r="AZ132" s="195" t="str">
        <f t="shared" si="258"/>
        <v/>
      </c>
      <c r="BA132" s="195" t="str">
        <f t="shared" si="258"/>
        <v/>
      </c>
    </row>
    <row r="133" spans="1:53" s="17" customFormat="1" ht="18" customHeight="1" thickBot="1">
      <c r="A133" s="345"/>
      <c r="B133" s="401" t="s">
        <v>35</v>
      </c>
      <c r="C133" s="392"/>
      <c r="D133" s="102"/>
      <c r="E133" s="102"/>
      <c r="F133" s="103"/>
      <c r="G133" s="354"/>
      <c r="H133" s="354"/>
      <c r="I133" s="10" t="s">
        <v>36</v>
      </c>
      <c r="J133" s="100"/>
      <c r="K133" s="11" t="str">
        <f>IF(J133&gt;0,VLOOKUP(J133,女子登録情報!$J$2:$K$21,2,0),"")</f>
        <v/>
      </c>
      <c r="L133" s="12" t="s">
        <v>37</v>
      </c>
      <c r="M133" s="214"/>
      <c r="N133" s="101" t="str">
        <f t="shared" si="145"/>
        <v/>
      </c>
      <c r="O133" s="200"/>
      <c r="P133" s="394"/>
      <c r="Q133" s="395"/>
      <c r="R133" s="396"/>
      <c r="S133" s="331"/>
      <c r="T133" s="331"/>
      <c r="Y133" s="195" t="str">
        <f>IF(C131="","",COUNTIF($B$14:$C$462,C131))</f>
        <v/>
      </c>
      <c r="Z133" s="195" t="str">
        <f t="shared" ref="Z133" si="272">IF(C131="","",COUNTIF($J$14:$J$463,J133))</f>
        <v/>
      </c>
      <c r="AA133" s="195" t="str">
        <f t="shared" ref="AA133" si="273">IF(C131="","",IF(AND(Y133&gt;1,Z133&gt;1),1,""))</f>
        <v/>
      </c>
      <c r="AB133" s="195" t="str">
        <f t="shared" si="152"/>
        <v/>
      </c>
      <c r="AC133" s="195" t="str">
        <f t="shared" si="153"/>
        <v/>
      </c>
      <c r="AD133" s="195" t="str">
        <f t="shared" si="154"/>
        <v/>
      </c>
      <c r="AE133" s="195" t="str">
        <f t="shared" si="154"/>
        <v/>
      </c>
      <c r="AF133" s="195" t="str">
        <f t="shared" si="269"/>
        <v/>
      </c>
      <c r="AG133" s="195" t="str">
        <f t="shared" si="269"/>
        <v/>
      </c>
      <c r="AH133" s="195" t="str">
        <f t="shared" si="269"/>
        <v/>
      </c>
      <c r="AI133" s="195" t="str">
        <f t="shared" si="269"/>
        <v/>
      </c>
      <c r="AJ133" s="195" t="str">
        <f t="shared" si="269"/>
        <v/>
      </c>
      <c r="AK133" s="195" t="str">
        <f t="shared" si="269"/>
        <v/>
      </c>
      <c r="AL133" s="195" t="str">
        <f t="shared" si="269"/>
        <v/>
      </c>
      <c r="AM133" s="195" t="str">
        <f t="shared" si="269"/>
        <v/>
      </c>
      <c r="AN133" s="195" t="str">
        <f t="shared" si="269"/>
        <v/>
      </c>
      <c r="AO133" s="195" t="str">
        <f t="shared" si="269"/>
        <v/>
      </c>
      <c r="AP133" s="195" t="str">
        <f t="shared" si="269"/>
        <v/>
      </c>
      <c r="AQ133" s="196" t="str">
        <f>IF(C131="","",IF(S131&gt;0,"",IF(T131&gt;0,"",IF(COUNTBLANK(J131:J133)&lt;3,"",1))))</f>
        <v/>
      </c>
      <c r="AR133" s="196" t="str">
        <f>IF(J133="","",IF(C131&gt;0,"",1))</f>
        <v/>
      </c>
      <c r="AS133" s="195" t="str">
        <f t="shared" si="257"/>
        <v/>
      </c>
      <c r="AT133" s="195" t="str">
        <f t="shared" si="257"/>
        <v/>
      </c>
      <c r="AU133" s="195" t="str">
        <f t="shared" si="257"/>
        <v/>
      </c>
      <c r="AV133" s="195" t="str">
        <f t="shared" si="257"/>
        <v/>
      </c>
      <c r="AW133" s="196"/>
      <c r="AX133" s="195" t="str">
        <f t="shared" si="258"/>
        <v/>
      </c>
      <c r="AY133" s="195" t="str">
        <f t="shared" si="258"/>
        <v/>
      </c>
      <c r="AZ133" s="195" t="str">
        <f t="shared" si="258"/>
        <v/>
      </c>
      <c r="BA133" s="195" t="str">
        <f t="shared" si="258"/>
        <v/>
      </c>
    </row>
    <row r="134" spans="1:53" s="17" customFormat="1" ht="18" customHeight="1" thickTop="1" thickBot="1">
      <c r="A134" s="343">
        <v>41</v>
      </c>
      <c r="B134" s="397" t="s">
        <v>1234</v>
      </c>
      <c r="C134" s="399"/>
      <c r="D134" s="399" t="str">
        <f>IF(C134&gt;0,VLOOKUP(C134,女子登録情報!$A$1:$H$2000,3,0),"")</f>
        <v/>
      </c>
      <c r="E134" s="399" t="str">
        <f>IF(C134&gt;0,VLOOKUP(C134,女子登録情報!$A$1:$H$2000,4,0),"")</f>
        <v/>
      </c>
      <c r="F134" s="97" t="str">
        <f>IF(C134&gt;0,VLOOKUP(C134,女子登録情報!$A$1:$H$2000,8,0),"")</f>
        <v/>
      </c>
      <c r="G134" s="352" t="e">
        <f>IF(F135&gt;0,VLOOKUP(F135,女子登録情報!$M$2:$N$48,2,0),"")</f>
        <v>#N/A</v>
      </c>
      <c r="H134" s="352" t="str">
        <f>IF(C134&gt;0,TEXT(C134,"100000000"),"")</f>
        <v/>
      </c>
      <c r="I134" s="6" t="s">
        <v>29</v>
      </c>
      <c r="J134" s="99"/>
      <c r="K134" s="7" t="str">
        <f>IF(J134&gt;0,VLOOKUP(J134,女子登録情報!$J$1:$K$21,2,0),"")</f>
        <v/>
      </c>
      <c r="L134" s="6" t="s">
        <v>32</v>
      </c>
      <c r="M134" s="205"/>
      <c r="N134" s="101" t="str">
        <f t="shared" si="145"/>
        <v/>
      </c>
      <c r="O134" s="197"/>
      <c r="P134" s="373"/>
      <c r="Q134" s="374"/>
      <c r="R134" s="375"/>
      <c r="S134" s="329" t="str">
        <f>IF(C134="","",IF(COUNTIF('様式Ⅱ(女子4×100mR)'!$C$18:$C$29,C134)=0,"",$A$5))</f>
        <v/>
      </c>
      <c r="T134" s="329" t="str">
        <f>IF(C134="","",IF(COUNTIF('様式Ⅱ(女子4×400mR)'!$C$18:$C$29,C134)=0,"",$A$5))</f>
        <v/>
      </c>
      <c r="Y134" s="195" t="str">
        <f>IF(C134="","",COUNTIF($B$14:$C$462,C134))</f>
        <v/>
      </c>
      <c r="Z134" s="195" t="str">
        <f t="shared" ref="Z134" si="274">IF(C134="","",COUNTIF($J$14:$J$463,J134))</f>
        <v/>
      </c>
      <c r="AA134" s="195" t="str">
        <f t="shared" ref="AA134" si="275">IF(C134="","",IF(AND(Y134&gt;1,Z134&gt;1),1,""))</f>
        <v/>
      </c>
      <c r="AB134" s="195" t="str">
        <f t="shared" si="152"/>
        <v/>
      </c>
      <c r="AC134" s="195" t="str">
        <f t="shared" si="153"/>
        <v/>
      </c>
      <c r="AD134" s="195" t="str">
        <f t="shared" si="154"/>
        <v/>
      </c>
      <c r="AE134" s="195" t="str">
        <f t="shared" si="154"/>
        <v/>
      </c>
      <c r="AF134" s="195" t="str">
        <f t="shared" si="269"/>
        <v/>
      </c>
      <c r="AG134" s="195" t="str">
        <f t="shared" si="269"/>
        <v/>
      </c>
      <c r="AH134" s="195" t="str">
        <f t="shared" si="269"/>
        <v/>
      </c>
      <c r="AI134" s="195" t="str">
        <f t="shared" si="269"/>
        <v/>
      </c>
      <c r="AJ134" s="195" t="str">
        <f t="shared" si="269"/>
        <v/>
      </c>
      <c r="AK134" s="195" t="str">
        <f t="shared" si="269"/>
        <v/>
      </c>
      <c r="AL134" s="195" t="str">
        <f t="shared" si="269"/>
        <v/>
      </c>
      <c r="AM134" s="195" t="str">
        <f t="shared" si="269"/>
        <v/>
      </c>
      <c r="AN134" s="195" t="str">
        <f t="shared" si="269"/>
        <v/>
      </c>
      <c r="AO134" s="195" t="str">
        <f t="shared" si="269"/>
        <v/>
      </c>
      <c r="AP134" s="195" t="str">
        <f t="shared" si="269"/>
        <v/>
      </c>
      <c r="AQ134" s="196" t="str">
        <f>IF(J134&gt;0,"",IF(J135&gt;0,1,""))</f>
        <v/>
      </c>
      <c r="AR134" s="196" t="str">
        <f>IF(J134="","",IF(C134&gt;0,"",1))</f>
        <v/>
      </c>
      <c r="AS134" s="195" t="str">
        <f t="shared" si="257"/>
        <v/>
      </c>
      <c r="AT134" s="195" t="str">
        <f t="shared" si="257"/>
        <v/>
      </c>
      <c r="AU134" s="195" t="str">
        <f t="shared" si="257"/>
        <v/>
      </c>
      <c r="AV134" s="195" t="str">
        <f t="shared" si="257"/>
        <v/>
      </c>
      <c r="AW134" s="196">
        <f>COUNTIF($C$14:C134,C134)</f>
        <v>0</v>
      </c>
      <c r="AX134" s="195" t="str">
        <f t="shared" si="258"/>
        <v/>
      </c>
      <c r="AY134" s="195" t="str">
        <f t="shared" si="258"/>
        <v/>
      </c>
      <c r="AZ134" s="195" t="str">
        <f t="shared" si="258"/>
        <v/>
      </c>
      <c r="BA134" s="195" t="str">
        <f t="shared" si="258"/>
        <v/>
      </c>
    </row>
    <row r="135" spans="1:53" s="17" customFormat="1" ht="18" customHeight="1" thickBot="1">
      <c r="A135" s="344"/>
      <c r="B135" s="398"/>
      <c r="C135" s="400"/>
      <c r="D135" s="400"/>
      <c r="E135" s="400"/>
      <c r="F135" s="98" t="str">
        <f>IF(C134&gt;0,VLOOKUP(C134,女子登録情報!$A$1:$H$2000,5,0),"")</f>
        <v/>
      </c>
      <c r="G135" s="353"/>
      <c r="H135" s="353"/>
      <c r="I135" s="9" t="s">
        <v>33</v>
      </c>
      <c r="J135" s="99"/>
      <c r="K135" s="7" t="str">
        <f>IF(J135&gt;0,VLOOKUP(J135,女子登録情報!$J$2:$K$21,2,0),"")</f>
        <v/>
      </c>
      <c r="L135" s="9" t="s">
        <v>34</v>
      </c>
      <c r="M135" s="213"/>
      <c r="N135" s="101" t="str">
        <f t="shared" si="145"/>
        <v/>
      </c>
      <c r="O135" s="197"/>
      <c r="P135" s="387"/>
      <c r="Q135" s="388"/>
      <c r="R135" s="389"/>
      <c r="S135" s="330"/>
      <c r="T135" s="330"/>
      <c r="Y135" s="195" t="str">
        <f>IF(C134="","",COUNTIF($B$14:$C$462,C134))</f>
        <v/>
      </c>
      <c r="Z135" s="195" t="str">
        <f t="shared" ref="Z135" si="276">IF(C134="","",COUNTIF($J$14:$J$463,J135))</f>
        <v/>
      </c>
      <c r="AA135" s="195" t="str">
        <f t="shared" ref="AA135" si="277">IF(C134="","",IF(AND(Y135&gt;1,Z135&gt;1),1,""))</f>
        <v/>
      </c>
      <c r="AB135" s="195" t="str">
        <f t="shared" si="152"/>
        <v/>
      </c>
      <c r="AC135" s="195" t="str">
        <f t="shared" si="153"/>
        <v/>
      </c>
      <c r="AD135" s="195" t="str">
        <f t="shared" si="154"/>
        <v/>
      </c>
      <c r="AE135" s="195" t="str">
        <f t="shared" si="154"/>
        <v/>
      </c>
      <c r="AF135" s="195" t="str">
        <f t="shared" si="269"/>
        <v/>
      </c>
      <c r="AG135" s="195" t="str">
        <f t="shared" si="269"/>
        <v/>
      </c>
      <c r="AH135" s="195" t="str">
        <f t="shared" si="269"/>
        <v/>
      </c>
      <c r="AI135" s="195" t="str">
        <f t="shared" si="269"/>
        <v/>
      </c>
      <c r="AJ135" s="195" t="str">
        <f t="shared" si="269"/>
        <v/>
      </c>
      <c r="AK135" s="195" t="str">
        <f t="shared" si="269"/>
        <v/>
      </c>
      <c r="AL135" s="195" t="str">
        <f t="shared" si="269"/>
        <v/>
      </c>
      <c r="AM135" s="195" t="str">
        <f t="shared" si="269"/>
        <v/>
      </c>
      <c r="AN135" s="195" t="str">
        <f t="shared" si="269"/>
        <v/>
      </c>
      <c r="AO135" s="195" t="str">
        <f t="shared" si="269"/>
        <v/>
      </c>
      <c r="AP135" s="195" t="str">
        <f t="shared" si="269"/>
        <v/>
      </c>
      <c r="AQ135" s="196" t="str">
        <f>IF(J135&gt;0,"",IF(J136&gt;0,1,""))</f>
        <v/>
      </c>
      <c r="AR135" s="196" t="str">
        <f>IF(J135="","",IF(C134&gt;0,"",1))</f>
        <v/>
      </c>
      <c r="AS135" s="195" t="str">
        <f t="shared" si="257"/>
        <v/>
      </c>
      <c r="AT135" s="195" t="str">
        <f t="shared" si="257"/>
        <v/>
      </c>
      <c r="AU135" s="195" t="str">
        <f t="shared" si="257"/>
        <v/>
      </c>
      <c r="AV135" s="195" t="str">
        <f t="shared" si="257"/>
        <v/>
      </c>
      <c r="AW135" s="196"/>
      <c r="AX135" s="195" t="str">
        <f t="shared" si="258"/>
        <v/>
      </c>
      <c r="AY135" s="195" t="str">
        <f t="shared" si="258"/>
        <v/>
      </c>
      <c r="AZ135" s="195" t="str">
        <f t="shared" si="258"/>
        <v/>
      </c>
      <c r="BA135" s="195" t="str">
        <f t="shared" si="258"/>
        <v/>
      </c>
    </row>
    <row r="136" spans="1:53" s="17" customFormat="1" ht="18" customHeight="1" thickBot="1">
      <c r="A136" s="345"/>
      <c r="B136" s="401" t="s">
        <v>35</v>
      </c>
      <c r="C136" s="392"/>
      <c r="D136" s="102"/>
      <c r="E136" s="102"/>
      <c r="F136" s="103"/>
      <c r="G136" s="354"/>
      <c r="H136" s="354"/>
      <c r="I136" s="10" t="s">
        <v>36</v>
      </c>
      <c r="J136" s="100"/>
      <c r="K136" s="11" t="str">
        <f>IF(J136&gt;0,VLOOKUP(J136,女子登録情報!$J$2:$K$21,2,0),"")</f>
        <v/>
      </c>
      <c r="L136" s="12" t="s">
        <v>37</v>
      </c>
      <c r="M136" s="214"/>
      <c r="N136" s="101" t="str">
        <f t="shared" si="145"/>
        <v/>
      </c>
      <c r="O136" s="200"/>
      <c r="P136" s="394"/>
      <c r="Q136" s="395"/>
      <c r="R136" s="396"/>
      <c r="S136" s="331"/>
      <c r="T136" s="331"/>
      <c r="Y136" s="195" t="str">
        <f>IF(C134="","",COUNTIF($B$14:$C$462,C134))</f>
        <v/>
      </c>
      <c r="Z136" s="195" t="str">
        <f t="shared" ref="Z136" si="278">IF(C134="","",COUNTIF($J$14:$J$463,J136))</f>
        <v/>
      </c>
      <c r="AA136" s="195" t="str">
        <f t="shared" ref="AA136" si="279">IF(C134="","",IF(AND(Y136&gt;1,Z136&gt;1),1,""))</f>
        <v/>
      </c>
      <c r="AB136" s="195" t="str">
        <f t="shared" si="152"/>
        <v/>
      </c>
      <c r="AC136" s="195" t="str">
        <f t="shared" si="153"/>
        <v/>
      </c>
      <c r="AD136" s="195" t="str">
        <f t="shared" si="154"/>
        <v/>
      </c>
      <c r="AE136" s="195" t="str">
        <f t="shared" si="154"/>
        <v/>
      </c>
      <c r="AF136" s="195" t="str">
        <f t="shared" si="269"/>
        <v/>
      </c>
      <c r="AG136" s="195" t="str">
        <f t="shared" si="269"/>
        <v/>
      </c>
      <c r="AH136" s="195" t="str">
        <f t="shared" si="269"/>
        <v/>
      </c>
      <c r="AI136" s="195" t="str">
        <f t="shared" si="269"/>
        <v/>
      </c>
      <c r="AJ136" s="195" t="str">
        <f t="shared" si="269"/>
        <v/>
      </c>
      <c r="AK136" s="195" t="str">
        <f t="shared" si="269"/>
        <v/>
      </c>
      <c r="AL136" s="195" t="str">
        <f t="shared" si="269"/>
        <v/>
      </c>
      <c r="AM136" s="195" t="str">
        <f t="shared" si="269"/>
        <v/>
      </c>
      <c r="AN136" s="195" t="str">
        <f t="shared" si="269"/>
        <v/>
      </c>
      <c r="AO136" s="195" t="str">
        <f t="shared" si="269"/>
        <v/>
      </c>
      <c r="AP136" s="195" t="str">
        <f t="shared" si="269"/>
        <v/>
      </c>
      <c r="AQ136" s="196" t="str">
        <f>IF(C134="","",IF(S134&gt;0,"",IF(T134&gt;0,"",IF(COUNTBLANK(J134:J136)&lt;3,"",1))))</f>
        <v/>
      </c>
      <c r="AR136" s="196" t="str">
        <f>IF(J136="","",IF(C134&gt;0,"",1))</f>
        <v/>
      </c>
      <c r="AS136" s="195" t="str">
        <f t="shared" si="257"/>
        <v/>
      </c>
      <c r="AT136" s="195" t="str">
        <f t="shared" si="257"/>
        <v/>
      </c>
      <c r="AU136" s="195" t="str">
        <f t="shared" si="257"/>
        <v/>
      </c>
      <c r="AV136" s="195" t="str">
        <f t="shared" si="257"/>
        <v/>
      </c>
      <c r="AW136" s="196"/>
      <c r="AX136" s="195" t="str">
        <f t="shared" si="258"/>
        <v/>
      </c>
      <c r="AY136" s="195" t="str">
        <f t="shared" si="258"/>
        <v/>
      </c>
      <c r="AZ136" s="195" t="str">
        <f t="shared" si="258"/>
        <v/>
      </c>
      <c r="BA136" s="195" t="str">
        <f t="shared" si="258"/>
        <v/>
      </c>
    </row>
    <row r="137" spans="1:53" s="17" customFormat="1" ht="18" customHeight="1" thickTop="1" thickBot="1">
      <c r="A137" s="343">
        <v>42</v>
      </c>
      <c r="B137" s="397" t="s">
        <v>1234</v>
      </c>
      <c r="C137" s="399"/>
      <c r="D137" s="399" t="str">
        <f>IF(C137&gt;0,VLOOKUP(C137,女子登録情報!$A$1:$H$2000,3,0),"")</f>
        <v/>
      </c>
      <c r="E137" s="399" t="str">
        <f>IF(C137&gt;0,VLOOKUP(C137,女子登録情報!$A$1:$H$2000,4,0),"")</f>
        <v/>
      </c>
      <c r="F137" s="97" t="str">
        <f>IF(C137&gt;0,VLOOKUP(C137,女子登録情報!$A$1:$H$2000,8,0),"")</f>
        <v/>
      </c>
      <c r="G137" s="352" t="e">
        <f>IF(F138&gt;0,VLOOKUP(F138,女子登録情報!$M$2:$N$48,2,0),"")</f>
        <v>#N/A</v>
      </c>
      <c r="H137" s="352" t="str">
        <f>IF(C137&gt;0,TEXT(C137,"100000000"),"")</f>
        <v/>
      </c>
      <c r="I137" s="6" t="s">
        <v>29</v>
      </c>
      <c r="J137" s="99"/>
      <c r="K137" s="7" t="str">
        <f>IF(J137&gt;0,VLOOKUP(J137,女子登録情報!$J$1:$K$21,2,0),"")</f>
        <v/>
      </c>
      <c r="L137" s="6" t="s">
        <v>32</v>
      </c>
      <c r="M137" s="205"/>
      <c r="N137" s="101" t="str">
        <f t="shared" si="145"/>
        <v/>
      </c>
      <c r="O137" s="197"/>
      <c r="P137" s="373"/>
      <c r="Q137" s="374"/>
      <c r="R137" s="375"/>
      <c r="S137" s="329" t="str">
        <f>IF(C137="","",IF(COUNTIF('様式Ⅱ(女子4×100mR)'!$C$18:$C$29,C137)=0,"",$A$5))</f>
        <v/>
      </c>
      <c r="T137" s="329" t="str">
        <f>IF(C137="","",IF(COUNTIF('様式Ⅱ(女子4×400mR)'!$C$18:$C$29,C137)=0,"",$A$5))</f>
        <v/>
      </c>
      <c r="Y137" s="195" t="str">
        <f>IF(C137="","",COUNTIF($B$14:$C$462,C137))</f>
        <v/>
      </c>
      <c r="Z137" s="195" t="str">
        <f t="shared" ref="Z137" si="280">IF(C137="","",COUNTIF($J$14:$J$463,J137))</f>
        <v/>
      </c>
      <c r="AA137" s="195" t="str">
        <f t="shared" ref="AA137" si="281">IF(C137="","",IF(AND(Y137&gt;1,Z137&gt;1),1,""))</f>
        <v/>
      </c>
      <c r="AB137" s="195" t="str">
        <f t="shared" si="152"/>
        <v/>
      </c>
      <c r="AC137" s="195" t="str">
        <f t="shared" si="153"/>
        <v/>
      </c>
      <c r="AD137" s="195" t="str">
        <f t="shared" si="154"/>
        <v/>
      </c>
      <c r="AE137" s="195" t="str">
        <f t="shared" si="154"/>
        <v/>
      </c>
      <c r="AF137" s="195" t="str">
        <f t="shared" si="269"/>
        <v/>
      </c>
      <c r="AG137" s="195" t="str">
        <f t="shared" si="269"/>
        <v/>
      </c>
      <c r="AH137" s="195" t="str">
        <f t="shared" si="269"/>
        <v/>
      </c>
      <c r="AI137" s="195" t="str">
        <f t="shared" si="269"/>
        <v/>
      </c>
      <c r="AJ137" s="195" t="str">
        <f t="shared" si="269"/>
        <v/>
      </c>
      <c r="AK137" s="195" t="str">
        <f t="shared" si="269"/>
        <v/>
      </c>
      <c r="AL137" s="195" t="str">
        <f t="shared" si="269"/>
        <v/>
      </c>
      <c r="AM137" s="195" t="str">
        <f t="shared" si="269"/>
        <v/>
      </c>
      <c r="AN137" s="195" t="str">
        <f t="shared" si="269"/>
        <v/>
      </c>
      <c r="AO137" s="195" t="str">
        <f t="shared" si="269"/>
        <v/>
      </c>
      <c r="AP137" s="195" t="str">
        <f t="shared" si="269"/>
        <v/>
      </c>
      <c r="AQ137" s="196" t="str">
        <f>IF(J137&gt;0,"",IF(J138&gt;0,1,""))</f>
        <v/>
      </c>
      <c r="AR137" s="196" t="str">
        <f>IF(J137="","",IF(C137&gt;0,"",1))</f>
        <v/>
      </c>
      <c r="AS137" s="195" t="str">
        <f t="shared" si="257"/>
        <v/>
      </c>
      <c r="AT137" s="195" t="str">
        <f t="shared" si="257"/>
        <v/>
      </c>
      <c r="AU137" s="195" t="str">
        <f t="shared" si="257"/>
        <v/>
      </c>
      <c r="AV137" s="195" t="str">
        <f t="shared" si="257"/>
        <v/>
      </c>
      <c r="AW137" s="196">
        <f>COUNTIF($C$14:C137,C137)</f>
        <v>0</v>
      </c>
      <c r="AX137" s="195" t="str">
        <f t="shared" si="258"/>
        <v/>
      </c>
      <c r="AY137" s="195" t="str">
        <f t="shared" si="258"/>
        <v/>
      </c>
      <c r="AZ137" s="195" t="str">
        <f t="shared" si="258"/>
        <v/>
      </c>
      <c r="BA137" s="195" t="str">
        <f t="shared" si="258"/>
        <v/>
      </c>
    </row>
    <row r="138" spans="1:53" s="17" customFormat="1" ht="18" customHeight="1" thickBot="1">
      <c r="A138" s="344"/>
      <c r="B138" s="398"/>
      <c r="C138" s="400"/>
      <c r="D138" s="400"/>
      <c r="E138" s="400"/>
      <c r="F138" s="98" t="str">
        <f>IF(C137&gt;0,VLOOKUP(C137,女子登録情報!$A$1:$H$2000,5,0),"")</f>
        <v/>
      </c>
      <c r="G138" s="353"/>
      <c r="H138" s="353"/>
      <c r="I138" s="9" t="s">
        <v>33</v>
      </c>
      <c r="J138" s="99"/>
      <c r="K138" s="7" t="str">
        <f>IF(J138&gt;0,VLOOKUP(J138,女子登録情報!$J$2:$K$21,2,0),"")</f>
        <v/>
      </c>
      <c r="L138" s="9" t="s">
        <v>34</v>
      </c>
      <c r="M138" s="213"/>
      <c r="N138" s="101" t="str">
        <f t="shared" si="145"/>
        <v/>
      </c>
      <c r="O138" s="197"/>
      <c r="P138" s="387"/>
      <c r="Q138" s="388"/>
      <c r="R138" s="389"/>
      <c r="S138" s="330"/>
      <c r="T138" s="330"/>
      <c r="Y138" s="195" t="str">
        <f>IF(C137="","",COUNTIF($B$14:$C$462,C137))</f>
        <v/>
      </c>
      <c r="Z138" s="195" t="str">
        <f t="shared" ref="Z138" si="282">IF(C137="","",COUNTIF($J$14:$J$463,J138))</f>
        <v/>
      </c>
      <c r="AA138" s="195" t="str">
        <f t="shared" ref="AA138" si="283">IF(C137="","",IF(AND(Y138&gt;1,Z138&gt;1),1,""))</f>
        <v/>
      </c>
      <c r="AB138" s="195" t="str">
        <f t="shared" si="152"/>
        <v/>
      </c>
      <c r="AC138" s="195" t="str">
        <f t="shared" si="153"/>
        <v/>
      </c>
      <c r="AD138" s="195" t="str">
        <f t="shared" si="154"/>
        <v/>
      </c>
      <c r="AE138" s="195" t="str">
        <f t="shared" si="154"/>
        <v/>
      </c>
      <c r="AF138" s="195" t="str">
        <f t="shared" si="269"/>
        <v/>
      </c>
      <c r="AG138" s="195" t="str">
        <f t="shared" si="269"/>
        <v/>
      </c>
      <c r="AH138" s="195" t="str">
        <f t="shared" si="269"/>
        <v/>
      </c>
      <c r="AI138" s="195" t="str">
        <f t="shared" si="269"/>
        <v/>
      </c>
      <c r="AJ138" s="195" t="str">
        <f t="shared" si="269"/>
        <v/>
      </c>
      <c r="AK138" s="195" t="str">
        <f t="shared" si="269"/>
        <v/>
      </c>
      <c r="AL138" s="195" t="str">
        <f t="shared" si="269"/>
        <v/>
      </c>
      <c r="AM138" s="195" t="str">
        <f t="shared" si="269"/>
        <v/>
      </c>
      <c r="AN138" s="195" t="str">
        <f t="shared" si="269"/>
        <v/>
      </c>
      <c r="AO138" s="195" t="str">
        <f t="shared" si="269"/>
        <v/>
      </c>
      <c r="AP138" s="195" t="str">
        <f t="shared" si="269"/>
        <v/>
      </c>
      <c r="AQ138" s="196" t="str">
        <f>IF(J138&gt;0,"",IF(J139&gt;0,1,""))</f>
        <v/>
      </c>
      <c r="AR138" s="196" t="str">
        <f>IF(J138="","",IF(C137&gt;0,"",1))</f>
        <v/>
      </c>
      <c r="AS138" s="195" t="str">
        <f t="shared" si="257"/>
        <v/>
      </c>
      <c r="AT138" s="195" t="str">
        <f t="shared" si="257"/>
        <v/>
      </c>
      <c r="AU138" s="195" t="str">
        <f t="shared" si="257"/>
        <v/>
      </c>
      <c r="AV138" s="195" t="str">
        <f t="shared" si="257"/>
        <v/>
      </c>
      <c r="AW138" s="196"/>
      <c r="AX138" s="195" t="str">
        <f t="shared" si="258"/>
        <v/>
      </c>
      <c r="AY138" s="195" t="str">
        <f t="shared" si="258"/>
        <v/>
      </c>
      <c r="AZ138" s="195" t="str">
        <f t="shared" si="258"/>
        <v/>
      </c>
      <c r="BA138" s="195" t="str">
        <f t="shared" si="258"/>
        <v/>
      </c>
    </row>
    <row r="139" spans="1:53" s="17" customFormat="1" ht="18" customHeight="1" thickBot="1">
      <c r="A139" s="345"/>
      <c r="B139" s="401" t="s">
        <v>35</v>
      </c>
      <c r="C139" s="392"/>
      <c r="D139" s="102"/>
      <c r="E139" s="102"/>
      <c r="F139" s="103"/>
      <c r="G139" s="354"/>
      <c r="H139" s="354"/>
      <c r="I139" s="10" t="s">
        <v>36</v>
      </c>
      <c r="J139" s="100"/>
      <c r="K139" s="11" t="str">
        <f>IF(J139&gt;0,VLOOKUP(J139,女子登録情報!$J$2:$K$21,2,0),"")</f>
        <v/>
      </c>
      <c r="L139" s="12" t="s">
        <v>37</v>
      </c>
      <c r="M139" s="214"/>
      <c r="N139" s="101" t="str">
        <f t="shared" si="145"/>
        <v/>
      </c>
      <c r="O139" s="200"/>
      <c r="P139" s="394"/>
      <c r="Q139" s="395"/>
      <c r="R139" s="396"/>
      <c r="S139" s="331"/>
      <c r="T139" s="331"/>
      <c r="Y139" s="195" t="str">
        <f>IF(C137="","",COUNTIF($B$14:$C$462,C137))</f>
        <v/>
      </c>
      <c r="Z139" s="195" t="str">
        <f t="shared" ref="Z139" si="284">IF(C137="","",COUNTIF($J$14:$J$463,J139))</f>
        <v/>
      </c>
      <c r="AA139" s="195" t="str">
        <f t="shared" ref="AA139" si="285">IF(C137="","",IF(AND(Y139&gt;1,Z139&gt;1),1,""))</f>
        <v/>
      </c>
      <c r="AB139" s="195" t="str">
        <f t="shared" si="152"/>
        <v/>
      </c>
      <c r="AC139" s="195" t="str">
        <f t="shared" si="153"/>
        <v/>
      </c>
      <c r="AD139" s="195" t="str">
        <f t="shared" si="154"/>
        <v/>
      </c>
      <c r="AE139" s="195" t="str">
        <f t="shared" si="154"/>
        <v/>
      </c>
      <c r="AF139" s="195" t="str">
        <f t="shared" si="269"/>
        <v/>
      </c>
      <c r="AG139" s="195" t="str">
        <f t="shared" si="269"/>
        <v/>
      </c>
      <c r="AH139" s="195" t="str">
        <f t="shared" si="269"/>
        <v/>
      </c>
      <c r="AI139" s="195" t="str">
        <f t="shared" si="269"/>
        <v/>
      </c>
      <c r="AJ139" s="195" t="str">
        <f t="shared" si="269"/>
        <v/>
      </c>
      <c r="AK139" s="195" t="str">
        <f t="shared" si="269"/>
        <v/>
      </c>
      <c r="AL139" s="195" t="str">
        <f t="shared" si="269"/>
        <v/>
      </c>
      <c r="AM139" s="195" t="str">
        <f t="shared" si="269"/>
        <v/>
      </c>
      <c r="AN139" s="195" t="str">
        <f t="shared" si="269"/>
        <v/>
      </c>
      <c r="AO139" s="195" t="str">
        <f t="shared" si="269"/>
        <v/>
      </c>
      <c r="AP139" s="195" t="str">
        <f t="shared" si="269"/>
        <v/>
      </c>
      <c r="AQ139" s="196" t="str">
        <f>IF(C137="","",IF(S137&gt;0,"",IF(T137&gt;0,"",IF(COUNTBLANK(J137:J139)&lt;3,"",1))))</f>
        <v/>
      </c>
      <c r="AR139" s="196" t="str">
        <f>IF(J139="","",IF(C137&gt;0,"",1))</f>
        <v/>
      </c>
      <c r="AS139" s="195" t="str">
        <f t="shared" si="257"/>
        <v/>
      </c>
      <c r="AT139" s="195" t="str">
        <f t="shared" si="257"/>
        <v/>
      </c>
      <c r="AU139" s="195" t="str">
        <f t="shared" si="257"/>
        <v/>
      </c>
      <c r="AV139" s="195" t="str">
        <f t="shared" si="257"/>
        <v/>
      </c>
      <c r="AW139" s="196"/>
      <c r="AX139" s="195" t="str">
        <f t="shared" si="258"/>
        <v/>
      </c>
      <c r="AY139" s="195" t="str">
        <f t="shared" si="258"/>
        <v/>
      </c>
      <c r="AZ139" s="195" t="str">
        <f t="shared" si="258"/>
        <v/>
      </c>
      <c r="BA139" s="195" t="str">
        <f t="shared" si="258"/>
        <v/>
      </c>
    </row>
    <row r="140" spans="1:53" s="17" customFormat="1" ht="18" customHeight="1" thickTop="1" thickBot="1">
      <c r="A140" s="343">
        <v>43</v>
      </c>
      <c r="B140" s="397" t="s">
        <v>1234</v>
      </c>
      <c r="C140" s="399"/>
      <c r="D140" s="399" t="str">
        <f>IF(C140&gt;0,VLOOKUP(C140,女子登録情報!$A$1:$H$2000,3,0),"")</f>
        <v/>
      </c>
      <c r="E140" s="399" t="str">
        <f>IF(C140&gt;0,VLOOKUP(C140,女子登録情報!$A$1:$H$2000,4,0),"")</f>
        <v/>
      </c>
      <c r="F140" s="97" t="str">
        <f>IF(C140&gt;0,VLOOKUP(C140,女子登録情報!$A$1:$H$2000,8,0),"")</f>
        <v/>
      </c>
      <c r="G140" s="352" t="e">
        <f>IF(F141&gt;0,VLOOKUP(F141,女子登録情報!$M$2:$N$48,2,0),"")</f>
        <v>#N/A</v>
      </c>
      <c r="H140" s="352" t="str">
        <f>IF(C140&gt;0,TEXT(C140,"100000000"),"")</f>
        <v/>
      </c>
      <c r="I140" s="6" t="s">
        <v>29</v>
      </c>
      <c r="J140" s="99"/>
      <c r="K140" s="7" t="str">
        <f>IF(J140&gt;0,VLOOKUP(J140,女子登録情報!$J$1:$K$21,2,0),"")</f>
        <v/>
      </c>
      <c r="L140" s="6" t="s">
        <v>32</v>
      </c>
      <c r="M140" s="205"/>
      <c r="N140" s="101" t="str">
        <f t="shared" si="145"/>
        <v/>
      </c>
      <c r="O140" s="197"/>
      <c r="P140" s="373"/>
      <c r="Q140" s="374"/>
      <c r="R140" s="375"/>
      <c r="S140" s="329" t="str">
        <f>IF(C140="","",IF(COUNTIF('様式Ⅱ(女子4×100mR)'!$C$18:$C$29,C140)=0,"",$A$5))</f>
        <v/>
      </c>
      <c r="T140" s="329" t="str">
        <f>IF(C140="","",IF(COUNTIF('様式Ⅱ(女子4×400mR)'!$C$18:$C$29,C140)=0,"",$A$5))</f>
        <v/>
      </c>
      <c r="Y140" s="195" t="str">
        <f>IF(C140="","",COUNTIF($B$14:$C$462,C140))</f>
        <v/>
      </c>
      <c r="Z140" s="195" t="str">
        <f t="shared" ref="Z140" si="286">IF(C140="","",COUNTIF($J$14:$J$463,J140))</f>
        <v/>
      </c>
      <c r="AA140" s="195" t="str">
        <f t="shared" ref="AA140" si="287">IF(C140="","",IF(AND(Y140&gt;1,Z140&gt;1),1,""))</f>
        <v/>
      </c>
      <c r="AB140" s="195" t="str">
        <f t="shared" si="152"/>
        <v/>
      </c>
      <c r="AC140" s="195" t="str">
        <f t="shared" si="153"/>
        <v/>
      </c>
      <c r="AD140" s="195" t="str">
        <f t="shared" si="154"/>
        <v/>
      </c>
      <c r="AE140" s="195" t="str">
        <f t="shared" si="154"/>
        <v/>
      </c>
      <c r="AF140" s="195" t="str">
        <f t="shared" si="269"/>
        <v/>
      </c>
      <c r="AG140" s="195" t="str">
        <f t="shared" si="269"/>
        <v/>
      </c>
      <c r="AH140" s="195" t="str">
        <f t="shared" si="269"/>
        <v/>
      </c>
      <c r="AI140" s="195" t="str">
        <f t="shared" si="269"/>
        <v/>
      </c>
      <c r="AJ140" s="195" t="str">
        <f t="shared" si="269"/>
        <v/>
      </c>
      <c r="AK140" s="195" t="str">
        <f t="shared" si="269"/>
        <v/>
      </c>
      <c r="AL140" s="195" t="str">
        <f t="shared" si="269"/>
        <v/>
      </c>
      <c r="AM140" s="195" t="str">
        <f t="shared" si="269"/>
        <v/>
      </c>
      <c r="AN140" s="195" t="str">
        <f t="shared" si="269"/>
        <v/>
      </c>
      <c r="AO140" s="195" t="str">
        <f t="shared" si="269"/>
        <v/>
      </c>
      <c r="AP140" s="195" t="str">
        <f t="shared" si="269"/>
        <v/>
      </c>
      <c r="AQ140" s="196" t="str">
        <f>IF(J140&gt;0,"",IF(J141&gt;0,1,""))</f>
        <v/>
      </c>
      <c r="AR140" s="196" t="str">
        <f>IF(J140="","",IF(C140&gt;0,"",1))</f>
        <v/>
      </c>
      <c r="AS140" s="195" t="str">
        <f t="shared" si="257"/>
        <v/>
      </c>
      <c r="AT140" s="195" t="str">
        <f t="shared" si="257"/>
        <v/>
      </c>
      <c r="AU140" s="195" t="str">
        <f t="shared" si="257"/>
        <v/>
      </c>
      <c r="AV140" s="195" t="str">
        <f t="shared" si="257"/>
        <v/>
      </c>
      <c r="AW140" s="196">
        <f>COUNTIF($C$14:C140,C140)</f>
        <v>0</v>
      </c>
      <c r="AX140" s="195" t="str">
        <f t="shared" si="258"/>
        <v/>
      </c>
      <c r="AY140" s="195" t="str">
        <f t="shared" si="258"/>
        <v/>
      </c>
      <c r="AZ140" s="195" t="str">
        <f t="shared" si="258"/>
        <v/>
      </c>
      <c r="BA140" s="195" t="str">
        <f t="shared" si="258"/>
        <v/>
      </c>
    </row>
    <row r="141" spans="1:53" s="17" customFormat="1" ht="18" customHeight="1" thickBot="1">
      <c r="A141" s="344"/>
      <c r="B141" s="398"/>
      <c r="C141" s="400"/>
      <c r="D141" s="400"/>
      <c r="E141" s="400"/>
      <c r="F141" s="98" t="str">
        <f>IF(C140&gt;0,VLOOKUP(C140,女子登録情報!$A$1:$H$2000,5,0),"")</f>
        <v/>
      </c>
      <c r="G141" s="353"/>
      <c r="H141" s="353"/>
      <c r="I141" s="9" t="s">
        <v>33</v>
      </c>
      <c r="J141" s="99"/>
      <c r="K141" s="7" t="str">
        <f>IF(J141&gt;0,VLOOKUP(J141,女子登録情報!$J$2:$K$21,2,0),"")</f>
        <v/>
      </c>
      <c r="L141" s="9" t="s">
        <v>34</v>
      </c>
      <c r="M141" s="213"/>
      <c r="N141" s="101" t="str">
        <f t="shared" si="145"/>
        <v/>
      </c>
      <c r="O141" s="197"/>
      <c r="P141" s="387"/>
      <c r="Q141" s="388"/>
      <c r="R141" s="389"/>
      <c r="S141" s="330"/>
      <c r="T141" s="330"/>
      <c r="Y141" s="195" t="str">
        <f>IF(C140="","",COUNTIF($B$14:$C$462,C140))</f>
        <v/>
      </c>
      <c r="Z141" s="195" t="str">
        <f t="shared" ref="Z141" si="288">IF(C140="","",COUNTIF($J$14:$J$463,J141))</f>
        <v/>
      </c>
      <c r="AA141" s="195" t="str">
        <f t="shared" ref="AA141" si="289">IF(C140="","",IF(AND(Y141&gt;1,Z141&gt;1),1,""))</f>
        <v/>
      </c>
      <c r="AB141" s="195" t="str">
        <f t="shared" si="152"/>
        <v/>
      </c>
      <c r="AC141" s="195" t="str">
        <f t="shared" si="153"/>
        <v/>
      </c>
      <c r="AD141" s="195" t="str">
        <f t="shared" si="154"/>
        <v/>
      </c>
      <c r="AE141" s="195" t="str">
        <f t="shared" si="154"/>
        <v/>
      </c>
      <c r="AF141" s="195" t="str">
        <f t="shared" si="269"/>
        <v/>
      </c>
      <c r="AG141" s="195" t="str">
        <f t="shared" si="269"/>
        <v/>
      </c>
      <c r="AH141" s="195" t="str">
        <f t="shared" si="269"/>
        <v/>
      </c>
      <c r="AI141" s="195" t="str">
        <f t="shared" si="269"/>
        <v/>
      </c>
      <c r="AJ141" s="195" t="str">
        <f t="shared" si="269"/>
        <v/>
      </c>
      <c r="AK141" s="195" t="str">
        <f t="shared" si="269"/>
        <v/>
      </c>
      <c r="AL141" s="195" t="str">
        <f t="shared" si="269"/>
        <v/>
      </c>
      <c r="AM141" s="195" t="str">
        <f t="shared" si="269"/>
        <v/>
      </c>
      <c r="AN141" s="195" t="str">
        <f t="shared" si="269"/>
        <v/>
      </c>
      <c r="AO141" s="195" t="str">
        <f t="shared" si="269"/>
        <v/>
      </c>
      <c r="AP141" s="195" t="str">
        <f t="shared" si="269"/>
        <v/>
      </c>
      <c r="AQ141" s="196" t="str">
        <f>IF(J141&gt;0,"",IF(J142&gt;0,1,""))</f>
        <v/>
      </c>
      <c r="AR141" s="196" t="str">
        <f>IF(J141="","",IF(C140&gt;0,"",1))</f>
        <v/>
      </c>
      <c r="AS141" s="195" t="str">
        <f t="shared" si="257"/>
        <v/>
      </c>
      <c r="AT141" s="195" t="str">
        <f t="shared" si="257"/>
        <v/>
      </c>
      <c r="AU141" s="195" t="str">
        <f t="shared" si="257"/>
        <v/>
      </c>
      <c r="AV141" s="195" t="str">
        <f t="shared" si="257"/>
        <v/>
      </c>
      <c r="AW141" s="196"/>
      <c r="AX141" s="195" t="str">
        <f t="shared" si="258"/>
        <v/>
      </c>
      <c r="AY141" s="195" t="str">
        <f t="shared" si="258"/>
        <v/>
      </c>
      <c r="AZ141" s="195" t="str">
        <f t="shared" si="258"/>
        <v/>
      </c>
      <c r="BA141" s="195" t="str">
        <f t="shared" si="258"/>
        <v/>
      </c>
    </row>
    <row r="142" spans="1:53" s="17" customFormat="1" ht="18" customHeight="1" thickBot="1">
      <c r="A142" s="345"/>
      <c r="B142" s="401" t="s">
        <v>35</v>
      </c>
      <c r="C142" s="392"/>
      <c r="D142" s="102"/>
      <c r="E142" s="102"/>
      <c r="F142" s="103"/>
      <c r="G142" s="354"/>
      <c r="H142" s="354"/>
      <c r="I142" s="10" t="s">
        <v>36</v>
      </c>
      <c r="J142" s="100"/>
      <c r="K142" s="11" t="str">
        <f>IF(J142&gt;0,VLOOKUP(J142,女子登録情報!$J$2:$K$21,2,0),"")</f>
        <v/>
      </c>
      <c r="L142" s="12" t="s">
        <v>37</v>
      </c>
      <c r="M142" s="214"/>
      <c r="N142" s="101" t="str">
        <f t="shared" ref="N142:N205" si="290">IF(K142="","",LEFT(K142,5)&amp;" "&amp;IF(OR(LEFT(K142,3)*1&lt;70,LEFT(K142,3)*1&gt;100),REPT(0,7-LEN(M142)),REPT(0,5-LEN(M142)))&amp;M142)</f>
        <v/>
      </c>
      <c r="O142" s="200"/>
      <c r="P142" s="394"/>
      <c r="Q142" s="395"/>
      <c r="R142" s="396"/>
      <c r="S142" s="331"/>
      <c r="T142" s="331"/>
      <c r="Y142" s="195" t="str">
        <f>IF(C140="","",COUNTIF($B$14:$C$462,C140))</f>
        <v/>
      </c>
      <c r="Z142" s="195" t="str">
        <f t="shared" ref="Z142" si="291">IF(C140="","",COUNTIF($J$14:$J$463,J142))</f>
        <v/>
      </c>
      <c r="AA142" s="195" t="str">
        <f t="shared" ref="AA142" si="292">IF(C140="","",IF(AND(Y142&gt;1,Z142&gt;1),1,""))</f>
        <v/>
      </c>
      <c r="AB142" s="195" t="str">
        <f t="shared" si="152"/>
        <v/>
      </c>
      <c r="AC142" s="195" t="str">
        <f t="shared" si="153"/>
        <v/>
      </c>
      <c r="AD142" s="195" t="str">
        <f t="shared" si="154"/>
        <v/>
      </c>
      <c r="AE142" s="195" t="str">
        <f t="shared" si="154"/>
        <v/>
      </c>
      <c r="AF142" s="195" t="str">
        <f t="shared" si="269"/>
        <v/>
      </c>
      <c r="AG142" s="195" t="str">
        <f t="shared" si="269"/>
        <v/>
      </c>
      <c r="AH142" s="195" t="str">
        <f t="shared" si="269"/>
        <v/>
      </c>
      <c r="AI142" s="195" t="str">
        <f t="shared" si="269"/>
        <v/>
      </c>
      <c r="AJ142" s="195" t="str">
        <f t="shared" si="269"/>
        <v/>
      </c>
      <c r="AK142" s="195" t="str">
        <f t="shared" si="269"/>
        <v/>
      </c>
      <c r="AL142" s="195" t="str">
        <f t="shared" si="269"/>
        <v/>
      </c>
      <c r="AM142" s="195" t="str">
        <f t="shared" si="269"/>
        <v/>
      </c>
      <c r="AN142" s="195" t="str">
        <f t="shared" si="269"/>
        <v/>
      </c>
      <c r="AO142" s="195" t="str">
        <f t="shared" si="269"/>
        <v/>
      </c>
      <c r="AP142" s="195" t="str">
        <f t="shared" si="269"/>
        <v/>
      </c>
      <c r="AQ142" s="196" t="str">
        <f>IF(C140="","",IF(S140&gt;0,"",IF(T140&gt;0,"",IF(COUNTBLANK(J140:J142)&lt;3,"",1))))</f>
        <v/>
      </c>
      <c r="AR142" s="196" t="str">
        <f>IF(J142="","",IF(C140&gt;0,"",1))</f>
        <v/>
      </c>
      <c r="AS142" s="195" t="str">
        <f t="shared" ref="AS142:AV157" si="293">IF($J142="","",COUNTIF($M142,AS$13))</f>
        <v/>
      </c>
      <c r="AT142" s="195" t="str">
        <f t="shared" si="293"/>
        <v/>
      </c>
      <c r="AU142" s="195" t="str">
        <f t="shared" si="293"/>
        <v/>
      </c>
      <c r="AV142" s="195" t="str">
        <f t="shared" si="293"/>
        <v/>
      </c>
      <c r="AW142" s="196"/>
      <c r="AX142" s="195" t="str">
        <f t="shared" ref="AX142:BA157" si="294">IF($J142="","",COUNTIF($M142,AX$13))</f>
        <v/>
      </c>
      <c r="AY142" s="195" t="str">
        <f t="shared" si="294"/>
        <v/>
      </c>
      <c r="AZ142" s="195" t="str">
        <f t="shared" si="294"/>
        <v/>
      </c>
      <c r="BA142" s="195" t="str">
        <f t="shared" si="294"/>
        <v/>
      </c>
    </row>
    <row r="143" spans="1:53" s="17" customFormat="1" ht="18" customHeight="1" thickTop="1" thickBot="1">
      <c r="A143" s="343">
        <v>44</v>
      </c>
      <c r="B143" s="397" t="s">
        <v>1234</v>
      </c>
      <c r="C143" s="399"/>
      <c r="D143" s="399" t="str">
        <f>IF(C143&gt;0,VLOOKUP(C143,女子登録情報!$A$1:$H$2000,3,0),"")</f>
        <v/>
      </c>
      <c r="E143" s="399" t="str">
        <f>IF(C143&gt;0,VLOOKUP(C143,女子登録情報!$A$1:$H$2000,4,0),"")</f>
        <v/>
      </c>
      <c r="F143" s="97" t="str">
        <f>IF(C143&gt;0,VLOOKUP(C143,女子登録情報!$A$1:$H$2000,8,0),"")</f>
        <v/>
      </c>
      <c r="G143" s="352" t="e">
        <f>IF(F144&gt;0,VLOOKUP(F144,女子登録情報!$M$2:$N$48,2,0),"")</f>
        <v>#N/A</v>
      </c>
      <c r="H143" s="352" t="str">
        <f>IF(C143&gt;0,TEXT(C143,"100000000"),"")</f>
        <v/>
      </c>
      <c r="I143" s="6" t="s">
        <v>29</v>
      </c>
      <c r="J143" s="99"/>
      <c r="K143" s="7" t="str">
        <f>IF(J143&gt;0,VLOOKUP(J143,女子登録情報!$J$1:$K$21,2,0),"")</f>
        <v/>
      </c>
      <c r="L143" s="6" t="s">
        <v>32</v>
      </c>
      <c r="M143" s="205"/>
      <c r="N143" s="101" t="str">
        <f t="shared" si="290"/>
        <v/>
      </c>
      <c r="O143" s="197"/>
      <c r="P143" s="373"/>
      <c r="Q143" s="374"/>
      <c r="R143" s="375"/>
      <c r="S143" s="329" t="str">
        <f>IF(C143="","",IF(COUNTIF('様式Ⅱ(女子4×100mR)'!$C$18:$C$29,C143)=0,"",$A$5))</f>
        <v/>
      </c>
      <c r="T143" s="329" t="str">
        <f>IF(C143="","",IF(COUNTIF('様式Ⅱ(女子4×400mR)'!$C$18:$C$29,C143)=0,"",$A$5))</f>
        <v/>
      </c>
      <c r="Y143" s="195" t="str">
        <f>IF(C143="","",COUNTIF($B$14:$C$462,C143))</f>
        <v/>
      </c>
      <c r="Z143" s="195" t="str">
        <f t="shared" ref="Z143" si="295">IF(C143="","",COUNTIF($J$14:$J$463,J143))</f>
        <v/>
      </c>
      <c r="AA143" s="195" t="str">
        <f t="shared" ref="AA143" si="296">IF(C143="","",IF(AND(Y143&gt;1,Z143&gt;1),1,""))</f>
        <v/>
      </c>
      <c r="AB143" s="195" t="str">
        <f t="shared" ref="AB143:AB206" si="297">IF(O143="","",IF(AND(O143&gt;20170100,20180917&gt;O143),0,1))</f>
        <v/>
      </c>
      <c r="AC143" s="195" t="str">
        <f t="shared" ref="AC143:AC206" si="298">IF($J143="","",COUNTIF($M143,$AC$13))</f>
        <v/>
      </c>
      <c r="AD143" s="195" t="str">
        <f t="shared" ref="AD143:AE206" si="299">IF($J143="","",COUNTIF($M143,AD$13))</f>
        <v/>
      </c>
      <c r="AE143" s="195" t="str">
        <f t="shared" si="299"/>
        <v/>
      </c>
      <c r="AF143" s="195" t="str">
        <f t="shared" si="269"/>
        <v/>
      </c>
      <c r="AG143" s="195" t="str">
        <f t="shared" si="269"/>
        <v/>
      </c>
      <c r="AH143" s="195" t="str">
        <f t="shared" si="269"/>
        <v/>
      </c>
      <c r="AI143" s="195" t="str">
        <f t="shared" si="269"/>
        <v/>
      </c>
      <c r="AJ143" s="195" t="str">
        <f t="shared" si="269"/>
        <v/>
      </c>
      <c r="AK143" s="195" t="str">
        <f t="shared" si="269"/>
        <v/>
      </c>
      <c r="AL143" s="195" t="str">
        <f t="shared" si="269"/>
        <v/>
      </c>
      <c r="AM143" s="195" t="str">
        <f t="shared" si="269"/>
        <v/>
      </c>
      <c r="AN143" s="195" t="str">
        <f t="shared" si="269"/>
        <v/>
      </c>
      <c r="AO143" s="195" t="str">
        <f t="shared" si="269"/>
        <v/>
      </c>
      <c r="AP143" s="195" t="str">
        <f t="shared" si="269"/>
        <v/>
      </c>
      <c r="AQ143" s="196" t="str">
        <f>IF(J143&gt;0,"",IF(J144&gt;0,1,""))</f>
        <v/>
      </c>
      <c r="AR143" s="196" t="str">
        <f>IF(J143="","",IF(C143&gt;0,"",1))</f>
        <v/>
      </c>
      <c r="AS143" s="195" t="str">
        <f t="shared" si="293"/>
        <v/>
      </c>
      <c r="AT143" s="195" t="str">
        <f t="shared" si="293"/>
        <v/>
      </c>
      <c r="AU143" s="195" t="str">
        <f t="shared" si="293"/>
        <v/>
      </c>
      <c r="AV143" s="195" t="str">
        <f t="shared" si="293"/>
        <v/>
      </c>
      <c r="AW143" s="196">
        <f>COUNTIF($C$14:C143,C143)</f>
        <v>0</v>
      </c>
      <c r="AX143" s="195" t="str">
        <f t="shared" si="294"/>
        <v/>
      </c>
      <c r="AY143" s="195" t="str">
        <f t="shared" si="294"/>
        <v/>
      </c>
      <c r="AZ143" s="195" t="str">
        <f t="shared" si="294"/>
        <v/>
      </c>
      <c r="BA143" s="195" t="str">
        <f t="shared" si="294"/>
        <v/>
      </c>
    </row>
    <row r="144" spans="1:53" s="17" customFormat="1" ht="18" customHeight="1" thickBot="1">
      <c r="A144" s="344"/>
      <c r="B144" s="398"/>
      <c r="C144" s="400"/>
      <c r="D144" s="400"/>
      <c r="E144" s="400"/>
      <c r="F144" s="98" t="str">
        <f>IF(C143&gt;0,VLOOKUP(C143,女子登録情報!$A$1:$H$2000,5,0),"")</f>
        <v/>
      </c>
      <c r="G144" s="353"/>
      <c r="H144" s="353"/>
      <c r="I144" s="9" t="s">
        <v>33</v>
      </c>
      <c r="J144" s="99"/>
      <c r="K144" s="7" t="str">
        <f>IF(J144&gt;0,VLOOKUP(J144,女子登録情報!$J$2:$K$21,2,0),"")</f>
        <v/>
      </c>
      <c r="L144" s="9" t="s">
        <v>34</v>
      </c>
      <c r="M144" s="213"/>
      <c r="N144" s="101" t="str">
        <f t="shared" si="290"/>
        <v/>
      </c>
      <c r="O144" s="197"/>
      <c r="P144" s="387"/>
      <c r="Q144" s="388"/>
      <c r="R144" s="389"/>
      <c r="S144" s="330"/>
      <c r="T144" s="330"/>
      <c r="Y144" s="195" t="str">
        <f>IF(C143="","",COUNTIF($B$14:$C$462,C143))</f>
        <v/>
      </c>
      <c r="Z144" s="195" t="str">
        <f t="shared" ref="Z144" si="300">IF(C143="","",COUNTIF($J$14:$J$463,J144))</f>
        <v/>
      </c>
      <c r="AA144" s="195" t="str">
        <f t="shared" ref="AA144" si="301">IF(C143="","",IF(AND(Y144&gt;1,Z144&gt;1),1,""))</f>
        <v/>
      </c>
      <c r="AB144" s="195" t="str">
        <f t="shared" si="297"/>
        <v/>
      </c>
      <c r="AC144" s="195" t="str">
        <f t="shared" si="298"/>
        <v/>
      </c>
      <c r="AD144" s="195" t="str">
        <f t="shared" si="299"/>
        <v/>
      </c>
      <c r="AE144" s="195" t="str">
        <f t="shared" si="299"/>
        <v/>
      </c>
      <c r="AF144" s="195" t="str">
        <f t="shared" si="269"/>
        <v/>
      </c>
      <c r="AG144" s="195" t="str">
        <f t="shared" si="269"/>
        <v/>
      </c>
      <c r="AH144" s="195" t="str">
        <f t="shared" si="269"/>
        <v/>
      </c>
      <c r="AI144" s="195" t="str">
        <f t="shared" si="269"/>
        <v/>
      </c>
      <c r="AJ144" s="195" t="str">
        <f t="shared" si="269"/>
        <v/>
      </c>
      <c r="AK144" s="195" t="str">
        <f t="shared" si="269"/>
        <v/>
      </c>
      <c r="AL144" s="195" t="str">
        <f t="shared" si="269"/>
        <v/>
      </c>
      <c r="AM144" s="195" t="str">
        <f t="shared" si="269"/>
        <v/>
      </c>
      <c r="AN144" s="195" t="str">
        <f t="shared" si="269"/>
        <v/>
      </c>
      <c r="AO144" s="195" t="str">
        <f t="shared" si="269"/>
        <v/>
      </c>
      <c r="AP144" s="195" t="str">
        <f t="shared" si="269"/>
        <v/>
      </c>
      <c r="AQ144" s="196" t="str">
        <f>IF(J144&gt;0,"",IF(J145&gt;0,1,""))</f>
        <v/>
      </c>
      <c r="AR144" s="196" t="str">
        <f>IF(J144="","",IF(C143&gt;0,"",1))</f>
        <v/>
      </c>
      <c r="AS144" s="195" t="str">
        <f t="shared" si="293"/>
        <v/>
      </c>
      <c r="AT144" s="195" t="str">
        <f t="shared" si="293"/>
        <v/>
      </c>
      <c r="AU144" s="195" t="str">
        <f t="shared" si="293"/>
        <v/>
      </c>
      <c r="AV144" s="195" t="str">
        <f t="shared" si="293"/>
        <v/>
      </c>
      <c r="AW144" s="196"/>
      <c r="AX144" s="195" t="str">
        <f t="shared" si="294"/>
        <v/>
      </c>
      <c r="AY144" s="195" t="str">
        <f t="shared" si="294"/>
        <v/>
      </c>
      <c r="AZ144" s="195" t="str">
        <f t="shared" si="294"/>
        <v/>
      </c>
      <c r="BA144" s="195" t="str">
        <f t="shared" si="294"/>
        <v/>
      </c>
    </row>
    <row r="145" spans="1:53" s="17" customFormat="1" ht="18" customHeight="1" thickBot="1">
      <c r="A145" s="345"/>
      <c r="B145" s="401" t="s">
        <v>35</v>
      </c>
      <c r="C145" s="392"/>
      <c r="D145" s="102"/>
      <c r="E145" s="102"/>
      <c r="F145" s="103"/>
      <c r="G145" s="354"/>
      <c r="H145" s="354"/>
      <c r="I145" s="10" t="s">
        <v>36</v>
      </c>
      <c r="J145" s="100"/>
      <c r="K145" s="11" t="str">
        <f>IF(J145&gt;0,VLOOKUP(J145,女子登録情報!$J$2:$K$21,2,0),"")</f>
        <v/>
      </c>
      <c r="L145" s="12" t="s">
        <v>37</v>
      </c>
      <c r="M145" s="214"/>
      <c r="N145" s="101" t="str">
        <f t="shared" si="290"/>
        <v/>
      </c>
      <c r="O145" s="200"/>
      <c r="P145" s="394"/>
      <c r="Q145" s="395"/>
      <c r="R145" s="396"/>
      <c r="S145" s="331"/>
      <c r="T145" s="331"/>
      <c r="Y145" s="195" t="str">
        <f>IF(C143="","",COUNTIF($B$14:$C$462,C143))</f>
        <v/>
      </c>
      <c r="Z145" s="195" t="str">
        <f t="shared" ref="Z145" si="302">IF(C143="","",COUNTIF($J$14:$J$463,J145))</f>
        <v/>
      </c>
      <c r="AA145" s="195" t="str">
        <f t="shared" ref="AA145" si="303">IF(C143="","",IF(AND(Y145&gt;1,Z145&gt;1),1,""))</f>
        <v/>
      </c>
      <c r="AB145" s="195" t="str">
        <f t="shared" si="297"/>
        <v/>
      </c>
      <c r="AC145" s="195" t="str">
        <f t="shared" si="298"/>
        <v/>
      </c>
      <c r="AD145" s="195" t="str">
        <f t="shared" si="299"/>
        <v/>
      </c>
      <c r="AE145" s="195" t="str">
        <f t="shared" si="299"/>
        <v/>
      </c>
      <c r="AF145" s="195" t="str">
        <f t="shared" si="269"/>
        <v/>
      </c>
      <c r="AG145" s="195" t="str">
        <f t="shared" si="269"/>
        <v/>
      </c>
      <c r="AH145" s="195" t="str">
        <f t="shared" si="269"/>
        <v/>
      </c>
      <c r="AI145" s="195" t="str">
        <f t="shared" si="269"/>
        <v/>
      </c>
      <c r="AJ145" s="195" t="str">
        <f t="shared" si="269"/>
        <v/>
      </c>
      <c r="AK145" s="195" t="str">
        <f t="shared" si="269"/>
        <v/>
      </c>
      <c r="AL145" s="195" t="str">
        <f t="shared" si="269"/>
        <v/>
      </c>
      <c r="AM145" s="195" t="str">
        <f t="shared" si="269"/>
        <v/>
      </c>
      <c r="AN145" s="195" t="str">
        <f t="shared" si="269"/>
        <v/>
      </c>
      <c r="AO145" s="195" t="str">
        <f t="shared" si="269"/>
        <v/>
      </c>
      <c r="AP145" s="195" t="str">
        <f t="shared" si="269"/>
        <v/>
      </c>
      <c r="AQ145" s="196" t="str">
        <f>IF(C143="","",IF(S143&gt;0,"",IF(T143&gt;0,"",IF(COUNTBLANK(J143:J145)&lt;3,"",1))))</f>
        <v/>
      </c>
      <c r="AR145" s="196" t="str">
        <f>IF(J145="","",IF(C143&gt;0,"",1))</f>
        <v/>
      </c>
      <c r="AS145" s="195" t="str">
        <f t="shared" si="293"/>
        <v/>
      </c>
      <c r="AT145" s="195" t="str">
        <f t="shared" si="293"/>
        <v/>
      </c>
      <c r="AU145" s="195" t="str">
        <f t="shared" si="293"/>
        <v/>
      </c>
      <c r="AV145" s="195" t="str">
        <f t="shared" si="293"/>
        <v/>
      </c>
      <c r="AW145" s="196"/>
      <c r="AX145" s="195" t="str">
        <f t="shared" si="294"/>
        <v/>
      </c>
      <c r="AY145" s="195" t="str">
        <f t="shared" si="294"/>
        <v/>
      </c>
      <c r="AZ145" s="195" t="str">
        <f t="shared" si="294"/>
        <v/>
      </c>
      <c r="BA145" s="195" t="str">
        <f t="shared" si="294"/>
        <v/>
      </c>
    </row>
    <row r="146" spans="1:53" s="17" customFormat="1" ht="18" customHeight="1" thickTop="1" thickBot="1">
      <c r="A146" s="343">
        <v>45</v>
      </c>
      <c r="B146" s="397" t="s">
        <v>1234</v>
      </c>
      <c r="C146" s="399"/>
      <c r="D146" s="399" t="str">
        <f>IF(C146&gt;0,VLOOKUP(C146,女子登録情報!$A$1:$H$2000,3,0),"")</f>
        <v/>
      </c>
      <c r="E146" s="399" t="str">
        <f>IF(C146&gt;0,VLOOKUP(C146,女子登録情報!$A$1:$H$2000,4,0),"")</f>
        <v/>
      </c>
      <c r="F146" s="97" t="str">
        <f>IF(C146&gt;0,VLOOKUP(C146,女子登録情報!$A$1:$H$2000,8,0),"")</f>
        <v/>
      </c>
      <c r="G146" s="352" t="e">
        <f>IF(F147&gt;0,VLOOKUP(F147,女子登録情報!$M$2:$N$48,2,0),"")</f>
        <v>#N/A</v>
      </c>
      <c r="H146" s="352" t="str">
        <f>IF(C146&gt;0,TEXT(C146,"100000000"),"")</f>
        <v/>
      </c>
      <c r="I146" s="6" t="s">
        <v>29</v>
      </c>
      <c r="J146" s="99"/>
      <c r="K146" s="7" t="str">
        <f>IF(J146&gt;0,VLOOKUP(J146,女子登録情報!$J$1:$K$21,2,0),"")</f>
        <v/>
      </c>
      <c r="L146" s="6" t="s">
        <v>32</v>
      </c>
      <c r="M146" s="205"/>
      <c r="N146" s="101" t="str">
        <f t="shared" si="290"/>
        <v/>
      </c>
      <c r="O146" s="197"/>
      <c r="P146" s="373"/>
      <c r="Q146" s="374"/>
      <c r="R146" s="375"/>
      <c r="S146" s="329" t="str">
        <f>IF(C146="","",IF(COUNTIF('様式Ⅱ(女子4×100mR)'!$C$18:$C$29,C146)=0,"",$A$5))</f>
        <v/>
      </c>
      <c r="T146" s="329" t="str">
        <f>IF(C146="","",IF(COUNTIF('様式Ⅱ(女子4×400mR)'!$C$18:$C$29,C146)=0,"",$A$5))</f>
        <v/>
      </c>
      <c r="Y146" s="195" t="str">
        <f>IF(C146="","",COUNTIF($B$14:$C$462,C146))</f>
        <v/>
      </c>
      <c r="Z146" s="195" t="str">
        <f t="shared" ref="Z146" si="304">IF(C146="","",COUNTIF($J$14:$J$463,J146))</f>
        <v/>
      </c>
      <c r="AA146" s="195" t="str">
        <f t="shared" ref="AA146" si="305">IF(C146="","",IF(AND(Y146&gt;1,Z146&gt;1),1,""))</f>
        <v/>
      </c>
      <c r="AB146" s="195" t="str">
        <f t="shared" si="297"/>
        <v/>
      </c>
      <c r="AC146" s="195" t="str">
        <f t="shared" si="298"/>
        <v/>
      </c>
      <c r="AD146" s="195" t="str">
        <f t="shared" si="299"/>
        <v/>
      </c>
      <c r="AE146" s="195" t="str">
        <f t="shared" si="299"/>
        <v/>
      </c>
      <c r="AF146" s="195" t="str">
        <f t="shared" si="269"/>
        <v/>
      </c>
      <c r="AG146" s="195" t="str">
        <f t="shared" si="269"/>
        <v/>
      </c>
      <c r="AH146" s="195" t="str">
        <f t="shared" si="269"/>
        <v/>
      </c>
      <c r="AI146" s="195" t="str">
        <f t="shared" si="269"/>
        <v/>
      </c>
      <c r="AJ146" s="195" t="str">
        <f t="shared" si="269"/>
        <v/>
      </c>
      <c r="AK146" s="195" t="str">
        <f t="shared" si="269"/>
        <v/>
      </c>
      <c r="AL146" s="195" t="str">
        <f t="shared" si="269"/>
        <v/>
      </c>
      <c r="AM146" s="195" t="str">
        <f t="shared" si="269"/>
        <v/>
      </c>
      <c r="AN146" s="195" t="str">
        <f t="shared" si="269"/>
        <v/>
      </c>
      <c r="AO146" s="195" t="str">
        <f t="shared" si="269"/>
        <v/>
      </c>
      <c r="AP146" s="195" t="str">
        <f t="shared" si="269"/>
        <v/>
      </c>
      <c r="AQ146" s="196" t="str">
        <f>IF(J146&gt;0,"",IF(J147&gt;0,1,""))</f>
        <v/>
      </c>
      <c r="AR146" s="196" t="str">
        <f>IF(J146="","",IF(C146&gt;0,"",1))</f>
        <v/>
      </c>
      <c r="AS146" s="195" t="str">
        <f t="shared" si="293"/>
        <v/>
      </c>
      <c r="AT146" s="195" t="str">
        <f t="shared" si="293"/>
        <v/>
      </c>
      <c r="AU146" s="195" t="str">
        <f t="shared" si="293"/>
        <v/>
      </c>
      <c r="AV146" s="195" t="str">
        <f t="shared" si="293"/>
        <v/>
      </c>
      <c r="AW146" s="196">
        <f>COUNTIF($C$14:C146,C146)</f>
        <v>0</v>
      </c>
      <c r="AX146" s="195" t="str">
        <f t="shared" si="294"/>
        <v/>
      </c>
      <c r="AY146" s="195" t="str">
        <f t="shared" si="294"/>
        <v/>
      </c>
      <c r="AZ146" s="195" t="str">
        <f t="shared" si="294"/>
        <v/>
      </c>
      <c r="BA146" s="195" t="str">
        <f t="shared" si="294"/>
        <v/>
      </c>
    </row>
    <row r="147" spans="1:53" s="17" customFormat="1" ht="18" customHeight="1" thickBot="1">
      <c r="A147" s="344"/>
      <c r="B147" s="398"/>
      <c r="C147" s="400"/>
      <c r="D147" s="400"/>
      <c r="E147" s="400"/>
      <c r="F147" s="98" t="str">
        <f>IF(C146&gt;0,VLOOKUP(C146,女子登録情報!$A$1:$H$2000,5,0),"")</f>
        <v/>
      </c>
      <c r="G147" s="353"/>
      <c r="H147" s="353"/>
      <c r="I147" s="9" t="s">
        <v>33</v>
      </c>
      <c r="J147" s="99"/>
      <c r="K147" s="7" t="str">
        <f>IF(J147&gt;0,VLOOKUP(J147,女子登録情報!$J$2:$K$21,2,0),"")</f>
        <v/>
      </c>
      <c r="L147" s="9" t="s">
        <v>34</v>
      </c>
      <c r="M147" s="213"/>
      <c r="N147" s="101" t="str">
        <f t="shared" si="290"/>
        <v/>
      </c>
      <c r="O147" s="197"/>
      <c r="P147" s="387"/>
      <c r="Q147" s="388"/>
      <c r="R147" s="389"/>
      <c r="S147" s="330"/>
      <c r="T147" s="330"/>
      <c r="Y147" s="195" t="str">
        <f>IF(C146="","",COUNTIF($B$14:$C$462,C146))</f>
        <v/>
      </c>
      <c r="Z147" s="195" t="str">
        <f t="shared" ref="Z147" si="306">IF(C146="","",COUNTIF($J$14:$J$463,J147))</f>
        <v/>
      </c>
      <c r="AA147" s="195" t="str">
        <f t="shared" ref="AA147" si="307">IF(C146="","",IF(AND(Y147&gt;1,Z147&gt;1),1,""))</f>
        <v/>
      </c>
      <c r="AB147" s="195" t="str">
        <f t="shared" si="297"/>
        <v/>
      </c>
      <c r="AC147" s="195" t="str">
        <f t="shared" si="298"/>
        <v/>
      </c>
      <c r="AD147" s="195" t="str">
        <f t="shared" si="299"/>
        <v/>
      </c>
      <c r="AE147" s="195" t="str">
        <f t="shared" si="299"/>
        <v/>
      </c>
      <c r="AF147" s="195" t="str">
        <f t="shared" si="269"/>
        <v/>
      </c>
      <c r="AG147" s="195" t="str">
        <f t="shared" si="269"/>
        <v/>
      </c>
      <c r="AH147" s="195" t="str">
        <f t="shared" si="269"/>
        <v/>
      </c>
      <c r="AI147" s="195" t="str">
        <f t="shared" si="269"/>
        <v/>
      </c>
      <c r="AJ147" s="195" t="str">
        <f t="shared" si="269"/>
        <v/>
      </c>
      <c r="AK147" s="195" t="str">
        <f t="shared" si="269"/>
        <v/>
      </c>
      <c r="AL147" s="195" t="str">
        <f t="shared" si="269"/>
        <v/>
      </c>
      <c r="AM147" s="195" t="str">
        <f t="shared" si="269"/>
        <v/>
      </c>
      <c r="AN147" s="195" t="str">
        <f t="shared" si="269"/>
        <v/>
      </c>
      <c r="AO147" s="195" t="str">
        <f t="shared" si="269"/>
        <v/>
      </c>
      <c r="AP147" s="195" t="str">
        <f t="shared" si="269"/>
        <v/>
      </c>
      <c r="AQ147" s="196" t="str">
        <f>IF(J147&gt;0,"",IF(J148&gt;0,1,""))</f>
        <v/>
      </c>
      <c r="AR147" s="196" t="str">
        <f>IF(J147="","",IF(C146&gt;0,"",1))</f>
        <v/>
      </c>
      <c r="AS147" s="195" t="str">
        <f t="shared" si="293"/>
        <v/>
      </c>
      <c r="AT147" s="195" t="str">
        <f t="shared" si="293"/>
        <v/>
      </c>
      <c r="AU147" s="195" t="str">
        <f t="shared" si="293"/>
        <v/>
      </c>
      <c r="AV147" s="195" t="str">
        <f t="shared" si="293"/>
        <v/>
      </c>
      <c r="AW147" s="196"/>
      <c r="AX147" s="195" t="str">
        <f t="shared" si="294"/>
        <v/>
      </c>
      <c r="AY147" s="195" t="str">
        <f t="shared" si="294"/>
        <v/>
      </c>
      <c r="AZ147" s="195" t="str">
        <f t="shared" si="294"/>
        <v/>
      </c>
      <c r="BA147" s="195" t="str">
        <f t="shared" si="294"/>
        <v/>
      </c>
    </row>
    <row r="148" spans="1:53" s="17" customFormat="1" ht="18" customHeight="1" thickBot="1">
      <c r="A148" s="345"/>
      <c r="B148" s="401" t="s">
        <v>35</v>
      </c>
      <c r="C148" s="392"/>
      <c r="D148" s="102"/>
      <c r="E148" s="102"/>
      <c r="F148" s="103"/>
      <c r="G148" s="354"/>
      <c r="H148" s="354"/>
      <c r="I148" s="10" t="s">
        <v>36</v>
      </c>
      <c r="J148" s="100"/>
      <c r="K148" s="11" t="str">
        <f>IF(J148&gt;0,VLOOKUP(J148,女子登録情報!$J$2:$K$21,2,0),"")</f>
        <v/>
      </c>
      <c r="L148" s="12" t="s">
        <v>37</v>
      </c>
      <c r="M148" s="214"/>
      <c r="N148" s="101" t="str">
        <f t="shared" si="290"/>
        <v/>
      </c>
      <c r="O148" s="200"/>
      <c r="P148" s="394"/>
      <c r="Q148" s="395"/>
      <c r="R148" s="396"/>
      <c r="S148" s="331"/>
      <c r="T148" s="331"/>
      <c r="Y148" s="195" t="str">
        <f>IF(C146="","",COUNTIF($B$14:$C$462,C146))</f>
        <v/>
      </c>
      <c r="Z148" s="195" t="str">
        <f t="shared" ref="Z148" si="308">IF(C146="","",COUNTIF($J$14:$J$463,J148))</f>
        <v/>
      </c>
      <c r="AA148" s="195" t="str">
        <f t="shared" ref="AA148" si="309">IF(C146="","",IF(AND(Y148&gt;1,Z148&gt;1),1,""))</f>
        <v/>
      </c>
      <c r="AB148" s="195" t="str">
        <f t="shared" si="297"/>
        <v/>
      </c>
      <c r="AC148" s="195" t="str">
        <f t="shared" si="298"/>
        <v/>
      </c>
      <c r="AD148" s="195" t="str">
        <f t="shared" si="299"/>
        <v/>
      </c>
      <c r="AE148" s="195" t="str">
        <f t="shared" si="299"/>
        <v/>
      </c>
      <c r="AF148" s="195" t="str">
        <f t="shared" si="269"/>
        <v/>
      </c>
      <c r="AG148" s="195" t="str">
        <f t="shared" si="269"/>
        <v/>
      </c>
      <c r="AH148" s="195" t="str">
        <f t="shared" si="269"/>
        <v/>
      </c>
      <c r="AI148" s="195" t="str">
        <f t="shared" si="269"/>
        <v/>
      </c>
      <c r="AJ148" s="195" t="str">
        <f t="shared" si="269"/>
        <v/>
      </c>
      <c r="AK148" s="195" t="str">
        <f t="shared" si="269"/>
        <v/>
      </c>
      <c r="AL148" s="195" t="str">
        <f t="shared" si="269"/>
        <v/>
      </c>
      <c r="AM148" s="195" t="str">
        <f t="shared" si="269"/>
        <v/>
      </c>
      <c r="AN148" s="195" t="str">
        <f t="shared" si="269"/>
        <v/>
      </c>
      <c r="AO148" s="195" t="str">
        <f t="shared" si="269"/>
        <v/>
      </c>
      <c r="AP148" s="195" t="str">
        <f t="shared" si="269"/>
        <v/>
      </c>
      <c r="AQ148" s="196" t="str">
        <f>IF(C146="","",IF(S146&gt;0,"",IF(T146&gt;0,"",IF(COUNTBLANK(J146:J148)&lt;3,"",1))))</f>
        <v/>
      </c>
      <c r="AR148" s="196" t="str">
        <f>IF(J148="","",IF(C146&gt;0,"",1))</f>
        <v/>
      </c>
      <c r="AS148" s="195" t="str">
        <f t="shared" si="293"/>
        <v/>
      </c>
      <c r="AT148" s="195" t="str">
        <f t="shared" si="293"/>
        <v/>
      </c>
      <c r="AU148" s="195" t="str">
        <f t="shared" si="293"/>
        <v/>
      </c>
      <c r="AV148" s="195" t="str">
        <f t="shared" si="293"/>
        <v/>
      </c>
      <c r="AW148" s="196"/>
      <c r="AX148" s="195" t="str">
        <f t="shared" si="294"/>
        <v/>
      </c>
      <c r="AY148" s="195" t="str">
        <f t="shared" si="294"/>
        <v/>
      </c>
      <c r="AZ148" s="195" t="str">
        <f t="shared" si="294"/>
        <v/>
      </c>
      <c r="BA148" s="195" t="str">
        <f t="shared" si="294"/>
        <v/>
      </c>
    </row>
    <row r="149" spans="1:53" s="17" customFormat="1" ht="18" customHeight="1" thickTop="1" thickBot="1">
      <c r="A149" s="343">
        <v>46</v>
      </c>
      <c r="B149" s="397" t="s">
        <v>1234</v>
      </c>
      <c r="C149" s="399"/>
      <c r="D149" s="399" t="str">
        <f>IF(C149&gt;0,VLOOKUP(C149,女子登録情報!$A$1:$H$2000,3,0),"")</f>
        <v/>
      </c>
      <c r="E149" s="399" t="str">
        <f>IF(C149&gt;0,VLOOKUP(C149,女子登録情報!$A$1:$H$2000,4,0),"")</f>
        <v/>
      </c>
      <c r="F149" s="97" t="str">
        <f>IF(C149&gt;0,VLOOKUP(C149,女子登録情報!$A$1:$H$2000,8,0),"")</f>
        <v/>
      </c>
      <c r="G149" s="352" t="e">
        <f>IF(F150&gt;0,VLOOKUP(F150,女子登録情報!$M$2:$N$48,2,0),"")</f>
        <v>#N/A</v>
      </c>
      <c r="H149" s="352" t="str">
        <f>IF(C149&gt;0,TEXT(C149,"100000000"),"")</f>
        <v/>
      </c>
      <c r="I149" s="6" t="s">
        <v>29</v>
      </c>
      <c r="J149" s="99"/>
      <c r="K149" s="7" t="str">
        <f>IF(J149&gt;0,VLOOKUP(J149,女子登録情報!$J$1:$K$21,2,0),"")</f>
        <v/>
      </c>
      <c r="L149" s="6" t="s">
        <v>32</v>
      </c>
      <c r="M149" s="205"/>
      <c r="N149" s="101" t="str">
        <f t="shared" si="290"/>
        <v/>
      </c>
      <c r="O149" s="197"/>
      <c r="P149" s="373"/>
      <c r="Q149" s="374"/>
      <c r="R149" s="375"/>
      <c r="S149" s="329" t="str">
        <f>IF(C149="","",IF(COUNTIF('様式Ⅱ(女子4×100mR)'!$C$18:$C$29,C149)=0,"",$A$5))</f>
        <v/>
      </c>
      <c r="T149" s="329" t="str">
        <f>IF(C149="","",IF(COUNTIF('様式Ⅱ(女子4×400mR)'!$C$18:$C$29,C149)=0,"",$A$5))</f>
        <v/>
      </c>
      <c r="Y149" s="195" t="str">
        <f>IF(C149="","",COUNTIF($B$14:$C$462,C149))</f>
        <v/>
      </c>
      <c r="Z149" s="195" t="str">
        <f t="shared" ref="Z149" si="310">IF(C149="","",COUNTIF($J$14:$J$463,J149))</f>
        <v/>
      </c>
      <c r="AA149" s="195" t="str">
        <f t="shared" ref="AA149" si="311">IF(C149="","",IF(AND(Y149&gt;1,Z149&gt;1),1,""))</f>
        <v/>
      </c>
      <c r="AB149" s="195" t="str">
        <f t="shared" si="297"/>
        <v/>
      </c>
      <c r="AC149" s="195" t="str">
        <f t="shared" si="298"/>
        <v/>
      </c>
      <c r="AD149" s="195" t="str">
        <f t="shared" si="299"/>
        <v/>
      </c>
      <c r="AE149" s="195" t="str">
        <f t="shared" si="299"/>
        <v/>
      </c>
      <c r="AF149" s="195" t="str">
        <f t="shared" si="269"/>
        <v/>
      </c>
      <c r="AG149" s="195" t="str">
        <f t="shared" si="269"/>
        <v/>
      </c>
      <c r="AH149" s="195" t="str">
        <f t="shared" si="269"/>
        <v/>
      </c>
      <c r="AI149" s="195" t="str">
        <f t="shared" si="269"/>
        <v/>
      </c>
      <c r="AJ149" s="195" t="str">
        <f t="shared" si="269"/>
        <v/>
      </c>
      <c r="AK149" s="195" t="str">
        <f t="shared" si="269"/>
        <v/>
      </c>
      <c r="AL149" s="195" t="str">
        <f t="shared" si="269"/>
        <v/>
      </c>
      <c r="AM149" s="195" t="str">
        <f t="shared" si="269"/>
        <v/>
      </c>
      <c r="AN149" s="195" t="str">
        <f t="shared" si="269"/>
        <v/>
      </c>
      <c r="AO149" s="195" t="str">
        <f t="shared" si="269"/>
        <v/>
      </c>
      <c r="AP149" s="195" t="str">
        <f t="shared" si="269"/>
        <v/>
      </c>
      <c r="AQ149" s="196" t="str">
        <f>IF(J149&gt;0,"",IF(J150&gt;0,1,""))</f>
        <v/>
      </c>
      <c r="AR149" s="196" t="str">
        <f>IF(J149="","",IF(C149&gt;0,"",1))</f>
        <v/>
      </c>
      <c r="AS149" s="195" t="str">
        <f t="shared" si="293"/>
        <v/>
      </c>
      <c r="AT149" s="195" t="str">
        <f t="shared" si="293"/>
        <v/>
      </c>
      <c r="AU149" s="195" t="str">
        <f t="shared" si="293"/>
        <v/>
      </c>
      <c r="AV149" s="195" t="str">
        <f t="shared" si="293"/>
        <v/>
      </c>
      <c r="AW149" s="196">
        <f>COUNTIF($C$14:C149,C149)</f>
        <v>0</v>
      </c>
      <c r="AX149" s="195" t="str">
        <f t="shared" si="294"/>
        <v/>
      </c>
      <c r="AY149" s="195" t="str">
        <f t="shared" si="294"/>
        <v/>
      </c>
      <c r="AZ149" s="195" t="str">
        <f t="shared" si="294"/>
        <v/>
      </c>
      <c r="BA149" s="195" t="str">
        <f t="shared" si="294"/>
        <v/>
      </c>
    </row>
    <row r="150" spans="1:53" s="17" customFormat="1" ht="18" customHeight="1" thickBot="1">
      <c r="A150" s="344"/>
      <c r="B150" s="398"/>
      <c r="C150" s="400"/>
      <c r="D150" s="400"/>
      <c r="E150" s="400"/>
      <c r="F150" s="98" t="str">
        <f>IF(C149&gt;0,VLOOKUP(C149,女子登録情報!$A$1:$H$2000,5,0),"")</f>
        <v/>
      </c>
      <c r="G150" s="353"/>
      <c r="H150" s="353"/>
      <c r="I150" s="9" t="s">
        <v>33</v>
      </c>
      <c r="J150" s="99"/>
      <c r="K150" s="7" t="str">
        <f>IF(J150&gt;0,VLOOKUP(J150,女子登録情報!$J$2:$K$21,2,0),"")</f>
        <v/>
      </c>
      <c r="L150" s="9" t="s">
        <v>34</v>
      </c>
      <c r="M150" s="213"/>
      <c r="N150" s="101" t="str">
        <f t="shared" si="290"/>
        <v/>
      </c>
      <c r="O150" s="197"/>
      <c r="P150" s="387"/>
      <c r="Q150" s="388"/>
      <c r="R150" s="389"/>
      <c r="S150" s="330"/>
      <c r="T150" s="330"/>
      <c r="Y150" s="195" t="str">
        <f>IF(C149="","",COUNTIF($B$14:$C$462,C149))</f>
        <v/>
      </c>
      <c r="Z150" s="195" t="str">
        <f t="shared" ref="Z150" si="312">IF(C149="","",COUNTIF($J$14:$J$463,J150))</f>
        <v/>
      </c>
      <c r="AA150" s="195" t="str">
        <f t="shared" ref="AA150" si="313">IF(C149="","",IF(AND(Y150&gt;1,Z150&gt;1),1,""))</f>
        <v/>
      </c>
      <c r="AB150" s="195" t="str">
        <f t="shared" si="297"/>
        <v/>
      </c>
      <c r="AC150" s="195" t="str">
        <f t="shared" si="298"/>
        <v/>
      </c>
      <c r="AD150" s="195" t="str">
        <f t="shared" si="299"/>
        <v/>
      </c>
      <c r="AE150" s="195" t="str">
        <f t="shared" si="299"/>
        <v/>
      </c>
      <c r="AF150" s="195" t="str">
        <f t="shared" si="269"/>
        <v/>
      </c>
      <c r="AG150" s="195" t="str">
        <f t="shared" si="269"/>
        <v/>
      </c>
      <c r="AH150" s="195" t="str">
        <f t="shared" si="269"/>
        <v/>
      </c>
      <c r="AI150" s="195" t="str">
        <f t="shared" si="269"/>
        <v/>
      </c>
      <c r="AJ150" s="195" t="str">
        <f t="shared" si="269"/>
        <v/>
      </c>
      <c r="AK150" s="195" t="str">
        <f t="shared" si="269"/>
        <v/>
      </c>
      <c r="AL150" s="195" t="str">
        <f t="shared" si="269"/>
        <v/>
      </c>
      <c r="AM150" s="195" t="str">
        <f t="shared" si="269"/>
        <v/>
      </c>
      <c r="AN150" s="195" t="str">
        <f t="shared" si="269"/>
        <v/>
      </c>
      <c r="AO150" s="195" t="str">
        <f t="shared" si="269"/>
        <v/>
      </c>
      <c r="AP150" s="195" t="str">
        <f t="shared" si="269"/>
        <v/>
      </c>
      <c r="AQ150" s="196" t="str">
        <f>IF(J150&gt;0,"",IF(J151&gt;0,1,""))</f>
        <v/>
      </c>
      <c r="AR150" s="196" t="str">
        <f>IF(J150="","",IF(C149&gt;0,"",1))</f>
        <v/>
      </c>
      <c r="AS150" s="195" t="str">
        <f t="shared" si="293"/>
        <v/>
      </c>
      <c r="AT150" s="195" t="str">
        <f t="shared" si="293"/>
        <v/>
      </c>
      <c r="AU150" s="195" t="str">
        <f t="shared" si="293"/>
        <v/>
      </c>
      <c r="AV150" s="195" t="str">
        <f t="shared" si="293"/>
        <v/>
      </c>
      <c r="AW150" s="196"/>
      <c r="AX150" s="195" t="str">
        <f t="shared" si="294"/>
        <v/>
      </c>
      <c r="AY150" s="195" t="str">
        <f t="shared" si="294"/>
        <v/>
      </c>
      <c r="AZ150" s="195" t="str">
        <f t="shared" si="294"/>
        <v/>
      </c>
      <c r="BA150" s="195" t="str">
        <f t="shared" si="294"/>
        <v/>
      </c>
    </row>
    <row r="151" spans="1:53" s="17" customFormat="1" ht="18" customHeight="1" thickBot="1">
      <c r="A151" s="345"/>
      <c r="B151" s="401" t="s">
        <v>35</v>
      </c>
      <c r="C151" s="392"/>
      <c r="D151" s="102"/>
      <c r="E151" s="102"/>
      <c r="F151" s="103"/>
      <c r="G151" s="354"/>
      <c r="H151" s="354"/>
      <c r="I151" s="10" t="s">
        <v>36</v>
      </c>
      <c r="J151" s="100"/>
      <c r="K151" s="11" t="str">
        <f>IF(J151&gt;0,VLOOKUP(J151,女子登録情報!$J$2:$K$21,2,0),"")</f>
        <v/>
      </c>
      <c r="L151" s="12" t="s">
        <v>37</v>
      </c>
      <c r="M151" s="214"/>
      <c r="N151" s="101" t="str">
        <f t="shared" si="290"/>
        <v/>
      </c>
      <c r="O151" s="200"/>
      <c r="P151" s="394"/>
      <c r="Q151" s="395"/>
      <c r="R151" s="396"/>
      <c r="S151" s="331"/>
      <c r="T151" s="331"/>
      <c r="Y151" s="195" t="str">
        <f>IF(C149="","",COUNTIF($B$14:$C$462,C149))</f>
        <v/>
      </c>
      <c r="Z151" s="195" t="str">
        <f t="shared" ref="Z151" si="314">IF(C149="","",COUNTIF($J$14:$J$463,J151))</f>
        <v/>
      </c>
      <c r="AA151" s="195" t="str">
        <f t="shared" ref="AA151" si="315">IF(C149="","",IF(AND(Y151&gt;1,Z151&gt;1),1,""))</f>
        <v/>
      </c>
      <c r="AB151" s="195" t="str">
        <f t="shared" si="297"/>
        <v/>
      </c>
      <c r="AC151" s="195" t="str">
        <f t="shared" si="298"/>
        <v/>
      </c>
      <c r="AD151" s="195" t="str">
        <f t="shared" si="299"/>
        <v/>
      </c>
      <c r="AE151" s="195" t="str">
        <f t="shared" si="299"/>
        <v/>
      </c>
      <c r="AF151" s="195" t="str">
        <f t="shared" si="269"/>
        <v/>
      </c>
      <c r="AG151" s="195" t="str">
        <f t="shared" si="269"/>
        <v/>
      </c>
      <c r="AH151" s="195" t="str">
        <f t="shared" si="269"/>
        <v/>
      </c>
      <c r="AI151" s="195" t="str">
        <f t="shared" si="269"/>
        <v/>
      </c>
      <c r="AJ151" s="195" t="str">
        <f t="shared" si="269"/>
        <v/>
      </c>
      <c r="AK151" s="195" t="str">
        <f t="shared" si="269"/>
        <v/>
      </c>
      <c r="AL151" s="195" t="str">
        <f t="shared" si="269"/>
        <v/>
      </c>
      <c r="AM151" s="195" t="str">
        <f t="shared" si="269"/>
        <v/>
      </c>
      <c r="AN151" s="195" t="str">
        <f t="shared" si="269"/>
        <v/>
      </c>
      <c r="AO151" s="195" t="str">
        <f t="shared" si="269"/>
        <v/>
      </c>
      <c r="AP151" s="195" t="str">
        <f t="shared" si="269"/>
        <v/>
      </c>
      <c r="AQ151" s="196" t="str">
        <f>IF(C149="","",IF(S149&gt;0,"",IF(T149&gt;0,"",IF(COUNTBLANK(J149:J151)&lt;3,"",1))))</f>
        <v/>
      </c>
      <c r="AR151" s="196" t="str">
        <f>IF(J151="","",IF(C149&gt;0,"",1))</f>
        <v/>
      </c>
      <c r="AS151" s="195" t="str">
        <f t="shared" si="293"/>
        <v/>
      </c>
      <c r="AT151" s="195" t="str">
        <f t="shared" si="293"/>
        <v/>
      </c>
      <c r="AU151" s="195" t="str">
        <f t="shared" si="293"/>
        <v/>
      </c>
      <c r="AV151" s="195" t="str">
        <f t="shared" si="293"/>
        <v/>
      </c>
      <c r="AW151" s="196"/>
      <c r="AX151" s="195" t="str">
        <f t="shared" si="294"/>
        <v/>
      </c>
      <c r="AY151" s="195" t="str">
        <f t="shared" si="294"/>
        <v/>
      </c>
      <c r="AZ151" s="195" t="str">
        <f t="shared" si="294"/>
        <v/>
      </c>
      <c r="BA151" s="195" t="str">
        <f t="shared" si="294"/>
        <v/>
      </c>
    </row>
    <row r="152" spans="1:53" s="17" customFormat="1" ht="18" customHeight="1" thickTop="1" thickBot="1">
      <c r="A152" s="343">
        <v>47</v>
      </c>
      <c r="B152" s="397" t="s">
        <v>1234</v>
      </c>
      <c r="C152" s="399"/>
      <c r="D152" s="399" t="str">
        <f>IF(C152&gt;0,VLOOKUP(C152,女子登録情報!$A$1:$H$2000,3,0),"")</f>
        <v/>
      </c>
      <c r="E152" s="399" t="str">
        <f>IF(C152&gt;0,VLOOKUP(C152,女子登録情報!$A$1:$H$2000,4,0),"")</f>
        <v/>
      </c>
      <c r="F152" s="97" t="str">
        <f>IF(C152&gt;0,VLOOKUP(C152,女子登録情報!$A$1:$H$2000,8,0),"")</f>
        <v/>
      </c>
      <c r="G152" s="352" t="e">
        <f>IF(F153&gt;0,VLOOKUP(F153,女子登録情報!$M$2:$N$48,2,0),"")</f>
        <v>#N/A</v>
      </c>
      <c r="H152" s="352" t="str">
        <f>IF(C152&gt;0,TEXT(C152,"100000000"),"")</f>
        <v/>
      </c>
      <c r="I152" s="6" t="s">
        <v>29</v>
      </c>
      <c r="J152" s="99"/>
      <c r="K152" s="7" t="str">
        <f>IF(J152&gt;0,VLOOKUP(J152,女子登録情報!$J$1:$K$21,2,0),"")</f>
        <v/>
      </c>
      <c r="L152" s="6" t="s">
        <v>32</v>
      </c>
      <c r="M152" s="205"/>
      <c r="N152" s="101" t="str">
        <f t="shared" si="290"/>
        <v/>
      </c>
      <c r="O152" s="197"/>
      <c r="P152" s="373"/>
      <c r="Q152" s="374"/>
      <c r="R152" s="375"/>
      <c r="S152" s="329" t="str">
        <f>IF(C152="","",IF(COUNTIF('様式Ⅱ(女子4×100mR)'!$C$18:$C$29,C152)=0,"",$A$5))</f>
        <v/>
      </c>
      <c r="T152" s="329" t="str">
        <f>IF(C152="","",IF(COUNTIF('様式Ⅱ(女子4×400mR)'!$C$18:$C$29,C152)=0,"",$A$5))</f>
        <v/>
      </c>
      <c r="Y152" s="195" t="str">
        <f>IF(C152="","",COUNTIF($B$14:$C$462,C152))</f>
        <v/>
      </c>
      <c r="Z152" s="195" t="str">
        <f t="shared" ref="Z152" si="316">IF(C152="","",COUNTIF($J$14:$J$463,J152))</f>
        <v/>
      </c>
      <c r="AA152" s="195" t="str">
        <f t="shared" ref="AA152" si="317">IF(C152="","",IF(AND(Y152&gt;1,Z152&gt;1),1,""))</f>
        <v/>
      </c>
      <c r="AB152" s="195" t="str">
        <f t="shared" si="297"/>
        <v/>
      </c>
      <c r="AC152" s="195" t="str">
        <f t="shared" si="298"/>
        <v/>
      </c>
      <c r="AD152" s="195" t="str">
        <f t="shared" si="299"/>
        <v/>
      </c>
      <c r="AE152" s="195" t="str">
        <f t="shared" si="299"/>
        <v/>
      </c>
      <c r="AF152" s="195" t="str">
        <f t="shared" si="269"/>
        <v/>
      </c>
      <c r="AG152" s="195" t="str">
        <f t="shared" si="269"/>
        <v/>
      </c>
      <c r="AH152" s="195" t="str">
        <f t="shared" si="269"/>
        <v/>
      </c>
      <c r="AI152" s="195" t="str">
        <f t="shared" si="269"/>
        <v/>
      </c>
      <c r="AJ152" s="195" t="str">
        <f t="shared" si="269"/>
        <v/>
      </c>
      <c r="AK152" s="195" t="str">
        <f t="shared" si="269"/>
        <v/>
      </c>
      <c r="AL152" s="195" t="str">
        <f t="shared" si="269"/>
        <v/>
      </c>
      <c r="AM152" s="195" t="str">
        <f t="shared" si="269"/>
        <v/>
      </c>
      <c r="AN152" s="195" t="str">
        <f t="shared" si="269"/>
        <v/>
      </c>
      <c r="AO152" s="195" t="str">
        <f t="shared" si="269"/>
        <v/>
      </c>
      <c r="AP152" s="195" t="str">
        <f t="shared" si="269"/>
        <v/>
      </c>
      <c r="AQ152" s="196" t="str">
        <f>IF(J152&gt;0,"",IF(J153&gt;0,1,""))</f>
        <v/>
      </c>
      <c r="AR152" s="196" t="str">
        <f>IF(J152="","",IF(C152&gt;0,"",1))</f>
        <v/>
      </c>
      <c r="AS152" s="195" t="str">
        <f t="shared" si="293"/>
        <v/>
      </c>
      <c r="AT152" s="195" t="str">
        <f t="shared" si="293"/>
        <v/>
      </c>
      <c r="AU152" s="195" t="str">
        <f t="shared" si="293"/>
        <v/>
      </c>
      <c r="AV152" s="195" t="str">
        <f t="shared" si="293"/>
        <v/>
      </c>
      <c r="AW152" s="196">
        <f>COUNTIF($C$14:C152,C152)</f>
        <v>0</v>
      </c>
      <c r="AX152" s="195" t="str">
        <f t="shared" si="294"/>
        <v/>
      </c>
      <c r="AY152" s="195" t="str">
        <f t="shared" si="294"/>
        <v/>
      </c>
      <c r="AZ152" s="195" t="str">
        <f t="shared" si="294"/>
        <v/>
      </c>
      <c r="BA152" s="195" t="str">
        <f t="shared" si="294"/>
        <v/>
      </c>
    </row>
    <row r="153" spans="1:53" s="17" customFormat="1" ht="18" customHeight="1" thickBot="1">
      <c r="A153" s="344"/>
      <c r="B153" s="398"/>
      <c r="C153" s="400"/>
      <c r="D153" s="400"/>
      <c r="E153" s="400"/>
      <c r="F153" s="98" t="str">
        <f>IF(C152&gt;0,VLOOKUP(C152,女子登録情報!$A$1:$H$2000,5,0),"")</f>
        <v/>
      </c>
      <c r="G153" s="353"/>
      <c r="H153" s="353"/>
      <c r="I153" s="9" t="s">
        <v>33</v>
      </c>
      <c r="J153" s="99"/>
      <c r="K153" s="7" t="str">
        <f>IF(J153&gt;0,VLOOKUP(J153,女子登録情報!$J$2:$K$21,2,0),"")</f>
        <v/>
      </c>
      <c r="L153" s="9" t="s">
        <v>34</v>
      </c>
      <c r="M153" s="213"/>
      <c r="N153" s="101" t="str">
        <f t="shared" si="290"/>
        <v/>
      </c>
      <c r="O153" s="197"/>
      <c r="P153" s="387"/>
      <c r="Q153" s="388"/>
      <c r="R153" s="389"/>
      <c r="S153" s="330"/>
      <c r="T153" s="330"/>
      <c r="Y153" s="195" t="str">
        <f>IF(C152="","",COUNTIF($B$14:$C$462,C152))</f>
        <v/>
      </c>
      <c r="Z153" s="195" t="str">
        <f t="shared" ref="Z153" si="318">IF(C152="","",COUNTIF($J$14:$J$463,J153))</f>
        <v/>
      </c>
      <c r="AA153" s="195" t="str">
        <f t="shared" ref="AA153" si="319">IF(C152="","",IF(AND(Y153&gt;1,Z153&gt;1),1,""))</f>
        <v/>
      </c>
      <c r="AB153" s="195" t="str">
        <f t="shared" si="297"/>
        <v/>
      </c>
      <c r="AC153" s="195" t="str">
        <f t="shared" si="298"/>
        <v/>
      </c>
      <c r="AD153" s="195" t="str">
        <f t="shared" si="299"/>
        <v/>
      </c>
      <c r="AE153" s="195" t="str">
        <f t="shared" si="299"/>
        <v/>
      </c>
      <c r="AF153" s="195" t="str">
        <f t="shared" si="269"/>
        <v/>
      </c>
      <c r="AG153" s="195" t="str">
        <f t="shared" si="269"/>
        <v/>
      </c>
      <c r="AH153" s="195" t="str">
        <f t="shared" si="269"/>
        <v/>
      </c>
      <c r="AI153" s="195" t="str">
        <f t="shared" si="269"/>
        <v/>
      </c>
      <c r="AJ153" s="195" t="str">
        <f t="shared" si="269"/>
        <v/>
      </c>
      <c r="AK153" s="195" t="str">
        <f t="shared" si="269"/>
        <v/>
      </c>
      <c r="AL153" s="195" t="str">
        <f t="shared" si="269"/>
        <v/>
      </c>
      <c r="AM153" s="195" t="str">
        <f t="shared" si="269"/>
        <v/>
      </c>
      <c r="AN153" s="195" t="str">
        <f t="shared" si="269"/>
        <v/>
      </c>
      <c r="AO153" s="195" t="str">
        <f t="shared" si="269"/>
        <v/>
      </c>
      <c r="AP153" s="195" t="str">
        <f t="shared" si="269"/>
        <v/>
      </c>
      <c r="AQ153" s="196" t="str">
        <f>IF(J153&gt;0,"",IF(J154&gt;0,1,""))</f>
        <v/>
      </c>
      <c r="AR153" s="196" t="str">
        <f>IF(J153="","",IF(C152&gt;0,"",1))</f>
        <v/>
      </c>
      <c r="AS153" s="195" t="str">
        <f t="shared" si="293"/>
        <v/>
      </c>
      <c r="AT153" s="195" t="str">
        <f t="shared" si="293"/>
        <v/>
      </c>
      <c r="AU153" s="195" t="str">
        <f t="shared" si="293"/>
        <v/>
      </c>
      <c r="AV153" s="195" t="str">
        <f t="shared" si="293"/>
        <v/>
      </c>
      <c r="AW153" s="196"/>
      <c r="AX153" s="195" t="str">
        <f t="shared" si="294"/>
        <v/>
      </c>
      <c r="AY153" s="195" t="str">
        <f t="shared" si="294"/>
        <v/>
      </c>
      <c r="AZ153" s="195" t="str">
        <f t="shared" si="294"/>
        <v/>
      </c>
      <c r="BA153" s="195" t="str">
        <f t="shared" si="294"/>
        <v/>
      </c>
    </row>
    <row r="154" spans="1:53" s="17" customFormat="1" ht="18" customHeight="1" thickBot="1">
      <c r="A154" s="345"/>
      <c r="B154" s="401" t="s">
        <v>35</v>
      </c>
      <c r="C154" s="392"/>
      <c r="D154" s="102"/>
      <c r="E154" s="102"/>
      <c r="F154" s="103"/>
      <c r="G154" s="354"/>
      <c r="H154" s="354"/>
      <c r="I154" s="10" t="s">
        <v>36</v>
      </c>
      <c r="J154" s="100"/>
      <c r="K154" s="11" t="str">
        <f>IF(J154&gt;0,VLOOKUP(J154,女子登録情報!$J$2:$K$21,2,0),"")</f>
        <v/>
      </c>
      <c r="L154" s="12" t="s">
        <v>37</v>
      </c>
      <c r="M154" s="214"/>
      <c r="N154" s="101" t="str">
        <f t="shared" si="290"/>
        <v/>
      </c>
      <c r="O154" s="200"/>
      <c r="P154" s="394"/>
      <c r="Q154" s="395"/>
      <c r="R154" s="396"/>
      <c r="S154" s="331"/>
      <c r="T154" s="331"/>
      <c r="Y154" s="195" t="str">
        <f>IF(C152="","",COUNTIF($B$14:$C$462,C152))</f>
        <v/>
      </c>
      <c r="Z154" s="195" t="str">
        <f t="shared" ref="Z154" si="320">IF(C152="","",COUNTIF($J$14:$J$463,J154))</f>
        <v/>
      </c>
      <c r="AA154" s="195" t="str">
        <f t="shared" ref="AA154" si="321">IF(C152="","",IF(AND(Y154&gt;1,Z154&gt;1),1,""))</f>
        <v/>
      </c>
      <c r="AB154" s="195" t="str">
        <f t="shared" si="297"/>
        <v/>
      </c>
      <c r="AC154" s="195" t="str">
        <f t="shared" si="298"/>
        <v/>
      </c>
      <c r="AD154" s="195" t="str">
        <f t="shared" si="299"/>
        <v/>
      </c>
      <c r="AE154" s="195" t="str">
        <f t="shared" si="299"/>
        <v/>
      </c>
      <c r="AF154" s="195" t="str">
        <f t="shared" si="269"/>
        <v/>
      </c>
      <c r="AG154" s="195" t="str">
        <f t="shared" si="269"/>
        <v/>
      </c>
      <c r="AH154" s="195" t="str">
        <f t="shared" si="269"/>
        <v/>
      </c>
      <c r="AI154" s="195" t="str">
        <f t="shared" si="269"/>
        <v/>
      </c>
      <c r="AJ154" s="195" t="str">
        <f t="shared" si="269"/>
        <v/>
      </c>
      <c r="AK154" s="195" t="str">
        <f t="shared" si="269"/>
        <v/>
      </c>
      <c r="AL154" s="195" t="str">
        <f t="shared" si="269"/>
        <v/>
      </c>
      <c r="AM154" s="195" t="str">
        <f t="shared" si="269"/>
        <v/>
      </c>
      <c r="AN154" s="195" t="str">
        <f t="shared" ref="AF154:AP177" si="322">IF($J154="","",COUNTIF($M154,AN$13))</f>
        <v/>
      </c>
      <c r="AO154" s="195" t="str">
        <f t="shared" si="322"/>
        <v/>
      </c>
      <c r="AP154" s="195" t="str">
        <f t="shared" si="322"/>
        <v/>
      </c>
      <c r="AQ154" s="196" t="str">
        <f>IF(C152="","",IF(S152&gt;0,"",IF(T152&gt;0,"",IF(COUNTBLANK(J152:J154)&lt;3,"",1))))</f>
        <v/>
      </c>
      <c r="AR154" s="196" t="str">
        <f>IF(J154="","",IF(C152&gt;0,"",1))</f>
        <v/>
      </c>
      <c r="AS154" s="195" t="str">
        <f t="shared" si="293"/>
        <v/>
      </c>
      <c r="AT154" s="195" t="str">
        <f t="shared" si="293"/>
        <v/>
      </c>
      <c r="AU154" s="195" t="str">
        <f t="shared" si="293"/>
        <v/>
      </c>
      <c r="AV154" s="195" t="str">
        <f t="shared" si="293"/>
        <v/>
      </c>
      <c r="AW154" s="196"/>
      <c r="AX154" s="195" t="str">
        <f t="shared" si="294"/>
        <v/>
      </c>
      <c r="AY154" s="195" t="str">
        <f t="shared" si="294"/>
        <v/>
      </c>
      <c r="AZ154" s="195" t="str">
        <f t="shared" si="294"/>
        <v/>
      </c>
      <c r="BA154" s="195" t="str">
        <f t="shared" si="294"/>
        <v/>
      </c>
    </row>
    <row r="155" spans="1:53" s="17" customFormat="1" ht="18" customHeight="1" thickTop="1" thickBot="1">
      <c r="A155" s="343">
        <v>48</v>
      </c>
      <c r="B155" s="397" t="s">
        <v>1234</v>
      </c>
      <c r="C155" s="399"/>
      <c r="D155" s="399" t="str">
        <f>IF(C155&gt;0,VLOOKUP(C155,女子登録情報!$A$1:$H$2000,3,0),"")</f>
        <v/>
      </c>
      <c r="E155" s="399" t="str">
        <f>IF(C155&gt;0,VLOOKUP(C155,女子登録情報!$A$1:$H$2000,4,0),"")</f>
        <v/>
      </c>
      <c r="F155" s="97" t="str">
        <f>IF(C155&gt;0,VLOOKUP(C155,女子登録情報!$A$1:$H$2000,8,0),"")</f>
        <v/>
      </c>
      <c r="G155" s="352" t="e">
        <f>IF(F156&gt;0,VLOOKUP(F156,女子登録情報!$M$2:$N$48,2,0),"")</f>
        <v>#N/A</v>
      </c>
      <c r="H155" s="352" t="str">
        <f>IF(C155&gt;0,TEXT(C155,"100000000"),"")</f>
        <v/>
      </c>
      <c r="I155" s="6" t="s">
        <v>29</v>
      </c>
      <c r="J155" s="99"/>
      <c r="K155" s="7" t="str">
        <f>IF(J155&gt;0,VLOOKUP(J155,女子登録情報!$J$1:$K$21,2,0),"")</f>
        <v/>
      </c>
      <c r="L155" s="6" t="s">
        <v>32</v>
      </c>
      <c r="M155" s="205"/>
      <c r="N155" s="101" t="str">
        <f t="shared" si="290"/>
        <v/>
      </c>
      <c r="O155" s="197"/>
      <c r="P155" s="373"/>
      <c r="Q155" s="374"/>
      <c r="R155" s="375"/>
      <c r="S155" s="329" t="str">
        <f>IF(C155="","",IF(COUNTIF('様式Ⅱ(女子4×100mR)'!$C$18:$C$29,C155)=0,"",$A$5))</f>
        <v/>
      </c>
      <c r="T155" s="329" t="str">
        <f>IF(C155="","",IF(COUNTIF('様式Ⅱ(女子4×400mR)'!$C$18:$C$29,C155)=0,"",$A$5))</f>
        <v/>
      </c>
      <c r="Y155" s="195" t="str">
        <f>IF(C155="","",COUNTIF($B$14:$C$462,C155))</f>
        <v/>
      </c>
      <c r="Z155" s="195" t="str">
        <f t="shared" ref="Z155" si="323">IF(C155="","",COUNTIF($J$14:$J$463,J155))</f>
        <v/>
      </c>
      <c r="AA155" s="195" t="str">
        <f t="shared" ref="AA155" si="324">IF(C155="","",IF(AND(Y155&gt;1,Z155&gt;1),1,""))</f>
        <v/>
      </c>
      <c r="AB155" s="195" t="str">
        <f t="shared" si="297"/>
        <v/>
      </c>
      <c r="AC155" s="195" t="str">
        <f t="shared" si="298"/>
        <v/>
      </c>
      <c r="AD155" s="195" t="str">
        <f t="shared" si="299"/>
        <v/>
      </c>
      <c r="AE155" s="195" t="str">
        <f t="shared" si="299"/>
        <v/>
      </c>
      <c r="AF155" s="195" t="str">
        <f t="shared" si="322"/>
        <v/>
      </c>
      <c r="AG155" s="195" t="str">
        <f t="shared" si="322"/>
        <v/>
      </c>
      <c r="AH155" s="195" t="str">
        <f t="shared" si="322"/>
        <v/>
      </c>
      <c r="AI155" s="195" t="str">
        <f t="shared" si="322"/>
        <v/>
      </c>
      <c r="AJ155" s="195" t="str">
        <f t="shared" si="322"/>
        <v/>
      </c>
      <c r="AK155" s="195" t="str">
        <f t="shared" si="322"/>
        <v/>
      </c>
      <c r="AL155" s="195" t="str">
        <f t="shared" si="322"/>
        <v/>
      </c>
      <c r="AM155" s="195" t="str">
        <f t="shared" si="322"/>
        <v/>
      </c>
      <c r="AN155" s="195" t="str">
        <f t="shared" si="322"/>
        <v/>
      </c>
      <c r="AO155" s="195" t="str">
        <f t="shared" si="322"/>
        <v/>
      </c>
      <c r="AP155" s="195" t="str">
        <f t="shared" si="322"/>
        <v/>
      </c>
      <c r="AQ155" s="196" t="str">
        <f>IF(J155&gt;0,"",IF(J156&gt;0,1,""))</f>
        <v/>
      </c>
      <c r="AR155" s="196" t="str">
        <f>IF(J155="","",IF(C155&gt;0,"",1))</f>
        <v/>
      </c>
      <c r="AS155" s="195" t="str">
        <f t="shared" si="293"/>
        <v/>
      </c>
      <c r="AT155" s="195" t="str">
        <f t="shared" si="293"/>
        <v/>
      </c>
      <c r="AU155" s="195" t="str">
        <f t="shared" si="293"/>
        <v/>
      </c>
      <c r="AV155" s="195" t="str">
        <f t="shared" si="293"/>
        <v/>
      </c>
      <c r="AW155" s="196">
        <f>COUNTIF($C$14:C155,C155)</f>
        <v>0</v>
      </c>
      <c r="AX155" s="195" t="str">
        <f t="shared" si="294"/>
        <v/>
      </c>
      <c r="AY155" s="195" t="str">
        <f t="shared" si="294"/>
        <v/>
      </c>
      <c r="AZ155" s="195" t="str">
        <f t="shared" si="294"/>
        <v/>
      </c>
      <c r="BA155" s="195" t="str">
        <f t="shared" si="294"/>
        <v/>
      </c>
    </row>
    <row r="156" spans="1:53" s="17" customFormat="1" ht="18" customHeight="1" thickBot="1">
      <c r="A156" s="344"/>
      <c r="B156" s="398"/>
      <c r="C156" s="400"/>
      <c r="D156" s="400"/>
      <c r="E156" s="400"/>
      <c r="F156" s="98" t="str">
        <f>IF(C155&gt;0,VLOOKUP(C155,女子登録情報!$A$1:$H$2000,5,0),"")</f>
        <v/>
      </c>
      <c r="G156" s="353"/>
      <c r="H156" s="353"/>
      <c r="I156" s="9" t="s">
        <v>33</v>
      </c>
      <c r="J156" s="99"/>
      <c r="K156" s="7" t="str">
        <f>IF(J156&gt;0,VLOOKUP(J156,女子登録情報!$J$2:$K$21,2,0),"")</f>
        <v/>
      </c>
      <c r="L156" s="9" t="s">
        <v>34</v>
      </c>
      <c r="M156" s="213"/>
      <c r="N156" s="101" t="str">
        <f t="shared" si="290"/>
        <v/>
      </c>
      <c r="O156" s="197"/>
      <c r="P156" s="387"/>
      <c r="Q156" s="388"/>
      <c r="R156" s="389"/>
      <c r="S156" s="330"/>
      <c r="T156" s="330"/>
      <c r="Y156" s="195" t="str">
        <f>IF(C155="","",COUNTIF($B$14:$C$462,C155))</f>
        <v/>
      </c>
      <c r="Z156" s="195" t="str">
        <f t="shared" ref="Z156" si="325">IF(C155="","",COUNTIF($J$14:$J$463,J156))</f>
        <v/>
      </c>
      <c r="AA156" s="195" t="str">
        <f t="shared" ref="AA156" si="326">IF(C155="","",IF(AND(Y156&gt;1,Z156&gt;1),1,""))</f>
        <v/>
      </c>
      <c r="AB156" s="195" t="str">
        <f t="shared" si="297"/>
        <v/>
      </c>
      <c r="AC156" s="195" t="str">
        <f t="shared" si="298"/>
        <v/>
      </c>
      <c r="AD156" s="195" t="str">
        <f t="shared" si="299"/>
        <v/>
      </c>
      <c r="AE156" s="195" t="str">
        <f t="shared" si="299"/>
        <v/>
      </c>
      <c r="AF156" s="195" t="str">
        <f t="shared" si="322"/>
        <v/>
      </c>
      <c r="AG156" s="195" t="str">
        <f t="shared" si="322"/>
        <v/>
      </c>
      <c r="AH156" s="195" t="str">
        <f t="shared" si="322"/>
        <v/>
      </c>
      <c r="AI156" s="195" t="str">
        <f t="shared" si="322"/>
        <v/>
      </c>
      <c r="AJ156" s="195" t="str">
        <f t="shared" si="322"/>
        <v/>
      </c>
      <c r="AK156" s="195" t="str">
        <f t="shared" si="322"/>
        <v/>
      </c>
      <c r="AL156" s="195" t="str">
        <f t="shared" si="322"/>
        <v/>
      </c>
      <c r="AM156" s="195" t="str">
        <f t="shared" si="322"/>
        <v/>
      </c>
      <c r="AN156" s="195" t="str">
        <f t="shared" si="322"/>
        <v/>
      </c>
      <c r="AO156" s="195" t="str">
        <f t="shared" si="322"/>
        <v/>
      </c>
      <c r="AP156" s="195" t="str">
        <f t="shared" si="322"/>
        <v/>
      </c>
      <c r="AQ156" s="196" t="str">
        <f>IF(J156&gt;0,"",IF(J157&gt;0,1,""))</f>
        <v/>
      </c>
      <c r="AR156" s="196" t="str">
        <f>IF(J156="","",IF(C155&gt;0,"",1))</f>
        <v/>
      </c>
      <c r="AS156" s="195" t="str">
        <f t="shared" si="293"/>
        <v/>
      </c>
      <c r="AT156" s="195" t="str">
        <f t="shared" si="293"/>
        <v/>
      </c>
      <c r="AU156" s="195" t="str">
        <f t="shared" si="293"/>
        <v/>
      </c>
      <c r="AV156" s="195" t="str">
        <f t="shared" si="293"/>
        <v/>
      </c>
      <c r="AW156" s="196"/>
      <c r="AX156" s="195" t="str">
        <f t="shared" si="294"/>
        <v/>
      </c>
      <c r="AY156" s="195" t="str">
        <f t="shared" si="294"/>
        <v/>
      </c>
      <c r="AZ156" s="195" t="str">
        <f t="shared" si="294"/>
        <v/>
      </c>
      <c r="BA156" s="195" t="str">
        <f t="shared" si="294"/>
        <v/>
      </c>
    </row>
    <row r="157" spans="1:53" s="17" customFormat="1" ht="18" customHeight="1" thickBot="1">
      <c r="A157" s="345"/>
      <c r="B157" s="401" t="s">
        <v>35</v>
      </c>
      <c r="C157" s="392"/>
      <c r="D157" s="104"/>
      <c r="E157" s="102"/>
      <c r="F157" s="103"/>
      <c r="G157" s="354"/>
      <c r="H157" s="354"/>
      <c r="I157" s="10" t="s">
        <v>36</v>
      </c>
      <c r="J157" s="100"/>
      <c r="K157" s="11" t="str">
        <f>IF(J157&gt;0,VLOOKUP(J157,女子登録情報!$J$2:$K$21,2,0),"")</f>
        <v/>
      </c>
      <c r="L157" s="12" t="s">
        <v>37</v>
      </c>
      <c r="M157" s="214"/>
      <c r="N157" s="101" t="str">
        <f t="shared" si="290"/>
        <v/>
      </c>
      <c r="O157" s="200"/>
      <c r="P157" s="394"/>
      <c r="Q157" s="395"/>
      <c r="R157" s="396"/>
      <c r="S157" s="331"/>
      <c r="T157" s="331"/>
      <c r="Y157" s="195" t="str">
        <f>IF(C155="","",COUNTIF($B$14:$C$462,C155))</f>
        <v/>
      </c>
      <c r="Z157" s="195" t="str">
        <f t="shared" ref="Z157" si="327">IF(C155="","",COUNTIF($J$14:$J$463,J157))</f>
        <v/>
      </c>
      <c r="AA157" s="195" t="str">
        <f t="shared" ref="AA157" si="328">IF(C155="","",IF(AND(Y157&gt;1,Z157&gt;1),1,""))</f>
        <v/>
      </c>
      <c r="AB157" s="195" t="str">
        <f t="shared" si="297"/>
        <v/>
      </c>
      <c r="AC157" s="195" t="str">
        <f t="shared" si="298"/>
        <v/>
      </c>
      <c r="AD157" s="195" t="str">
        <f t="shared" si="299"/>
        <v/>
      </c>
      <c r="AE157" s="195" t="str">
        <f t="shared" si="299"/>
        <v/>
      </c>
      <c r="AF157" s="195" t="str">
        <f t="shared" si="322"/>
        <v/>
      </c>
      <c r="AG157" s="195" t="str">
        <f t="shared" si="322"/>
        <v/>
      </c>
      <c r="AH157" s="195" t="str">
        <f t="shared" si="322"/>
        <v/>
      </c>
      <c r="AI157" s="195" t="str">
        <f t="shared" si="322"/>
        <v/>
      </c>
      <c r="AJ157" s="195" t="str">
        <f t="shared" si="322"/>
        <v/>
      </c>
      <c r="AK157" s="195" t="str">
        <f t="shared" si="322"/>
        <v/>
      </c>
      <c r="AL157" s="195" t="str">
        <f t="shared" si="322"/>
        <v/>
      </c>
      <c r="AM157" s="195" t="str">
        <f t="shared" si="322"/>
        <v/>
      </c>
      <c r="AN157" s="195" t="str">
        <f t="shared" si="322"/>
        <v/>
      </c>
      <c r="AO157" s="195" t="str">
        <f t="shared" si="322"/>
        <v/>
      </c>
      <c r="AP157" s="195" t="str">
        <f t="shared" si="322"/>
        <v/>
      </c>
      <c r="AQ157" s="196" t="str">
        <f>IF(C155="","",IF(S155&gt;0,"",IF(T155&gt;0,"",IF(COUNTBLANK(J155:J157)&lt;3,"",1))))</f>
        <v/>
      </c>
      <c r="AR157" s="196" t="str">
        <f>IF(J157="","",IF(C155&gt;0,"",1))</f>
        <v/>
      </c>
      <c r="AS157" s="195" t="str">
        <f t="shared" si="293"/>
        <v/>
      </c>
      <c r="AT157" s="195" t="str">
        <f t="shared" si="293"/>
        <v/>
      </c>
      <c r="AU157" s="195" t="str">
        <f t="shared" si="293"/>
        <v/>
      </c>
      <c r="AV157" s="195" t="str">
        <f t="shared" si="293"/>
        <v/>
      </c>
      <c r="AW157" s="196"/>
      <c r="AX157" s="195" t="str">
        <f t="shared" si="294"/>
        <v/>
      </c>
      <c r="AY157" s="195" t="str">
        <f t="shared" si="294"/>
        <v/>
      </c>
      <c r="AZ157" s="195" t="str">
        <f t="shared" si="294"/>
        <v/>
      </c>
      <c r="BA157" s="195" t="str">
        <f t="shared" si="294"/>
        <v/>
      </c>
    </row>
    <row r="158" spans="1:53" s="17" customFormat="1" ht="18" customHeight="1" thickTop="1" thickBot="1">
      <c r="A158" s="343">
        <v>49</v>
      </c>
      <c r="B158" s="397" t="s">
        <v>1234</v>
      </c>
      <c r="C158" s="399"/>
      <c r="D158" s="399" t="str">
        <f>IF(C158&gt;0,VLOOKUP(C158,女子登録情報!$A$1:$H$2000,3,0),"")</f>
        <v/>
      </c>
      <c r="E158" s="399" t="str">
        <f>IF(C158&gt;0,VLOOKUP(C158,女子登録情報!$A$1:$H$2000,4,0),"")</f>
        <v/>
      </c>
      <c r="F158" s="97" t="str">
        <f>IF(C158&gt;0,VLOOKUP(C158,女子登録情報!$A$1:$H$2000,8,0),"")</f>
        <v/>
      </c>
      <c r="G158" s="352" t="e">
        <f>IF(F159&gt;0,VLOOKUP(F159,女子登録情報!$M$2:$N$48,2,0),"")</f>
        <v>#N/A</v>
      </c>
      <c r="H158" s="352" t="str">
        <f>IF(C158&gt;0,TEXT(C158,"100000000"),"")</f>
        <v/>
      </c>
      <c r="I158" s="6" t="s">
        <v>29</v>
      </c>
      <c r="J158" s="99"/>
      <c r="K158" s="7" t="str">
        <f>IF(J158&gt;0,VLOOKUP(J158,女子登録情報!$J$1:$K$21,2,0),"")</f>
        <v/>
      </c>
      <c r="L158" s="6" t="s">
        <v>32</v>
      </c>
      <c r="M158" s="205"/>
      <c r="N158" s="101" t="str">
        <f t="shared" si="290"/>
        <v/>
      </c>
      <c r="O158" s="197"/>
      <c r="P158" s="373"/>
      <c r="Q158" s="374"/>
      <c r="R158" s="375"/>
      <c r="S158" s="329" t="str">
        <f>IF(C158="","",IF(COUNTIF('様式Ⅱ(女子4×100mR)'!$C$18:$C$29,C158)=0,"",$A$5))</f>
        <v/>
      </c>
      <c r="T158" s="329" t="str">
        <f>IF(C158="","",IF(COUNTIF('様式Ⅱ(女子4×400mR)'!$C$18:$C$29,C158)=0,"",$A$5))</f>
        <v/>
      </c>
      <c r="Y158" s="195" t="str">
        <f>IF(C158="","",COUNTIF($B$14:$C$462,C158))</f>
        <v/>
      </c>
      <c r="Z158" s="195" t="str">
        <f t="shared" ref="Z158" si="329">IF(C158="","",COUNTIF($J$14:$J$463,J158))</f>
        <v/>
      </c>
      <c r="AA158" s="195" t="str">
        <f t="shared" ref="AA158" si="330">IF(C158="","",IF(AND(Y158&gt;1,Z158&gt;1),1,""))</f>
        <v/>
      </c>
      <c r="AB158" s="195" t="str">
        <f t="shared" si="297"/>
        <v/>
      </c>
      <c r="AC158" s="195" t="str">
        <f t="shared" si="298"/>
        <v/>
      </c>
      <c r="AD158" s="195" t="str">
        <f t="shared" si="299"/>
        <v/>
      </c>
      <c r="AE158" s="195" t="str">
        <f t="shared" si="299"/>
        <v/>
      </c>
      <c r="AF158" s="195" t="str">
        <f t="shared" si="322"/>
        <v/>
      </c>
      <c r="AG158" s="195" t="str">
        <f t="shared" si="322"/>
        <v/>
      </c>
      <c r="AH158" s="195" t="str">
        <f t="shared" si="322"/>
        <v/>
      </c>
      <c r="AI158" s="195" t="str">
        <f t="shared" si="322"/>
        <v/>
      </c>
      <c r="AJ158" s="195" t="str">
        <f t="shared" si="322"/>
        <v/>
      </c>
      <c r="AK158" s="195" t="str">
        <f t="shared" si="322"/>
        <v/>
      </c>
      <c r="AL158" s="195" t="str">
        <f t="shared" si="322"/>
        <v/>
      </c>
      <c r="AM158" s="195" t="str">
        <f t="shared" si="322"/>
        <v/>
      </c>
      <c r="AN158" s="195" t="str">
        <f t="shared" si="322"/>
        <v/>
      </c>
      <c r="AO158" s="195" t="str">
        <f t="shared" si="322"/>
        <v/>
      </c>
      <c r="AP158" s="195" t="str">
        <f t="shared" si="322"/>
        <v/>
      </c>
      <c r="AQ158" s="196" t="str">
        <f>IF(J158&gt;0,"",IF(J159&gt;0,1,""))</f>
        <v/>
      </c>
      <c r="AR158" s="196" t="str">
        <f>IF(J158="","",IF(C158&gt;0,"",1))</f>
        <v/>
      </c>
      <c r="AS158" s="195" t="str">
        <f t="shared" ref="AS158:AV173" si="331">IF($J158="","",COUNTIF($M158,AS$13))</f>
        <v/>
      </c>
      <c r="AT158" s="195" t="str">
        <f t="shared" si="331"/>
        <v/>
      </c>
      <c r="AU158" s="195" t="str">
        <f t="shared" si="331"/>
        <v/>
      </c>
      <c r="AV158" s="195" t="str">
        <f t="shared" si="331"/>
        <v/>
      </c>
      <c r="AW158" s="196">
        <f>COUNTIF($C$14:C158,C158)</f>
        <v>0</v>
      </c>
      <c r="AX158" s="195" t="str">
        <f t="shared" ref="AX158:BA173" si="332">IF($J158="","",COUNTIF($M158,AX$13))</f>
        <v/>
      </c>
      <c r="AY158" s="195" t="str">
        <f t="shared" si="332"/>
        <v/>
      </c>
      <c r="AZ158" s="195" t="str">
        <f t="shared" si="332"/>
        <v/>
      </c>
      <c r="BA158" s="195" t="str">
        <f t="shared" si="332"/>
        <v/>
      </c>
    </row>
    <row r="159" spans="1:53" s="17" customFormat="1" ht="18" customHeight="1" thickBot="1">
      <c r="A159" s="344"/>
      <c r="B159" s="398"/>
      <c r="C159" s="400"/>
      <c r="D159" s="400"/>
      <c r="E159" s="400"/>
      <c r="F159" s="98" t="str">
        <f>IF(C158&gt;0,VLOOKUP(C158,女子登録情報!$A$1:$H$2000,5,0),"")</f>
        <v/>
      </c>
      <c r="G159" s="353"/>
      <c r="H159" s="353"/>
      <c r="I159" s="9" t="s">
        <v>33</v>
      </c>
      <c r="J159" s="99"/>
      <c r="K159" s="7" t="str">
        <f>IF(J159&gt;0,VLOOKUP(J159,女子登録情報!$J$2:$K$21,2,0),"")</f>
        <v/>
      </c>
      <c r="L159" s="9" t="s">
        <v>34</v>
      </c>
      <c r="M159" s="213"/>
      <c r="N159" s="101" t="str">
        <f t="shared" si="290"/>
        <v/>
      </c>
      <c r="O159" s="197"/>
      <c r="P159" s="387"/>
      <c r="Q159" s="388"/>
      <c r="R159" s="389"/>
      <c r="S159" s="330"/>
      <c r="T159" s="330"/>
      <c r="Y159" s="195" t="str">
        <f>IF(C158="","",COUNTIF($B$14:$C$462,C158))</f>
        <v/>
      </c>
      <c r="Z159" s="195" t="str">
        <f t="shared" ref="Z159" si="333">IF(C158="","",COUNTIF($J$14:$J$463,J159))</f>
        <v/>
      </c>
      <c r="AA159" s="195" t="str">
        <f t="shared" ref="AA159" si="334">IF(C158="","",IF(AND(Y159&gt;1,Z159&gt;1),1,""))</f>
        <v/>
      </c>
      <c r="AB159" s="195" t="str">
        <f t="shared" si="297"/>
        <v/>
      </c>
      <c r="AC159" s="195" t="str">
        <f t="shared" si="298"/>
        <v/>
      </c>
      <c r="AD159" s="195" t="str">
        <f t="shared" si="299"/>
        <v/>
      </c>
      <c r="AE159" s="195" t="str">
        <f t="shared" si="299"/>
        <v/>
      </c>
      <c r="AF159" s="195" t="str">
        <f t="shared" si="322"/>
        <v/>
      </c>
      <c r="AG159" s="195" t="str">
        <f t="shared" si="322"/>
        <v/>
      </c>
      <c r="AH159" s="195" t="str">
        <f t="shared" si="322"/>
        <v/>
      </c>
      <c r="AI159" s="195" t="str">
        <f t="shared" si="322"/>
        <v/>
      </c>
      <c r="AJ159" s="195" t="str">
        <f t="shared" si="322"/>
        <v/>
      </c>
      <c r="AK159" s="195" t="str">
        <f t="shared" si="322"/>
        <v/>
      </c>
      <c r="AL159" s="195" t="str">
        <f t="shared" si="322"/>
        <v/>
      </c>
      <c r="AM159" s="195" t="str">
        <f t="shared" si="322"/>
        <v/>
      </c>
      <c r="AN159" s="195" t="str">
        <f t="shared" si="322"/>
        <v/>
      </c>
      <c r="AO159" s="195" t="str">
        <f t="shared" si="322"/>
        <v/>
      </c>
      <c r="AP159" s="195" t="str">
        <f t="shared" si="322"/>
        <v/>
      </c>
      <c r="AQ159" s="196" t="str">
        <f>IF(J159&gt;0,"",IF(J160&gt;0,1,""))</f>
        <v/>
      </c>
      <c r="AR159" s="196" t="str">
        <f>IF(J159="","",IF(C158&gt;0,"",1))</f>
        <v/>
      </c>
      <c r="AS159" s="195" t="str">
        <f t="shared" si="331"/>
        <v/>
      </c>
      <c r="AT159" s="195" t="str">
        <f t="shared" si="331"/>
        <v/>
      </c>
      <c r="AU159" s="195" t="str">
        <f t="shared" si="331"/>
        <v/>
      </c>
      <c r="AV159" s="195" t="str">
        <f t="shared" si="331"/>
        <v/>
      </c>
      <c r="AW159" s="196"/>
      <c r="AX159" s="195" t="str">
        <f t="shared" si="332"/>
        <v/>
      </c>
      <c r="AY159" s="195" t="str">
        <f t="shared" si="332"/>
        <v/>
      </c>
      <c r="AZ159" s="195" t="str">
        <f t="shared" si="332"/>
        <v/>
      </c>
      <c r="BA159" s="195" t="str">
        <f t="shared" si="332"/>
        <v/>
      </c>
    </row>
    <row r="160" spans="1:53" s="17" customFormat="1" ht="18" customHeight="1" thickBot="1">
      <c r="A160" s="345"/>
      <c r="B160" s="401" t="s">
        <v>35</v>
      </c>
      <c r="C160" s="392"/>
      <c r="D160" s="102"/>
      <c r="E160" s="102"/>
      <c r="F160" s="103"/>
      <c r="G160" s="354"/>
      <c r="H160" s="354"/>
      <c r="I160" s="10" t="s">
        <v>36</v>
      </c>
      <c r="J160" s="100"/>
      <c r="K160" s="11" t="str">
        <f>IF(J160&gt;0,VLOOKUP(J160,女子登録情報!$J$2:$K$21,2,0),"")</f>
        <v/>
      </c>
      <c r="L160" s="12" t="s">
        <v>37</v>
      </c>
      <c r="M160" s="214"/>
      <c r="N160" s="101" t="str">
        <f t="shared" si="290"/>
        <v/>
      </c>
      <c r="O160" s="200"/>
      <c r="P160" s="394"/>
      <c r="Q160" s="395"/>
      <c r="R160" s="396"/>
      <c r="S160" s="331"/>
      <c r="T160" s="331"/>
      <c r="Y160" s="195" t="str">
        <f>IF(C158="","",COUNTIF($B$14:$C$462,C158))</f>
        <v/>
      </c>
      <c r="Z160" s="195" t="str">
        <f t="shared" ref="Z160" si="335">IF(C158="","",COUNTIF($J$14:$J$463,J160))</f>
        <v/>
      </c>
      <c r="AA160" s="195" t="str">
        <f t="shared" ref="AA160" si="336">IF(C158="","",IF(AND(Y160&gt;1,Z160&gt;1),1,""))</f>
        <v/>
      </c>
      <c r="AB160" s="195" t="str">
        <f t="shared" si="297"/>
        <v/>
      </c>
      <c r="AC160" s="195" t="str">
        <f t="shared" si="298"/>
        <v/>
      </c>
      <c r="AD160" s="195" t="str">
        <f t="shared" si="299"/>
        <v/>
      </c>
      <c r="AE160" s="195" t="str">
        <f t="shared" si="299"/>
        <v/>
      </c>
      <c r="AF160" s="195" t="str">
        <f t="shared" si="322"/>
        <v/>
      </c>
      <c r="AG160" s="195" t="str">
        <f t="shared" si="322"/>
        <v/>
      </c>
      <c r="AH160" s="195" t="str">
        <f t="shared" si="322"/>
        <v/>
      </c>
      <c r="AI160" s="195" t="str">
        <f t="shared" si="322"/>
        <v/>
      </c>
      <c r="AJ160" s="195" t="str">
        <f t="shared" si="322"/>
        <v/>
      </c>
      <c r="AK160" s="195" t="str">
        <f t="shared" si="322"/>
        <v/>
      </c>
      <c r="AL160" s="195" t="str">
        <f t="shared" si="322"/>
        <v/>
      </c>
      <c r="AM160" s="195" t="str">
        <f t="shared" si="322"/>
        <v/>
      </c>
      <c r="AN160" s="195" t="str">
        <f t="shared" si="322"/>
        <v/>
      </c>
      <c r="AO160" s="195" t="str">
        <f t="shared" si="322"/>
        <v/>
      </c>
      <c r="AP160" s="195" t="str">
        <f t="shared" si="322"/>
        <v/>
      </c>
      <c r="AQ160" s="196" t="str">
        <f>IF(C158="","",IF(S158&gt;0,"",IF(T158&gt;0,"",IF(COUNTBLANK(J158:J160)&lt;3,"",1))))</f>
        <v/>
      </c>
      <c r="AR160" s="196" t="str">
        <f>IF(J160="","",IF(C158&gt;0,"",1))</f>
        <v/>
      </c>
      <c r="AS160" s="195" t="str">
        <f t="shared" si="331"/>
        <v/>
      </c>
      <c r="AT160" s="195" t="str">
        <f t="shared" si="331"/>
        <v/>
      </c>
      <c r="AU160" s="195" t="str">
        <f t="shared" si="331"/>
        <v/>
      </c>
      <c r="AV160" s="195" t="str">
        <f t="shared" si="331"/>
        <v/>
      </c>
      <c r="AW160" s="196"/>
      <c r="AX160" s="195" t="str">
        <f t="shared" si="332"/>
        <v/>
      </c>
      <c r="AY160" s="195" t="str">
        <f t="shared" si="332"/>
        <v/>
      </c>
      <c r="AZ160" s="195" t="str">
        <f t="shared" si="332"/>
        <v/>
      </c>
      <c r="BA160" s="195" t="str">
        <f t="shared" si="332"/>
        <v/>
      </c>
    </row>
    <row r="161" spans="1:53" s="17" customFormat="1" ht="18" customHeight="1" thickTop="1" thickBot="1">
      <c r="A161" s="343">
        <v>50</v>
      </c>
      <c r="B161" s="397" t="s">
        <v>1234</v>
      </c>
      <c r="C161" s="399"/>
      <c r="D161" s="399" t="str">
        <f>IF(C161&gt;0,VLOOKUP(C161,女子登録情報!$A$1:$H$2000,3,0),"")</f>
        <v/>
      </c>
      <c r="E161" s="399" t="str">
        <f>IF(C161&gt;0,VLOOKUP(C161,女子登録情報!$A$1:$H$2000,4,0),"")</f>
        <v/>
      </c>
      <c r="F161" s="97" t="str">
        <f>IF(C161&gt;0,VLOOKUP(C161,女子登録情報!$A$1:$H$2000,8,0),"")</f>
        <v/>
      </c>
      <c r="G161" s="352" t="e">
        <f>IF(F162&gt;0,VLOOKUP(F162,女子登録情報!$M$2:$N$48,2,0),"")</f>
        <v>#N/A</v>
      </c>
      <c r="H161" s="352" t="str">
        <f>IF(C161&gt;0,TEXT(C161,"100000000"),"")</f>
        <v/>
      </c>
      <c r="I161" s="6" t="s">
        <v>29</v>
      </c>
      <c r="J161" s="99"/>
      <c r="K161" s="7" t="str">
        <f>IF(J161&gt;0,VLOOKUP(J161,女子登録情報!$J$1:$K$21,2,0),"")</f>
        <v/>
      </c>
      <c r="L161" s="6" t="s">
        <v>32</v>
      </c>
      <c r="M161" s="205"/>
      <c r="N161" s="101" t="str">
        <f t="shared" si="290"/>
        <v/>
      </c>
      <c r="O161" s="197"/>
      <c r="P161" s="373"/>
      <c r="Q161" s="374"/>
      <c r="R161" s="375"/>
      <c r="S161" s="329" t="str">
        <f>IF(C161="","",IF(COUNTIF('様式Ⅱ(女子4×100mR)'!$C$18:$C$29,C161)=0,"",$A$5))</f>
        <v/>
      </c>
      <c r="T161" s="329" t="str">
        <f>IF(C161="","",IF(COUNTIF('様式Ⅱ(女子4×400mR)'!$C$18:$C$29,C161)=0,"",$A$5))</f>
        <v/>
      </c>
      <c r="Y161" s="195" t="str">
        <f>IF(C161="","",COUNTIF($B$14:$C$462,C161))</f>
        <v/>
      </c>
      <c r="Z161" s="195" t="str">
        <f t="shared" ref="Z161" si="337">IF(C161="","",COUNTIF($J$14:$J$463,J161))</f>
        <v/>
      </c>
      <c r="AA161" s="195" t="str">
        <f t="shared" ref="AA161" si="338">IF(C161="","",IF(AND(Y161&gt;1,Z161&gt;1),1,""))</f>
        <v/>
      </c>
      <c r="AB161" s="195" t="str">
        <f t="shared" si="297"/>
        <v/>
      </c>
      <c r="AC161" s="195" t="str">
        <f t="shared" si="298"/>
        <v/>
      </c>
      <c r="AD161" s="195" t="str">
        <f t="shared" si="299"/>
        <v/>
      </c>
      <c r="AE161" s="195" t="str">
        <f t="shared" si="299"/>
        <v/>
      </c>
      <c r="AF161" s="195" t="str">
        <f t="shared" si="322"/>
        <v/>
      </c>
      <c r="AG161" s="195" t="str">
        <f t="shared" si="322"/>
        <v/>
      </c>
      <c r="AH161" s="195" t="str">
        <f t="shared" si="322"/>
        <v/>
      </c>
      <c r="AI161" s="195" t="str">
        <f t="shared" si="322"/>
        <v/>
      </c>
      <c r="AJ161" s="195" t="str">
        <f t="shared" si="322"/>
        <v/>
      </c>
      <c r="AK161" s="195" t="str">
        <f t="shared" si="322"/>
        <v/>
      </c>
      <c r="AL161" s="195" t="str">
        <f t="shared" si="322"/>
        <v/>
      </c>
      <c r="AM161" s="195" t="str">
        <f t="shared" si="322"/>
        <v/>
      </c>
      <c r="AN161" s="195" t="str">
        <f t="shared" si="322"/>
        <v/>
      </c>
      <c r="AO161" s="195" t="str">
        <f t="shared" si="322"/>
        <v/>
      </c>
      <c r="AP161" s="195" t="str">
        <f t="shared" si="322"/>
        <v/>
      </c>
      <c r="AQ161" s="196" t="str">
        <f>IF(J161&gt;0,"",IF(J162&gt;0,1,""))</f>
        <v/>
      </c>
      <c r="AR161" s="196" t="str">
        <f>IF(J161="","",IF(C161&gt;0,"",1))</f>
        <v/>
      </c>
      <c r="AS161" s="195" t="str">
        <f t="shared" si="331"/>
        <v/>
      </c>
      <c r="AT161" s="195" t="str">
        <f t="shared" si="331"/>
        <v/>
      </c>
      <c r="AU161" s="195" t="str">
        <f t="shared" si="331"/>
        <v/>
      </c>
      <c r="AV161" s="195" t="str">
        <f t="shared" si="331"/>
        <v/>
      </c>
      <c r="AW161" s="196">
        <f>COUNTIF($C$14:C161,C161)</f>
        <v>0</v>
      </c>
      <c r="AX161" s="195" t="str">
        <f t="shared" si="332"/>
        <v/>
      </c>
      <c r="AY161" s="195" t="str">
        <f t="shared" si="332"/>
        <v/>
      </c>
      <c r="AZ161" s="195" t="str">
        <f t="shared" si="332"/>
        <v/>
      </c>
      <c r="BA161" s="195" t="str">
        <f t="shared" si="332"/>
        <v/>
      </c>
    </row>
    <row r="162" spans="1:53" s="17" customFormat="1" ht="18" customHeight="1" thickBot="1">
      <c r="A162" s="344"/>
      <c r="B162" s="398"/>
      <c r="C162" s="400"/>
      <c r="D162" s="400"/>
      <c r="E162" s="400"/>
      <c r="F162" s="98" t="str">
        <f>IF(C161&gt;0,VLOOKUP(C161,女子登録情報!$A$1:$H$2000,5,0),"")</f>
        <v/>
      </c>
      <c r="G162" s="353"/>
      <c r="H162" s="353"/>
      <c r="I162" s="9" t="s">
        <v>33</v>
      </c>
      <c r="J162" s="99"/>
      <c r="K162" s="7" t="str">
        <f>IF(J162&gt;0,VLOOKUP(J162,女子登録情報!$J$2:$K$21,2,0),"")</f>
        <v/>
      </c>
      <c r="L162" s="9" t="s">
        <v>34</v>
      </c>
      <c r="M162" s="213"/>
      <c r="N162" s="101" t="str">
        <f t="shared" si="290"/>
        <v/>
      </c>
      <c r="O162" s="197"/>
      <c r="P162" s="387"/>
      <c r="Q162" s="388"/>
      <c r="R162" s="389"/>
      <c r="S162" s="330"/>
      <c r="T162" s="330"/>
      <c r="Y162" s="195" t="str">
        <f>IF(C161="","",COUNTIF($B$14:$C$462,C161))</f>
        <v/>
      </c>
      <c r="Z162" s="195" t="str">
        <f t="shared" ref="Z162" si="339">IF(C161="","",COUNTIF($J$14:$J$463,J162))</f>
        <v/>
      </c>
      <c r="AA162" s="195" t="str">
        <f t="shared" ref="AA162" si="340">IF(C161="","",IF(AND(Y162&gt;1,Z162&gt;1),1,""))</f>
        <v/>
      </c>
      <c r="AB162" s="195" t="str">
        <f t="shared" si="297"/>
        <v/>
      </c>
      <c r="AC162" s="195" t="str">
        <f t="shared" si="298"/>
        <v/>
      </c>
      <c r="AD162" s="195" t="str">
        <f t="shared" si="299"/>
        <v/>
      </c>
      <c r="AE162" s="195" t="str">
        <f t="shared" si="299"/>
        <v/>
      </c>
      <c r="AF162" s="195" t="str">
        <f t="shared" si="322"/>
        <v/>
      </c>
      <c r="AG162" s="195" t="str">
        <f t="shared" si="322"/>
        <v/>
      </c>
      <c r="AH162" s="195" t="str">
        <f t="shared" si="322"/>
        <v/>
      </c>
      <c r="AI162" s="195" t="str">
        <f t="shared" si="322"/>
        <v/>
      </c>
      <c r="AJ162" s="195" t="str">
        <f t="shared" si="322"/>
        <v/>
      </c>
      <c r="AK162" s="195" t="str">
        <f t="shared" si="322"/>
        <v/>
      </c>
      <c r="AL162" s="195" t="str">
        <f t="shared" si="322"/>
        <v/>
      </c>
      <c r="AM162" s="195" t="str">
        <f t="shared" si="322"/>
        <v/>
      </c>
      <c r="AN162" s="195" t="str">
        <f t="shared" si="322"/>
        <v/>
      </c>
      <c r="AO162" s="195" t="str">
        <f t="shared" si="322"/>
        <v/>
      </c>
      <c r="AP162" s="195" t="str">
        <f t="shared" si="322"/>
        <v/>
      </c>
      <c r="AQ162" s="196" t="str">
        <f>IF(J162&gt;0,"",IF(J163&gt;0,1,""))</f>
        <v/>
      </c>
      <c r="AR162" s="196" t="str">
        <f>IF(J162="","",IF(C161&gt;0,"",1))</f>
        <v/>
      </c>
      <c r="AS162" s="195" t="str">
        <f t="shared" si="331"/>
        <v/>
      </c>
      <c r="AT162" s="195" t="str">
        <f t="shared" si="331"/>
        <v/>
      </c>
      <c r="AU162" s="195" t="str">
        <f t="shared" si="331"/>
        <v/>
      </c>
      <c r="AV162" s="195" t="str">
        <f t="shared" si="331"/>
        <v/>
      </c>
      <c r="AW162" s="196"/>
      <c r="AX162" s="195" t="str">
        <f t="shared" si="332"/>
        <v/>
      </c>
      <c r="AY162" s="195" t="str">
        <f t="shared" si="332"/>
        <v/>
      </c>
      <c r="AZ162" s="195" t="str">
        <f t="shared" si="332"/>
        <v/>
      </c>
      <c r="BA162" s="195" t="str">
        <f t="shared" si="332"/>
        <v/>
      </c>
    </row>
    <row r="163" spans="1:53" s="17" customFormat="1" ht="18" customHeight="1" thickBot="1">
      <c r="A163" s="345"/>
      <c r="B163" s="401" t="s">
        <v>35</v>
      </c>
      <c r="C163" s="392"/>
      <c r="D163" s="102"/>
      <c r="E163" s="102"/>
      <c r="F163" s="103"/>
      <c r="G163" s="354"/>
      <c r="H163" s="354"/>
      <c r="I163" s="10" t="s">
        <v>36</v>
      </c>
      <c r="J163" s="100"/>
      <c r="K163" s="11" t="str">
        <f>IF(J163&gt;0,VLOOKUP(J163,女子登録情報!$J$2:$K$21,2,0),"")</f>
        <v/>
      </c>
      <c r="L163" s="12" t="s">
        <v>37</v>
      </c>
      <c r="M163" s="214"/>
      <c r="N163" s="101" t="str">
        <f t="shared" si="290"/>
        <v/>
      </c>
      <c r="O163" s="200"/>
      <c r="P163" s="394"/>
      <c r="Q163" s="395"/>
      <c r="R163" s="396"/>
      <c r="S163" s="331"/>
      <c r="T163" s="331"/>
      <c r="Y163" s="195" t="str">
        <f>IF(C161="","",COUNTIF($B$14:$C$462,C161))</f>
        <v/>
      </c>
      <c r="Z163" s="195" t="str">
        <f t="shared" ref="Z163" si="341">IF(C161="","",COUNTIF($J$14:$J$463,J163))</f>
        <v/>
      </c>
      <c r="AA163" s="195" t="str">
        <f t="shared" ref="AA163" si="342">IF(C161="","",IF(AND(Y163&gt;1,Z163&gt;1),1,""))</f>
        <v/>
      </c>
      <c r="AB163" s="195" t="str">
        <f t="shared" si="297"/>
        <v/>
      </c>
      <c r="AC163" s="195" t="str">
        <f t="shared" si="298"/>
        <v/>
      </c>
      <c r="AD163" s="195" t="str">
        <f t="shared" si="299"/>
        <v/>
      </c>
      <c r="AE163" s="195" t="str">
        <f t="shared" si="299"/>
        <v/>
      </c>
      <c r="AF163" s="195" t="str">
        <f t="shared" si="322"/>
        <v/>
      </c>
      <c r="AG163" s="195" t="str">
        <f t="shared" si="322"/>
        <v/>
      </c>
      <c r="AH163" s="195" t="str">
        <f t="shared" si="322"/>
        <v/>
      </c>
      <c r="AI163" s="195" t="str">
        <f t="shared" si="322"/>
        <v/>
      </c>
      <c r="AJ163" s="195" t="str">
        <f t="shared" si="322"/>
        <v/>
      </c>
      <c r="AK163" s="195" t="str">
        <f t="shared" si="322"/>
        <v/>
      </c>
      <c r="AL163" s="195" t="str">
        <f t="shared" si="322"/>
        <v/>
      </c>
      <c r="AM163" s="195" t="str">
        <f t="shared" si="322"/>
        <v/>
      </c>
      <c r="AN163" s="195" t="str">
        <f t="shared" si="322"/>
        <v/>
      </c>
      <c r="AO163" s="195" t="str">
        <f t="shared" si="322"/>
        <v/>
      </c>
      <c r="AP163" s="195" t="str">
        <f t="shared" si="322"/>
        <v/>
      </c>
      <c r="AQ163" s="196" t="str">
        <f>IF(C161="","",IF(S161&gt;0,"",IF(T161&gt;0,"",IF(COUNTBLANK(J161:J163)&lt;3,"",1))))</f>
        <v/>
      </c>
      <c r="AR163" s="196" t="str">
        <f>IF(J163="","",IF(C161&gt;0,"",1))</f>
        <v/>
      </c>
      <c r="AS163" s="195" t="str">
        <f t="shared" si="331"/>
        <v/>
      </c>
      <c r="AT163" s="195" t="str">
        <f t="shared" si="331"/>
        <v/>
      </c>
      <c r="AU163" s="195" t="str">
        <f t="shared" si="331"/>
        <v/>
      </c>
      <c r="AV163" s="195" t="str">
        <f t="shared" si="331"/>
        <v/>
      </c>
      <c r="AW163" s="196"/>
      <c r="AX163" s="195" t="str">
        <f t="shared" si="332"/>
        <v/>
      </c>
      <c r="AY163" s="195" t="str">
        <f t="shared" si="332"/>
        <v/>
      </c>
      <c r="AZ163" s="195" t="str">
        <f t="shared" si="332"/>
        <v/>
      </c>
      <c r="BA163" s="195" t="str">
        <f t="shared" si="332"/>
        <v/>
      </c>
    </row>
    <row r="164" spans="1:53" s="17" customFormat="1" ht="18" customHeight="1" thickTop="1" thickBot="1">
      <c r="A164" s="343">
        <v>51</v>
      </c>
      <c r="B164" s="397" t="s">
        <v>1234</v>
      </c>
      <c r="C164" s="399"/>
      <c r="D164" s="399" t="str">
        <f>IF(C164&gt;0,VLOOKUP(C164,女子登録情報!$A$1:$H$2000,3,0),"")</f>
        <v/>
      </c>
      <c r="E164" s="399" t="str">
        <f>IF(C164&gt;0,VLOOKUP(C164,女子登録情報!$A$1:$H$2000,4,0),"")</f>
        <v/>
      </c>
      <c r="F164" s="97" t="str">
        <f>IF(C164&gt;0,VLOOKUP(C164,女子登録情報!$A$1:$H$2000,8,0),"")</f>
        <v/>
      </c>
      <c r="G164" s="352" t="e">
        <f>IF(F165&gt;0,VLOOKUP(F165,女子登録情報!$M$2:$N$48,2,0),"")</f>
        <v>#N/A</v>
      </c>
      <c r="H164" s="352" t="str">
        <f>IF(C164&gt;0,TEXT(C164,"100000000"),"")</f>
        <v/>
      </c>
      <c r="I164" s="6" t="s">
        <v>29</v>
      </c>
      <c r="J164" s="99"/>
      <c r="K164" s="7" t="str">
        <f>IF(J164&gt;0,VLOOKUP(J164,女子登録情報!$J$1:$K$21,2,0),"")</f>
        <v/>
      </c>
      <c r="L164" s="6" t="s">
        <v>32</v>
      </c>
      <c r="M164" s="205"/>
      <c r="N164" s="101" t="str">
        <f t="shared" si="290"/>
        <v/>
      </c>
      <c r="O164" s="197"/>
      <c r="P164" s="373"/>
      <c r="Q164" s="374"/>
      <c r="R164" s="375"/>
      <c r="S164" s="329" t="str">
        <f>IF(C164="","",IF(COUNTIF('様式Ⅱ(女子4×100mR)'!$C$18:$C$29,C164)=0,"",$A$5))</f>
        <v/>
      </c>
      <c r="T164" s="329" t="str">
        <f>IF(C164="","",IF(COUNTIF('様式Ⅱ(女子4×400mR)'!$C$18:$C$29,C164)=0,"",$A$5))</f>
        <v/>
      </c>
      <c r="Y164" s="195" t="str">
        <f>IF(C164="","",COUNTIF($B$14:$C$462,C164))</f>
        <v/>
      </c>
      <c r="Z164" s="195" t="str">
        <f t="shared" ref="Z164" si="343">IF(C164="","",COUNTIF($J$14:$J$463,J164))</f>
        <v/>
      </c>
      <c r="AA164" s="195" t="str">
        <f t="shared" ref="AA164" si="344">IF(C164="","",IF(AND(Y164&gt;1,Z164&gt;1),1,""))</f>
        <v/>
      </c>
      <c r="AB164" s="195" t="str">
        <f t="shared" si="297"/>
        <v/>
      </c>
      <c r="AC164" s="195" t="str">
        <f t="shared" si="298"/>
        <v/>
      </c>
      <c r="AD164" s="195" t="str">
        <f t="shared" si="299"/>
        <v/>
      </c>
      <c r="AE164" s="195" t="str">
        <f t="shared" si="299"/>
        <v/>
      </c>
      <c r="AF164" s="195" t="str">
        <f t="shared" si="322"/>
        <v/>
      </c>
      <c r="AG164" s="195" t="str">
        <f t="shared" si="322"/>
        <v/>
      </c>
      <c r="AH164" s="195" t="str">
        <f t="shared" si="322"/>
        <v/>
      </c>
      <c r="AI164" s="195" t="str">
        <f t="shared" si="322"/>
        <v/>
      </c>
      <c r="AJ164" s="195" t="str">
        <f t="shared" si="322"/>
        <v/>
      </c>
      <c r="AK164" s="195" t="str">
        <f t="shared" si="322"/>
        <v/>
      </c>
      <c r="AL164" s="195" t="str">
        <f t="shared" si="322"/>
        <v/>
      </c>
      <c r="AM164" s="195" t="str">
        <f t="shared" si="322"/>
        <v/>
      </c>
      <c r="AN164" s="195" t="str">
        <f t="shared" si="322"/>
        <v/>
      </c>
      <c r="AO164" s="195" t="str">
        <f t="shared" si="322"/>
        <v/>
      </c>
      <c r="AP164" s="195" t="str">
        <f t="shared" si="322"/>
        <v/>
      </c>
      <c r="AQ164" s="196" t="str">
        <f>IF(J164&gt;0,"",IF(J165&gt;0,1,""))</f>
        <v/>
      </c>
      <c r="AR164" s="196" t="str">
        <f>IF(J164="","",IF(C164&gt;0,"",1))</f>
        <v/>
      </c>
      <c r="AS164" s="195" t="str">
        <f t="shared" si="331"/>
        <v/>
      </c>
      <c r="AT164" s="195" t="str">
        <f t="shared" si="331"/>
        <v/>
      </c>
      <c r="AU164" s="195" t="str">
        <f t="shared" si="331"/>
        <v/>
      </c>
      <c r="AV164" s="195" t="str">
        <f t="shared" si="331"/>
        <v/>
      </c>
      <c r="AW164" s="196">
        <f>COUNTIF($C$14:C164,C164)</f>
        <v>0</v>
      </c>
      <c r="AX164" s="195" t="str">
        <f t="shared" si="332"/>
        <v/>
      </c>
      <c r="AY164" s="195" t="str">
        <f t="shared" si="332"/>
        <v/>
      </c>
      <c r="AZ164" s="195" t="str">
        <f t="shared" si="332"/>
        <v/>
      </c>
      <c r="BA164" s="195" t="str">
        <f t="shared" si="332"/>
        <v/>
      </c>
    </row>
    <row r="165" spans="1:53" s="17" customFormat="1" ht="18" customHeight="1" thickBot="1">
      <c r="A165" s="344"/>
      <c r="B165" s="398"/>
      <c r="C165" s="400"/>
      <c r="D165" s="400"/>
      <c r="E165" s="400"/>
      <c r="F165" s="98" t="str">
        <f>IF(C164&gt;0,VLOOKUP(C164,女子登録情報!$A$1:$H$2000,5,0),"")</f>
        <v/>
      </c>
      <c r="G165" s="353"/>
      <c r="H165" s="353"/>
      <c r="I165" s="9" t="s">
        <v>33</v>
      </c>
      <c r="J165" s="99"/>
      <c r="K165" s="7" t="str">
        <f>IF(J165&gt;0,VLOOKUP(J165,女子登録情報!$J$2:$K$21,2,0),"")</f>
        <v/>
      </c>
      <c r="L165" s="9" t="s">
        <v>34</v>
      </c>
      <c r="M165" s="213"/>
      <c r="N165" s="101" t="str">
        <f t="shared" si="290"/>
        <v/>
      </c>
      <c r="O165" s="197"/>
      <c r="P165" s="387"/>
      <c r="Q165" s="388"/>
      <c r="R165" s="389"/>
      <c r="S165" s="330"/>
      <c r="T165" s="330"/>
      <c r="Y165" s="195" t="str">
        <f>IF(C164="","",COUNTIF($B$14:$C$462,C164))</f>
        <v/>
      </c>
      <c r="Z165" s="195" t="str">
        <f t="shared" ref="Z165" si="345">IF(C164="","",COUNTIF($J$14:$J$463,J165))</f>
        <v/>
      </c>
      <c r="AA165" s="195" t="str">
        <f t="shared" ref="AA165" si="346">IF(C164="","",IF(AND(Y165&gt;1,Z165&gt;1),1,""))</f>
        <v/>
      </c>
      <c r="AB165" s="195" t="str">
        <f t="shared" si="297"/>
        <v/>
      </c>
      <c r="AC165" s="195" t="str">
        <f t="shared" si="298"/>
        <v/>
      </c>
      <c r="AD165" s="195" t="str">
        <f t="shared" si="299"/>
        <v/>
      </c>
      <c r="AE165" s="195" t="str">
        <f t="shared" si="299"/>
        <v/>
      </c>
      <c r="AF165" s="195" t="str">
        <f t="shared" si="322"/>
        <v/>
      </c>
      <c r="AG165" s="195" t="str">
        <f t="shared" si="322"/>
        <v/>
      </c>
      <c r="AH165" s="195" t="str">
        <f t="shared" si="322"/>
        <v/>
      </c>
      <c r="AI165" s="195" t="str">
        <f t="shared" si="322"/>
        <v/>
      </c>
      <c r="AJ165" s="195" t="str">
        <f t="shared" si="322"/>
        <v/>
      </c>
      <c r="AK165" s="195" t="str">
        <f t="shared" si="322"/>
        <v/>
      </c>
      <c r="AL165" s="195" t="str">
        <f t="shared" si="322"/>
        <v/>
      </c>
      <c r="AM165" s="195" t="str">
        <f t="shared" si="322"/>
        <v/>
      </c>
      <c r="AN165" s="195" t="str">
        <f t="shared" si="322"/>
        <v/>
      </c>
      <c r="AO165" s="195" t="str">
        <f t="shared" si="322"/>
        <v/>
      </c>
      <c r="AP165" s="195" t="str">
        <f t="shared" si="322"/>
        <v/>
      </c>
      <c r="AQ165" s="196" t="str">
        <f>IF(J165&gt;0,"",IF(J166&gt;0,1,""))</f>
        <v/>
      </c>
      <c r="AR165" s="196" t="str">
        <f>IF(J165="","",IF(C164&gt;0,"",1))</f>
        <v/>
      </c>
      <c r="AS165" s="195" t="str">
        <f t="shared" si="331"/>
        <v/>
      </c>
      <c r="AT165" s="195" t="str">
        <f t="shared" si="331"/>
        <v/>
      </c>
      <c r="AU165" s="195" t="str">
        <f t="shared" si="331"/>
        <v/>
      </c>
      <c r="AV165" s="195" t="str">
        <f t="shared" si="331"/>
        <v/>
      </c>
      <c r="AW165" s="196"/>
      <c r="AX165" s="195" t="str">
        <f t="shared" si="332"/>
        <v/>
      </c>
      <c r="AY165" s="195" t="str">
        <f t="shared" si="332"/>
        <v/>
      </c>
      <c r="AZ165" s="195" t="str">
        <f t="shared" si="332"/>
        <v/>
      </c>
      <c r="BA165" s="195" t="str">
        <f t="shared" si="332"/>
        <v/>
      </c>
    </row>
    <row r="166" spans="1:53" s="17" customFormat="1" ht="18" customHeight="1" thickBot="1">
      <c r="A166" s="345"/>
      <c r="B166" s="401" t="s">
        <v>35</v>
      </c>
      <c r="C166" s="392"/>
      <c r="D166" s="102"/>
      <c r="E166" s="102"/>
      <c r="F166" s="103"/>
      <c r="G166" s="354"/>
      <c r="H166" s="354"/>
      <c r="I166" s="10" t="s">
        <v>36</v>
      </c>
      <c r="J166" s="100"/>
      <c r="K166" s="11" t="str">
        <f>IF(J166&gt;0,VLOOKUP(J166,女子登録情報!$J$2:$K$21,2,0),"")</f>
        <v/>
      </c>
      <c r="L166" s="12" t="s">
        <v>37</v>
      </c>
      <c r="M166" s="214"/>
      <c r="N166" s="101" t="str">
        <f t="shared" si="290"/>
        <v/>
      </c>
      <c r="O166" s="200"/>
      <c r="P166" s="394"/>
      <c r="Q166" s="395"/>
      <c r="R166" s="396"/>
      <c r="S166" s="331"/>
      <c r="T166" s="331"/>
      <c r="Y166" s="195" t="str">
        <f>IF(C164="","",COUNTIF($B$14:$C$462,C164))</f>
        <v/>
      </c>
      <c r="Z166" s="195" t="str">
        <f t="shared" ref="Z166" si="347">IF(C164="","",COUNTIF($J$14:$J$463,J166))</f>
        <v/>
      </c>
      <c r="AA166" s="195" t="str">
        <f t="shared" ref="AA166" si="348">IF(C164="","",IF(AND(Y166&gt;1,Z166&gt;1),1,""))</f>
        <v/>
      </c>
      <c r="AB166" s="195" t="str">
        <f t="shared" si="297"/>
        <v/>
      </c>
      <c r="AC166" s="195" t="str">
        <f t="shared" si="298"/>
        <v/>
      </c>
      <c r="AD166" s="195" t="str">
        <f t="shared" si="299"/>
        <v/>
      </c>
      <c r="AE166" s="195" t="str">
        <f t="shared" si="299"/>
        <v/>
      </c>
      <c r="AF166" s="195" t="str">
        <f t="shared" si="322"/>
        <v/>
      </c>
      <c r="AG166" s="195" t="str">
        <f t="shared" si="322"/>
        <v/>
      </c>
      <c r="AH166" s="195" t="str">
        <f t="shared" si="322"/>
        <v/>
      </c>
      <c r="AI166" s="195" t="str">
        <f t="shared" si="322"/>
        <v/>
      </c>
      <c r="AJ166" s="195" t="str">
        <f t="shared" si="322"/>
        <v/>
      </c>
      <c r="AK166" s="195" t="str">
        <f t="shared" si="322"/>
        <v/>
      </c>
      <c r="AL166" s="195" t="str">
        <f t="shared" si="322"/>
        <v/>
      </c>
      <c r="AM166" s="195" t="str">
        <f t="shared" si="322"/>
        <v/>
      </c>
      <c r="AN166" s="195" t="str">
        <f t="shared" si="322"/>
        <v/>
      </c>
      <c r="AO166" s="195" t="str">
        <f t="shared" si="322"/>
        <v/>
      </c>
      <c r="AP166" s="195" t="str">
        <f t="shared" si="322"/>
        <v/>
      </c>
      <c r="AQ166" s="196" t="str">
        <f>IF(C164="","",IF(S164&gt;0,"",IF(T164&gt;0,"",IF(COUNTBLANK(J164:J166)&lt;3,"",1))))</f>
        <v/>
      </c>
      <c r="AR166" s="196" t="str">
        <f>IF(J166="","",IF(C164&gt;0,"",1))</f>
        <v/>
      </c>
      <c r="AS166" s="195" t="str">
        <f t="shared" si="331"/>
        <v/>
      </c>
      <c r="AT166" s="195" t="str">
        <f t="shared" si="331"/>
        <v/>
      </c>
      <c r="AU166" s="195" t="str">
        <f t="shared" si="331"/>
        <v/>
      </c>
      <c r="AV166" s="195" t="str">
        <f t="shared" si="331"/>
        <v/>
      </c>
      <c r="AW166" s="196"/>
      <c r="AX166" s="195" t="str">
        <f t="shared" si="332"/>
        <v/>
      </c>
      <c r="AY166" s="195" t="str">
        <f t="shared" si="332"/>
        <v/>
      </c>
      <c r="AZ166" s="195" t="str">
        <f t="shared" si="332"/>
        <v/>
      </c>
      <c r="BA166" s="195" t="str">
        <f t="shared" si="332"/>
        <v/>
      </c>
    </row>
    <row r="167" spans="1:53" s="17" customFormat="1" ht="18" customHeight="1" thickTop="1" thickBot="1">
      <c r="A167" s="343">
        <v>52</v>
      </c>
      <c r="B167" s="397" t="s">
        <v>1234</v>
      </c>
      <c r="C167" s="399"/>
      <c r="D167" s="399" t="str">
        <f>IF(C167&gt;0,VLOOKUP(C167,女子登録情報!$A$1:$H$2000,3,0),"")</f>
        <v/>
      </c>
      <c r="E167" s="399" t="str">
        <f>IF(C167&gt;0,VLOOKUP(C167,女子登録情報!$A$1:$H$2000,4,0),"")</f>
        <v/>
      </c>
      <c r="F167" s="97" t="str">
        <f>IF(C167&gt;0,VLOOKUP(C167,女子登録情報!$A$1:$H$2000,8,0),"")</f>
        <v/>
      </c>
      <c r="G167" s="352" t="e">
        <f>IF(F168&gt;0,VLOOKUP(F168,女子登録情報!$M$2:$N$48,2,0),"")</f>
        <v>#N/A</v>
      </c>
      <c r="H167" s="352" t="str">
        <f>IF(C167&gt;0,TEXT(C167,"100000000"),"")</f>
        <v/>
      </c>
      <c r="I167" s="6" t="s">
        <v>29</v>
      </c>
      <c r="J167" s="99"/>
      <c r="K167" s="7" t="str">
        <f>IF(J167&gt;0,VLOOKUP(J167,女子登録情報!$J$1:$K$21,2,0),"")</f>
        <v/>
      </c>
      <c r="L167" s="6" t="s">
        <v>32</v>
      </c>
      <c r="M167" s="205"/>
      <c r="N167" s="101" t="str">
        <f t="shared" si="290"/>
        <v/>
      </c>
      <c r="O167" s="197"/>
      <c r="P167" s="373"/>
      <c r="Q167" s="374"/>
      <c r="R167" s="375"/>
      <c r="S167" s="329" t="str">
        <f>IF(C167="","",IF(COUNTIF('様式Ⅱ(女子4×100mR)'!$C$18:$C$29,C167)=0,"",$A$5))</f>
        <v/>
      </c>
      <c r="T167" s="329" t="str">
        <f>IF(C167="","",IF(COUNTIF('様式Ⅱ(女子4×400mR)'!$C$18:$C$29,C167)=0,"",$A$5))</f>
        <v/>
      </c>
      <c r="Y167" s="195" t="str">
        <f>IF(C167="","",COUNTIF($B$14:$C$462,C167))</f>
        <v/>
      </c>
      <c r="Z167" s="195" t="str">
        <f t="shared" ref="Z167" si="349">IF(C167="","",COUNTIF($J$14:$J$463,J167))</f>
        <v/>
      </c>
      <c r="AA167" s="195" t="str">
        <f t="shared" ref="AA167" si="350">IF(C167="","",IF(AND(Y167&gt;1,Z167&gt;1),1,""))</f>
        <v/>
      </c>
      <c r="AB167" s="195" t="str">
        <f t="shared" si="297"/>
        <v/>
      </c>
      <c r="AC167" s="195" t="str">
        <f t="shared" si="298"/>
        <v/>
      </c>
      <c r="AD167" s="195" t="str">
        <f t="shared" si="299"/>
        <v/>
      </c>
      <c r="AE167" s="195" t="str">
        <f t="shared" si="299"/>
        <v/>
      </c>
      <c r="AF167" s="195" t="str">
        <f t="shared" si="322"/>
        <v/>
      </c>
      <c r="AG167" s="195" t="str">
        <f t="shared" si="322"/>
        <v/>
      </c>
      <c r="AH167" s="195" t="str">
        <f t="shared" si="322"/>
        <v/>
      </c>
      <c r="AI167" s="195" t="str">
        <f t="shared" si="322"/>
        <v/>
      </c>
      <c r="AJ167" s="195" t="str">
        <f t="shared" si="322"/>
        <v/>
      </c>
      <c r="AK167" s="195" t="str">
        <f t="shared" si="322"/>
        <v/>
      </c>
      <c r="AL167" s="195" t="str">
        <f t="shared" si="322"/>
        <v/>
      </c>
      <c r="AM167" s="195" t="str">
        <f t="shared" si="322"/>
        <v/>
      </c>
      <c r="AN167" s="195" t="str">
        <f t="shared" si="322"/>
        <v/>
      </c>
      <c r="AO167" s="195" t="str">
        <f t="shared" si="322"/>
        <v/>
      </c>
      <c r="AP167" s="195" t="str">
        <f t="shared" si="322"/>
        <v/>
      </c>
      <c r="AQ167" s="196" t="str">
        <f>IF(J167&gt;0,"",IF(J168&gt;0,1,""))</f>
        <v/>
      </c>
      <c r="AR167" s="196" t="str">
        <f>IF(J167="","",IF(C167&gt;0,"",1))</f>
        <v/>
      </c>
      <c r="AS167" s="195" t="str">
        <f t="shared" si="331"/>
        <v/>
      </c>
      <c r="AT167" s="195" t="str">
        <f t="shared" si="331"/>
        <v/>
      </c>
      <c r="AU167" s="195" t="str">
        <f t="shared" si="331"/>
        <v/>
      </c>
      <c r="AV167" s="195" t="str">
        <f t="shared" si="331"/>
        <v/>
      </c>
      <c r="AW167" s="196">
        <f>COUNTIF($C$14:C167,C167)</f>
        <v>0</v>
      </c>
      <c r="AX167" s="195" t="str">
        <f t="shared" si="332"/>
        <v/>
      </c>
      <c r="AY167" s="195" t="str">
        <f t="shared" si="332"/>
        <v/>
      </c>
      <c r="AZ167" s="195" t="str">
        <f t="shared" si="332"/>
        <v/>
      </c>
      <c r="BA167" s="195" t="str">
        <f t="shared" si="332"/>
        <v/>
      </c>
    </row>
    <row r="168" spans="1:53" s="17" customFormat="1" ht="18" customHeight="1" thickBot="1">
      <c r="A168" s="344"/>
      <c r="B168" s="398"/>
      <c r="C168" s="400"/>
      <c r="D168" s="400"/>
      <c r="E168" s="400"/>
      <c r="F168" s="98" t="str">
        <f>IF(C167&gt;0,VLOOKUP(C167,女子登録情報!$A$1:$H$2000,5,0),"")</f>
        <v/>
      </c>
      <c r="G168" s="353"/>
      <c r="H168" s="353"/>
      <c r="I168" s="9" t="s">
        <v>33</v>
      </c>
      <c r="J168" s="99"/>
      <c r="K168" s="7" t="str">
        <f>IF(J168&gt;0,VLOOKUP(J168,女子登録情報!$J$2:$K$21,2,0),"")</f>
        <v/>
      </c>
      <c r="L168" s="9" t="s">
        <v>34</v>
      </c>
      <c r="M168" s="213"/>
      <c r="N168" s="101" t="str">
        <f t="shared" si="290"/>
        <v/>
      </c>
      <c r="O168" s="197"/>
      <c r="P168" s="387"/>
      <c r="Q168" s="388"/>
      <c r="R168" s="389"/>
      <c r="S168" s="330"/>
      <c r="T168" s="330"/>
      <c r="Y168" s="195" t="str">
        <f>IF(C167="","",COUNTIF($B$14:$C$462,C167))</f>
        <v/>
      </c>
      <c r="Z168" s="195" t="str">
        <f t="shared" ref="Z168" si="351">IF(C167="","",COUNTIF($J$14:$J$463,J168))</f>
        <v/>
      </c>
      <c r="AA168" s="195" t="str">
        <f t="shared" ref="AA168" si="352">IF(C167="","",IF(AND(Y168&gt;1,Z168&gt;1),1,""))</f>
        <v/>
      </c>
      <c r="AB168" s="195" t="str">
        <f t="shared" si="297"/>
        <v/>
      </c>
      <c r="AC168" s="195" t="str">
        <f t="shared" si="298"/>
        <v/>
      </c>
      <c r="AD168" s="195" t="str">
        <f t="shared" si="299"/>
        <v/>
      </c>
      <c r="AE168" s="195" t="str">
        <f t="shared" si="299"/>
        <v/>
      </c>
      <c r="AF168" s="195" t="str">
        <f t="shared" si="322"/>
        <v/>
      </c>
      <c r="AG168" s="195" t="str">
        <f t="shared" si="322"/>
        <v/>
      </c>
      <c r="AH168" s="195" t="str">
        <f t="shared" si="322"/>
        <v/>
      </c>
      <c r="AI168" s="195" t="str">
        <f t="shared" si="322"/>
        <v/>
      </c>
      <c r="AJ168" s="195" t="str">
        <f t="shared" si="322"/>
        <v/>
      </c>
      <c r="AK168" s="195" t="str">
        <f t="shared" si="322"/>
        <v/>
      </c>
      <c r="AL168" s="195" t="str">
        <f t="shared" si="322"/>
        <v/>
      </c>
      <c r="AM168" s="195" t="str">
        <f t="shared" si="322"/>
        <v/>
      </c>
      <c r="AN168" s="195" t="str">
        <f t="shared" si="322"/>
        <v/>
      </c>
      <c r="AO168" s="195" t="str">
        <f t="shared" si="322"/>
        <v/>
      </c>
      <c r="AP168" s="195" t="str">
        <f t="shared" si="322"/>
        <v/>
      </c>
      <c r="AQ168" s="196" t="str">
        <f>IF(J168&gt;0,"",IF(J169&gt;0,1,""))</f>
        <v/>
      </c>
      <c r="AR168" s="196" t="str">
        <f>IF(J168="","",IF(C167&gt;0,"",1))</f>
        <v/>
      </c>
      <c r="AS168" s="195" t="str">
        <f t="shared" si="331"/>
        <v/>
      </c>
      <c r="AT168" s="195" t="str">
        <f t="shared" si="331"/>
        <v/>
      </c>
      <c r="AU168" s="195" t="str">
        <f t="shared" si="331"/>
        <v/>
      </c>
      <c r="AV168" s="195" t="str">
        <f t="shared" si="331"/>
        <v/>
      </c>
      <c r="AW168" s="196"/>
      <c r="AX168" s="195" t="str">
        <f t="shared" si="332"/>
        <v/>
      </c>
      <c r="AY168" s="195" t="str">
        <f t="shared" si="332"/>
        <v/>
      </c>
      <c r="AZ168" s="195" t="str">
        <f t="shared" si="332"/>
        <v/>
      </c>
      <c r="BA168" s="195" t="str">
        <f t="shared" si="332"/>
        <v/>
      </c>
    </row>
    <row r="169" spans="1:53" s="17" customFormat="1" ht="18" customHeight="1" thickBot="1">
      <c r="A169" s="345"/>
      <c r="B169" s="401" t="s">
        <v>35</v>
      </c>
      <c r="C169" s="392"/>
      <c r="D169" s="102"/>
      <c r="E169" s="102"/>
      <c r="F169" s="103"/>
      <c r="G169" s="354"/>
      <c r="H169" s="354"/>
      <c r="I169" s="10" t="s">
        <v>36</v>
      </c>
      <c r="J169" s="100"/>
      <c r="K169" s="11" t="str">
        <f>IF(J169&gt;0,VLOOKUP(J169,女子登録情報!$J$2:$K$21,2,0),"")</f>
        <v/>
      </c>
      <c r="L169" s="12" t="s">
        <v>37</v>
      </c>
      <c r="M169" s="214"/>
      <c r="N169" s="101" t="str">
        <f t="shared" si="290"/>
        <v/>
      </c>
      <c r="O169" s="200"/>
      <c r="P169" s="394"/>
      <c r="Q169" s="395"/>
      <c r="R169" s="396"/>
      <c r="S169" s="331"/>
      <c r="T169" s="331"/>
      <c r="Y169" s="195" t="str">
        <f>IF(C167="","",COUNTIF($B$14:$C$462,C167))</f>
        <v/>
      </c>
      <c r="Z169" s="195" t="str">
        <f t="shared" ref="Z169" si="353">IF(C167="","",COUNTIF($J$14:$J$463,J169))</f>
        <v/>
      </c>
      <c r="AA169" s="195" t="str">
        <f t="shared" ref="AA169" si="354">IF(C167="","",IF(AND(Y169&gt;1,Z169&gt;1),1,""))</f>
        <v/>
      </c>
      <c r="AB169" s="195" t="str">
        <f t="shared" si="297"/>
        <v/>
      </c>
      <c r="AC169" s="195" t="str">
        <f t="shared" si="298"/>
        <v/>
      </c>
      <c r="AD169" s="195" t="str">
        <f t="shared" si="299"/>
        <v/>
      </c>
      <c r="AE169" s="195" t="str">
        <f t="shared" si="299"/>
        <v/>
      </c>
      <c r="AF169" s="195" t="str">
        <f t="shared" si="322"/>
        <v/>
      </c>
      <c r="AG169" s="195" t="str">
        <f t="shared" si="322"/>
        <v/>
      </c>
      <c r="AH169" s="195" t="str">
        <f t="shared" si="322"/>
        <v/>
      </c>
      <c r="AI169" s="195" t="str">
        <f t="shared" si="322"/>
        <v/>
      </c>
      <c r="AJ169" s="195" t="str">
        <f t="shared" si="322"/>
        <v/>
      </c>
      <c r="AK169" s="195" t="str">
        <f t="shared" si="322"/>
        <v/>
      </c>
      <c r="AL169" s="195" t="str">
        <f t="shared" si="322"/>
        <v/>
      </c>
      <c r="AM169" s="195" t="str">
        <f t="shared" si="322"/>
        <v/>
      </c>
      <c r="AN169" s="195" t="str">
        <f t="shared" si="322"/>
        <v/>
      </c>
      <c r="AO169" s="195" t="str">
        <f t="shared" si="322"/>
        <v/>
      </c>
      <c r="AP169" s="195" t="str">
        <f t="shared" si="322"/>
        <v/>
      </c>
      <c r="AQ169" s="196" t="str">
        <f>IF(C167="","",IF(S167&gt;0,"",IF(T167&gt;0,"",IF(COUNTBLANK(J167:J169)&lt;3,"",1))))</f>
        <v/>
      </c>
      <c r="AR169" s="196" t="str">
        <f>IF(J169="","",IF(C167&gt;0,"",1))</f>
        <v/>
      </c>
      <c r="AS169" s="195" t="str">
        <f t="shared" si="331"/>
        <v/>
      </c>
      <c r="AT169" s="195" t="str">
        <f t="shared" si="331"/>
        <v/>
      </c>
      <c r="AU169" s="195" t="str">
        <f t="shared" si="331"/>
        <v/>
      </c>
      <c r="AV169" s="195" t="str">
        <f t="shared" si="331"/>
        <v/>
      </c>
      <c r="AW169" s="196"/>
      <c r="AX169" s="195" t="str">
        <f t="shared" si="332"/>
        <v/>
      </c>
      <c r="AY169" s="195" t="str">
        <f t="shared" si="332"/>
        <v/>
      </c>
      <c r="AZ169" s="195" t="str">
        <f t="shared" si="332"/>
        <v/>
      </c>
      <c r="BA169" s="195" t="str">
        <f t="shared" si="332"/>
        <v/>
      </c>
    </row>
    <row r="170" spans="1:53" s="17" customFormat="1" ht="18" customHeight="1" thickTop="1" thickBot="1">
      <c r="A170" s="343">
        <v>53</v>
      </c>
      <c r="B170" s="397" t="s">
        <v>1234</v>
      </c>
      <c r="C170" s="399"/>
      <c r="D170" s="399" t="str">
        <f>IF(C170&gt;0,VLOOKUP(C170,女子登録情報!$A$1:$H$2000,3,0),"")</f>
        <v/>
      </c>
      <c r="E170" s="399" t="str">
        <f>IF(C170&gt;0,VLOOKUP(C170,女子登録情報!$A$1:$H$2000,4,0),"")</f>
        <v/>
      </c>
      <c r="F170" s="97" t="str">
        <f>IF(C170&gt;0,VLOOKUP(C170,女子登録情報!$A$1:$H$2000,8,0),"")</f>
        <v/>
      </c>
      <c r="G170" s="352" t="e">
        <f>IF(F171&gt;0,VLOOKUP(F171,女子登録情報!$M$2:$N$48,2,0),"")</f>
        <v>#N/A</v>
      </c>
      <c r="H170" s="352" t="str">
        <f>IF(C170&gt;0,TEXT(C170,"100000000"),"")</f>
        <v/>
      </c>
      <c r="I170" s="6" t="s">
        <v>29</v>
      </c>
      <c r="J170" s="99"/>
      <c r="K170" s="7" t="str">
        <f>IF(J170&gt;0,VLOOKUP(J170,女子登録情報!$J$1:$K$21,2,0),"")</f>
        <v/>
      </c>
      <c r="L170" s="6" t="s">
        <v>32</v>
      </c>
      <c r="M170" s="205"/>
      <c r="N170" s="101" t="str">
        <f t="shared" si="290"/>
        <v/>
      </c>
      <c r="O170" s="197"/>
      <c r="P170" s="373"/>
      <c r="Q170" s="374"/>
      <c r="R170" s="375"/>
      <c r="S170" s="329" t="str">
        <f>IF(C170="","",IF(COUNTIF('様式Ⅱ(女子4×100mR)'!$C$18:$C$29,C170)=0,"",$A$5))</f>
        <v/>
      </c>
      <c r="T170" s="329" t="str">
        <f>IF(C170="","",IF(COUNTIF('様式Ⅱ(女子4×400mR)'!$C$18:$C$29,C170)=0,"",$A$5))</f>
        <v/>
      </c>
      <c r="Y170" s="195" t="str">
        <f>IF(C170="","",COUNTIF($B$14:$C$462,C170))</f>
        <v/>
      </c>
      <c r="Z170" s="195" t="str">
        <f t="shared" ref="Z170" si="355">IF(C170="","",COUNTIF($J$14:$J$463,J170))</f>
        <v/>
      </c>
      <c r="AA170" s="195" t="str">
        <f t="shared" ref="AA170" si="356">IF(C170="","",IF(AND(Y170&gt;1,Z170&gt;1),1,""))</f>
        <v/>
      </c>
      <c r="AB170" s="195" t="str">
        <f t="shared" si="297"/>
        <v/>
      </c>
      <c r="AC170" s="195" t="str">
        <f t="shared" si="298"/>
        <v/>
      </c>
      <c r="AD170" s="195" t="str">
        <f t="shared" si="299"/>
        <v/>
      </c>
      <c r="AE170" s="195" t="str">
        <f t="shared" si="299"/>
        <v/>
      </c>
      <c r="AF170" s="195" t="str">
        <f t="shared" si="322"/>
        <v/>
      </c>
      <c r="AG170" s="195" t="str">
        <f t="shared" si="322"/>
        <v/>
      </c>
      <c r="AH170" s="195" t="str">
        <f t="shared" si="322"/>
        <v/>
      </c>
      <c r="AI170" s="195" t="str">
        <f t="shared" si="322"/>
        <v/>
      </c>
      <c r="AJ170" s="195" t="str">
        <f t="shared" si="322"/>
        <v/>
      </c>
      <c r="AK170" s="195" t="str">
        <f t="shared" si="322"/>
        <v/>
      </c>
      <c r="AL170" s="195" t="str">
        <f t="shared" si="322"/>
        <v/>
      </c>
      <c r="AM170" s="195" t="str">
        <f t="shared" si="322"/>
        <v/>
      </c>
      <c r="AN170" s="195" t="str">
        <f t="shared" si="322"/>
        <v/>
      </c>
      <c r="AO170" s="195" t="str">
        <f t="shared" si="322"/>
        <v/>
      </c>
      <c r="AP170" s="195" t="str">
        <f t="shared" si="322"/>
        <v/>
      </c>
      <c r="AQ170" s="196" t="str">
        <f>IF(J170&gt;0,"",IF(J171&gt;0,1,""))</f>
        <v/>
      </c>
      <c r="AR170" s="196" t="str">
        <f>IF(J170="","",IF(C170&gt;0,"",1))</f>
        <v/>
      </c>
      <c r="AS170" s="195" t="str">
        <f t="shared" si="331"/>
        <v/>
      </c>
      <c r="AT170" s="195" t="str">
        <f t="shared" si="331"/>
        <v/>
      </c>
      <c r="AU170" s="195" t="str">
        <f t="shared" si="331"/>
        <v/>
      </c>
      <c r="AV170" s="195" t="str">
        <f t="shared" si="331"/>
        <v/>
      </c>
      <c r="AW170" s="196">
        <f>COUNTIF($C$14:C170,C170)</f>
        <v>0</v>
      </c>
      <c r="AX170" s="195" t="str">
        <f t="shared" si="332"/>
        <v/>
      </c>
      <c r="AY170" s="195" t="str">
        <f t="shared" si="332"/>
        <v/>
      </c>
      <c r="AZ170" s="195" t="str">
        <f t="shared" si="332"/>
        <v/>
      </c>
      <c r="BA170" s="195" t="str">
        <f t="shared" si="332"/>
        <v/>
      </c>
    </row>
    <row r="171" spans="1:53" s="17" customFormat="1" ht="18" customHeight="1" thickBot="1">
      <c r="A171" s="344"/>
      <c r="B171" s="398"/>
      <c r="C171" s="400"/>
      <c r="D171" s="400"/>
      <c r="E171" s="400"/>
      <c r="F171" s="98" t="str">
        <f>IF(C170&gt;0,VLOOKUP(C170,女子登録情報!$A$1:$H$2000,5,0),"")</f>
        <v/>
      </c>
      <c r="G171" s="353"/>
      <c r="H171" s="353"/>
      <c r="I171" s="9" t="s">
        <v>33</v>
      </c>
      <c r="J171" s="99"/>
      <c r="K171" s="7" t="str">
        <f>IF(J171&gt;0,VLOOKUP(J171,女子登録情報!$J$2:$K$21,2,0),"")</f>
        <v/>
      </c>
      <c r="L171" s="9" t="s">
        <v>34</v>
      </c>
      <c r="M171" s="213"/>
      <c r="N171" s="101" t="str">
        <f t="shared" si="290"/>
        <v/>
      </c>
      <c r="O171" s="197"/>
      <c r="P171" s="387"/>
      <c r="Q171" s="388"/>
      <c r="R171" s="389"/>
      <c r="S171" s="330"/>
      <c r="T171" s="330"/>
      <c r="Y171" s="195" t="str">
        <f>IF(C170="","",COUNTIF($B$14:$C$462,C170))</f>
        <v/>
      </c>
      <c r="Z171" s="195" t="str">
        <f t="shared" ref="Z171" si="357">IF(C170="","",COUNTIF($J$14:$J$463,J171))</f>
        <v/>
      </c>
      <c r="AA171" s="195" t="str">
        <f t="shared" ref="AA171" si="358">IF(C170="","",IF(AND(Y171&gt;1,Z171&gt;1),1,""))</f>
        <v/>
      </c>
      <c r="AB171" s="195" t="str">
        <f t="shared" si="297"/>
        <v/>
      </c>
      <c r="AC171" s="195" t="str">
        <f t="shared" si="298"/>
        <v/>
      </c>
      <c r="AD171" s="195" t="str">
        <f t="shared" si="299"/>
        <v/>
      </c>
      <c r="AE171" s="195" t="str">
        <f t="shared" si="299"/>
        <v/>
      </c>
      <c r="AF171" s="195" t="str">
        <f t="shared" si="322"/>
        <v/>
      </c>
      <c r="AG171" s="195" t="str">
        <f t="shared" si="322"/>
        <v/>
      </c>
      <c r="AH171" s="195" t="str">
        <f t="shared" si="322"/>
        <v/>
      </c>
      <c r="AI171" s="195" t="str">
        <f t="shared" si="322"/>
        <v/>
      </c>
      <c r="AJ171" s="195" t="str">
        <f t="shared" si="322"/>
        <v/>
      </c>
      <c r="AK171" s="195" t="str">
        <f t="shared" si="322"/>
        <v/>
      </c>
      <c r="AL171" s="195" t="str">
        <f t="shared" si="322"/>
        <v/>
      </c>
      <c r="AM171" s="195" t="str">
        <f t="shared" si="322"/>
        <v/>
      </c>
      <c r="AN171" s="195" t="str">
        <f t="shared" si="322"/>
        <v/>
      </c>
      <c r="AO171" s="195" t="str">
        <f t="shared" si="322"/>
        <v/>
      </c>
      <c r="AP171" s="195" t="str">
        <f t="shared" si="322"/>
        <v/>
      </c>
      <c r="AQ171" s="196" t="str">
        <f>IF(J171&gt;0,"",IF(J172&gt;0,1,""))</f>
        <v/>
      </c>
      <c r="AR171" s="196" t="str">
        <f>IF(J171="","",IF(C170&gt;0,"",1))</f>
        <v/>
      </c>
      <c r="AS171" s="195" t="str">
        <f t="shared" si="331"/>
        <v/>
      </c>
      <c r="AT171" s="195" t="str">
        <f t="shared" si="331"/>
        <v/>
      </c>
      <c r="AU171" s="195" t="str">
        <f t="shared" si="331"/>
        <v/>
      </c>
      <c r="AV171" s="195" t="str">
        <f t="shared" si="331"/>
        <v/>
      </c>
      <c r="AW171" s="196"/>
      <c r="AX171" s="195" t="str">
        <f t="shared" si="332"/>
        <v/>
      </c>
      <c r="AY171" s="195" t="str">
        <f t="shared" si="332"/>
        <v/>
      </c>
      <c r="AZ171" s="195" t="str">
        <f t="shared" si="332"/>
        <v/>
      </c>
      <c r="BA171" s="195" t="str">
        <f t="shared" si="332"/>
        <v/>
      </c>
    </row>
    <row r="172" spans="1:53" s="17" customFormat="1" ht="18" customHeight="1" thickBot="1">
      <c r="A172" s="345"/>
      <c r="B172" s="401" t="s">
        <v>35</v>
      </c>
      <c r="C172" s="392"/>
      <c r="D172" s="102"/>
      <c r="E172" s="102"/>
      <c r="F172" s="103"/>
      <c r="G172" s="354"/>
      <c r="H172" s="354"/>
      <c r="I172" s="10" t="s">
        <v>36</v>
      </c>
      <c r="J172" s="100"/>
      <c r="K172" s="11" t="str">
        <f>IF(J172&gt;0,VLOOKUP(J172,女子登録情報!$J$2:$K$21,2,0),"")</f>
        <v/>
      </c>
      <c r="L172" s="12" t="s">
        <v>37</v>
      </c>
      <c r="M172" s="214"/>
      <c r="N172" s="101" t="str">
        <f t="shared" si="290"/>
        <v/>
      </c>
      <c r="O172" s="200"/>
      <c r="P172" s="394"/>
      <c r="Q172" s="395"/>
      <c r="R172" s="396"/>
      <c r="S172" s="331"/>
      <c r="T172" s="331"/>
      <c r="Y172" s="195" t="str">
        <f>IF(C170="","",COUNTIF($B$14:$C$462,C170))</f>
        <v/>
      </c>
      <c r="Z172" s="195" t="str">
        <f t="shared" ref="Z172" si="359">IF(C170="","",COUNTIF($J$14:$J$463,J172))</f>
        <v/>
      </c>
      <c r="AA172" s="195" t="str">
        <f t="shared" ref="AA172" si="360">IF(C170="","",IF(AND(Y172&gt;1,Z172&gt;1),1,""))</f>
        <v/>
      </c>
      <c r="AB172" s="195" t="str">
        <f t="shared" si="297"/>
        <v/>
      </c>
      <c r="AC172" s="195" t="str">
        <f t="shared" si="298"/>
        <v/>
      </c>
      <c r="AD172" s="195" t="str">
        <f t="shared" si="299"/>
        <v/>
      </c>
      <c r="AE172" s="195" t="str">
        <f t="shared" si="299"/>
        <v/>
      </c>
      <c r="AF172" s="195" t="str">
        <f t="shared" si="322"/>
        <v/>
      </c>
      <c r="AG172" s="195" t="str">
        <f t="shared" si="322"/>
        <v/>
      </c>
      <c r="AH172" s="195" t="str">
        <f t="shared" si="322"/>
        <v/>
      </c>
      <c r="AI172" s="195" t="str">
        <f t="shared" si="322"/>
        <v/>
      </c>
      <c r="AJ172" s="195" t="str">
        <f t="shared" si="322"/>
        <v/>
      </c>
      <c r="AK172" s="195" t="str">
        <f t="shared" si="322"/>
        <v/>
      </c>
      <c r="AL172" s="195" t="str">
        <f t="shared" si="322"/>
        <v/>
      </c>
      <c r="AM172" s="195" t="str">
        <f t="shared" si="322"/>
        <v/>
      </c>
      <c r="AN172" s="195" t="str">
        <f t="shared" si="322"/>
        <v/>
      </c>
      <c r="AO172" s="195" t="str">
        <f t="shared" si="322"/>
        <v/>
      </c>
      <c r="AP172" s="195" t="str">
        <f t="shared" si="322"/>
        <v/>
      </c>
      <c r="AQ172" s="196" t="str">
        <f>IF(C170="","",IF(S170&gt;0,"",IF(T170&gt;0,"",IF(COUNTBLANK(J170:J172)&lt;3,"",1))))</f>
        <v/>
      </c>
      <c r="AR172" s="196" t="str">
        <f>IF(J172="","",IF(C170&gt;0,"",1))</f>
        <v/>
      </c>
      <c r="AS172" s="195" t="str">
        <f t="shared" si="331"/>
        <v/>
      </c>
      <c r="AT172" s="195" t="str">
        <f t="shared" si="331"/>
        <v/>
      </c>
      <c r="AU172" s="195" t="str">
        <f t="shared" si="331"/>
        <v/>
      </c>
      <c r="AV172" s="195" t="str">
        <f t="shared" si="331"/>
        <v/>
      </c>
      <c r="AW172" s="196"/>
      <c r="AX172" s="195" t="str">
        <f t="shared" si="332"/>
        <v/>
      </c>
      <c r="AY172" s="195" t="str">
        <f t="shared" si="332"/>
        <v/>
      </c>
      <c r="AZ172" s="195" t="str">
        <f t="shared" si="332"/>
        <v/>
      </c>
      <c r="BA172" s="195" t="str">
        <f t="shared" si="332"/>
        <v/>
      </c>
    </row>
    <row r="173" spans="1:53" s="17" customFormat="1" ht="18" customHeight="1" thickTop="1" thickBot="1">
      <c r="A173" s="343">
        <v>54</v>
      </c>
      <c r="B173" s="397" t="s">
        <v>1234</v>
      </c>
      <c r="C173" s="399"/>
      <c r="D173" s="399" t="str">
        <f>IF(C173&gt;0,VLOOKUP(C173,女子登録情報!$A$1:$H$2000,3,0),"")</f>
        <v/>
      </c>
      <c r="E173" s="399" t="str">
        <f>IF(C173&gt;0,VLOOKUP(C173,女子登録情報!$A$1:$H$2000,4,0),"")</f>
        <v/>
      </c>
      <c r="F173" s="97" t="str">
        <f>IF(C173&gt;0,VLOOKUP(C173,女子登録情報!$A$1:$H$2000,8,0),"")</f>
        <v/>
      </c>
      <c r="G173" s="352" t="e">
        <f>IF(F174&gt;0,VLOOKUP(F174,女子登録情報!$M$2:$N$48,2,0),"")</f>
        <v>#N/A</v>
      </c>
      <c r="H173" s="352" t="str">
        <f>IF(C173&gt;0,TEXT(C173,"100000000"),"")</f>
        <v/>
      </c>
      <c r="I173" s="6" t="s">
        <v>29</v>
      </c>
      <c r="J173" s="99"/>
      <c r="K173" s="7" t="str">
        <f>IF(J173&gt;0,VLOOKUP(J173,女子登録情報!$J$1:$K$21,2,0),"")</f>
        <v/>
      </c>
      <c r="L173" s="6" t="s">
        <v>32</v>
      </c>
      <c r="M173" s="205"/>
      <c r="N173" s="101" t="str">
        <f t="shared" si="290"/>
        <v/>
      </c>
      <c r="O173" s="197"/>
      <c r="P173" s="373"/>
      <c r="Q173" s="374"/>
      <c r="R173" s="375"/>
      <c r="S173" s="329" t="str">
        <f>IF(C173="","",IF(COUNTIF('様式Ⅱ(女子4×100mR)'!$C$18:$C$29,C173)=0,"",$A$5))</f>
        <v/>
      </c>
      <c r="T173" s="329" t="str">
        <f>IF(C173="","",IF(COUNTIF('様式Ⅱ(女子4×400mR)'!$C$18:$C$29,C173)=0,"",$A$5))</f>
        <v/>
      </c>
      <c r="Y173" s="195" t="str">
        <f>IF(C173="","",COUNTIF($B$14:$C$462,C173))</f>
        <v/>
      </c>
      <c r="Z173" s="195" t="str">
        <f t="shared" ref="Z173" si="361">IF(C173="","",COUNTIF($J$14:$J$463,J173))</f>
        <v/>
      </c>
      <c r="AA173" s="195" t="str">
        <f t="shared" ref="AA173" si="362">IF(C173="","",IF(AND(Y173&gt;1,Z173&gt;1),1,""))</f>
        <v/>
      </c>
      <c r="AB173" s="195" t="str">
        <f t="shared" si="297"/>
        <v/>
      </c>
      <c r="AC173" s="195" t="str">
        <f t="shared" si="298"/>
        <v/>
      </c>
      <c r="AD173" s="195" t="str">
        <f t="shared" si="299"/>
        <v/>
      </c>
      <c r="AE173" s="195" t="str">
        <f t="shared" si="299"/>
        <v/>
      </c>
      <c r="AF173" s="195" t="str">
        <f t="shared" si="322"/>
        <v/>
      </c>
      <c r="AG173" s="195" t="str">
        <f t="shared" si="322"/>
        <v/>
      </c>
      <c r="AH173" s="195" t="str">
        <f t="shared" si="322"/>
        <v/>
      </c>
      <c r="AI173" s="195" t="str">
        <f t="shared" si="322"/>
        <v/>
      </c>
      <c r="AJ173" s="195" t="str">
        <f t="shared" si="322"/>
        <v/>
      </c>
      <c r="AK173" s="195" t="str">
        <f t="shared" si="322"/>
        <v/>
      </c>
      <c r="AL173" s="195" t="str">
        <f t="shared" si="322"/>
        <v/>
      </c>
      <c r="AM173" s="195" t="str">
        <f t="shared" si="322"/>
        <v/>
      </c>
      <c r="AN173" s="195" t="str">
        <f t="shared" si="322"/>
        <v/>
      </c>
      <c r="AO173" s="195" t="str">
        <f t="shared" si="322"/>
        <v/>
      </c>
      <c r="AP173" s="195" t="str">
        <f t="shared" si="322"/>
        <v/>
      </c>
      <c r="AQ173" s="196" t="str">
        <f>IF(J173&gt;0,"",IF(J174&gt;0,1,""))</f>
        <v/>
      </c>
      <c r="AR173" s="196" t="str">
        <f>IF(J173="","",IF(C173&gt;0,"",1))</f>
        <v/>
      </c>
      <c r="AS173" s="195" t="str">
        <f t="shared" si="331"/>
        <v/>
      </c>
      <c r="AT173" s="195" t="str">
        <f t="shared" si="331"/>
        <v/>
      </c>
      <c r="AU173" s="195" t="str">
        <f t="shared" si="331"/>
        <v/>
      </c>
      <c r="AV173" s="195" t="str">
        <f t="shared" si="331"/>
        <v/>
      </c>
      <c r="AW173" s="196">
        <f>COUNTIF($C$14:C173,C173)</f>
        <v>0</v>
      </c>
      <c r="AX173" s="195" t="str">
        <f t="shared" si="332"/>
        <v/>
      </c>
      <c r="AY173" s="195" t="str">
        <f t="shared" si="332"/>
        <v/>
      </c>
      <c r="AZ173" s="195" t="str">
        <f t="shared" si="332"/>
        <v/>
      </c>
      <c r="BA173" s="195" t="str">
        <f t="shared" si="332"/>
        <v/>
      </c>
    </row>
    <row r="174" spans="1:53" s="17" customFormat="1" ht="18" customHeight="1" thickBot="1">
      <c r="A174" s="344"/>
      <c r="B174" s="398"/>
      <c r="C174" s="400"/>
      <c r="D174" s="400"/>
      <c r="E174" s="400"/>
      <c r="F174" s="98" t="str">
        <f>IF(C173&gt;0,VLOOKUP(C173,女子登録情報!$A$1:$H$2000,5,0),"")</f>
        <v/>
      </c>
      <c r="G174" s="353"/>
      <c r="H174" s="353"/>
      <c r="I174" s="9" t="s">
        <v>33</v>
      </c>
      <c r="J174" s="99"/>
      <c r="K174" s="7" t="str">
        <f>IF(J174&gt;0,VLOOKUP(J174,女子登録情報!$J$2:$K$21,2,0),"")</f>
        <v/>
      </c>
      <c r="L174" s="9" t="s">
        <v>34</v>
      </c>
      <c r="M174" s="213"/>
      <c r="N174" s="101" t="str">
        <f t="shared" si="290"/>
        <v/>
      </c>
      <c r="O174" s="197"/>
      <c r="P174" s="387"/>
      <c r="Q174" s="388"/>
      <c r="R174" s="389"/>
      <c r="S174" s="330"/>
      <c r="T174" s="330"/>
      <c r="Y174" s="195" t="str">
        <f>IF(C173="","",COUNTIF($B$14:$C$462,C173))</f>
        <v/>
      </c>
      <c r="Z174" s="195" t="str">
        <f t="shared" ref="Z174" si="363">IF(C173="","",COUNTIF($J$14:$J$463,J174))</f>
        <v/>
      </c>
      <c r="AA174" s="195" t="str">
        <f t="shared" ref="AA174" si="364">IF(C173="","",IF(AND(Y174&gt;1,Z174&gt;1),1,""))</f>
        <v/>
      </c>
      <c r="AB174" s="195" t="str">
        <f t="shared" si="297"/>
        <v/>
      </c>
      <c r="AC174" s="195" t="str">
        <f t="shared" si="298"/>
        <v/>
      </c>
      <c r="AD174" s="195" t="str">
        <f t="shared" si="299"/>
        <v/>
      </c>
      <c r="AE174" s="195" t="str">
        <f t="shared" si="299"/>
        <v/>
      </c>
      <c r="AF174" s="195" t="str">
        <f t="shared" si="322"/>
        <v/>
      </c>
      <c r="AG174" s="195" t="str">
        <f t="shared" si="322"/>
        <v/>
      </c>
      <c r="AH174" s="195" t="str">
        <f t="shared" si="322"/>
        <v/>
      </c>
      <c r="AI174" s="195" t="str">
        <f t="shared" si="322"/>
        <v/>
      </c>
      <c r="AJ174" s="195" t="str">
        <f t="shared" si="322"/>
        <v/>
      </c>
      <c r="AK174" s="195" t="str">
        <f t="shared" si="322"/>
        <v/>
      </c>
      <c r="AL174" s="195" t="str">
        <f t="shared" si="322"/>
        <v/>
      </c>
      <c r="AM174" s="195" t="str">
        <f t="shared" si="322"/>
        <v/>
      </c>
      <c r="AN174" s="195" t="str">
        <f t="shared" si="322"/>
        <v/>
      </c>
      <c r="AO174" s="195" t="str">
        <f t="shared" si="322"/>
        <v/>
      </c>
      <c r="AP174" s="195" t="str">
        <f t="shared" si="322"/>
        <v/>
      </c>
      <c r="AQ174" s="196" t="str">
        <f>IF(J174&gt;0,"",IF(J175&gt;0,1,""))</f>
        <v/>
      </c>
      <c r="AR174" s="196" t="str">
        <f>IF(J174="","",IF(C173&gt;0,"",1))</f>
        <v/>
      </c>
      <c r="AS174" s="195" t="str">
        <f t="shared" ref="AS174:AV189" si="365">IF($J174="","",COUNTIF($M174,AS$13))</f>
        <v/>
      </c>
      <c r="AT174" s="195" t="str">
        <f t="shared" si="365"/>
        <v/>
      </c>
      <c r="AU174" s="195" t="str">
        <f t="shared" si="365"/>
        <v/>
      </c>
      <c r="AV174" s="195" t="str">
        <f t="shared" si="365"/>
        <v/>
      </c>
      <c r="AW174" s="196"/>
      <c r="AX174" s="195" t="str">
        <f t="shared" ref="AX174:BA189" si="366">IF($J174="","",COUNTIF($M174,AX$13))</f>
        <v/>
      </c>
      <c r="AY174" s="195" t="str">
        <f t="shared" si="366"/>
        <v/>
      </c>
      <c r="AZ174" s="195" t="str">
        <f t="shared" si="366"/>
        <v/>
      </c>
      <c r="BA174" s="195" t="str">
        <f t="shared" si="366"/>
        <v/>
      </c>
    </row>
    <row r="175" spans="1:53" s="17" customFormat="1" ht="18" customHeight="1" thickBot="1">
      <c r="A175" s="345"/>
      <c r="B175" s="401" t="s">
        <v>35</v>
      </c>
      <c r="C175" s="392"/>
      <c r="D175" s="102"/>
      <c r="E175" s="102"/>
      <c r="F175" s="103"/>
      <c r="G175" s="354"/>
      <c r="H175" s="354"/>
      <c r="I175" s="10" t="s">
        <v>36</v>
      </c>
      <c r="J175" s="100"/>
      <c r="K175" s="11" t="str">
        <f>IF(J175&gt;0,VLOOKUP(J175,女子登録情報!$J$2:$K$21,2,0),"")</f>
        <v/>
      </c>
      <c r="L175" s="12" t="s">
        <v>37</v>
      </c>
      <c r="M175" s="214"/>
      <c r="N175" s="101" t="str">
        <f t="shared" si="290"/>
        <v/>
      </c>
      <c r="O175" s="200"/>
      <c r="P175" s="394"/>
      <c r="Q175" s="395"/>
      <c r="R175" s="396"/>
      <c r="S175" s="331"/>
      <c r="T175" s="331"/>
      <c r="Y175" s="195" t="str">
        <f>IF(C173="","",COUNTIF($B$14:$C$462,C173))</f>
        <v/>
      </c>
      <c r="Z175" s="195" t="str">
        <f t="shared" ref="Z175" si="367">IF(C173="","",COUNTIF($J$14:$J$463,J175))</f>
        <v/>
      </c>
      <c r="AA175" s="195" t="str">
        <f t="shared" ref="AA175" si="368">IF(C173="","",IF(AND(Y175&gt;1,Z175&gt;1),1,""))</f>
        <v/>
      </c>
      <c r="AB175" s="195" t="str">
        <f t="shared" si="297"/>
        <v/>
      </c>
      <c r="AC175" s="195" t="str">
        <f t="shared" si="298"/>
        <v/>
      </c>
      <c r="AD175" s="195" t="str">
        <f t="shared" si="299"/>
        <v/>
      </c>
      <c r="AE175" s="195" t="str">
        <f t="shared" si="299"/>
        <v/>
      </c>
      <c r="AF175" s="195" t="str">
        <f t="shared" si="322"/>
        <v/>
      </c>
      <c r="AG175" s="195" t="str">
        <f t="shared" si="322"/>
        <v/>
      </c>
      <c r="AH175" s="195" t="str">
        <f t="shared" si="322"/>
        <v/>
      </c>
      <c r="AI175" s="195" t="str">
        <f t="shared" si="322"/>
        <v/>
      </c>
      <c r="AJ175" s="195" t="str">
        <f t="shared" si="322"/>
        <v/>
      </c>
      <c r="AK175" s="195" t="str">
        <f t="shared" si="322"/>
        <v/>
      </c>
      <c r="AL175" s="195" t="str">
        <f t="shared" si="322"/>
        <v/>
      </c>
      <c r="AM175" s="195" t="str">
        <f t="shared" si="322"/>
        <v/>
      </c>
      <c r="AN175" s="195" t="str">
        <f t="shared" si="322"/>
        <v/>
      </c>
      <c r="AO175" s="195" t="str">
        <f t="shared" si="322"/>
        <v/>
      </c>
      <c r="AP175" s="195" t="str">
        <f t="shared" si="322"/>
        <v/>
      </c>
      <c r="AQ175" s="196" t="str">
        <f>IF(C173="","",IF(S173&gt;0,"",IF(T173&gt;0,"",IF(COUNTBLANK(J173:J175)&lt;3,"",1))))</f>
        <v/>
      </c>
      <c r="AR175" s="196" t="str">
        <f>IF(J175="","",IF(C173&gt;0,"",1))</f>
        <v/>
      </c>
      <c r="AS175" s="195" t="str">
        <f t="shared" si="365"/>
        <v/>
      </c>
      <c r="AT175" s="195" t="str">
        <f t="shared" si="365"/>
        <v/>
      </c>
      <c r="AU175" s="195" t="str">
        <f t="shared" si="365"/>
        <v/>
      </c>
      <c r="AV175" s="195" t="str">
        <f t="shared" si="365"/>
        <v/>
      </c>
      <c r="AW175" s="196"/>
      <c r="AX175" s="195" t="str">
        <f t="shared" si="366"/>
        <v/>
      </c>
      <c r="AY175" s="195" t="str">
        <f t="shared" si="366"/>
        <v/>
      </c>
      <c r="AZ175" s="195" t="str">
        <f t="shared" si="366"/>
        <v/>
      </c>
      <c r="BA175" s="195" t="str">
        <f t="shared" si="366"/>
        <v/>
      </c>
    </row>
    <row r="176" spans="1:53" s="17" customFormat="1" ht="18" customHeight="1" thickTop="1" thickBot="1">
      <c r="A176" s="343">
        <v>55</v>
      </c>
      <c r="B176" s="397" t="s">
        <v>1234</v>
      </c>
      <c r="C176" s="399"/>
      <c r="D176" s="399" t="str">
        <f>IF(C176&gt;0,VLOOKUP(C176,女子登録情報!$A$1:$H$2000,3,0),"")</f>
        <v/>
      </c>
      <c r="E176" s="399" t="str">
        <f>IF(C176&gt;0,VLOOKUP(C176,女子登録情報!$A$1:$H$2000,4,0),"")</f>
        <v/>
      </c>
      <c r="F176" s="97" t="str">
        <f>IF(C176&gt;0,VLOOKUP(C176,女子登録情報!$A$1:$H$2000,8,0),"")</f>
        <v/>
      </c>
      <c r="G176" s="352" t="e">
        <f>IF(F177&gt;0,VLOOKUP(F177,女子登録情報!$M$2:$N$48,2,0),"")</f>
        <v>#N/A</v>
      </c>
      <c r="H176" s="352" t="str">
        <f>IF(C176&gt;0,TEXT(C176,"100000000"),"")</f>
        <v/>
      </c>
      <c r="I176" s="6" t="s">
        <v>29</v>
      </c>
      <c r="J176" s="99"/>
      <c r="K176" s="7" t="str">
        <f>IF(J176&gt;0,VLOOKUP(J176,女子登録情報!$J$1:$K$21,2,0),"")</f>
        <v/>
      </c>
      <c r="L176" s="6" t="s">
        <v>32</v>
      </c>
      <c r="M176" s="205"/>
      <c r="N176" s="101" t="str">
        <f t="shared" si="290"/>
        <v/>
      </c>
      <c r="O176" s="197"/>
      <c r="P176" s="373"/>
      <c r="Q176" s="374"/>
      <c r="R176" s="375"/>
      <c r="S176" s="329" t="str">
        <f>IF(C176="","",IF(COUNTIF('様式Ⅱ(女子4×100mR)'!$C$18:$C$29,C176)=0,"",$A$5))</f>
        <v/>
      </c>
      <c r="T176" s="329" t="str">
        <f>IF(C176="","",IF(COUNTIF('様式Ⅱ(女子4×400mR)'!$C$18:$C$29,C176)=0,"",$A$5))</f>
        <v/>
      </c>
      <c r="Y176" s="195" t="str">
        <f>IF(C176="","",COUNTIF($B$14:$C$462,C176))</f>
        <v/>
      </c>
      <c r="Z176" s="195" t="str">
        <f t="shared" ref="Z176" si="369">IF(C176="","",COUNTIF($J$14:$J$463,J176))</f>
        <v/>
      </c>
      <c r="AA176" s="195" t="str">
        <f t="shared" ref="AA176" si="370">IF(C176="","",IF(AND(Y176&gt;1,Z176&gt;1),1,""))</f>
        <v/>
      </c>
      <c r="AB176" s="195" t="str">
        <f t="shared" si="297"/>
        <v/>
      </c>
      <c r="AC176" s="195" t="str">
        <f t="shared" si="298"/>
        <v/>
      </c>
      <c r="AD176" s="195" t="str">
        <f t="shared" si="299"/>
        <v/>
      </c>
      <c r="AE176" s="195" t="str">
        <f t="shared" si="299"/>
        <v/>
      </c>
      <c r="AF176" s="195" t="str">
        <f t="shared" si="322"/>
        <v/>
      </c>
      <c r="AG176" s="195" t="str">
        <f t="shared" si="322"/>
        <v/>
      </c>
      <c r="AH176" s="195" t="str">
        <f t="shared" si="322"/>
        <v/>
      </c>
      <c r="AI176" s="195" t="str">
        <f t="shared" si="322"/>
        <v/>
      </c>
      <c r="AJ176" s="195" t="str">
        <f t="shared" si="322"/>
        <v/>
      </c>
      <c r="AK176" s="195" t="str">
        <f t="shared" si="322"/>
        <v/>
      </c>
      <c r="AL176" s="195" t="str">
        <f t="shared" si="322"/>
        <v/>
      </c>
      <c r="AM176" s="195" t="str">
        <f t="shared" si="322"/>
        <v/>
      </c>
      <c r="AN176" s="195" t="str">
        <f t="shared" si="322"/>
        <v/>
      </c>
      <c r="AO176" s="195" t="str">
        <f t="shared" si="322"/>
        <v/>
      </c>
      <c r="AP176" s="195" t="str">
        <f t="shared" si="322"/>
        <v/>
      </c>
      <c r="AQ176" s="196" t="str">
        <f>IF(J176&gt;0,"",IF(J177&gt;0,1,""))</f>
        <v/>
      </c>
      <c r="AR176" s="196" t="str">
        <f>IF(J176="","",IF(C176&gt;0,"",1))</f>
        <v/>
      </c>
      <c r="AS176" s="195" t="str">
        <f t="shared" si="365"/>
        <v/>
      </c>
      <c r="AT176" s="195" t="str">
        <f t="shared" si="365"/>
        <v/>
      </c>
      <c r="AU176" s="195" t="str">
        <f t="shared" si="365"/>
        <v/>
      </c>
      <c r="AV176" s="195" t="str">
        <f t="shared" si="365"/>
        <v/>
      </c>
      <c r="AW176" s="196">
        <f>COUNTIF($C$14:C176,C176)</f>
        <v>0</v>
      </c>
      <c r="AX176" s="195" t="str">
        <f t="shared" si="366"/>
        <v/>
      </c>
      <c r="AY176" s="195" t="str">
        <f t="shared" si="366"/>
        <v/>
      </c>
      <c r="AZ176" s="195" t="str">
        <f t="shared" si="366"/>
        <v/>
      </c>
      <c r="BA176" s="195" t="str">
        <f t="shared" si="366"/>
        <v/>
      </c>
    </row>
    <row r="177" spans="1:53" s="17" customFormat="1" ht="18" customHeight="1" thickBot="1">
      <c r="A177" s="344"/>
      <c r="B177" s="398"/>
      <c r="C177" s="400"/>
      <c r="D177" s="400"/>
      <c r="E177" s="400"/>
      <c r="F177" s="98" t="str">
        <f>IF(C176&gt;0,VLOOKUP(C176,女子登録情報!$A$1:$H$2000,5,0),"")</f>
        <v/>
      </c>
      <c r="G177" s="353"/>
      <c r="H177" s="353"/>
      <c r="I177" s="9" t="s">
        <v>33</v>
      </c>
      <c r="J177" s="99"/>
      <c r="K177" s="7" t="str">
        <f>IF(J177&gt;0,VLOOKUP(J177,女子登録情報!$J$2:$K$21,2,0),"")</f>
        <v/>
      </c>
      <c r="L177" s="9" t="s">
        <v>34</v>
      </c>
      <c r="M177" s="213"/>
      <c r="N177" s="101" t="str">
        <f t="shared" si="290"/>
        <v/>
      </c>
      <c r="O177" s="197"/>
      <c r="P177" s="387"/>
      <c r="Q177" s="388"/>
      <c r="R177" s="389"/>
      <c r="S177" s="330"/>
      <c r="T177" s="330"/>
      <c r="Y177" s="195" t="str">
        <f>IF(C176="","",COUNTIF($B$14:$C$462,C176))</f>
        <v/>
      </c>
      <c r="Z177" s="195" t="str">
        <f t="shared" ref="Z177" si="371">IF(C176="","",COUNTIF($J$14:$J$463,J177))</f>
        <v/>
      </c>
      <c r="AA177" s="195" t="str">
        <f t="shared" ref="AA177" si="372">IF(C176="","",IF(AND(Y177&gt;1,Z177&gt;1),1,""))</f>
        <v/>
      </c>
      <c r="AB177" s="195" t="str">
        <f t="shared" si="297"/>
        <v/>
      </c>
      <c r="AC177" s="195" t="str">
        <f t="shared" si="298"/>
        <v/>
      </c>
      <c r="AD177" s="195" t="str">
        <f t="shared" si="299"/>
        <v/>
      </c>
      <c r="AE177" s="195" t="str">
        <f t="shared" si="299"/>
        <v/>
      </c>
      <c r="AF177" s="195" t="str">
        <f t="shared" si="322"/>
        <v/>
      </c>
      <c r="AG177" s="195" t="str">
        <f t="shared" si="322"/>
        <v/>
      </c>
      <c r="AH177" s="195" t="str">
        <f t="shared" si="322"/>
        <v/>
      </c>
      <c r="AI177" s="195" t="str">
        <f t="shared" si="322"/>
        <v/>
      </c>
      <c r="AJ177" s="195" t="str">
        <f t="shared" si="322"/>
        <v/>
      </c>
      <c r="AK177" s="195" t="str">
        <f t="shared" si="322"/>
        <v/>
      </c>
      <c r="AL177" s="195" t="str">
        <f t="shared" si="322"/>
        <v/>
      </c>
      <c r="AM177" s="195" t="str">
        <f t="shared" si="322"/>
        <v/>
      </c>
      <c r="AN177" s="195" t="str">
        <f t="shared" si="322"/>
        <v/>
      </c>
      <c r="AO177" s="195" t="str">
        <f t="shared" si="322"/>
        <v/>
      </c>
      <c r="AP177" s="195" t="str">
        <f t="shared" ref="AF177:AP201" si="373">IF($J177="","",COUNTIF($M177,AP$13))</f>
        <v/>
      </c>
      <c r="AQ177" s="196" t="str">
        <f>IF(J177&gt;0,"",IF(J178&gt;0,1,""))</f>
        <v/>
      </c>
      <c r="AR177" s="196" t="str">
        <f>IF(J177="","",IF(C176&gt;0,"",1))</f>
        <v/>
      </c>
      <c r="AS177" s="195" t="str">
        <f t="shared" si="365"/>
        <v/>
      </c>
      <c r="AT177" s="195" t="str">
        <f t="shared" si="365"/>
        <v/>
      </c>
      <c r="AU177" s="195" t="str">
        <f t="shared" si="365"/>
        <v/>
      </c>
      <c r="AV177" s="195" t="str">
        <f t="shared" si="365"/>
        <v/>
      </c>
      <c r="AW177" s="196"/>
      <c r="AX177" s="195" t="str">
        <f t="shared" si="366"/>
        <v/>
      </c>
      <c r="AY177" s="195" t="str">
        <f t="shared" si="366"/>
        <v/>
      </c>
      <c r="AZ177" s="195" t="str">
        <f t="shared" si="366"/>
        <v/>
      </c>
      <c r="BA177" s="195" t="str">
        <f t="shared" si="366"/>
        <v/>
      </c>
    </row>
    <row r="178" spans="1:53" s="17" customFormat="1" ht="18" customHeight="1" thickBot="1">
      <c r="A178" s="345"/>
      <c r="B178" s="401" t="s">
        <v>35</v>
      </c>
      <c r="C178" s="392"/>
      <c r="D178" s="102"/>
      <c r="E178" s="102"/>
      <c r="F178" s="103"/>
      <c r="G178" s="354"/>
      <c r="H178" s="354"/>
      <c r="I178" s="10" t="s">
        <v>36</v>
      </c>
      <c r="J178" s="100"/>
      <c r="K178" s="11" t="str">
        <f>IF(J178&gt;0,VLOOKUP(J178,女子登録情報!$J$2:$K$21,2,0),"")</f>
        <v/>
      </c>
      <c r="L178" s="12" t="s">
        <v>37</v>
      </c>
      <c r="M178" s="214"/>
      <c r="N178" s="101" t="str">
        <f t="shared" si="290"/>
        <v/>
      </c>
      <c r="O178" s="200"/>
      <c r="P178" s="394"/>
      <c r="Q178" s="395"/>
      <c r="R178" s="396"/>
      <c r="S178" s="331"/>
      <c r="T178" s="331"/>
      <c r="Y178" s="195" t="str">
        <f>IF(C176="","",COUNTIF($B$14:$C$462,C176))</f>
        <v/>
      </c>
      <c r="Z178" s="195" t="str">
        <f t="shared" ref="Z178" si="374">IF(C176="","",COUNTIF($J$14:$J$463,J178))</f>
        <v/>
      </c>
      <c r="AA178" s="195" t="str">
        <f t="shared" ref="AA178" si="375">IF(C176="","",IF(AND(Y178&gt;1,Z178&gt;1),1,""))</f>
        <v/>
      </c>
      <c r="AB178" s="195" t="str">
        <f t="shared" si="297"/>
        <v/>
      </c>
      <c r="AC178" s="195" t="str">
        <f t="shared" si="298"/>
        <v/>
      </c>
      <c r="AD178" s="195" t="str">
        <f t="shared" si="299"/>
        <v/>
      </c>
      <c r="AE178" s="195" t="str">
        <f t="shared" si="299"/>
        <v/>
      </c>
      <c r="AF178" s="195" t="str">
        <f t="shared" si="373"/>
        <v/>
      </c>
      <c r="AG178" s="195" t="str">
        <f t="shared" si="373"/>
        <v/>
      </c>
      <c r="AH178" s="195" t="str">
        <f t="shared" si="373"/>
        <v/>
      </c>
      <c r="AI178" s="195" t="str">
        <f t="shared" si="373"/>
        <v/>
      </c>
      <c r="AJ178" s="195" t="str">
        <f t="shared" si="373"/>
        <v/>
      </c>
      <c r="AK178" s="195" t="str">
        <f t="shared" si="373"/>
        <v/>
      </c>
      <c r="AL178" s="195" t="str">
        <f t="shared" si="373"/>
        <v/>
      </c>
      <c r="AM178" s="195" t="str">
        <f t="shared" si="373"/>
        <v/>
      </c>
      <c r="AN178" s="195" t="str">
        <f t="shared" si="373"/>
        <v/>
      </c>
      <c r="AO178" s="195" t="str">
        <f t="shared" si="373"/>
        <v/>
      </c>
      <c r="AP178" s="195" t="str">
        <f t="shared" si="373"/>
        <v/>
      </c>
      <c r="AQ178" s="196" t="str">
        <f>IF(C176="","",IF(S176&gt;0,"",IF(T176&gt;0,"",IF(COUNTBLANK(J176:J178)&lt;3,"",1))))</f>
        <v/>
      </c>
      <c r="AR178" s="196" t="str">
        <f>IF(J178="","",IF(C176&gt;0,"",1))</f>
        <v/>
      </c>
      <c r="AS178" s="195" t="str">
        <f t="shared" si="365"/>
        <v/>
      </c>
      <c r="AT178" s="195" t="str">
        <f t="shared" si="365"/>
        <v/>
      </c>
      <c r="AU178" s="195" t="str">
        <f t="shared" si="365"/>
        <v/>
      </c>
      <c r="AV178" s="195" t="str">
        <f t="shared" si="365"/>
        <v/>
      </c>
      <c r="AW178" s="196"/>
      <c r="AX178" s="195" t="str">
        <f t="shared" si="366"/>
        <v/>
      </c>
      <c r="AY178" s="195" t="str">
        <f t="shared" si="366"/>
        <v/>
      </c>
      <c r="AZ178" s="195" t="str">
        <f t="shared" si="366"/>
        <v/>
      </c>
      <c r="BA178" s="195" t="str">
        <f t="shared" si="366"/>
        <v/>
      </c>
    </row>
    <row r="179" spans="1:53" s="17" customFormat="1" ht="18" customHeight="1" thickTop="1" thickBot="1">
      <c r="A179" s="343">
        <v>56</v>
      </c>
      <c r="B179" s="397" t="s">
        <v>1234</v>
      </c>
      <c r="C179" s="399"/>
      <c r="D179" s="399" t="str">
        <f>IF(C179&gt;0,VLOOKUP(C179,女子登録情報!$A$1:$H$2000,3,0),"")</f>
        <v/>
      </c>
      <c r="E179" s="399" t="str">
        <f>IF(C179&gt;0,VLOOKUP(C179,女子登録情報!$A$1:$H$2000,4,0),"")</f>
        <v/>
      </c>
      <c r="F179" s="97" t="str">
        <f>IF(C179&gt;0,VLOOKUP(C179,女子登録情報!$A$1:$H$2000,8,0),"")</f>
        <v/>
      </c>
      <c r="G179" s="352" t="e">
        <f>IF(F180&gt;0,VLOOKUP(F180,女子登録情報!$M$2:$N$48,2,0),"")</f>
        <v>#N/A</v>
      </c>
      <c r="H179" s="352" t="str">
        <f>IF(C179&gt;0,TEXT(C179,"100000000"),"")</f>
        <v/>
      </c>
      <c r="I179" s="6" t="s">
        <v>29</v>
      </c>
      <c r="J179" s="99"/>
      <c r="K179" s="7" t="str">
        <f>IF(J179&gt;0,VLOOKUP(J179,女子登録情報!$J$1:$K$21,2,0),"")</f>
        <v/>
      </c>
      <c r="L179" s="6" t="s">
        <v>32</v>
      </c>
      <c r="M179" s="205"/>
      <c r="N179" s="101" t="str">
        <f t="shared" si="290"/>
        <v/>
      </c>
      <c r="O179" s="197"/>
      <c r="P179" s="373"/>
      <c r="Q179" s="374"/>
      <c r="R179" s="375"/>
      <c r="S179" s="329" t="str">
        <f>IF(C179="","",IF(COUNTIF('様式Ⅱ(女子4×100mR)'!$C$18:$C$29,C179)=0,"",$A$5))</f>
        <v/>
      </c>
      <c r="T179" s="329" t="str">
        <f>IF(C179="","",IF(COUNTIF('様式Ⅱ(女子4×400mR)'!$C$18:$C$29,C179)=0,"",$A$5))</f>
        <v/>
      </c>
      <c r="Y179" s="195" t="str">
        <f>IF(C179="","",COUNTIF($B$14:$C$462,C179))</f>
        <v/>
      </c>
      <c r="Z179" s="195" t="str">
        <f t="shared" ref="Z179" si="376">IF(C179="","",COUNTIF($J$14:$J$463,J179))</f>
        <v/>
      </c>
      <c r="AA179" s="195" t="str">
        <f t="shared" ref="AA179" si="377">IF(C179="","",IF(AND(Y179&gt;1,Z179&gt;1),1,""))</f>
        <v/>
      </c>
      <c r="AB179" s="195" t="str">
        <f t="shared" si="297"/>
        <v/>
      </c>
      <c r="AC179" s="195" t="str">
        <f t="shared" si="298"/>
        <v/>
      </c>
      <c r="AD179" s="195" t="str">
        <f t="shared" si="299"/>
        <v/>
      </c>
      <c r="AE179" s="195" t="str">
        <f t="shared" si="299"/>
        <v/>
      </c>
      <c r="AF179" s="195" t="str">
        <f t="shared" si="373"/>
        <v/>
      </c>
      <c r="AG179" s="195" t="str">
        <f t="shared" si="373"/>
        <v/>
      </c>
      <c r="AH179" s="195" t="str">
        <f t="shared" si="373"/>
        <v/>
      </c>
      <c r="AI179" s="195" t="str">
        <f t="shared" si="373"/>
        <v/>
      </c>
      <c r="AJ179" s="195" t="str">
        <f t="shared" si="373"/>
        <v/>
      </c>
      <c r="AK179" s="195" t="str">
        <f t="shared" si="373"/>
        <v/>
      </c>
      <c r="AL179" s="195" t="str">
        <f t="shared" si="373"/>
        <v/>
      </c>
      <c r="AM179" s="195" t="str">
        <f t="shared" si="373"/>
        <v/>
      </c>
      <c r="AN179" s="195" t="str">
        <f t="shared" si="373"/>
        <v/>
      </c>
      <c r="AO179" s="195" t="str">
        <f t="shared" si="373"/>
        <v/>
      </c>
      <c r="AP179" s="195" t="str">
        <f t="shared" si="373"/>
        <v/>
      </c>
      <c r="AQ179" s="196" t="str">
        <f>IF(J179&gt;0,"",IF(J180&gt;0,1,""))</f>
        <v/>
      </c>
      <c r="AR179" s="196" t="str">
        <f>IF(J179="","",IF(C179&gt;0,"",1))</f>
        <v/>
      </c>
      <c r="AS179" s="195" t="str">
        <f t="shared" si="365"/>
        <v/>
      </c>
      <c r="AT179" s="195" t="str">
        <f t="shared" si="365"/>
        <v/>
      </c>
      <c r="AU179" s="195" t="str">
        <f t="shared" si="365"/>
        <v/>
      </c>
      <c r="AV179" s="195" t="str">
        <f t="shared" si="365"/>
        <v/>
      </c>
      <c r="AW179" s="196">
        <f>COUNTIF($C$14:C179,C179)</f>
        <v>0</v>
      </c>
      <c r="AX179" s="195" t="str">
        <f t="shared" si="366"/>
        <v/>
      </c>
      <c r="AY179" s="195" t="str">
        <f t="shared" si="366"/>
        <v/>
      </c>
      <c r="AZ179" s="195" t="str">
        <f t="shared" si="366"/>
        <v/>
      </c>
      <c r="BA179" s="195" t="str">
        <f t="shared" si="366"/>
        <v/>
      </c>
    </row>
    <row r="180" spans="1:53" s="17" customFormat="1" ht="18" customHeight="1" thickBot="1">
      <c r="A180" s="344"/>
      <c r="B180" s="398"/>
      <c r="C180" s="400"/>
      <c r="D180" s="400"/>
      <c r="E180" s="400"/>
      <c r="F180" s="98" t="str">
        <f>IF(C179&gt;0,VLOOKUP(C179,女子登録情報!$A$1:$H$2000,5,0),"")</f>
        <v/>
      </c>
      <c r="G180" s="353"/>
      <c r="H180" s="353"/>
      <c r="I180" s="9" t="s">
        <v>33</v>
      </c>
      <c r="J180" s="99"/>
      <c r="K180" s="7" t="str">
        <f>IF(J180&gt;0,VLOOKUP(J180,女子登録情報!$J$2:$K$21,2,0),"")</f>
        <v/>
      </c>
      <c r="L180" s="9" t="s">
        <v>34</v>
      </c>
      <c r="M180" s="213"/>
      <c r="N180" s="101" t="str">
        <f t="shared" si="290"/>
        <v/>
      </c>
      <c r="O180" s="197"/>
      <c r="P180" s="387"/>
      <c r="Q180" s="388"/>
      <c r="R180" s="389"/>
      <c r="S180" s="330"/>
      <c r="T180" s="330"/>
      <c r="Y180" s="195" t="str">
        <f>IF(C179="","",COUNTIF($B$14:$C$462,C179))</f>
        <v/>
      </c>
      <c r="Z180" s="195" t="str">
        <f t="shared" ref="Z180" si="378">IF(C179="","",COUNTIF($J$14:$J$463,J180))</f>
        <v/>
      </c>
      <c r="AA180" s="195" t="str">
        <f t="shared" ref="AA180" si="379">IF(C179="","",IF(AND(Y180&gt;1,Z180&gt;1),1,""))</f>
        <v/>
      </c>
      <c r="AB180" s="195" t="str">
        <f t="shared" si="297"/>
        <v/>
      </c>
      <c r="AC180" s="195" t="str">
        <f t="shared" si="298"/>
        <v/>
      </c>
      <c r="AD180" s="195" t="str">
        <f t="shared" si="299"/>
        <v/>
      </c>
      <c r="AE180" s="195" t="str">
        <f t="shared" si="299"/>
        <v/>
      </c>
      <c r="AF180" s="195" t="str">
        <f t="shared" si="373"/>
        <v/>
      </c>
      <c r="AG180" s="195" t="str">
        <f t="shared" si="373"/>
        <v/>
      </c>
      <c r="AH180" s="195" t="str">
        <f t="shared" si="373"/>
        <v/>
      </c>
      <c r="AI180" s="195" t="str">
        <f t="shared" si="373"/>
        <v/>
      </c>
      <c r="AJ180" s="195" t="str">
        <f t="shared" si="373"/>
        <v/>
      </c>
      <c r="AK180" s="195" t="str">
        <f t="shared" si="373"/>
        <v/>
      </c>
      <c r="AL180" s="195" t="str">
        <f t="shared" si="373"/>
        <v/>
      </c>
      <c r="AM180" s="195" t="str">
        <f t="shared" si="373"/>
        <v/>
      </c>
      <c r="AN180" s="195" t="str">
        <f t="shared" si="373"/>
        <v/>
      </c>
      <c r="AO180" s="195" t="str">
        <f t="shared" si="373"/>
        <v/>
      </c>
      <c r="AP180" s="195" t="str">
        <f t="shared" si="373"/>
        <v/>
      </c>
      <c r="AQ180" s="196" t="str">
        <f>IF(J180&gt;0,"",IF(J181&gt;0,1,""))</f>
        <v/>
      </c>
      <c r="AR180" s="196" t="str">
        <f>IF(J180="","",IF(C179&gt;0,"",1))</f>
        <v/>
      </c>
      <c r="AS180" s="195" t="str">
        <f t="shared" si="365"/>
        <v/>
      </c>
      <c r="AT180" s="195" t="str">
        <f t="shared" si="365"/>
        <v/>
      </c>
      <c r="AU180" s="195" t="str">
        <f t="shared" si="365"/>
        <v/>
      </c>
      <c r="AV180" s="195" t="str">
        <f t="shared" si="365"/>
        <v/>
      </c>
      <c r="AW180" s="196"/>
      <c r="AX180" s="195" t="str">
        <f t="shared" si="366"/>
        <v/>
      </c>
      <c r="AY180" s="195" t="str">
        <f t="shared" si="366"/>
        <v/>
      </c>
      <c r="AZ180" s="195" t="str">
        <f t="shared" si="366"/>
        <v/>
      </c>
      <c r="BA180" s="195" t="str">
        <f t="shared" si="366"/>
        <v/>
      </c>
    </row>
    <row r="181" spans="1:53" s="17" customFormat="1" ht="18" customHeight="1" thickBot="1">
      <c r="A181" s="345"/>
      <c r="B181" s="401" t="s">
        <v>35</v>
      </c>
      <c r="C181" s="392"/>
      <c r="D181" s="102"/>
      <c r="E181" s="102"/>
      <c r="F181" s="103"/>
      <c r="G181" s="354"/>
      <c r="H181" s="354"/>
      <c r="I181" s="10" t="s">
        <v>36</v>
      </c>
      <c r="J181" s="100"/>
      <c r="K181" s="11" t="str">
        <f>IF(J181&gt;0,VLOOKUP(J181,女子登録情報!$J$2:$K$21,2,0),"")</f>
        <v/>
      </c>
      <c r="L181" s="12" t="s">
        <v>37</v>
      </c>
      <c r="M181" s="214"/>
      <c r="N181" s="101" t="str">
        <f t="shared" si="290"/>
        <v/>
      </c>
      <c r="O181" s="200"/>
      <c r="P181" s="394"/>
      <c r="Q181" s="395"/>
      <c r="R181" s="396"/>
      <c r="S181" s="331"/>
      <c r="T181" s="331"/>
      <c r="Y181" s="195" t="str">
        <f>IF(C179="","",COUNTIF($B$14:$C$462,C179))</f>
        <v/>
      </c>
      <c r="Z181" s="195" t="str">
        <f t="shared" ref="Z181" si="380">IF(C179="","",COUNTIF($J$14:$J$463,J181))</f>
        <v/>
      </c>
      <c r="AA181" s="195" t="str">
        <f t="shared" ref="AA181" si="381">IF(C179="","",IF(AND(Y181&gt;1,Z181&gt;1),1,""))</f>
        <v/>
      </c>
      <c r="AB181" s="195" t="str">
        <f t="shared" si="297"/>
        <v/>
      </c>
      <c r="AC181" s="195" t="str">
        <f t="shared" si="298"/>
        <v/>
      </c>
      <c r="AD181" s="195" t="str">
        <f t="shared" si="299"/>
        <v/>
      </c>
      <c r="AE181" s="195" t="str">
        <f t="shared" si="299"/>
        <v/>
      </c>
      <c r="AF181" s="195" t="str">
        <f t="shared" si="373"/>
        <v/>
      </c>
      <c r="AG181" s="195" t="str">
        <f t="shared" si="373"/>
        <v/>
      </c>
      <c r="AH181" s="195" t="str">
        <f t="shared" si="373"/>
        <v/>
      </c>
      <c r="AI181" s="195" t="str">
        <f t="shared" si="373"/>
        <v/>
      </c>
      <c r="AJ181" s="195" t="str">
        <f t="shared" si="373"/>
        <v/>
      </c>
      <c r="AK181" s="195" t="str">
        <f t="shared" si="373"/>
        <v/>
      </c>
      <c r="AL181" s="195" t="str">
        <f t="shared" si="373"/>
        <v/>
      </c>
      <c r="AM181" s="195" t="str">
        <f t="shared" si="373"/>
        <v/>
      </c>
      <c r="AN181" s="195" t="str">
        <f t="shared" si="373"/>
        <v/>
      </c>
      <c r="AO181" s="195" t="str">
        <f t="shared" si="373"/>
        <v/>
      </c>
      <c r="AP181" s="195" t="str">
        <f t="shared" si="373"/>
        <v/>
      </c>
      <c r="AQ181" s="196" t="str">
        <f>IF(C179="","",IF(S179&gt;0,"",IF(T179&gt;0,"",IF(COUNTBLANK(J179:J181)&lt;3,"",1))))</f>
        <v/>
      </c>
      <c r="AR181" s="196" t="str">
        <f>IF(J181="","",IF(C179&gt;0,"",1))</f>
        <v/>
      </c>
      <c r="AS181" s="195" t="str">
        <f t="shared" si="365"/>
        <v/>
      </c>
      <c r="AT181" s="195" t="str">
        <f t="shared" si="365"/>
        <v/>
      </c>
      <c r="AU181" s="195" t="str">
        <f t="shared" si="365"/>
        <v/>
      </c>
      <c r="AV181" s="195" t="str">
        <f t="shared" si="365"/>
        <v/>
      </c>
      <c r="AW181" s="196"/>
      <c r="AX181" s="195" t="str">
        <f t="shared" si="366"/>
        <v/>
      </c>
      <c r="AY181" s="195" t="str">
        <f t="shared" si="366"/>
        <v/>
      </c>
      <c r="AZ181" s="195" t="str">
        <f t="shared" si="366"/>
        <v/>
      </c>
      <c r="BA181" s="195" t="str">
        <f t="shared" si="366"/>
        <v/>
      </c>
    </row>
    <row r="182" spans="1:53" s="17" customFormat="1" ht="18" customHeight="1" thickTop="1" thickBot="1">
      <c r="A182" s="343">
        <v>57</v>
      </c>
      <c r="B182" s="397" t="s">
        <v>1234</v>
      </c>
      <c r="C182" s="399"/>
      <c r="D182" s="399" t="str">
        <f>IF(C182&gt;0,VLOOKUP(C182,女子登録情報!$A$1:$H$2000,3,0),"")</f>
        <v/>
      </c>
      <c r="E182" s="399" t="str">
        <f>IF(C182&gt;0,VLOOKUP(C182,女子登録情報!$A$1:$H$2000,4,0),"")</f>
        <v/>
      </c>
      <c r="F182" s="97" t="str">
        <f>IF(C182&gt;0,VLOOKUP(C182,女子登録情報!$A$1:$H$2000,8,0),"")</f>
        <v/>
      </c>
      <c r="G182" s="352" t="e">
        <f>IF(F183&gt;0,VLOOKUP(F183,女子登録情報!$M$2:$N$48,2,0),"")</f>
        <v>#N/A</v>
      </c>
      <c r="H182" s="352" t="str">
        <f>IF(C182&gt;0,TEXT(C182,"100000000"),"")</f>
        <v/>
      </c>
      <c r="I182" s="6" t="s">
        <v>29</v>
      </c>
      <c r="J182" s="99"/>
      <c r="K182" s="7" t="str">
        <f>IF(J182&gt;0,VLOOKUP(J182,女子登録情報!$J$1:$K$21,2,0),"")</f>
        <v/>
      </c>
      <c r="L182" s="6" t="s">
        <v>32</v>
      </c>
      <c r="M182" s="205"/>
      <c r="N182" s="101" t="str">
        <f t="shared" si="290"/>
        <v/>
      </c>
      <c r="O182" s="197"/>
      <c r="P182" s="373"/>
      <c r="Q182" s="374"/>
      <c r="R182" s="375"/>
      <c r="S182" s="329" t="str">
        <f>IF(C182="","",IF(COUNTIF('様式Ⅱ(女子4×100mR)'!$C$18:$C$29,C182)=0,"",$A$5))</f>
        <v/>
      </c>
      <c r="T182" s="329" t="str">
        <f>IF(C182="","",IF(COUNTIF('様式Ⅱ(女子4×400mR)'!$C$18:$C$29,C182)=0,"",$A$5))</f>
        <v/>
      </c>
      <c r="Y182" s="195" t="str">
        <f>IF(C182="","",COUNTIF($B$14:$C$462,C182))</f>
        <v/>
      </c>
      <c r="Z182" s="195" t="str">
        <f t="shared" ref="Z182" si="382">IF(C182="","",COUNTIF($J$14:$J$463,J182))</f>
        <v/>
      </c>
      <c r="AA182" s="195" t="str">
        <f t="shared" ref="AA182" si="383">IF(C182="","",IF(AND(Y182&gt;1,Z182&gt;1),1,""))</f>
        <v/>
      </c>
      <c r="AB182" s="195" t="str">
        <f t="shared" si="297"/>
        <v/>
      </c>
      <c r="AC182" s="195" t="str">
        <f t="shared" si="298"/>
        <v/>
      </c>
      <c r="AD182" s="195" t="str">
        <f t="shared" si="299"/>
        <v/>
      </c>
      <c r="AE182" s="195" t="str">
        <f t="shared" si="299"/>
        <v/>
      </c>
      <c r="AF182" s="195" t="str">
        <f t="shared" si="373"/>
        <v/>
      </c>
      <c r="AG182" s="195" t="str">
        <f t="shared" si="373"/>
        <v/>
      </c>
      <c r="AH182" s="195" t="str">
        <f t="shared" si="373"/>
        <v/>
      </c>
      <c r="AI182" s="195" t="str">
        <f t="shared" si="373"/>
        <v/>
      </c>
      <c r="AJ182" s="195" t="str">
        <f t="shared" si="373"/>
        <v/>
      </c>
      <c r="AK182" s="195" t="str">
        <f t="shared" si="373"/>
        <v/>
      </c>
      <c r="AL182" s="195" t="str">
        <f t="shared" si="373"/>
        <v/>
      </c>
      <c r="AM182" s="195" t="str">
        <f t="shared" si="373"/>
        <v/>
      </c>
      <c r="AN182" s="195" t="str">
        <f t="shared" si="373"/>
        <v/>
      </c>
      <c r="AO182" s="195" t="str">
        <f t="shared" si="373"/>
        <v/>
      </c>
      <c r="AP182" s="195" t="str">
        <f t="shared" si="373"/>
        <v/>
      </c>
      <c r="AQ182" s="196" t="str">
        <f>IF(J182&gt;0,"",IF(J183&gt;0,1,""))</f>
        <v/>
      </c>
      <c r="AR182" s="196" t="str">
        <f>IF(J182="","",IF(C182&gt;0,"",1))</f>
        <v/>
      </c>
      <c r="AS182" s="195" t="str">
        <f t="shared" si="365"/>
        <v/>
      </c>
      <c r="AT182" s="195" t="str">
        <f t="shared" si="365"/>
        <v/>
      </c>
      <c r="AU182" s="195" t="str">
        <f t="shared" si="365"/>
        <v/>
      </c>
      <c r="AV182" s="195" t="str">
        <f t="shared" si="365"/>
        <v/>
      </c>
      <c r="AW182" s="196">
        <f>COUNTIF($C$14:C182,C182)</f>
        <v>0</v>
      </c>
      <c r="AX182" s="195" t="str">
        <f t="shared" si="366"/>
        <v/>
      </c>
      <c r="AY182" s="195" t="str">
        <f t="shared" si="366"/>
        <v/>
      </c>
      <c r="AZ182" s="195" t="str">
        <f t="shared" si="366"/>
        <v/>
      </c>
      <c r="BA182" s="195" t="str">
        <f t="shared" si="366"/>
        <v/>
      </c>
    </row>
    <row r="183" spans="1:53" s="17" customFormat="1" ht="18" customHeight="1" thickBot="1">
      <c r="A183" s="344"/>
      <c r="B183" s="398"/>
      <c r="C183" s="400"/>
      <c r="D183" s="400"/>
      <c r="E183" s="400"/>
      <c r="F183" s="98" t="str">
        <f>IF(C182&gt;0,VLOOKUP(C182,女子登録情報!$A$1:$H$2000,5,0),"")</f>
        <v/>
      </c>
      <c r="G183" s="353"/>
      <c r="H183" s="353"/>
      <c r="I183" s="9" t="s">
        <v>33</v>
      </c>
      <c r="J183" s="99"/>
      <c r="K183" s="7" t="str">
        <f>IF(J183&gt;0,VLOOKUP(J183,女子登録情報!$J$2:$K$21,2,0),"")</f>
        <v/>
      </c>
      <c r="L183" s="9" t="s">
        <v>34</v>
      </c>
      <c r="M183" s="213"/>
      <c r="N183" s="101" t="str">
        <f t="shared" si="290"/>
        <v/>
      </c>
      <c r="O183" s="197"/>
      <c r="P183" s="387"/>
      <c r="Q183" s="388"/>
      <c r="R183" s="389"/>
      <c r="S183" s="330"/>
      <c r="T183" s="330"/>
      <c r="Y183" s="195" t="str">
        <f>IF(C182="","",COUNTIF($B$14:$C$462,C182))</f>
        <v/>
      </c>
      <c r="Z183" s="195" t="str">
        <f t="shared" ref="Z183" si="384">IF(C182="","",COUNTIF($J$14:$J$463,J183))</f>
        <v/>
      </c>
      <c r="AA183" s="195" t="str">
        <f t="shared" ref="AA183" si="385">IF(C182="","",IF(AND(Y183&gt;1,Z183&gt;1),1,""))</f>
        <v/>
      </c>
      <c r="AB183" s="195" t="str">
        <f t="shared" si="297"/>
        <v/>
      </c>
      <c r="AC183" s="195" t="str">
        <f t="shared" si="298"/>
        <v/>
      </c>
      <c r="AD183" s="195" t="str">
        <f t="shared" si="299"/>
        <v/>
      </c>
      <c r="AE183" s="195" t="str">
        <f t="shared" si="299"/>
        <v/>
      </c>
      <c r="AF183" s="195" t="str">
        <f t="shared" si="373"/>
        <v/>
      </c>
      <c r="AG183" s="195" t="str">
        <f t="shared" si="373"/>
        <v/>
      </c>
      <c r="AH183" s="195" t="str">
        <f t="shared" si="373"/>
        <v/>
      </c>
      <c r="AI183" s="195" t="str">
        <f t="shared" si="373"/>
        <v/>
      </c>
      <c r="AJ183" s="195" t="str">
        <f t="shared" si="373"/>
        <v/>
      </c>
      <c r="AK183" s="195" t="str">
        <f t="shared" si="373"/>
        <v/>
      </c>
      <c r="AL183" s="195" t="str">
        <f t="shared" si="373"/>
        <v/>
      </c>
      <c r="AM183" s="195" t="str">
        <f t="shared" si="373"/>
        <v/>
      </c>
      <c r="AN183" s="195" t="str">
        <f t="shared" si="373"/>
        <v/>
      </c>
      <c r="AO183" s="195" t="str">
        <f t="shared" si="373"/>
        <v/>
      </c>
      <c r="AP183" s="195" t="str">
        <f t="shared" si="373"/>
        <v/>
      </c>
      <c r="AQ183" s="196" t="str">
        <f>IF(J183&gt;0,"",IF(J184&gt;0,1,""))</f>
        <v/>
      </c>
      <c r="AR183" s="196" t="str">
        <f>IF(J183="","",IF(C182&gt;0,"",1))</f>
        <v/>
      </c>
      <c r="AS183" s="195" t="str">
        <f t="shared" si="365"/>
        <v/>
      </c>
      <c r="AT183" s="195" t="str">
        <f t="shared" si="365"/>
        <v/>
      </c>
      <c r="AU183" s="195" t="str">
        <f t="shared" si="365"/>
        <v/>
      </c>
      <c r="AV183" s="195" t="str">
        <f t="shared" si="365"/>
        <v/>
      </c>
      <c r="AW183" s="196"/>
      <c r="AX183" s="195" t="str">
        <f t="shared" si="366"/>
        <v/>
      </c>
      <c r="AY183" s="195" t="str">
        <f t="shared" si="366"/>
        <v/>
      </c>
      <c r="AZ183" s="195" t="str">
        <f t="shared" si="366"/>
        <v/>
      </c>
      <c r="BA183" s="195" t="str">
        <f t="shared" si="366"/>
        <v/>
      </c>
    </row>
    <row r="184" spans="1:53" s="17" customFormat="1" ht="18" customHeight="1" thickBot="1">
      <c r="A184" s="345"/>
      <c r="B184" s="401" t="s">
        <v>35</v>
      </c>
      <c r="C184" s="392"/>
      <c r="D184" s="104"/>
      <c r="E184" s="102"/>
      <c r="F184" s="103"/>
      <c r="G184" s="354"/>
      <c r="H184" s="354"/>
      <c r="I184" s="10" t="s">
        <v>36</v>
      </c>
      <c r="J184" s="100"/>
      <c r="K184" s="11" t="str">
        <f>IF(J184&gt;0,VLOOKUP(J184,女子登録情報!$J$2:$K$21,2,0),"")</f>
        <v/>
      </c>
      <c r="L184" s="12" t="s">
        <v>37</v>
      </c>
      <c r="M184" s="214"/>
      <c r="N184" s="101" t="str">
        <f t="shared" si="290"/>
        <v/>
      </c>
      <c r="O184" s="200"/>
      <c r="P184" s="394"/>
      <c r="Q184" s="395"/>
      <c r="R184" s="396"/>
      <c r="S184" s="331"/>
      <c r="T184" s="331"/>
      <c r="Y184" s="195" t="str">
        <f>IF(C182="","",COUNTIF($B$14:$C$462,C182))</f>
        <v/>
      </c>
      <c r="Z184" s="195" t="str">
        <f t="shared" ref="Z184" si="386">IF(C182="","",COUNTIF($J$14:$J$463,J184))</f>
        <v/>
      </c>
      <c r="AA184" s="195" t="str">
        <f t="shared" ref="AA184" si="387">IF(C182="","",IF(AND(Y184&gt;1,Z184&gt;1),1,""))</f>
        <v/>
      </c>
      <c r="AB184" s="195" t="str">
        <f t="shared" si="297"/>
        <v/>
      </c>
      <c r="AC184" s="195" t="str">
        <f t="shared" si="298"/>
        <v/>
      </c>
      <c r="AD184" s="195" t="str">
        <f t="shared" si="299"/>
        <v/>
      </c>
      <c r="AE184" s="195" t="str">
        <f t="shared" si="299"/>
        <v/>
      </c>
      <c r="AF184" s="195" t="str">
        <f t="shared" si="373"/>
        <v/>
      </c>
      <c r="AG184" s="195" t="str">
        <f t="shared" si="373"/>
        <v/>
      </c>
      <c r="AH184" s="195" t="str">
        <f t="shared" si="373"/>
        <v/>
      </c>
      <c r="AI184" s="195" t="str">
        <f t="shared" si="373"/>
        <v/>
      </c>
      <c r="AJ184" s="195" t="str">
        <f t="shared" si="373"/>
        <v/>
      </c>
      <c r="AK184" s="195" t="str">
        <f t="shared" si="373"/>
        <v/>
      </c>
      <c r="AL184" s="195" t="str">
        <f t="shared" si="373"/>
        <v/>
      </c>
      <c r="AM184" s="195" t="str">
        <f t="shared" si="373"/>
        <v/>
      </c>
      <c r="AN184" s="195" t="str">
        <f t="shared" si="373"/>
        <v/>
      </c>
      <c r="AO184" s="195" t="str">
        <f t="shared" si="373"/>
        <v/>
      </c>
      <c r="AP184" s="195" t="str">
        <f t="shared" si="373"/>
        <v/>
      </c>
      <c r="AQ184" s="196" t="str">
        <f>IF(C182="","",IF(S182&gt;0,"",IF(T182&gt;0,"",IF(COUNTBLANK(J182:J184)&lt;3,"",1))))</f>
        <v/>
      </c>
      <c r="AR184" s="196" t="str">
        <f>IF(J184="","",IF(C182&gt;0,"",1))</f>
        <v/>
      </c>
      <c r="AS184" s="195" t="str">
        <f t="shared" si="365"/>
        <v/>
      </c>
      <c r="AT184" s="195" t="str">
        <f t="shared" si="365"/>
        <v/>
      </c>
      <c r="AU184" s="195" t="str">
        <f t="shared" si="365"/>
        <v/>
      </c>
      <c r="AV184" s="195" t="str">
        <f t="shared" si="365"/>
        <v/>
      </c>
      <c r="AW184" s="196"/>
      <c r="AX184" s="195" t="str">
        <f t="shared" si="366"/>
        <v/>
      </c>
      <c r="AY184" s="195" t="str">
        <f t="shared" si="366"/>
        <v/>
      </c>
      <c r="AZ184" s="195" t="str">
        <f t="shared" si="366"/>
        <v/>
      </c>
      <c r="BA184" s="195" t="str">
        <f t="shared" si="366"/>
        <v/>
      </c>
    </row>
    <row r="185" spans="1:53" s="17" customFormat="1" ht="18" customHeight="1" thickTop="1" thickBot="1">
      <c r="A185" s="343">
        <v>58</v>
      </c>
      <c r="B185" s="397" t="s">
        <v>1234</v>
      </c>
      <c r="C185" s="399"/>
      <c r="D185" s="399" t="str">
        <f>IF(C185&gt;0,VLOOKUP(C185,女子登録情報!$A$1:$H$2000,3,0),"")</f>
        <v/>
      </c>
      <c r="E185" s="399" t="str">
        <f>IF(C185&gt;0,VLOOKUP(C185,女子登録情報!$A$1:$H$2000,4,0),"")</f>
        <v/>
      </c>
      <c r="F185" s="97" t="str">
        <f>IF(C185&gt;0,VLOOKUP(C185,女子登録情報!$A$1:$H$2000,8,0),"")</f>
        <v/>
      </c>
      <c r="G185" s="352" t="e">
        <f>IF(F186&gt;0,VLOOKUP(F186,女子登録情報!$M$2:$N$48,2,0),"")</f>
        <v>#N/A</v>
      </c>
      <c r="H185" s="352" t="str">
        <f>IF(C185&gt;0,TEXT(C185,"100000000"),"")</f>
        <v/>
      </c>
      <c r="I185" s="6" t="s">
        <v>29</v>
      </c>
      <c r="J185" s="99"/>
      <c r="K185" s="7" t="str">
        <f>IF(J185&gt;0,VLOOKUP(J185,女子登録情報!$J$1:$K$21,2,0),"")</f>
        <v/>
      </c>
      <c r="L185" s="6" t="s">
        <v>32</v>
      </c>
      <c r="M185" s="205"/>
      <c r="N185" s="101" t="str">
        <f t="shared" si="290"/>
        <v/>
      </c>
      <c r="O185" s="197"/>
      <c r="P185" s="373"/>
      <c r="Q185" s="374"/>
      <c r="R185" s="375"/>
      <c r="S185" s="329" t="str">
        <f>IF(C185="","",IF(COUNTIF('様式Ⅱ(女子4×100mR)'!$C$18:$C$29,C185)=0,"",$A$5))</f>
        <v/>
      </c>
      <c r="T185" s="329" t="str">
        <f>IF(C185="","",IF(COUNTIF('様式Ⅱ(女子4×400mR)'!$C$18:$C$29,C185)=0,"",$A$5))</f>
        <v/>
      </c>
      <c r="Y185" s="195" t="str">
        <f>IF(C185="","",COUNTIF($B$14:$C$462,C185))</f>
        <v/>
      </c>
      <c r="Z185" s="195" t="str">
        <f t="shared" ref="Z185" si="388">IF(C185="","",COUNTIF($J$14:$J$463,J185))</f>
        <v/>
      </c>
      <c r="AA185" s="195" t="str">
        <f t="shared" ref="AA185" si="389">IF(C185="","",IF(AND(Y185&gt;1,Z185&gt;1),1,""))</f>
        <v/>
      </c>
      <c r="AB185" s="195" t="str">
        <f t="shared" si="297"/>
        <v/>
      </c>
      <c r="AC185" s="195" t="str">
        <f t="shared" si="298"/>
        <v/>
      </c>
      <c r="AD185" s="195" t="str">
        <f t="shared" si="299"/>
        <v/>
      </c>
      <c r="AE185" s="195" t="str">
        <f t="shared" si="299"/>
        <v/>
      </c>
      <c r="AF185" s="195" t="str">
        <f t="shared" si="373"/>
        <v/>
      </c>
      <c r="AG185" s="195" t="str">
        <f t="shared" si="373"/>
        <v/>
      </c>
      <c r="AH185" s="195" t="str">
        <f t="shared" si="373"/>
        <v/>
      </c>
      <c r="AI185" s="195" t="str">
        <f t="shared" si="373"/>
        <v/>
      </c>
      <c r="AJ185" s="195" t="str">
        <f t="shared" si="373"/>
        <v/>
      </c>
      <c r="AK185" s="195" t="str">
        <f t="shared" si="373"/>
        <v/>
      </c>
      <c r="AL185" s="195" t="str">
        <f t="shared" si="373"/>
        <v/>
      </c>
      <c r="AM185" s="195" t="str">
        <f t="shared" si="373"/>
        <v/>
      </c>
      <c r="AN185" s="195" t="str">
        <f t="shared" si="373"/>
        <v/>
      </c>
      <c r="AO185" s="195" t="str">
        <f t="shared" si="373"/>
        <v/>
      </c>
      <c r="AP185" s="195" t="str">
        <f t="shared" si="373"/>
        <v/>
      </c>
      <c r="AQ185" s="196" t="str">
        <f>IF(J185&gt;0,"",IF(J186&gt;0,1,""))</f>
        <v/>
      </c>
      <c r="AR185" s="196" t="str">
        <f>IF(J185="","",IF(C185&gt;0,"",1))</f>
        <v/>
      </c>
      <c r="AS185" s="195" t="str">
        <f t="shared" si="365"/>
        <v/>
      </c>
      <c r="AT185" s="195" t="str">
        <f t="shared" si="365"/>
        <v/>
      </c>
      <c r="AU185" s="195" t="str">
        <f t="shared" si="365"/>
        <v/>
      </c>
      <c r="AV185" s="195" t="str">
        <f t="shared" si="365"/>
        <v/>
      </c>
      <c r="AW185" s="196">
        <f>COUNTIF($C$14:C185,C185)</f>
        <v>0</v>
      </c>
      <c r="AX185" s="195" t="str">
        <f t="shared" si="366"/>
        <v/>
      </c>
      <c r="AY185" s="195" t="str">
        <f t="shared" si="366"/>
        <v/>
      </c>
      <c r="AZ185" s="195" t="str">
        <f t="shared" si="366"/>
        <v/>
      </c>
      <c r="BA185" s="195" t="str">
        <f t="shared" si="366"/>
        <v/>
      </c>
    </row>
    <row r="186" spans="1:53" s="17" customFormat="1" ht="18" customHeight="1" thickBot="1">
      <c r="A186" s="344"/>
      <c r="B186" s="398"/>
      <c r="C186" s="400"/>
      <c r="D186" s="400"/>
      <c r="E186" s="400"/>
      <c r="F186" s="98" t="str">
        <f>IF(C185&gt;0,VLOOKUP(C185,女子登録情報!$A$1:$H$2000,5,0),"")</f>
        <v/>
      </c>
      <c r="G186" s="353"/>
      <c r="H186" s="353"/>
      <c r="I186" s="9" t="s">
        <v>33</v>
      </c>
      <c r="J186" s="99"/>
      <c r="K186" s="7" t="str">
        <f>IF(J186&gt;0,VLOOKUP(J186,女子登録情報!$J$2:$K$21,2,0),"")</f>
        <v/>
      </c>
      <c r="L186" s="9" t="s">
        <v>34</v>
      </c>
      <c r="M186" s="213"/>
      <c r="N186" s="101" t="str">
        <f t="shared" si="290"/>
        <v/>
      </c>
      <c r="O186" s="197"/>
      <c r="P186" s="387"/>
      <c r="Q186" s="388"/>
      <c r="R186" s="389"/>
      <c r="S186" s="330"/>
      <c r="T186" s="330"/>
      <c r="Y186" s="195" t="str">
        <f>IF(C185="","",COUNTIF($B$14:$C$462,C185))</f>
        <v/>
      </c>
      <c r="Z186" s="195" t="str">
        <f t="shared" ref="Z186" si="390">IF(C185="","",COUNTIF($J$14:$J$463,J186))</f>
        <v/>
      </c>
      <c r="AA186" s="195" t="str">
        <f t="shared" ref="AA186" si="391">IF(C185="","",IF(AND(Y186&gt;1,Z186&gt;1),1,""))</f>
        <v/>
      </c>
      <c r="AB186" s="195" t="str">
        <f t="shared" si="297"/>
        <v/>
      </c>
      <c r="AC186" s="195" t="str">
        <f t="shared" si="298"/>
        <v/>
      </c>
      <c r="AD186" s="195" t="str">
        <f t="shared" si="299"/>
        <v/>
      </c>
      <c r="AE186" s="195" t="str">
        <f t="shared" si="299"/>
        <v/>
      </c>
      <c r="AF186" s="195" t="str">
        <f t="shared" si="373"/>
        <v/>
      </c>
      <c r="AG186" s="195" t="str">
        <f t="shared" si="373"/>
        <v/>
      </c>
      <c r="AH186" s="195" t="str">
        <f t="shared" si="373"/>
        <v/>
      </c>
      <c r="AI186" s="195" t="str">
        <f t="shared" si="373"/>
        <v/>
      </c>
      <c r="AJ186" s="195" t="str">
        <f t="shared" si="373"/>
        <v/>
      </c>
      <c r="AK186" s="195" t="str">
        <f t="shared" si="373"/>
        <v/>
      </c>
      <c r="AL186" s="195" t="str">
        <f t="shared" si="373"/>
        <v/>
      </c>
      <c r="AM186" s="195" t="str">
        <f t="shared" si="373"/>
        <v/>
      </c>
      <c r="AN186" s="195" t="str">
        <f t="shared" si="373"/>
        <v/>
      </c>
      <c r="AO186" s="195" t="str">
        <f t="shared" si="373"/>
        <v/>
      </c>
      <c r="AP186" s="195" t="str">
        <f t="shared" si="373"/>
        <v/>
      </c>
      <c r="AQ186" s="196" t="str">
        <f>IF(J186&gt;0,"",IF(J187&gt;0,1,""))</f>
        <v/>
      </c>
      <c r="AR186" s="196" t="str">
        <f>IF(J186="","",IF(C185&gt;0,"",1))</f>
        <v/>
      </c>
      <c r="AS186" s="195" t="str">
        <f t="shared" si="365"/>
        <v/>
      </c>
      <c r="AT186" s="195" t="str">
        <f t="shared" si="365"/>
        <v/>
      </c>
      <c r="AU186" s="195" t="str">
        <f t="shared" si="365"/>
        <v/>
      </c>
      <c r="AV186" s="195" t="str">
        <f t="shared" si="365"/>
        <v/>
      </c>
      <c r="AW186" s="196"/>
      <c r="AX186" s="195" t="str">
        <f t="shared" si="366"/>
        <v/>
      </c>
      <c r="AY186" s="195" t="str">
        <f t="shared" si="366"/>
        <v/>
      </c>
      <c r="AZ186" s="195" t="str">
        <f t="shared" si="366"/>
        <v/>
      </c>
      <c r="BA186" s="195" t="str">
        <f t="shared" si="366"/>
        <v/>
      </c>
    </row>
    <row r="187" spans="1:53" s="17" customFormat="1" ht="18" customHeight="1" thickBot="1">
      <c r="A187" s="345"/>
      <c r="B187" s="401" t="s">
        <v>35</v>
      </c>
      <c r="C187" s="392"/>
      <c r="D187" s="102"/>
      <c r="E187" s="102"/>
      <c r="F187" s="103"/>
      <c r="G187" s="354"/>
      <c r="H187" s="354"/>
      <c r="I187" s="10" t="s">
        <v>36</v>
      </c>
      <c r="J187" s="100"/>
      <c r="K187" s="11" t="str">
        <f>IF(J187&gt;0,VLOOKUP(J187,女子登録情報!$J$2:$K$21,2,0),"")</f>
        <v/>
      </c>
      <c r="L187" s="12" t="s">
        <v>37</v>
      </c>
      <c r="M187" s="214"/>
      <c r="N187" s="101" t="str">
        <f t="shared" si="290"/>
        <v/>
      </c>
      <c r="O187" s="200"/>
      <c r="P187" s="394"/>
      <c r="Q187" s="395"/>
      <c r="R187" s="396"/>
      <c r="S187" s="331"/>
      <c r="T187" s="331"/>
      <c r="Y187" s="195" t="str">
        <f>IF(C185="","",COUNTIF($B$14:$C$462,C185))</f>
        <v/>
      </c>
      <c r="Z187" s="195" t="str">
        <f t="shared" ref="Z187" si="392">IF(C185="","",COUNTIF($J$14:$J$463,J187))</f>
        <v/>
      </c>
      <c r="AA187" s="195" t="str">
        <f t="shared" ref="AA187" si="393">IF(C185="","",IF(AND(Y187&gt;1,Z187&gt;1),1,""))</f>
        <v/>
      </c>
      <c r="AB187" s="195" t="str">
        <f t="shared" si="297"/>
        <v/>
      </c>
      <c r="AC187" s="195" t="str">
        <f t="shared" si="298"/>
        <v/>
      </c>
      <c r="AD187" s="195" t="str">
        <f t="shared" si="299"/>
        <v/>
      </c>
      <c r="AE187" s="195" t="str">
        <f t="shared" si="299"/>
        <v/>
      </c>
      <c r="AF187" s="195" t="str">
        <f t="shared" si="373"/>
        <v/>
      </c>
      <c r="AG187" s="195" t="str">
        <f t="shared" si="373"/>
        <v/>
      </c>
      <c r="AH187" s="195" t="str">
        <f t="shared" si="373"/>
        <v/>
      </c>
      <c r="AI187" s="195" t="str">
        <f t="shared" si="373"/>
        <v/>
      </c>
      <c r="AJ187" s="195" t="str">
        <f t="shared" si="373"/>
        <v/>
      </c>
      <c r="AK187" s="195" t="str">
        <f t="shared" si="373"/>
        <v/>
      </c>
      <c r="AL187" s="195" t="str">
        <f t="shared" si="373"/>
        <v/>
      </c>
      <c r="AM187" s="195" t="str">
        <f t="shared" si="373"/>
        <v/>
      </c>
      <c r="AN187" s="195" t="str">
        <f t="shared" si="373"/>
        <v/>
      </c>
      <c r="AO187" s="195" t="str">
        <f t="shared" si="373"/>
        <v/>
      </c>
      <c r="AP187" s="195" t="str">
        <f t="shared" si="373"/>
        <v/>
      </c>
      <c r="AQ187" s="196" t="str">
        <f>IF(C185="","",IF(S185&gt;0,"",IF(T185&gt;0,"",IF(COUNTBLANK(J185:J187)&lt;3,"",1))))</f>
        <v/>
      </c>
      <c r="AR187" s="196" t="str">
        <f>IF(J187="","",IF(C185&gt;0,"",1))</f>
        <v/>
      </c>
      <c r="AS187" s="195" t="str">
        <f t="shared" si="365"/>
        <v/>
      </c>
      <c r="AT187" s="195" t="str">
        <f t="shared" si="365"/>
        <v/>
      </c>
      <c r="AU187" s="195" t="str">
        <f t="shared" si="365"/>
        <v/>
      </c>
      <c r="AV187" s="195" t="str">
        <f t="shared" si="365"/>
        <v/>
      </c>
      <c r="AW187" s="196"/>
      <c r="AX187" s="195" t="str">
        <f t="shared" si="366"/>
        <v/>
      </c>
      <c r="AY187" s="195" t="str">
        <f t="shared" si="366"/>
        <v/>
      </c>
      <c r="AZ187" s="195" t="str">
        <f t="shared" si="366"/>
        <v/>
      </c>
      <c r="BA187" s="195" t="str">
        <f t="shared" si="366"/>
        <v/>
      </c>
    </row>
    <row r="188" spans="1:53" s="17" customFormat="1" ht="18" customHeight="1" thickTop="1" thickBot="1">
      <c r="A188" s="343">
        <v>59</v>
      </c>
      <c r="B188" s="397" t="s">
        <v>1234</v>
      </c>
      <c r="C188" s="399"/>
      <c r="D188" s="399" t="str">
        <f>IF(C188&gt;0,VLOOKUP(C188,女子登録情報!$A$1:$H$2000,3,0),"")</f>
        <v/>
      </c>
      <c r="E188" s="399" t="str">
        <f>IF(C188&gt;0,VLOOKUP(C188,女子登録情報!$A$1:$H$2000,4,0),"")</f>
        <v/>
      </c>
      <c r="F188" s="97" t="str">
        <f>IF(C188&gt;0,VLOOKUP(C188,女子登録情報!$A$1:$H$2000,8,0),"")</f>
        <v/>
      </c>
      <c r="G188" s="352" t="e">
        <f>IF(F189&gt;0,VLOOKUP(F189,女子登録情報!$M$2:$N$48,2,0),"")</f>
        <v>#N/A</v>
      </c>
      <c r="H188" s="352" t="str">
        <f>IF(C188&gt;0,TEXT(C188,"100000000"),"")</f>
        <v/>
      </c>
      <c r="I188" s="6" t="s">
        <v>29</v>
      </c>
      <c r="J188" s="99"/>
      <c r="K188" s="7" t="str">
        <f>IF(J188&gt;0,VLOOKUP(J188,女子登録情報!$J$1:$K$21,2,0),"")</f>
        <v/>
      </c>
      <c r="L188" s="6" t="s">
        <v>32</v>
      </c>
      <c r="M188" s="205"/>
      <c r="N188" s="101" t="str">
        <f t="shared" si="290"/>
        <v/>
      </c>
      <c r="O188" s="197"/>
      <c r="P188" s="373"/>
      <c r="Q188" s="374"/>
      <c r="R188" s="375"/>
      <c r="S188" s="329" t="str">
        <f>IF(C188="","",IF(COUNTIF('様式Ⅱ(女子4×100mR)'!$C$18:$C$29,C188)=0,"",$A$5))</f>
        <v/>
      </c>
      <c r="T188" s="329" t="str">
        <f>IF(C188="","",IF(COUNTIF('様式Ⅱ(女子4×400mR)'!$C$18:$C$29,C188)=0,"",$A$5))</f>
        <v/>
      </c>
      <c r="Y188" s="195" t="str">
        <f>IF(C188="","",COUNTIF($B$14:$C$462,C188))</f>
        <v/>
      </c>
      <c r="Z188" s="195" t="str">
        <f t="shared" ref="Z188" si="394">IF(C188="","",COUNTIF($J$14:$J$463,J188))</f>
        <v/>
      </c>
      <c r="AA188" s="195" t="str">
        <f t="shared" ref="AA188" si="395">IF(C188="","",IF(AND(Y188&gt;1,Z188&gt;1),1,""))</f>
        <v/>
      </c>
      <c r="AB188" s="195" t="str">
        <f t="shared" si="297"/>
        <v/>
      </c>
      <c r="AC188" s="195" t="str">
        <f t="shared" si="298"/>
        <v/>
      </c>
      <c r="AD188" s="195" t="str">
        <f t="shared" si="299"/>
        <v/>
      </c>
      <c r="AE188" s="195" t="str">
        <f t="shared" si="299"/>
        <v/>
      </c>
      <c r="AF188" s="195" t="str">
        <f t="shared" si="373"/>
        <v/>
      </c>
      <c r="AG188" s="195" t="str">
        <f t="shared" si="373"/>
        <v/>
      </c>
      <c r="AH188" s="195" t="str">
        <f t="shared" si="373"/>
        <v/>
      </c>
      <c r="AI188" s="195" t="str">
        <f t="shared" si="373"/>
        <v/>
      </c>
      <c r="AJ188" s="195" t="str">
        <f t="shared" si="373"/>
        <v/>
      </c>
      <c r="AK188" s="195" t="str">
        <f t="shared" si="373"/>
        <v/>
      </c>
      <c r="AL188" s="195" t="str">
        <f t="shared" si="373"/>
        <v/>
      </c>
      <c r="AM188" s="195" t="str">
        <f t="shared" si="373"/>
        <v/>
      </c>
      <c r="AN188" s="195" t="str">
        <f t="shared" si="373"/>
        <v/>
      </c>
      <c r="AO188" s="195" t="str">
        <f t="shared" si="373"/>
        <v/>
      </c>
      <c r="AP188" s="195" t="str">
        <f t="shared" si="373"/>
        <v/>
      </c>
      <c r="AQ188" s="196" t="str">
        <f>IF(J188&gt;0,"",IF(J189&gt;0,1,""))</f>
        <v/>
      </c>
      <c r="AR188" s="196" t="str">
        <f>IF(J188="","",IF(C188&gt;0,"",1))</f>
        <v/>
      </c>
      <c r="AS188" s="195" t="str">
        <f t="shared" si="365"/>
        <v/>
      </c>
      <c r="AT188" s="195" t="str">
        <f t="shared" si="365"/>
        <v/>
      </c>
      <c r="AU188" s="195" t="str">
        <f t="shared" si="365"/>
        <v/>
      </c>
      <c r="AV188" s="195" t="str">
        <f t="shared" si="365"/>
        <v/>
      </c>
      <c r="AW188" s="196">
        <f>COUNTIF($C$14:C188,C188)</f>
        <v>0</v>
      </c>
      <c r="AX188" s="195" t="str">
        <f t="shared" si="366"/>
        <v/>
      </c>
      <c r="AY188" s="195" t="str">
        <f t="shared" si="366"/>
        <v/>
      </c>
      <c r="AZ188" s="195" t="str">
        <f t="shared" si="366"/>
        <v/>
      </c>
      <c r="BA188" s="195" t="str">
        <f t="shared" si="366"/>
        <v/>
      </c>
    </row>
    <row r="189" spans="1:53" s="17" customFormat="1" ht="18" customHeight="1" thickBot="1">
      <c r="A189" s="344"/>
      <c r="B189" s="398"/>
      <c r="C189" s="400"/>
      <c r="D189" s="400"/>
      <c r="E189" s="400"/>
      <c r="F189" s="98" t="str">
        <f>IF(C188&gt;0,VLOOKUP(C188,女子登録情報!$A$1:$H$2000,5,0),"")</f>
        <v/>
      </c>
      <c r="G189" s="353"/>
      <c r="H189" s="353"/>
      <c r="I189" s="9" t="s">
        <v>33</v>
      </c>
      <c r="J189" s="99"/>
      <c r="K189" s="7" t="str">
        <f>IF(J189&gt;0,VLOOKUP(J189,女子登録情報!$J$2:$K$21,2,0),"")</f>
        <v/>
      </c>
      <c r="L189" s="9" t="s">
        <v>34</v>
      </c>
      <c r="M189" s="213"/>
      <c r="N189" s="101" t="str">
        <f t="shared" si="290"/>
        <v/>
      </c>
      <c r="O189" s="197"/>
      <c r="P189" s="387"/>
      <c r="Q189" s="388"/>
      <c r="R189" s="389"/>
      <c r="S189" s="330"/>
      <c r="T189" s="330"/>
      <c r="Y189" s="195" t="str">
        <f>IF(C188="","",COUNTIF($B$14:$C$462,C188))</f>
        <v/>
      </c>
      <c r="Z189" s="195" t="str">
        <f t="shared" ref="Z189" si="396">IF(C188="","",COUNTIF($J$14:$J$463,J189))</f>
        <v/>
      </c>
      <c r="AA189" s="195" t="str">
        <f t="shared" ref="AA189" si="397">IF(C188="","",IF(AND(Y189&gt;1,Z189&gt;1),1,""))</f>
        <v/>
      </c>
      <c r="AB189" s="195" t="str">
        <f t="shared" si="297"/>
        <v/>
      </c>
      <c r="AC189" s="195" t="str">
        <f t="shared" si="298"/>
        <v/>
      </c>
      <c r="AD189" s="195" t="str">
        <f t="shared" si="299"/>
        <v/>
      </c>
      <c r="AE189" s="195" t="str">
        <f t="shared" si="299"/>
        <v/>
      </c>
      <c r="AF189" s="195" t="str">
        <f t="shared" si="373"/>
        <v/>
      </c>
      <c r="AG189" s="195" t="str">
        <f t="shared" si="373"/>
        <v/>
      </c>
      <c r="AH189" s="195" t="str">
        <f t="shared" si="373"/>
        <v/>
      </c>
      <c r="AI189" s="195" t="str">
        <f t="shared" si="373"/>
        <v/>
      </c>
      <c r="AJ189" s="195" t="str">
        <f t="shared" si="373"/>
        <v/>
      </c>
      <c r="AK189" s="195" t="str">
        <f t="shared" si="373"/>
        <v/>
      </c>
      <c r="AL189" s="195" t="str">
        <f t="shared" si="373"/>
        <v/>
      </c>
      <c r="AM189" s="195" t="str">
        <f t="shared" si="373"/>
        <v/>
      </c>
      <c r="AN189" s="195" t="str">
        <f t="shared" si="373"/>
        <v/>
      </c>
      <c r="AO189" s="195" t="str">
        <f t="shared" si="373"/>
        <v/>
      </c>
      <c r="AP189" s="195" t="str">
        <f t="shared" si="373"/>
        <v/>
      </c>
      <c r="AQ189" s="196" t="str">
        <f>IF(J189&gt;0,"",IF(J190&gt;0,1,""))</f>
        <v/>
      </c>
      <c r="AR189" s="196" t="str">
        <f>IF(J189="","",IF(C188&gt;0,"",1))</f>
        <v/>
      </c>
      <c r="AS189" s="195" t="str">
        <f t="shared" si="365"/>
        <v/>
      </c>
      <c r="AT189" s="195" t="str">
        <f t="shared" si="365"/>
        <v/>
      </c>
      <c r="AU189" s="195" t="str">
        <f t="shared" si="365"/>
        <v/>
      </c>
      <c r="AV189" s="195" t="str">
        <f t="shared" si="365"/>
        <v/>
      </c>
      <c r="AW189" s="196"/>
      <c r="AX189" s="195" t="str">
        <f t="shared" si="366"/>
        <v/>
      </c>
      <c r="AY189" s="195" t="str">
        <f t="shared" si="366"/>
        <v/>
      </c>
      <c r="AZ189" s="195" t="str">
        <f t="shared" si="366"/>
        <v/>
      </c>
      <c r="BA189" s="195" t="str">
        <f t="shared" si="366"/>
        <v/>
      </c>
    </row>
    <row r="190" spans="1:53" s="17" customFormat="1" ht="18" customHeight="1" thickBot="1">
      <c r="A190" s="345"/>
      <c r="B190" s="401" t="s">
        <v>35</v>
      </c>
      <c r="C190" s="392"/>
      <c r="D190" s="102"/>
      <c r="E190" s="102"/>
      <c r="F190" s="103"/>
      <c r="G190" s="354"/>
      <c r="H190" s="354"/>
      <c r="I190" s="10" t="s">
        <v>36</v>
      </c>
      <c r="J190" s="100"/>
      <c r="K190" s="11" t="str">
        <f>IF(J190&gt;0,VLOOKUP(J190,女子登録情報!$J$2:$K$21,2,0),"")</f>
        <v/>
      </c>
      <c r="L190" s="12" t="s">
        <v>37</v>
      </c>
      <c r="M190" s="214"/>
      <c r="N190" s="101" t="str">
        <f t="shared" si="290"/>
        <v/>
      </c>
      <c r="O190" s="200"/>
      <c r="P190" s="394"/>
      <c r="Q190" s="395"/>
      <c r="R190" s="396"/>
      <c r="S190" s="331"/>
      <c r="T190" s="331"/>
      <c r="Y190" s="195" t="str">
        <f>IF(C188="","",COUNTIF($B$14:$C$462,C188))</f>
        <v/>
      </c>
      <c r="Z190" s="195" t="str">
        <f t="shared" ref="Z190" si="398">IF(C188="","",COUNTIF($J$14:$J$463,J190))</f>
        <v/>
      </c>
      <c r="AA190" s="195" t="str">
        <f t="shared" ref="AA190" si="399">IF(C188="","",IF(AND(Y190&gt;1,Z190&gt;1),1,""))</f>
        <v/>
      </c>
      <c r="AB190" s="195" t="str">
        <f t="shared" si="297"/>
        <v/>
      </c>
      <c r="AC190" s="195" t="str">
        <f t="shared" si="298"/>
        <v/>
      </c>
      <c r="AD190" s="195" t="str">
        <f t="shared" si="299"/>
        <v/>
      </c>
      <c r="AE190" s="195" t="str">
        <f t="shared" si="299"/>
        <v/>
      </c>
      <c r="AF190" s="195" t="str">
        <f t="shared" si="373"/>
        <v/>
      </c>
      <c r="AG190" s="195" t="str">
        <f t="shared" si="373"/>
        <v/>
      </c>
      <c r="AH190" s="195" t="str">
        <f t="shared" si="373"/>
        <v/>
      </c>
      <c r="AI190" s="195" t="str">
        <f t="shared" si="373"/>
        <v/>
      </c>
      <c r="AJ190" s="195" t="str">
        <f t="shared" si="373"/>
        <v/>
      </c>
      <c r="AK190" s="195" t="str">
        <f t="shared" si="373"/>
        <v/>
      </c>
      <c r="AL190" s="195" t="str">
        <f t="shared" si="373"/>
        <v/>
      </c>
      <c r="AM190" s="195" t="str">
        <f t="shared" si="373"/>
        <v/>
      </c>
      <c r="AN190" s="195" t="str">
        <f t="shared" si="373"/>
        <v/>
      </c>
      <c r="AO190" s="195" t="str">
        <f t="shared" si="373"/>
        <v/>
      </c>
      <c r="AP190" s="195" t="str">
        <f t="shared" si="373"/>
        <v/>
      </c>
      <c r="AQ190" s="196" t="str">
        <f>IF(C188="","",IF(S188&gt;0,"",IF(T188&gt;0,"",IF(COUNTBLANK(J188:J190)&lt;3,"",1))))</f>
        <v/>
      </c>
      <c r="AR190" s="196" t="str">
        <f>IF(J190="","",IF(C188&gt;0,"",1))</f>
        <v/>
      </c>
      <c r="AS190" s="195" t="str">
        <f t="shared" ref="AS190:AV205" si="400">IF($J190="","",COUNTIF($M190,AS$13))</f>
        <v/>
      </c>
      <c r="AT190" s="195" t="str">
        <f t="shared" si="400"/>
        <v/>
      </c>
      <c r="AU190" s="195" t="str">
        <f t="shared" si="400"/>
        <v/>
      </c>
      <c r="AV190" s="195" t="str">
        <f t="shared" si="400"/>
        <v/>
      </c>
      <c r="AW190" s="196"/>
      <c r="AX190" s="195" t="str">
        <f t="shared" ref="AX190:BA205" si="401">IF($J190="","",COUNTIF($M190,AX$13))</f>
        <v/>
      </c>
      <c r="AY190" s="195" t="str">
        <f t="shared" si="401"/>
        <v/>
      </c>
      <c r="AZ190" s="195" t="str">
        <f t="shared" si="401"/>
        <v/>
      </c>
      <c r="BA190" s="195" t="str">
        <f t="shared" si="401"/>
        <v/>
      </c>
    </row>
    <row r="191" spans="1:53" s="17" customFormat="1" ht="18" customHeight="1" thickTop="1" thickBot="1">
      <c r="A191" s="343">
        <v>60</v>
      </c>
      <c r="B191" s="397" t="s">
        <v>1234</v>
      </c>
      <c r="C191" s="399"/>
      <c r="D191" s="399" t="str">
        <f>IF(C191&gt;0,VLOOKUP(C191,女子登録情報!$A$1:$H$2000,3,0),"")</f>
        <v/>
      </c>
      <c r="E191" s="399" t="str">
        <f>IF(C191&gt;0,VLOOKUP(C191,女子登録情報!$A$1:$H$2000,4,0),"")</f>
        <v/>
      </c>
      <c r="F191" s="97" t="str">
        <f>IF(C191&gt;0,VLOOKUP(C191,女子登録情報!$A$1:$H$2000,8,0),"")</f>
        <v/>
      </c>
      <c r="G191" s="352" t="e">
        <f>IF(F192&gt;0,VLOOKUP(F192,女子登録情報!$M$2:$N$48,2,0),"")</f>
        <v>#N/A</v>
      </c>
      <c r="H191" s="352" t="str">
        <f>IF(C191&gt;0,TEXT(C191,"100000000"),"")</f>
        <v/>
      </c>
      <c r="I191" s="6" t="s">
        <v>29</v>
      </c>
      <c r="J191" s="99"/>
      <c r="K191" s="7" t="str">
        <f>IF(J191&gt;0,VLOOKUP(J191,女子登録情報!$J$1:$K$21,2,0),"")</f>
        <v/>
      </c>
      <c r="L191" s="6" t="s">
        <v>32</v>
      </c>
      <c r="M191" s="205"/>
      <c r="N191" s="101" t="str">
        <f t="shared" si="290"/>
        <v/>
      </c>
      <c r="O191" s="197"/>
      <c r="P191" s="373"/>
      <c r="Q191" s="374"/>
      <c r="R191" s="375"/>
      <c r="S191" s="329" t="str">
        <f>IF(C191="","",IF(COUNTIF('様式Ⅱ(女子4×100mR)'!$C$18:$C$29,C191)=0,"",$A$5))</f>
        <v/>
      </c>
      <c r="T191" s="329" t="str">
        <f>IF(C191="","",IF(COUNTIF('様式Ⅱ(女子4×400mR)'!$C$18:$C$29,C191)=0,"",$A$5))</f>
        <v/>
      </c>
      <c r="Y191" s="195" t="str">
        <f>IF(C191="","",COUNTIF($B$14:$C$462,C191))</f>
        <v/>
      </c>
      <c r="Z191" s="195" t="str">
        <f t="shared" ref="Z191" si="402">IF(C191="","",COUNTIF($J$14:$J$463,J191))</f>
        <v/>
      </c>
      <c r="AA191" s="195" t="str">
        <f t="shared" ref="AA191" si="403">IF(C191="","",IF(AND(Y191&gt;1,Z191&gt;1),1,""))</f>
        <v/>
      </c>
      <c r="AB191" s="195" t="str">
        <f t="shared" si="297"/>
        <v/>
      </c>
      <c r="AC191" s="195" t="str">
        <f t="shared" si="298"/>
        <v/>
      </c>
      <c r="AD191" s="195" t="str">
        <f t="shared" si="299"/>
        <v/>
      </c>
      <c r="AE191" s="195" t="str">
        <f t="shared" si="299"/>
        <v/>
      </c>
      <c r="AF191" s="195" t="str">
        <f t="shared" si="373"/>
        <v/>
      </c>
      <c r="AG191" s="195" t="str">
        <f t="shared" si="373"/>
        <v/>
      </c>
      <c r="AH191" s="195" t="str">
        <f t="shared" si="373"/>
        <v/>
      </c>
      <c r="AI191" s="195" t="str">
        <f t="shared" si="373"/>
        <v/>
      </c>
      <c r="AJ191" s="195" t="str">
        <f t="shared" si="373"/>
        <v/>
      </c>
      <c r="AK191" s="195" t="str">
        <f t="shared" si="373"/>
        <v/>
      </c>
      <c r="AL191" s="195" t="str">
        <f t="shared" si="373"/>
        <v/>
      </c>
      <c r="AM191" s="195" t="str">
        <f t="shared" si="373"/>
        <v/>
      </c>
      <c r="AN191" s="195" t="str">
        <f t="shared" si="373"/>
        <v/>
      </c>
      <c r="AO191" s="195" t="str">
        <f t="shared" si="373"/>
        <v/>
      </c>
      <c r="AP191" s="195" t="str">
        <f t="shared" si="373"/>
        <v/>
      </c>
      <c r="AQ191" s="196" t="str">
        <f>IF(J191&gt;0,"",IF(J192&gt;0,1,""))</f>
        <v/>
      </c>
      <c r="AR191" s="196" t="str">
        <f>IF(J191="","",IF(C191&gt;0,"",1))</f>
        <v/>
      </c>
      <c r="AS191" s="195" t="str">
        <f t="shared" si="400"/>
        <v/>
      </c>
      <c r="AT191" s="195" t="str">
        <f t="shared" si="400"/>
        <v/>
      </c>
      <c r="AU191" s="195" t="str">
        <f t="shared" si="400"/>
        <v/>
      </c>
      <c r="AV191" s="195" t="str">
        <f t="shared" si="400"/>
        <v/>
      </c>
      <c r="AW191" s="196">
        <f>COUNTIF($C$14:C191,C191)</f>
        <v>0</v>
      </c>
      <c r="AX191" s="195" t="str">
        <f t="shared" si="401"/>
        <v/>
      </c>
      <c r="AY191" s="195" t="str">
        <f t="shared" si="401"/>
        <v/>
      </c>
      <c r="AZ191" s="195" t="str">
        <f t="shared" si="401"/>
        <v/>
      </c>
      <c r="BA191" s="195" t="str">
        <f t="shared" si="401"/>
        <v/>
      </c>
    </row>
    <row r="192" spans="1:53" s="17" customFormat="1" ht="18" customHeight="1" thickBot="1">
      <c r="A192" s="344"/>
      <c r="B192" s="398"/>
      <c r="C192" s="400"/>
      <c r="D192" s="400"/>
      <c r="E192" s="400"/>
      <c r="F192" s="98" t="str">
        <f>IF(C191&gt;0,VLOOKUP(C191,女子登録情報!$A$1:$H$2000,5,0),"")</f>
        <v/>
      </c>
      <c r="G192" s="353"/>
      <c r="H192" s="353"/>
      <c r="I192" s="9" t="s">
        <v>33</v>
      </c>
      <c r="J192" s="99"/>
      <c r="K192" s="7" t="str">
        <f>IF(J192&gt;0,VLOOKUP(J192,女子登録情報!$J$2:$K$21,2,0),"")</f>
        <v/>
      </c>
      <c r="L192" s="9" t="s">
        <v>34</v>
      </c>
      <c r="M192" s="213"/>
      <c r="N192" s="101" t="str">
        <f t="shared" si="290"/>
        <v/>
      </c>
      <c r="O192" s="197"/>
      <c r="P192" s="387"/>
      <c r="Q192" s="388"/>
      <c r="R192" s="389"/>
      <c r="S192" s="330"/>
      <c r="T192" s="330"/>
      <c r="Y192" s="195" t="str">
        <f>IF(C191="","",COUNTIF($B$14:$C$462,C191))</f>
        <v/>
      </c>
      <c r="Z192" s="195" t="str">
        <f t="shared" ref="Z192" si="404">IF(C191="","",COUNTIF($J$14:$J$463,J192))</f>
        <v/>
      </c>
      <c r="AA192" s="195" t="str">
        <f t="shared" ref="AA192" si="405">IF(C191="","",IF(AND(Y192&gt;1,Z192&gt;1),1,""))</f>
        <v/>
      </c>
      <c r="AB192" s="195" t="str">
        <f t="shared" si="297"/>
        <v/>
      </c>
      <c r="AC192" s="195" t="str">
        <f t="shared" si="298"/>
        <v/>
      </c>
      <c r="AD192" s="195" t="str">
        <f t="shared" si="299"/>
        <v/>
      </c>
      <c r="AE192" s="195" t="str">
        <f t="shared" si="299"/>
        <v/>
      </c>
      <c r="AF192" s="195" t="str">
        <f t="shared" si="373"/>
        <v/>
      </c>
      <c r="AG192" s="195" t="str">
        <f t="shared" si="373"/>
        <v/>
      </c>
      <c r="AH192" s="195" t="str">
        <f t="shared" si="373"/>
        <v/>
      </c>
      <c r="AI192" s="195" t="str">
        <f t="shared" si="373"/>
        <v/>
      </c>
      <c r="AJ192" s="195" t="str">
        <f t="shared" si="373"/>
        <v/>
      </c>
      <c r="AK192" s="195" t="str">
        <f t="shared" si="373"/>
        <v/>
      </c>
      <c r="AL192" s="195" t="str">
        <f t="shared" si="373"/>
        <v/>
      </c>
      <c r="AM192" s="195" t="str">
        <f t="shared" si="373"/>
        <v/>
      </c>
      <c r="AN192" s="195" t="str">
        <f t="shared" si="373"/>
        <v/>
      </c>
      <c r="AO192" s="195" t="str">
        <f t="shared" si="373"/>
        <v/>
      </c>
      <c r="AP192" s="195" t="str">
        <f t="shared" si="373"/>
        <v/>
      </c>
      <c r="AQ192" s="196" t="str">
        <f>IF(J192&gt;0,"",IF(J193&gt;0,1,""))</f>
        <v/>
      </c>
      <c r="AR192" s="196" t="str">
        <f>IF(J192="","",IF(C191&gt;0,"",1))</f>
        <v/>
      </c>
      <c r="AS192" s="195" t="str">
        <f t="shared" si="400"/>
        <v/>
      </c>
      <c r="AT192" s="195" t="str">
        <f t="shared" si="400"/>
        <v/>
      </c>
      <c r="AU192" s="195" t="str">
        <f t="shared" si="400"/>
        <v/>
      </c>
      <c r="AV192" s="195" t="str">
        <f t="shared" si="400"/>
        <v/>
      </c>
      <c r="AW192" s="196"/>
      <c r="AX192" s="195" t="str">
        <f t="shared" si="401"/>
        <v/>
      </c>
      <c r="AY192" s="195" t="str">
        <f t="shared" si="401"/>
        <v/>
      </c>
      <c r="AZ192" s="195" t="str">
        <f t="shared" si="401"/>
        <v/>
      </c>
      <c r="BA192" s="195" t="str">
        <f t="shared" si="401"/>
        <v/>
      </c>
    </row>
    <row r="193" spans="1:53" s="17" customFormat="1" ht="18" customHeight="1" thickBot="1">
      <c r="A193" s="345"/>
      <c r="B193" s="401" t="s">
        <v>35</v>
      </c>
      <c r="C193" s="392"/>
      <c r="D193" s="102"/>
      <c r="E193" s="102"/>
      <c r="F193" s="103"/>
      <c r="G193" s="354"/>
      <c r="H193" s="354"/>
      <c r="I193" s="10" t="s">
        <v>36</v>
      </c>
      <c r="J193" s="100"/>
      <c r="K193" s="11" t="str">
        <f>IF(J193&gt;0,VLOOKUP(J193,女子登録情報!$J$2:$K$21,2,0),"")</f>
        <v/>
      </c>
      <c r="L193" s="12" t="s">
        <v>37</v>
      </c>
      <c r="M193" s="214"/>
      <c r="N193" s="101" t="str">
        <f t="shared" si="290"/>
        <v/>
      </c>
      <c r="O193" s="200"/>
      <c r="P193" s="394"/>
      <c r="Q193" s="395"/>
      <c r="R193" s="396"/>
      <c r="S193" s="331"/>
      <c r="T193" s="331"/>
      <c r="Y193" s="195" t="str">
        <f>IF(C191="","",COUNTIF($B$14:$C$462,C191))</f>
        <v/>
      </c>
      <c r="Z193" s="195" t="str">
        <f t="shared" ref="Z193" si="406">IF(C191="","",COUNTIF($J$14:$J$463,J193))</f>
        <v/>
      </c>
      <c r="AA193" s="195" t="str">
        <f t="shared" ref="AA193" si="407">IF(C191="","",IF(AND(Y193&gt;1,Z193&gt;1),1,""))</f>
        <v/>
      </c>
      <c r="AB193" s="195" t="str">
        <f t="shared" si="297"/>
        <v/>
      </c>
      <c r="AC193" s="195" t="str">
        <f t="shared" si="298"/>
        <v/>
      </c>
      <c r="AD193" s="195" t="str">
        <f t="shared" si="299"/>
        <v/>
      </c>
      <c r="AE193" s="195" t="str">
        <f t="shared" si="299"/>
        <v/>
      </c>
      <c r="AF193" s="195" t="str">
        <f t="shared" si="373"/>
        <v/>
      </c>
      <c r="AG193" s="195" t="str">
        <f t="shared" si="373"/>
        <v/>
      </c>
      <c r="AH193" s="195" t="str">
        <f t="shared" si="373"/>
        <v/>
      </c>
      <c r="AI193" s="195" t="str">
        <f t="shared" si="373"/>
        <v/>
      </c>
      <c r="AJ193" s="195" t="str">
        <f t="shared" si="373"/>
        <v/>
      </c>
      <c r="AK193" s="195" t="str">
        <f t="shared" si="373"/>
        <v/>
      </c>
      <c r="AL193" s="195" t="str">
        <f t="shared" si="373"/>
        <v/>
      </c>
      <c r="AM193" s="195" t="str">
        <f t="shared" si="373"/>
        <v/>
      </c>
      <c r="AN193" s="195" t="str">
        <f t="shared" si="373"/>
        <v/>
      </c>
      <c r="AO193" s="195" t="str">
        <f t="shared" si="373"/>
        <v/>
      </c>
      <c r="AP193" s="195" t="str">
        <f t="shared" si="373"/>
        <v/>
      </c>
      <c r="AQ193" s="196" t="str">
        <f>IF(C191="","",IF(S191&gt;0,"",IF(T191&gt;0,"",IF(COUNTBLANK(J191:J193)&lt;3,"",1))))</f>
        <v/>
      </c>
      <c r="AR193" s="196" t="str">
        <f>IF(J193="","",IF(C191&gt;0,"",1))</f>
        <v/>
      </c>
      <c r="AS193" s="195" t="str">
        <f t="shared" si="400"/>
        <v/>
      </c>
      <c r="AT193" s="195" t="str">
        <f t="shared" si="400"/>
        <v/>
      </c>
      <c r="AU193" s="195" t="str">
        <f t="shared" si="400"/>
        <v/>
      </c>
      <c r="AV193" s="195" t="str">
        <f t="shared" si="400"/>
        <v/>
      </c>
      <c r="AW193" s="196"/>
      <c r="AX193" s="195" t="str">
        <f t="shared" si="401"/>
        <v/>
      </c>
      <c r="AY193" s="195" t="str">
        <f t="shared" si="401"/>
        <v/>
      </c>
      <c r="AZ193" s="195" t="str">
        <f t="shared" si="401"/>
        <v/>
      </c>
      <c r="BA193" s="195" t="str">
        <f t="shared" si="401"/>
        <v/>
      </c>
    </row>
    <row r="194" spans="1:53" s="17" customFormat="1" ht="18" customHeight="1" thickTop="1" thickBot="1">
      <c r="A194" s="343">
        <v>61</v>
      </c>
      <c r="B194" s="397" t="s">
        <v>1234</v>
      </c>
      <c r="C194" s="399"/>
      <c r="D194" s="399" t="str">
        <f>IF(C194&gt;0,VLOOKUP(C194,女子登録情報!$A$1:$H$2000,3,0),"")</f>
        <v/>
      </c>
      <c r="E194" s="399" t="str">
        <f>IF(C194&gt;0,VLOOKUP(C194,女子登録情報!$A$1:$H$2000,4,0),"")</f>
        <v/>
      </c>
      <c r="F194" s="97" t="str">
        <f>IF(C194&gt;0,VLOOKUP(C194,女子登録情報!$A$1:$H$2000,8,0),"")</f>
        <v/>
      </c>
      <c r="G194" s="352" t="e">
        <f>IF(F195&gt;0,VLOOKUP(F195,女子登録情報!$M$2:$N$48,2,0),"")</f>
        <v>#N/A</v>
      </c>
      <c r="H194" s="352" t="str">
        <f>IF(C194&gt;0,TEXT(C194,"100000000"),"")</f>
        <v/>
      </c>
      <c r="I194" s="6" t="s">
        <v>29</v>
      </c>
      <c r="J194" s="99"/>
      <c r="K194" s="7" t="str">
        <f>IF(J194&gt;0,VLOOKUP(J194,女子登録情報!$J$1:$K$21,2,0),"")</f>
        <v/>
      </c>
      <c r="L194" s="6" t="s">
        <v>32</v>
      </c>
      <c r="M194" s="205"/>
      <c r="N194" s="101" t="str">
        <f t="shared" si="290"/>
        <v/>
      </c>
      <c r="O194" s="197"/>
      <c r="P194" s="373"/>
      <c r="Q194" s="374"/>
      <c r="R194" s="375"/>
      <c r="S194" s="329" t="str">
        <f>IF(C194="","",IF(COUNTIF('様式Ⅱ(女子4×100mR)'!$C$18:$C$29,C194)=0,"",$A$5))</f>
        <v/>
      </c>
      <c r="T194" s="329" t="str">
        <f>IF(C194="","",IF(COUNTIF('様式Ⅱ(女子4×400mR)'!$C$18:$C$29,C194)=0,"",$A$5))</f>
        <v/>
      </c>
      <c r="Y194" s="195" t="str">
        <f>IF(C194="","",COUNTIF($B$14:$C$462,C194))</f>
        <v/>
      </c>
      <c r="Z194" s="195" t="str">
        <f t="shared" ref="Z194" si="408">IF(C194="","",COUNTIF($J$14:$J$463,J194))</f>
        <v/>
      </c>
      <c r="AA194" s="195" t="str">
        <f t="shared" ref="AA194" si="409">IF(C194="","",IF(AND(Y194&gt;1,Z194&gt;1),1,""))</f>
        <v/>
      </c>
      <c r="AB194" s="195" t="str">
        <f t="shared" si="297"/>
        <v/>
      </c>
      <c r="AC194" s="195" t="str">
        <f t="shared" si="298"/>
        <v/>
      </c>
      <c r="AD194" s="195" t="str">
        <f t="shared" si="299"/>
        <v/>
      </c>
      <c r="AE194" s="195" t="str">
        <f t="shared" si="299"/>
        <v/>
      </c>
      <c r="AF194" s="195" t="str">
        <f t="shared" si="373"/>
        <v/>
      </c>
      <c r="AG194" s="195" t="str">
        <f t="shared" si="373"/>
        <v/>
      </c>
      <c r="AH194" s="195" t="str">
        <f t="shared" si="373"/>
        <v/>
      </c>
      <c r="AI194" s="195" t="str">
        <f t="shared" si="373"/>
        <v/>
      </c>
      <c r="AJ194" s="195" t="str">
        <f t="shared" si="373"/>
        <v/>
      </c>
      <c r="AK194" s="195" t="str">
        <f t="shared" si="373"/>
        <v/>
      </c>
      <c r="AL194" s="195" t="str">
        <f t="shared" si="373"/>
        <v/>
      </c>
      <c r="AM194" s="195" t="str">
        <f t="shared" si="373"/>
        <v/>
      </c>
      <c r="AN194" s="195" t="str">
        <f t="shared" si="373"/>
        <v/>
      </c>
      <c r="AO194" s="195" t="str">
        <f t="shared" si="373"/>
        <v/>
      </c>
      <c r="AP194" s="195" t="str">
        <f t="shared" si="373"/>
        <v/>
      </c>
      <c r="AQ194" s="196" t="str">
        <f>IF(J194&gt;0,"",IF(J195&gt;0,1,""))</f>
        <v/>
      </c>
      <c r="AR194" s="196" t="str">
        <f>IF(J194="","",IF(C194&gt;0,"",1))</f>
        <v/>
      </c>
      <c r="AS194" s="195" t="str">
        <f t="shared" si="400"/>
        <v/>
      </c>
      <c r="AT194" s="195" t="str">
        <f t="shared" si="400"/>
        <v/>
      </c>
      <c r="AU194" s="195" t="str">
        <f t="shared" si="400"/>
        <v/>
      </c>
      <c r="AV194" s="195" t="str">
        <f t="shared" si="400"/>
        <v/>
      </c>
      <c r="AW194" s="196">
        <f>COUNTIF($C$14:C194,C194)</f>
        <v>0</v>
      </c>
      <c r="AX194" s="195" t="str">
        <f t="shared" si="401"/>
        <v/>
      </c>
      <c r="AY194" s="195" t="str">
        <f t="shared" si="401"/>
        <v/>
      </c>
      <c r="AZ194" s="195" t="str">
        <f t="shared" si="401"/>
        <v/>
      </c>
      <c r="BA194" s="195" t="str">
        <f t="shared" si="401"/>
        <v/>
      </c>
    </row>
    <row r="195" spans="1:53" s="17" customFormat="1" ht="18" customHeight="1" thickBot="1">
      <c r="A195" s="344"/>
      <c r="B195" s="398"/>
      <c r="C195" s="400"/>
      <c r="D195" s="400"/>
      <c r="E195" s="400"/>
      <c r="F195" s="98" t="str">
        <f>IF(C194&gt;0,VLOOKUP(C194,女子登録情報!$A$1:$H$2000,5,0),"")</f>
        <v/>
      </c>
      <c r="G195" s="353"/>
      <c r="H195" s="353"/>
      <c r="I195" s="9" t="s">
        <v>33</v>
      </c>
      <c r="J195" s="99"/>
      <c r="K195" s="7" t="str">
        <f>IF(J195&gt;0,VLOOKUP(J195,女子登録情報!$J$2:$K$21,2,0),"")</f>
        <v/>
      </c>
      <c r="L195" s="9" t="s">
        <v>34</v>
      </c>
      <c r="M195" s="213"/>
      <c r="N195" s="101" t="str">
        <f t="shared" si="290"/>
        <v/>
      </c>
      <c r="O195" s="197"/>
      <c r="P195" s="387"/>
      <c r="Q195" s="388"/>
      <c r="R195" s="389"/>
      <c r="S195" s="330"/>
      <c r="T195" s="330"/>
      <c r="Y195" s="195" t="str">
        <f>IF(C194="","",COUNTIF($B$14:$C$462,C194))</f>
        <v/>
      </c>
      <c r="Z195" s="195" t="str">
        <f t="shared" ref="Z195" si="410">IF(C194="","",COUNTIF($J$14:$J$463,J195))</f>
        <v/>
      </c>
      <c r="AA195" s="195" t="str">
        <f t="shared" ref="AA195" si="411">IF(C194="","",IF(AND(Y195&gt;1,Z195&gt;1),1,""))</f>
        <v/>
      </c>
      <c r="AB195" s="195" t="str">
        <f t="shared" si="297"/>
        <v/>
      </c>
      <c r="AC195" s="195" t="str">
        <f t="shared" si="298"/>
        <v/>
      </c>
      <c r="AD195" s="195" t="str">
        <f t="shared" si="299"/>
        <v/>
      </c>
      <c r="AE195" s="195" t="str">
        <f t="shared" si="299"/>
        <v/>
      </c>
      <c r="AF195" s="195" t="str">
        <f t="shared" si="373"/>
        <v/>
      </c>
      <c r="AG195" s="195" t="str">
        <f t="shared" si="373"/>
        <v/>
      </c>
      <c r="AH195" s="195" t="str">
        <f t="shared" si="373"/>
        <v/>
      </c>
      <c r="AI195" s="195" t="str">
        <f t="shared" si="373"/>
        <v/>
      </c>
      <c r="AJ195" s="195" t="str">
        <f t="shared" si="373"/>
        <v/>
      </c>
      <c r="AK195" s="195" t="str">
        <f t="shared" si="373"/>
        <v/>
      </c>
      <c r="AL195" s="195" t="str">
        <f t="shared" si="373"/>
        <v/>
      </c>
      <c r="AM195" s="195" t="str">
        <f t="shared" si="373"/>
        <v/>
      </c>
      <c r="AN195" s="195" t="str">
        <f t="shared" si="373"/>
        <v/>
      </c>
      <c r="AO195" s="195" t="str">
        <f t="shared" si="373"/>
        <v/>
      </c>
      <c r="AP195" s="195" t="str">
        <f t="shared" si="373"/>
        <v/>
      </c>
      <c r="AQ195" s="196" t="str">
        <f>IF(J195&gt;0,"",IF(J196&gt;0,1,""))</f>
        <v/>
      </c>
      <c r="AR195" s="196" t="str">
        <f>IF(J195="","",IF(C194&gt;0,"",1))</f>
        <v/>
      </c>
      <c r="AS195" s="195" t="str">
        <f t="shared" si="400"/>
        <v/>
      </c>
      <c r="AT195" s="195" t="str">
        <f t="shared" si="400"/>
        <v/>
      </c>
      <c r="AU195" s="195" t="str">
        <f t="shared" si="400"/>
        <v/>
      </c>
      <c r="AV195" s="195" t="str">
        <f t="shared" si="400"/>
        <v/>
      </c>
      <c r="AW195" s="196"/>
      <c r="AX195" s="195" t="str">
        <f t="shared" si="401"/>
        <v/>
      </c>
      <c r="AY195" s="195" t="str">
        <f t="shared" si="401"/>
        <v/>
      </c>
      <c r="AZ195" s="195" t="str">
        <f t="shared" si="401"/>
        <v/>
      </c>
      <c r="BA195" s="195" t="str">
        <f t="shared" si="401"/>
        <v/>
      </c>
    </row>
    <row r="196" spans="1:53" s="17" customFormat="1" ht="18" customHeight="1" thickBot="1">
      <c r="A196" s="345"/>
      <c r="B196" s="401" t="s">
        <v>35</v>
      </c>
      <c r="C196" s="392"/>
      <c r="D196" s="102"/>
      <c r="E196" s="102"/>
      <c r="F196" s="103"/>
      <c r="G196" s="354"/>
      <c r="H196" s="354"/>
      <c r="I196" s="10" t="s">
        <v>36</v>
      </c>
      <c r="J196" s="100"/>
      <c r="K196" s="11" t="str">
        <f>IF(J196&gt;0,VLOOKUP(J196,女子登録情報!$J$2:$K$21,2,0),"")</f>
        <v/>
      </c>
      <c r="L196" s="12" t="s">
        <v>37</v>
      </c>
      <c r="M196" s="214"/>
      <c r="N196" s="101" t="str">
        <f t="shared" si="290"/>
        <v/>
      </c>
      <c r="O196" s="200"/>
      <c r="P196" s="394"/>
      <c r="Q196" s="395"/>
      <c r="R196" s="396"/>
      <c r="S196" s="331"/>
      <c r="T196" s="331"/>
      <c r="Y196" s="195" t="str">
        <f>IF(C194="","",COUNTIF($B$14:$C$462,C194))</f>
        <v/>
      </c>
      <c r="Z196" s="195" t="str">
        <f t="shared" ref="Z196" si="412">IF(C194="","",COUNTIF($J$14:$J$463,J196))</f>
        <v/>
      </c>
      <c r="AA196" s="195" t="str">
        <f t="shared" ref="AA196" si="413">IF(C194="","",IF(AND(Y196&gt;1,Z196&gt;1),1,""))</f>
        <v/>
      </c>
      <c r="AB196" s="195" t="str">
        <f t="shared" si="297"/>
        <v/>
      </c>
      <c r="AC196" s="195" t="str">
        <f t="shared" si="298"/>
        <v/>
      </c>
      <c r="AD196" s="195" t="str">
        <f t="shared" si="299"/>
        <v/>
      </c>
      <c r="AE196" s="195" t="str">
        <f t="shared" si="299"/>
        <v/>
      </c>
      <c r="AF196" s="195" t="str">
        <f t="shared" si="373"/>
        <v/>
      </c>
      <c r="AG196" s="195" t="str">
        <f t="shared" si="373"/>
        <v/>
      </c>
      <c r="AH196" s="195" t="str">
        <f t="shared" si="373"/>
        <v/>
      </c>
      <c r="AI196" s="195" t="str">
        <f t="shared" si="373"/>
        <v/>
      </c>
      <c r="AJ196" s="195" t="str">
        <f t="shared" si="373"/>
        <v/>
      </c>
      <c r="AK196" s="195" t="str">
        <f t="shared" si="373"/>
        <v/>
      </c>
      <c r="AL196" s="195" t="str">
        <f t="shared" si="373"/>
        <v/>
      </c>
      <c r="AM196" s="195" t="str">
        <f t="shared" si="373"/>
        <v/>
      </c>
      <c r="AN196" s="195" t="str">
        <f t="shared" si="373"/>
        <v/>
      </c>
      <c r="AO196" s="195" t="str">
        <f t="shared" si="373"/>
        <v/>
      </c>
      <c r="AP196" s="195" t="str">
        <f t="shared" si="373"/>
        <v/>
      </c>
      <c r="AQ196" s="196" t="str">
        <f>IF(C194="","",IF(S194&gt;0,"",IF(T194&gt;0,"",IF(COUNTBLANK(J194:J196)&lt;3,"",1))))</f>
        <v/>
      </c>
      <c r="AR196" s="196" t="str">
        <f>IF(J196="","",IF(C194&gt;0,"",1))</f>
        <v/>
      </c>
      <c r="AS196" s="195" t="str">
        <f t="shared" si="400"/>
        <v/>
      </c>
      <c r="AT196" s="195" t="str">
        <f t="shared" si="400"/>
        <v/>
      </c>
      <c r="AU196" s="195" t="str">
        <f t="shared" si="400"/>
        <v/>
      </c>
      <c r="AV196" s="195" t="str">
        <f t="shared" si="400"/>
        <v/>
      </c>
      <c r="AW196" s="196"/>
      <c r="AX196" s="195" t="str">
        <f t="shared" si="401"/>
        <v/>
      </c>
      <c r="AY196" s="195" t="str">
        <f t="shared" si="401"/>
        <v/>
      </c>
      <c r="AZ196" s="195" t="str">
        <f t="shared" si="401"/>
        <v/>
      </c>
      <c r="BA196" s="195" t="str">
        <f t="shared" si="401"/>
        <v/>
      </c>
    </row>
    <row r="197" spans="1:53" s="17" customFormat="1" ht="18" customHeight="1" thickTop="1" thickBot="1">
      <c r="A197" s="343">
        <v>62</v>
      </c>
      <c r="B197" s="397" t="s">
        <v>1234</v>
      </c>
      <c r="C197" s="399"/>
      <c r="D197" s="399" t="str">
        <f>IF(C197&gt;0,VLOOKUP(C197,女子登録情報!$A$1:$H$2000,3,0),"")</f>
        <v/>
      </c>
      <c r="E197" s="399" t="str">
        <f>IF(C197&gt;0,VLOOKUP(C197,女子登録情報!$A$1:$H$2000,4,0),"")</f>
        <v/>
      </c>
      <c r="F197" s="97" t="str">
        <f>IF(C197&gt;0,VLOOKUP(C197,女子登録情報!$A$1:$H$2000,8,0),"")</f>
        <v/>
      </c>
      <c r="G197" s="352" t="e">
        <f>IF(F198&gt;0,VLOOKUP(F198,女子登録情報!$M$2:$N$48,2,0),"")</f>
        <v>#N/A</v>
      </c>
      <c r="H197" s="352" t="str">
        <f>IF(C197&gt;0,TEXT(C197,"100000000"),"")</f>
        <v/>
      </c>
      <c r="I197" s="6" t="s">
        <v>29</v>
      </c>
      <c r="J197" s="99"/>
      <c r="K197" s="7" t="str">
        <f>IF(J197&gt;0,VLOOKUP(J197,女子登録情報!$J$1:$K$21,2,0),"")</f>
        <v/>
      </c>
      <c r="L197" s="6" t="s">
        <v>32</v>
      </c>
      <c r="M197" s="205"/>
      <c r="N197" s="101" t="str">
        <f t="shared" si="290"/>
        <v/>
      </c>
      <c r="O197" s="197"/>
      <c r="P197" s="373"/>
      <c r="Q197" s="374"/>
      <c r="R197" s="375"/>
      <c r="S197" s="329" t="str">
        <f>IF(C197="","",IF(COUNTIF('様式Ⅱ(女子4×100mR)'!$C$18:$C$29,C197)=0,"",$A$5))</f>
        <v/>
      </c>
      <c r="T197" s="329" t="str">
        <f>IF(C197="","",IF(COUNTIF('様式Ⅱ(女子4×400mR)'!$C$18:$C$29,C197)=0,"",$A$5))</f>
        <v/>
      </c>
      <c r="Y197" s="195" t="str">
        <f>IF(C197="","",COUNTIF($B$14:$C$462,C197))</f>
        <v/>
      </c>
      <c r="Z197" s="195" t="str">
        <f t="shared" ref="Z197" si="414">IF(C197="","",COUNTIF($J$14:$J$463,J197))</f>
        <v/>
      </c>
      <c r="AA197" s="195" t="str">
        <f t="shared" ref="AA197" si="415">IF(C197="","",IF(AND(Y197&gt;1,Z197&gt;1),1,""))</f>
        <v/>
      </c>
      <c r="AB197" s="195" t="str">
        <f t="shared" si="297"/>
        <v/>
      </c>
      <c r="AC197" s="195" t="str">
        <f t="shared" si="298"/>
        <v/>
      </c>
      <c r="AD197" s="195" t="str">
        <f t="shared" si="299"/>
        <v/>
      </c>
      <c r="AE197" s="195" t="str">
        <f t="shared" si="299"/>
        <v/>
      </c>
      <c r="AF197" s="195" t="str">
        <f t="shared" si="373"/>
        <v/>
      </c>
      <c r="AG197" s="195" t="str">
        <f t="shared" si="373"/>
        <v/>
      </c>
      <c r="AH197" s="195" t="str">
        <f t="shared" si="373"/>
        <v/>
      </c>
      <c r="AI197" s="195" t="str">
        <f t="shared" si="373"/>
        <v/>
      </c>
      <c r="AJ197" s="195" t="str">
        <f t="shared" si="373"/>
        <v/>
      </c>
      <c r="AK197" s="195" t="str">
        <f t="shared" si="373"/>
        <v/>
      </c>
      <c r="AL197" s="195" t="str">
        <f t="shared" si="373"/>
        <v/>
      </c>
      <c r="AM197" s="195" t="str">
        <f t="shared" si="373"/>
        <v/>
      </c>
      <c r="AN197" s="195" t="str">
        <f t="shared" si="373"/>
        <v/>
      </c>
      <c r="AO197" s="195" t="str">
        <f t="shared" si="373"/>
        <v/>
      </c>
      <c r="AP197" s="195" t="str">
        <f t="shared" si="373"/>
        <v/>
      </c>
      <c r="AQ197" s="196" t="str">
        <f>IF(J197&gt;0,"",IF(J198&gt;0,1,""))</f>
        <v/>
      </c>
      <c r="AR197" s="196" t="str">
        <f>IF(J197="","",IF(C197&gt;0,"",1))</f>
        <v/>
      </c>
      <c r="AS197" s="195" t="str">
        <f t="shared" si="400"/>
        <v/>
      </c>
      <c r="AT197" s="195" t="str">
        <f t="shared" si="400"/>
        <v/>
      </c>
      <c r="AU197" s="195" t="str">
        <f t="shared" si="400"/>
        <v/>
      </c>
      <c r="AV197" s="195" t="str">
        <f t="shared" si="400"/>
        <v/>
      </c>
      <c r="AW197" s="196">
        <f>COUNTIF($C$14:C197,C197)</f>
        <v>0</v>
      </c>
      <c r="AX197" s="195" t="str">
        <f t="shared" si="401"/>
        <v/>
      </c>
      <c r="AY197" s="195" t="str">
        <f t="shared" si="401"/>
        <v/>
      </c>
      <c r="AZ197" s="195" t="str">
        <f t="shared" si="401"/>
        <v/>
      </c>
      <c r="BA197" s="195" t="str">
        <f t="shared" si="401"/>
        <v/>
      </c>
    </row>
    <row r="198" spans="1:53" s="17" customFormat="1" ht="18" customHeight="1" thickBot="1">
      <c r="A198" s="344"/>
      <c r="B198" s="398"/>
      <c r="C198" s="400"/>
      <c r="D198" s="400"/>
      <c r="E198" s="400"/>
      <c r="F198" s="98" t="str">
        <f>IF(C197&gt;0,VLOOKUP(C197,女子登録情報!$A$1:$H$2000,5,0),"")</f>
        <v/>
      </c>
      <c r="G198" s="353"/>
      <c r="H198" s="353"/>
      <c r="I198" s="9" t="s">
        <v>33</v>
      </c>
      <c r="J198" s="99"/>
      <c r="K198" s="7" t="str">
        <f>IF(J198&gt;0,VLOOKUP(J198,女子登録情報!$J$2:$K$21,2,0),"")</f>
        <v/>
      </c>
      <c r="L198" s="9" t="s">
        <v>34</v>
      </c>
      <c r="M198" s="213"/>
      <c r="N198" s="101" t="str">
        <f t="shared" si="290"/>
        <v/>
      </c>
      <c r="O198" s="197"/>
      <c r="P198" s="387"/>
      <c r="Q198" s="388"/>
      <c r="R198" s="389"/>
      <c r="S198" s="330"/>
      <c r="T198" s="330"/>
      <c r="Y198" s="195" t="str">
        <f>IF(C197="","",COUNTIF($B$14:$C$462,C197))</f>
        <v/>
      </c>
      <c r="Z198" s="195" t="str">
        <f t="shared" ref="Z198" si="416">IF(C197="","",COUNTIF($J$14:$J$463,J198))</f>
        <v/>
      </c>
      <c r="AA198" s="195" t="str">
        <f t="shared" ref="AA198" si="417">IF(C197="","",IF(AND(Y198&gt;1,Z198&gt;1),1,""))</f>
        <v/>
      </c>
      <c r="AB198" s="195" t="str">
        <f t="shared" si="297"/>
        <v/>
      </c>
      <c r="AC198" s="195" t="str">
        <f t="shared" si="298"/>
        <v/>
      </c>
      <c r="AD198" s="195" t="str">
        <f t="shared" si="299"/>
        <v/>
      </c>
      <c r="AE198" s="195" t="str">
        <f t="shared" si="299"/>
        <v/>
      </c>
      <c r="AF198" s="195" t="str">
        <f t="shared" si="373"/>
        <v/>
      </c>
      <c r="AG198" s="195" t="str">
        <f t="shared" si="373"/>
        <v/>
      </c>
      <c r="AH198" s="195" t="str">
        <f t="shared" si="373"/>
        <v/>
      </c>
      <c r="AI198" s="195" t="str">
        <f t="shared" si="373"/>
        <v/>
      </c>
      <c r="AJ198" s="195" t="str">
        <f t="shared" si="373"/>
        <v/>
      </c>
      <c r="AK198" s="195" t="str">
        <f t="shared" si="373"/>
        <v/>
      </c>
      <c r="AL198" s="195" t="str">
        <f t="shared" si="373"/>
        <v/>
      </c>
      <c r="AM198" s="195" t="str">
        <f t="shared" si="373"/>
        <v/>
      </c>
      <c r="AN198" s="195" t="str">
        <f t="shared" si="373"/>
        <v/>
      </c>
      <c r="AO198" s="195" t="str">
        <f t="shared" si="373"/>
        <v/>
      </c>
      <c r="AP198" s="195" t="str">
        <f t="shared" si="373"/>
        <v/>
      </c>
      <c r="AQ198" s="196" t="str">
        <f>IF(J198&gt;0,"",IF(J199&gt;0,1,""))</f>
        <v/>
      </c>
      <c r="AR198" s="196" t="str">
        <f>IF(J198="","",IF(C197&gt;0,"",1))</f>
        <v/>
      </c>
      <c r="AS198" s="195" t="str">
        <f t="shared" si="400"/>
        <v/>
      </c>
      <c r="AT198" s="195" t="str">
        <f t="shared" si="400"/>
        <v/>
      </c>
      <c r="AU198" s="195" t="str">
        <f t="shared" si="400"/>
        <v/>
      </c>
      <c r="AV198" s="195" t="str">
        <f t="shared" si="400"/>
        <v/>
      </c>
      <c r="AW198" s="196"/>
      <c r="AX198" s="195" t="str">
        <f t="shared" si="401"/>
        <v/>
      </c>
      <c r="AY198" s="195" t="str">
        <f t="shared" si="401"/>
        <v/>
      </c>
      <c r="AZ198" s="195" t="str">
        <f t="shared" si="401"/>
        <v/>
      </c>
      <c r="BA198" s="195" t="str">
        <f t="shared" si="401"/>
        <v/>
      </c>
    </row>
    <row r="199" spans="1:53" s="17" customFormat="1" ht="18" customHeight="1" thickBot="1">
      <c r="A199" s="345"/>
      <c r="B199" s="401" t="s">
        <v>35</v>
      </c>
      <c r="C199" s="392"/>
      <c r="D199" s="102"/>
      <c r="E199" s="102"/>
      <c r="F199" s="103"/>
      <c r="G199" s="354"/>
      <c r="H199" s="354"/>
      <c r="I199" s="10" t="s">
        <v>36</v>
      </c>
      <c r="J199" s="100"/>
      <c r="K199" s="11" t="str">
        <f>IF(J199&gt;0,VLOOKUP(J199,女子登録情報!$J$2:$K$21,2,0),"")</f>
        <v/>
      </c>
      <c r="L199" s="12" t="s">
        <v>37</v>
      </c>
      <c r="M199" s="214"/>
      <c r="N199" s="101" t="str">
        <f t="shared" si="290"/>
        <v/>
      </c>
      <c r="O199" s="200"/>
      <c r="P199" s="394"/>
      <c r="Q199" s="395"/>
      <c r="R199" s="396"/>
      <c r="S199" s="331"/>
      <c r="T199" s="331"/>
      <c r="Y199" s="195" t="str">
        <f>IF(C197="","",COUNTIF($B$14:$C$462,C197))</f>
        <v/>
      </c>
      <c r="Z199" s="195" t="str">
        <f t="shared" ref="Z199" si="418">IF(C197="","",COUNTIF($J$14:$J$463,J199))</f>
        <v/>
      </c>
      <c r="AA199" s="195" t="str">
        <f t="shared" ref="AA199" si="419">IF(C197="","",IF(AND(Y199&gt;1,Z199&gt;1),1,""))</f>
        <v/>
      </c>
      <c r="AB199" s="195" t="str">
        <f t="shared" si="297"/>
        <v/>
      </c>
      <c r="AC199" s="195" t="str">
        <f t="shared" si="298"/>
        <v/>
      </c>
      <c r="AD199" s="195" t="str">
        <f t="shared" si="299"/>
        <v/>
      </c>
      <c r="AE199" s="195" t="str">
        <f t="shared" si="299"/>
        <v/>
      </c>
      <c r="AF199" s="195" t="str">
        <f t="shared" si="373"/>
        <v/>
      </c>
      <c r="AG199" s="195" t="str">
        <f t="shared" si="373"/>
        <v/>
      </c>
      <c r="AH199" s="195" t="str">
        <f t="shared" si="373"/>
        <v/>
      </c>
      <c r="AI199" s="195" t="str">
        <f t="shared" si="373"/>
        <v/>
      </c>
      <c r="AJ199" s="195" t="str">
        <f t="shared" si="373"/>
        <v/>
      </c>
      <c r="AK199" s="195" t="str">
        <f t="shared" si="373"/>
        <v/>
      </c>
      <c r="AL199" s="195" t="str">
        <f t="shared" si="373"/>
        <v/>
      </c>
      <c r="AM199" s="195" t="str">
        <f t="shared" si="373"/>
        <v/>
      </c>
      <c r="AN199" s="195" t="str">
        <f t="shared" si="373"/>
        <v/>
      </c>
      <c r="AO199" s="195" t="str">
        <f t="shared" si="373"/>
        <v/>
      </c>
      <c r="AP199" s="195" t="str">
        <f t="shared" si="373"/>
        <v/>
      </c>
      <c r="AQ199" s="196" t="str">
        <f>IF(C197="","",IF(S197&gt;0,"",IF(T197&gt;0,"",IF(COUNTBLANK(J197:J199)&lt;3,"",1))))</f>
        <v/>
      </c>
      <c r="AR199" s="196" t="str">
        <f>IF(J199="","",IF(C197&gt;0,"",1))</f>
        <v/>
      </c>
      <c r="AS199" s="195" t="str">
        <f t="shared" si="400"/>
        <v/>
      </c>
      <c r="AT199" s="195" t="str">
        <f t="shared" si="400"/>
        <v/>
      </c>
      <c r="AU199" s="195" t="str">
        <f t="shared" si="400"/>
        <v/>
      </c>
      <c r="AV199" s="195" t="str">
        <f t="shared" si="400"/>
        <v/>
      </c>
      <c r="AW199" s="196"/>
      <c r="AX199" s="195" t="str">
        <f t="shared" si="401"/>
        <v/>
      </c>
      <c r="AY199" s="195" t="str">
        <f t="shared" si="401"/>
        <v/>
      </c>
      <c r="AZ199" s="195" t="str">
        <f t="shared" si="401"/>
        <v/>
      </c>
      <c r="BA199" s="195" t="str">
        <f t="shared" si="401"/>
        <v/>
      </c>
    </row>
    <row r="200" spans="1:53" s="17" customFormat="1" ht="18" customHeight="1" thickTop="1" thickBot="1">
      <c r="A200" s="343">
        <v>63</v>
      </c>
      <c r="B200" s="397" t="s">
        <v>1234</v>
      </c>
      <c r="C200" s="399"/>
      <c r="D200" s="399" t="str">
        <f>IF(C200&gt;0,VLOOKUP(C200,女子登録情報!$A$1:$H$2000,3,0),"")</f>
        <v/>
      </c>
      <c r="E200" s="399" t="str">
        <f>IF(C200&gt;0,VLOOKUP(C200,女子登録情報!$A$1:$H$2000,4,0),"")</f>
        <v/>
      </c>
      <c r="F200" s="97" t="str">
        <f>IF(C200&gt;0,VLOOKUP(C200,女子登録情報!$A$1:$H$2000,8,0),"")</f>
        <v/>
      </c>
      <c r="G200" s="352" t="e">
        <f>IF(F201&gt;0,VLOOKUP(F201,女子登録情報!$M$2:$N$48,2,0),"")</f>
        <v>#N/A</v>
      </c>
      <c r="H200" s="352" t="str">
        <f>IF(C200&gt;0,TEXT(C200,"100000000"),"")</f>
        <v/>
      </c>
      <c r="I200" s="6" t="s">
        <v>29</v>
      </c>
      <c r="J200" s="99"/>
      <c r="K200" s="7" t="str">
        <f>IF(J200&gt;0,VLOOKUP(J200,女子登録情報!$J$1:$K$21,2,0),"")</f>
        <v/>
      </c>
      <c r="L200" s="6" t="s">
        <v>32</v>
      </c>
      <c r="M200" s="205"/>
      <c r="N200" s="101" t="str">
        <f t="shared" si="290"/>
        <v/>
      </c>
      <c r="O200" s="197"/>
      <c r="P200" s="373"/>
      <c r="Q200" s="374"/>
      <c r="R200" s="375"/>
      <c r="S200" s="329" t="str">
        <f>IF(C200="","",IF(COUNTIF('様式Ⅱ(女子4×100mR)'!$C$18:$C$29,C200)=0,"",$A$5))</f>
        <v/>
      </c>
      <c r="T200" s="329" t="str">
        <f>IF(C200="","",IF(COUNTIF('様式Ⅱ(女子4×400mR)'!$C$18:$C$29,C200)=0,"",$A$5))</f>
        <v/>
      </c>
      <c r="Y200" s="195" t="str">
        <f>IF(C200="","",COUNTIF($B$14:$C$462,C200))</f>
        <v/>
      </c>
      <c r="Z200" s="195" t="str">
        <f t="shared" ref="Z200" si="420">IF(C200="","",COUNTIF($J$14:$J$463,J200))</f>
        <v/>
      </c>
      <c r="AA200" s="195" t="str">
        <f t="shared" ref="AA200" si="421">IF(C200="","",IF(AND(Y200&gt;1,Z200&gt;1),1,""))</f>
        <v/>
      </c>
      <c r="AB200" s="195" t="str">
        <f t="shared" si="297"/>
        <v/>
      </c>
      <c r="AC200" s="195" t="str">
        <f t="shared" si="298"/>
        <v/>
      </c>
      <c r="AD200" s="195" t="str">
        <f t="shared" si="299"/>
        <v/>
      </c>
      <c r="AE200" s="195" t="str">
        <f t="shared" si="299"/>
        <v/>
      </c>
      <c r="AF200" s="195" t="str">
        <f t="shared" si="373"/>
        <v/>
      </c>
      <c r="AG200" s="195" t="str">
        <f t="shared" si="373"/>
        <v/>
      </c>
      <c r="AH200" s="195" t="str">
        <f t="shared" si="373"/>
        <v/>
      </c>
      <c r="AI200" s="195" t="str">
        <f t="shared" si="373"/>
        <v/>
      </c>
      <c r="AJ200" s="195" t="str">
        <f t="shared" si="373"/>
        <v/>
      </c>
      <c r="AK200" s="195" t="str">
        <f t="shared" si="373"/>
        <v/>
      </c>
      <c r="AL200" s="195" t="str">
        <f t="shared" si="373"/>
        <v/>
      </c>
      <c r="AM200" s="195" t="str">
        <f t="shared" si="373"/>
        <v/>
      </c>
      <c r="AN200" s="195" t="str">
        <f t="shared" si="373"/>
        <v/>
      </c>
      <c r="AO200" s="195" t="str">
        <f t="shared" si="373"/>
        <v/>
      </c>
      <c r="AP200" s="195" t="str">
        <f t="shared" si="373"/>
        <v/>
      </c>
      <c r="AQ200" s="196" t="str">
        <f>IF(J200&gt;0,"",IF(J201&gt;0,1,""))</f>
        <v/>
      </c>
      <c r="AR200" s="196" t="str">
        <f>IF(J200="","",IF(C200&gt;0,"",1))</f>
        <v/>
      </c>
      <c r="AS200" s="195" t="str">
        <f t="shared" si="400"/>
        <v/>
      </c>
      <c r="AT200" s="195" t="str">
        <f t="shared" si="400"/>
        <v/>
      </c>
      <c r="AU200" s="195" t="str">
        <f t="shared" si="400"/>
        <v/>
      </c>
      <c r="AV200" s="195" t="str">
        <f t="shared" si="400"/>
        <v/>
      </c>
      <c r="AW200" s="196">
        <f>COUNTIF($C$14:C200,C200)</f>
        <v>0</v>
      </c>
      <c r="AX200" s="195" t="str">
        <f t="shared" si="401"/>
        <v/>
      </c>
      <c r="AY200" s="195" t="str">
        <f t="shared" si="401"/>
        <v/>
      </c>
      <c r="AZ200" s="195" t="str">
        <f t="shared" si="401"/>
        <v/>
      </c>
      <c r="BA200" s="195" t="str">
        <f t="shared" si="401"/>
        <v/>
      </c>
    </row>
    <row r="201" spans="1:53" s="17" customFormat="1" ht="18" customHeight="1" thickBot="1">
      <c r="A201" s="344"/>
      <c r="B201" s="398"/>
      <c r="C201" s="400"/>
      <c r="D201" s="400"/>
      <c r="E201" s="400"/>
      <c r="F201" s="98" t="str">
        <f>IF(C200&gt;0,VLOOKUP(C200,女子登録情報!$A$1:$H$2000,5,0),"")</f>
        <v/>
      </c>
      <c r="G201" s="353"/>
      <c r="H201" s="353"/>
      <c r="I201" s="9" t="s">
        <v>33</v>
      </c>
      <c r="J201" s="99"/>
      <c r="K201" s="7" t="str">
        <f>IF(J201&gt;0,VLOOKUP(J201,女子登録情報!$J$2:$K$21,2,0),"")</f>
        <v/>
      </c>
      <c r="L201" s="9" t="s">
        <v>34</v>
      </c>
      <c r="M201" s="213"/>
      <c r="N201" s="101" t="str">
        <f t="shared" si="290"/>
        <v/>
      </c>
      <c r="O201" s="197"/>
      <c r="P201" s="387"/>
      <c r="Q201" s="388"/>
      <c r="R201" s="389"/>
      <c r="S201" s="330"/>
      <c r="T201" s="330"/>
      <c r="Y201" s="195" t="str">
        <f>IF(C200="","",COUNTIF($B$14:$C$462,C200))</f>
        <v/>
      </c>
      <c r="Z201" s="195" t="str">
        <f t="shared" ref="Z201" si="422">IF(C200="","",COUNTIF($J$14:$J$463,J201))</f>
        <v/>
      </c>
      <c r="AA201" s="195" t="str">
        <f t="shared" ref="AA201" si="423">IF(C200="","",IF(AND(Y201&gt;1,Z201&gt;1),1,""))</f>
        <v/>
      </c>
      <c r="AB201" s="195" t="str">
        <f t="shared" si="297"/>
        <v/>
      </c>
      <c r="AC201" s="195" t="str">
        <f t="shared" si="298"/>
        <v/>
      </c>
      <c r="AD201" s="195" t="str">
        <f t="shared" si="299"/>
        <v/>
      </c>
      <c r="AE201" s="195" t="str">
        <f t="shared" si="299"/>
        <v/>
      </c>
      <c r="AF201" s="195" t="str">
        <f t="shared" si="373"/>
        <v/>
      </c>
      <c r="AG201" s="195" t="str">
        <f t="shared" ref="AF201:AP224" si="424">IF($J201="","",COUNTIF($M201,AG$13))</f>
        <v/>
      </c>
      <c r="AH201" s="195" t="str">
        <f t="shared" si="424"/>
        <v/>
      </c>
      <c r="AI201" s="195" t="str">
        <f t="shared" si="424"/>
        <v/>
      </c>
      <c r="AJ201" s="195" t="str">
        <f t="shared" si="424"/>
        <v/>
      </c>
      <c r="AK201" s="195" t="str">
        <f t="shared" si="424"/>
        <v/>
      </c>
      <c r="AL201" s="195" t="str">
        <f t="shared" si="424"/>
        <v/>
      </c>
      <c r="AM201" s="195" t="str">
        <f t="shared" si="424"/>
        <v/>
      </c>
      <c r="AN201" s="195" t="str">
        <f t="shared" si="424"/>
        <v/>
      </c>
      <c r="AO201" s="195" t="str">
        <f t="shared" si="424"/>
        <v/>
      </c>
      <c r="AP201" s="195" t="str">
        <f t="shared" si="424"/>
        <v/>
      </c>
      <c r="AQ201" s="196" t="str">
        <f>IF(J201&gt;0,"",IF(J202&gt;0,1,""))</f>
        <v/>
      </c>
      <c r="AR201" s="196" t="str">
        <f>IF(J201="","",IF(C200&gt;0,"",1))</f>
        <v/>
      </c>
      <c r="AS201" s="195" t="str">
        <f t="shared" si="400"/>
        <v/>
      </c>
      <c r="AT201" s="195" t="str">
        <f t="shared" si="400"/>
        <v/>
      </c>
      <c r="AU201" s="195" t="str">
        <f t="shared" si="400"/>
        <v/>
      </c>
      <c r="AV201" s="195" t="str">
        <f t="shared" si="400"/>
        <v/>
      </c>
      <c r="AW201" s="196"/>
      <c r="AX201" s="195" t="str">
        <f t="shared" si="401"/>
        <v/>
      </c>
      <c r="AY201" s="195" t="str">
        <f t="shared" si="401"/>
        <v/>
      </c>
      <c r="AZ201" s="195" t="str">
        <f t="shared" si="401"/>
        <v/>
      </c>
      <c r="BA201" s="195" t="str">
        <f t="shared" si="401"/>
        <v/>
      </c>
    </row>
    <row r="202" spans="1:53" s="17" customFormat="1" ht="18" customHeight="1" thickBot="1">
      <c r="A202" s="345"/>
      <c r="B202" s="401" t="s">
        <v>35</v>
      </c>
      <c r="C202" s="392"/>
      <c r="D202" s="102"/>
      <c r="E202" s="102"/>
      <c r="F202" s="103"/>
      <c r="G202" s="354"/>
      <c r="H202" s="354"/>
      <c r="I202" s="10" t="s">
        <v>36</v>
      </c>
      <c r="J202" s="100"/>
      <c r="K202" s="11" t="str">
        <f>IF(J202&gt;0,VLOOKUP(J202,女子登録情報!$J$2:$K$21,2,0),"")</f>
        <v/>
      </c>
      <c r="L202" s="12" t="s">
        <v>37</v>
      </c>
      <c r="M202" s="214"/>
      <c r="N202" s="101" t="str">
        <f t="shared" si="290"/>
        <v/>
      </c>
      <c r="O202" s="200"/>
      <c r="P202" s="394"/>
      <c r="Q202" s="395"/>
      <c r="R202" s="396"/>
      <c r="S202" s="331"/>
      <c r="T202" s="331"/>
      <c r="Y202" s="195" t="str">
        <f>IF(C200="","",COUNTIF($B$14:$C$462,C200))</f>
        <v/>
      </c>
      <c r="Z202" s="195" t="str">
        <f t="shared" ref="Z202" si="425">IF(C200="","",COUNTIF($J$14:$J$463,J202))</f>
        <v/>
      </c>
      <c r="AA202" s="195" t="str">
        <f t="shared" ref="AA202" si="426">IF(C200="","",IF(AND(Y202&gt;1,Z202&gt;1),1,""))</f>
        <v/>
      </c>
      <c r="AB202" s="195" t="str">
        <f t="shared" si="297"/>
        <v/>
      </c>
      <c r="AC202" s="195" t="str">
        <f t="shared" si="298"/>
        <v/>
      </c>
      <c r="AD202" s="195" t="str">
        <f t="shared" si="299"/>
        <v/>
      </c>
      <c r="AE202" s="195" t="str">
        <f t="shared" si="299"/>
        <v/>
      </c>
      <c r="AF202" s="195" t="str">
        <f t="shared" si="424"/>
        <v/>
      </c>
      <c r="AG202" s="195" t="str">
        <f t="shared" si="424"/>
        <v/>
      </c>
      <c r="AH202" s="195" t="str">
        <f t="shared" si="424"/>
        <v/>
      </c>
      <c r="AI202" s="195" t="str">
        <f t="shared" si="424"/>
        <v/>
      </c>
      <c r="AJ202" s="195" t="str">
        <f t="shared" si="424"/>
        <v/>
      </c>
      <c r="AK202" s="195" t="str">
        <f t="shared" si="424"/>
        <v/>
      </c>
      <c r="AL202" s="195" t="str">
        <f t="shared" si="424"/>
        <v/>
      </c>
      <c r="AM202" s="195" t="str">
        <f t="shared" si="424"/>
        <v/>
      </c>
      <c r="AN202" s="195" t="str">
        <f t="shared" si="424"/>
        <v/>
      </c>
      <c r="AO202" s="195" t="str">
        <f t="shared" si="424"/>
        <v/>
      </c>
      <c r="AP202" s="195" t="str">
        <f t="shared" si="424"/>
        <v/>
      </c>
      <c r="AQ202" s="196" t="str">
        <f>IF(C200="","",IF(S200&gt;0,"",IF(T200&gt;0,"",IF(COUNTBLANK(J200:J202)&lt;3,"",1))))</f>
        <v/>
      </c>
      <c r="AR202" s="196" t="str">
        <f>IF(J202="","",IF(C200&gt;0,"",1))</f>
        <v/>
      </c>
      <c r="AS202" s="195" t="str">
        <f t="shared" si="400"/>
        <v/>
      </c>
      <c r="AT202" s="195" t="str">
        <f t="shared" si="400"/>
        <v/>
      </c>
      <c r="AU202" s="195" t="str">
        <f t="shared" si="400"/>
        <v/>
      </c>
      <c r="AV202" s="195" t="str">
        <f t="shared" si="400"/>
        <v/>
      </c>
      <c r="AW202" s="196"/>
      <c r="AX202" s="195" t="str">
        <f t="shared" si="401"/>
        <v/>
      </c>
      <c r="AY202" s="195" t="str">
        <f t="shared" si="401"/>
        <v/>
      </c>
      <c r="AZ202" s="195" t="str">
        <f t="shared" si="401"/>
        <v/>
      </c>
      <c r="BA202" s="195" t="str">
        <f t="shared" si="401"/>
        <v/>
      </c>
    </row>
    <row r="203" spans="1:53" s="17" customFormat="1" ht="18" customHeight="1" thickTop="1" thickBot="1">
      <c r="A203" s="343">
        <v>64</v>
      </c>
      <c r="B203" s="397" t="s">
        <v>1234</v>
      </c>
      <c r="C203" s="399"/>
      <c r="D203" s="399" t="str">
        <f>IF(C203&gt;0,VLOOKUP(C203,女子登録情報!$A$1:$H$2000,3,0),"")</f>
        <v/>
      </c>
      <c r="E203" s="399" t="str">
        <f>IF(C203&gt;0,VLOOKUP(C203,女子登録情報!$A$1:$H$2000,4,0),"")</f>
        <v/>
      </c>
      <c r="F203" s="97" t="str">
        <f>IF(C203&gt;0,VLOOKUP(C203,女子登録情報!$A$1:$H$2000,8,0),"")</f>
        <v/>
      </c>
      <c r="G203" s="352" t="e">
        <f>IF(F204&gt;0,VLOOKUP(F204,女子登録情報!$M$2:$N$48,2,0),"")</f>
        <v>#N/A</v>
      </c>
      <c r="H203" s="352" t="str">
        <f>IF(C203&gt;0,TEXT(C203,"100000000"),"")</f>
        <v/>
      </c>
      <c r="I203" s="6" t="s">
        <v>29</v>
      </c>
      <c r="J203" s="99"/>
      <c r="K203" s="7" t="str">
        <f>IF(J203&gt;0,VLOOKUP(J203,女子登録情報!$J$1:$K$21,2,0),"")</f>
        <v/>
      </c>
      <c r="L203" s="6" t="s">
        <v>32</v>
      </c>
      <c r="M203" s="205"/>
      <c r="N203" s="101" t="str">
        <f t="shared" si="290"/>
        <v/>
      </c>
      <c r="O203" s="197"/>
      <c r="P203" s="373"/>
      <c r="Q203" s="374"/>
      <c r="R203" s="375"/>
      <c r="S203" s="329" t="str">
        <f>IF(C203="","",IF(COUNTIF('様式Ⅱ(女子4×100mR)'!$C$18:$C$29,C203)=0,"",$A$5))</f>
        <v/>
      </c>
      <c r="T203" s="329" t="str">
        <f>IF(C203="","",IF(COUNTIF('様式Ⅱ(女子4×400mR)'!$C$18:$C$29,C203)=0,"",$A$5))</f>
        <v/>
      </c>
      <c r="Y203" s="195" t="str">
        <f>IF(C203="","",COUNTIF($B$14:$C$462,C203))</f>
        <v/>
      </c>
      <c r="Z203" s="195" t="str">
        <f t="shared" ref="Z203" si="427">IF(C203="","",COUNTIF($J$14:$J$463,J203))</f>
        <v/>
      </c>
      <c r="AA203" s="195" t="str">
        <f t="shared" ref="AA203" si="428">IF(C203="","",IF(AND(Y203&gt;1,Z203&gt;1),1,""))</f>
        <v/>
      </c>
      <c r="AB203" s="195" t="str">
        <f t="shared" si="297"/>
        <v/>
      </c>
      <c r="AC203" s="195" t="str">
        <f t="shared" si="298"/>
        <v/>
      </c>
      <c r="AD203" s="195" t="str">
        <f t="shared" si="299"/>
        <v/>
      </c>
      <c r="AE203" s="195" t="str">
        <f t="shared" si="299"/>
        <v/>
      </c>
      <c r="AF203" s="195" t="str">
        <f t="shared" si="424"/>
        <v/>
      </c>
      <c r="AG203" s="195" t="str">
        <f t="shared" si="424"/>
        <v/>
      </c>
      <c r="AH203" s="195" t="str">
        <f t="shared" si="424"/>
        <v/>
      </c>
      <c r="AI203" s="195" t="str">
        <f t="shared" si="424"/>
        <v/>
      </c>
      <c r="AJ203" s="195" t="str">
        <f t="shared" si="424"/>
        <v/>
      </c>
      <c r="AK203" s="195" t="str">
        <f t="shared" si="424"/>
        <v/>
      </c>
      <c r="AL203" s="195" t="str">
        <f t="shared" si="424"/>
        <v/>
      </c>
      <c r="AM203" s="195" t="str">
        <f t="shared" si="424"/>
        <v/>
      </c>
      <c r="AN203" s="195" t="str">
        <f t="shared" si="424"/>
        <v/>
      </c>
      <c r="AO203" s="195" t="str">
        <f t="shared" si="424"/>
        <v/>
      </c>
      <c r="AP203" s="195" t="str">
        <f t="shared" si="424"/>
        <v/>
      </c>
      <c r="AQ203" s="196" t="str">
        <f>IF(J203&gt;0,"",IF(J204&gt;0,1,""))</f>
        <v/>
      </c>
      <c r="AR203" s="196" t="str">
        <f>IF(J203="","",IF(C203&gt;0,"",1))</f>
        <v/>
      </c>
      <c r="AS203" s="195" t="str">
        <f t="shared" si="400"/>
        <v/>
      </c>
      <c r="AT203" s="195" t="str">
        <f t="shared" si="400"/>
        <v/>
      </c>
      <c r="AU203" s="195" t="str">
        <f t="shared" si="400"/>
        <v/>
      </c>
      <c r="AV203" s="195" t="str">
        <f t="shared" si="400"/>
        <v/>
      </c>
      <c r="AW203" s="196">
        <f>COUNTIF($C$14:C203,C203)</f>
        <v>0</v>
      </c>
      <c r="AX203" s="195" t="str">
        <f t="shared" si="401"/>
        <v/>
      </c>
      <c r="AY203" s="195" t="str">
        <f t="shared" si="401"/>
        <v/>
      </c>
      <c r="AZ203" s="195" t="str">
        <f t="shared" si="401"/>
        <v/>
      </c>
      <c r="BA203" s="195" t="str">
        <f t="shared" si="401"/>
        <v/>
      </c>
    </row>
    <row r="204" spans="1:53" s="17" customFormat="1" ht="18" customHeight="1" thickBot="1">
      <c r="A204" s="344"/>
      <c r="B204" s="398"/>
      <c r="C204" s="400"/>
      <c r="D204" s="400"/>
      <c r="E204" s="400"/>
      <c r="F204" s="98" t="str">
        <f>IF(C203&gt;0,VLOOKUP(C203,女子登録情報!$A$1:$H$2000,5,0),"")</f>
        <v/>
      </c>
      <c r="G204" s="353"/>
      <c r="H204" s="353"/>
      <c r="I204" s="9" t="s">
        <v>33</v>
      </c>
      <c r="J204" s="99"/>
      <c r="K204" s="7" t="str">
        <f>IF(J204&gt;0,VLOOKUP(J204,女子登録情報!$J$2:$K$21,2,0),"")</f>
        <v/>
      </c>
      <c r="L204" s="9" t="s">
        <v>34</v>
      </c>
      <c r="M204" s="213"/>
      <c r="N204" s="101" t="str">
        <f t="shared" si="290"/>
        <v/>
      </c>
      <c r="O204" s="197"/>
      <c r="P204" s="387"/>
      <c r="Q204" s="388"/>
      <c r="R204" s="389"/>
      <c r="S204" s="330"/>
      <c r="T204" s="330"/>
      <c r="Y204" s="195" t="str">
        <f>IF(C203="","",COUNTIF($B$14:$C$462,C203))</f>
        <v/>
      </c>
      <c r="Z204" s="195" t="str">
        <f t="shared" ref="Z204" si="429">IF(C203="","",COUNTIF($J$14:$J$463,J204))</f>
        <v/>
      </c>
      <c r="AA204" s="195" t="str">
        <f t="shared" ref="AA204" si="430">IF(C203="","",IF(AND(Y204&gt;1,Z204&gt;1),1,""))</f>
        <v/>
      </c>
      <c r="AB204" s="195" t="str">
        <f t="shared" si="297"/>
        <v/>
      </c>
      <c r="AC204" s="195" t="str">
        <f t="shared" si="298"/>
        <v/>
      </c>
      <c r="AD204" s="195" t="str">
        <f t="shared" si="299"/>
        <v/>
      </c>
      <c r="AE204" s="195" t="str">
        <f t="shared" si="299"/>
        <v/>
      </c>
      <c r="AF204" s="195" t="str">
        <f t="shared" si="424"/>
        <v/>
      </c>
      <c r="AG204" s="195" t="str">
        <f t="shared" si="424"/>
        <v/>
      </c>
      <c r="AH204" s="195" t="str">
        <f t="shared" si="424"/>
        <v/>
      </c>
      <c r="AI204" s="195" t="str">
        <f t="shared" si="424"/>
        <v/>
      </c>
      <c r="AJ204" s="195" t="str">
        <f t="shared" si="424"/>
        <v/>
      </c>
      <c r="AK204" s="195" t="str">
        <f t="shared" si="424"/>
        <v/>
      </c>
      <c r="AL204" s="195" t="str">
        <f t="shared" si="424"/>
        <v/>
      </c>
      <c r="AM204" s="195" t="str">
        <f t="shared" si="424"/>
        <v/>
      </c>
      <c r="AN204" s="195" t="str">
        <f t="shared" si="424"/>
        <v/>
      </c>
      <c r="AO204" s="195" t="str">
        <f t="shared" si="424"/>
        <v/>
      </c>
      <c r="AP204" s="195" t="str">
        <f t="shared" si="424"/>
        <v/>
      </c>
      <c r="AQ204" s="196" t="str">
        <f>IF(J204&gt;0,"",IF(J205&gt;0,1,""))</f>
        <v/>
      </c>
      <c r="AR204" s="196" t="str">
        <f>IF(J204="","",IF(C203&gt;0,"",1))</f>
        <v/>
      </c>
      <c r="AS204" s="195" t="str">
        <f t="shared" si="400"/>
        <v/>
      </c>
      <c r="AT204" s="195" t="str">
        <f t="shared" si="400"/>
        <v/>
      </c>
      <c r="AU204" s="195" t="str">
        <f t="shared" si="400"/>
        <v/>
      </c>
      <c r="AV204" s="195" t="str">
        <f t="shared" si="400"/>
        <v/>
      </c>
      <c r="AW204" s="196"/>
      <c r="AX204" s="195" t="str">
        <f t="shared" si="401"/>
        <v/>
      </c>
      <c r="AY204" s="195" t="str">
        <f t="shared" si="401"/>
        <v/>
      </c>
      <c r="AZ204" s="195" t="str">
        <f t="shared" si="401"/>
        <v/>
      </c>
      <c r="BA204" s="195" t="str">
        <f t="shared" si="401"/>
        <v/>
      </c>
    </row>
    <row r="205" spans="1:53" s="17" customFormat="1" ht="18" customHeight="1" thickBot="1">
      <c r="A205" s="345"/>
      <c r="B205" s="401" t="s">
        <v>35</v>
      </c>
      <c r="C205" s="392"/>
      <c r="D205" s="102"/>
      <c r="E205" s="102"/>
      <c r="F205" s="103"/>
      <c r="G205" s="354"/>
      <c r="H205" s="354"/>
      <c r="I205" s="10" t="s">
        <v>36</v>
      </c>
      <c r="J205" s="100"/>
      <c r="K205" s="11" t="str">
        <f>IF(J205&gt;0,VLOOKUP(J205,女子登録情報!$J$2:$K$21,2,0),"")</f>
        <v/>
      </c>
      <c r="L205" s="12" t="s">
        <v>37</v>
      </c>
      <c r="M205" s="214"/>
      <c r="N205" s="101" t="str">
        <f t="shared" si="290"/>
        <v/>
      </c>
      <c r="O205" s="200"/>
      <c r="P205" s="394"/>
      <c r="Q205" s="395"/>
      <c r="R205" s="396"/>
      <c r="S205" s="331"/>
      <c r="T205" s="331"/>
      <c r="Y205" s="195" t="str">
        <f>IF(C203="","",COUNTIF($B$14:$C$462,C203))</f>
        <v/>
      </c>
      <c r="Z205" s="195" t="str">
        <f t="shared" ref="Z205" si="431">IF(C203="","",COUNTIF($J$14:$J$463,J205))</f>
        <v/>
      </c>
      <c r="AA205" s="195" t="str">
        <f t="shared" ref="AA205" si="432">IF(C203="","",IF(AND(Y205&gt;1,Z205&gt;1),1,""))</f>
        <v/>
      </c>
      <c r="AB205" s="195" t="str">
        <f t="shared" si="297"/>
        <v/>
      </c>
      <c r="AC205" s="195" t="str">
        <f t="shared" si="298"/>
        <v/>
      </c>
      <c r="AD205" s="195" t="str">
        <f t="shared" si="299"/>
        <v/>
      </c>
      <c r="AE205" s="195" t="str">
        <f t="shared" si="299"/>
        <v/>
      </c>
      <c r="AF205" s="195" t="str">
        <f t="shared" si="424"/>
        <v/>
      </c>
      <c r="AG205" s="195" t="str">
        <f t="shared" si="424"/>
        <v/>
      </c>
      <c r="AH205" s="195" t="str">
        <f t="shared" si="424"/>
        <v/>
      </c>
      <c r="AI205" s="195" t="str">
        <f t="shared" si="424"/>
        <v/>
      </c>
      <c r="AJ205" s="195" t="str">
        <f t="shared" si="424"/>
        <v/>
      </c>
      <c r="AK205" s="195" t="str">
        <f t="shared" si="424"/>
        <v/>
      </c>
      <c r="AL205" s="195" t="str">
        <f t="shared" si="424"/>
        <v/>
      </c>
      <c r="AM205" s="195" t="str">
        <f t="shared" si="424"/>
        <v/>
      </c>
      <c r="AN205" s="195" t="str">
        <f t="shared" si="424"/>
        <v/>
      </c>
      <c r="AO205" s="195" t="str">
        <f t="shared" si="424"/>
        <v/>
      </c>
      <c r="AP205" s="195" t="str">
        <f t="shared" si="424"/>
        <v/>
      </c>
      <c r="AQ205" s="196" t="str">
        <f>IF(C203="","",IF(S203&gt;0,"",IF(T203&gt;0,"",IF(COUNTBLANK(J203:J205)&lt;3,"",1))))</f>
        <v/>
      </c>
      <c r="AR205" s="196" t="str">
        <f>IF(J205="","",IF(C203&gt;0,"",1))</f>
        <v/>
      </c>
      <c r="AS205" s="195" t="str">
        <f t="shared" si="400"/>
        <v/>
      </c>
      <c r="AT205" s="195" t="str">
        <f t="shared" si="400"/>
        <v/>
      </c>
      <c r="AU205" s="195" t="str">
        <f t="shared" si="400"/>
        <v/>
      </c>
      <c r="AV205" s="195" t="str">
        <f t="shared" si="400"/>
        <v/>
      </c>
      <c r="AW205" s="196"/>
      <c r="AX205" s="195" t="str">
        <f t="shared" si="401"/>
        <v/>
      </c>
      <c r="AY205" s="195" t="str">
        <f t="shared" si="401"/>
        <v/>
      </c>
      <c r="AZ205" s="195" t="str">
        <f t="shared" si="401"/>
        <v/>
      </c>
      <c r="BA205" s="195" t="str">
        <f t="shared" si="401"/>
        <v/>
      </c>
    </row>
    <row r="206" spans="1:53" s="17" customFormat="1" ht="18" customHeight="1" thickTop="1" thickBot="1">
      <c r="A206" s="343">
        <v>65</v>
      </c>
      <c r="B206" s="397" t="s">
        <v>1234</v>
      </c>
      <c r="C206" s="399"/>
      <c r="D206" s="399" t="str">
        <f>IF(C206&gt;0,VLOOKUP(C206,女子登録情報!$A$1:$H$2000,3,0),"")</f>
        <v/>
      </c>
      <c r="E206" s="399" t="str">
        <f>IF(C206&gt;0,VLOOKUP(C206,女子登録情報!$A$1:$H$2000,4,0),"")</f>
        <v/>
      </c>
      <c r="F206" s="97" t="str">
        <f>IF(C206&gt;0,VLOOKUP(C206,女子登録情報!$A$1:$H$2000,8,0),"")</f>
        <v/>
      </c>
      <c r="G206" s="352" t="e">
        <f>IF(F207&gt;0,VLOOKUP(F207,女子登録情報!$M$2:$N$48,2,0),"")</f>
        <v>#N/A</v>
      </c>
      <c r="H206" s="352" t="str">
        <f>IF(C206&gt;0,TEXT(C206,"100000000"),"")</f>
        <v/>
      </c>
      <c r="I206" s="6" t="s">
        <v>29</v>
      </c>
      <c r="J206" s="99"/>
      <c r="K206" s="7" t="str">
        <f>IF(J206&gt;0,VLOOKUP(J206,女子登録情報!$J$1:$K$21,2,0),"")</f>
        <v/>
      </c>
      <c r="L206" s="6" t="s">
        <v>32</v>
      </c>
      <c r="M206" s="205"/>
      <c r="N206" s="101" t="str">
        <f t="shared" ref="N206:N269" si="433">IF(K206="","",LEFT(K206,5)&amp;" "&amp;IF(OR(LEFT(K206,3)*1&lt;70,LEFT(K206,3)*1&gt;100),REPT(0,7-LEN(M206)),REPT(0,5-LEN(M206)))&amp;M206)</f>
        <v/>
      </c>
      <c r="O206" s="197"/>
      <c r="P206" s="373"/>
      <c r="Q206" s="374"/>
      <c r="R206" s="375"/>
      <c r="S206" s="329" t="str">
        <f>IF(C206="","",IF(COUNTIF('様式Ⅱ(女子4×100mR)'!$C$18:$C$29,C206)=0,"",$A$5))</f>
        <v/>
      </c>
      <c r="T206" s="329" t="str">
        <f>IF(C206="","",IF(COUNTIF('様式Ⅱ(女子4×400mR)'!$C$18:$C$29,C206)=0,"",$A$5))</f>
        <v/>
      </c>
      <c r="Y206" s="195" t="str">
        <f>IF(C206="","",COUNTIF($B$14:$C$462,C206))</f>
        <v/>
      </c>
      <c r="Z206" s="195" t="str">
        <f t="shared" ref="Z206" si="434">IF(C206="","",COUNTIF($J$14:$J$463,J206))</f>
        <v/>
      </c>
      <c r="AA206" s="195" t="str">
        <f t="shared" ref="AA206" si="435">IF(C206="","",IF(AND(Y206&gt;1,Z206&gt;1),1,""))</f>
        <v/>
      </c>
      <c r="AB206" s="195" t="str">
        <f t="shared" si="297"/>
        <v/>
      </c>
      <c r="AC206" s="195" t="str">
        <f t="shared" si="298"/>
        <v/>
      </c>
      <c r="AD206" s="195" t="str">
        <f t="shared" si="299"/>
        <v/>
      </c>
      <c r="AE206" s="195" t="str">
        <f t="shared" si="299"/>
        <v/>
      </c>
      <c r="AF206" s="195" t="str">
        <f t="shared" si="424"/>
        <v/>
      </c>
      <c r="AG206" s="195" t="str">
        <f t="shared" si="424"/>
        <v/>
      </c>
      <c r="AH206" s="195" t="str">
        <f t="shared" si="424"/>
        <v/>
      </c>
      <c r="AI206" s="195" t="str">
        <f t="shared" si="424"/>
        <v/>
      </c>
      <c r="AJ206" s="195" t="str">
        <f t="shared" si="424"/>
        <v/>
      </c>
      <c r="AK206" s="195" t="str">
        <f t="shared" si="424"/>
        <v/>
      </c>
      <c r="AL206" s="195" t="str">
        <f t="shared" si="424"/>
        <v/>
      </c>
      <c r="AM206" s="195" t="str">
        <f t="shared" si="424"/>
        <v/>
      </c>
      <c r="AN206" s="195" t="str">
        <f t="shared" si="424"/>
        <v/>
      </c>
      <c r="AO206" s="195" t="str">
        <f t="shared" si="424"/>
        <v/>
      </c>
      <c r="AP206" s="195" t="str">
        <f t="shared" si="424"/>
        <v/>
      </c>
      <c r="AQ206" s="196" t="str">
        <f>IF(J206&gt;0,"",IF(J207&gt;0,1,""))</f>
        <v/>
      </c>
      <c r="AR206" s="196" t="str">
        <f>IF(J206="","",IF(C206&gt;0,"",1))</f>
        <v/>
      </c>
      <c r="AS206" s="195" t="str">
        <f t="shared" ref="AS206:AV221" si="436">IF($J206="","",COUNTIF($M206,AS$13))</f>
        <v/>
      </c>
      <c r="AT206" s="195" t="str">
        <f t="shared" si="436"/>
        <v/>
      </c>
      <c r="AU206" s="195" t="str">
        <f t="shared" si="436"/>
        <v/>
      </c>
      <c r="AV206" s="195" t="str">
        <f t="shared" si="436"/>
        <v/>
      </c>
      <c r="AW206" s="196">
        <f>COUNTIF($C$14:C206,C206)</f>
        <v>0</v>
      </c>
      <c r="AX206" s="195" t="str">
        <f t="shared" ref="AX206:BA221" si="437">IF($J206="","",COUNTIF($M206,AX$13))</f>
        <v/>
      </c>
      <c r="AY206" s="195" t="str">
        <f t="shared" si="437"/>
        <v/>
      </c>
      <c r="AZ206" s="195" t="str">
        <f t="shared" si="437"/>
        <v/>
      </c>
      <c r="BA206" s="195" t="str">
        <f t="shared" si="437"/>
        <v/>
      </c>
    </row>
    <row r="207" spans="1:53" s="17" customFormat="1" ht="18" customHeight="1" thickBot="1">
      <c r="A207" s="344"/>
      <c r="B207" s="398"/>
      <c r="C207" s="400"/>
      <c r="D207" s="400"/>
      <c r="E207" s="400"/>
      <c r="F207" s="98" t="str">
        <f>IF(C206&gt;0,VLOOKUP(C206,女子登録情報!$A$1:$H$2000,5,0),"")</f>
        <v/>
      </c>
      <c r="G207" s="353"/>
      <c r="H207" s="353"/>
      <c r="I207" s="9" t="s">
        <v>33</v>
      </c>
      <c r="J207" s="99"/>
      <c r="K207" s="7" t="str">
        <f>IF(J207&gt;0,VLOOKUP(J207,女子登録情報!$J$2:$K$21,2,0),"")</f>
        <v/>
      </c>
      <c r="L207" s="9" t="s">
        <v>34</v>
      </c>
      <c r="M207" s="213"/>
      <c r="N207" s="101" t="str">
        <f t="shared" si="433"/>
        <v/>
      </c>
      <c r="O207" s="197"/>
      <c r="P207" s="387"/>
      <c r="Q207" s="388"/>
      <c r="R207" s="389"/>
      <c r="S207" s="330"/>
      <c r="T207" s="330"/>
      <c r="Y207" s="195" t="str">
        <f>IF(C206="","",COUNTIF($B$14:$C$462,C206))</f>
        <v/>
      </c>
      <c r="Z207" s="195" t="str">
        <f t="shared" ref="Z207" si="438">IF(C206="","",COUNTIF($J$14:$J$463,J207))</f>
        <v/>
      </c>
      <c r="AA207" s="195" t="str">
        <f t="shared" ref="AA207" si="439">IF(C206="","",IF(AND(Y207&gt;1,Z207&gt;1),1,""))</f>
        <v/>
      </c>
      <c r="AB207" s="195" t="str">
        <f t="shared" ref="AB207:AB270" si="440">IF(O207="","",IF(AND(O207&gt;20170100,20180917&gt;O207),0,1))</f>
        <v/>
      </c>
      <c r="AC207" s="195" t="str">
        <f t="shared" ref="AC207:AC270" si="441">IF($J207="","",COUNTIF($M207,$AC$13))</f>
        <v/>
      </c>
      <c r="AD207" s="195" t="str">
        <f t="shared" ref="AD207:AE270" si="442">IF($J207="","",COUNTIF($M207,AD$13))</f>
        <v/>
      </c>
      <c r="AE207" s="195" t="str">
        <f t="shared" si="442"/>
        <v/>
      </c>
      <c r="AF207" s="195" t="str">
        <f t="shared" si="424"/>
        <v/>
      </c>
      <c r="AG207" s="195" t="str">
        <f t="shared" si="424"/>
        <v/>
      </c>
      <c r="AH207" s="195" t="str">
        <f t="shared" si="424"/>
        <v/>
      </c>
      <c r="AI207" s="195" t="str">
        <f t="shared" si="424"/>
        <v/>
      </c>
      <c r="AJ207" s="195" t="str">
        <f t="shared" si="424"/>
        <v/>
      </c>
      <c r="AK207" s="195" t="str">
        <f t="shared" si="424"/>
        <v/>
      </c>
      <c r="AL207" s="195" t="str">
        <f t="shared" si="424"/>
        <v/>
      </c>
      <c r="AM207" s="195" t="str">
        <f t="shared" si="424"/>
        <v/>
      </c>
      <c r="AN207" s="195" t="str">
        <f t="shared" si="424"/>
        <v/>
      </c>
      <c r="AO207" s="195" t="str">
        <f t="shared" si="424"/>
        <v/>
      </c>
      <c r="AP207" s="195" t="str">
        <f t="shared" si="424"/>
        <v/>
      </c>
      <c r="AQ207" s="196" t="str">
        <f>IF(J207&gt;0,"",IF(J208&gt;0,1,""))</f>
        <v/>
      </c>
      <c r="AR207" s="196" t="str">
        <f>IF(J207="","",IF(C206&gt;0,"",1))</f>
        <v/>
      </c>
      <c r="AS207" s="195" t="str">
        <f t="shared" si="436"/>
        <v/>
      </c>
      <c r="AT207" s="195" t="str">
        <f t="shared" si="436"/>
        <v/>
      </c>
      <c r="AU207" s="195" t="str">
        <f t="shared" si="436"/>
        <v/>
      </c>
      <c r="AV207" s="195" t="str">
        <f t="shared" si="436"/>
        <v/>
      </c>
      <c r="AW207" s="196"/>
      <c r="AX207" s="195" t="str">
        <f t="shared" si="437"/>
        <v/>
      </c>
      <c r="AY207" s="195" t="str">
        <f t="shared" si="437"/>
        <v/>
      </c>
      <c r="AZ207" s="195" t="str">
        <f t="shared" si="437"/>
        <v/>
      </c>
      <c r="BA207" s="195" t="str">
        <f t="shared" si="437"/>
        <v/>
      </c>
    </row>
    <row r="208" spans="1:53" s="17" customFormat="1" ht="18" customHeight="1" thickBot="1">
      <c r="A208" s="345"/>
      <c r="B208" s="401" t="s">
        <v>35</v>
      </c>
      <c r="C208" s="392"/>
      <c r="D208" s="102"/>
      <c r="E208" s="102"/>
      <c r="F208" s="103"/>
      <c r="G208" s="354"/>
      <c r="H208" s="354"/>
      <c r="I208" s="10" t="s">
        <v>36</v>
      </c>
      <c r="J208" s="100"/>
      <c r="K208" s="11" t="str">
        <f>IF(J208&gt;0,VLOOKUP(J208,女子登録情報!$J$2:$K$21,2,0),"")</f>
        <v/>
      </c>
      <c r="L208" s="12" t="s">
        <v>37</v>
      </c>
      <c r="M208" s="214"/>
      <c r="N208" s="101" t="str">
        <f t="shared" si="433"/>
        <v/>
      </c>
      <c r="O208" s="200"/>
      <c r="P208" s="394"/>
      <c r="Q208" s="395"/>
      <c r="R208" s="396"/>
      <c r="S208" s="331"/>
      <c r="T208" s="331"/>
      <c r="Y208" s="195" t="str">
        <f>IF(C206="","",COUNTIF($B$14:$C$462,C206))</f>
        <v/>
      </c>
      <c r="Z208" s="195" t="str">
        <f t="shared" ref="Z208" si="443">IF(C206="","",COUNTIF($J$14:$J$463,J208))</f>
        <v/>
      </c>
      <c r="AA208" s="195" t="str">
        <f t="shared" ref="AA208" si="444">IF(C206="","",IF(AND(Y208&gt;1,Z208&gt;1),1,""))</f>
        <v/>
      </c>
      <c r="AB208" s="195" t="str">
        <f t="shared" si="440"/>
        <v/>
      </c>
      <c r="AC208" s="195" t="str">
        <f t="shared" si="441"/>
        <v/>
      </c>
      <c r="AD208" s="195" t="str">
        <f t="shared" si="442"/>
        <v/>
      </c>
      <c r="AE208" s="195" t="str">
        <f t="shared" si="442"/>
        <v/>
      </c>
      <c r="AF208" s="195" t="str">
        <f t="shared" si="424"/>
        <v/>
      </c>
      <c r="AG208" s="195" t="str">
        <f t="shared" si="424"/>
        <v/>
      </c>
      <c r="AH208" s="195" t="str">
        <f t="shared" si="424"/>
        <v/>
      </c>
      <c r="AI208" s="195" t="str">
        <f t="shared" si="424"/>
        <v/>
      </c>
      <c r="AJ208" s="195" t="str">
        <f t="shared" si="424"/>
        <v/>
      </c>
      <c r="AK208" s="195" t="str">
        <f t="shared" si="424"/>
        <v/>
      </c>
      <c r="AL208" s="195" t="str">
        <f t="shared" si="424"/>
        <v/>
      </c>
      <c r="AM208" s="195" t="str">
        <f t="shared" si="424"/>
        <v/>
      </c>
      <c r="AN208" s="195" t="str">
        <f t="shared" si="424"/>
        <v/>
      </c>
      <c r="AO208" s="195" t="str">
        <f t="shared" si="424"/>
        <v/>
      </c>
      <c r="AP208" s="195" t="str">
        <f t="shared" si="424"/>
        <v/>
      </c>
      <c r="AQ208" s="196" t="str">
        <f>IF(C206="","",IF(S206&gt;0,"",IF(T206&gt;0,"",IF(COUNTBLANK(J206:J208)&lt;3,"",1))))</f>
        <v/>
      </c>
      <c r="AR208" s="196" t="str">
        <f>IF(J208="","",IF(C206&gt;0,"",1))</f>
        <v/>
      </c>
      <c r="AS208" s="195" t="str">
        <f t="shared" si="436"/>
        <v/>
      </c>
      <c r="AT208" s="195" t="str">
        <f t="shared" si="436"/>
        <v/>
      </c>
      <c r="AU208" s="195" t="str">
        <f t="shared" si="436"/>
        <v/>
      </c>
      <c r="AV208" s="195" t="str">
        <f t="shared" si="436"/>
        <v/>
      </c>
      <c r="AW208" s="196"/>
      <c r="AX208" s="195" t="str">
        <f t="shared" si="437"/>
        <v/>
      </c>
      <c r="AY208" s="195" t="str">
        <f t="shared" si="437"/>
        <v/>
      </c>
      <c r="AZ208" s="195" t="str">
        <f t="shared" si="437"/>
        <v/>
      </c>
      <c r="BA208" s="195" t="str">
        <f t="shared" si="437"/>
        <v/>
      </c>
    </row>
    <row r="209" spans="1:53" s="17" customFormat="1" ht="18" customHeight="1" thickTop="1" thickBot="1">
      <c r="A209" s="343">
        <v>66</v>
      </c>
      <c r="B209" s="397" t="s">
        <v>1234</v>
      </c>
      <c r="C209" s="399"/>
      <c r="D209" s="399" t="str">
        <f>IF(C209&gt;0,VLOOKUP(C209,女子登録情報!$A$1:$H$2000,3,0),"")</f>
        <v/>
      </c>
      <c r="E209" s="399" t="str">
        <f>IF(C209&gt;0,VLOOKUP(C209,女子登録情報!$A$1:$H$2000,4,0),"")</f>
        <v/>
      </c>
      <c r="F209" s="97" t="str">
        <f>IF(C209&gt;0,VLOOKUP(C209,女子登録情報!$A$1:$H$2000,8,0),"")</f>
        <v/>
      </c>
      <c r="G209" s="352" t="e">
        <f>IF(F210&gt;0,VLOOKUP(F210,女子登録情報!$M$2:$N$48,2,0),"")</f>
        <v>#N/A</v>
      </c>
      <c r="H209" s="352" t="str">
        <f>IF(C209&gt;0,TEXT(C209,"100000000"),"")</f>
        <v/>
      </c>
      <c r="I209" s="6" t="s">
        <v>29</v>
      </c>
      <c r="J209" s="99"/>
      <c r="K209" s="7" t="str">
        <f>IF(J209&gt;0,VLOOKUP(J209,女子登録情報!$J$1:$K$21,2,0),"")</f>
        <v/>
      </c>
      <c r="L209" s="6" t="s">
        <v>32</v>
      </c>
      <c r="M209" s="205"/>
      <c r="N209" s="101" t="str">
        <f t="shared" si="433"/>
        <v/>
      </c>
      <c r="O209" s="197"/>
      <c r="P209" s="373"/>
      <c r="Q209" s="374"/>
      <c r="R209" s="375"/>
      <c r="S209" s="329" t="str">
        <f>IF(C209="","",IF(COUNTIF('様式Ⅱ(女子4×100mR)'!$C$18:$C$29,C209)=0,"",$A$5))</f>
        <v/>
      </c>
      <c r="T209" s="329" t="str">
        <f>IF(C209="","",IF(COUNTIF('様式Ⅱ(女子4×400mR)'!$C$18:$C$29,C209)=0,"",$A$5))</f>
        <v/>
      </c>
      <c r="Y209" s="195" t="str">
        <f>IF(C209="","",COUNTIF($B$14:$C$462,C209))</f>
        <v/>
      </c>
      <c r="Z209" s="195" t="str">
        <f t="shared" ref="Z209" si="445">IF(C209="","",COUNTIF($J$14:$J$463,J209))</f>
        <v/>
      </c>
      <c r="AA209" s="195" t="str">
        <f t="shared" ref="AA209" si="446">IF(C209="","",IF(AND(Y209&gt;1,Z209&gt;1),1,""))</f>
        <v/>
      </c>
      <c r="AB209" s="195" t="str">
        <f t="shared" si="440"/>
        <v/>
      </c>
      <c r="AC209" s="195" t="str">
        <f t="shared" si="441"/>
        <v/>
      </c>
      <c r="AD209" s="195" t="str">
        <f t="shared" si="442"/>
        <v/>
      </c>
      <c r="AE209" s="195" t="str">
        <f t="shared" si="442"/>
        <v/>
      </c>
      <c r="AF209" s="195" t="str">
        <f t="shared" si="424"/>
        <v/>
      </c>
      <c r="AG209" s="195" t="str">
        <f t="shared" si="424"/>
        <v/>
      </c>
      <c r="AH209" s="195" t="str">
        <f t="shared" si="424"/>
        <v/>
      </c>
      <c r="AI209" s="195" t="str">
        <f t="shared" si="424"/>
        <v/>
      </c>
      <c r="AJ209" s="195" t="str">
        <f t="shared" si="424"/>
        <v/>
      </c>
      <c r="AK209" s="195" t="str">
        <f t="shared" si="424"/>
        <v/>
      </c>
      <c r="AL209" s="195" t="str">
        <f t="shared" si="424"/>
        <v/>
      </c>
      <c r="AM209" s="195" t="str">
        <f t="shared" si="424"/>
        <v/>
      </c>
      <c r="AN209" s="195" t="str">
        <f t="shared" si="424"/>
        <v/>
      </c>
      <c r="AO209" s="195" t="str">
        <f t="shared" si="424"/>
        <v/>
      </c>
      <c r="AP209" s="195" t="str">
        <f t="shared" si="424"/>
        <v/>
      </c>
      <c r="AQ209" s="196" t="str">
        <f>IF(J209&gt;0,"",IF(J210&gt;0,1,""))</f>
        <v/>
      </c>
      <c r="AR209" s="196" t="str">
        <f>IF(J209="","",IF(C209&gt;0,"",1))</f>
        <v/>
      </c>
      <c r="AS209" s="195" t="str">
        <f t="shared" si="436"/>
        <v/>
      </c>
      <c r="AT209" s="195" t="str">
        <f t="shared" si="436"/>
        <v/>
      </c>
      <c r="AU209" s="195" t="str">
        <f t="shared" si="436"/>
        <v/>
      </c>
      <c r="AV209" s="195" t="str">
        <f t="shared" si="436"/>
        <v/>
      </c>
      <c r="AW209" s="196">
        <f>COUNTIF($C$14:C209,C209)</f>
        <v>0</v>
      </c>
      <c r="AX209" s="195" t="str">
        <f t="shared" si="437"/>
        <v/>
      </c>
      <c r="AY209" s="195" t="str">
        <f t="shared" si="437"/>
        <v/>
      </c>
      <c r="AZ209" s="195" t="str">
        <f t="shared" si="437"/>
        <v/>
      </c>
      <c r="BA209" s="195" t="str">
        <f t="shared" si="437"/>
        <v/>
      </c>
    </row>
    <row r="210" spans="1:53" s="17" customFormat="1" ht="18" customHeight="1" thickBot="1">
      <c r="A210" s="344"/>
      <c r="B210" s="398"/>
      <c r="C210" s="400"/>
      <c r="D210" s="400"/>
      <c r="E210" s="400"/>
      <c r="F210" s="98" t="str">
        <f>IF(C209&gt;0,VLOOKUP(C209,女子登録情報!$A$1:$H$2000,5,0),"")</f>
        <v/>
      </c>
      <c r="G210" s="353"/>
      <c r="H210" s="353"/>
      <c r="I210" s="9" t="s">
        <v>33</v>
      </c>
      <c r="J210" s="99"/>
      <c r="K210" s="7" t="str">
        <f>IF(J210&gt;0,VLOOKUP(J210,女子登録情報!$J$2:$K$21,2,0),"")</f>
        <v/>
      </c>
      <c r="L210" s="9" t="s">
        <v>34</v>
      </c>
      <c r="M210" s="213"/>
      <c r="N210" s="101" t="str">
        <f t="shared" si="433"/>
        <v/>
      </c>
      <c r="O210" s="197"/>
      <c r="P210" s="387"/>
      <c r="Q210" s="388"/>
      <c r="R210" s="389"/>
      <c r="S210" s="330"/>
      <c r="T210" s="330"/>
      <c r="Y210" s="195" t="str">
        <f>IF(C209="","",COUNTIF($B$14:$C$462,C209))</f>
        <v/>
      </c>
      <c r="Z210" s="195" t="str">
        <f t="shared" ref="Z210" si="447">IF(C209="","",COUNTIF($J$14:$J$463,J210))</f>
        <v/>
      </c>
      <c r="AA210" s="195" t="str">
        <f t="shared" ref="AA210" si="448">IF(C209="","",IF(AND(Y210&gt;1,Z210&gt;1),1,""))</f>
        <v/>
      </c>
      <c r="AB210" s="195" t="str">
        <f t="shared" si="440"/>
        <v/>
      </c>
      <c r="AC210" s="195" t="str">
        <f t="shared" si="441"/>
        <v/>
      </c>
      <c r="AD210" s="195" t="str">
        <f t="shared" si="442"/>
        <v/>
      </c>
      <c r="AE210" s="195" t="str">
        <f t="shared" si="442"/>
        <v/>
      </c>
      <c r="AF210" s="195" t="str">
        <f t="shared" si="424"/>
        <v/>
      </c>
      <c r="AG210" s="195" t="str">
        <f t="shared" si="424"/>
        <v/>
      </c>
      <c r="AH210" s="195" t="str">
        <f t="shared" si="424"/>
        <v/>
      </c>
      <c r="AI210" s="195" t="str">
        <f t="shared" si="424"/>
        <v/>
      </c>
      <c r="AJ210" s="195" t="str">
        <f t="shared" si="424"/>
        <v/>
      </c>
      <c r="AK210" s="195" t="str">
        <f t="shared" si="424"/>
        <v/>
      </c>
      <c r="AL210" s="195" t="str">
        <f t="shared" si="424"/>
        <v/>
      </c>
      <c r="AM210" s="195" t="str">
        <f t="shared" si="424"/>
        <v/>
      </c>
      <c r="AN210" s="195" t="str">
        <f t="shared" si="424"/>
        <v/>
      </c>
      <c r="AO210" s="195" t="str">
        <f t="shared" si="424"/>
        <v/>
      </c>
      <c r="AP210" s="195" t="str">
        <f t="shared" si="424"/>
        <v/>
      </c>
      <c r="AQ210" s="196" t="str">
        <f>IF(J210&gt;0,"",IF(J211&gt;0,1,""))</f>
        <v/>
      </c>
      <c r="AR210" s="196" t="str">
        <f>IF(J210="","",IF(C209&gt;0,"",1))</f>
        <v/>
      </c>
      <c r="AS210" s="195" t="str">
        <f t="shared" si="436"/>
        <v/>
      </c>
      <c r="AT210" s="195" t="str">
        <f t="shared" si="436"/>
        <v/>
      </c>
      <c r="AU210" s="195" t="str">
        <f t="shared" si="436"/>
        <v/>
      </c>
      <c r="AV210" s="195" t="str">
        <f t="shared" si="436"/>
        <v/>
      </c>
      <c r="AW210" s="196"/>
      <c r="AX210" s="195" t="str">
        <f t="shared" si="437"/>
        <v/>
      </c>
      <c r="AY210" s="195" t="str">
        <f t="shared" si="437"/>
        <v/>
      </c>
      <c r="AZ210" s="195" t="str">
        <f t="shared" si="437"/>
        <v/>
      </c>
      <c r="BA210" s="195" t="str">
        <f t="shared" si="437"/>
        <v/>
      </c>
    </row>
    <row r="211" spans="1:53" s="17" customFormat="1" ht="18" customHeight="1" thickBot="1">
      <c r="A211" s="345"/>
      <c r="B211" s="401" t="s">
        <v>35</v>
      </c>
      <c r="C211" s="392"/>
      <c r="D211" s="102"/>
      <c r="E211" s="102"/>
      <c r="F211" s="103"/>
      <c r="G211" s="354"/>
      <c r="H211" s="354"/>
      <c r="I211" s="10" t="s">
        <v>36</v>
      </c>
      <c r="J211" s="100"/>
      <c r="K211" s="11" t="str">
        <f>IF(J211&gt;0,VLOOKUP(J211,女子登録情報!$J$2:$K$21,2,0),"")</f>
        <v/>
      </c>
      <c r="L211" s="12" t="s">
        <v>37</v>
      </c>
      <c r="M211" s="214"/>
      <c r="N211" s="101" t="str">
        <f t="shared" si="433"/>
        <v/>
      </c>
      <c r="O211" s="200"/>
      <c r="P211" s="394"/>
      <c r="Q211" s="395"/>
      <c r="R211" s="396"/>
      <c r="S211" s="331"/>
      <c r="T211" s="331"/>
      <c r="Y211" s="195" t="str">
        <f>IF(C209="","",COUNTIF($B$14:$C$462,C209))</f>
        <v/>
      </c>
      <c r="Z211" s="195" t="str">
        <f t="shared" ref="Z211" si="449">IF(C209="","",COUNTIF($J$14:$J$463,J211))</f>
        <v/>
      </c>
      <c r="AA211" s="195" t="str">
        <f t="shared" ref="AA211" si="450">IF(C209="","",IF(AND(Y211&gt;1,Z211&gt;1),1,""))</f>
        <v/>
      </c>
      <c r="AB211" s="195" t="str">
        <f t="shared" si="440"/>
        <v/>
      </c>
      <c r="AC211" s="195" t="str">
        <f t="shared" si="441"/>
        <v/>
      </c>
      <c r="AD211" s="195" t="str">
        <f t="shared" si="442"/>
        <v/>
      </c>
      <c r="AE211" s="195" t="str">
        <f t="shared" si="442"/>
        <v/>
      </c>
      <c r="AF211" s="195" t="str">
        <f t="shared" si="424"/>
        <v/>
      </c>
      <c r="AG211" s="195" t="str">
        <f t="shared" si="424"/>
        <v/>
      </c>
      <c r="AH211" s="195" t="str">
        <f t="shared" si="424"/>
        <v/>
      </c>
      <c r="AI211" s="195" t="str">
        <f t="shared" si="424"/>
        <v/>
      </c>
      <c r="AJ211" s="195" t="str">
        <f t="shared" si="424"/>
        <v/>
      </c>
      <c r="AK211" s="195" t="str">
        <f t="shared" si="424"/>
        <v/>
      </c>
      <c r="AL211" s="195" t="str">
        <f t="shared" si="424"/>
        <v/>
      </c>
      <c r="AM211" s="195" t="str">
        <f t="shared" si="424"/>
        <v/>
      </c>
      <c r="AN211" s="195" t="str">
        <f t="shared" si="424"/>
        <v/>
      </c>
      <c r="AO211" s="195" t="str">
        <f t="shared" si="424"/>
        <v/>
      </c>
      <c r="AP211" s="195" t="str">
        <f t="shared" si="424"/>
        <v/>
      </c>
      <c r="AQ211" s="196" t="str">
        <f>IF(C209="","",IF(S209&gt;0,"",IF(T209&gt;0,"",IF(COUNTBLANK(J209:J211)&lt;3,"",1))))</f>
        <v/>
      </c>
      <c r="AR211" s="196" t="str">
        <f>IF(J211="","",IF(C209&gt;0,"",1))</f>
        <v/>
      </c>
      <c r="AS211" s="195" t="str">
        <f t="shared" si="436"/>
        <v/>
      </c>
      <c r="AT211" s="195" t="str">
        <f t="shared" si="436"/>
        <v/>
      </c>
      <c r="AU211" s="195" t="str">
        <f t="shared" si="436"/>
        <v/>
      </c>
      <c r="AV211" s="195" t="str">
        <f t="shared" si="436"/>
        <v/>
      </c>
      <c r="AW211" s="196"/>
      <c r="AX211" s="195" t="str">
        <f t="shared" si="437"/>
        <v/>
      </c>
      <c r="AY211" s="195" t="str">
        <f t="shared" si="437"/>
        <v/>
      </c>
      <c r="AZ211" s="195" t="str">
        <f t="shared" si="437"/>
        <v/>
      </c>
      <c r="BA211" s="195" t="str">
        <f t="shared" si="437"/>
        <v/>
      </c>
    </row>
    <row r="212" spans="1:53" s="17" customFormat="1" ht="18" customHeight="1" thickTop="1" thickBot="1">
      <c r="A212" s="343">
        <v>67</v>
      </c>
      <c r="B212" s="397" t="s">
        <v>1234</v>
      </c>
      <c r="C212" s="399"/>
      <c r="D212" s="399" t="str">
        <f>IF(C212&gt;0,VLOOKUP(C212,女子登録情報!$A$1:$H$2000,3,0),"")</f>
        <v/>
      </c>
      <c r="E212" s="399" t="str">
        <f>IF(C212&gt;0,VLOOKUP(C212,女子登録情報!$A$1:$H$2000,4,0),"")</f>
        <v/>
      </c>
      <c r="F212" s="97" t="str">
        <f>IF(C212&gt;0,VLOOKUP(C212,女子登録情報!$A$1:$H$2000,8,0),"")</f>
        <v/>
      </c>
      <c r="G212" s="352" t="e">
        <f>IF(F213&gt;0,VLOOKUP(F213,女子登録情報!$M$2:$N$48,2,0),"")</f>
        <v>#N/A</v>
      </c>
      <c r="H212" s="352" t="str">
        <f>IF(C212&gt;0,TEXT(C212,"100000000"),"")</f>
        <v/>
      </c>
      <c r="I212" s="6" t="s">
        <v>29</v>
      </c>
      <c r="J212" s="99"/>
      <c r="K212" s="7" t="str">
        <f>IF(J212&gt;0,VLOOKUP(J212,女子登録情報!$J$1:$K$21,2,0),"")</f>
        <v/>
      </c>
      <c r="L212" s="6" t="s">
        <v>32</v>
      </c>
      <c r="M212" s="205"/>
      <c r="N212" s="101" t="str">
        <f t="shared" si="433"/>
        <v/>
      </c>
      <c r="O212" s="197"/>
      <c r="P212" s="373"/>
      <c r="Q212" s="374"/>
      <c r="R212" s="375"/>
      <c r="S212" s="329" t="str">
        <f>IF(C212="","",IF(COUNTIF('様式Ⅱ(女子4×100mR)'!$C$18:$C$29,C212)=0,"",$A$5))</f>
        <v/>
      </c>
      <c r="T212" s="329" t="str">
        <f>IF(C212="","",IF(COUNTIF('様式Ⅱ(女子4×400mR)'!$C$18:$C$29,C212)=0,"",$A$5))</f>
        <v/>
      </c>
      <c r="Y212" s="195" t="str">
        <f>IF(C212="","",COUNTIF($B$14:$C$462,C212))</f>
        <v/>
      </c>
      <c r="Z212" s="195" t="str">
        <f t="shared" ref="Z212" si="451">IF(C212="","",COUNTIF($J$14:$J$463,J212))</f>
        <v/>
      </c>
      <c r="AA212" s="195" t="str">
        <f t="shared" ref="AA212" si="452">IF(C212="","",IF(AND(Y212&gt;1,Z212&gt;1),1,""))</f>
        <v/>
      </c>
      <c r="AB212" s="195" t="str">
        <f t="shared" si="440"/>
        <v/>
      </c>
      <c r="AC212" s="195" t="str">
        <f t="shared" si="441"/>
        <v/>
      </c>
      <c r="AD212" s="195" t="str">
        <f t="shared" si="442"/>
        <v/>
      </c>
      <c r="AE212" s="195" t="str">
        <f t="shared" si="442"/>
        <v/>
      </c>
      <c r="AF212" s="195" t="str">
        <f t="shared" si="424"/>
        <v/>
      </c>
      <c r="AG212" s="195" t="str">
        <f t="shared" si="424"/>
        <v/>
      </c>
      <c r="AH212" s="195" t="str">
        <f t="shared" si="424"/>
        <v/>
      </c>
      <c r="AI212" s="195" t="str">
        <f t="shared" si="424"/>
        <v/>
      </c>
      <c r="AJ212" s="195" t="str">
        <f t="shared" si="424"/>
        <v/>
      </c>
      <c r="AK212" s="195" t="str">
        <f t="shared" si="424"/>
        <v/>
      </c>
      <c r="AL212" s="195" t="str">
        <f t="shared" si="424"/>
        <v/>
      </c>
      <c r="AM212" s="195" t="str">
        <f t="shared" si="424"/>
        <v/>
      </c>
      <c r="AN212" s="195" t="str">
        <f t="shared" si="424"/>
        <v/>
      </c>
      <c r="AO212" s="195" t="str">
        <f t="shared" si="424"/>
        <v/>
      </c>
      <c r="AP212" s="195" t="str">
        <f t="shared" si="424"/>
        <v/>
      </c>
      <c r="AQ212" s="196" t="str">
        <f>IF(J212&gt;0,"",IF(J213&gt;0,1,""))</f>
        <v/>
      </c>
      <c r="AR212" s="196" t="str">
        <f>IF(J212="","",IF(C212&gt;0,"",1))</f>
        <v/>
      </c>
      <c r="AS212" s="195" t="str">
        <f t="shared" si="436"/>
        <v/>
      </c>
      <c r="AT212" s="195" t="str">
        <f t="shared" si="436"/>
        <v/>
      </c>
      <c r="AU212" s="195" t="str">
        <f t="shared" si="436"/>
        <v/>
      </c>
      <c r="AV212" s="195" t="str">
        <f t="shared" si="436"/>
        <v/>
      </c>
      <c r="AW212" s="196">
        <f>COUNTIF($C$14:C212,C212)</f>
        <v>0</v>
      </c>
      <c r="AX212" s="195" t="str">
        <f t="shared" si="437"/>
        <v/>
      </c>
      <c r="AY212" s="195" t="str">
        <f t="shared" si="437"/>
        <v/>
      </c>
      <c r="AZ212" s="195" t="str">
        <f t="shared" si="437"/>
        <v/>
      </c>
      <c r="BA212" s="195" t="str">
        <f t="shared" si="437"/>
        <v/>
      </c>
    </row>
    <row r="213" spans="1:53" s="17" customFormat="1" ht="18" customHeight="1" thickBot="1">
      <c r="A213" s="344"/>
      <c r="B213" s="398"/>
      <c r="C213" s="400"/>
      <c r="D213" s="400"/>
      <c r="E213" s="400"/>
      <c r="F213" s="98" t="str">
        <f>IF(C212&gt;0,VLOOKUP(C212,女子登録情報!$A$1:$H$2000,5,0),"")</f>
        <v/>
      </c>
      <c r="G213" s="353"/>
      <c r="H213" s="353"/>
      <c r="I213" s="9" t="s">
        <v>33</v>
      </c>
      <c r="J213" s="99"/>
      <c r="K213" s="7" t="str">
        <f>IF(J213&gt;0,VLOOKUP(J213,女子登録情報!$J$2:$K$21,2,0),"")</f>
        <v/>
      </c>
      <c r="L213" s="9" t="s">
        <v>34</v>
      </c>
      <c r="M213" s="213"/>
      <c r="N213" s="101" t="str">
        <f t="shared" si="433"/>
        <v/>
      </c>
      <c r="O213" s="197"/>
      <c r="P213" s="387"/>
      <c r="Q213" s="388"/>
      <c r="R213" s="389"/>
      <c r="S213" s="330"/>
      <c r="T213" s="330"/>
      <c r="Y213" s="195" t="str">
        <f>IF(C212="","",COUNTIF($B$14:$C$462,C212))</f>
        <v/>
      </c>
      <c r="Z213" s="195" t="str">
        <f t="shared" ref="Z213" si="453">IF(C212="","",COUNTIF($J$14:$J$463,J213))</f>
        <v/>
      </c>
      <c r="AA213" s="195" t="str">
        <f t="shared" ref="AA213" si="454">IF(C212="","",IF(AND(Y213&gt;1,Z213&gt;1),1,""))</f>
        <v/>
      </c>
      <c r="AB213" s="195" t="str">
        <f t="shared" si="440"/>
        <v/>
      </c>
      <c r="AC213" s="195" t="str">
        <f t="shared" si="441"/>
        <v/>
      </c>
      <c r="AD213" s="195" t="str">
        <f t="shared" si="442"/>
        <v/>
      </c>
      <c r="AE213" s="195" t="str">
        <f t="shared" si="442"/>
        <v/>
      </c>
      <c r="AF213" s="195" t="str">
        <f t="shared" si="424"/>
        <v/>
      </c>
      <c r="AG213" s="195" t="str">
        <f t="shared" si="424"/>
        <v/>
      </c>
      <c r="AH213" s="195" t="str">
        <f t="shared" si="424"/>
        <v/>
      </c>
      <c r="AI213" s="195" t="str">
        <f t="shared" si="424"/>
        <v/>
      </c>
      <c r="AJ213" s="195" t="str">
        <f t="shared" si="424"/>
        <v/>
      </c>
      <c r="AK213" s="195" t="str">
        <f t="shared" si="424"/>
        <v/>
      </c>
      <c r="AL213" s="195" t="str">
        <f t="shared" si="424"/>
        <v/>
      </c>
      <c r="AM213" s="195" t="str">
        <f t="shared" si="424"/>
        <v/>
      </c>
      <c r="AN213" s="195" t="str">
        <f t="shared" si="424"/>
        <v/>
      </c>
      <c r="AO213" s="195" t="str">
        <f t="shared" si="424"/>
        <v/>
      </c>
      <c r="AP213" s="195" t="str">
        <f t="shared" si="424"/>
        <v/>
      </c>
      <c r="AQ213" s="196" t="str">
        <f>IF(J213&gt;0,"",IF(J214&gt;0,1,""))</f>
        <v/>
      </c>
      <c r="AR213" s="196" t="str">
        <f>IF(J213="","",IF(C212&gt;0,"",1))</f>
        <v/>
      </c>
      <c r="AS213" s="195" t="str">
        <f t="shared" si="436"/>
        <v/>
      </c>
      <c r="AT213" s="195" t="str">
        <f t="shared" si="436"/>
        <v/>
      </c>
      <c r="AU213" s="195" t="str">
        <f t="shared" si="436"/>
        <v/>
      </c>
      <c r="AV213" s="195" t="str">
        <f t="shared" si="436"/>
        <v/>
      </c>
      <c r="AW213" s="196"/>
      <c r="AX213" s="195" t="str">
        <f t="shared" si="437"/>
        <v/>
      </c>
      <c r="AY213" s="195" t="str">
        <f t="shared" si="437"/>
        <v/>
      </c>
      <c r="AZ213" s="195" t="str">
        <f t="shared" si="437"/>
        <v/>
      </c>
      <c r="BA213" s="195" t="str">
        <f t="shared" si="437"/>
        <v/>
      </c>
    </row>
    <row r="214" spans="1:53" s="17" customFormat="1" ht="18" customHeight="1" thickBot="1">
      <c r="A214" s="345"/>
      <c r="B214" s="401" t="s">
        <v>35</v>
      </c>
      <c r="C214" s="392"/>
      <c r="D214" s="102"/>
      <c r="E214" s="102"/>
      <c r="F214" s="103"/>
      <c r="G214" s="354"/>
      <c r="H214" s="354"/>
      <c r="I214" s="10" t="s">
        <v>36</v>
      </c>
      <c r="J214" s="100"/>
      <c r="K214" s="11" t="str">
        <f>IF(J214&gt;0,VLOOKUP(J214,女子登録情報!$J$2:$K$21,2,0),"")</f>
        <v/>
      </c>
      <c r="L214" s="12" t="s">
        <v>37</v>
      </c>
      <c r="M214" s="214"/>
      <c r="N214" s="101" t="str">
        <f t="shared" si="433"/>
        <v/>
      </c>
      <c r="O214" s="200"/>
      <c r="P214" s="394"/>
      <c r="Q214" s="395"/>
      <c r="R214" s="396"/>
      <c r="S214" s="331"/>
      <c r="T214" s="331"/>
      <c r="Y214" s="195" t="str">
        <f>IF(C212="","",COUNTIF($B$14:$C$462,C212))</f>
        <v/>
      </c>
      <c r="Z214" s="195" t="str">
        <f t="shared" ref="Z214" si="455">IF(C212="","",COUNTIF($J$14:$J$463,J214))</f>
        <v/>
      </c>
      <c r="AA214" s="195" t="str">
        <f t="shared" ref="AA214" si="456">IF(C212="","",IF(AND(Y214&gt;1,Z214&gt;1),1,""))</f>
        <v/>
      </c>
      <c r="AB214" s="195" t="str">
        <f t="shared" si="440"/>
        <v/>
      </c>
      <c r="AC214" s="195" t="str">
        <f t="shared" si="441"/>
        <v/>
      </c>
      <c r="AD214" s="195" t="str">
        <f t="shared" si="442"/>
        <v/>
      </c>
      <c r="AE214" s="195" t="str">
        <f t="shared" si="442"/>
        <v/>
      </c>
      <c r="AF214" s="195" t="str">
        <f t="shared" si="424"/>
        <v/>
      </c>
      <c r="AG214" s="195" t="str">
        <f t="shared" si="424"/>
        <v/>
      </c>
      <c r="AH214" s="195" t="str">
        <f t="shared" si="424"/>
        <v/>
      </c>
      <c r="AI214" s="195" t="str">
        <f t="shared" si="424"/>
        <v/>
      </c>
      <c r="AJ214" s="195" t="str">
        <f t="shared" si="424"/>
        <v/>
      </c>
      <c r="AK214" s="195" t="str">
        <f t="shared" si="424"/>
        <v/>
      </c>
      <c r="AL214" s="195" t="str">
        <f t="shared" si="424"/>
        <v/>
      </c>
      <c r="AM214" s="195" t="str">
        <f t="shared" si="424"/>
        <v/>
      </c>
      <c r="AN214" s="195" t="str">
        <f t="shared" si="424"/>
        <v/>
      </c>
      <c r="AO214" s="195" t="str">
        <f t="shared" si="424"/>
        <v/>
      </c>
      <c r="AP214" s="195" t="str">
        <f t="shared" si="424"/>
        <v/>
      </c>
      <c r="AQ214" s="196" t="str">
        <f>IF(C212="","",IF(S212&gt;0,"",IF(T212&gt;0,"",IF(COUNTBLANK(J212:J214)&lt;3,"",1))))</f>
        <v/>
      </c>
      <c r="AR214" s="196" t="str">
        <f>IF(J214="","",IF(C212&gt;0,"",1))</f>
        <v/>
      </c>
      <c r="AS214" s="195" t="str">
        <f t="shared" si="436"/>
        <v/>
      </c>
      <c r="AT214" s="195" t="str">
        <f t="shared" si="436"/>
        <v/>
      </c>
      <c r="AU214" s="195" t="str">
        <f t="shared" si="436"/>
        <v/>
      </c>
      <c r="AV214" s="195" t="str">
        <f t="shared" si="436"/>
        <v/>
      </c>
      <c r="AW214" s="196"/>
      <c r="AX214" s="195" t="str">
        <f t="shared" si="437"/>
        <v/>
      </c>
      <c r="AY214" s="195" t="str">
        <f t="shared" si="437"/>
        <v/>
      </c>
      <c r="AZ214" s="195" t="str">
        <f t="shared" si="437"/>
        <v/>
      </c>
      <c r="BA214" s="195" t="str">
        <f t="shared" si="437"/>
        <v/>
      </c>
    </row>
    <row r="215" spans="1:53" s="17" customFormat="1" ht="18" customHeight="1" thickTop="1" thickBot="1">
      <c r="A215" s="343">
        <v>68</v>
      </c>
      <c r="B215" s="397" t="s">
        <v>1234</v>
      </c>
      <c r="C215" s="399"/>
      <c r="D215" s="399" t="str">
        <f>IF(C215&gt;0,VLOOKUP(C215,女子登録情報!$A$1:$H$2000,3,0),"")</f>
        <v/>
      </c>
      <c r="E215" s="399" t="str">
        <f>IF(C215&gt;0,VLOOKUP(C215,女子登録情報!$A$1:$H$2000,4,0),"")</f>
        <v/>
      </c>
      <c r="F215" s="97" t="str">
        <f>IF(C215&gt;0,VLOOKUP(C215,女子登録情報!$A$1:$H$2000,8,0),"")</f>
        <v/>
      </c>
      <c r="G215" s="352" t="e">
        <f>IF(F216&gt;0,VLOOKUP(F216,女子登録情報!$M$2:$N$48,2,0),"")</f>
        <v>#N/A</v>
      </c>
      <c r="H215" s="352" t="str">
        <f>IF(C215&gt;0,TEXT(C215,"100000000"),"")</f>
        <v/>
      </c>
      <c r="I215" s="6" t="s">
        <v>29</v>
      </c>
      <c r="J215" s="99"/>
      <c r="K215" s="7" t="str">
        <f>IF(J215&gt;0,VLOOKUP(J215,女子登録情報!$J$1:$K$21,2,0),"")</f>
        <v/>
      </c>
      <c r="L215" s="6" t="s">
        <v>32</v>
      </c>
      <c r="M215" s="205"/>
      <c r="N215" s="101" t="str">
        <f t="shared" si="433"/>
        <v/>
      </c>
      <c r="O215" s="197"/>
      <c r="P215" s="373"/>
      <c r="Q215" s="374"/>
      <c r="R215" s="375"/>
      <c r="S215" s="329" t="str">
        <f>IF(C215="","",IF(COUNTIF('様式Ⅱ(女子4×100mR)'!$C$18:$C$29,C215)=0,"",$A$5))</f>
        <v/>
      </c>
      <c r="T215" s="329" t="str">
        <f>IF(C215="","",IF(COUNTIF('様式Ⅱ(女子4×400mR)'!$C$18:$C$29,C215)=0,"",$A$5))</f>
        <v/>
      </c>
      <c r="Y215" s="195" t="str">
        <f>IF(C215="","",COUNTIF($B$14:$C$462,C215))</f>
        <v/>
      </c>
      <c r="Z215" s="195" t="str">
        <f t="shared" ref="Z215" si="457">IF(C215="","",COUNTIF($J$14:$J$463,J215))</f>
        <v/>
      </c>
      <c r="AA215" s="195" t="str">
        <f t="shared" ref="AA215" si="458">IF(C215="","",IF(AND(Y215&gt;1,Z215&gt;1),1,""))</f>
        <v/>
      </c>
      <c r="AB215" s="195" t="str">
        <f t="shared" si="440"/>
        <v/>
      </c>
      <c r="AC215" s="195" t="str">
        <f t="shared" si="441"/>
        <v/>
      </c>
      <c r="AD215" s="195" t="str">
        <f t="shared" si="442"/>
        <v/>
      </c>
      <c r="AE215" s="195" t="str">
        <f t="shared" si="442"/>
        <v/>
      </c>
      <c r="AF215" s="195" t="str">
        <f t="shared" si="424"/>
        <v/>
      </c>
      <c r="AG215" s="195" t="str">
        <f t="shared" si="424"/>
        <v/>
      </c>
      <c r="AH215" s="195" t="str">
        <f t="shared" si="424"/>
        <v/>
      </c>
      <c r="AI215" s="195" t="str">
        <f t="shared" si="424"/>
        <v/>
      </c>
      <c r="AJ215" s="195" t="str">
        <f t="shared" si="424"/>
        <v/>
      </c>
      <c r="AK215" s="195" t="str">
        <f t="shared" si="424"/>
        <v/>
      </c>
      <c r="AL215" s="195" t="str">
        <f t="shared" si="424"/>
        <v/>
      </c>
      <c r="AM215" s="195" t="str">
        <f t="shared" si="424"/>
        <v/>
      </c>
      <c r="AN215" s="195" t="str">
        <f t="shared" si="424"/>
        <v/>
      </c>
      <c r="AO215" s="195" t="str">
        <f t="shared" si="424"/>
        <v/>
      </c>
      <c r="AP215" s="195" t="str">
        <f t="shared" si="424"/>
        <v/>
      </c>
      <c r="AQ215" s="196" t="str">
        <f>IF(J215&gt;0,"",IF(J216&gt;0,1,""))</f>
        <v/>
      </c>
      <c r="AR215" s="196" t="str">
        <f>IF(J215="","",IF(C215&gt;0,"",1))</f>
        <v/>
      </c>
      <c r="AS215" s="195" t="str">
        <f t="shared" si="436"/>
        <v/>
      </c>
      <c r="AT215" s="195" t="str">
        <f t="shared" si="436"/>
        <v/>
      </c>
      <c r="AU215" s="195" t="str">
        <f t="shared" si="436"/>
        <v/>
      </c>
      <c r="AV215" s="195" t="str">
        <f t="shared" si="436"/>
        <v/>
      </c>
      <c r="AW215" s="196">
        <f>COUNTIF($C$14:C215,C215)</f>
        <v>0</v>
      </c>
      <c r="AX215" s="195" t="str">
        <f t="shared" si="437"/>
        <v/>
      </c>
      <c r="AY215" s="195" t="str">
        <f t="shared" si="437"/>
        <v/>
      </c>
      <c r="AZ215" s="195" t="str">
        <f t="shared" si="437"/>
        <v/>
      </c>
      <c r="BA215" s="195" t="str">
        <f t="shared" si="437"/>
        <v/>
      </c>
    </row>
    <row r="216" spans="1:53" s="17" customFormat="1" ht="18" customHeight="1" thickBot="1">
      <c r="A216" s="344"/>
      <c r="B216" s="398"/>
      <c r="C216" s="400"/>
      <c r="D216" s="400"/>
      <c r="E216" s="400"/>
      <c r="F216" s="98" t="str">
        <f>IF(C215&gt;0,VLOOKUP(C215,女子登録情報!$A$1:$H$2000,5,0),"")</f>
        <v/>
      </c>
      <c r="G216" s="353"/>
      <c r="H216" s="353"/>
      <c r="I216" s="9" t="s">
        <v>33</v>
      </c>
      <c r="J216" s="99"/>
      <c r="K216" s="7" t="str">
        <f>IF(J216&gt;0,VLOOKUP(J216,女子登録情報!$J$2:$K$21,2,0),"")</f>
        <v/>
      </c>
      <c r="L216" s="9" t="s">
        <v>34</v>
      </c>
      <c r="M216" s="213"/>
      <c r="N216" s="101" t="str">
        <f t="shared" si="433"/>
        <v/>
      </c>
      <c r="O216" s="197"/>
      <c r="P216" s="387"/>
      <c r="Q216" s="388"/>
      <c r="R216" s="389"/>
      <c r="S216" s="330"/>
      <c r="T216" s="330"/>
      <c r="Y216" s="195" t="str">
        <f>IF(C215="","",COUNTIF($B$14:$C$462,C215))</f>
        <v/>
      </c>
      <c r="Z216" s="195" t="str">
        <f t="shared" ref="Z216" si="459">IF(C215="","",COUNTIF($J$14:$J$463,J216))</f>
        <v/>
      </c>
      <c r="AA216" s="195" t="str">
        <f t="shared" ref="AA216" si="460">IF(C215="","",IF(AND(Y216&gt;1,Z216&gt;1),1,""))</f>
        <v/>
      </c>
      <c r="AB216" s="195" t="str">
        <f t="shared" si="440"/>
        <v/>
      </c>
      <c r="AC216" s="195" t="str">
        <f t="shared" si="441"/>
        <v/>
      </c>
      <c r="AD216" s="195" t="str">
        <f t="shared" si="442"/>
        <v/>
      </c>
      <c r="AE216" s="195" t="str">
        <f t="shared" si="442"/>
        <v/>
      </c>
      <c r="AF216" s="195" t="str">
        <f t="shared" si="424"/>
        <v/>
      </c>
      <c r="AG216" s="195" t="str">
        <f t="shared" si="424"/>
        <v/>
      </c>
      <c r="AH216" s="195" t="str">
        <f t="shared" si="424"/>
        <v/>
      </c>
      <c r="AI216" s="195" t="str">
        <f t="shared" si="424"/>
        <v/>
      </c>
      <c r="AJ216" s="195" t="str">
        <f t="shared" si="424"/>
        <v/>
      </c>
      <c r="AK216" s="195" t="str">
        <f t="shared" si="424"/>
        <v/>
      </c>
      <c r="AL216" s="195" t="str">
        <f t="shared" si="424"/>
        <v/>
      </c>
      <c r="AM216" s="195" t="str">
        <f t="shared" si="424"/>
        <v/>
      </c>
      <c r="AN216" s="195" t="str">
        <f t="shared" si="424"/>
        <v/>
      </c>
      <c r="AO216" s="195" t="str">
        <f t="shared" si="424"/>
        <v/>
      </c>
      <c r="AP216" s="195" t="str">
        <f t="shared" si="424"/>
        <v/>
      </c>
      <c r="AQ216" s="196" t="str">
        <f>IF(J216&gt;0,"",IF(J217&gt;0,1,""))</f>
        <v/>
      </c>
      <c r="AR216" s="196" t="str">
        <f>IF(J216="","",IF(C215&gt;0,"",1))</f>
        <v/>
      </c>
      <c r="AS216" s="195" t="str">
        <f t="shared" si="436"/>
        <v/>
      </c>
      <c r="AT216" s="195" t="str">
        <f t="shared" si="436"/>
        <v/>
      </c>
      <c r="AU216" s="195" t="str">
        <f t="shared" si="436"/>
        <v/>
      </c>
      <c r="AV216" s="195" t="str">
        <f t="shared" si="436"/>
        <v/>
      </c>
      <c r="AW216" s="196"/>
      <c r="AX216" s="195" t="str">
        <f t="shared" si="437"/>
        <v/>
      </c>
      <c r="AY216" s="195" t="str">
        <f t="shared" si="437"/>
        <v/>
      </c>
      <c r="AZ216" s="195" t="str">
        <f t="shared" si="437"/>
        <v/>
      </c>
      <c r="BA216" s="195" t="str">
        <f t="shared" si="437"/>
        <v/>
      </c>
    </row>
    <row r="217" spans="1:53" s="17" customFormat="1" ht="18" customHeight="1" thickBot="1">
      <c r="A217" s="345"/>
      <c r="B217" s="401" t="s">
        <v>35</v>
      </c>
      <c r="C217" s="392"/>
      <c r="D217" s="102"/>
      <c r="E217" s="102"/>
      <c r="F217" s="103"/>
      <c r="G217" s="354"/>
      <c r="H217" s="354"/>
      <c r="I217" s="10" t="s">
        <v>36</v>
      </c>
      <c r="J217" s="100"/>
      <c r="K217" s="11" t="str">
        <f>IF(J217&gt;0,VLOOKUP(J217,女子登録情報!$J$2:$K$21,2,0),"")</f>
        <v/>
      </c>
      <c r="L217" s="12" t="s">
        <v>37</v>
      </c>
      <c r="M217" s="214"/>
      <c r="N217" s="101" t="str">
        <f t="shared" si="433"/>
        <v/>
      </c>
      <c r="O217" s="200"/>
      <c r="P217" s="394"/>
      <c r="Q217" s="395"/>
      <c r="R217" s="396"/>
      <c r="S217" s="331"/>
      <c r="T217" s="331"/>
      <c r="Y217" s="195" t="str">
        <f>IF(C215="","",COUNTIF($B$14:$C$462,C215))</f>
        <v/>
      </c>
      <c r="Z217" s="195" t="str">
        <f t="shared" ref="Z217" si="461">IF(C215="","",COUNTIF($J$14:$J$463,J217))</f>
        <v/>
      </c>
      <c r="AA217" s="195" t="str">
        <f t="shared" ref="AA217" si="462">IF(C215="","",IF(AND(Y217&gt;1,Z217&gt;1),1,""))</f>
        <v/>
      </c>
      <c r="AB217" s="195" t="str">
        <f t="shared" si="440"/>
        <v/>
      </c>
      <c r="AC217" s="195" t="str">
        <f t="shared" si="441"/>
        <v/>
      </c>
      <c r="AD217" s="195" t="str">
        <f t="shared" si="442"/>
        <v/>
      </c>
      <c r="AE217" s="195" t="str">
        <f t="shared" si="442"/>
        <v/>
      </c>
      <c r="AF217" s="195" t="str">
        <f t="shared" si="424"/>
        <v/>
      </c>
      <c r="AG217" s="195" t="str">
        <f t="shared" si="424"/>
        <v/>
      </c>
      <c r="AH217" s="195" t="str">
        <f t="shared" si="424"/>
        <v/>
      </c>
      <c r="AI217" s="195" t="str">
        <f t="shared" si="424"/>
        <v/>
      </c>
      <c r="AJ217" s="195" t="str">
        <f t="shared" si="424"/>
        <v/>
      </c>
      <c r="AK217" s="195" t="str">
        <f t="shared" si="424"/>
        <v/>
      </c>
      <c r="AL217" s="195" t="str">
        <f t="shared" si="424"/>
        <v/>
      </c>
      <c r="AM217" s="195" t="str">
        <f t="shared" si="424"/>
        <v/>
      </c>
      <c r="AN217" s="195" t="str">
        <f t="shared" si="424"/>
        <v/>
      </c>
      <c r="AO217" s="195" t="str">
        <f t="shared" si="424"/>
        <v/>
      </c>
      <c r="AP217" s="195" t="str">
        <f t="shared" si="424"/>
        <v/>
      </c>
      <c r="AQ217" s="196" t="str">
        <f>IF(C215="","",IF(S215&gt;0,"",IF(T215&gt;0,"",IF(COUNTBLANK(J215:J217)&lt;3,"",1))))</f>
        <v/>
      </c>
      <c r="AR217" s="196" t="str">
        <f>IF(J217="","",IF(C215&gt;0,"",1))</f>
        <v/>
      </c>
      <c r="AS217" s="195" t="str">
        <f t="shared" si="436"/>
        <v/>
      </c>
      <c r="AT217" s="195" t="str">
        <f t="shared" si="436"/>
        <v/>
      </c>
      <c r="AU217" s="195" t="str">
        <f t="shared" si="436"/>
        <v/>
      </c>
      <c r="AV217" s="195" t="str">
        <f t="shared" si="436"/>
        <v/>
      </c>
      <c r="AW217" s="196"/>
      <c r="AX217" s="195" t="str">
        <f t="shared" si="437"/>
        <v/>
      </c>
      <c r="AY217" s="195" t="str">
        <f t="shared" si="437"/>
        <v/>
      </c>
      <c r="AZ217" s="195" t="str">
        <f t="shared" si="437"/>
        <v/>
      </c>
      <c r="BA217" s="195" t="str">
        <f t="shared" si="437"/>
        <v/>
      </c>
    </row>
    <row r="218" spans="1:53" s="17" customFormat="1" ht="18" customHeight="1" thickTop="1" thickBot="1">
      <c r="A218" s="343">
        <v>69</v>
      </c>
      <c r="B218" s="397" t="s">
        <v>1234</v>
      </c>
      <c r="C218" s="399"/>
      <c r="D218" s="399" t="str">
        <f>IF(C218&gt;0,VLOOKUP(C218,女子登録情報!$A$1:$H$2000,3,0),"")</f>
        <v/>
      </c>
      <c r="E218" s="399" t="str">
        <f>IF(C218&gt;0,VLOOKUP(C218,女子登録情報!$A$1:$H$2000,4,0),"")</f>
        <v/>
      </c>
      <c r="F218" s="97" t="str">
        <f>IF(C218&gt;0,VLOOKUP(C218,女子登録情報!$A$1:$H$2000,8,0),"")</f>
        <v/>
      </c>
      <c r="G218" s="352" t="e">
        <f>IF(F219&gt;0,VLOOKUP(F219,女子登録情報!$M$2:$N$48,2,0),"")</f>
        <v>#N/A</v>
      </c>
      <c r="H218" s="352" t="str">
        <f>IF(C218&gt;0,TEXT(C218,"100000000"),"")</f>
        <v/>
      </c>
      <c r="I218" s="6" t="s">
        <v>29</v>
      </c>
      <c r="J218" s="99"/>
      <c r="K218" s="7" t="str">
        <f>IF(J218&gt;0,VLOOKUP(J218,女子登録情報!$J$1:$K$21,2,0),"")</f>
        <v/>
      </c>
      <c r="L218" s="6" t="s">
        <v>32</v>
      </c>
      <c r="M218" s="205"/>
      <c r="N218" s="101" t="str">
        <f t="shared" si="433"/>
        <v/>
      </c>
      <c r="O218" s="197"/>
      <c r="P218" s="373"/>
      <c r="Q218" s="374"/>
      <c r="R218" s="375"/>
      <c r="S218" s="329" t="str">
        <f>IF(C218="","",IF(COUNTIF('様式Ⅱ(女子4×100mR)'!$C$18:$C$29,C218)=0,"",$A$5))</f>
        <v/>
      </c>
      <c r="T218" s="329" t="str">
        <f>IF(C218="","",IF(COUNTIF('様式Ⅱ(女子4×400mR)'!$C$18:$C$29,C218)=0,"",$A$5))</f>
        <v/>
      </c>
      <c r="Y218" s="195" t="str">
        <f>IF(C218="","",COUNTIF($B$14:$C$462,C218))</f>
        <v/>
      </c>
      <c r="Z218" s="195" t="str">
        <f t="shared" ref="Z218" si="463">IF(C218="","",COUNTIF($J$14:$J$463,J218))</f>
        <v/>
      </c>
      <c r="AA218" s="195" t="str">
        <f t="shared" ref="AA218" si="464">IF(C218="","",IF(AND(Y218&gt;1,Z218&gt;1),1,""))</f>
        <v/>
      </c>
      <c r="AB218" s="195" t="str">
        <f t="shared" si="440"/>
        <v/>
      </c>
      <c r="AC218" s="195" t="str">
        <f t="shared" si="441"/>
        <v/>
      </c>
      <c r="AD218" s="195" t="str">
        <f t="shared" si="442"/>
        <v/>
      </c>
      <c r="AE218" s="195" t="str">
        <f t="shared" si="442"/>
        <v/>
      </c>
      <c r="AF218" s="195" t="str">
        <f t="shared" si="424"/>
        <v/>
      </c>
      <c r="AG218" s="195" t="str">
        <f t="shared" si="424"/>
        <v/>
      </c>
      <c r="AH218" s="195" t="str">
        <f t="shared" si="424"/>
        <v/>
      </c>
      <c r="AI218" s="195" t="str">
        <f t="shared" si="424"/>
        <v/>
      </c>
      <c r="AJ218" s="195" t="str">
        <f t="shared" si="424"/>
        <v/>
      </c>
      <c r="AK218" s="195" t="str">
        <f t="shared" si="424"/>
        <v/>
      </c>
      <c r="AL218" s="195" t="str">
        <f t="shared" si="424"/>
        <v/>
      </c>
      <c r="AM218" s="195" t="str">
        <f t="shared" si="424"/>
        <v/>
      </c>
      <c r="AN218" s="195" t="str">
        <f t="shared" si="424"/>
        <v/>
      </c>
      <c r="AO218" s="195" t="str">
        <f t="shared" si="424"/>
        <v/>
      </c>
      <c r="AP218" s="195" t="str">
        <f t="shared" si="424"/>
        <v/>
      </c>
      <c r="AQ218" s="196" t="str">
        <f>IF(J218&gt;0,"",IF(J219&gt;0,1,""))</f>
        <v/>
      </c>
      <c r="AR218" s="196" t="str">
        <f>IF(J218="","",IF(C218&gt;0,"",1))</f>
        <v/>
      </c>
      <c r="AS218" s="195" t="str">
        <f t="shared" si="436"/>
        <v/>
      </c>
      <c r="AT218" s="195" t="str">
        <f t="shared" si="436"/>
        <v/>
      </c>
      <c r="AU218" s="195" t="str">
        <f t="shared" si="436"/>
        <v/>
      </c>
      <c r="AV218" s="195" t="str">
        <f t="shared" si="436"/>
        <v/>
      </c>
      <c r="AW218" s="196">
        <f>COUNTIF($C$14:C218,C218)</f>
        <v>0</v>
      </c>
      <c r="AX218" s="195" t="str">
        <f t="shared" si="437"/>
        <v/>
      </c>
      <c r="AY218" s="195" t="str">
        <f t="shared" si="437"/>
        <v/>
      </c>
      <c r="AZ218" s="195" t="str">
        <f t="shared" si="437"/>
        <v/>
      </c>
      <c r="BA218" s="195" t="str">
        <f t="shared" si="437"/>
        <v/>
      </c>
    </row>
    <row r="219" spans="1:53" s="17" customFormat="1" ht="18" customHeight="1" thickBot="1">
      <c r="A219" s="344"/>
      <c r="B219" s="398"/>
      <c r="C219" s="400"/>
      <c r="D219" s="400"/>
      <c r="E219" s="400"/>
      <c r="F219" s="98" t="str">
        <f>IF(C218&gt;0,VLOOKUP(C218,女子登録情報!$A$1:$H$2000,5,0),"")</f>
        <v/>
      </c>
      <c r="G219" s="353"/>
      <c r="H219" s="353"/>
      <c r="I219" s="9" t="s">
        <v>33</v>
      </c>
      <c r="J219" s="99"/>
      <c r="K219" s="7" t="str">
        <f>IF(J219&gt;0,VLOOKUP(J219,女子登録情報!$J$2:$K$21,2,0),"")</f>
        <v/>
      </c>
      <c r="L219" s="9" t="s">
        <v>34</v>
      </c>
      <c r="M219" s="213"/>
      <c r="N219" s="101" t="str">
        <f t="shared" si="433"/>
        <v/>
      </c>
      <c r="O219" s="197"/>
      <c r="P219" s="387"/>
      <c r="Q219" s="388"/>
      <c r="R219" s="389"/>
      <c r="S219" s="330"/>
      <c r="T219" s="330"/>
      <c r="Y219" s="195" t="str">
        <f>IF(C218="","",COUNTIF($B$14:$C$462,C218))</f>
        <v/>
      </c>
      <c r="Z219" s="195" t="str">
        <f t="shared" ref="Z219" si="465">IF(C218="","",COUNTIF($J$14:$J$463,J219))</f>
        <v/>
      </c>
      <c r="AA219" s="195" t="str">
        <f t="shared" ref="AA219" si="466">IF(C218="","",IF(AND(Y219&gt;1,Z219&gt;1),1,""))</f>
        <v/>
      </c>
      <c r="AB219" s="195" t="str">
        <f t="shared" si="440"/>
        <v/>
      </c>
      <c r="AC219" s="195" t="str">
        <f t="shared" si="441"/>
        <v/>
      </c>
      <c r="AD219" s="195" t="str">
        <f t="shared" si="442"/>
        <v/>
      </c>
      <c r="AE219" s="195" t="str">
        <f t="shared" si="442"/>
        <v/>
      </c>
      <c r="AF219" s="195" t="str">
        <f t="shared" si="424"/>
        <v/>
      </c>
      <c r="AG219" s="195" t="str">
        <f t="shared" si="424"/>
        <v/>
      </c>
      <c r="AH219" s="195" t="str">
        <f t="shared" si="424"/>
        <v/>
      </c>
      <c r="AI219" s="195" t="str">
        <f t="shared" si="424"/>
        <v/>
      </c>
      <c r="AJ219" s="195" t="str">
        <f t="shared" si="424"/>
        <v/>
      </c>
      <c r="AK219" s="195" t="str">
        <f t="shared" si="424"/>
        <v/>
      </c>
      <c r="AL219" s="195" t="str">
        <f t="shared" si="424"/>
        <v/>
      </c>
      <c r="AM219" s="195" t="str">
        <f t="shared" si="424"/>
        <v/>
      </c>
      <c r="AN219" s="195" t="str">
        <f t="shared" si="424"/>
        <v/>
      </c>
      <c r="AO219" s="195" t="str">
        <f t="shared" si="424"/>
        <v/>
      </c>
      <c r="AP219" s="195" t="str">
        <f t="shared" si="424"/>
        <v/>
      </c>
      <c r="AQ219" s="196" t="str">
        <f>IF(J219&gt;0,"",IF(J220&gt;0,1,""))</f>
        <v/>
      </c>
      <c r="AR219" s="196" t="str">
        <f>IF(J219="","",IF(C218&gt;0,"",1))</f>
        <v/>
      </c>
      <c r="AS219" s="195" t="str">
        <f t="shared" si="436"/>
        <v/>
      </c>
      <c r="AT219" s="195" t="str">
        <f t="shared" si="436"/>
        <v/>
      </c>
      <c r="AU219" s="195" t="str">
        <f t="shared" si="436"/>
        <v/>
      </c>
      <c r="AV219" s="195" t="str">
        <f t="shared" si="436"/>
        <v/>
      </c>
      <c r="AW219" s="196"/>
      <c r="AX219" s="195" t="str">
        <f t="shared" si="437"/>
        <v/>
      </c>
      <c r="AY219" s="195" t="str">
        <f t="shared" si="437"/>
        <v/>
      </c>
      <c r="AZ219" s="195" t="str">
        <f t="shared" si="437"/>
        <v/>
      </c>
      <c r="BA219" s="195" t="str">
        <f t="shared" si="437"/>
        <v/>
      </c>
    </row>
    <row r="220" spans="1:53" s="17" customFormat="1" ht="18" customHeight="1" thickBot="1">
      <c r="A220" s="345"/>
      <c r="B220" s="401" t="s">
        <v>35</v>
      </c>
      <c r="C220" s="392"/>
      <c r="D220" s="102"/>
      <c r="E220" s="102"/>
      <c r="F220" s="103"/>
      <c r="G220" s="354"/>
      <c r="H220" s="354"/>
      <c r="I220" s="10" t="s">
        <v>36</v>
      </c>
      <c r="J220" s="100"/>
      <c r="K220" s="11" t="str">
        <f>IF(J220&gt;0,VLOOKUP(J220,女子登録情報!$J$2:$K$21,2,0),"")</f>
        <v/>
      </c>
      <c r="L220" s="12" t="s">
        <v>37</v>
      </c>
      <c r="M220" s="214"/>
      <c r="N220" s="101" t="str">
        <f t="shared" si="433"/>
        <v/>
      </c>
      <c r="O220" s="200"/>
      <c r="P220" s="394"/>
      <c r="Q220" s="395"/>
      <c r="R220" s="396"/>
      <c r="S220" s="331"/>
      <c r="T220" s="331"/>
      <c r="Y220" s="195" t="str">
        <f>IF(C218="","",COUNTIF($B$14:$C$462,C218))</f>
        <v/>
      </c>
      <c r="Z220" s="195" t="str">
        <f t="shared" ref="Z220" si="467">IF(C218="","",COUNTIF($J$14:$J$463,J220))</f>
        <v/>
      </c>
      <c r="AA220" s="195" t="str">
        <f t="shared" ref="AA220" si="468">IF(C218="","",IF(AND(Y220&gt;1,Z220&gt;1),1,""))</f>
        <v/>
      </c>
      <c r="AB220" s="195" t="str">
        <f t="shared" si="440"/>
        <v/>
      </c>
      <c r="AC220" s="195" t="str">
        <f t="shared" si="441"/>
        <v/>
      </c>
      <c r="AD220" s="195" t="str">
        <f t="shared" si="442"/>
        <v/>
      </c>
      <c r="AE220" s="195" t="str">
        <f t="shared" si="442"/>
        <v/>
      </c>
      <c r="AF220" s="195" t="str">
        <f t="shared" si="424"/>
        <v/>
      </c>
      <c r="AG220" s="195" t="str">
        <f t="shared" si="424"/>
        <v/>
      </c>
      <c r="AH220" s="195" t="str">
        <f t="shared" si="424"/>
        <v/>
      </c>
      <c r="AI220" s="195" t="str">
        <f t="shared" si="424"/>
        <v/>
      </c>
      <c r="AJ220" s="195" t="str">
        <f t="shared" si="424"/>
        <v/>
      </c>
      <c r="AK220" s="195" t="str">
        <f t="shared" si="424"/>
        <v/>
      </c>
      <c r="AL220" s="195" t="str">
        <f t="shared" si="424"/>
        <v/>
      </c>
      <c r="AM220" s="195" t="str">
        <f t="shared" si="424"/>
        <v/>
      </c>
      <c r="AN220" s="195" t="str">
        <f t="shared" si="424"/>
        <v/>
      </c>
      <c r="AO220" s="195" t="str">
        <f t="shared" si="424"/>
        <v/>
      </c>
      <c r="AP220" s="195" t="str">
        <f t="shared" si="424"/>
        <v/>
      </c>
      <c r="AQ220" s="196" t="str">
        <f>IF(C218="","",IF(S218&gt;0,"",IF(T218&gt;0,"",IF(COUNTBLANK(J218:J220)&lt;3,"",1))))</f>
        <v/>
      </c>
      <c r="AR220" s="196" t="str">
        <f>IF(J220="","",IF(C218&gt;0,"",1))</f>
        <v/>
      </c>
      <c r="AS220" s="195" t="str">
        <f t="shared" si="436"/>
        <v/>
      </c>
      <c r="AT220" s="195" t="str">
        <f t="shared" si="436"/>
        <v/>
      </c>
      <c r="AU220" s="195" t="str">
        <f t="shared" si="436"/>
        <v/>
      </c>
      <c r="AV220" s="195" t="str">
        <f t="shared" si="436"/>
        <v/>
      </c>
      <c r="AW220" s="196"/>
      <c r="AX220" s="195" t="str">
        <f t="shared" si="437"/>
        <v/>
      </c>
      <c r="AY220" s="195" t="str">
        <f t="shared" si="437"/>
        <v/>
      </c>
      <c r="AZ220" s="195" t="str">
        <f t="shared" si="437"/>
        <v/>
      </c>
      <c r="BA220" s="195" t="str">
        <f t="shared" si="437"/>
        <v/>
      </c>
    </row>
    <row r="221" spans="1:53" s="17" customFormat="1" ht="18" customHeight="1" thickTop="1" thickBot="1">
      <c r="A221" s="343">
        <v>70</v>
      </c>
      <c r="B221" s="397" t="s">
        <v>1234</v>
      </c>
      <c r="C221" s="399"/>
      <c r="D221" s="399" t="str">
        <f>IF(C221&gt;0,VLOOKUP(C221,女子登録情報!$A$1:$H$2000,3,0),"")</f>
        <v/>
      </c>
      <c r="E221" s="399" t="str">
        <f>IF(C221&gt;0,VLOOKUP(C221,女子登録情報!$A$1:$H$2000,4,0),"")</f>
        <v/>
      </c>
      <c r="F221" s="97" t="str">
        <f>IF(C221&gt;0,VLOOKUP(C221,女子登録情報!$A$1:$H$2000,8,0),"")</f>
        <v/>
      </c>
      <c r="G221" s="352" t="e">
        <f>IF(F222&gt;0,VLOOKUP(F222,女子登録情報!$M$2:$N$48,2,0),"")</f>
        <v>#N/A</v>
      </c>
      <c r="H221" s="352" t="str">
        <f>IF(C221&gt;0,TEXT(C221,"100000000"),"")</f>
        <v/>
      </c>
      <c r="I221" s="6" t="s">
        <v>29</v>
      </c>
      <c r="J221" s="99"/>
      <c r="K221" s="7" t="str">
        <f>IF(J221&gt;0,VLOOKUP(J221,女子登録情報!$J$1:$K$21,2,0),"")</f>
        <v/>
      </c>
      <c r="L221" s="6" t="s">
        <v>32</v>
      </c>
      <c r="M221" s="205"/>
      <c r="N221" s="101" t="str">
        <f t="shared" si="433"/>
        <v/>
      </c>
      <c r="O221" s="197"/>
      <c r="P221" s="373"/>
      <c r="Q221" s="374"/>
      <c r="R221" s="375"/>
      <c r="S221" s="329" t="str">
        <f>IF(C221="","",IF(COUNTIF('様式Ⅱ(女子4×100mR)'!$C$18:$C$29,C221)=0,"",$A$5))</f>
        <v/>
      </c>
      <c r="T221" s="329" t="str">
        <f>IF(C221="","",IF(COUNTIF('様式Ⅱ(女子4×400mR)'!$C$18:$C$29,C221)=0,"",$A$5))</f>
        <v/>
      </c>
      <c r="Y221" s="195" t="str">
        <f>IF(C221="","",COUNTIF($B$14:$C$462,C221))</f>
        <v/>
      </c>
      <c r="Z221" s="195" t="str">
        <f t="shared" ref="Z221" si="469">IF(C221="","",COUNTIF($J$14:$J$463,J221))</f>
        <v/>
      </c>
      <c r="AA221" s="195" t="str">
        <f t="shared" ref="AA221" si="470">IF(C221="","",IF(AND(Y221&gt;1,Z221&gt;1),1,""))</f>
        <v/>
      </c>
      <c r="AB221" s="195" t="str">
        <f t="shared" si="440"/>
        <v/>
      </c>
      <c r="AC221" s="195" t="str">
        <f t="shared" si="441"/>
        <v/>
      </c>
      <c r="AD221" s="195" t="str">
        <f t="shared" si="442"/>
        <v/>
      </c>
      <c r="AE221" s="195" t="str">
        <f t="shared" si="442"/>
        <v/>
      </c>
      <c r="AF221" s="195" t="str">
        <f t="shared" si="424"/>
        <v/>
      </c>
      <c r="AG221" s="195" t="str">
        <f t="shared" si="424"/>
        <v/>
      </c>
      <c r="AH221" s="195" t="str">
        <f t="shared" si="424"/>
        <v/>
      </c>
      <c r="AI221" s="195" t="str">
        <f t="shared" si="424"/>
        <v/>
      </c>
      <c r="AJ221" s="195" t="str">
        <f t="shared" si="424"/>
        <v/>
      </c>
      <c r="AK221" s="195" t="str">
        <f t="shared" si="424"/>
        <v/>
      </c>
      <c r="AL221" s="195" t="str">
        <f t="shared" si="424"/>
        <v/>
      </c>
      <c r="AM221" s="195" t="str">
        <f t="shared" si="424"/>
        <v/>
      </c>
      <c r="AN221" s="195" t="str">
        <f t="shared" si="424"/>
        <v/>
      </c>
      <c r="AO221" s="195" t="str">
        <f t="shared" si="424"/>
        <v/>
      </c>
      <c r="AP221" s="195" t="str">
        <f t="shared" si="424"/>
        <v/>
      </c>
      <c r="AQ221" s="196" t="str">
        <f>IF(J221&gt;0,"",IF(J222&gt;0,1,""))</f>
        <v/>
      </c>
      <c r="AR221" s="196" t="str">
        <f>IF(J221="","",IF(C221&gt;0,"",1))</f>
        <v/>
      </c>
      <c r="AS221" s="195" t="str">
        <f t="shared" si="436"/>
        <v/>
      </c>
      <c r="AT221" s="195" t="str">
        <f t="shared" si="436"/>
        <v/>
      </c>
      <c r="AU221" s="195" t="str">
        <f t="shared" si="436"/>
        <v/>
      </c>
      <c r="AV221" s="195" t="str">
        <f t="shared" si="436"/>
        <v/>
      </c>
      <c r="AW221" s="196">
        <f>COUNTIF($C$14:C221,C221)</f>
        <v>0</v>
      </c>
      <c r="AX221" s="195" t="str">
        <f t="shared" si="437"/>
        <v/>
      </c>
      <c r="AY221" s="195" t="str">
        <f t="shared" si="437"/>
        <v/>
      </c>
      <c r="AZ221" s="195" t="str">
        <f t="shared" si="437"/>
        <v/>
      </c>
      <c r="BA221" s="195" t="str">
        <f t="shared" si="437"/>
        <v/>
      </c>
    </row>
    <row r="222" spans="1:53" s="17" customFormat="1" ht="18" customHeight="1" thickBot="1">
      <c r="A222" s="344"/>
      <c r="B222" s="398"/>
      <c r="C222" s="400"/>
      <c r="D222" s="400"/>
      <c r="E222" s="400"/>
      <c r="F222" s="98" t="str">
        <f>IF(C221&gt;0,VLOOKUP(C221,女子登録情報!$A$1:$H$2000,5,0),"")</f>
        <v/>
      </c>
      <c r="G222" s="353"/>
      <c r="H222" s="353"/>
      <c r="I222" s="9" t="s">
        <v>33</v>
      </c>
      <c r="J222" s="99"/>
      <c r="K222" s="7" t="str">
        <f>IF(J222&gt;0,VLOOKUP(J222,女子登録情報!$J$2:$K$21,2,0),"")</f>
        <v/>
      </c>
      <c r="L222" s="9" t="s">
        <v>34</v>
      </c>
      <c r="M222" s="213"/>
      <c r="N222" s="101" t="str">
        <f t="shared" si="433"/>
        <v/>
      </c>
      <c r="O222" s="197"/>
      <c r="P222" s="387"/>
      <c r="Q222" s="388"/>
      <c r="R222" s="389"/>
      <c r="S222" s="330"/>
      <c r="T222" s="330"/>
      <c r="Y222" s="195" t="str">
        <f>IF(C221="","",COUNTIF($B$14:$C$462,C221))</f>
        <v/>
      </c>
      <c r="Z222" s="195" t="str">
        <f t="shared" ref="Z222" si="471">IF(C221="","",COUNTIF($J$14:$J$463,J222))</f>
        <v/>
      </c>
      <c r="AA222" s="195" t="str">
        <f t="shared" ref="AA222" si="472">IF(C221="","",IF(AND(Y222&gt;1,Z222&gt;1),1,""))</f>
        <v/>
      </c>
      <c r="AB222" s="195" t="str">
        <f t="shared" si="440"/>
        <v/>
      </c>
      <c r="AC222" s="195" t="str">
        <f t="shared" si="441"/>
        <v/>
      </c>
      <c r="AD222" s="195" t="str">
        <f t="shared" si="442"/>
        <v/>
      </c>
      <c r="AE222" s="195" t="str">
        <f t="shared" si="442"/>
        <v/>
      </c>
      <c r="AF222" s="195" t="str">
        <f t="shared" si="424"/>
        <v/>
      </c>
      <c r="AG222" s="195" t="str">
        <f t="shared" si="424"/>
        <v/>
      </c>
      <c r="AH222" s="195" t="str">
        <f t="shared" si="424"/>
        <v/>
      </c>
      <c r="AI222" s="195" t="str">
        <f t="shared" si="424"/>
        <v/>
      </c>
      <c r="AJ222" s="195" t="str">
        <f t="shared" si="424"/>
        <v/>
      </c>
      <c r="AK222" s="195" t="str">
        <f t="shared" si="424"/>
        <v/>
      </c>
      <c r="AL222" s="195" t="str">
        <f t="shared" si="424"/>
        <v/>
      </c>
      <c r="AM222" s="195" t="str">
        <f t="shared" si="424"/>
        <v/>
      </c>
      <c r="AN222" s="195" t="str">
        <f t="shared" si="424"/>
        <v/>
      </c>
      <c r="AO222" s="195" t="str">
        <f t="shared" si="424"/>
        <v/>
      </c>
      <c r="AP222" s="195" t="str">
        <f t="shared" si="424"/>
        <v/>
      </c>
      <c r="AQ222" s="196" t="str">
        <f>IF(J222&gt;0,"",IF(J223&gt;0,1,""))</f>
        <v/>
      </c>
      <c r="AR222" s="196" t="str">
        <f>IF(J222="","",IF(C221&gt;0,"",1))</f>
        <v/>
      </c>
      <c r="AS222" s="195" t="str">
        <f t="shared" ref="AS222:AV237" si="473">IF($J222="","",COUNTIF($M222,AS$13))</f>
        <v/>
      </c>
      <c r="AT222" s="195" t="str">
        <f t="shared" si="473"/>
        <v/>
      </c>
      <c r="AU222" s="195" t="str">
        <f t="shared" si="473"/>
        <v/>
      </c>
      <c r="AV222" s="195" t="str">
        <f t="shared" si="473"/>
        <v/>
      </c>
      <c r="AW222" s="196"/>
      <c r="AX222" s="195" t="str">
        <f t="shared" ref="AX222:BA237" si="474">IF($J222="","",COUNTIF($M222,AX$13))</f>
        <v/>
      </c>
      <c r="AY222" s="195" t="str">
        <f t="shared" si="474"/>
        <v/>
      </c>
      <c r="AZ222" s="195" t="str">
        <f t="shared" si="474"/>
        <v/>
      </c>
      <c r="BA222" s="195" t="str">
        <f t="shared" si="474"/>
        <v/>
      </c>
    </row>
    <row r="223" spans="1:53" s="17" customFormat="1" ht="18" customHeight="1" thickBot="1">
      <c r="A223" s="345"/>
      <c r="B223" s="401" t="s">
        <v>35</v>
      </c>
      <c r="C223" s="392"/>
      <c r="D223" s="102"/>
      <c r="E223" s="102"/>
      <c r="F223" s="103"/>
      <c r="G223" s="354"/>
      <c r="H223" s="354"/>
      <c r="I223" s="10" t="s">
        <v>36</v>
      </c>
      <c r="J223" s="100"/>
      <c r="K223" s="11" t="str">
        <f>IF(J223&gt;0,VLOOKUP(J223,女子登録情報!$J$2:$K$21,2,0),"")</f>
        <v/>
      </c>
      <c r="L223" s="12" t="s">
        <v>37</v>
      </c>
      <c r="M223" s="214"/>
      <c r="N223" s="101" t="str">
        <f t="shared" si="433"/>
        <v/>
      </c>
      <c r="O223" s="200"/>
      <c r="P223" s="394"/>
      <c r="Q223" s="395"/>
      <c r="R223" s="396"/>
      <c r="S223" s="331"/>
      <c r="T223" s="331"/>
      <c r="Y223" s="195" t="str">
        <f>IF(C221="","",COUNTIF($B$14:$C$462,C221))</f>
        <v/>
      </c>
      <c r="Z223" s="195" t="str">
        <f t="shared" ref="Z223" si="475">IF(C221="","",COUNTIF($J$14:$J$463,J223))</f>
        <v/>
      </c>
      <c r="AA223" s="195" t="str">
        <f t="shared" ref="AA223" si="476">IF(C221="","",IF(AND(Y223&gt;1,Z223&gt;1),1,""))</f>
        <v/>
      </c>
      <c r="AB223" s="195" t="str">
        <f t="shared" si="440"/>
        <v/>
      </c>
      <c r="AC223" s="195" t="str">
        <f t="shared" si="441"/>
        <v/>
      </c>
      <c r="AD223" s="195" t="str">
        <f t="shared" si="442"/>
        <v/>
      </c>
      <c r="AE223" s="195" t="str">
        <f t="shared" si="442"/>
        <v/>
      </c>
      <c r="AF223" s="195" t="str">
        <f t="shared" si="424"/>
        <v/>
      </c>
      <c r="AG223" s="195" t="str">
        <f t="shared" si="424"/>
        <v/>
      </c>
      <c r="AH223" s="195" t="str">
        <f t="shared" si="424"/>
        <v/>
      </c>
      <c r="AI223" s="195" t="str">
        <f t="shared" si="424"/>
        <v/>
      </c>
      <c r="AJ223" s="195" t="str">
        <f t="shared" si="424"/>
        <v/>
      </c>
      <c r="AK223" s="195" t="str">
        <f t="shared" si="424"/>
        <v/>
      </c>
      <c r="AL223" s="195" t="str">
        <f t="shared" si="424"/>
        <v/>
      </c>
      <c r="AM223" s="195" t="str">
        <f t="shared" si="424"/>
        <v/>
      </c>
      <c r="AN223" s="195" t="str">
        <f t="shared" si="424"/>
        <v/>
      </c>
      <c r="AO223" s="195" t="str">
        <f t="shared" si="424"/>
        <v/>
      </c>
      <c r="AP223" s="195" t="str">
        <f t="shared" si="424"/>
        <v/>
      </c>
      <c r="AQ223" s="196" t="str">
        <f>IF(C221="","",IF(S221&gt;0,"",IF(T221&gt;0,"",IF(COUNTBLANK(J221:J223)&lt;3,"",1))))</f>
        <v/>
      </c>
      <c r="AR223" s="196" t="str">
        <f>IF(J223="","",IF(C221&gt;0,"",1))</f>
        <v/>
      </c>
      <c r="AS223" s="195" t="str">
        <f t="shared" si="473"/>
        <v/>
      </c>
      <c r="AT223" s="195" t="str">
        <f t="shared" si="473"/>
        <v/>
      </c>
      <c r="AU223" s="195" t="str">
        <f t="shared" si="473"/>
        <v/>
      </c>
      <c r="AV223" s="195" t="str">
        <f t="shared" si="473"/>
        <v/>
      </c>
      <c r="AW223" s="196"/>
      <c r="AX223" s="195" t="str">
        <f t="shared" si="474"/>
        <v/>
      </c>
      <c r="AY223" s="195" t="str">
        <f t="shared" si="474"/>
        <v/>
      </c>
      <c r="AZ223" s="195" t="str">
        <f t="shared" si="474"/>
        <v/>
      </c>
      <c r="BA223" s="195" t="str">
        <f t="shared" si="474"/>
        <v/>
      </c>
    </row>
    <row r="224" spans="1:53" s="17" customFormat="1" ht="18" customHeight="1" thickTop="1" thickBot="1">
      <c r="A224" s="343">
        <v>71</v>
      </c>
      <c r="B224" s="397" t="s">
        <v>1234</v>
      </c>
      <c r="C224" s="399"/>
      <c r="D224" s="399" t="str">
        <f>IF(C224&gt;0,VLOOKUP(C224,女子登録情報!$A$1:$H$2000,3,0),"")</f>
        <v/>
      </c>
      <c r="E224" s="399" t="str">
        <f>IF(C224&gt;0,VLOOKUP(C224,女子登録情報!$A$1:$H$2000,4,0),"")</f>
        <v/>
      </c>
      <c r="F224" s="97" t="str">
        <f>IF(C224&gt;0,VLOOKUP(C224,女子登録情報!$A$1:$H$2000,8,0),"")</f>
        <v/>
      </c>
      <c r="G224" s="352" t="e">
        <f>IF(F225&gt;0,VLOOKUP(F225,女子登録情報!$M$2:$N$48,2,0),"")</f>
        <v>#N/A</v>
      </c>
      <c r="H224" s="352" t="str">
        <f>IF(C224&gt;0,TEXT(C224,"100000000"),"")</f>
        <v/>
      </c>
      <c r="I224" s="6" t="s">
        <v>29</v>
      </c>
      <c r="J224" s="99"/>
      <c r="K224" s="7" t="str">
        <f>IF(J224&gt;0,VLOOKUP(J224,女子登録情報!$J$1:$K$21,2,0),"")</f>
        <v/>
      </c>
      <c r="L224" s="6" t="s">
        <v>32</v>
      </c>
      <c r="M224" s="205"/>
      <c r="N224" s="101" t="str">
        <f t="shared" si="433"/>
        <v/>
      </c>
      <c r="O224" s="197"/>
      <c r="P224" s="373"/>
      <c r="Q224" s="374"/>
      <c r="R224" s="375"/>
      <c r="S224" s="329" t="str">
        <f>IF(C224="","",IF(COUNTIF('様式Ⅱ(女子4×100mR)'!$C$18:$C$29,C224)=0,"",$A$5))</f>
        <v/>
      </c>
      <c r="T224" s="329" t="str">
        <f>IF(C224="","",IF(COUNTIF('様式Ⅱ(女子4×400mR)'!$C$18:$C$29,C224)=0,"",$A$5))</f>
        <v/>
      </c>
      <c r="Y224" s="195" t="str">
        <f>IF(C224="","",COUNTIF($B$14:$C$462,C224))</f>
        <v/>
      </c>
      <c r="Z224" s="195" t="str">
        <f t="shared" ref="Z224" si="477">IF(C224="","",COUNTIF($J$14:$J$463,J224))</f>
        <v/>
      </c>
      <c r="AA224" s="195" t="str">
        <f t="shared" ref="AA224" si="478">IF(C224="","",IF(AND(Y224&gt;1,Z224&gt;1),1,""))</f>
        <v/>
      </c>
      <c r="AB224" s="195" t="str">
        <f t="shared" si="440"/>
        <v/>
      </c>
      <c r="AC224" s="195" t="str">
        <f t="shared" si="441"/>
        <v/>
      </c>
      <c r="AD224" s="195" t="str">
        <f t="shared" si="442"/>
        <v/>
      </c>
      <c r="AE224" s="195" t="str">
        <f t="shared" si="442"/>
        <v/>
      </c>
      <c r="AF224" s="195" t="str">
        <f t="shared" si="424"/>
        <v/>
      </c>
      <c r="AG224" s="195" t="str">
        <f t="shared" si="424"/>
        <v/>
      </c>
      <c r="AH224" s="195" t="str">
        <f t="shared" si="424"/>
        <v/>
      </c>
      <c r="AI224" s="195" t="str">
        <f t="shared" ref="AF224:AP247" si="479">IF($J224="","",COUNTIF($M224,AI$13))</f>
        <v/>
      </c>
      <c r="AJ224" s="195" t="str">
        <f t="shared" si="479"/>
        <v/>
      </c>
      <c r="AK224" s="195" t="str">
        <f t="shared" si="479"/>
        <v/>
      </c>
      <c r="AL224" s="195" t="str">
        <f t="shared" si="479"/>
        <v/>
      </c>
      <c r="AM224" s="195" t="str">
        <f t="shared" si="479"/>
        <v/>
      </c>
      <c r="AN224" s="195" t="str">
        <f t="shared" si="479"/>
        <v/>
      </c>
      <c r="AO224" s="195" t="str">
        <f t="shared" si="479"/>
        <v/>
      </c>
      <c r="AP224" s="195" t="str">
        <f t="shared" si="479"/>
        <v/>
      </c>
      <c r="AQ224" s="196" t="str">
        <f>IF(J224&gt;0,"",IF(J225&gt;0,1,""))</f>
        <v/>
      </c>
      <c r="AR224" s="196" t="str">
        <f>IF(J224="","",IF(C224&gt;0,"",1))</f>
        <v/>
      </c>
      <c r="AS224" s="195" t="str">
        <f t="shared" si="473"/>
        <v/>
      </c>
      <c r="AT224" s="195" t="str">
        <f t="shared" si="473"/>
        <v/>
      </c>
      <c r="AU224" s="195" t="str">
        <f t="shared" si="473"/>
        <v/>
      </c>
      <c r="AV224" s="195" t="str">
        <f t="shared" si="473"/>
        <v/>
      </c>
      <c r="AW224" s="196">
        <f>COUNTIF($C$14:C224,C224)</f>
        <v>0</v>
      </c>
      <c r="AX224" s="195" t="str">
        <f t="shared" si="474"/>
        <v/>
      </c>
      <c r="AY224" s="195" t="str">
        <f t="shared" si="474"/>
        <v/>
      </c>
      <c r="AZ224" s="195" t="str">
        <f t="shared" si="474"/>
        <v/>
      </c>
      <c r="BA224" s="195" t="str">
        <f t="shared" si="474"/>
        <v/>
      </c>
    </row>
    <row r="225" spans="1:53" s="17" customFormat="1" ht="18" customHeight="1" thickBot="1">
      <c r="A225" s="344"/>
      <c r="B225" s="398"/>
      <c r="C225" s="400"/>
      <c r="D225" s="400"/>
      <c r="E225" s="400"/>
      <c r="F225" s="98" t="str">
        <f>IF(C224&gt;0,VLOOKUP(C224,女子登録情報!$A$1:$H$2000,5,0),"")</f>
        <v/>
      </c>
      <c r="G225" s="353"/>
      <c r="H225" s="353"/>
      <c r="I225" s="9" t="s">
        <v>33</v>
      </c>
      <c r="J225" s="99"/>
      <c r="K225" s="7" t="str">
        <f>IF(J225&gt;0,VLOOKUP(J225,女子登録情報!$J$2:$K$21,2,0),"")</f>
        <v/>
      </c>
      <c r="L225" s="9" t="s">
        <v>34</v>
      </c>
      <c r="M225" s="213"/>
      <c r="N225" s="101" t="str">
        <f t="shared" si="433"/>
        <v/>
      </c>
      <c r="O225" s="197"/>
      <c r="P225" s="387"/>
      <c r="Q225" s="388"/>
      <c r="R225" s="389"/>
      <c r="S225" s="330"/>
      <c r="T225" s="330"/>
      <c r="Y225" s="195" t="str">
        <f>IF(C224="","",COUNTIF($B$14:$C$462,C224))</f>
        <v/>
      </c>
      <c r="Z225" s="195" t="str">
        <f t="shared" ref="Z225" si="480">IF(C224="","",COUNTIF($J$14:$J$463,J225))</f>
        <v/>
      </c>
      <c r="AA225" s="195" t="str">
        <f t="shared" ref="AA225" si="481">IF(C224="","",IF(AND(Y225&gt;1,Z225&gt;1),1,""))</f>
        <v/>
      </c>
      <c r="AB225" s="195" t="str">
        <f t="shared" si="440"/>
        <v/>
      </c>
      <c r="AC225" s="195" t="str">
        <f t="shared" si="441"/>
        <v/>
      </c>
      <c r="AD225" s="195" t="str">
        <f t="shared" si="442"/>
        <v/>
      </c>
      <c r="AE225" s="195" t="str">
        <f t="shared" si="442"/>
        <v/>
      </c>
      <c r="AF225" s="195" t="str">
        <f t="shared" si="479"/>
        <v/>
      </c>
      <c r="AG225" s="195" t="str">
        <f t="shared" si="479"/>
        <v/>
      </c>
      <c r="AH225" s="195" t="str">
        <f t="shared" si="479"/>
        <v/>
      </c>
      <c r="AI225" s="195" t="str">
        <f t="shared" si="479"/>
        <v/>
      </c>
      <c r="AJ225" s="195" t="str">
        <f t="shared" si="479"/>
        <v/>
      </c>
      <c r="AK225" s="195" t="str">
        <f t="shared" si="479"/>
        <v/>
      </c>
      <c r="AL225" s="195" t="str">
        <f t="shared" si="479"/>
        <v/>
      </c>
      <c r="AM225" s="195" t="str">
        <f t="shared" si="479"/>
        <v/>
      </c>
      <c r="AN225" s="195" t="str">
        <f t="shared" si="479"/>
        <v/>
      </c>
      <c r="AO225" s="195" t="str">
        <f t="shared" si="479"/>
        <v/>
      </c>
      <c r="AP225" s="195" t="str">
        <f t="shared" si="479"/>
        <v/>
      </c>
      <c r="AQ225" s="196" t="str">
        <f>IF(J225&gt;0,"",IF(J226&gt;0,1,""))</f>
        <v/>
      </c>
      <c r="AR225" s="196" t="str">
        <f>IF(J225="","",IF(C224&gt;0,"",1))</f>
        <v/>
      </c>
      <c r="AS225" s="195" t="str">
        <f t="shared" si="473"/>
        <v/>
      </c>
      <c r="AT225" s="195" t="str">
        <f t="shared" si="473"/>
        <v/>
      </c>
      <c r="AU225" s="195" t="str">
        <f t="shared" si="473"/>
        <v/>
      </c>
      <c r="AV225" s="195" t="str">
        <f t="shared" si="473"/>
        <v/>
      </c>
      <c r="AW225" s="196"/>
      <c r="AX225" s="195" t="str">
        <f t="shared" si="474"/>
        <v/>
      </c>
      <c r="AY225" s="195" t="str">
        <f t="shared" si="474"/>
        <v/>
      </c>
      <c r="AZ225" s="195" t="str">
        <f t="shared" si="474"/>
        <v/>
      </c>
      <c r="BA225" s="195" t="str">
        <f t="shared" si="474"/>
        <v/>
      </c>
    </row>
    <row r="226" spans="1:53" s="17" customFormat="1" ht="18" customHeight="1" thickBot="1">
      <c r="A226" s="345"/>
      <c r="B226" s="401" t="s">
        <v>35</v>
      </c>
      <c r="C226" s="392"/>
      <c r="D226" s="102"/>
      <c r="E226" s="102"/>
      <c r="F226" s="103"/>
      <c r="G226" s="354"/>
      <c r="H226" s="354"/>
      <c r="I226" s="10" t="s">
        <v>36</v>
      </c>
      <c r="J226" s="100"/>
      <c r="K226" s="11" t="str">
        <f>IF(J226&gt;0,VLOOKUP(J226,女子登録情報!$J$2:$K$21,2,0),"")</f>
        <v/>
      </c>
      <c r="L226" s="12" t="s">
        <v>37</v>
      </c>
      <c r="M226" s="214"/>
      <c r="N226" s="101" t="str">
        <f t="shared" si="433"/>
        <v/>
      </c>
      <c r="O226" s="200"/>
      <c r="P226" s="394"/>
      <c r="Q226" s="395"/>
      <c r="R226" s="396"/>
      <c r="S226" s="331"/>
      <c r="T226" s="331"/>
      <c r="Y226" s="195" t="str">
        <f>IF(C224="","",COUNTIF($B$14:$C$462,C224))</f>
        <v/>
      </c>
      <c r="Z226" s="195" t="str">
        <f t="shared" ref="Z226" si="482">IF(C224="","",COUNTIF($J$14:$J$463,J226))</f>
        <v/>
      </c>
      <c r="AA226" s="195" t="str">
        <f t="shared" ref="AA226" si="483">IF(C224="","",IF(AND(Y226&gt;1,Z226&gt;1),1,""))</f>
        <v/>
      </c>
      <c r="AB226" s="195" t="str">
        <f t="shared" si="440"/>
        <v/>
      </c>
      <c r="AC226" s="195" t="str">
        <f t="shared" si="441"/>
        <v/>
      </c>
      <c r="AD226" s="195" t="str">
        <f t="shared" si="442"/>
        <v/>
      </c>
      <c r="AE226" s="195" t="str">
        <f t="shared" si="442"/>
        <v/>
      </c>
      <c r="AF226" s="195" t="str">
        <f t="shared" si="479"/>
        <v/>
      </c>
      <c r="AG226" s="195" t="str">
        <f t="shared" si="479"/>
        <v/>
      </c>
      <c r="AH226" s="195" t="str">
        <f t="shared" si="479"/>
        <v/>
      </c>
      <c r="AI226" s="195" t="str">
        <f t="shared" si="479"/>
        <v/>
      </c>
      <c r="AJ226" s="195" t="str">
        <f t="shared" si="479"/>
        <v/>
      </c>
      <c r="AK226" s="195" t="str">
        <f t="shared" si="479"/>
        <v/>
      </c>
      <c r="AL226" s="195" t="str">
        <f t="shared" si="479"/>
        <v/>
      </c>
      <c r="AM226" s="195" t="str">
        <f t="shared" si="479"/>
        <v/>
      </c>
      <c r="AN226" s="195" t="str">
        <f t="shared" si="479"/>
        <v/>
      </c>
      <c r="AO226" s="195" t="str">
        <f t="shared" si="479"/>
        <v/>
      </c>
      <c r="AP226" s="195" t="str">
        <f t="shared" si="479"/>
        <v/>
      </c>
      <c r="AQ226" s="196" t="str">
        <f>IF(C224="","",IF(S224&gt;0,"",IF(T224&gt;0,"",IF(COUNTBLANK(J224:J226)&lt;3,"",1))))</f>
        <v/>
      </c>
      <c r="AR226" s="196" t="str">
        <f>IF(J226="","",IF(C224&gt;0,"",1))</f>
        <v/>
      </c>
      <c r="AS226" s="195" t="str">
        <f t="shared" si="473"/>
        <v/>
      </c>
      <c r="AT226" s="195" t="str">
        <f t="shared" si="473"/>
        <v/>
      </c>
      <c r="AU226" s="195" t="str">
        <f t="shared" si="473"/>
        <v/>
      </c>
      <c r="AV226" s="195" t="str">
        <f t="shared" si="473"/>
        <v/>
      </c>
      <c r="AW226" s="196"/>
      <c r="AX226" s="195" t="str">
        <f t="shared" si="474"/>
        <v/>
      </c>
      <c r="AY226" s="195" t="str">
        <f t="shared" si="474"/>
        <v/>
      </c>
      <c r="AZ226" s="195" t="str">
        <f t="shared" si="474"/>
        <v/>
      </c>
      <c r="BA226" s="195" t="str">
        <f t="shared" si="474"/>
        <v/>
      </c>
    </row>
    <row r="227" spans="1:53" s="17" customFormat="1" ht="18" customHeight="1" thickTop="1" thickBot="1">
      <c r="A227" s="343">
        <v>72</v>
      </c>
      <c r="B227" s="397" t="s">
        <v>1234</v>
      </c>
      <c r="C227" s="399"/>
      <c r="D227" s="399" t="str">
        <f>IF(C227&gt;0,VLOOKUP(C227,女子登録情報!$A$1:$H$2000,3,0),"")</f>
        <v/>
      </c>
      <c r="E227" s="399" t="str">
        <f>IF(C227&gt;0,VLOOKUP(C227,女子登録情報!$A$1:$H$2000,4,0),"")</f>
        <v/>
      </c>
      <c r="F227" s="97" t="str">
        <f>IF(C227&gt;0,VLOOKUP(C227,女子登録情報!$A$1:$H$2000,8,0),"")</f>
        <v/>
      </c>
      <c r="G227" s="352" t="e">
        <f>IF(F228&gt;0,VLOOKUP(F228,女子登録情報!$M$2:$N$48,2,0),"")</f>
        <v>#N/A</v>
      </c>
      <c r="H227" s="352" t="str">
        <f>IF(C227&gt;0,TEXT(C227,"100000000"),"")</f>
        <v/>
      </c>
      <c r="I227" s="6" t="s">
        <v>29</v>
      </c>
      <c r="J227" s="99"/>
      <c r="K227" s="7" t="str">
        <f>IF(J227&gt;0,VLOOKUP(J227,女子登録情報!$J$1:$K$21,2,0),"")</f>
        <v/>
      </c>
      <c r="L227" s="6" t="s">
        <v>32</v>
      </c>
      <c r="M227" s="205"/>
      <c r="N227" s="101" t="str">
        <f t="shared" si="433"/>
        <v/>
      </c>
      <c r="O227" s="197"/>
      <c r="P227" s="373"/>
      <c r="Q227" s="374"/>
      <c r="R227" s="375"/>
      <c r="S227" s="329" t="str">
        <f>IF(C227="","",IF(COUNTIF('様式Ⅱ(女子4×100mR)'!$C$18:$C$29,C227)=0,"",$A$5))</f>
        <v/>
      </c>
      <c r="T227" s="329" t="str">
        <f>IF(C227="","",IF(COUNTIF('様式Ⅱ(女子4×400mR)'!$C$18:$C$29,C227)=0,"",$A$5))</f>
        <v/>
      </c>
      <c r="Y227" s="195" t="str">
        <f>IF(C227="","",COUNTIF($B$14:$C$462,C227))</f>
        <v/>
      </c>
      <c r="Z227" s="195" t="str">
        <f t="shared" ref="Z227" si="484">IF(C227="","",COUNTIF($J$14:$J$463,J227))</f>
        <v/>
      </c>
      <c r="AA227" s="195" t="str">
        <f t="shared" ref="AA227" si="485">IF(C227="","",IF(AND(Y227&gt;1,Z227&gt;1),1,""))</f>
        <v/>
      </c>
      <c r="AB227" s="195" t="str">
        <f t="shared" si="440"/>
        <v/>
      </c>
      <c r="AC227" s="195" t="str">
        <f t="shared" si="441"/>
        <v/>
      </c>
      <c r="AD227" s="195" t="str">
        <f t="shared" si="442"/>
        <v/>
      </c>
      <c r="AE227" s="195" t="str">
        <f t="shared" si="442"/>
        <v/>
      </c>
      <c r="AF227" s="195" t="str">
        <f t="shared" si="479"/>
        <v/>
      </c>
      <c r="AG227" s="195" t="str">
        <f t="shared" si="479"/>
        <v/>
      </c>
      <c r="AH227" s="195" t="str">
        <f t="shared" si="479"/>
        <v/>
      </c>
      <c r="AI227" s="195" t="str">
        <f t="shared" si="479"/>
        <v/>
      </c>
      <c r="AJ227" s="195" t="str">
        <f t="shared" si="479"/>
        <v/>
      </c>
      <c r="AK227" s="195" t="str">
        <f t="shared" si="479"/>
        <v/>
      </c>
      <c r="AL227" s="195" t="str">
        <f t="shared" si="479"/>
        <v/>
      </c>
      <c r="AM227" s="195" t="str">
        <f t="shared" si="479"/>
        <v/>
      </c>
      <c r="AN227" s="195" t="str">
        <f t="shared" si="479"/>
        <v/>
      </c>
      <c r="AO227" s="195" t="str">
        <f t="shared" si="479"/>
        <v/>
      </c>
      <c r="AP227" s="195" t="str">
        <f t="shared" si="479"/>
        <v/>
      </c>
      <c r="AQ227" s="196" t="str">
        <f>IF(J227&gt;0,"",IF(J228&gt;0,1,""))</f>
        <v/>
      </c>
      <c r="AR227" s="196" t="str">
        <f>IF(J227="","",IF(C227&gt;0,"",1))</f>
        <v/>
      </c>
      <c r="AS227" s="195" t="str">
        <f t="shared" si="473"/>
        <v/>
      </c>
      <c r="AT227" s="195" t="str">
        <f t="shared" si="473"/>
        <v/>
      </c>
      <c r="AU227" s="195" t="str">
        <f t="shared" si="473"/>
        <v/>
      </c>
      <c r="AV227" s="195" t="str">
        <f t="shared" si="473"/>
        <v/>
      </c>
      <c r="AW227" s="196">
        <f>COUNTIF($C$14:C227,C227)</f>
        <v>0</v>
      </c>
      <c r="AX227" s="195" t="str">
        <f t="shared" si="474"/>
        <v/>
      </c>
      <c r="AY227" s="195" t="str">
        <f t="shared" si="474"/>
        <v/>
      </c>
      <c r="AZ227" s="195" t="str">
        <f t="shared" si="474"/>
        <v/>
      </c>
      <c r="BA227" s="195" t="str">
        <f t="shared" si="474"/>
        <v/>
      </c>
    </row>
    <row r="228" spans="1:53" s="17" customFormat="1" ht="18" customHeight="1" thickBot="1">
      <c r="A228" s="344"/>
      <c r="B228" s="398"/>
      <c r="C228" s="400"/>
      <c r="D228" s="400"/>
      <c r="E228" s="400"/>
      <c r="F228" s="98" t="str">
        <f>IF(C227&gt;0,VLOOKUP(C227,女子登録情報!$A$1:$H$2000,5,0),"")</f>
        <v/>
      </c>
      <c r="G228" s="353"/>
      <c r="H228" s="353"/>
      <c r="I228" s="9" t="s">
        <v>33</v>
      </c>
      <c r="J228" s="99"/>
      <c r="K228" s="7" t="str">
        <f>IF(J228&gt;0,VLOOKUP(J228,女子登録情報!$J$2:$K$21,2,0),"")</f>
        <v/>
      </c>
      <c r="L228" s="9" t="s">
        <v>34</v>
      </c>
      <c r="M228" s="213"/>
      <c r="N228" s="101" t="str">
        <f t="shared" si="433"/>
        <v/>
      </c>
      <c r="O228" s="197"/>
      <c r="P228" s="387"/>
      <c r="Q228" s="388"/>
      <c r="R228" s="389"/>
      <c r="S228" s="330"/>
      <c r="T228" s="330"/>
      <c r="Y228" s="195" t="str">
        <f>IF(C227="","",COUNTIF($B$14:$C$462,C227))</f>
        <v/>
      </c>
      <c r="Z228" s="195" t="str">
        <f t="shared" ref="Z228" si="486">IF(C227="","",COUNTIF($J$14:$J$463,J228))</f>
        <v/>
      </c>
      <c r="AA228" s="195" t="str">
        <f t="shared" ref="AA228" si="487">IF(C227="","",IF(AND(Y228&gt;1,Z228&gt;1),1,""))</f>
        <v/>
      </c>
      <c r="AB228" s="195" t="str">
        <f t="shared" si="440"/>
        <v/>
      </c>
      <c r="AC228" s="195" t="str">
        <f t="shared" si="441"/>
        <v/>
      </c>
      <c r="AD228" s="195" t="str">
        <f t="shared" si="442"/>
        <v/>
      </c>
      <c r="AE228" s="195" t="str">
        <f t="shared" si="442"/>
        <v/>
      </c>
      <c r="AF228" s="195" t="str">
        <f t="shared" si="479"/>
        <v/>
      </c>
      <c r="AG228" s="195" t="str">
        <f t="shared" si="479"/>
        <v/>
      </c>
      <c r="AH228" s="195" t="str">
        <f t="shared" si="479"/>
        <v/>
      </c>
      <c r="AI228" s="195" t="str">
        <f t="shared" si="479"/>
        <v/>
      </c>
      <c r="AJ228" s="195" t="str">
        <f t="shared" si="479"/>
        <v/>
      </c>
      <c r="AK228" s="195" t="str">
        <f t="shared" si="479"/>
        <v/>
      </c>
      <c r="AL228" s="195" t="str">
        <f t="shared" si="479"/>
        <v/>
      </c>
      <c r="AM228" s="195" t="str">
        <f t="shared" si="479"/>
        <v/>
      </c>
      <c r="AN228" s="195" t="str">
        <f t="shared" si="479"/>
        <v/>
      </c>
      <c r="AO228" s="195" t="str">
        <f t="shared" si="479"/>
        <v/>
      </c>
      <c r="AP228" s="195" t="str">
        <f t="shared" si="479"/>
        <v/>
      </c>
      <c r="AQ228" s="196" t="str">
        <f>IF(J228&gt;0,"",IF(J229&gt;0,1,""))</f>
        <v/>
      </c>
      <c r="AR228" s="196" t="str">
        <f>IF(J228="","",IF(C227&gt;0,"",1))</f>
        <v/>
      </c>
      <c r="AS228" s="195" t="str">
        <f t="shared" si="473"/>
        <v/>
      </c>
      <c r="AT228" s="195" t="str">
        <f t="shared" si="473"/>
        <v/>
      </c>
      <c r="AU228" s="195" t="str">
        <f t="shared" si="473"/>
        <v/>
      </c>
      <c r="AV228" s="195" t="str">
        <f t="shared" si="473"/>
        <v/>
      </c>
      <c r="AW228" s="196"/>
      <c r="AX228" s="195" t="str">
        <f t="shared" si="474"/>
        <v/>
      </c>
      <c r="AY228" s="195" t="str">
        <f t="shared" si="474"/>
        <v/>
      </c>
      <c r="AZ228" s="195" t="str">
        <f t="shared" si="474"/>
        <v/>
      </c>
      <c r="BA228" s="195" t="str">
        <f t="shared" si="474"/>
        <v/>
      </c>
    </row>
    <row r="229" spans="1:53" s="17" customFormat="1" ht="18" customHeight="1" thickBot="1">
      <c r="A229" s="345"/>
      <c r="B229" s="401" t="s">
        <v>35</v>
      </c>
      <c r="C229" s="392"/>
      <c r="D229" s="102"/>
      <c r="E229" s="102"/>
      <c r="F229" s="103"/>
      <c r="G229" s="354"/>
      <c r="H229" s="354"/>
      <c r="I229" s="10" t="s">
        <v>36</v>
      </c>
      <c r="J229" s="100"/>
      <c r="K229" s="11" t="str">
        <f>IF(J229&gt;0,VLOOKUP(J229,女子登録情報!$J$2:$K$21,2,0),"")</f>
        <v/>
      </c>
      <c r="L229" s="12" t="s">
        <v>37</v>
      </c>
      <c r="M229" s="214"/>
      <c r="N229" s="101" t="str">
        <f t="shared" si="433"/>
        <v/>
      </c>
      <c r="O229" s="200"/>
      <c r="P229" s="394"/>
      <c r="Q229" s="395"/>
      <c r="R229" s="396"/>
      <c r="S229" s="331"/>
      <c r="T229" s="331"/>
      <c r="Y229" s="195" t="str">
        <f>IF(C227="","",COUNTIF($B$14:$C$462,C227))</f>
        <v/>
      </c>
      <c r="Z229" s="195" t="str">
        <f t="shared" ref="Z229" si="488">IF(C227="","",COUNTIF($J$14:$J$463,J229))</f>
        <v/>
      </c>
      <c r="AA229" s="195" t="str">
        <f t="shared" ref="AA229" si="489">IF(C227="","",IF(AND(Y229&gt;1,Z229&gt;1),1,""))</f>
        <v/>
      </c>
      <c r="AB229" s="195" t="str">
        <f t="shared" si="440"/>
        <v/>
      </c>
      <c r="AC229" s="195" t="str">
        <f t="shared" si="441"/>
        <v/>
      </c>
      <c r="AD229" s="195" t="str">
        <f t="shared" si="442"/>
        <v/>
      </c>
      <c r="AE229" s="195" t="str">
        <f t="shared" si="442"/>
        <v/>
      </c>
      <c r="AF229" s="195" t="str">
        <f t="shared" si="479"/>
        <v/>
      </c>
      <c r="AG229" s="195" t="str">
        <f t="shared" si="479"/>
        <v/>
      </c>
      <c r="AH229" s="195" t="str">
        <f t="shared" si="479"/>
        <v/>
      </c>
      <c r="AI229" s="195" t="str">
        <f t="shared" si="479"/>
        <v/>
      </c>
      <c r="AJ229" s="195" t="str">
        <f t="shared" si="479"/>
        <v/>
      </c>
      <c r="AK229" s="195" t="str">
        <f t="shared" si="479"/>
        <v/>
      </c>
      <c r="AL229" s="195" t="str">
        <f t="shared" si="479"/>
        <v/>
      </c>
      <c r="AM229" s="195" t="str">
        <f t="shared" si="479"/>
        <v/>
      </c>
      <c r="AN229" s="195" t="str">
        <f t="shared" si="479"/>
        <v/>
      </c>
      <c r="AO229" s="195" t="str">
        <f t="shared" si="479"/>
        <v/>
      </c>
      <c r="AP229" s="195" t="str">
        <f t="shared" si="479"/>
        <v/>
      </c>
      <c r="AQ229" s="196" t="str">
        <f>IF(C227="","",IF(S227&gt;0,"",IF(T227&gt;0,"",IF(COUNTBLANK(J227:J229)&lt;3,"",1))))</f>
        <v/>
      </c>
      <c r="AR229" s="196" t="str">
        <f>IF(J229="","",IF(C227&gt;0,"",1))</f>
        <v/>
      </c>
      <c r="AS229" s="195" t="str">
        <f t="shared" si="473"/>
        <v/>
      </c>
      <c r="AT229" s="195" t="str">
        <f t="shared" si="473"/>
        <v/>
      </c>
      <c r="AU229" s="195" t="str">
        <f t="shared" si="473"/>
        <v/>
      </c>
      <c r="AV229" s="195" t="str">
        <f t="shared" si="473"/>
        <v/>
      </c>
      <c r="AW229" s="196"/>
      <c r="AX229" s="195" t="str">
        <f t="shared" si="474"/>
        <v/>
      </c>
      <c r="AY229" s="195" t="str">
        <f t="shared" si="474"/>
        <v/>
      </c>
      <c r="AZ229" s="195" t="str">
        <f t="shared" si="474"/>
        <v/>
      </c>
      <c r="BA229" s="195" t="str">
        <f t="shared" si="474"/>
        <v/>
      </c>
    </row>
    <row r="230" spans="1:53" s="17" customFormat="1" ht="18" customHeight="1" thickTop="1" thickBot="1">
      <c r="A230" s="343">
        <v>73</v>
      </c>
      <c r="B230" s="397" t="s">
        <v>1234</v>
      </c>
      <c r="C230" s="399"/>
      <c r="D230" s="399" t="str">
        <f>IF(C230&gt;0,VLOOKUP(C230,女子登録情報!$A$1:$H$2000,3,0),"")</f>
        <v/>
      </c>
      <c r="E230" s="399" t="str">
        <f>IF(C230&gt;0,VLOOKUP(C230,女子登録情報!$A$1:$H$2000,4,0),"")</f>
        <v/>
      </c>
      <c r="F230" s="97" t="str">
        <f>IF(C230&gt;0,VLOOKUP(C230,女子登録情報!$A$1:$H$2000,8,0),"")</f>
        <v/>
      </c>
      <c r="G230" s="352" t="e">
        <f>IF(F231&gt;0,VLOOKUP(F231,女子登録情報!$M$2:$N$48,2,0),"")</f>
        <v>#N/A</v>
      </c>
      <c r="H230" s="352" t="str">
        <f>IF(C230&gt;0,TEXT(C230,"100000000"),"")</f>
        <v/>
      </c>
      <c r="I230" s="6" t="s">
        <v>29</v>
      </c>
      <c r="J230" s="99"/>
      <c r="K230" s="7" t="str">
        <f>IF(J230&gt;0,VLOOKUP(J230,女子登録情報!$J$1:$K$21,2,0),"")</f>
        <v/>
      </c>
      <c r="L230" s="6" t="s">
        <v>32</v>
      </c>
      <c r="M230" s="205"/>
      <c r="N230" s="101" t="str">
        <f t="shared" si="433"/>
        <v/>
      </c>
      <c r="O230" s="197"/>
      <c r="P230" s="373"/>
      <c r="Q230" s="374"/>
      <c r="R230" s="375"/>
      <c r="S230" s="329" t="str">
        <f>IF(C230="","",IF(COUNTIF('様式Ⅱ(女子4×100mR)'!$C$18:$C$29,C230)=0,"",$A$5))</f>
        <v/>
      </c>
      <c r="T230" s="329" t="str">
        <f>IF(C230="","",IF(COUNTIF('様式Ⅱ(女子4×400mR)'!$C$18:$C$29,C230)=0,"",$A$5))</f>
        <v/>
      </c>
      <c r="Y230" s="195" t="str">
        <f>IF(C230="","",COUNTIF($B$14:$C$462,C230))</f>
        <v/>
      </c>
      <c r="Z230" s="195" t="str">
        <f t="shared" ref="Z230" si="490">IF(C230="","",COUNTIF($J$14:$J$463,J230))</f>
        <v/>
      </c>
      <c r="AA230" s="195" t="str">
        <f t="shared" ref="AA230" si="491">IF(C230="","",IF(AND(Y230&gt;1,Z230&gt;1),1,""))</f>
        <v/>
      </c>
      <c r="AB230" s="195" t="str">
        <f t="shared" si="440"/>
        <v/>
      </c>
      <c r="AC230" s="195" t="str">
        <f t="shared" si="441"/>
        <v/>
      </c>
      <c r="AD230" s="195" t="str">
        <f t="shared" si="442"/>
        <v/>
      </c>
      <c r="AE230" s="195" t="str">
        <f t="shared" si="442"/>
        <v/>
      </c>
      <c r="AF230" s="195" t="str">
        <f t="shared" si="479"/>
        <v/>
      </c>
      <c r="AG230" s="195" t="str">
        <f t="shared" si="479"/>
        <v/>
      </c>
      <c r="AH230" s="195" t="str">
        <f t="shared" si="479"/>
        <v/>
      </c>
      <c r="AI230" s="195" t="str">
        <f t="shared" si="479"/>
        <v/>
      </c>
      <c r="AJ230" s="195" t="str">
        <f t="shared" si="479"/>
        <v/>
      </c>
      <c r="AK230" s="195" t="str">
        <f t="shared" si="479"/>
        <v/>
      </c>
      <c r="AL230" s="195" t="str">
        <f t="shared" si="479"/>
        <v/>
      </c>
      <c r="AM230" s="195" t="str">
        <f t="shared" si="479"/>
        <v/>
      </c>
      <c r="AN230" s="195" t="str">
        <f t="shared" si="479"/>
        <v/>
      </c>
      <c r="AO230" s="195" t="str">
        <f t="shared" si="479"/>
        <v/>
      </c>
      <c r="AP230" s="195" t="str">
        <f t="shared" si="479"/>
        <v/>
      </c>
      <c r="AQ230" s="196" t="str">
        <f>IF(J230&gt;0,"",IF(J231&gt;0,1,""))</f>
        <v/>
      </c>
      <c r="AR230" s="196" t="str">
        <f>IF(J230="","",IF(C230&gt;0,"",1))</f>
        <v/>
      </c>
      <c r="AS230" s="195" t="str">
        <f t="shared" si="473"/>
        <v/>
      </c>
      <c r="AT230" s="195" t="str">
        <f t="shared" si="473"/>
        <v/>
      </c>
      <c r="AU230" s="195" t="str">
        <f t="shared" si="473"/>
        <v/>
      </c>
      <c r="AV230" s="195" t="str">
        <f t="shared" si="473"/>
        <v/>
      </c>
      <c r="AW230" s="196">
        <f>COUNTIF($C$14:C230,C230)</f>
        <v>0</v>
      </c>
      <c r="AX230" s="195" t="str">
        <f t="shared" si="474"/>
        <v/>
      </c>
      <c r="AY230" s="195" t="str">
        <f t="shared" si="474"/>
        <v/>
      </c>
      <c r="AZ230" s="195" t="str">
        <f t="shared" si="474"/>
        <v/>
      </c>
      <c r="BA230" s="195" t="str">
        <f t="shared" si="474"/>
        <v/>
      </c>
    </row>
    <row r="231" spans="1:53" s="17" customFormat="1" ht="18" customHeight="1" thickBot="1">
      <c r="A231" s="344"/>
      <c r="B231" s="398"/>
      <c r="C231" s="400"/>
      <c r="D231" s="400"/>
      <c r="E231" s="400"/>
      <c r="F231" s="98" t="str">
        <f>IF(C230&gt;0,VLOOKUP(C230,女子登録情報!$A$1:$H$2000,5,0),"")</f>
        <v/>
      </c>
      <c r="G231" s="353"/>
      <c r="H231" s="353"/>
      <c r="I231" s="9" t="s">
        <v>33</v>
      </c>
      <c r="J231" s="99"/>
      <c r="K231" s="7" t="str">
        <f>IF(J231&gt;0,VLOOKUP(J231,女子登録情報!$J$2:$K$21,2,0),"")</f>
        <v/>
      </c>
      <c r="L231" s="9" t="s">
        <v>34</v>
      </c>
      <c r="M231" s="213"/>
      <c r="N231" s="101" t="str">
        <f t="shared" si="433"/>
        <v/>
      </c>
      <c r="O231" s="197"/>
      <c r="P231" s="387"/>
      <c r="Q231" s="388"/>
      <c r="R231" s="389"/>
      <c r="S231" s="330"/>
      <c r="T231" s="330"/>
      <c r="Y231" s="195" t="str">
        <f>IF(C230="","",COUNTIF($B$14:$C$462,C230))</f>
        <v/>
      </c>
      <c r="Z231" s="195" t="str">
        <f t="shared" ref="Z231" si="492">IF(C230="","",COUNTIF($J$14:$J$463,J231))</f>
        <v/>
      </c>
      <c r="AA231" s="195" t="str">
        <f t="shared" ref="AA231" si="493">IF(C230="","",IF(AND(Y231&gt;1,Z231&gt;1),1,""))</f>
        <v/>
      </c>
      <c r="AB231" s="195" t="str">
        <f t="shared" si="440"/>
        <v/>
      </c>
      <c r="AC231" s="195" t="str">
        <f t="shared" si="441"/>
        <v/>
      </c>
      <c r="AD231" s="195" t="str">
        <f t="shared" si="442"/>
        <v/>
      </c>
      <c r="AE231" s="195" t="str">
        <f t="shared" si="442"/>
        <v/>
      </c>
      <c r="AF231" s="195" t="str">
        <f t="shared" si="479"/>
        <v/>
      </c>
      <c r="AG231" s="195" t="str">
        <f t="shared" si="479"/>
        <v/>
      </c>
      <c r="AH231" s="195" t="str">
        <f t="shared" si="479"/>
        <v/>
      </c>
      <c r="AI231" s="195" t="str">
        <f t="shared" si="479"/>
        <v/>
      </c>
      <c r="AJ231" s="195" t="str">
        <f t="shared" si="479"/>
        <v/>
      </c>
      <c r="AK231" s="195" t="str">
        <f t="shared" si="479"/>
        <v/>
      </c>
      <c r="AL231" s="195" t="str">
        <f t="shared" si="479"/>
        <v/>
      </c>
      <c r="AM231" s="195" t="str">
        <f t="shared" si="479"/>
        <v/>
      </c>
      <c r="AN231" s="195" t="str">
        <f t="shared" si="479"/>
        <v/>
      </c>
      <c r="AO231" s="195" t="str">
        <f t="shared" si="479"/>
        <v/>
      </c>
      <c r="AP231" s="195" t="str">
        <f t="shared" si="479"/>
        <v/>
      </c>
      <c r="AQ231" s="196" t="str">
        <f>IF(J231&gt;0,"",IF(J232&gt;0,1,""))</f>
        <v/>
      </c>
      <c r="AR231" s="196" t="str">
        <f>IF(J231="","",IF(C230&gt;0,"",1))</f>
        <v/>
      </c>
      <c r="AS231" s="195" t="str">
        <f t="shared" si="473"/>
        <v/>
      </c>
      <c r="AT231" s="195" t="str">
        <f t="shared" si="473"/>
        <v/>
      </c>
      <c r="AU231" s="195" t="str">
        <f t="shared" si="473"/>
        <v/>
      </c>
      <c r="AV231" s="195" t="str">
        <f t="shared" si="473"/>
        <v/>
      </c>
      <c r="AW231" s="196"/>
      <c r="AX231" s="195" t="str">
        <f t="shared" si="474"/>
        <v/>
      </c>
      <c r="AY231" s="195" t="str">
        <f t="shared" si="474"/>
        <v/>
      </c>
      <c r="AZ231" s="195" t="str">
        <f t="shared" si="474"/>
        <v/>
      </c>
      <c r="BA231" s="195" t="str">
        <f t="shared" si="474"/>
        <v/>
      </c>
    </row>
    <row r="232" spans="1:53" s="17" customFormat="1" ht="18" customHeight="1" thickBot="1">
      <c r="A232" s="345"/>
      <c r="B232" s="401" t="s">
        <v>35</v>
      </c>
      <c r="C232" s="392"/>
      <c r="D232" s="102"/>
      <c r="E232" s="102"/>
      <c r="F232" s="103"/>
      <c r="G232" s="354"/>
      <c r="H232" s="354"/>
      <c r="I232" s="10" t="s">
        <v>36</v>
      </c>
      <c r="J232" s="100"/>
      <c r="K232" s="11" t="str">
        <f>IF(J232&gt;0,VLOOKUP(J232,女子登録情報!$J$2:$K$21,2,0),"")</f>
        <v/>
      </c>
      <c r="L232" s="12" t="s">
        <v>37</v>
      </c>
      <c r="M232" s="214"/>
      <c r="N232" s="101" t="str">
        <f t="shared" si="433"/>
        <v/>
      </c>
      <c r="O232" s="200"/>
      <c r="P232" s="394"/>
      <c r="Q232" s="395"/>
      <c r="R232" s="396"/>
      <c r="S232" s="331"/>
      <c r="T232" s="331"/>
      <c r="Y232" s="195" t="str">
        <f>IF(C230="","",COUNTIF($B$14:$C$462,C230))</f>
        <v/>
      </c>
      <c r="Z232" s="195" t="str">
        <f t="shared" ref="Z232" si="494">IF(C230="","",COUNTIF($J$14:$J$463,J232))</f>
        <v/>
      </c>
      <c r="AA232" s="195" t="str">
        <f t="shared" ref="AA232" si="495">IF(C230="","",IF(AND(Y232&gt;1,Z232&gt;1),1,""))</f>
        <v/>
      </c>
      <c r="AB232" s="195" t="str">
        <f t="shared" si="440"/>
        <v/>
      </c>
      <c r="AC232" s="195" t="str">
        <f t="shared" si="441"/>
        <v/>
      </c>
      <c r="AD232" s="195" t="str">
        <f t="shared" si="442"/>
        <v/>
      </c>
      <c r="AE232" s="195" t="str">
        <f t="shared" si="442"/>
        <v/>
      </c>
      <c r="AF232" s="195" t="str">
        <f t="shared" si="479"/>
        <v/>
      </c>
      <c r="AG232" s="195" t="str">
        <f t="shared" si="479"/>
        <v/>
      </c>
      <c r="AH232" s="195" t="str">
        <f t="shared" si="479"/>
        <v/>
      </c>
      <c r="AI232" s="195" t="str">
        <f t="shared" si="479"/>
        <v/>
      </c>
      <c r="AJ232" s="195" t="str">
        <f t="shared" si="479"/>
        <v/>
      </c>
      <c r="AK232" s="195" t="str">
        <f t="shared" si="479"/>
        <v/>
      </c>
      <c r="AL232" s="195" t="str">
        <f t="shared" si="479"/>
        <v/>
      </c>
      <c r="AM232" s="195" t="str">
        <f t="shared" si="479"/>
        <v/>
      </c>
      <c r="AN232" s="195" t="str">
        <f t="shared" si="479"/>
        <v/>
      </c>
      <c r="AO232" s="195" t="str">
        <f t="shared" si="479"/>
        <v/>
      </c>
      <c r="AP232" s="195" t="str">
        <f t="shared" si="479"/>
        <v/>
      </c>
      <c r="AQ232" s="196" t="str">
        <f>IF(C230="","",IF(S230&gt;0,"",IF(T230&gt;0,"",IF(COUNTBLANK(J230:J232)&lt;3,"",1))))</f>
        <v/>
      </c>
      <c r="AR232" s="196" t="str">
        <f>IF(J232="","",IF(C230&gt;0,"",1))</f>
        <v/>
      </c>
      <c r="AS232" s="195" t="str">
        <f t="shared" si="473"/>
        <v/>
      </c>
      <c r="AT232" s="195" t="str">
        <f t="shared" si="473"/>
        <v/>
      </c>
      <c r="AU232" s="195" t="str">
        <f t="shared" si="473"/>
        <v/>
      </c>
      <c r="AV232" s="195" t="str">
        <f t="shared" si="473"/>
        <v/>
      </c>
      <c r="AW232" s="196"/>
      <c r="AX232" s="195" t="str">
        <f t="shared" si="474"/>
        <v/>
      </c>
      <c r="AY232" s="195" t="str">
        <f t="shared" si="474"/>
        <v/>
      </c>
      <c r="AZ232" s="195" t="str">
        <f t="shared" si="474"/>
        <v/>
      </c>
      <c r="BA232" s="195" t="str">
        <f t="shared" si="474"/>
        <v/>
      </c>
    </row>
    <row r="233" spans="1:53" s="17" customFormat="1" ht="18" customHeight="1" thickTop="1" thickBot="1">
      <c r="A233" s="343">
        <v>74</v>
      </c>
      <c r="B233" s="397" t="s">
        <v>1234</v>
      </c>
      <c r="C233" s="399"/>
      <c r="D233" s="399" t="str">
        <f>IF(C233&gt;0,VLOOKUP(C233,女子登録情報!$A$1:$H$2000,3,0),"")</f>
        <v/>
      </c>
      <c r="E233" s="399" t="str">
        <f>IF(C233&gt;0,VLOOKUP(C233,女子登録情報!$A$1:$H$2000,4,0),"")</f>
        <v/>
      </c>
      <c r="F233" s="97" t="str">
        <f>IF(C233&gt;0,VLOOKUP(C233,女子登録情報!$A$1:$H$2000,8,0),"")</f>
        <v/>
      </c>
      <c r="G233" s="352" t="e">
        <f>IF(F234&gt;0,VLOOKUP(F234,女子登録情報!$M$2:$N$48,2,0),"")</f>
        <v>#N/A</v>
      </c>
      <c r="H233" s="352" t="str">
        <f>IF(C233&gt;0,TEXT(C233,"100000000"),"")</f>
        <v/>
      </c>
      <c r="I233" s="6" t="s">
        <v>29</v>
      </c>
      <c r="J233" s="99"/>
      <c r="K233" s="7" t="str">
        <f>IF(J233&gt;0,VLOOKUP(J233,女子登録情報!$J$1:$K$21,2,0),"")</f>
        <v/>
      </c>
      <c r="L233" s="6" t="s">
        <v>32</v>
      </c>
      <c r="M233" s="205"/>
      <c r="N233" s="101" t="str">
        <f t="shared" si="433"/>
        <v/>
      </c>
      <c r="O233" s="197"/>
      <c r="P233" s="373"/>
      <c r="Q233" s="374"/>
      <c r="R233" s="375"/>
      <c r="S233" s="329" t="str">
        <f>IF(C233="","",IF(COUNTIF('様式Ⅱ(女子4×100mR)'!$C$18:$C$29,C233)=0,"",$A$5))</f>
        <v/>
      </c>
      <c r="T233" s="329" t="str">
        <f>IF(C233="","",IF(COUNTIF('様式Ⅱ(女子4×400mR)'!$C$18:$C$29,C233)=0,"",$A$5))</f>
        <v/>
      </c>
      <c r="Y233" s="195" t="str">
        <f>IF(C233="","",COUNTIF($B$14:$C$462,C233))</f>
        <v/>
      </c>
      <c r="Z233" s="195" t="str">
        <f t="shared" ref="Z233" si="496">IF(C233="","",COUNTIF($J$14:$J$463,J233))</f>
        <v/>
      </c>
      <c r="AA233" s="195" t="str">
        <f t="shared" ref="AA233" si="497">IF(C233="","",IF(AND(Y233&gt;1,Z233&gt;1),1,""))</f>
        <v/>
      </c>
      <c r="AB233" s="195" t="str">
        <f t="shared" si="440"/>
        <v/>
      </c>
      <c r="AC233" s="195" t="str">
        <f t="shared" si="441"/>
        <v/>
      </c>
      <c r="AD233" s="195" t="str">
        <f t="shared" si="442"/>
        <v/>
      </c>
      <c r="AE233" s="195" t="str">
        <f t="shared" si="442"/>
        <v/>
      </c>
      <c r="AF233" s="195" t="str">
        <f t="shared" si="479"/>
        <v/>
      </c>
      <c r="AG233" s="195" t="str">
        <f t="shared" si="479"/>
        <v/>
      </c>
      <c r="AH233" s="195" t="str">
        <f t="shared" si="479"/>
        <v/>
      </c>
      <c r="AI233" s="195" t="str">
        <f t="shared" si="479"/>
        <v/>
      </c>
      <c r="AJ233" s="195" t="str">
        <f t="shared" si="479"/>
        <v/>
      </c>
      <c r="AK233" s="195" t="str">
        <f t="shared" si="479"/>
        <v/>
      </c>
      <c r="AL233" s="195" t="str">
        <f t="shared" si="479"/>
        <v/>
      </c>
      <c r="AM233" s="195" t="str">
        <f t="shared" si="479"/>
        <v/>
      </c>
      <c r="AN233" s="195" t="str">
        <f t="shared" si="479"/>
        <v/>
      </c>
      <c r="AO233" s="195" t="str">
        <f t="shared" si="479"/>
        <v/>
      </c>
      <c r="AP233" s="195" t="str">
        <f t="shared" si="479"/>
        <v/>
      </c>
      <c r="AQ233" s="196" t="str">
        <f>IF(J233&gt;0,"",IF(J234&gt;0,1,""))</f>
        <v/>
      </c>
      <c r="AR233" s="196" t="str">
        <f>IF(J233="","",IF(C233&gt;0,"",1))</f>
        <v/>
      </c>
      <c r="AS233" s="195" t="str">
        <f t="shared" si="473"/>
        <v/>
      </c>
      <c r="AT233" s="195" t="str">
        <f t="shared" si="473"/>
        <v/>
      </c>
      <c r="AU233" s="195" t="str">
        <f t="shared" si="473"/>
        <v/>
      </c>
      <c r="AV233" s="195" t="str">
        <f t="shared" si="473"/>
        <v/>
      </c>
      <c r="AW233" s="196">
        <f>COUNTIF($C$14:C233,C233)</f>
        <v>0</v>
      </c>
      <c r="AX233" s="195" t="str">
        <f t="shared" si="474"/>
        <v/>
      </c>
      <c r="AY233" s="195" t="str">
        <f t="shared" si="474"/>
        <v/>
      </c>
      <c r="AZ233" s="195" t="str">
        <f t="shared" si="474"/>
        <v/>
      </c>
      <c r="BA233" s="195" t="str">
        <f t="shared" si="474"/>
        <v/>
      </c>
    </row>
    <row r="234" spans="1:53" s="17" customFormat="1" ht="18" customHeight="1" thickBot="1">
      <c r="A234" s="344"/>
      <c r="B234" s="398"/>
      <c r="C234" s="400"/>
      <c r="D234" s="400"/>
      <c r="E234" s="400"/>
      <c r="F234" s="98" t="str">
        <f>IF(C233&gt;0,VLOOKUP(C233,女子登録情報!$A$1:$H$2000,5,0),"")</f>
        <v/>
      </c>
      <c r="G234" s="353"/>
      <c r="H234" s="353"/>
      <c r="I234" s="9" t="s">
        <v>33</v>
      </c>
      <c r="J234" s="99"/>
      <c r="K234" s="7" t="str">
        <f>IF(J234&gt;0,VLOOKUP(J234,女子登録情報!$J$2:$K$21,2,0),"")</f>
        <v/>
      </c>
      <c r="L234" s="9" t="s">
        <v>34</v>
      </c>
      <c r="M234" s="213"/>
      <c r="N234" s="101" t="str">
        <f t="shared" si="433"/>
        <v/>
      </c>
      <c r="O234" s="197"/>
      <c r="P234" s="387"/>
      <c r="Q234" s="388"/>
      <c r="R234" s="389"/>
      <c r="S234" s="330"/>
      <c r="T234" s="330"/>
      <c r="Y234" s="195" t="str">
        <f>IF(C233="","",COUNTIF($B$14:$C$462,C233))</f>
        <v/>
      </c>
      <c r="Z234" s="195" t="str">
        <f t="shared" ref="Z234" si="498">IF(C233="","",COUNTIF($J$14:$J$463,J234))</f>
        <v/>
      </c>
      <c r="AA234" s="195" t="str">
        <f t="shared" ref="AA234" si="499">IF(C233="","",IF(AND(Y234&gt;1,Z234&gt;1),1,""))</f>
        <v/>
      </c>
      <c r="AB234" s="195" t="str">
        <f t="shared" si="440"/>
        <v/>
      </c>
      <c r="AC234" s="195" t="str">
        <f t="shared" si="441"/>
        <v/>
      </c>
      <c r="AD234" s="195" t="str">
        <f t="shared" si="442"/>
        <v/>
      </c>
      <c r="AE234" s="195" t="str">
        <f t="shared" si="442"/>
        <v/>
      </c>
      <c r="AF234" s="195" t="str">
        <f t="shared" si="479"/>
        <v/>
      </c>
      <c r="AG234" s="195" t="str">
        <f t="shared" si="479"/>
        <v/>
      </c>
      <c r="AH234" s="195" t="str">
        <f t="shared" si="479"/>
        <v/>
      </c>
      <c r="AI234" s="195" t="str">
        <f t="shared" si="479"/>
        <v/>
      </c>
      <c r="AJ234" s="195" t="str">
        <f t="shared" si="479"/>
        <v/>
      </c>
      <c r="AK234" s="195" t="str">
        <f t="shared" si="479"/>
        <v/>
      </c>
      <c r="AL234" s="195" t="str">
        <f t="shared" si="479"/>
        <v/>
      </c>
      <c r="AM234" s="195" t="str">
        <f t="shared" si="479"/>
        <v/>
      </c>
      <c r="AN234" s="195" t="str">
        <f t="shared" si="479"/>
        <v/>
      </c>
      <c r="AO234" s="195" t="str">
        <f t="shared" si="479"/>
        <v/>
      </c>
      <c r="AP234" s="195" t="str">
        <f t="shared" si="479"/>
        <v/>
      </c>
      <c r="AQ234" s="196" t="str">
        <f>IF(J234&gt;0,"",IF(J235&gt;0,1,""))</f>
        <v/>
      </c>
      <c r="AR234" s="196" t="str">
        <f>IF(J234="","",IF(C233&gt;0,"",1))</f>
        <v/>
      </c>
      <c r="AS234" s="195" t="str">
        <f t="shared" si="473"/>
        <v/>
      </c>
      <c r="AT234" s="195" t="str">
        <f t="shared" si="473"/>
        <v/>
      </c>
      <c r="AU234" s="195" t="str">
        <f t="shared" si="473"/>
        <v/>
      </c>
      <c r="AV234" s="195" t="str">
        <f t="shared" si="473"/>
        <v/>
      </c>
      <c r="AW234" s="196"/>
      <c r="AX234" s="195" t="str">
        <f t="shared" si="474"/>
        <v/>
      </c>
      <c r="AY234" s="195" t="str">
        <f t="shared" si="474"/>
        <v/>
      </c>
      <c r="AZ234" s="195" t="str">
        <f t="shared" si="474"/>
        <v/>
      </c>
      <c r="BA234" s="195" t="str">
        <f t="shared" si="474"/>
        <v/>
      </c>
    </row>
    <row r="235" spans="1:53" s="17" customFormat="1" ht="18" customHeight="1" thickBot="1">
      <c r="A235" s="345"/>
      <c r="B235" s="401" t="s">
        <v>35</v>
      </c>
      <c r="C235" s="392"/>
      <c r="D235" s="102"/>
      <c r="E235" s="102"/>
      <c r="F235" s="103"/>
      <c r="G235" s="354"/>
      <c r="H235" s="354"/>
      <c r="I235" s="10" t="s">
        <v>36</v>
      </c>
      <c r="J235" s="100"/>
      <c r="K235" s="11" t="str">
        <f>IF(J235&gt;0,VLOOKUP(J235,女子登録情報!$J$2:$K$21,2,0),"")</f>
        <v/>
      </c>
      <c r="L235" s="12" t="s">
        <v>37</v>
      </c>
      <c r="M235" s="214"/>
      <c r="N235" s="101" t="str">
        <f t="shared" si="433"/>
        <v/>
      </c>
      <c r="O235" s="200"/>
      <c r="P235" s="394"/>
      <c r="Q235" s="395"/>
      <c r="R235" s="396"/>
      <c r="S235" s="331"/>
      <c r="T235" s="331"/>
      <c r="Y235" s="195" t="str">
        <f>IF(C233="","",COUNTIF($B$14:$C$462,C233))</f>
        <v/>
      </c>
      <c r="Z235" s="195" t="str">
        <f t="shared" ref="Z235" si="500">IF(C233="","",COUNTIF($J$14:$J$463,J235))</f>
        <v/>
      </c>
      <c r="AA235" s="195" t="str">
        <f t="shared" ref="AA235" si="501">IF(C233="","",IF(AND(Y235&gt;1,Z235&gt;1),1,""))</f>
        <v/>
      </c>
      <c r="AB235" s="195" t="str">
        <f t="shared" si="440"/>
        <v/>
      </c>
      <c r="AC235" s="195" t="str">
        <f t="shared" si="441"/>
        <v/>
      </c>
      <c r="AD235" s="195" t="str">
        <f t="shared" si="442"/>
        <v/>
      </c>
      <c r="AE235" s="195" t="str">
        <f t="shared" si="442"/>
        <v/>
      </c>
      <c r="AF235" s="195" t="str">
        <f t="shared" si="479"/>
        <v/>
      </c>
      <c r="AG235" s="195" t="str">
        <f t="shared" si="479"/>
        <v/>
      </c>
      <c r="AH235" s="195" t="str">
        <f t="shared" si="479"/>
        <v/>
      </c>
      <c r="AI235" s="195" t="str">
        <f t="shared" si="479"/>
        <v/>
      </c>
      <c r="AJ235" s="195" t="str">
        <f t="shared" si="479"/>
        <v/>
      </c>
      <c r="AK235" s="195" t="str">
        <f t="shared" si="479"/>
        <v/>
      </c>
      <c r="AL235" s="195" t="str">
        <f t="shared" si="479"/>
        <v/>
      </c>
      <c r="AM235" s="195" t="str">
        <f t="shared" si="479"/>
        <v/>
      </c>
      <c r="AN235" s="195" t="str">
        <f t="shared" si="479"/>
        <v/>
      </c>
      <c r="AO235" s="195" t="str">
        <f t="shared" si="479"/>
        <v/>
      </c>
      <c r="AP235" s="195" t="str">
        <f t="shared" si="479"/>
        <v/>
      </c>
      <c r="AQ235" s="196" t="str">
        <f>IF(C233="","",IF(S233&gt;0,"",IF(T233&gt;0,"",IF(COUNTBLANK(J233:J235)&lt;3,"",1))))</f>
        <v/>
      </c>
      <c r="AR235" s="196" t="str">
        <f>IF(J235="","",IF(C233&gt;0,"",1))</f>
        <v/>
      </c>
      <c r="AS235" s="195" t="str">
        <f t="shared" si="473"/>
        <v/>
      </c>
      <c r="AT235" s="195" t="str">
        <f t="shared" si="473"/>
        <v/>
      </c>
      <c r="AU235" s="195" t="str">
        <f t="shared" si="473"/>
        <v/>
      </c>
      <c r="AV235" s="195" t="str">
        <f t="shared" si="473"/>
        <v/>
      </c>
      <c r="AW235" s="196"/>
      <c r="AX235" s="195" t="str">
        <f t="shared" si="474"/>
        <v/>
      </c>
      <c r="AY235" s="195" t="str">
        <f t="shared" si="474"/>
        <v/>
      </c>
      <c r="AZ235" s="195" t="str">
        <f t="shared" si="474"/>
        <v/>
      </c>
      <c r="BA235" s="195" t="str">
        <f t="shared" si="474"/>
        <v/>
      </c>
    </row>
    <row r="236" spans="1:53" s="17" customFormat="1" ht="18" customHeight="1" thickTop="1" thickBot="1">
      <c r="A236" s="343">
        <v>75</v>
      </c>
      <c r="B236" s="397" t="s">
        <v>1234</v>
      </c>
      <c r="C236" s="399"/>
      <c r="D236" s="399" t="str">
        <f>IF(C236&gt;0,VLOOKUP(C236,女子登録情報!$A$1:$H$2000,3,0),"")</f>
        <v/>
      </c>
      <c r="E236" s="399" t="str">
        <f>IF(C236&gt;0,VLOOKUP(C236,女子登録情報!$A$1:$H$2000,4,0),"")</f>
        <v/>
      </c>
      <c r="F236" s="97" t="str">
        <f>IF(C236&gt;0,VLOOKUP(C236,女子登録情報!$A$1:$H$2000,8,0),"")</f>
        <v/>
      </c>
      <c r="G236" s="352" t="e">
        <f>IF(F237&gt;0,VLOOKUP(F237,女子登録情報!$M$2:$N$48,2,0),"")</f>
        <v>#N/A</v>
      </c>
      <c r="H236" s="352" t="str">
        <f>IF(C236&gt;0,TEXT(C236,"100000000"),"")</f>
        <v/>
      </c>
      <c r="I236" s="6" t="s">
        <v>29</v>
      </c>
      <c r="J236" s="99"/>
      <c r="K236" s="7" t="str">
        <f>IF(J236&gt;0,VLOOKUP(J236,女子登録情報!$J$1:$K$21,2,0),"")</f>
        <v/>
      </c>
      <c r="L236" s="6" t="s">
        <v>32</v>
      </c>
      <c r="M236" s="205"/>
      <c r="N236" s="101" t="str">
        <f t="shared" si="433"/>
        <v/>
      </c>
      <c r="O236" s="197"/>
      <c r="P236" s="373"/>
      <c r="Q236" s="374"/>
      <c r="R236" s="375"/>
      <c r="S236" s="329" t="str">
        <f>IF(C236="","",IF(COUNTIF('様式Ⅱ(女子4×100mR)'!$C$18:$C$29,C236)=0,"",$A$5))</f>
        <v/>
      </c>
      <c r="T236" s="329" t="str">
        <f>IF(C236="","",IF(COUNTIF('様式Ⅱ(女子4×400mR)'!$C$18:$C$29,C236)=0,"",$A$5))</f>
        <v/>
      </c>
      <c r="Y236" s="195" t="str">
        <f>IF(C236="","",COUNTIF($B$14:$C$462,C236))</f>
        <v/>
      </c>
      <c r="Z236" s="195" t="str">
        <f t="shared" ref="Z236" si="502">IF(C236="","",COUNTIF($J$14:$J$463,J236))</f>
        <v/>
      </c>
      <c r="AA236" s="195" t="str">
        <f t="shared" ref="AA236" si="503">IF(C236="","",IF(AND(Y236&gt;1,Z236&gt;1),1,""))</f>
        <v/>
      </c>
      <c r="AB236" s="195" t="str">
        <f t="shared" si="440"/>
        <v/>
      </c>
      <c r="AC236" s="195" t="str">
        <f t="shared" si="441"/>
        <v/>
      </c>
      <c r="AD236" s="195" t="str">
        <f t="shared" si="442"/>
        <v/>
      </c>
      <c r="AE236" s="195" t="str">
        <f t="shared" si="442"/>
        <v/>
      </c>
      <c r="AF236" s="195" t="str">
        <f t="shared" si="479"/>
        <v/>
      </c>
      <c r="AG236" s="195" t="str">
        <f t="shared" si="479"/>
        <v/>
      </c>
      <c r="AH236" s="195" t="str">
        <f t="shared" si="479"/>
        <v/>
      </c>
      <c r="AI236" s="195" t="str">
        <f t="shared" si="479"/>
        <v/>
      </c>
      <c r="AJ236" s="195" t="str">
        <f t="shared" si="479"/>
        <v/>
      </c>
      <c r="AK236" s="195" t="str">
        <f t="shared" si="479"/>
        <v/>
      </c>
      <c r="AL236" s="195" t="str">
        <f t="shared" si="479"/>
        <v/>
      </c>
      <c r="AM236" s="195" t="str">
        <f t="shared" si="479"/>
        <v/>
      </c>
      <c r="AN236" s="195" t="str">
        <f t="shared" si="479"/>
        <v/>
      </c>
      <c r="AO236" s="195" t="str">
        <f t="shared" si="479"/>
        <v/>
      </c>
      <c r="AP236" s="195" t="str">
        <f t="shared" si="479"/>
        <v/>
      </c>
      <c r="AQ236" s="196" t="str">
        <f>IF(J236&gt;0,"",IF(J237&gt;0,1,""))</f>
        <v/>
      </c>
      <c r="AR236" s="196" t="str">
        <f>IF(J236="","",IF(C236&gt;0,"",1))</f>
        <v/>
      </c>
      <c r="AS236" s="195" t="str">
        <f t="shared" si="473"/>
        <v/>
      </c>
      <c r="AT236" s="195" t="str">
        <f t="shared" si="473"/>
        <v/>
      </c>
      <c r="AU236" s="195" t="str">
        <f t="shared" si="473"/>
        <v/>
      </c>
      <c r="AV236" s="195" t="str">
        <f t="shared" si="473"/>
        <v/>
      </c>
      <c r="AW236" s="196">
        <f>COUNTIF($C$14:C236,C236)</f>
        <v>0</v>
      </c>
      <c r="AX236" s="195" t="str">
        <f t="shared" si="474"/>
        <v/>
      </c>
      <c r="AY236" s="195" t="str">
        <f t="shared" si="474"/>
        <v/>
      </c>
      <c r="AZ236" s="195" t="str">
        <f t="shared" si="474"/>
        <v/>
      </c>
      <c r="BA236" s="195" t="str">
        <f t="shared" si="474"/>
        <v/>
      </c>
    </row>
    <row r="237" spans="1:53" s="17" customFormat="1" ht="18" customHeight="1" thickBot="1">
      <c r="A237" s="344"/>
      <c r="B237" s="398"/>
      <c r="C237" s="400"/>
      <c r="D237" s="400"/>
      <c r="E237" s="400"/>
      <c r="F237" s="98" t="str">
        <f>IF(C236&gt;0,VLOOKUP(C236,女子登録情報!$A$1:$H$2000,5,0),"")</f>
        <v/>
      </c>
      <c r="G237" s="353"/>
      <c r="H237" s="353"/>
      <c r="I237" s="9" t="s">
        <v>33</v>
      </c>
      <c r="J237" s="99"/>
      <c r="K237" s="7" t="str">
        <f>IF(J237&gt;0,VLOOKUP(J237,女子登録情報!$J$2:$K$21,2,0),"")</f>
        <v/>
      </c>
      <c r="L237" s="9" t="s">
        <v>34</v>
      </c>
      <c r="M237" s="213"/>
      <c r="N237" s="101" t="str">
        <f t="shared" si="433"/>
        <v/>
      </c>
      <c r="O237" s="197"/>
      <c r="P237" s="387"/>
      <c r="Q237" s="388"/>
      <c r="R237" s="389"/>
      <c r="S237" s="330"/>
      <c r="T237" s="330"/>
      <c r="Y237" s="195" t="str">
        <f>IF(C236="","",COUNTIF($B$14:$C$462,C236))</f>
        <v/>
      </c>
      <c r="Z237" s="195" t="str">
        <f t="shared" ref="Z237" si="504">IF(C236="","",COUNTIF($J$14:$J$463,J237))</f>
        <v/>
      </c>
      <c r="AA237" s="195" t="str">
        <f t="shared" ref="AA237" si="505">IF(C236="","",IF(AND(Y237&gt;1,Z237&gt;1),1,""))</f>
        <v/>
      </c>
      <c r="AB237" s="195" t="str">
        <f t="shared" si="440"/>
        <v/>
      </c>
      <c r="AC237" s="195" t="str">
        <f t="shared" si="441"/>
        <v/>
      </c>
      <c r="AD237" s="195" t="str">
        <f t="shared" si="442"/>
        <v/>
      </c>
      <c r="AE237" s="195" t="str">
        <f t="shared" si="442"/>
        <v/>
      </c>
      <c r="AF237" s="195" t="str">
        <f t="shared" si="479"/>
        <v/>
      </c>
      <c r="AG237" s="195" t="str">
        <f t="shared" si="479"/>
        <v/>
      </c>
      <c r="AH237" s="195" t="str">
        <f t="shared" si="479"/>
        <v/>
      </c>
      <c r="AI237" s="195" t="str">
        <f t="shared" si="479"/>
        <v/>
      </c>
      <c r="AJ237" s="195" t="str">
        <f t="shared" si="479"/>
        <v/>
      </c>
      <c r="AK237" s="195" t="str">
        <f t="shared" si="479"/>
        <v/>
      </c>
      <c r="AL237" s="195" t="str">
        <f t="shared" si="479"/>
        <v/>
      </c>
      <c r="AM237" s="195" t="str">
        <f t="shared" si="479"/>
        <v/>
      </c>
      <c r="AN237" s="195" t="str">
        <f t="shared" si="479"/>
        <v/>
      </c>
      <c r="AO237" s="195" t="str">
        <f t="shared" si="479"/>
        <v/>
      </c>
      <c r="AP237" s="195" t="str">
        <f t="shared" si="479"/>
        <v/>
      </c>
      <c r="AQ237" s="196" t="str">
        <f>IF(J237&gt;0,"",IF(J238&gt;0,1,""))</f>
        <v/>
      </c>
      <c r="AR237" s="196" t="str">
        <f>IF(J237="","",IF(C236&gt;0,"",1))</f>
        <v/>
      </c>
      <c r="AS237" s="195" t="str">
        <f t="shared" si="473"/>
        <v/>
      </c>
      <c r="AT237" s="195" t="str">
        <f t="shared" si="473"/>
        <v/>
      </c>
      <c r="AU237" s="195" t="str">
        <f t="shared" si="473"/>
        <v/>
      </c>
      <c r="AV237" s="195" t="str">
        <f t="shared" si="473"/>
        <v/>
      </c>
      <c r="AW237" s="196"/>
      <c r="AX237" s="195" t="str">
        <f t="shared" si="474"/>
        <v/>
      </c>
      <c r="AY237" s="195" t="str">
        <f t="shared" si="474"/>
        <v/>
      </c>
      <c r="AZ237" s="195" t="str">
        <f t="shared" si="474"/>
        <v/>
      </c>
      <c r="BA237" s="195" t="str">
        <f t="shared" si="474"/>
        <v/>
      </c>
    </row>
    <row r="238" spans="1:53" s="17" customFormat="1" ht="18" customHeight="1" thickBot="1">
      <c r="A238" s="345"/>
      <c r="B238" s="401" t="s">
        <v>35</v>
      </c>
      <c r="C238" s="392"/>
      <c r="D238" s="102"/>
      <c r="E238" s="102"/>
      <c r="F238" s="103"/>
      <c r="G238" s="354"/>
      <c r="H238" s="354"/>
      <c r="I238" s="10" t="s">
        <v>36</v>
      </c>
      <c r="J238" s="100"/>
      <c r="K238" s="11" t="str">
        <f>IF(J238&gt;0,VLOOKUP(J238,女子登録情報!$J$2:$K$21,2,0),"")</f>
        <v/>
      </c>
      <c r="L238" s="12" t="s">
        <v>37</v>
      </c>
      <c r="M238" s="214"/>
      <c r="N238" s="101" t="str">
        <f t="shared" si="433"/>
        <v/>
      </c>
      <c r="O238" s="200"/>
      <c r="P238" s="394"/>
      <c r="Q238" s="395"/>
      <c r="R238" s="396"/>
      <c r="S238" s="331"/>
      <c r="T238" s="331"/>
      <c r="Y238" s="195" t="str">
        <f>IF(C236="","",COUNTIF($B$14:$C$462,C236))</f>
        <v/>
      </c>
      <c r="Z238" s="195" t="str">
        <f t="shared" ref="Z238" si="506">IF(C236="","",COUNTIF($J$14:$J$463,J238))</f>
        <v/>
      </c>
      <c r="AA238" s="195" t="str">
        <f t="shared" ref="AA238" si="507">IF(C236="","",IF(AND(Y238&gt;1,Z238&gt;1),1,""))</f>
        <v/>
      </c>
      <c r="AB238" s="195" t="str">
        <f t="shared" si="440"/>
        <v/>
      </c>
      <c r="AC238" s="195" t="str">
        <f t="shared" si="441"/>
        <v/>
      </c>
      <c r="AD238" s="195" t="str">
        <f t="shared" si="442"/>
        <v/>
      </c>
      <c r="AE238" s="195" t="str">
        <f t="shared" si="442"/>
        <v/>
      </c>
      <c r="AF238" s="195" t="str">
        <f t="shared" si="479"/>
        <v/>
      </c>
      <c r="AG238" s="195" t="str">
        <f t="shared" si="479"/>
        <v/>
      </c>
      <c r="AH238" s="195" t="str">
        <f t="shared" si="479"/>
        <v/>
      </c>
      <c r="AI238" s="195" t="str">
        <f t="shared" si="479"/>
        <v/>
      </c>
      <c r="AJ238" s="195" t="str">
        <f t="shared" si="479"/>
        <v/>
      </c>
      <c r="AK238" s="195" t="str">
        <f t="shared" si="479"/>
        <v/>
      </c>
      <c r="AL238" s="195" t="str">
        <f t="shared" si="479"/>
        <v/>
      </c>
      <c r="AM238" s="195" t="str">
        <f t="shared" si="479"/>
        <v/>
      </c>
      <c r="AN238" s="195" t="str">
        <f t="shared" si="479"/>
        <v/>
      </c>
      <c r="AO238" s="195" t="str">
        <f t="shared" si="479"/>
        <v/>
      </c>
      <c r="AP238" s="195" t="str">
        <f t="shared" si="479"/>
        <v/>
      </c>
      <c r="AQ238" s="196" t="str">
        <f>IF(C236="","",IF(S236&gt;0,"",IF(T236&gt;0,"",IF(COUNTBLANK(J236:J238)&lt;3,"",1))))</f>
        <v/>
      </c>
      <c r="AR238" s="196" t="str">
        <f>IF(J238="","",IF(C236&gt;0,"",1))</f>
        <v/>
      </c>
      <c r="AS238" s="195" t="str">
        <f t="shared" ref="AS238:AV253" si="508">IF($J238="","",COUNTIF($M238,AS$13))</f>
        <v/>
      </c>
      <c r="AT238" s="195" t="str">
        <f t="shared" si="508"/>
        <v/>
      </c>
      <c r="AU238" s="195" t="str">
        <f t="shared" si="508"/>
        <v/>
      </c>
      <c r="AV238" s="195" t="str">
        <f t="shared" si="508"/>
        <v/>
      </c>
      <c r="AW238" s="196"/>
      <c r="AX238" s="195" t="str">
        <f t="shared" ref="AX238:BA253" si="509">IF($J238="","",COUNTIF($M238,AX$13))</f>
        <v/>
      </c>
      <c r="AY238" s="195" t="str">
        <f t="shared" si="509"/>
        <v/>
      </c>
      <c r="AZ238" s="195" t="str">
        <f t="shared" si="509"/>
        <v/>
      </c>
      <c r="BA238" s="195" t="str">
        <f t="shared" si="509"/>
        <v/>
      </c>
    </row>
    <row r="239" spans="1:53" s="17" customFormat="1" ht="18" customHeight="1" thickTop="1" thickBot="1">
      <c r="A239" s="343">
        <v>76</v>
      </c>
      <c r="B239" s="397" t="s">
        <v>1234</v>
      </c>
      <c r="C239" s="399"/>
      <c r="D239" s="399" t="str">
        <f>IF(C239&gt;0,VLOOKUP(C239,女子登録情報!$A$1:$H$2000,3,0),"")</f>
        <v/>
      </c>
      <c r="E239" s="399" t="str">
        <f>IF(C239&gt;0,VLOOKUP(C239,女子登録情報!$A$1:$H$2000,4,0),"")</f>
        <v/>
      </c>
      <c r="F239" s="97" t="str">
        <f>IF(C239&gt;0,VLOOKUP(C239,女子登録情報!$A$1:$H$2000,8,0),"")</f>
        <v/>
      </c>
      <c r="G239" s="352" t="e">
        <f>IF(F240&gt;0,VLOOKUP(F240,女子登録情報!$M$2:$N$48,2,0),"")</f>
        <v>#N/A</v>
      </c>
      <c r="H239" s="352" t="str">
        <f>IF(C239&gt;0,TEXT(C239,"100000000"),"")</f>
        <v/>
      </c>
      <c r="I239" s="6" t="s">
        <v>29</v>
      </c>
      <c r="J239" s="99"/>
      <c r="K239" s="7" t="str">
        <f>IF(J239&gt;0,VLOOKUP(J239,女子登録情報!$J$1:$K$21,2,0),"")</f>
        <v/>
      </c>
      <c r="L239" s="6" t="s">
        <v>32</v>
      </c>
      <c r="M239" s="205"/>
      <c r="N239" s="101" t="str">
        <f t="shared" si="433"/>
        <v/>
      </c>
      <c r="O239" s="197"/>
      <c r="P239" s="373"/>
      <c r="Q239" s="374"/>
      <c r="R239" s="375"/>
      <c r="S239" s="329" t="str">
        <f>IF(C239="","",IF(COUNTIF('様式Ⅱ(女子4×100mR)'!$C$18:$C$29,C239)=0,"",$A$5))</f>
        <v/>
      </c>
      <c r="T239" s="329" t="str">
        <f>IF(C239="","",IF(COUNTIF('様式Ⅱ(女子4×400mR)'!$C$18:$C$29,C239)=0,"",$A$5))</f>
        <v/>
      </c>
      <c r="Y239" s="195" t="str">
        <f>IF(C239="","",COUNTIF($B$14:$C$462,C239))</f>
        <v/>
      </c>
      <c r="Z239" s="195" t="str">
        <f t="shared" ref="Z239" si="510">IF(C239="","",COUNTIF($J$14:$J$463,J239))</f>
        <v/>
      </c>
      <c r="AA239" s="195" t="str">
        <f t="shared" ref="AA239" si="511">IF(C239="","",IF(AND(Y239&gt;1,Z239&gt;1),1,""))</f>
        <v/>
      </c>
      <c r="AB239" s="195" t="str">
        <f t="shared" si="440"/>
        <v/>
      </c>
      <c r="AC239" s="195" t="str">
        <f t="shared" si="441"/>
        <v/>
      </c>
      <c r="AD239" s="195" t="str">
        <f t="shared" si="442"/>
        <v/>
      </c>
      <c r="AE239" s="195" t="str">
        <f t="shared" si="442"/>
        <v/>
      </c>
      <c r="AF239" s="195" t="str">
        <f t="shared" si="479"/>
        <v/>
      </c>
      <c r="AG239" s="195" t="str">
        <f t="shared" si="479"/>
        <v/>
      </c>
      <c r="AH239" s="195" t="str">
        <f t="shared" si="479"/>
        <v/>
      </c>
      <c r="AI239" s="195" t="str">
        <f t="shared" si="479"/>
        <v/>
      </c>
      <c r="AJ239" s="195" t="str">
        <f t="shared" si="479"/>
        <v/>
      </c>
      <c r="AK239" s="195" t="str">
        <f t="shared" si="479"/>
        <v/>
      </c>
      <c r="AL239" s="195" t="str">
        <f t="shared" si="479"/>
        <v/>
      </c>
      <c r="AM239" s="195" t="str">
        <f t="shared" si="479"/>
        <v/>
      </c>
      <c r="AN239" s="195" t="str">
        <f t="shared" si="479"/>
        <v/>
      </c>
      <c r="AO239" s="195" t="str">
        <f t="shared" si="479"/>
        <v/>
      </c>
      <c r="AP239" s="195" t="str">
        <f t="shared" si="479"/>
        <v/>
      </c>
      <c r="AQ239" s="196" t="str">
        <f>IF(J239&gt;0,"",IF(J240&gt;0,1,""))</f>
        <v/>
      </c>
      <c r="AR239" s="196" t="str">
        <f>IF(J239="","",IF(C239&gt;0,"",1))</f>
        <v/>
      </c>
      <c r="AS239" s="195" t="str">
        <f t="shared" si="508"/>
        <v/>
      </c>
      <c r="AT239" s="195" t="str">
        <f t="shared" si="508"/>
        <v/>
      </c>
      <c r="AU239" s="195" t="str">
        <f t="shared" si="508"/>
        <v/>
      </c>
      <c r="AV239" s="195" t="str">
        <f t="shared" si="508"/>
        <v/>
      </c>
      <c r="AW239" s="196">
        <f>COUNTIF($C$14:C239,C239)</f>
        <v>0</v>
      </c>
      <c r="AX239" s="195" t="str">
        <f t="shared" si="509"/>
        <v/>
      </c>
      <c r="AY239" s="195" t="str">
        <f t="shared" si="509"/>
        <v/>
      </c>
      <c r="AZ239" s="195" t="str">
        <f t="shared" si="509"/>
        <v/>
      </c>
      <c r="BA239" s="195" t="str">
        <f t="shared" si="509"/>
        <v/>
      </c>
    </row>
    <row r="240" spans="1:53" s="17" customFormat="1" ht="18" customHeight="1" thickBot="1">
      <c r="A240" s="344"/>
      <c r="B240" s="398"/>
      <c r="C240" s="400"/>
      <c r="D240" s="400"/>
      <c r="E240" s="400"/>
      <c r="F240" s="98" t="str">
        <f>IF(C239&gt;0,VLOOKUP(C239,女子登録情報!$A$1:$H$2000,5,0),"")</f>
        <v/>
      </c>
      <c r="G240" s="353"/>
      <c r="H240" s="353"/>
      <c r="I240" s="9" t="s">
        <v>33</v>
      </c>
      <c r="J240" s="99"/>
      <c r="K240" s="7" t="str">
        <f>IF(J240&gt;0,VLOOKUP(J240,女子登録情報!$J$2:$K$21,2,0),"")</f>
        <v/>
      </c>
      <c r="L240" s="9" t="s">
        <v>34</v>
      </c>
      <c r="M240" s="213"/>
      <c r="N240" s="101" t="str">
        <f t="shared" si="433"/>
        <v/>
      </c>
      <c r="O240" s="197"/>
      <c r="P240" s="387"/>
      <c r="Q240" s="388"/>
      <c r="R240" s="389"/>
      <c r="S240" s="330"/>
      <c r="T240" s="330"/>
      <c r="Y240" s="195" t="str">
        <f>IF(C239="","",COUNTIF($B$14:$C$462,C239))</f>
        <v/>
      </c>
      <c r="Z240" s="195" t="str">
        <f t="shared" ref="Z240" si="512">IF(C239="","",COUNTIF($J$14:$J$463,J240))</f>
        <v/>
      </c>
      <c r="AA240" s="195" t="str">
        <f t="shared" ref="AA240" si="513">IF(C239="","",IF(AND(Y240&gt;1,Z240&gt;1),1,""))</f>
        <v/>
      </c>
      <c r="AB240" s="195" t="str">
        <f t="shared" si="440"/>
        <v/>
      </c>
      <c r="AC240" s="195" t="str">
        <f t="shared" si="441"/>
        <v/>
      </c>
      <c r="AD240" s="195" t="str">
        <f t="shared" si="442"/>
        <v/>
      </c>
      <c r="AE240" s="195" t="str">
        <f t="shared" si="442"/>
        <v/>
      </c>
      <c r="AF240" s="195" t="str">
        <f t="shared" si="479"/>
        <v/>
      </c>
      <c r="AG240" s="195" t="str">
        <f t="shared" si="479"/>
        <v/>
      </c>
      <c r="AH240" s="195" t="str">
        <f t="shared" si="479"/>
        <v/>
      </c>
      <c r="AI240" s="195" t="str">
        <f t="shared" si="479"/>
        <v/>
      </c>
      <c r="AJ240" s="195" t="str">
        <f t="shared" si="479"/>
        <v/>
      </c>
      <c r="AK240" s="195" t="str">
        <f t="shared" si="479"/>
        <v/>
      </c>
      <c r="AL240" s="195" t="str">
        <f t="shared" si="479"/>
        <v/>
      </c>
      <c r="AM240" s="195" t="str">
        <f t="shared" si="479"/>
        <v/>
      </c>
      <c r="AN240" s="195" t="str">
        <f t="shared" si="479"/>
        <v/>
      </c>
      <c r="AO240" s="195" t="str">
        <f t="shared" si="479"/>
        <v/>
      </c>
      <c r="AP240" s="195" t="str">
        <f t="shared" si="479"/>
        <v/>
      </c>
      <c r="AQ240" s="196" t="str">
        <f>IF(J240&gt;0,"",IF(J241&gt;0,1,""))</f>
        <v/>
      </c>
      <c r="AR240" s="196" t="str">
        <f>IF(J240="","",IF(C239&gt;0,"",1))</f>
        <v/>
      </c>
      <c r="AS240" s="195" t="str">
        <f t="shared" si="508"/>
        <v/>
      </c>
      <c r="AT240" s="195" t="str">
        <f t="shared" si="508"/>
        <v/>
      </c>
      <c r="AU240" s="195" t="str">
        <f t="shared" si="508"/>
        <v/>
      </c>
      <c r="AV240" s="195" t="str">
        <f t="shared" si="508"/>
        <v/>
      </c>
      <c r="AW240" s="196"/>
      <c r="AX240" s="195" t="str">
        <f t="shared" si="509"/>
        <v/>
      </c>
      <c r="AY240" s="195" t="str">
        <f t="shared" si="509"/>
        <v/>
      </c>
      <c r="AZ240" s="195" t="str">
        <f t="shared" si="509"/>
        <v/>
      </c>
      <c r="BA240" s="195" t="str">
        <f t="shared" si="509"/>
        <v/>
      </c>
    </row>
    <row r="241" spans="1:53" s="17" customFormat="1" ht="18" customHeight="1" thickBot="1">
      <c r="A241" s="345"/>
      <c r="B241" s="401" t="s">
        <v>35</v>
      </c>
      <c r="C241" s="392"/>
      <c r="D241" s="102"/>
      <c r="E241" s="102"/>
      <c r="F241" s="103"/>
      <c r="G241" s="354"/>
      <c r="H241" s="354"/>
      <c r="I241" s="10" t="s">
        <v>36</v>
      </c>
      <c r="J241" s="100"/>
      <c r="K241" s="11" t="str">
        <f>IF(J241&gt;0,VLOOKUP(J241,女子登録情報!$J$2:$K$21,2,0),"")</f>
        <v/>
      </c>
      <c r="L241" s="12" t="s">
        <v>37</v>
      </c>
      <c r="M241" s="214"/>
      <c r="N241" s="101" t="str">
        <f t="shared" si="433"/>
        <v/>
      </c>
      <c r="O241" s="200"/>
      <c r="P241" s="394"/>
      <c r="Q241" s="395"/>
      <c r="R241" s="396"/>
      <c r="S241" s="331"/>
      <c r="T241" s="331"/>
      <c r="Y241" s="195" t="str">
        <f>IF(C239="","",COUNTIF($B$14:$C$462,C239))</f>
        <v/>
      </c>
      <c r="Z241" s="195" t="str">
        <f t="shared" ref="Z241" si="514">IF(C239="","",COUNTIF($J$14:$J$463,J241))</f>
        <v/>
      </c>
      <c r="AA241" s="195" t="str">
        <f t="shared" ref="AA241" si="515">IF(C239="","",IF(AND(Y241&gt;1,Z241&gt;1),1,""))</f>
        <v/>
      </c>
      <c r="AB241" s="195" t="str">
        <f t="shared" si="440"/>
        <v/>
      </c>
      <c r="AC241" s="195" t="str">
        <f t="shared" si="441"/>
        <v/>
      </c>
      <c r="AD241" s="195" t="str">
        <f t="shared" si="442"/>
        <v/>
      </c>
      <c r="AE241" s="195" t="str">
        <f t="shared" si="442"/>
        <v/>
      </c>
      <c r="AF241" s="195" t="str">
        <f t="shared" si="479"/>
        <v/>
      </c>
      <c r="AG241" s="195" t="str">
        <f t="shared" si="479"/>
        <v/>
      </c>
      <c r="AH241" s="195" t="str">
        <f t="shared" si="479"/>
        <v/>
      </c>
      <c r="AI241" s="195" t="str">
        <f t="shared" si="479"/>
        <v/>
      </c>
      <c r="AJ241" s="195" t="str">
        <f t="shared" si="479"/>
        <v/>
      </c>
      <c r="AK241" s="195" t="str">
        <f t="shared" si="479"/>
        <v/>
      </c>
      <c r="AL241" s="195" t="str">
        <f t="shared" si="479"/>
        <v/>
      </c>
      <c r="AM241" s="195" t="str">
        <f t="shared" si="479"/>
        <v/>
      </c>
      <c r="AN241" s="195" t="str">
        <f t="shared" si="479"/>
        <v/>
      </c>
      <c r="AO241" s="195" t="str">
        <f t="shared" si="479"/>
        <v/>
      </c>
      <c r="AP241" s="195" t="str">
        <f t="shared" si="479"/>
        <v/>
      </c>
      <c r="AQ241" s="196" t="str">
        <f>IF(C239="","",IF(S239&gt;0,"",IF(T239&gt;0,"",IF(COUNTBLANK(J239:J241)&lt;3,"",1))))</f>
        <v/>
      </c>
      <c r="AR241" s="196" t="str">
        <f>IF(J241="","",IF(C239&gt;0,"",1))</f>
        <v/>
      </c>
      <c r="AS241" s="195" t="str">
        <f t="shared" si="508"/>
        <v/>
      </c>
      <c r="AT241" s="195" t="str">
        <f t="shared" si="508"/>
        <v/>
      </c>
      <c r="AU241" s="195" t="str">
        <f t="shared" si="508"/>
        <v/>
      </c>
      <c r="AV241" s="195" t="str">
        <f t="shared" si="508"/>
        <v/>
      </c>
      <c r="AW241" s="196"/>
      <c r="AX241" s="195" t="str">
        <f t="shared" si="509"/>
        <v/>
      </c>
      <c r="AY241" s="195" t="str">
        <f t="shared" si="509"/>
        <v/>
      </c>
      <c r="AZ241" s="195" t="str">
        <f t="shared" si="509"/>
        <v/>
      </c>
      <c r="BA241" s="195" t="str">
        <f t="shared" si="509"/>
        <v/>
      </c>
    </row>
    <row r="242" spans="1:53" s="17" customFormat="1" ht="18" customHeight="1" thickTop="1" thickBot="1">
      <c r="A242" s="343">
        <v>77</v>
      </c>
      <c r="B242" s="397" t="s">
        <v>1234</v>
      </c>
      <c r="C242" s="399"/>
      <c r="D242" s="399" t="str">
        <f>IF(C242&gt;0,VLOOKUP(C242,女子登録情報!$A$1:$H$2000,3,0),"")</f>
        <v/>
      </c>
      <c r="E242" s="399" t="str">
        <f>IF(C242&gt;0,VLOOKUP(C242,女子登録情報!$A$1:$H$2000,4,0),"")</f>
        <v/>
      </c>
      <c r="F242" s="97" t="str">
        <f>IF(C242&gt;0,VLOOKUP(C242,女子登録情報!$A$1:$H$2000,8,0),"")</f>
        <v/>
      </c>
      <c r="G242" s="352" t="e">
        <f>IF(F243&gt;0,VLOOKUP(F243,女子登録情報!$M$2:$N$48,2,0),"")</f>
        <v>#N/A</v>
      </c>
      <c r="H242" s="352" t="str">
        <f>IF(C242&gt;0,TEXT(C242,"100000000"),"")</f>
        <v/>
      </c>
      <c r="I242" s="6" t="s">
        <v>29</v>
      </c>
      <c r="J242" s="99"/>
      <c r="K242" s="7" t="str">
        <f>IF(J242&gt;0,VLOOKUP(J242,女子登録情報!$J$1:$K$21,2,0),"")</f>
        <v/>
      </c>
      <c r="L242" s="6" t="s">
        <v>32</v>
      </c>
      <c r="M242" s="205"/>
      <c r="N242" s="101" t="str">
        <f t="shared" si="433"/>
        <v/>
      </c>
      <c r="O242" s="197"/>
      <c r="P242" s="373"/>
      <c r="Q242" s="374"/>
      <c r="R242" s="375"/>
      <c r="S242" s="329" t="str">
        <f>IF(C242="","",IF(COUNTIF('様式Ⅱ(女子4×100mR)'!$C$18:$C$29,C242)=0,"",$A$5))</f>
        <v/>
      </c>
      <c r="T242" s="329" t="str">
        <f>IF(C242="","",IF(COUNTIF('様式Ⅱ(女子4×400mR)'!$C$18:$C$29,C242)=0,"",$A$5))</f>
        <v/>
      </c>
      <c r="Y242" s="195" t="str">
        <f>IF(C242="","",COUNTIF($B$14:$C$462,C242))</f>
        <v/>
      </c>
      <c r="Z242" s="195" t="str">
        <f t="shared" ref="Z242" si="516">IF(C242="","",COUNTIF($J$14:$J$463,J242))</f>
        <v/>
      </c>
      <c r="AA242" s="195" t="str">
        <f t="shared" ref="AA242" si="517">IF(C242="","",IF(AND(Y242&gt;1,Z242&gt;1),1,""))</f>
        <v/>
      </c>
      <c r="AB242" s="195" t="str">
        <f t="shared" si="440"/>
        <v/>
      </c>
      <c r="AC242" s="195" t="str">
        <f t="shared" si="441"/>
        <v/>
      </c>
      <c r="AD242" s="195" t="str">
        <f t="shared" si="442"/>
        <v/>
      </c>
      <c r="AE242" s="195" t="str">
        <f t="shared" si="442"/>
        <v/>
      </c>
      <c r="AF242" s="195" t="str">
        <f t="shared" si="479"/>
        <v/>
      </c>
      <c r="AG242" s="195" t="str">
        <f t="shared" si="479"/>
        <v/>
      </c>
      <c r="AH242" s="195" t="str">
        <f t="shared" si="479"/>
        <v/>
      </c>
      <c r="AI242" s="195" t="str">
        <f t="shared" si="479"/>
        <v/>
      </c>
      <c r="AJ242" s="195" t="str">
        <f t="shared" si="479"/>
        <v/>
      </c>
      <c r="AK242" s="195" t="str">
        <f t="shared" si="479"/>
        <v/>
      </c>
      <c r="AL242" s="195" t="str">
        <f t="shared" si="479"/>
        <v/>
      </c>
      <c r="AM242" s="195" t="str">
        <f t="shared" si="479"/>
        <v/>
      </c>
      <c r="AN242" s="195" t="str">
        <f t="shared" si="479"/>
        <v/>
      </c>
      <c r="AO242" s="195" t="str">
        <f t="shared" si="479"/>
        <v/>
      </c>
      <c r="AP242" s="195" t="str">
        <f t="shared" si="479"/>
        <v/>
      </c>
      <c r="AQ242" s="196" t="str">
        <f>IF(J242&gt;0,"",IF(J243&gt;0,1,""))</f>
        <v/>
      </c>
      <c r="AR242" s="196" t="str">
        <f>IF(J242="","",IF(C242&gt;0,"",1))</f>
        <v/>
      </c>
      <c r="AS242" s="195" t="str">
        <f t="shared" si="508"/>
        <v/>
      </c>
      <c r="AT242" s="195" t="str">
        <f t="shared" si="508"/>
        <v/>
      </c>
      <c r="AU242" s="195" t="str">
        <f t="shared" si="508"/>
        <v/>
      </c>
      <c r="AV242" s="195" t="str">
        <f t="shared" si="508"/>
        <v/>
      </c>
      <c r="AW242" s="196">
        <f>COUNTIF($C$14:C242,C242)</f>
        <v>0</v>
      </c>
      <c r="AX242" s="195" t="str">
        <f t="shared" si="509"/>
        <v/>
      </c>
      <c r="AY242" s="195" t="str">
        <f t="shared" si="509"/>
        <v/>
      </c>
      <c r="AZ242" s="195" t="str">
        <f t="shared" si="509"/>
        <v/>
      </c>
      <c r="BA242" s="195" t="str">
        <f t="shared" si="509"/>
        <v/>
      </c>
    </row>
    <row r="243" spans="1:53" s="17" customFormat="1" ht="18" customHeight="1" thickBot="1">
      <c r="A243" s="344"/>
      <c r="B243" s="398"/>
      <c r="C243" s="400"/>
      <c r="D243" s="400"/>
      <c r="E243" s="400"/>
      <c r="F243" s="98" t="str">
        <f>IF(C242&gt;0,VLOOKUP(C242,女子登録情報!$A$1:$H$2000,5,0),"")</f>
        <v/>
      </c>
      <c r="G243" s="353"/>
      <c r="H243" s="353"/>
      <c r="I243" s="9" t="s">
        <v>33</v>
      </c>
      <c r="J243" s="99"/>
      <c r="K243" s="7" t="str">
        <f>IF(J243&gt;0,VLOOKUP(J243,女子登録情報!$J$2:$K$21,2,0),"")</f>
        <v/>
      </c>
      <c r="L243" s="9" t="s">
        <v>34</v>
      </c>
      <c r="M243" s="213"/>
      <c r="N243" s="101" t="str">
        <f t="shared" si="433"/>
        <v/>
      </c>
      <c r="O243" s="197"/>
      <c r="P243" s="387"/>
      <c r="Q243" s="388"/>
      <c r="R243" s="389"/>
      <c r="S243" s="330"/>
      <c r="T243" s="330"/>
      <c r="Y243" s="195" t="str">
        <f>IF(C242="","",COUNTIF($B$14:$C$462,C242))</f>
        <v/>
      </c>
      <c r="Z243" s="195" t="str">
        <f t="shared" ref="Z243" si="518">IF(C242="","",COUNTIF($J$14:$J$463,J243))</f>
        <v/>
      </c>
      <c r="AA243" s="195" t="str">
        <f t="shared" ref="AA243" si="519">IF(C242="","",IF(AND(Y243&gt;1,Z243&gt;1),1,""))</f>
        <v/>
      </c>
      <c r="AB243" s="195" t="str">
        <f t="shared" si="440"/>
        <v/>
      </c>
      <c r="AC243" s="195" t="str">
        <f t="shared" si="441"/>
        <v/>
      </c>
      <c r="AD243" s="195" t="str">
        <f t="shared" si="442"/>
        <v/>
      </c>
      <c r="AE243" s="195" t="str">
        <f t="shared" si="442"/>
        <v/>
      </c>
      <c r="AF243" s="195" t="str">
        <f t="shared" si="479"/>
        <v/>
      </c>
      <c r="AG243" s="195" t="str">
        <f t="shared" si="479"/>
        <v/>
      </c>
      <c r="AH243" s="195" t="str">
        <f t="shared" si="479"/>
        <v/>
      </c>
      <c r="AI243" s="195" t="str">
        <f t="shared" si="479"/>
        <v/>
      </c>
      <c r="AJ243" s="195" t="str">
        <f t="shared" si="479"/>
        <v/>
      </c>
      <c r="AK243" s="195" t="str">
        <f t="shared" si="479"/>
        <v/>
      </c>
      <c r="AL243" s="195" t="str">
        <f t="shared" si="479"/>
        <v/>
      </c>
      <c r="AM243" s="195" t="str">
        <f t="shared" si="479"/>
        <v/>
      </c>
      <c r="AN243" s="195" t="str">
        <f t="shared" si="479"/>
        <v/>
      </c>
      <c r="AO243" s="195" t="str">
        <f t="shared" si="479"/>
        <v/>
      </c>
      <c r="AP243" s="195" t="str">
        <f t="shared" si="479"/>
        <v/>
      </c>
      <c r="AQ243" s="196" t="str">
        <f>IF(J243&gt;0,"",IF(J244&gt;0,1,""))</f>
        <v/>
      </c>
      <c r="AR243" s="196" t="str">
        <f>IF(J243="","",IF(C242&gt;0,"",1))</f>
        <v/>
      </c>
      <c r="AS243" s="195" t="str">
        <f t="shared" si="508"/>
        <v/>
      </c>
      <c r="AT243" s="195" t="str">
        <f t="shared" si="508"/>
        <v/>
      </c>
      <c r="AU243" s="195" t="str">
        <f t="shared" si="508"/>
        <v/>
      </c>
      <c r="AV243" s="195" t="str">
        <f t="shared" si="508"/>
        <v/>
      </c>
      <c r="AW243" s="196"/>
      <c r="AX243" s="195" t="str">
        <f t="shared" si="509"/>
        <v/>
      </c>
      <c r="AY243" s="195" t="str">
        <f t="shared" si="509"/>
        <v/>
      </c>
      <c r="AZ243" s="195" t="str">
        <f t="shared" si="509"/>
        <v/>
      </c>
      <c r="BA243" s="195" t="str">
        <f t="shared" si="509"/>
        <v/>
      </c>
    </row>
    <row r="244" spans="1:53" s="17" customFormat="1" ht="18" customHeight="1" thickBot="1">
      <c r="A244" s="345"/>
      <c r="B244" s="401" t="s">
        <v>35</v>
      </c>
      <c r="C244" s="392"/>
      <c r="D244" s="102"/>
      <c r="E244" s="102"/>
      <c r="F244" s="103"/>
      <c r="G244" s="354"/>
      <c r="H244" s="354"/>
      <c r="I244" s="10" t="s">
        <v>36</v>
      </c>
      <c r="J244" s="100"/>
      <c r="K244" s="11" t="str">
        <f>IF(J244&gt;0,VLOOKUP(J244,女子登録情報!$J$2:$K$21,2,0),"")</f>
        <v/>
      </c>
      <c r="L244" s="12" t="s">
        <v>37</v>
      </c>
      <c r="M244" s="214"/>
      <c r="N244" s="101" t="str">
        <f t="shared" si="433"/>
        <v/>
      </c>
      <c r="O244" s="200"/>
      <c r="P244" s="394"/>
      <c r="Q244" s="395"/>
      <c r="R244" s="396"/>
      <c r="S244" s="331"/>
      <c r="T244" s="331"/>
      <c r="Y244" s="195" t="str">
        <f>IF(C242="","",COUNTIF($B$14:$C$462,C242))</f>
        <v/>
      </c>
      <c r="Z244" s="195" t="str">
        <f t="shared" ref="Z244" si="520">IF(C242="","",COUNTIF($J$14:$J$463,J244))</f>
        <v/>
      </c>
      <c r="AA244" s="195" t="str">
        <f t="shared" ref="AA244" si="521">IF(C242="","",IF(AND(Y244&gt;1,Z244&gt;1),1,""))</f>
        <v/>
      </c>
      <c r="AB244" s="195" t="str">
        <f t="shared" si="440"/>
        <v/>
      </c>
      <c r="AC244" s="195" t="str">
        <f t="shared" si="441"/>
        <v/>
      </c>
      <c r="AD244" s="195" t="str">
        <f t="shared" si="442"/>
        <v/>
      </c>
      <c r="AE244" s="195" t="str">
        <f t="shared" si="442"/>
        <v/>
      </c>
      <c r="AF244" s="195" t="str">
        <f t="shared" si="479"/>
        <v/>
      </c>
      <c r="AG244" s="195" t="str">
        <f t="shared" si="479"/>
        <v/>
      </c>
      <c r="AH244" s="195" t="str">
        <f t="shared" si="479"/>
        <v/>
      </c>
      <c r="AI244" s="195" t="str">
        <f t="shared" si="479"/>
        <v/>
      </c>
      <c r="AJ244" s="195" t="str">
        <f t="shared" si="479"/>
        <v/>
      </c>
      <c r="AK244" s="195" t="str">
        <f t="shared" si="479"/>
        <v/>
      </c>
      <c r="AL244" s="195" t="str">
        <f t="shared" si="479"/>
        <v/>
      </c>
      <c r="AM244" s="195" t="str">
        <f t="shared" si="479"/>
        <v/>
      </c>
      <c r="AN244" s="195" t="str">
        <f t="shared" si="479"/>
        <v/>
      </c>
      <c r="AO244" s="195" t="str">
        <f t="shared" si="479"/>
        <v/>
      </c>
      <c r="AP244" s="195" t="str">
        <f t="shared" si="479"/>
        <v/>
      </c>
      <c r="AQ244" s="196" t="str">
        <f>IF(C242="","",IF(S242&gt;0,"",IF(T242&gt;0,"",IF(COUNTBLANK(J242:J244)&lt;3,"",1))))</f>
        <v/>
      </c>
      <c r="AR244" s="196" t="str">
        <f>IF(J244="","",IF(C242&gt;0,"",1))</f>
        <v/>
      </c>
      <c r="AS244" s="195" t="str">
        <f t="shared" si="508"/>
        <v/>
      </c>
      <c r="AT244" s="195" t="str">
        <f t="shared" si="508"/>
        <v/>
      </c>
      <c r="AU244" s="195" t="str">
        <f t="shared" si="508"/>
        <v/>
      </c>
      <c r="AV244" s="195" t="str">
        <f t="shared" si="508"/>
        <v/>
      </c>
      <c r="AW244" s="196"/>
      <c r="AX244" s="195" t="str">
        <f t="shared" si="509"/>
        <v/>
      </c>
      <c r="AY244" s="195" t="str">
        <f t="shared" si="509"/>
        <v/>
      </c>
      <c r="AZ244" s="195" t="str">
        <f t="shared" si="509"/>
        <v/>
      </c>
      <c r="BA244" s="195" t="str">
        <f t="shared" si="509"/>
        <v/>
      </c>
    </row>
    <row r="245" spans="1:53" s="17" customFormat="1" ht="18" customHeight="1" thickTop="1" thickBot="1">
      <c r="A245" s="343">
        <v>78</v>
      </c>
      <c r="B245" s="397" t="s">
        <v>1234</v>
      </c>
      <c r="C245" s="399"/>
      <c r="D245" s="399" t="str">
        <f>IF(C245&gt;0,VLOOKUP(C245,女子登録情報!$A$1:$H$2000,3,0),"")</f>
        <v/>
      </c>
      <c r="E245" s="399" t="str">
        <f>IF(C245&gt;0,VLOOKUP(C245,女子登録情報!$A$1:$H$2000,4,0),"")</f>
        <v/>
      </c>
      <c r="F245" s="97" t="str">
        <f>IF(C245&gt;0,VLOOKUP(C245,女子登録情報!$A$1:$H$2000,8,0),"")</f>
        <v/>
      </c>
      <c r="G245" s="352" t="e">
        <f>IF(F246&gt;0,VLOOKUP(F246,女子登録情報!$M$2:$N$48,2,0),"")</f>
        <v>#N/A</v>
      </c>
      <c r="H245" s="352" t="str">
        <f>IF(C245&gt;0,TEXT(C245,"100000000"),"")</f>
        <v/>
      </c>
      <c r="I245" s="6" t="s">
        <v>29</v>
      </c>
      <c r="J245" s="99"/>
      <c r="K245" s="7" t="str">
        <f>IF(J245&gt;0,VLOOKUP(J245,女子登録情報!$J$1:$K$21,2,0),"")</f>
        <v/>
      </c>
      <c r="L245" s="6" t="s">
        <v>32</v>
      </c>
      <c r="M245" s="205"/>
      <c r="N245" s="101" t="str">
        <f t="shared" si="433"/>
        <v/>
      </c>
      <c r="O245" s="197"/>
      <c r="P245" s="373"/>
      <c r="Q245" s="374"/>
      <c r="R245" s="375"/>
      <c r="S245" s="329" t="str">
        <f>IF(C245="","",IF(COUNTIF('様式Ⅱ(女子4×100mR)'!$C$18:$C$29,C245)=0,"",$A$5))</f>
        <v/>
      </c>
      <c r="T245" s="329" t="str">
        <f>IF(C245="","",IF(COUNTIF('様式Ⅱ(女子4×400mR)'!$C$18:$C$29,C245)=0,"",$A$5))</f>
        <v/>
      </c>
      <c r="Y245" s="195" t="str">
        <f>IF(C245="","",COUNTIF($B$14:$C$462,C245))</f>
        <v/>
      </c>
      <c r="Z245" s="195" t="str">
        <f t="shared" ref="Z245" si="522">IF(C245="","",COUNTIF($J$14:$J$463,J245))</f>
        <v/>
      </c>
      <c r="AA245" s="195" t="str">
        <f t="shared" ref="AA245" si="523">IF(C245="","",IF(AND(Y245&gt;1,Z245&gt;1),1,""))</f>
        <v/>
      </c>
      <c r="AB245" s="195" t="str">
        <f t="shared" si="440"/>
        <v/>
      </c>
      <c r="AC245" s="195" t="str">
        <f t="shared" si="441"/>
        <v/>
      </c>
      <c r="AD245" s="195" t="str">
        <f t="shared" si="442"/>
        <v/>
      </c>
      <c r="AE245" s="195" t="str">
        <f t="shared" si="442"/>
        <v/>
      </c>
      <c r="AF245" s="195" t="str">
        <f t="shared" si="479"/>
        <v/>
      </c>
      <c r="AG245" s="195" t="str">
        <f t="shared" si="479"/>
        <v/>
      </c>
      <c r="AH245" s="195" t="str">
        <f t="shared" si="479"/>
        <v/>
      </c>
      <c r="AI245" s="195" t="str">
        <f t="shared" si="479"/>
        <v/>
      </c>
      <c r="AJ245" s="195" t="str">
        <f t="shared" si="479"/>
        <v/>
      </c>
      <c r="AK245" s="195" t="str">
        <f t="shared" si="479"/>
        <v/>
      </c>
      <c r="AL245" s="195" t="str">
        <f t="shared" si="479"/>
        <v/>
      </c>
      <c r="AM245" s="195" t="str">
        <f t="shared" si="479"/>
        <v/>
      </c>
      <c r="AN245" s="195" t="str">
        <f t="shared" si="479"/>
        <v/>
      </c>
      <c r="AO245" s="195" t="str">
        <f t="shared" si="479"/>
        <v/>
      </c>
      <c r="AP245" s="195" t="str">
        <f t="shared" si="479"/>
        <v/>
      </c>
      <c r="AQ245" s="196" t="str">
        <f>IF(J245&gt;0,"",IF(J246&gt;0,1,""))</f>
        <v/>
      </c>
      <c r="AR245" s="196" t="str">
        <f>IF(J245="","",IF(C245&gt;0,"",1))</f>
        <v/>
      </c>
      <c r="AS245" s="195" t="str">
        <f t="shared" si="508"/>
        <v/>
      </c>
      <c r="AT245" s="195" t="str">
        <f t="shared" si="508"/>
        <v/>
      </c>
      <c r="AU245" s="195" t="str">
        <f t="shared" si="508"/>
        <v/>
      </c>
      <c r="AV245" s="195" t="str">
        <f t="shared" si="508"/>
        <v/>
      </c>
      <c r="AW245" s="196">
        <f>COUNTIF($C$14:C245,C245)</f>
        <v>0</v>
      </c>
      <c r="AX245" s="195" t="str">
        <f t="shared" si="509"/>
        <v/>
      </c>
      <c r="AY245" s="195" t="str">
        <f t="shared" si="509"/>
        <v/>
      </c>
      <c r="AZ245" s="195" t="str">
        <f t="shared" si="509"/>
        <v/>
      </c>
      <c r="BA245" s="195" t="str">
        <f t="shared" si="509"/>
        <v/>
      </c>
    </row>
    <row r="246" spans="1:53" s="17" customFormat="1" ht="18" customHeight="1" thickBot="1">
      <c r="A246" s="344"/>
      <c r="B246" s="398"/>
      <c r="C246" s="400"/>
      <c r="D246" s="400"/>
      <c r="E246" s="400"/>
      <c r="F246" s="98" t="str">
        <f>IF(C245&gt;0,VLOOKUP(C245,女子登録情報!$A$1:$H$2000,5,0),"")</f>
        <v/>
      </c>
      <c r="G246" s="353"/>
      <c r="H246" s="353"/>
      <c r="I246" s="9" t="s">
        <v>33</v>
      </c>
      <c r="J246" s="99"/>
      <c r="K246" s="7" t="str">
        <f>IF(J246&gt;0,VLOOKUP(J246,女子登録情報!$J$2:$K$21,2,0),"")</f>
        <v/>
      </c>
      <c r="L246" s="9" t="s">
        <v>34</v>
      </c>
      <c r="M246" s="213"/>
      <c r="N246" s="101" t="str">
        <f t="shared" si="433"/>
        <v/>
      </c>
      <c r="O246" s="197"/>
      <c r="P246" s="387"/>
      <c r="Q246" s="388"/>
      <c r="R246" s="389"/>
      <c r="S246" s="330"/>
      <c r="T246" s="330"/>
      <c r="Y246" s="195" t="str">
        <f>IF(C245="","",COUNTIF($B$14:$C$462,C245))</f>
        <v/>
      </c>
      <c r="Z246" s="195" t="str">
        <f t="shared" ref="Z246" si="524">IF(C245="","",COUNTIF($J$14:$J$463,J246))</f>
        <v/>
      </c>
      <c r="AA246" s="195" t="str">
        <f t="shared" ref="AA246" si="525">IF(C245="","",IF(AND(Y246&gt;1,Z246&gt;1),1,""))</f>
        <v/>
      </c>
      <c r="AB246" s="195" t="str">
        <f t="shared" si="440"/>
        <v/>
      </c>
      <c r="AC246" s="195" t="str">
        <f t="shared" si="441"/>
        <v/>
      </c>
      <c r="AD246" s="195" t="str">
        <f t="shared" si="442"/>
        <v/>
      </c>
      <c r="AE246" s="195" t="str">
        <f t="shared" si="442"/>
        <v/>
      </c>
      <c r="AF246" s="195" t="str">
        <f t="shared" si="479"/>
        <v/>
      </c>
      <c r="AG246" s="195" t="str">
        <f t="shared" si="479"/>
        <v/>
      </c>
      <c r="AH246" s="195" t="str">
        <f t="shared" si="479"/>
        <v/>
      </c>
      <c r="AI246" s="195" t="str">
        <f t="shared" si="479"/>
        <v/>
      </c>
      <c r="AJ246" s="195" t="str">
        <f t="shared" si="479"/>
        <v/>
      </c>
      <c r="AK246" s="195" t="str">
        <f t="shared" si="479"/>
        <v/>
      </c>
      <c r="AL246" s="195" t="str">
        <f t="shared" si="479"/>
        <v/>
      </c>
      <c r="AM246" s="195" t="str">
        <f t="shared" si="479"/>
        <v/>
      </c>
      <c r="AN246" s="195" t="str">
        <f t="shared" si="479"/>
        <v/>
      </c>
      <c r="AO246" s="195" t="str">
        <f t="shared" si="479"/>
        <v/>
      </c>
      <c r="AP246" s="195" t="str">
        <f t="shared" si="479"/>
        <v/>
      </c>
      <c r="AQ246" s="196" t="str">
        <f>IF(J246&gt;0,"",IF(J247&gt;0,1,""))</f>
        <v/>
      </c>
      <c r="AR246" s="196" t="str">
        <f>IF(J246="","",IF(C245&gt;0,"",1))</f>
        <v/>
      </c>
      <c r="AS246" s="195" t="str">
        <f t="shared" si="508"/>
        <v/>
      </c>
      <c r="AT246" s="195" t="str">
        <f t="shared" si="508"/>
        <v/>
      </c>
      <c r="AU246" s="195" t="str">
        <f t="shared" si="508"/>
        <v/>
      </c>
      <c r="AV246" s="195" t="str">
        <f t="shared" si="508"/>
        <v/>
      </c>
      <c r="AW246" s="196"/>
      <c r="AX246" s="195" t="str">
        <f t="shared" si="509"/>
        <v/>
      </c>
      <c r="AY246" s="195" t="str">
        <f t="shared" si="509"/>
        <v/>
      </c>
      <c r="AZ246" s="195" t="str">
        <f t="shared" si="509"/>
        <v/>
      </c>
      <c r="BA246" s="195" t="str">
        <f t="shared" si="509"/>
        <v/>
      </c>
    </row>
    <row r="247" spans="1:53" s="17" customFormat="1" ht="18" customHeight="1" thickBot="1">
      <c r="A247" s="345"/>
      <c r="B247" s="401" t="s">
        <v>35</v>
      </c>
      <c r="C247" s="392"/>
      <c r="D247" s="102"/>
      <c r="E247" s="102"/>
      <c r="F247" s="103"/>
      <c r="G247" s="354"/>
      <c r="H247" s="354"/>
      <c r="I247" s="10" t="s">
        <v>36</v>
      </c>
      <c r="J247" s="100"/>
      <c r="K247" s="11" t="str">
        <f>IF(J247&gt;0,VLOOKUP(J247,女子登録情報!$J$2:$K$21,2,0),"")</f>
        <v/>
      </c>
      <c r="L247" s="12" t="s">
        <v>37</v>
      </c>
      <c r="M247" s="214"/>
      <c r="N247" s="101" t="str">
        <f t="shared" si="433"/>
        <v/>
      </c>
      <c r="O247" s="200"/>
      <c r="P247" s="394"/>
      <c r="Q247" s="395"/>
      <c r="R247" s="396"/>
      <c r="S247" s="331"/>
      <c r="T247" s="331"/>
      <c r="Y247" s="195" t="str">
        <f>IF(C245="","",COUNTIF($B$14:$C$462,C245))</f>
        <v/>
      </c>
      <c r="Z247" s="195" t="str">
        <f t="shared" ref="Z247" si="526">IF(C245="","",COUNTIF($J$14:$J$463,J247))</f>
        <v/>
      </c>
      <c r="AA247" s="195" t="str">
        <f t="shared" ref="AA247" si="527">IF(C245="","",IF(AND(Y247&gt;1,Z247&gt;1),1,""))</f>
        <v/>
      </c>
      <c r="AB247" s="195" t="str">
        <f t="shared" si="440"/>
        <v/>
      </c>
      <c r="AC247" s="195" t="str">
        <f t="shared" si="441"/>
        <v/>
      </c>
      <c r="AD247" s="195" t="str">
        <f t="shared" si="442"/>
        <v/>
      </c>
      <c r="AE247" s="195" t="str">
        <f t="shared" si="442"/>
        <v/>
      </c>
      <c r="AF247" s="195" t="str">
        <f t="shared" si="479"/>
        <v/>
      </c>
      <c r="AG247" s="195" t="str">
        <f t="shared" si="479"/>
        <v/>
      </c>
      <c r="AH247" s="195" t="str">
        <f t="shared" si="479"/>
        <v/>
      </c>
      <c r="AI247" s="195" t="str">
        <f t="shared" si="479"/>
        <v/>
      </c>
      <c r="AJ247" s="195" t="str">
        <f t="shared" si="479"/>
        <v/>
      </c>
      <c r="AK247" s="195" t="str">
        <f t="shared" ref="AF247:AP270" si="528">IF($J247="","",COUNTIF($M247,AK$13))</f>
        <v/>
      </c>
      <c r="AL247" s="195" t="str">
        <f t="shared" si="528"/>
        <v/>
      </c>
      <c r="AM247" s="195" t="str">
        <f t="shared" si="528"/>
        <v/>
      </c>
      <c r="AN247" s="195" t="str">
        <f t="shared" si="528"/>
        <v/>
      </c>
      <c r="AO247" s="195" t="str">
        <f t="shared" si="528"/>
        <v/>
      </c>
      <c r="AP247" s="195" t="str">
        <f t="shared" si="528"/>
        <v/>
      </c>
      <c r="AQ247" s="196" t="str">
        <f>IF(C245="","",IF(S245&gt;0,"",IF(T245&gt;0,"",IF(COUNTBLANK(J245:J247)&lt;3,"",1))))</f>
        <v/>
      </c>
      <c r="AR247" s="196" t="str">
        <f>IF(J247="","",IF(C245&gt;0,"",1))</f>
        <v/>
      </c>
      <c r="AS247" s="195" t="str">
        <f t="shared" si="508"/>
        <v/>
      </c>
      <c r="AT247" s="195" t="str">
        <f t="shared" si="508"/>
        <v/>
      </c>
      <c r="AU247" s="195" t="str">
        <f t="shared" si="508"/>
        <v/>
      </c>
      <c r="AV247" s="195" t="str">
        <f t="shared" si="508"/>
        <v/>
      </c>
      <c r="AW247" s="196"/>
      <c r="AX247" s="195" t="str">
        <f t="shared" si="509"/>
        <v/>
      </c>
      <c r="AY247" s="195" t="str">
        <f t="shared" si="509"/>
        <v/>
      </c>
      <c r="AZ247" s="195" t="str">
        <f t="shared" si="509"/>
        <v/>
      </c>
      <c r="BA247" s="195" t="str">
        <f t="shared" si="509"/>
        <v/>
      </c>
    </row>
    <row r="248" spans="1:53" s="17" customFormat="1" ht="18" customHeight="1" thickTop="1" thickBot="1">
      <c r="A248" s="343">
        <v>79</v>
      </c>
      <c r="B248" s="397" t="s">
        <v>1234</v>
      </c>
      <c r="C248" s="399"/>
      <c r="D248" s="399" t="str">
        <f>IF(C248&gt;0,VLOOKUP(C248,女子登録情報!$A$1:$H$2000,3,0),"")</f>
        <v/>
      </c>
      <c r="E248" s="399" t="str">
        <f>IF(C248&gt;0,VLOOKUP(C248,女子登録情報!$A$1:$H$2000,4,0),"")</f>
        <v/>
      </c>
      <c r="F248" s="97" t="str">
        <f>IF(C248&gt;0,VLOOKUP(C248,女子登録情報!$A$1:$H$2000,8,0),"")</f>
        <v/>
      </c>
      <c r="G248" s="352" t="e">
        <f>IF(F249&gt;0,VLOOKUP(F249,女子登録情報!$M$2:$N$48,2,0),"")</f>
        <v>#N/A</v>
      </c>
      <c r="H248" s="352" t="str">
        <f>IF(C248&gt;0,TEXT(C248,"100000000"),"")</f>
        <v/>
      </c>
      <c r="I248" s="6" t="s">
        <v>29</v>
      </c>
      <c r="J248" s="99"/>
      <c r="K248" s="7" t="str">
        <f>IF(J248&gt;0,VLOOKUP(J248,女子登録情報!$J$1:$K$21,2,0),"")</f>
        <v/>
      </c>
      <c r="L248" s="6" t="s">
        <v>32</v>
      </c>
      <c r="M248" s="205"/>
      <c r="N248" s="101" t="str">
        <f t="shared" si="433"/>
        <v/>
      </c>
      <c r="O248" s="197"/>
      <c r="P248" s="373"/>
      <c r="Q248" s="374"/>
      <c r="R248" s="375"/>
      <c r="S248" s="329" t="str">
        <f>IF(C248="","",IF(COUNTIF('様式Ⅱ(女子4×100mR)'!$C$18:$C$29,C248)=0,"",$A$5))</f>
        <v/>
      </c>
      <c r="T248" s="329" t="str">
        <f>IF(C248="","",IF(COUNTIF('様式Ⅱ(女子4×400mR)'!$C$18:$C$29,C248)=0,"",$A$5))</f>
        <v/>
      </c>
      <c r="Y248" s="195" t="str">
        <f>IF(C248="","",COUNTIF($B$14:$C$462,C248))</f>
        <v/>
      </c>
      <c r="Z248" s="195" t="str">
        <f t="shared" ref="Z248" si="529">IF(C248="","",COUNTIF($J$14:$J$463,J248))</f>
        <v/>
      </c>
      <c r="AA248" s="195" t="str">
        <f t="shared" ref="AA248" si="530">IF(C248="","",IF(AND(Y248&gt;1,Z248&gt;1),1,""))</f>
        <v/>
      </c>
      <c r="AB248" s="195" t="str">
        <f t="shared" si="440"/>
        <v/>
      </c>
      <c r="AC248" s="195" t="str">
        <f t="shared" si="441"/>
        <v/>
      </c>
      <c r="AD248" s="195" t="str">
        <f t="shared" si="442"/>
        <v/>
      </c>
      <c r="AE248" s="195" t="str">
        <f t="shared" si="442"/>
        <v/>
      </c>
      <c r="AF248" s="195" t="str">
        <f t="shared" si="528"/>
        <v/>
      </c>
      <c r="AG248" s="195" t="str">
        <f t="shared" si="528"/>
        <v/>
      </c>
      <c r="AH248" s="195" t="str">
        <f t="shared" si="528"/>
        <v/>
      </c>
      <c r="AI248" s="195" t="str">
        <f t="shared" si="528"/>
        <v/>
      </c>
      <c r="AJ248" s="195" t="str">
        <f t="shared" si="528"/>
        <v/>
      </c>
      <c r="AK248" s="195" t="str">
        <f t="shared" si="528"/>
        <v/>
      </c>
      <c r="AL248" s="195" t="str">
        <f t="shared" si="528"/>
        <v/>
      </c>
      <c r="AM248" s="195" t="str">
        <f t="shared" si="528"/>
        <v/>
      </c>
      <c r="AN248" s="195" t="str">
        <f t="shared" si="528"/>
        <v/>
      </c>
      <c r="AO248" s="195" t="str">
        <f t="shared" si="528"/>
        <v/>
      </c>
      <c r="AP248" s="195" t="str">
        <f t="shared" si="528"/>
        <v/>
      </c>
      <c r="AQ248" s="196" t="str">
        <f>IF(J248&gt;0,"",IF(J249&gt;0,1,""))</f>
        <v/>
      </c>
      <c r="AR248" s="196" t="str">
        <f>IF(J248="","",IF(C248&gt;0,"",1))</f>
        <v/>
      </c>
      <c r="AS248" s="195" t="str">
        <f t="shared" si="508"/>
        <v/>
      </c>
      <c r="AT248" s="195" t="str">
        <f t="shared" si="508"/>
        <v/>
      </c>
      <c r="AU248" s="195" t="str">
        <f t="shared" si="508"/>
        <v/>
      </c>
      <c r="AV248" s="195" t="str">
        <f t="shared" si="508"/>
        <v/>
      </c>
      <c r="AW248" s="196">
        <f>COUNTIF($C$14:C248,C248)</f>
        <v>0</v>
      </c>
      <c r="AX248" s="195" t="str">
        <f t="shared" si="509"/>
        <v/>
      </c>
      <c r="AY248" s="195" t="str">
        <f t="shared" si="509"/>
        <v/>
      </c>
      <c r="AZ248" s="195" t="str">
        <f t="shared" si="509"/>
        <v/>
      </c>
      <c r="BA248" s="195" t="str">
        <f t="shared" si="509"/>
        <v/>
      </c>
    </row>
    <row r="249" spans="1:53" s="17" customFormat="1" ht="18" customHeight="1" thickBot="1">
      <c r="A249" s="344"/>
      <c r="B249" s="398"/>
      <c r="C249" s="400"/>
      <c r="D249" s="400"/>
      <c r="E249" s="400"/>
      <c r="F249" s="98" t="str">
        <f>IF(C248&gt;0,VLOOKUP(C248,女子登録情報!$A$1:$H$2000,5,0),"")</f>
        <v/>
      </c>
      <c r="G249" s="353"/>
      <c r="H249" s="353"/>
      <c r="I249" s="9" t="s">
        <v>33</v>
      </c>
      <c r="J249" s="99"/>
      <c r="K249" s="7" t="str">
        <f>IF(J249&gt;0,VLOOKUP(J249,女子登録情報!$J$2:$K$21,2,0),"")</f>
        <v/>
      </c>
      <c r="L249" s="9" t="s">
        <v>34</v>
      </c>
      <c r="M249" s="213"/>
      <c r="N249" s="101" t="str">
        <f t="shared" si="433"/>
        <v/>
      </c>
      <c r="O249" s="197"/>
      <c r="P249" s="387"/>
      <c r="Q249" s="388"/>
      <c r="R249" s="389"/>
      <c r="S249" s="330"/>
      <c r="T249" s="330"/>
      <c r="Y249" s="195" t="str">
        <f>IF(C248="","",COUNTIF($B$14:$C$462,C248))</f>
        <v/>
      </c>
      <c r="Z249" s="195" t="str">
        <f t="shared" ref="Z249" si="531">IF(C248="","",COUNTIF($J$14:$J$463,J249))</f>
        <v/>
      </c>
      <c r="AA249" s="195" t="str">
        <f t="shared" ref="AA249" si="532">IF(C248="","",IF(AND(Y249&gt;1,Z249&gt;1),1,""))</f>
        <v/>
      </c>
      <c r="AB249" s="195" t="str">
        <f t="shared" si="440"/>
        <v/>
      </c>
      <c r="AC249" s="195" t="str">
        <f t="shared" si="441"/>
        <v/>
      </c>
      <c r="AD249" s="195" t="str">
        <f t="shared" si="442"/>
        <v/>
      </c>
      <c r="AE249" s="195" t="str">
        <f t="shared" si="442"/>
        <v/>
      </c>
      <c r="AF249" s="195" t="str">
        <f t="shared" si="528"/>
        <v/>
      </c>
      <c r="AG249" s="195" t="str">
        <f t="shared" si="528"/>
        <v/>
      </c>
      <c r="AH249" s="195" t="str">
        <f t="shared" si="528"/>
        <v/>
      </c>
      <c r="AI249" s="195" t="str">
        <f t="shared" si="528"/>
        <v/>
      </c>
      <c r="AJ249" s="195" t="str">
        <f t="shared" si="528"/>
        <v/>
      </c>
      <c r="AK249" s="195" t="str">
        <f t="shared" si="528"/>
        <v/>
      </c>
      <c r="AL249" s="195" t="str">
        <f t="shared" si="528"/>
        <v/>
      </c>
      <c r="AM249" s="195" t="str">
        <f t="shared" si="528"/>
        <v/>
      </c>
      <c r="AN249" s="195" t="str">
        <f t="shared" si="528"/>
        <v/>
      </c>
      <c r="AO249" s="195" t="str">
        <f t="shared" si="528"/>
        <v/>
      </c>
      <c r="AP249" s="195" t="str">
        <f t="shared" si="528"/>
        <v/>
      </c>
      <c r="AQ249" s="196" t="str">
        <f>IF(J249&gt;0,"",IF(J250&gt;0,1,""))</f>
        <v/>
      </c>
      <c r="AR249" s="196" t="str">
        <f>IF(J249="","",IF(C248&gt;0,"",1))</f>
        <v/>
      </c>
      <c r="AS249" s="195" t="str">
        <f t="shared" si="508"/>
        <v/>
      </c>
      <c r="AT249" s="195" t="str">
        <f t="shared" si="508"/>
        <v/>
      </c>
      <c r="AU249" s="195" t="str">
        <f t="shared" si="508"/>
        <v/>
      </c>
      <c r="AV249" s="195" t="str">
        <f t="shared" si="508"/>
        <v/>
      </c>
      <c r="AW249" s="196"/>
      <c r="AX249" s="195" t="str">
        <f t="shared" si="509"/>
        <v/>
      </c>
      <c r="AY249" s="195" t="str">
        <f t="shared" si="509"/>
        <v/>
      </c>
      <c r="AZ249" s="195" t="str">
        <f t="shared" si="509"/>
        <v/>
      </c>
      <c r="BA249" s="195" t="str">
        <f t="shared" si="509"/>
        <v/>
      </c>
    </row>
    <row r="250" spans="1:53" s="17" customFormat="1" ht="18" customHeight="1" thickBot="1">
      <c r="A250" s="345"/>
      <c r="B250" s="401" t="s">
        <v>35</v>
      </c>
      <c r="C250" s="392"/>
      <c r="D250" s="102"/>
      <c r="E250" s="102"/>
      <c r="F250" s="103"/>
      <c r="G250" s="354"/>
      <c r="H250" s="354"/>
      <c r="I250" s="10" t="s">
        <v>36</v>
      </c>
      <c r="J250" s="100"/>
      <c r="K250" s="11" t="str">
        <f>IF(J250&gt;0,VLOOKUP(J250,女子登録情報!$J$2:$K$21,2,0),"")</f>
        <v/>
      </c>
      <c r="L250" s="12" t="s">
        <v>37</v>
      </c>
      <c r="M250" s="214"/>
      <c r="N250" s="101" t="str">
        <f t="shared" si="433"/>
        <v/>
      </c>
      <c r="O250" s="200"/>
      <c r="P250" s="394"/>
      <c r="Q250" s="395"/>
      <c r="R250" s="396"/>
      <c r="S250" s="331"/>
      <c r="T250" s="331"/>
      <c r="Y250" s="195" t="str">
        <f>IF(C248="","",COUNTIF($B$14:$C$462,C248))</f>
        <v/>
      </c>
      <c r="Z250" s="195" t="str">
        <f t="shared" ref="Z250" si="533">IF(C248="","",COUNTIF($J$14:$J$463,J250))</f>
        <v/>
      </c>
      <c r="AA250" s="195" t="str">
        <f t="shared" ref="AA250" si="534">IF(C248="","",IF(AND(Y250&gt;1,Z250&gt;1),1,""))</f>
        <v/>
      </c>
      <c r="AB250" s="195" t="str">
        <f t="shared" si="440"/>
        <v/>
      </c>
      <c r="AC250" s="195" t="str">
        <f t="shared" si="441"/>
        <v/>
      </c>
      <c r="AD250" s="195" t="str">
        <f t="shared" si="442"/>
        <v/>
      </c>
      <c r="AE250" s="195" t="str">
        <f t="shared" si="442"/>
        <v/>
      </c>
      <c r="AF250" s="195" t="str">
        <f t="shared" si="528"/>
        <v/>
      </c>
      <c r="AG250" s="195" t="str">
        <f t="shared" si="528"/>
        <v/>
      </c>
      <c r="AH250" s="195" t="str">
        <f t="shared" si="528"/>
        <v/>
      </c>
      <c r="AI250" s="195" t="str">
        <f t="shared" si="528"/>
        <v/>
      </c>
      <c r="AJ250" s="195" t="str">
        <f t="shared" si="528"/>
        <v/>
      </c>
      <c r="AK250" s="195" t="str">
        <f t="shared" si="528"/>
        <v/>
      </c>
      <c r="AL250" s="195" t="str">
        <f t="shared" si="528"/>
        <v/>
      </c>
      <c r="AM250" s="195" t="str">
        <f t="shared" si="528"/>
        <v/>
      </c>
      <c r="AN250" s="195" t="str">
        <f t="shared" si="528"/>
        <v/>
      </c>
      <c r="AO250" s="195" t="str">
        <f t="shared" si="528"/>
        <v/>
      </c>
      <c r="AP250" s="195" t="str">
        <f t="shared" si="528"/>
        <v/>
      </c>
      <c r="AQ250" s="196" t="str">
        <f>IF(C248="","",IF(S248&gt;0,"",IF(T248&gt;0,"",IF(COUNTBLANK(J248:J250)&lt;3,"",1))))</f>
        <v/>
      </c>
      <c r="AR250" s="196" t="str">
        <f>IF(J250="","",IF(C248&gt;0,"",1))</f>
        <v/>
      </c>
      <c r="AS250" s="195" t="str">
        <f t="shared" si="508"/>
        <v/>
      </c>
      <c r="AT250" s="195" t="str">
        <f t="shared" si="508"/>
        <v/>
      </c>
      <c r="AU250" s="195" t="str">
        <f t="shared" si="508"/>
        <v/>
      </c>
      <c r="AV250" s="195" t="str">
        <f t="shared" si="508"/>
        <v/>
      </c>
      <c r="AW250" s="196"/>
      <c r="AX250" s="195" t="str">
        <f t="shared" si="509"/>
        <v/>
      </c>
      <c r="AY250" s="195" t="str">
        <f t="shared" si="509"/>
        <v/>
      </c>
      <c r="AZ250" s="195" t="str">
        <f t="shared" si="509"/>
        <v/>
      </c>
      <c r="BA250" s="195" t="str">
        <f t="shared" si="509"/>
        <v/>
      </c>
    </row>
    <row r="251" spans="1:53" s="17" customFormat="1" ht="18" customHeight="1" thickTop="1" thickBot="1">
      <c r="A251" s="343">
        <v>80</v>
      </c>
      <c r="B251" s="397" t="s">
        <v>1234</v>
      </c>
      <c r="C251" s="399"/>
      <c r="D251" s="399" t="str">
        <f>IF(C251&gt;0,VLOOKUP(C251,女子登録情報!$A$1:$H$2000,3,0),"")</f>
        <v/>
      </c>
      <c r="E251" s="399" t="str">
        <f>IF(C251&gt;0,VLOOKUP(C251,女子登録情報!$A$1:$H$2000,4,0),"")</f>
        <v/>
      </c>
      <c r="F251" s="97" t="str">
        <f>IF(C251&gt;0,VLOOKUP(C251,女子登録情報!$A$1:$H$2000,8,0),"")</f>
        <v/>
      </c>
      <c r="G251" s="352" t="e">
        <f>IF(F252&gt;0,VLOOKUP(F252,女子登録情報!$M$2:$N$48,2,0),"")</f>
        <v>#N/A</v>
      </c>
      <c r="H251" s="352" t="str">
        <f>IF(C251&gt;0,TEXT(C251,"100000000"),"")</f>
        <v/>
      </c>
      <c r="I251" s="6" t="s">
        <v>29</v>
      </c>
      <c r="J251" s="99"/>
      <c r="K251" s="7" t="str">
        <f>IF(J251&gt;0,VLOOKUP(J251,女子登録情報!$J$1:$K$21,2,0),"")</f>
        <v/>
      </c>
      <c r="L251" s="6" t="s">
        <v>32</v>
      </c>
      <c r="M251" s="205"/>
      <c r="N251" s="101" t="str">
        <f t="shared" si="433"/>
        <v/>
      </c>
      <c r="O251" s="197"/>
      <c r="P251" s="373"/>
      <c r="Q251" s="374"/>
      <c r="R251" s="375"/>
      <c r="S251" s="329" t="str">
        <f>IF(C251="","",IF(COUNTIF('様式Ⅱ(女子4×100mR)'!$C$18:$C$29,C251)=0,"",$A$5))</f>
        <v/>
      </c>
      <c r="T251" s="329" t="str">
        <f>IF(C251="","",IF(COUNTIF('様式Ⅱ(女子4×400mR)'!$C$18:$C$29,C251)=0,"",$A$5))</f>
        <v/>
      </c>
      <c r="Y251" s="195" t="str">
        <f>IF(C251="","",COUNTIF($B$14:$C$462,C251))</f>
        <v/>
      </c>
      <c r="Z251" s="195" t="str">
        <f t="shared" ref="Z251" si="535">IF(C251="","",COUNTIF($J$14:$J$463,J251))</f>
        <v/>
      </c>
      <c r="AA251" s="195" t="str">
        <f t="shared" ref="AA251" si="536">IF(C251="","",IF(AND(Y251&gt;1,Z251&gt;1),1,""))</f>
        <v/>
      </c>
      <c r="AB251" s="195" t="str">
        <f t="shared" si="440"/>
        <v/>
      </c>
      <c r="AC251" s="195" t="str">
        <f t="shared" si="441"/>
        <v/>
      </c>
      <c r="AD251" s="195" t="str">
        <f t="shared" si="442"/>
        <v/>
      </c>
      <c r="AE251" s="195" t="str">
        <f t="shared" si="442"/>
        <v/>
      </c>
      <c r="AF251" s="195" t="str">
        <f t="shared" si="528"/>
        <v/>
      </c>
      <c r="AG251" s="195" t="str">
        <f t="shared" si="528"/>
        <v/>
      </c>
      <c r="AH251" s="195" t="str">
        <f t="shared" si="528"/>
        <v/>
      </c>
      <c r="AI251" s="195" t="str">
        <f t="shared" si="528"/>
        <v/>
      </c>
      <c r="AJ251" s="195" t="str">
        <f t="shared" si="528"/>
        <v/>
      </c>
      <c r="AK251" s="195" t="str">
        <f t="shared" si="528"/>
        <v/>
      </c>
      <c r="AL251" s="195" t="str">
        <f t="shared" si="528"/>
        <v/>
      </c>
      <c r="AM251" s="195" t="str">
        <f t="shared" si="528"/>
        <v/>
      </c>
      <c r="AN251" s="195" t="str">
        <f t="shared" si="528"/>
        <v/>
      </c>
      <c r="AO251" s="195" t="str">
        <f t="shared" si="528"/>
        <v/>
      </c>
      <c r="AP251" s="195" t="str">
        <f t="shared" si="528"/>
        <v/>
      </c>
      <c r="AQ251" s="196" t="str">
        <f>IF(J251&gt;0,"",IF(J252&gt;0,1,""))</f>
        <v/>
      </c>
      <c r="AR251" s="196" t="str">
        <f>IF(J251="","",IF(C251&gt;0,"",1))</f>
        <v/>
      </c>
      <c r="AS251" s="195" t="str">
        <f t="shared" si="508"/>
        <v/>
      </c>
      <c r="AT251" s="195" t="str">
        <f t="shared" si="508"/>
        <v/>
      </c>
      <c r="AU251" s="195" t="str">
        <f t="shared" si="508"/>
        <v/>
      </c>
      <c r="AV251" s="195" t="str">
        <f t="shared" si="508"/>
        <v/>
      </c>
      <c r="AW251" s="196">
        <f>COUNTIF($C$14:C251,C251)</f>
        <v>0</v>
      </c>
      <c r="AX251" s="195" t="str">
        <f t="shared" si="509"/>
        <v/>
      </c>
      <c r="AY251" s="195" t="str">
        <f t="shared" si="509"/>
        <v/>
      </c>
      <c r="AZ251" s="195" t="str">
        <f t="shared" si="509"/>
        <v/>
      </c>
      <c r="BA251" s="195" t="str">
        <f t="shared" si="509"/>
        <v/>
      </c>
    </row>
    <row r="252" spans="1:53" s="17" customFormat="1" ht="18" customHeight="1" thickBot="1">
      <c r="A252" s="344"/>
      <c r="B252" s="398"/>
      <c r="C252" s="400"/>
      <c r="D252" s="400"/>
      <c r="E252" s="400"/>
      <c r="F252" s="98" t="str">
        <f>IF(C251&gt;0,VLOOKUP(C251,女子登録情報!$A$1:$H$2000,5,0),"")</f>
        <v/>
      </c>
      <c r="G252" s="353"/>
      <c r="H252" s="353"/>
      <c r="I252" s="9" t="s">
        <v>33</v>
      </c>
      <c r="J252" s="99"/>
      <c r="K252" s="7" t="str">
        <f>IF(J252&gt;0,VLOOKUP(J252,女子登録情報!$J$2:$K$21,2,0),"")</f>
        <v/>
      </c>
      <c r="L252" s="9" t="s">
        <v>34</v>
      </c>
      <c r="M252" s="213"/>
      <c r="N252" s="101" t="str">
        <f t="shared" si="433"/>
        <v/>
      </c>
      <c r="O252" s="197"/>
      <c r="P252" s="387"/>
      <c r="Q252" s="388"/>
      <c r="R252" s="389"/>
      <c r="S252" s="330"/>
      <c r="T252" s="330"/>
      <c r="Y252" s="195" t="str">
        <f>IF(C251="","",COUNTIF($B$14:$C$462,C251))</f>
        <v/>
      </c>
      <c r="Z252" s="195" t="str">
        <f t="shared" ref="Z252" si="537">IF(C251="","",COUNTIF($J$14:$J$463,J252))</f>
        <v/>
      </c>
      <c r="AA252" s="195" t="str">
        <f t="shared" ref="AA252" si="538">IF(C251="","",IF(AND(Y252&gt;1,Z252&gt;1),1,""))</f>
        <v/>
      </c>
      <c r="AB252" s="195" t="str">
        <f t="shared" si="440"/>
        <v/>
      </c>
      <c r="AC252" s="195" t="str">
        <f t="shared" si="441"/>
        <v/>
      </c>
      <c r="AD252" s="195" t="str">
        <f t="shared" si="442"/>
        <v/>
      </c>
      <c r="AE252" s="195" t="str">
        <f t="shared" si="442"/>
        <v/>
      </c>
      <c r="AF252" s="195" t="str">
        <f t="shared" si="528"/>
        <v/>
      </c>
      <c r="AG252" s="195" t="str">
        <f t="shared" si="528"/>
        <v/>
      </c>
      <c r="AH252" s="195" t="str">
        <f t="shared" si="528"/>
        <v/>
      </c>
      <c r="AI252" s="195" t="str">
        <f t="shared" si="528"/>
        <v/>
      </c>
      <c r="AJ252" s="195" t="str">
        <f t="shared" si="528"/>
        <v/>
      </c>
      <c r="AK252" s="195" t="str">
        <f t="shared" si="528"/>
        <v/>
      </c>
      <c r="AL252" s="195" t="str">
        <f t="shared" si="528"/>
        <v/>
      </c>
      <c r="AM252" s="195" t="str">
        <f t="shared" si="528"/>
        <v/>
      </c>
      <c r="AN252" s="195" t="str">
        <f t="shared" si="528"/>
        <v/>
      </c>
      <c r="AO252" s="195" t="str">
        <f t="shared" si="528"/>
        <v/>
      </c>
      <c r="AP252" s="195" t="str">
        <f t="shared" si="528"/>
        <v/>
      </c>
      <c r="AQ252" s="196" t="str">
        <f>IF(J252&gt;0,"",IF(J253&gt;0,1,""))</f>
        <v/>
      </c>
      <c r="AR252" s="196" t="str">
        <f>IF(J252="","",IF(C251&gt;0,"",1))</f>
        <v/>
      </c>
      <c r="AS252" s="195" t="str">
        <f t="shared" si="508"/>
        <v/>
      </c>
      <c r="AT252" s="195" t="str">
        <f t="shared" si="508"/>
        <v/>
      </c>
      <c r="AU252" s="195" t="str">
        <f t="shared" si="508"/>
        <v/>
      </c>
      <c r="AV252" s="195" t="str">
        <f t="shared" si="508"/>
        <v/>
      </c>
      <c r="AW252" s="196"/>
      <c r="AX252" s="195" t="str">
        <f t="shared" si="509"/>
        <v/>
      </c>
      <c r="AY252" s="195" t="str">
        <f t="shared" si="509"/>
        <v/>
      </c>
      <c r="AZ252" s="195" t="str">
        <f t="shared" si="509"/>
        <v/>
      </c>
      <c r="BA252" s="195" t="str">
        <f t="shared" si="509"/>
        <v/>
      </c>
    </row>
    <row r="253" spans="1:53" s="17" customFormat="1" ht="18" customHeight="1" thickBot="1">
      <c r="A253" s="345"/>
      <c r="B253" s="401" t="s">
        <v>35</v>
      </c>
      <c r="C253" s="392"/>
      <c r="D253" s="102"/>
      <c r="E253" s="102"/>
      <c r="F253" s="103"/>
      <c r="G253" s="354"/>
      <c r="H253" s="354"/>
      <c r="I253" s="10" t="s">
        <v>36</v>
      </c>
      <c r="J253" s="100"/>
      <c r="K253" s="11" t="str">
        <f>IF(J253&gt;0,VLOOKUP(J253,女子登録情報!$J$2:$K$21,2,0),"")</f>
        <v/>
      </c>
      <c r="L253" s="12" t="s">
        <v>37</v>
      </c>
      <c r="M253" s="214"/>
      <c r="N253" s="101" t="str">
        <f t="shared" si="433"/>
        <v/>
      </c>
      <c r="O253" s="200"/>
      <c r="P253" s="394"/>
      <c r="Q253" s="395"/>
      <c r="R253" s="396"/>
      <c r="S253" s="331"/>
      <c r="T253" s="331"/>
      <c r="Y253" s="195" t="str">
        <f>IF(C251="","",COUNTIF($B$14:$C$462,C251))</f>
        <v/>
      </c>
      <c r="Z253" s="195" t="str">
        <f t="shared" ref="Z253" si="539">IF(C251="","",COUNTIF($J$14:$J$463,J253))</f>
        <v/>
      </c>
      <c r="AA253" s="195" t="str">
        <f t="shared" ref="AA253" si="540">IF(C251="","",IF(AND(Y253&gt;1,Z253&gt;1),1,""))</f>
        <v/>
      </c>
      <c r="AB253" s="195" t="str">
        <f t="shared" si="440"/>
        <v/>
      </c>
      <c r="AC253" s="195" t="str">
        <f t="shared" si="441"/>
        <v/>
      </c>
      <c r="AD253" s="195" t="str">
        <f t="shared" si="442"/>
        <v/>
      </c>
      <c r="AE253" s="195" t="str">
        <f t="shared" si="442"/>
        <v/>
      </c>
      <c r="AF253" s="195" t="str">
        <f t="shared" si="528"/>
        <v/>
      </c>
      <c r="AG253" s="195" t="str">
        <f t="shared" si="528"/>
        <v/>
      </c>
      <c r="AH253" s="195" t="str">
        <f t="shared" si="528"/>
        <v/>
      </c>
      <c r="AI253" s="195" t="str">
        <f t="shared" si="528"/>
        <v/>
      </c>
      <c r="AJ253" s="195" t="str">
        <f t="shared" si="528"/>
        <v/>
      </c>
      <c r="AK253" s="195" t="str">
        <f t="shared" si="528"/>
        <v/>
      </c>
      <c r="AL253" s="195" t="str">
        <f t="shared" si="528"/>
        <v/>
      </c>
      <c r="AM253" s="195" t="str">
        <f t="shared" si="528"/>
        <v/>
      </c>
      <c r="AN253" s="195" t="str">
        <f t="shared" si="528"/>
        <v/>
      </c>
      <c r="AO253" s="195" t="str">
        <f t="shared" si="528"/>
        <v/>
      </c>
      <c r="AP253" s="195" t="str">
        <f t="shared" si="528"/>
        <v/>
      </c>
      <c r="AQ253" s="196" t="str">
        <f>IF(C251="","",IF(S251&gt;0,"",IF(T251&gt;0,"",IF(COUNTBLANK(J251:J253)&lt;3,"",1))))</f>
        <v/>
      </c>
      <c r="AR253" s="196" t="str">
        <f>IF(J253="","",IF(C251&gt;0,"",1))</f>
        <v/>
      </c>
      <c r="AS253" s="195" t="str">
        <f t="shared" si="508"/>
        <v/>
      </c>
      <c r="AT253" s="195" t="str">
        <f t="shared" si="508"/>
        <v/>
      </c>
      <c r="AU253" s="195" t="str">
        <f t="shared" si="508"/>
        <v/>
      </c>
      <c r="AV253" s="195" t="str">
        <f t="shared" si="508"/>
        <v/>
      </c>
      <c r="AW253" s="196"/>
      <c r="AX253" s="195" t="str">
        <f t="shared" si="509"/>
        <v/>
      </c>
      <c r="AY253" s="195" t="str">
        <f t="shared" si="509"/>
        <v/>
      </c>
      <c r="AZ253" s="195" t="str">
        <f t="shared" si="509"/>
        <v/>
      </c>
      <c r="BA253" s="195" t="str">
        <f t="shared" si="509"/>
        <v/>
      </c>
    </row>
    <row r="254" spans="1:53" s="17" customFormat="1" ht="18" customHeight="1" thickTop="1" thickBot="1">
      <c r="A254" s="343">
        <v>81</v>
      </c>
      <c r="B254" s="397" t="s">
        <v>1234</v>
      </c>
      <c r="C254" s="399"/>
      <c r="D254" s="399" t="str">
        <f>IF(C254&gt;0,VLOOKUP(C254,女子登録情報!$A$1:$H$2000,3,0),"")</f>
        <v/>
      </c>
      <c r="E254" s="399" t="str">
        <f>IF(C254&gt;0,VLOOKUP(C254,女子登録情報!$A$1:$H$2000,4,0),"")</f>
        <v/>
      </c>
      <c r="F254" s="97" t="str">
        <f>IF(C254&gt;0,VLOOKUP(C254,女子登録情報!$A$1:$H$2000,8,0),"")</f>
        <v/>
      </c>
      <c r="G254" s="352" t="e">
        <f>IF(F255&gt;0,VLOOKUP(F255,女子登録情報!$M$2:$N$48,2,0),"")</f>
        <v>#N/A</v>
      </c>
      <c r="H254" s="352" t="str">
        <f>IF(C254&gt;0,TEXT(C254,"100000000"),"")</f>
        <v/>
      </c>
      <c r="I254" s="6" t="s">
        <v>29</v>
      </c>
      <c r="J254" s="99"/>
      <c r="K254" s="7" t="str">
        <f>IF(J254&gt;0,VLOOKUP(J254,女子登録情報!$J$1:$K$21,2,0),"")</f>
        <v/>
      </c>
      <c r="L254" s="6" t="s">
        <v>32</v>
      </c>
      <c r="M254" s="205"/>
      <c r="N254" s="101" t="str">
        <f t="shared" si="433"/>
        <v/>
      </c>
      <c r="O254" s="197"/>
      <c r="P254" s="373"/>
      <c r="Q254" s="374"/>
      <c r="R254" s="375"/>
      <c r="S254" s="329" t="str">
        <f>IF(C254="","",IF(COUNTIF('様式Ⅱ(女子4×100mR)'!$C$18:$C$29,C254)=0,"",$A$5))</f>
        <v/>
      </c>
      <c r="T254" s="329" t="str">
        <f>IF(C254="","",IF(COUNTIF('様式Ⅱ(女子4×400mR)'!$C$18:$C$29,C254)=0,"",$A$5))</f>
        <v/>
      </c>
      <c r="Y254" s="195" t="str">
        <f>IF(C254="","",COUNTIF($B$14:$C$462,C254))</f>
        <v/>
      </c>
      <c r="Z254" s="195" t="str">
        <f t="shared" ref="Z254" si="541">IF(C254="","",COUNTIF($J$14:$J$463,J254))</f>
        <v/>
      </c>
      <c r="AA254" s="195" t="str">
        <f t="shared" ref="AA254" si="542">IF(C254="","",IF(AND(Y254&gt;1,Z254&gt;1),1,""))</f>
        <v/>
      </c>
      <c r="AB254" s="195" t="str">
        <f t="shared" si="440"/>
        <v/>
      </c>
      <c r="AC254" s="195" t="str">
        <f t="shared" si="441"/>
        <v/>
      </c>
      <c r="AD254" s="195" t="str">
        <f t="shared" si="442"/>
        <v/>
      </c>
      <c r="AE254" s="195" t="str">
        <f t="shared" si="442"/>
        <v/>
      </c>
      <c r="AF254" s="195" t="str">
        <f t="shared" si="528"/>
        <v/>
      </c>
      <c r="AG254" s="195" t="str">
        <f t="shared" si="528"/>
        <v/>
      </c>
      <c r="AH254" s="195" t="str">
        <f t="shared" si="528"/>
        <v/>
      </c>
      <c r="AI254" s="195" t="str">
        <f t="shared" si="528"/>
        <v/>
      </c>
      <c r="AJ254" s="195" t="str">
        <f t="shared" si="528"/>
        <v/>
      </c>
      <c r="AK254" s="195" t="str">
        <f t="shared" si="528"/>
        <v/>
      </c>
      <c r="AL254" s="195" t="str">
        <f t="shared" si="528"/>
        <v/>
      </c>
      <c r="AM254" s="195" t="str">
        <f t="shared" si="528"/>
        <v/>
      </c>
      <c r="AN254" s="195" t="str">
        <f t="shared" si="528"/>
        <v/>
      </c>
      <c r="AO254" s="195" t="str">
        <f t="shared" si="528"/>
        <v/>
      </c>
      <c r="AP254" s="195" t="str">
        <f t="shared" si="528"/>
        <v/>
      </c>
      <c r="AQ254" s="196" t="str">
        <f>IF(J254&gt;0,"",IF(J255&gt;0,1,""))</f>
        <v/>
      </c>
      <c r="AR254" s="196" t="str">
        <f>IF(J254="","",IF(C254&gt;0,"",1))</f>
        <v/>
      </c>
      <c r="AS254" s="195" t="str">
        <f t="shared" ref="AS254:AV269" si="543">IF($J254="","",COUNTIF($M254,AS$13))</f>
        <v/>
      </c>
      <c r="AT254" s="195" t="str">
        <f t="shared" si="543"/>
        <v/>
      </c>
      <c r="AU254" s="195" t="str">
        <f t="shared" si="543"/>
        <v/>
      </c>
      <c r="AV254" s="195" t="str">
        <f t="shared" si="543"/>
        <v/>
      </c>
      <c r="AW254" s="196">
        <f>COUNTIF($C$14:C254,C254)</f>
        <v>0</v>
      </c>
      <c r="AX254" s="195" t="str">
        <f t="shared" ref="AX254:BA269" si="544">IF($J254="","",COUNTIF($M254,AX$13))</f>
        <v/>
      </c>
      <c r="AY254" s="195" t="str">
        <f t="shared" si="544"/>
        <v/>
      </c>
      <c r="AZ254" s="195" t="str">
        <f t="shared" si="544"/>
        <v/>
      </c>
      <c r="BA254" s="195" t="str">
        <f t="shared" si="544"/>
        <v/>
      </c>
    </row>
    <row r="255" spans="1:53" s="17" customFormat="1" ht="18" customHeight="1" thickBot="1">
      <c r="A255" s="344"/>
      <c r="B255" s="398"/>
      <c r="C255" s="400"/>
      <c r="D255" s="400"/>
      <c r="E255" s="400"/>
      <c r="F255" s="98" t="str">
        <f>IF(C254&gt;0,VLOOKUP(C254,女子登録情報!$A$1:$H$2000,5,0),"")</f>
        <v/>
      </c>
      <c r="G255" s="353"/>
      <c r="H255" s="353"/>
      <c r="I255" s="9" t="s">
        <v>33</v>
      </c>
      <c r="J255" s="99"/>
      <c r="K255" s="7" t="str">
        <f>IF(J255&gt;0,VLOOKUP(J255,女子登録情報!$J$2:$K$21,2,0),"")</f>
        <v/>
      </c>
      <c r="L255" s="9" t="s">
        <v>34</v>
      </c>
      <c r="M255" s="213"/>
      <c r="N255" s="101" t="str">
        <f t="shared" si="433"/>
        <v/>
      </c>
      <c r="O255" s="197"/>
      <c r="P255" s="387"/>
      <c r="Q255" s="388"/>
      <c r="R255" s="389"/>
      <c r="S255" s="330"/>
      <c r="T255" s="330"/>
      <c r="Y255" s="195" t="str">
        <f>IF(C254="","",COUNTIF($B$14:$C$462,C254))</f>
        <v/>
      </c>
      <c r="Z255" s="195" t="str">
        <f t="shared" ref="Z255" si="545">IF(C254="","",COUNTIF($J$14:$J$463,J255))</f>
        <v/>
      </c>
      <c r="AA255" s="195" t="str">
        <f t="shared" ref="AA255" si="546">IF(C254="","",IF(AND(Y255&gt;1,Z255&gt;1),1,""))</f>
        <v/>
      </c>
      <c r="AB255" s="195" t="str">
        <f t="shared" si="440"/>
        <v/>
      </c>
      <c r="AC255" s="195" t="str">
        <f t="shared" si="441"/>
        <v/>
      </c>
      <c r="AD255" s="195" t="str">
        <f t="shared" si="442"/>
        <v/>
      </c>
      <c r="AE255" s="195" t="str">
        <f t="shared" si="442"/>
        <v/>
      </c>
      <c r="AF255" s="195" t="str">
        <f t="shared" si="528"/>
        <v/>
      </c>
      <c r="AG255" s="195" t="str">
        <f t="shared" si="528"/>
        <v/>
      </c>
      <c r="AH255" s="195" t="str">
        <f t="shared" si="528"/>
        <v/>
      </c>
      <c r="AI255" s="195" t="str">
        <f t="shared" si="528"/>
        <v/>
      </c>
      <c r="AJ255" s="195" t="str">
        <f t="shared" si="528"/>
        <v/>
      </c>
      <c r="AK255" s="195" t="str">
        <f t="shared" si="528"/>
        <v/>
      </c>
      <c r="AL255" s="195" t="str">
        <f t="shared" si="528"/>
        <v/>
      </c>
      <c r="AM255" s="195" t="str">
        <f t="shared" si="528"/>
        <v/>
      </c>
      <c r="AN255" s="195" t="str">
        <f t="shared" si="528"/>
        <v/>
      </c>
      <c r="AO255" s="195" t="str">
        <f t="shared" si="528"/>
        <v/>
      </c>
      <c r="AP255" s="195" t="str">
        <f t="shared" si="528"/>
        <v/>
      </c>
      <c r="AQ255" s="196" t="str">
        <f>IF(J255&gt;0,"",IF(J256&gt;0,1,""))</f>
        <v/>
      </c>
      <c r="AR255" s="196" t="str">
        <f>IF(J255="","",IF(C254&gt;0,"",1))</f>
        <v/>
      </c>
      <c r="AS255" s="195" t="str">
        <f t="shared" si="543"/>
        <v/>
      </c>
      <c r="AT255" s="195" t="str">
        <f t="shared" si="543"/>
        <v/>
      </c>
      <c r="AU255" s="195" t="str">
        <f t="shared" si="543"/>
        <v/>
      </c>
      <c r="AV255" s="195" t="str">
        <f t="shared" si="543"/>
        <v/>
      </c>
      <c r="AW255" s="196"/>
      <c r="AX255" s="195" t="str">
        <f t="shared" si="544"/>
        <v/>
      </c>
      <c r="AY255" s="195" t="str">
        <f t="shared" si="544"/>
        <v/>
      </c>
      <c r="AZ255" s="195" t="str">
        <f t="shared" si="544"/>
        <v/>
      </c>
      <c r="BA255" s="195" t="str">
        <f t="shared" si="544"/>
        <v/>
      </c>
    </row>
    <row r="256" spans="1:53" s="17" customFormat="1" ht="18" customHeight="1" thickBot="1">
      <c r="A256" s="345"/>
      <c r="B256" s="401" t="s">
        <v>35</v>
      </c>
      <c r="C256" s="392"/>
      <c r="D256" s="102"/>
      <c r="E256" s="102"/>
      <c r="F256" s="103"/>
      <c r="G256" s="354"/>
      <c r="H256" s="354"/>
      <c r="I256" s="10" t="s">
        <v>36</v>
      </c>
      <c r="J256" s="100"/>
      <c r="K256" s="11" t="str">
        <f>IF(J256&gt;0,VLOOKUP(J256,女子登録情報!$J$2:$K$21,2,0),"")</f>
        <v/>
      </c>
      <c r="L256" s="12" t="s">
        <v>37</v>
      </c>
      <c r="M256" s="214"/>
      <c r="N256" s="101" t="str">
        <f t="shared" si="433"/>
        <v/>
      </c>
      <c r="O256" s="200"/>
      <c r="P256" s="394"/>
      <c r="Q256" s="395"/>
      <c r="R256" s="396"/>
      <c r="S256" s="331"/>
      <c r="T256" s="331"/>
      <c r="Y256" s="195" t="str">
        <f>IF(C254="","",COUNTIF($B$14:$C$462,C254))</f>
        <v/>
      </c>
      <c r="Z256" s="195" t="str">
        <f t="shared" ref="Z256" si="547">IF(C254="","",COUNTIF($J$14:$J$463,J256))</f>
        <v/>
      </c>
      <c r="AA256" s="195" t="str">
        <f t="shared" ref="AA256" si="548">IF(C254="","",IF(AND(Y256&gt;1,Z256&gt;1),1,""))</f>
        <v/>
      </c>
      <c r="AB256" s="195" t="str">
        <f t="shared" si="440"/>
        <v/>
      </c>
      <c r="AC256" s="195" t="str">
        <f t="shared" si="441"/>
        <v/>
      </c>
      <c r="AD256" s="195" t="str">
        <f t="shared" si="442"/>
        <v/>
      </c>
      <c r="AE256" s="195" t="str">
        <f t="shared" si="442"/>
        <v/>
      </c>
      <c r="AF256" s="195" t="str">
        <f t="shared" si="528"/>
        <v/>
      </c>
      <c r="AG256" s="195" t="str">
        <f t="shared" si="528"/>
        <v/>
      </c>
      <c r="AH256" s="195" t="str">
        <f t="shared" si="528"/>
        <v/>
      </c>
      <c r="AI256" s="195" t="str">
        <f t="shared" si="528"/>
        <v/>
      </c>
      <c r="AJ256" s="195" t="str">
        <f t="shared" si="528"/>
        <v/>
      </c>
      <c r="AK256" s="195" t="str">
        <f t="shared" si="528"/>
        <v/>
      </c>
      <c r="AL256" s="195" t="str">
        <f t="shared" si="528"/>
        <v/>
      </c>
      <c r="AM256" s="195" t="str">
        <f t="shared" si="528"/>
        <v/>
      </c>
      <c r="AN256" s="195" t="str">
        <f t="shared" si="528"/>
        <v/>
      </c>
      <c r="AO256" s="195" t="str">
        <f t="shared" si="528"/>
        <v/>
      </c>
      <c r="AP256" s="195" t="str">
        <f t="shared" si="528"/>
        <v/>
      </c>
      <c r="AQ256" s="196" t="str">
        <f>IF(C254="","",IF(S254&gt;0,"",IF(T254&gt;0,"",IF(COUNTBLANK(J254:J256)&lt;3,"",1))))</f>
        <v/>
      </c>
      <c r="AR256" s="196" t="str">
        <f>IF(J256="","",IF(C254&gt;0,"",1))</f>
        <v/>
      </c>
      <c r="AS256" s="195" t="str">
        <f t="shared" si="543"/>
        <v/>
      </c>
      <c r="AT256" s="195" t="str">
        <f t="shared" si="543"/>
        <v/>
      </c>
      <c r="AU256" s="195" t="str">
        <f t="shared" si="543"/>
        <v/>
      </c>
      <c r="AV256" s="195" t="str">
        <f t="shared" si="543"/>
        <v/>
      </c>
      <c r="AW256" s="196"/>
      <c r="AX256" s="195" t="str">
        <f t="shared" si="544"/>
        <v/>
      </c>
      <c r="AY256" s="195" t="str">
        <f t="shared" si="544"/>
        <v/>
      </c>
      <c r="AZ256" s="195" t="str">
        <f t="shared" si="544"/>
        <v/>
      </c>
      <c r="BA256" s="195" t="str">
        <f t="shared" si="544"/>
        <v/>
      </c>
    </row>
    <row r="257" spans="1:53" s="17" customFormat="1" ht="18" customHeight="1" thickTop="1" thickBot="1">
      <c r="A257" s="343">
        <v>82</v>
      </c>
      <c r="B257" s="397" t="s">
        <v>1234</v>
      </c>
      <c r="C257" s="399"/>
      <c r="D257" s="399" t="str">
        <f>IF(C257&gt;0,VLOOKUP(C257,女子登録情報!$A$1:$H$2000,3,0),"")</f>
        <v/>
      </c>
      <c r="E257" s="399" t="str">
        <f>IF(C257&gt;0,VLOOKUP(C257,女子登録情報!$A$1:$H$2000,4,0),"")</f>
        <v/>
      </c>
      <c r="F257" s="97" t="str">
        <f>IF(C257&gt;0,VLOOKUP(C257,女子登録情報!$A$1:$H$2000,8,0),"")</f>
        <v/>
      </c>
      <c r="G257" s="352" t="e">
        <f>IF(F258&gt;0,VLOOKUP(F258,女子登録情報!$M$2:$N$48,2,0),"")</f>
        <v>#N/A</v>
      </c>
      <c r="H257" s="352" t="str">
        <f>IF(C257&gt;0,TEXT(C257,"100000000"),"")</f>
        <v/>
      </c>
      <c r="I257" s="6" t="s">
        <v>29</v>
      </c>
      <c r="J257" s="99"/>
      <c r="K257" s="7" t="str">
        <f>IF(J257&gt;0,VLOOKUP(J257,女子登録情報!$J$1:$K$21,2,0),"")</f>
        <v/>
      </c>
      <c r="L257" s="6" t="s">
        <v>32</v>
      </c>
      <c r="M257" s="205"/>
      <c r="N257" s="101" t="str">
        <f t="shared" si="433"/>
        <v/>
      </c>
      <c r="O257" s="197"/>
      <c r="P257" s="373"/>
      <c r="Q257" s="374"/>
      <c r="R257" s="375"/>
      <c r="S257" s="329" t="str">
        <f>IF(C257="","",IF(COUNTIF('様式Ⅱ(女子4×100mR)'!$C$18:$C$29,C257)=0,"",$A$5))</f>
        <v/>
      </c>
      <c r="T257" s="329" t="str">
        <f>IF(C257="","",IF(COUNTIF('様式Ⅱ(女子4×400mR)'!$C$18:$C$29,C257)=0,"",$A$5))</f>
        <v/>
      </c>
      <c r="Y257" s="195" t="str">
        <f>IF(C257="","",COUNTIF($B$14:$C$462,C257))</f>
        <v/>
      </c>
      <c r="Z257" s="195" t="str">
        <f t="shared" ref="Z257" si="549">IF(C257="","",COUNTIF($J$14:$J$463,J257))</f>
        <v/>
      </c>
      <c r="AA257" s="195" t="str">
        <f t="shared" ref="AA257" si="550">IF(C257="","",IF(AND(Y257&gt;1,Z257&gt;1),1,""))</f>
        <v/>
      </c>
      <c r="AB257" s="195" t="str">
        <f t="shared" si="440"/>
        <v/>
      </c>
      <c r="AC257" s="195" t="str">
        <f t="shared" si="441"/>
        <v/>
      </c>
      <c r="AD257" s="195" t="str">
        <f t="shared" si="442"/>
        <v/>
      </c>
      <c r="AE257" s="195" t="str">
        <f t="shared" si="442"/>
        <v/>
      </c>
      <c r="AF257" s="195" t="str">
        <f t="shared" si="528"/>
        <v/>
      </c>
      <c r="AG257" s="195" t="str">
        <f t="shared" si="528"/>
        <v/>
      </c>
      <c r="AH257" s="195" t="str">
        <f t="shared" si="528"/>
        <v/>
      </c>
      <c r="AI257" s="195" t="str">
        <f t="shared" si="528"/>
        <v/>
      </c>
      <c r="AJ257" s="195" t="str">
        <f t="shared" si="528"/>
        <v/>
      </c>
      <c r="AK257" s="195" t="str">
        <f t="shared" si="528"/>
        <v/>
      </c>
      <c r="AL257" s="195" t="str">
        <f t="shared" si="528"/>
        <v/>
      </c>
      <c r="AM257" s="195" t="str">
        <f t="shared" si="528"/>
        <v/>
      </c>
      <c r="AN257" s="195" t="str">
        <f t="shared" si="528"/>
        <v/>
      </c>
      <c r="AO257" s="195" t="str">
        <f t="shared" si="528"/>
        <v/>
      </c>
      <c r="AP257" s="195" t="str">
        <f t="shared" si="528"/>
        <v/>
      </c>
      <c r="AQ257" s="196" t="str">
        <f>IF(J257&gt;0,"",IF(J258&gt;0,1,""))</f>
        <v/>
      </c>
      <c r="AR257" s="196" t="str">
        <f>IF(J257="","",IF(C257&gt;0,"",1))</f>
        <v/>
      </c>
      <c r="AS257" s="195" t="str">
        <f t="shared" si="543"/>
        <v/>
      </c>
      <c r="AT257" s="195" t="str">
        <f t="shared" si="543"/>
        <v/>
      </c>
      <c r="AU257" s="195" t="str">
        <f t="shared" si="543"/>
        <v/>
      </c>
      <c r="AV257" s="195" t="str">
        <f t="shared" si="543"/>
        <v/>
      </c>
      <c r="AW257" s="196">
        <f>COUNTIF($C$14:C257,C257)</f>
        <v>0</v>
      </c>
      <c r="AX257" s="195" t="str">
        <f t="shared" si="544"/>
        <v/>
      </c>
      <c r="AY257" s="195" t="str">
        <f t="shared" si="544"/>
        <v/>
      </c>
      <c r="AZ257" s="195" t="str">
        <f t="shared" si="544"/>
        <v/>
      </c>
      <c r="BA257" s="195" t="str">
        <f t="shared" si="544"/>
        <v/>
      </c>
    </row>
    <row r="258" spans="1:53" s="17" customFormat="1" ht="18" customHeight="1" thickBot="1">
      <c r="A258" s="344"/>
      <c r="B258" s="398"/>
      <c r="C258" s="400"/>
      <c r="D258" s="400"/>
      <c r="E258" s="400"/>
      <c r="F258" s="98" t="str">
        <f>IF(C257&gt;0,VLOOKUP(C257,女子登録情報!$A$1:$H$2000,5,0),"")</f>
        <v/>
      </c>
      <c r="G258" s="353"/>
      <c r="H258" s="353"/>
      <c r="I258" s="9" t="s">
        <v>33</v>
      </c>
      <c r="J258" s="99"/>
      <c r="K258" s="7" t="str">
        <f>IF(J258&gt;0,VLOOKUP(J258,女子登録情報!$J$2:$K$21,2,0),"")</f>
        <v/>
      </c>
      <c r="L258" s="9" t="s">
        <v>34</v>
      </c>
      <c r="M258" s="213"/>
      <c r="N258" s="101" t="str">
        <f t="shared" si="433"/>
        <v/>
      </c>
      <c r="O258" s="197"/>
      <c r="P258" s="387"/>
      <c r="Q258" s="388"/>
      <c r="R258" s="389"/>
      <c r="S258" s="330"/>
      <c r="T258" s="330"/>
      <c r="Y258" s="195" t="str">
        <f>IF(C257="","",COUNTIF($B$14:$C$462,C257))</f>
        <v/>
      </c>
      <c r="Z258" s="195" t="str">
        <f t="shared" ref="Z258" si="551">IF(C257="","",COUNTIF($J$14:$J$463,J258))</f>
        <v/>
      </c>
      <c r="AA258" s="195" t="str">
        <f t="shared" ref="AA258" si="552">IF(C257="","",IF(AND(Y258&gt;1,Z258&gt;1),1,""))</f>
        <v/>
      </c>
      <c r="AB258" s="195" t="str">
        <f t="shared" si="440"/>
        <v/>
      </c>
      <c r="AC258" s="195" t="str">
        <f t="shared" si="441"/>
        <v/>
      </c>
      <c r="AD258" s="195" t="str">
        <f t="shared" si="442"/>
        <v/>
      </c>
      <c r="AE258" s="195" t="str">
        <f t="shared" si="442"/>
        <v/>
      </c>
      <c r="AF258" s="195" t="str">
        <f t="shared" si="528"/>
        <v/>
      </c>
      <c r="AG258" s="195" t="str">
        <f t="shared" si="528"/>
        <v/>
      </c>
      <c r="AH258" s="195" t="str">
        <f t="shared" si="528"/>
        <v/>
      </c>
      <c r="AI258" s="195" t="str">
        <f t="shared" si="528"/>
        <v/>
      </c>
      <c r="AJ258" s="195" t="str">
        <f t="shared" si="528"/>
        <v/>
      </c>
      <c r="AK258" s="195" t="str">
        <f t="shared" si="528"/>
        <v/>
      </c>
      <c r="AL258" s="195" t="str">
        <f t="shared" si="528"/>
        <v/>
      </c>
      <c r="AM258" s="195" t="str">
        <f t="shared" si="528"/>
        <v/>
      </c>
      <c r="AN258" s="195" t="str">
        <f t="shared" si="528"/>
        <v/>
      </c>
      <c r="AO258" s="195" t="str">
        <f t="shared" si="528"/>
        <v/>
      </c>
      <c r="AP258" s="195" t="str">
        <f t="shared" si="528"/>
        <v/>
      </c>
      <c r="AQ258" s="196" t="str">
        <f>IF(J258&gt;0,"",IF(J259&gt;0,1,""))</f>
        <v/>
      </c>
      <c r="AR258" s="196" t="str">
        <f>IF(J258="","",IF(C257&gt;0,"",1))</f>
        <v/>
      </c>
      <c r="AS258" s="195" t="str">
        <f t="shared" si="543"/>
        <v/>
      </c>
      <c r="AT258" s="195" t="str">
        <f t="shared" si="543"/>
        <v/>
      </c>
      <c r="AU258" s="195" t="str">
        <f t="shared" si="543"/>
        <v/>
      </c>
      <c r="AV258" s="195" t="str">
        <f t="shared" si="543"/>
        <v/>
      </c>
      <c r="AW258" s="196"/>
      <c r="AX258" s="195" t="str">
        <f t="shared" si="544"/>
        <v/>
      </c>
      <c r="AY258" s="195" t="str">
        <f t="shared" si="544"/>
        <v/>
      </c>
      <c r="AZ258" s="195" t="str">
        <f t="shared" si="544"/>
        <v/>
      </c>
      <c r="BA258" s="195" t="str">
        <f t="shared" si="544"/>
        <v/>
      </c>
    </row>
    <row r="259" spans="1:53" s="17" customFormat="1" ht="18" customHeight="1" thickBot="1">
      <c r="A259" s="345"/>
      <c r="B259" s="401" t="s">
        <v>35</v>
      </c>
      <c r="C259" s="392"/>
      <c r="D259" s="102"/>
      <c r="E259" s="102"/>
      <c r="F259" s="103"/>
      <c r="G259" s="354"/>
      <c r="H259" s="354"/>
      <c r="I259" s="10" t="s">
        <v>36</v>
      </c>
      <c r="J259" s="100"/>
      <c r="K259" s="11" t="str">
        <f>IF(J259&gt;0,VLOOKUP(J259,女子登録情報!$J$2:$K$21,2,0),"")</f>
        <v/>
      </c>
      <c r="L259" s="12" t="s">
        <v>37</v>
      </c>
      <c r="M259" s="214"/>
      <c r="N259" s="101" t="str">
        <f t="shared" si="433"/>
        <v/>
      </c>
      <c r="O259" s="200"/>
      <c r="P259" s="394"/>
      <c r="Q259" s="395"/>
      <c r="R259" s="396"/>
      <c r="S259" s="331"/>
      <c r="T259" s="331"/>
      <c r="Y259" s="195" t="str">
        <f>IF(C257="","",COUNTIF($B$14:$C$462,C257))</f>
        <v/>
      </c>
      <c r="Z259" s="195" t="str">
        <f t="shared" ref="Z259" si="553">IF(C257="","",COUNTIF($J$14:$J$463,J259))</f>
        <v/>
      </c>
      <c r="AA259" s="195" t="str">
        <f t="shared" ref="AA259" si="554">IF(C257="","",IF(AND(Y259&gt;1,Z259&gt;1),1,""))</f>
        <v/>
      </c>
      <c r="AB259" s="195" t="str">
        <f t="shared" si="440"/>
        <v/>
      </c>
      <c r="AC259" s="195" t="str">
        <f t="shared" si="441"/>
        <v/>
      </c>
      <c r="AD259" s="195" t="str">
        <f t="shared" si="442"/>
        <v/>
      </c>
      <c r="AE259" s="195" t="str">
        <f t="shared" si="442"/>
        <v/>
      </c>
      <c r="AF259" s="195" t="str">
        <f t="shared" si="528"/>
        <v/>
      </c>
      <c r="AG259" s="195" t="str">
        <f t="shared" si="528"/>
        <v/>
      </c>
      <c r="AH259" s="195" t="str">
        <f t="shared" si="528"/>
        <v/>
      </c>
      <c r="AI259" s="195" t="str">
        <f t="shared" si="528"/>
        <v/>
      </c>
      <c r="AJ259" s="195" t="str">
        <f t="shared" si="528"/>
        <v/>
      </c>
      <c r="AK259" s="195" t="str">
        <f t="shared" si="528"/>
        <v/>
      </c>
      <c r="AL259" s="195" t="str">
        <f t="shared" si="528"/>
        <v/>
      </c>
      <c r="AM259" s="195" t="str">
        <f t="shared" si="528"/>
        <v/>
      </c>
      <c r="AN259" s="195" t="str">
        <f t="shared" si="528"/>
        <v/>
      </c>
      <c r="AO259" s="195" t="str">
        <f t="shared" si="528"/>
        <v/>
      </c>
      <c r="AP259" s="195" t="str">
        <f t="shared" si="528"/>
        <v/>
      </c>
      <c r="AQ259" s="196" t="str">
        <f>IF(C257="","",IF(S257&gt;0,"",IF(T257&gt;0,"",IF(COUNTBLANK(J257:J259)&lt;3,"",1))))</f>
        <v/>
      </c>
      <c r="AR259" s="196" t="str">
        <f>IF(J259="","",IF(C257&gt;0,"",1))</f>
        <v/>
      </c>
      <c r="AS259" s="195" t="str">
        <f t="shared" si="543"/>
        <v/>
      </c>
      <c r="AT259" s="195" t="str">
        <f t="shared" si="543"/>
        <v/>
      </c>
      <c r="AU259" s="195" t="str">
        <f t="shared" si="543"/>
        <v/>
      </c>
      <c r="AV259" s="195" t="str">
        <f t="shared" si="543"/>
        <v/>
      </c>
      <c r="AW259" s="196"/>
      <c r="AX259" s="195" t="str">
        <f t="shared" si="544"/>
        <v/>
      </c>
      <c r="AY259" s="195" t="str">
        <f t="shared" si="544"/>
        <v/>
      </c>
      <c r="AZ259" s="195" t="str">
        <f t="shared" si="544"/>
        <v/>
      </c>
      <c r="BA259" s="195" t="str">
        <f t="shared" si="544"/>
        <v/>
      </c>
    </row>
    <row r="260" spans="1:53" s="17" customFormat="1" ht="18" customHeight="1" thickTop="1" thickBot="1">
      <c r="A260" s="343">
        <v>83</v>
      </c>
      <c r="B260" s="397" t="s">
        <v>1234</v>
      </c>
      <c r="C260" s="399"/>
      <c r="D260" s="399" t="str">
        <f>IF(C260&gt;0,VLOOKUP(C260,女子登録情報!$A$1:$H$2000,3,0),"")</f>
        <v/>
      </c>
      <c r="E260" s="399" t="str">
        <f>IF(C260&gt;0,VLOOKUP(C260,女子登録情報!$A$1:$H$2000,4,0),"")</f>
        <v/>
      </c>
      <c r="F260" s="97" t="str">
        <f>IF(C260&gt;0,VLOOKUP(C260,女子登録情報!$A$1:$H$2000,8,0),"")</f>
        <v/>
      </c>
      <c r="G260" s="352" t="e">
        <f>IF(F261&gt;0,VLOOKUP(F261,女子登録情報!$M$2:$N$48,2,0),"")</f>
        <v>#N/A</v>
      </c>
      <c r="H260" s="352" t="str">
        <f>IF(C260&gt;0,TEXT(C260,"100000000"),"")</f>
        <v/>
      </c>
      <c r="I260" s="6" t="s">
        <v>29</v>
      </c>
      <c r="J260" s="99"/>
      <c r="K260" s="7" t="str">
        <f>IF(J260&gt;0,VLOOKUP(J260,女子登録情報!$J$1:$K$21,2,0),"")</f>
        <v/>
      </c>
      <c r="L260" s="6" t="s">
        <v>32</v>
      </c>
      <c r="M260" s="205"/>
      <c r="N260" s="101" t="str">
        <f t="shared" si="433"/>
        <v/>
      </c>
      <c r="O260" s="197"/>
      <c r="P260" s="373"/>
      <c r="Q260" s="374"/>
      <c r="R260" s="375"/>
      <c r="S260" s="329" t="str">
        <f>IF(C260="","",IF(COUNTIF('様式Ⅱ(女子4×100mR)'!$C$18:$C$29,C260)=0,"",$A$5))</f>
        <v/>
      </c>
      <c r="T260" s="329" t="str">
        <f>IF(C260="","",IF(COUNTIF('様式Ⅱ(女子4×400mR)'!$C$18:$C$29,C260)=0,"",$A$5))</f>
        <v/>
      </c>
      <c r="Y260" s="195" t="str">
        <f>IF(C260="","",COUNTIF($B$14:$C$462,C260))</f>
        <v/>
      </c>
      <c r="Z260" s="195" t="str">
        <f t="shared" ref="Z260" si="555">IF(C260="","",COUNTIF($J$14:$J$463,J260))</f>
        <v/>
      </c>
      <c r="AA260" s="195" t="str">
        <f t="shared" ref="AA260" si="556">IF(C260="","",IF(AND(Y260&gt;1,Z260&gt;1),1,""))</f>
        <v/>
      </c>
      <c r="AB260" s="195" t="str">
        <f t="shared" si="440"/>
        <v/>
      </c>
      <c r="AC260" s="195" t="str">
        <f t="shared" si="441"/>
        <v/>
      </c>
      <c r="AD260" s="195" t="str">
        <f t="shared" si="442"/>
        <v/>
      </c>
      <c r="AE260" s="195" t="str">
        <f t="shared" si="442"/>
        <v/>
      </c>
      <c r="AF260" s="195" t="str">
        <f t="shared" si="528"/>
        <v/>
      </c>
      <c r="AG260" s="195" t="str">
        <f t="shared" si="528"/>
        <v/>
      </c>
      <c r="AH260" s="195" t="str">
        <f t="shared" si="528"/>
        <v/>
      </c>
      <c r="AI260" s="195" t="str">
        <f t="shared" si="528"/>
        <v/>
      </c>
      <c r="AJ260" s="195" t="str">
        <f t="shared" si="528"/>
        <v/>
      </c>
      <c r="AK260" s="195" t="str">
        <f t="shared" si="528"/>
        <v/>
      </c>
      <c r="AL260" s="195" t="str">
        <f t="shared" si="528"/>
        <v/>
      </c>
      <c r="AM260" s="195" t="str">
        <f t="shared" si="528"/>
        <v/>
      </c>
      <c r="AN260" s="195" t="str">
        <f t="shared" si="528"/>
        <v/>
      </c>
      <c r="AO260" s="195" t="str">
        <f t="shared" si="528"/>
        <v/>
      </c>
      <c r="AP260" s="195" t="str">
        <f t="shared" si="528"/>
        <v/>
      </c>
      <c r="AQ260" s="196" t="str">
        <f>IF(J260&gt;0,"",IF(J261&gt;0,1,""))</f>
        <v/>
      </c>
      <c r="AR260" s="196" t="str">
        <f>IF(J260="","",IF(C260&gt;0,"",1))</f>
        <v/>
      </c>
      <c r="AS260" s="195" t="str">
        <f t="shared" si="543"/>
        <v/>
      </c>
      <c r="AT260" s="195" t="str">
        <f t="shared" si="543"/>
        <v/>
      </c>
      <c r="AU260" s="195" t="str">
        <f t="shared" si="543"/>
        <v/>
      </c>
      <c r="AV260" s="195" t="str">
        <f t="shared" si="543"/>
        <v/>
      </c>
      <c r="AW260" s="196">
        <f>COUNTIF($C$14:C260,C260)</f>
        <v>0</v>
      </c>
      <c r="AX260" s="195" t="str">
        <f t="shared" si="544"/>
        <v/>
      </c>
      <c r="AY260" s="195" t="str">
        <f t="shared" si="544"/>
        <v/>
      </c>
      <c r="AZ260" s="195" t="str">
        <f t="shared" si="544"/>
        <v/>
      </c>
      <c r="BA260" s="195" t="str">
        <f t="shared" si="544"/>
        <v/>
      </c>
    </row>
    <row r="261" spans="1:53" s="17" customFormat="1" ht="18" customHeight="1" thickBot="1">
      <c r="A261" s="344"/>
      <c r="B261" s="398"/>
      <c r="C261" s="400"/>
      <c r="D261" s="400"/>
      <c r="E261" s="400"/>
      <c r="F261" s="98" t="str">
        <f>IF(C260&gt;0,VLOOKUP(C260,女子登録情報!$A$1:$H$2000,5,0),"")</f>
        <v/>
      </c>
      <c r="G261" s="353"/>
      <c r="H261" s="353"/>
      <c r="I261" s="9" t="s">
        <v>33</v>
      </c>
      <c r="J261" s="99"/>
      <c r="K261" s="7" t="str">
        <f>IF(J261&gt;0,VLOOKUP(J261,女子登録情報!$J$2:$K$21,2,0),"")</f>
        <v/>
      </c>
      <c r="L261" s="9" t="s">
        <v>34</v>
      </c>
      <c r="M261" s="213"/>
      <c r="N261" s="101" t="str">
        <f t="shared" si="433"/>
        <v/>
      </c>
      <c r="O261" s="197"/>
      <c r="P261" s="387"/>
      <c r="Q261" s="388"/>
      <c r="R261" s="389"/>
      <c r="S261" s="330"/>
      <c r="T261" s="330"/>
      <c r="Y261" s="195" t="str">
        <f>IF(C260="","",COUNTIF($B$14:$C$462,C260))</f>
        <v/>
      </c>
      <c r="Z261" s="195" t="str">
        <f t="shared" ref="Z261" si="557">IF(C260="","",COUNTIF($J$14:$J$463,J261))</f>
        <v/>
      </c>
      <c r="AA261" s="195" t="str">
        <f t="shared" ref="AA261" si="558">IF(C260="","",IF(AND(Y261&gt;1,Z261&gt;1),1,""))</f>
        <v/>
      </c>
      <c r="AB261" s="195" t="str">
        <f t="shared" si="440"/>
        <v/>
      </c>
      <c r="AC261" s="195" t="str">
        <f t="shared" si="441"/>
        <v/>
      </c>
      <c r="AD261" s="195" t="str">
        <f t="shared" si="442"/>
        <v/>
      </c>
      <c r="AE261" s="195" t="str">
        <f t="shared" si="442"/>
        <v/>
      </c>
      <c r="AF261" s="195" t="str">
        <f t="shared" si="528"/>
        <v/>
      </c>
      <c r="AG261" s="195" t="str">
        <f t="shared" si="528"/>
        <v/>
      </c>
      <c r="AH261" s="195" t="str">
        <f t="shared" si="528"/>
        <v/>
      </c>
      <c r="AI261" s="195" t="str">
        <f t="shared" si="528"/>
        <v/>
      </c>
      <c r="AJ261" s="195" t="str">
        <f t="shared" si="528"/>
        <v/>
      </c>
      <c r="AK261" s="195" t="str">
        <f t="shared" si="528"/>
        <v/>
      </c>
      <c r="AL261" s="195" t="str">
        <f t="shared" si="528"/>
        <v/>
      </c>
      <c r="AM261" s="195" t="str">
        <f t="shared" si="528"/>
        <v/>
      </c>
      <c r="AN261" s="195" t="str">
        <f t="shared" si="528"/>
        <v/>
      </c>
      <c r="AO261" s="195" t="str">
        <f t="shared" si="528"/>
        <v/>
      </c>
      <c r="AP261" s="195" t="str">
        <f t="shared" si="528"/>
        <v/>
      </c>
      <c r="AQ261" s="196" t="str">
        <f>IF(J261&gt;0,"",IF(J262&gt;0,1,""))</f>
        <v/>
      </c>
      <c r="AR261" s="196" t="str">
        <f>IF(J261="","",IF(C260&gt;0,"",1))</f>
        <v/>
      </c>
      <c r="AS261" s="195" t="str">
        <f t="shared" si="543"/>
        <v/>
      </c>
      <c r="AT261" s="195" t="str">
        <f t="shared" si="543"/>
        <v/>
      </c>
      <c r="AU261" s="195" t="str">
        <f t="shared" si="543"/>
        <v/>
      </c>
      <c r="AV261" s="195" t="str">
        <f t="shared" si="543"/>
        <v/>
      </c>
      <c r="AW261" s="196"/>
      <c r="AX261" s="195" t="str">
        <f t="shared" si="544"/>
        <v/>
      </c>
      <c r="AY261" s="195" t="str">
        <f t="shared" si="544"/>
        <v/>
      </c>
      <c r="AZ261" s="195" t="str">
        <f t="shared" si="544"/>
        <v/>
      </c>
      <c r="BA261" s="195" t="str">
        <f t="shared" si="544"/>
        <v/>
      </c>
    </row>
    <row r="262" spans="1:53" s="17" customFormat="1" ht="18" customHeight="1" thickBot="1">
      <c r="A262" s="345"/>
      <c r="B262" s="401" t="s">
        <v>35</v>
      </c>
      <c r="C262" s="392"/>
      <c r="D262" s="102"/>
      <c r="E262" s="102"/>
      <c r="F262" s="103"/>
      <c r="G262" s="354"/>
      <c r="H262" s="354"/>
      <c r="I262" s="10" t="s">
        <v>36</v>
      </c>
      <c r="J262" s="100"/>
      <c r="K262" s="11" t="str">
        <f>IF(J262&gt;0,VLOOKUP(J262,女子登録情報!$J$2:$K$21,2,0),"")</f>
        <v/>
      </c>
      <c r="L262" s="12" t="s">
        <v>37</v>
      </c>
      <c r="M262" s="214"/>
      <c r="N262" s="101" t="str">
        <f t="shared" si="433"/>
        <v/>
      </c>
      <c r="O262" s="200"/>
      <c r="P262" s="394"/>
      <c r="Q262" s="395"/>
      <c r="R262" s="396"/>
      <c r="S262" s="331"/>
      <c r="T262" s="331"/>
      <c r="Y262" s="195" t="str">
        <f>IF(C260="","",COUNTIF($B$14:$C$462,C260))</f>
        <v/>
      </c>
      <c r="Z262" s="195" t="str">
        <f t="shared" ref="Z262" si="559">IF(C260="","",COUNTIF($J$14:$J$463,J262))</f>
        <v/>
      </c>
      <c r="AA262" s="195" t="str">
        <f t="shared" ref="AA262" si="560">IF(C260="","",IF(AND(Y262&gt;1,Z262&gt;1),1,""))</f>
        <v/>
      </c>
      <c r="AB262" s="195" t="str">
        <f t="shared" si="440"/>
        <v/>
      </c>
      <c r="AC262" s="195" t="str">
        <f t="shared" si="441"/>
        <v/>
      </c>
      <c r="AD262" s="195" t="str">
        <f t="shared" si="442"/>
        <v/>
      </c>
      <c r="AE262" s="195" t="str">
        <f t="shared" si="442"/>
        <v/>
      </c>
      <c r="AF262" s="195" t="str">
        <f t="shared" si="528"/>
        <v/>
      </c>
      <c r="AG262" s="195" t="str">
        <f t="shared" si="528"/>
        <v/>
      </c>
      <c r="AH262" s="195" t="str">
        <f t="shared" si="528"/>
        <v/>
      </c>
      <c r="AI262" s="195" t="str">
        <f t="shared" si="528"/>
        <v/>
      </c>
      <c r="AJ262" s="195" t="str">
        <f t="shared" si="528"/>
        <v/>
      </c>
      <c r="AK262" s="195" t="str">
        <f t="shared" si="528"/>
        <v/>
      </c>
      <c r="AL262" s="195" t="str">
        <f t="shared" si="528"/>
        <v/>
      </c>
      <c r="AM262" s="195" t="str">
        <f t="shared" si="528"/>
        <v/>
      </c>
      <c r="AN262" s="195" t="str">
        <f t="shared" si="528"/>
        <v/>
      </c>
      <c r="AO262" s="195" t="str">
        <f t="shared" si="528"/>
        <v/>
      </c>
      <c r="AP262" s="195" t="str">
        <f t="shared" si="528"/>
        <v/>
      </c>
      <c r="AQ262" s="196" t="str">
        <f>IF(C260="","",IF(S260&gt;0,"",IF(T260&gt;0,"",IF(COUNTBLANK(J260:J262)&lt;3,"",1))))</f>
        <v/>
      </c>
      <c r="AR262" s="196" t="str">
        <f>IF(J262="","",IF(C260&gt;0,"",1))</f>
        <v/>
      </c>
      <c r="AS262" s="195" t="str">
        <f t="shared" si="543"/>
        <v/>
      </c>
      <c r="AT262" s="195" t="str">
        <f t="shared" si="543"/>
        <v/>
      </c>
      <c r="AU262" s="195" t="str">
        <f t="shared" si="543"/>
        <v/>
      </c>
      <c r="AV262" s="195" t="str">
        <f t="shared" si="543"/>
        <v/>
      </c>
      <c r="AW262" s="196"/>
      <c r="AX262" s="195" t="str">
        <f t="shared" si="544"/>
        <v/>
      </c>
      <c r="AY262" s="195" t="str">
        <f t="shared" si="544"/>
        <v/>
      </c>
      <c r="AZ262" s="195" t="str">
        <f t="shared" si="544"/>
        <v/>
      </c>
      <c r="BA262" s="195" t="str">
        <f t="shared" si="544"/>
        <v/>
      </c>
    </row>
    <row r="263" spans="1:53" s="17" customFormat="1" ht="18" customHeight="1" thickTop="1" thickBot="1">
      <c r="A263" s="343">
        <v>84</v>
      </c>
      <c r="B263" s="397" t="s">
        <v>1234</v>
      </c>
      <c r="C263" s="399"/>
      <c r="D263" s="399" t="str">
        <f>IF(C263&gt;0,VLOOKUP(C263,女子登録情報!$A$1:$H$2000,3,0),"")</f>
        <v/>
      </c>
      <c r="E263" s="399" t="str">
        <f>IF(C263&gt;0,VLOOKUP(C263,女子登録情報!$A$1:$H$2000,4,0),"")</f>
        <v/>
      </c>
      <c r="F263" s="97" t="str">
        <f>IF(C263&gt;0,VLOOKUP(C263,女子登録情報!$A$1:$H$2000,8,0),"")</f>
        <v/>
      </c>
      <c r="G263" s="352" t="e">
        <f>IF(F264&gt;0,VLOOKUP(F264,女子登録情報!$M$2:$N$48,2,0),"")</f>
        <v>#N/A</v>
      </c>
      <c r="H263" s="352" t="str">
        <f>IF(C263&gt;0,TEXT(C263,"100000000"),"")</f>
        <v/>
      </c>
      <c r="I263" s="6" t="s">
        <v>29</v>
      </c>
      <c r="J263" s="99"/>
      <c r="K263" s="7" t="str">
        <f>IF(J263&gt;0,VLOOKUP(J263,女子登録情報!$J$1:$K$21,2,0),"")</f>
        <v/>
      </c>
      <c r="L263" s="6" t="s">
        <v>32</v>
      </c>
      <c r="M263" s="205"/>
      <c r="N263" s="101" t="str">
        <f t="shared" si="433"/>
        <v/>
      </c>
      <c r="O263" s="197"/>
      <c r="P263" s="373"/>
      <c r="Q263" s="374"/>
      <c r="R263" s="375"/>
      <c r="S263" s="329" t="str">
        <f>IF(C263="","",IF(COUNTIF('様式Ⅱ(女子4×100mR)'!$C$18:$C$29,C263)=0,"",$A$5))</f>
        <v/>
      </c>
      <c r="T263" s="329" t="str">
        <f>IF(C263="","",IF(COUNTIF('様式Ⅱ(女子4×400mR)'!$C$18:$C$29,C263)=0,"",$A$5))</f>
        <v/>
      </c>
      <c r="Y263" s="195" t="str">
        <f>IF(C263="","",COUNTIF($B$14:$C$462,C263))</f>
        <v/>
      </c>
      <c r="Z263" s="195" t="str">
        <f t="shared" ref="Z263" si="561">IF(C263="","",COUNTIF($J$14:$J$463,J263))</f>
        <v/>
      </c>
      <c r="AA263" s="195" t="str">
        <f t="shared" ref="AA263" si="562">IF(C263="","",IF(AND(Y263&gt;1,Z263&gt;1),1,""))</f>
        <v/>
      </c>
      <c r="AB263" s="195" t="str">
        <f t="shared" si="440"/>
        <v/>
      </c>
      <c r="AC263" s="195" t="str">
        <f t="shared" si="441"/>
        <v/>
      </c>
      <c r="AD263" s="195" t="str">
        <f t="shared" si="442"/>
        <v/>
      </c>
      <c r="AE263" s="195" t="str">
        <f t="shared" si="442"/>
        <v/>
      </c>
      <c r="AF263" s="195" t="str">
        <f t="shared" si="528"/>
        <v/>
      </c>
      <c r="AG263" s="195" t="str">
        <f t="shared" si="528"/>
        <v/>
      </c>
      <c r="AH263" s="195" t="str">
        <f t="shared" si="528"/>
        <v/>
      </c>
      <c r="AI263" s="195" t="str">
        <f t="shared" si="528"/>
        <v/>
      </c>
      <c r="AJ263" s="195" t="str">
        <f t="shared" si="528"/>
        <v/>
      </c>
      <c r="AK263" s="195" t="str">
        <f t="shared" si="528"/>
        <v/>
      </c>
      <c r="AL263" s="195" t="str">
        <f t="shared" si="528"/>
        <v/>
      </c>
      <c r="AM263" s="195" t="str">
        <f t="shared" si="528"/>
        <v/>
      </c>
      <c r="AN263" s="195" t="str">
        <f t="shared" si="528"/>
        <v/>
      </c>
      <c r="AO263" s="195" t="str">
        <f t="shared" si="528"/>
        <v/>
      </c>
      <c r="AP263" s="195" t="str">
        <f t="shared" si="528"/>
        <v/>
      </c>
      <c r="AQ263" s="196" t="str">
        <f>IF(J263&gt;0,"",IF(J264&gt;0,1,""))</f>
        <v/>
      </c>
      <c r="AR263" s="196" t="str">
        <f>IF(J263="","",IF(C263&gt;0,"",1))</f>
        <v/>
      </c>
      <c r="AS263" s="195" t="str">
        <f t="shared" si="543"/>
        <v/>
      </c>
      <c r="AT263" s="195" t="str">
        <f t="shared" si="543"/>
        <v/>
      </c>
      <c r="AU263" s="195" t="str">
        <f t="shared" si="543"/>
        <v/>
      </c>
      <c r="AV263" s="195" t="str">
        <f t="shared" si="543"/>
        <v/>
      </c>
      <c r="AW263" s="196">
        <f>COUNTIF($C$14:C263,C263)</f>
        <v>0</v>
      </c>
      <c r="AX263" s="195" t="str">
        <f t="shared" si="544"/>
        <v/>
      </c>
      <c r="AY263" s="195" t="str">
        <f t="shared" si="544"/>
        <v/>
      </c>
      <c r="AZ263" s="195" t="str">
        <f t="shared" si="544"/>
        <v/>
      </c>
      <c r="BA263" s="195" t="str">
        <f t="shared" si="544"/>
        <v/>
      </c>
    </row>
    <row r="264" spans="1:53" s="17" customFormat="1" ht="18" customHeight="1" thickBot="1">
      <c r="A264" s="344"/>
      <c r="B264" s="398"/>
      <c r="C264" s="400"/>
      <c r="D264" s="400"/>
      <c r="E264" s="400"/>
      <c r="F264" s="98" t="str">
        <f>IF(C263&gt;0,VLOOKUP(C263,女子登録情報!$A$1:$H$2000,5,0),"")</f>
        <v/>
      </c>
      <c r="G264" s="353"/>
      <c r="H264" s="353"/>
      <c r="I264" s="9" t="s">
        <v>33</v>
      </c>
      <c r="J264" s="99"/>
      <c r="K264" s="7" t="str">
        <f>IF(J264&gt;0,VLOOKUP(J264,女子登録情報!$J$2:$K$21,2,0),"")</f>
        <v/>
      </c>
      <c r="L264" s="9" t="s">
        <v>34</v>
      </c>
      <c r="M264" s="213"/>
      <c r="N264" s="101" t="str">
        <f t="shared" si="433"/>
        <v/>
      </c>
      <c r="O264" s="197"/>
      <c r="P264" s="387"/>
      <c r="Q264" s="388"/>
      <c r="R264" s="389"/>
      <c r="S264" s="330"/>
      <c r="T264" s="330"/>
      <c r="Y264" s="195" t="str">
        <f>IF(C263="","",COUNTIF($B$14:$C$462,C263))</f>
        <v/>
      </c>
      <c r="Z264" s="195" t="str">
        <f t="shared" ref="Z264" si="563">IF(C263="","",COUNTIF($J$14:$J$463,J264))</f>
        <v/>
      </c>
      <c r="AA264" s="195" t="str">
        <f t="shared" ref="AA264" si="564">IF(C263="","",IF(AND(Y264&gt;1,Z264&gt;1),1,""))</f>
        <v/>
      </c>
      <c r="AB264" s="195" t="str">
        <f t="shared" si="440"/>
        <v/>
      </c>
      <c r="AC264" s="195" t="str">
        <f t="shared" si="441"/>
        <v/>
      </c>
      <c r="AD264" s="195" t="str">
        <f t="shared" si="442"/>
        <v/>
      </c>
      <c r="AE264" s="195" t="str">
        <f t="shared" si="442"/>
        <v/>
      </c>
      <c r="AF264" s="195" t="str">
        <f t="shared" si="528"/>
        <v/>
      </c>
      <c r="AG264" s="195" t="str">
        <f t="shared" si="528"/>
        <v/>
      </c>
      <c r="AH264" s="195" t="str">
        <f t="shared" si="528"/>
        <v/>
      </c>
      <c r="AI264" s="195" t="str">
        <f t="shared" si="528"/>
        <v/>
      </c>
      <c r="AJ264" s="195" t="str">
        <f t="shared" si="528"/>
        <v/>
      </c>
      <c r="AK264" s="195" t="str">
        <f t="shared" si="528"/>
        <v/>
      </c>
      <c r="AL264" s="195" t="str">
        <f t="shared" si="528"/>
        <v/>
      </c>
      <c r="AM264" s="195" t="str">
        <f t="shared" si="528"/>
        <v/>
      </c>
      <c r="AN264" s="195" t="str">
        <f t="shared" si="528"/>
        <v/>
      </c>
      <c r="AO264" s="195" t="str">
        <f t="shared" si="528"/>
        <v/>
      </c>
      <c r="AP264" s="195" t="str">
        <f t="shared" si="528"/>
        <v/>
      </c>
      <c r="AQ264" s="196" t="str">
        <f>IF(J264&gt;0,"",IF(J265&gt;0,1,""))</f>
        <v/>
      </c>
      <c r="AR264" s="196" t="str">
        <f>IF(J264="","",IF(C263&gt;0,"",1))</f>
        <v/>
      </c>
      <c r="AS264" s="195" t="str">
        <f t="shared" si="543"/>
        <v/>
      </c>
      <c r="AT264" s="195" t="str">
        <f t="shared" si="543"/>
        <v/>
      </c>
      <c r="AU264" s="195" t="str">
        <f t="shared" si="543"/>
        <v/>
      </c>
      <c r="AV264" s="195" t="str">
        <f t="shared" si="543"/>
        <v/>
      </c>
      <c r="AW264" s="196"/>
      <c r="AX264" s="195" t="str">
        <f t="shared" si="544"/>
        <v/>
      </c>
      <c r="AY264" s="195" t="str">
        <f t="shared" si="544"/>
        <v/>
      </c>
      <c r="AZ264" s="195" t="str">
        <f t="shared" si="544"/>
        <v/>
      </c>
      <c r="BA264" s="195" t="str">
        <f t="shared" si="544"/>
        <v/>
      </c>
    </row>
    <row r="265" spans="1:53" s="17" customFormat="1" ht="18" customHeight="1" thickBot="1">
      <c r="A265" s="345"/>
      <c r="B265" s="401" t="s">
        <v>35</v>
      </c>
      <c r="C265" s="392"/>
      <c r="D265" s="102"/>
      <c r="E265" s="102"/>
      <c r="F265" s="103"/>
      <c r="G265" s="354"/>
      <c r="H265" s="354"/>
      <c r="I265" s="10" t="s">
        <v>36</v>
      </c>
      <c r="J265" s="100"/>
      <c r="K265" s="11" t="str">
        <f>IF(J265&gt;0,VLOOKUP(J265,女子登録情報!$J$2:$K$21,2,0),"")</f>
        <v/>
      </c>
      <c r="L265" s="12" t="s">
        <v>37</v>
      </c>
      <c r="M265" s="214"/>
      <c r="N265" s="101" t="str">
        <f t="shared" si="433"/>
        <v/>
      </c>
      <c r="O265" s="200"/>
      <c r="P265" s="394"/>
      <c r="Q265" s="395"/>
      <c r="R265" s="396"/>
      <c r="S265" s="331"/>
      <c r="T265" s="331"/>
      <c r="Y265" s="195" t="str">
        <f>IF(C263="","",COUNTIF($B$14:$C$462,C263))</f>
        <v/>
      </c>
      <c r="Z265" s="195" t="str">
        <f t="shared" ref="Z265" si="565">IF(C263="","",COUNTIF($J$14:$J$463,J265))</f>
        <v/>
      </c>
      <c r="AA265" s="195" t="str">
        <f t="shared" ref="AA265" si="566">IF(C263="","",IF(AND(Y265&gt;1,Z265&gt;1),1,""))</f>
        <v/>
      </c>
      <c r="AB265" s="195" t="str">
        <f t="shared" si="440"/>
        <v/>
      </c>
      <c r="AC265" s="195" t="str">
        <f t="shared" si="441"/>
        <v/>
      </c>
      <c r="AD265" s="195" t="str">
        <f t="shared" si="442"/>
        <v/>
      </c>
      <c r="AE265" s="195" t="str">
        <f t="shared" si="442"/>
        <v/>
      </c>
      <c r="AF265" s="195" t="str">
        <f t="shared" si="528"/>
        <v/>
      </c>
      <c r="AG265" s="195" t="str">
        <f t="shared" si="528"/>
        <v/>
      </c>
      <c r="AH265" s="195" t="str">
        <f t="shared" si="528"/>
        <v/>
      </c>
      <c r="AI265" s="195" t="str">
        <f t="shared" si="528"/>
        <v/>
      </c>
      <c r="AJ265" s="195" t="str">
        <f t="shared" si="528"/>
        <v/>
      </c>
      <c r="AK265" s="195" t="str">
        <f t="shared" si="528"/>
        <v/>
      </c>
      <c r="AL265" s="195" t="str">
        <f t="shared" si="528"/>
        <v/>
      </c>
      <c r="AM265" s="195" t="str">
        <f t="shared" si="528"/>
        <v/>
      </c>
      <c r="AN265" s="195" t="str">
        <f t="shared" si="528"/>
        <v/>
      </c>
      <c r="AO265" s="195" t="str">
        <f t="shared" si="528"/>
        <v/>
      </c>
      <c r="AP265" s="195" t="str">
        <f t="shared" si="528"/>
        <v/>
      </c>
      <c r="AQ265" s="196" t="str">
        <f>IF(C263="","",IF(S263&gt;0,"",IF(T263&gt;0,"",IF(COUNTBLANK(J263:J265)&lt;3,"",1))))</f>
        <v/>
      </c>
      <c r="AR265" s="196" t="str">
        <f>IF(J265="","",IF(C263&gt;0,"",1))</f>
        <v/>
      </c>
      <c r="AS265" s="195" t="str">
        <f t="shared" si="543"/>
        <v/>
      </c>
      <c r="AT265" s="195" t="str">
        <f t="shared" si="543"/>
        <v/>
      </c>
      <c r="AU265" s="195" t="str">
        <f t="shared" si="543"/>
        <v/>
      </c>
      <c r="AV265" s="195" t="str">
        <f t="shared" si="543"/>
        <v/>
      </c>
      <c r="AW265" s="196"/>
      <c r="AX265" s="195" t="str">
        <f t="shared" si="544"/>
        <v/>
      </c>
      <c r="AY265" s="195" t="str">
        <f t="shared" si="544"/>
        <v/>
      </c>
      <c r="AZ265" s="195" t="str">
        <f t="shared" si="544"/>
        <v/>
      </c>
      <c r="BA265" s="195" t="str">
        <f t="shared" si="544"/>
        <v/>
      </c>
    </row>
    <row r="266" spans="1:53" s="17" customFormat="1" ht="18" customHeight="1" thickTop="1" thickBot="1">
      <c r="A266" s="343">
        <v>85</v>
      </c>
      <c r="B266" s="397" t="s">
        <v>1234</v>
      </c>
      <c r="C266" s="399"/>
      <c r="D266" s="399" t="str">
        <f>IF(C266&gt;0,VLOOKUP(C266,女子登録情報!$A$1:$H$2000,3,0),"")</f>
        <v/>
      </c>
      <c r="E266" s="399" t="str">
        <f>IF(C266&gt;0,VLOOKUP(C266,女子登録情報!$A$1:$H$2000,4,0),"")</f>
        <v/>
      </c>
      <c r="F266" s="97" t="str">
        <f>IF(C266&gt;0,VLOOKUP(C266,女子登録情報!$A$1:$H$2000,8,0),"")</f>
        <v/>
      </c>
      <c r="G266" s="352" t="e">
        <f>IF(F267&gt;0,VLOOKUP(F267,女子登録情報!$M$2:$N$48,2,0),"")</f>
        <v>#N/A</v>
      </c>
      <c r="H266" s="352" t="str">
        <f>IF(C266&gt;0,TEXT(C266,"100000000"),"")</f>
        <v/>
      </c>
      <c r="I266" s="6" t="s">
        <v>29</v>
      </c>
      <c r="J266" s="99"/>
      <c r="K266" s="7" t="str">
        <f>IF(J266&gt;0,VLOOKUP(J266,女子登録情報!$J$1:$K$21,2,0),"")</f>
        <v/>
      </c>
      <c r="L266" s="6" t="s">
        <v>32</v>
      </c>
      <c r="M266" s="205"/>
      <c r="N266" s="101" t="str">
        <f t="shared" si="433"/>
        <v/>
      </c>
      <c r="O266" s="197"/>
      <c r="P266" s="373"/>
      <c r="Q266" s="374"/>
      <c r="R266" s="375"/>
      <c r="S266" s="329" t="str">
        <f>IF(C266="","",IF(COUNTIF('様式Ⅱ(女子4×100mR)'!$C$18:$C$29,C266)=0,"",$A$5))</f>
        <v/>
      </c>
      <c r="T266" s="329" t="str">
        <f>IF(C266="","",IF(COUNTIF('様式Ⅱ(女子4×400mR)'!$C$18:$C$29,C266)=0,"",$A$5))</f>
        <v/>
      </c>
      <c r="Y266" s="195" t="str">
        <f>IF(C266="","",COUNTIF($B$14:$C$462,C266))</f>
        <v/>
      </c>
      <c r="Z266" s="195" t="str">
        <f t="shared" ref="Z266" si="567">IF(C266="","",COUNTIF($J$14:$J$463,J266))</f>
        <v/>
      </c>
      <c r="AA266" s="195" t="str">
        <f t="shared" ref="AA266" si="568">IF(C266="","",IF(AND(Y266&gt;1,Z266&gt;1),1,""))</f>
        <v/>
      </c>
      <c r="AB266" s="195" t="str">
        <f t="shared" si="440"/>
        <v/>
      </c>
      <c r="AC266" s="195" t="str">
        <f t="shared" si="441"/>
        <v/>
      </c>
      <c r="AD266" s="195" t="str">
        <f t="shared" si="442"/>
        <v/>
      </c>
      <c r="AE266" s="195" t="str">
        <f t="shared" si="442"/>
        <v/>
      </c>
      <c r="AF266" s="195" t="str">
        <f t="shared" si="528"/>
        <v/>
      </c>
      <c r="AG266" s="195" t="str">
        <f t="shared" si="528"/>
        <v/>
      </c>
      <c r="AH266" s="195" t="str">
        <f t="shared" si="528"/>
        <v/>
      </c>
      <c r="AI266" s="195" t="str">
        <f t="shared" si="528"/>
        <v/>
      </c>
      <c r="AJ266" s="195" t="str">
        <f t="shared" si="528"/>
        <v/>
      </c>
      <c r="AK266" s="195" t="str">
        <f t="shared" si="528"/>
        <v/>
      </c>
      <c r="AL266" s="195" t="str">
        <f t="shared" si="528"/>
        <v/>
      </c>
      <c r="AM266" s="195" t="str">
        <f t="shared" si="528"/>
        <v/>
      </c>
      <c r="AN266" s="195" t="str">
        <f t="shared" si="528"/>
        <v/>
      </c>
      <c r="AO266" s="195" t="str">
        <f t="shared" si="528"/>
        <v/>
      </c>
      <c r="AP266" s="195" t="str">
        <f t="shared" si="528"/>
        <v/>
      </c>
      <c r="AQ266" s="196" t="str">
        <f>IF(J266&gt;0,"",IF(J267&gt;0,1,""))</f>
        <v/>
      </c>
      <c r="AR266" s="196" t="str">
        <f>IF(J266="","",IF(C266&gt;0,"",1))</f>
        <v/>
      </c>
      <c r="AS266" s="195" t="str">
        <f t="shared" si="543"/>
        <v/>
      </c>
      <c r="AT266" s="195" t="str">
        <f t="shared" si="543"/>
        <v/>
      </c>
      <c r="AU266" s="195" t="str">
        <f t="shared" si="543"/>
        <v/>
      </c>
      <c r="AV266" s="195" t="str">
        <f t="shared" si="543"/>
        <v/>
      </c>
      <c r="AW266" s="196">
        <f>COUNTIF($C$14:C266,C266)</f>
        <v>0</v>
      </c>
      <c r="AX266" s="195" t="str">
        <f t="shared" si="544"/>
        <v/>
      </c>
      <c r="AY266" s="195" t="str">
        <f t="shared" si="544"/>
        <v/>
      </c>
      <c r="AZ266" s="195" t="str">
        <f t="shared" si="544"/>
        <v/>
      </c>
      <c r="BA266" s="195" t="str">
        <f t="shared" si="544"/>
        <v/>
      </c>
    </row>
    <row r="267" spans="1:53" s="17" customFormat="1" ht="18" customHeight="1" thickBot="1">
      <c r="A267" s="344"/>
      <c r="B267" s="398"/>
      <c r="C267" s="400"/>
      <c r="D267" s="400"/>
      <c r="E267" s="400"/>
      <c r="F267" s="98" t="str">
        <f>IF(C266&gt;0,VLOOKUP(C266,女子登録情報!$A$1:$H$2000,5,0),"")</f>
        <v/>
      </c>
      <c r="G267" s="353"/>
      <c r="H267" s="353"/>
      <c r="I267" s="9" t="s">
        <v>33</v>
      </c>
      <c r="J267" s="99"/>
      <c r="K267" s="7" t="str">
        <f>IF(J267&gt;0,VLOOKUP(J267,女子登録情報!$J$2:$K$21,2,0),"")</f>
        <v/>
      </c>
      <c r="L267" s="9" t="s">
        <v>34</v>
      </c>
      <c r="M267" s="213"/>
      <c r="N267" s="101" t="str">
        <f t="shared" si="433"/>
        <v/>
      </c>
      <c r="O267" s="197"/>
      <c r="P267" s="387"/>
      <c r="Q267" s="388"/>
      <c r="R267" s="389"/>
      <c r="S267" s="330"/>
      <c r="T267" s="330"/>
      <c r="Y267" s="195" t="str">
        <f>IF(C266="","",COUNTIF($B$14:$C$462,C266))</f>
        <v/>
      </c>
      <c r="Z267" s="195" t="str">
        <f t="shared" ref="Z267" si="569">IF(C266="","",COUNTIF($J$14:$J$463,J267))</f>
        <v/>
      </c>
      <c r="AA267" s="195" t="str">
        <f t="shared" ref="AA267" si="570">IF(C266="","",IF(AND(Y267&gt;1,Z267&gt;1),1,""))</f>
        <v/>
      </c>
      <c r="AB267" s="195" t="str">
        <f t="shared" si="440"/>
        <v/>
      </c>
      <c r="AC267" s="195" t="str">
        <f t="shared" si="441"/>
        <v/>
      </c>
      <c r="AD267" s="195" t="str">
        <f t="shared" si="442"/>
        <v/>
      </c>
      <c r="AE267" s="195" t="str">
        <f t="shared" si="442"/>
        <v/>
      </c>
      <c r="AF267" s="195" t="str">
        <f t="shared" si="528"/>
        <v/>
      </c>
      <c r="AG267" s="195" t="str">
        <f t="shared" si="528"/>
        <v/>
      </c>
      <c r="AH267" s="195" t="str">
        <f t="shared" si="528"/>
        <v/>
      </c>
      <c r="AI267" s="195" t="str">
        <f t="shared" si="528"/>
        <v/>
      </c>
      <c r="AJ267" s="195" t="str">
        <f t="shared" si="528"/>
        <v/>
      </c>
      <c r="AK267" s="195" t="str">
        <f t="shared" si="528"/>
        <v/>
      </c>
      <c r="AL267" s="195" t="str">
        <f t="shared" si="528"/>
        <v/>
      </c>
      <c r="AM267" s="195" t="str">
        <f t="shared" si="528"/>
        <v/>
      </c>
      <c r="AN267" s="195" t="str">
        <f t="shared" si="528"/>
        <v/>
      </c>
      <c r="AO267" s="195" t="str">
        <f t="shared" si="528"/>
        <v/>
      </c>
      <c r="AP267" s="195" t="str">
        <f t="shared" si="528"/>
        <v/>
      </c>
      <c r="AQ267" s="196" t="str">
        <f>IF(J267&gt;0,"",IF(J268&gt;0,1,""))</f>
        <v/>
      </c>
      <c r="AR267" s="196" t="str">
        <f>IF(J267="","",IF(C266&gt;0,"",1))</f>
        <v/>
      </c>
      <c r="AS267" s="195" t="str">
        <f t="shared" si="543"/>
        <v/>
      </c>
      <c r="AT267" s="195" t="str">
        <f t="shared" si="543"/>
        <v/>
      </c>
      <c r="AU267" s="195" t="str">
        <f t="shared" si="543"/>
        <v/>
      </c>
      <c r="AV267" s="195" t="str">
        <f t="shared" si="543"/>
        <v/>
      </c>
      <c r="AW267" s="196"/>
      <c r="AX267" s="195" t="str">
        <f t="shared" si="544"/>
        <v/>
      </c>
      <c r="AY267" s="195" t="str">
        <f t="shared" si="544"/>
        <v/>
      </c>
      <c r="AZ267" s="195" t="str">
        <f t="shared" si="544"/>
        <v/>
      </c>
      <c r="BA267" s="195" t="str">
        <f t="shared" si="544"/>
        <v/>
      </c>
    </row>
    <row r="268" spans="1:53" s="17" customFormat="1" ht="18" customHeight="1" thickBot="1">
      <c r="A268" s="345"/>
      <c r="B268" s="401" t="s">
        <v>35</v>
      </c>
      <c r="C268" s="392"/>
      <c r="D268" s="102"/>
      <c r="E268" s="102"/>
      <c r="F268" s="103"/>
      <c r="G268" s="354"/>
      <c r="H268" s="354"/>
      <c r="I268" s="10" t="s">
        <v>36</v>
      </c>
      <c r="J268" s="100"/>
      <c r="K268" s="11" t="str">
        <f>IF(J268&gt;0,VLOOKUP(J268,女子登録情報!$J$2:$K$21,2,0),"")</f>
        <v/>
      </c>
      <c r="L268" s="12" t="s">
        <v>37</v>
      </c>
      <c r="M268" s="214"/>
      <c r="N268" s="101" t="str">
        <f t="shared" si="433"/>
        <v/>
      </c>
      <c r="O268" s="200"/>
      <c r="P268" s="394"/>
      <c r="Q268" s="395"/>
      <c r="R268" s="396"/>
      <c r="S268" s="331"/>
      <c r="T268" s="331"/>
      <c r="Y268" s="195" t="str">
        <f>IF(C266="","",COUNTIF($B$14:$C$462,C266))</f>
        <v/>
      </c>
      <c r="Z268" s="195" t="str">
        <f t="shared" ref="Z268" si="571">IF(C266="","",COUNTIF($J$14:$J$463,J268))</f>
        <v/>
      </c>
      <c r="AA268" s="195" t="str">
        <f t="shared" ref="AA268" si="572">IF(C266="","",IF(AND(Y268&gt;1,Z268&gt;1),1,""))</f>
        <v/>
      </c>
      <c r="AB268" s="195" t="str">
        <f t="shared" si="440"/>
        <v/>
      </c>
      <c r="AC268" s="195" t="str">
        <f t="shared" si="441"/>
        <v/>
      </c>
      <c r="AD268" s="195" t="str">
        <f t="shared" si="442"/>
        <v/>
      </c>
      <c r="AE268" s="195" t="str">
        <f t="shared" si="442"/>
        <v/>
      </c>
      <c r="AF268" s="195" t="str">
        <f t="shared" si="528"/>
        <v/>
      </c>
      <c r="AG268" s="195" t="str">
        <f t="shared" si="528"/>
        <v/>
      </c>
      <c r="AH268" s="195" t="str">
        <f t="shared" si="528"/>
        <v/>
      </c>
      <c r="AI268" s="195" t="str">
        <f t="shared" si="528"/>
        <v/>
      </c>
      <c r="AJ268" s="195" t="str">
        <f t="shared" si="528"/>
        <v/>
      </c>
      <c r="AK268" s="195" t="str">
        <f t="shared" si="528"/>
        <v/>
      </c>
      <c r="AL268" s="195" t="str">
        <f t="shared" si="528"/>
        <v/>
      </c>
      <c r="AM268" s="195" t="str">
        <f t="shared" si="528"/>
        <v/>
      </c>
      <c r="AN268" s="195" t="str">
        <f t="shared" si="528"/>
        <v/>
      </c>
      <c r="AO268" s="195" t="str">
        <f t="shared" si="528"/>
        <v/>
      </c>
      <c r="AP268" s="195" t="str">
        <f t="shared" si="528"/>
        <v/>
      </c>
      <c r="AQ268" s="196" t="str">
        <f>IF(C266="","",IF(S266&gt;0,"",IF(T266&gt;0,"",IF(COUNTBLANK(J266:J268)&lt;3,"",1))))</f>
        <v/>
      </c>
      <c r="AR268" s="196" t="str">
        <f>IF(J268="","",IF(C266&gt;0,"",1))</f>
        <v/>
      </c>
      <c r="AS268" s="195" t="str">
        <f t="shared" si="543"/>
        <v/>
      </c>
      <c r="AT268" s="195" t="str">
        <f t="shared" si="543"/>
        <v/>
      </c>
      <c r="AU268" s="195" t="str">
        <f t="shared" si="543"/>
        <v/>
      </c>
      <c r="AV268" s="195" t="str">
        <f t="shared" si="543"/>
        <v/>
      </c>
      <c r="AW268" s="196"/>
      <c r="AX268" s="195" t="str">
        <f t="shared" si="544"/>
        <v/>
      </c>
      <c r="AY268" s="195" t="str">
        <f t="shared" si="544"/>
        <v/>
      </c>
      <c r="AZ268" s="195" t="str">
        <f t="shared" si="544"/>
        <v/>
      </c>
      <c r="BA268" s="195" t="str">
        <f t="shared" si="544"/>
        <v/>
      </c>
    </row>
    <row r="269" spans="1:53" s="17" customFormat="1" ht="18" customHeight="1" thickTop="1" thickBot="1">
      <c r="A269" s="343">
        <v>86</v>
      </c>
      <c r="B269" s="397" t="s">
        <v>1234</v>
      </c>
      <c r="C269" s="399"/>
      <c r="D269" s="399" t="str">
        <f>IF(C269&gt;0,VLOOKUP(C269,女子登録情報!$A$1:$H$2000,3,0),"")</f>
        <v/>
      </c>
      <c r="E269" s="399" t="str">
        <f>IF(C269&gt;0,VLOOKUP(C269,女子登録情報!$A$1:$H$2000,4,0),"")</f>
        <v/>
      </c>
      <c r="F269" s="97" t="str">
        <f>IF(C269&gt;0,VLOOKUP(C269,女子登録情報!$A$1:$H$2000,8,0),"")</f>
        <v/>
      </c>
      <c r="G269" s="352" t="e">
        <f>IF(F270&gt;0,VLOOKUP(F270,女子登録情報!$M$2:$N$48,2,0),"")</f>
        <v>#N/A</v>
      </c>
      <c r="H269" s="352" t="str">
        <f>IF(C269&gt;0,TEXT(C269,"100000000"),"")</f>
        <v/>
      </c>
      <c r="I269" s="6" t="s">
        <v>29</v>
      </c>
      <c r="J269" s="99"/>
      <c r="K269" s="7" t="str">
        <f>IF(J269&gt;0,VLOOKUP(J269,女子登録情報!$J$1:$K$21,2,0),"")</f>
        <v/>
      </c>
      <c r="L269" s="6" t="s">
        <v>32</v>
      </c>
      <c r="M269" s="205"/>
      <c r="N269" s="101" t="str">
        <f t="shared" si="433"/>
        <v/>
      </c>
      <c r="O269" s="197"/>
      <c r="P269" s="373"/>
      <c r="Q269" s="374"/>
      <c r="R269" s="375"/>
      <c r="S269" s="329" t="str">
        <f>IF(C269="","",IF(COUNTIF('様式Ⅱ(女子4×100mR)'!$C$18:$C$29,C269)=0,"",$A$5))</f>
        <v/>
      </c>
      <c r="T269" s="329" t="str">
        <f>IF(C269="","",IF(COUNTIF('様式Ⅱ(女子4×400mR)'!$C$18:$C$29,C269)=0,"",$A$5))</f>
        <v/>
      </c>
      <c r="Y269" s="195" t="str">
        <f>IF(C269="","",COUNTIF($B$14:$C$462,C269))</f>
        <v/>
      </c>
      <c r="Z269" s="195" t="str">
        <f t="shared" ref="Z269" si="573">IF(C269="","",COUNTIF($J$14:$J$463,J269))</f>
        <v/>
      </c>
      <c r="AA269" s="195" t="str">
        <f t="shared" ref="AA269" si="574">IF(C269="","",IF(AND(Y269&gt;1,Z269&gt;1),1,""))</f>
        <v/>
      </c>
      <c r="AB269" s="195" t="str">
        <f t="shared" si="440"/>
        <v/>
      </c>
      <c r="AC269" s="195" t="str">
        <f t="shared" si="441"/>
        <v/>
      </c>
      <c r="AD269" s="195" t="str">
        <f t="shared" si="442"/>
        <v/>
      </c>
      <c r="AE269" s="195" t="str">
        <f t="shared" si="442"/>
        <v/>
      </c>
      <c r="AF269" s="195" t="str">
        <f t="shared" si="528"/>
        <v/>
      </c>
      <c r="AG269" s="195" t="str">
        <f t="shared" si="528"/>
        <v/>
      </c>
      <c r="AH269" s="195" t="str">
        <f t="shared" si="528"/>
        <v/>
      </c>
      <c r="AI269" s="195" t="str">
        <f t="shared" si="528"/>
        <v/>
      </c>
      <c r="AJ269" s="195" t="str">
        <f t="shared" si="528"/>
        <v/>
      </c>
      <c r="AK269" s="195" t="str">
        <f t="shared" si="528"/>
        <v/>
      </c>
      <c r="AL269" s="195" t="str">
        <f t="shared" si="528"/>
        <v/>
      </c>
      <c r="AM269" s="195" t="str">
        <f t="shared" si="528"/>
        <v/>
      </c>
      <c r="AN269" s="195" t="str">
        <f t="shared" si="528"/>
        <v/>
      </c>
      <c r="AO269" s="195" t="str">
        <f t="shared" si="528"/>
        <v/>
      </c>
      <c r="AP269" s="195" t="str">
        <f t="shared" si="528"/>
        <v/>
      </c>
      <c r="AQ269" s="196" t="str">
        <f>IF(J269&gt;0,"",IF(J270&gt;0,1,""))</f>
        <v/>
      </c>
      <c r="AR269" s="196" t="str">
        <f>IF(J269="","",IF(C269&gt;0,"",1))</f>
        <v/>
      </c>
      <c r="AS269" s="195" t="str">
        <f t="shared" si="543"/>
        <v/>
      </c>
      <c r="AT269" s="195" t="str">
        <f t="shared" si="543"/>
        <v/>
      </c>
      <c r="AU269" s="195" t="str">
        <f t="shared" si="543"/>
        <v/>
      </c>
      <c r="AV269" s="195" t="str">
        <f t="shared" si="543"/>
        <v/>
      </c>
      <c r="AW269" s="196">
        <f>COUNTIF($C$14:C269,C269)</f>
        <v>0</v>
      </c>
      <c r="AX269" s="195" t="str">
        <f t="shared" si="544"/>
        <v/>
      </c>
      <c r="AY269" s="195" t="str">
        <f t="shared" si="544"/>
        <v/>
      </c>
      <c r="AZ269" s="195" t="str">
        <f t="shared" si="544"/>
        <v/>
      </c>
      <c r="BA269" s="195" t="str">
        <f t="shared" si="544"/>
        <v/>
      </c>
    </row>
    <row r="270" spans="1:53" s="17" customFormat="1" ht="18" customHeight="1" thickBot="1">
      <c r="A270" s="344"/>
      <c r="B270" s="398"/>
      <c r="C270" s="400"/>
      <c r="D270" s="400"/>
      <c r="E270" s="400"/>
      <c r="F270" s="98" t="str">
        <f>IF(C269&gt;0,VLOOKUP(C269,女子登録情報!$A$1:$H$2000,5,0),"")</f>
        <v/>
      </c>
      <c r="G270" s="353"/>
      <c r="H270" s="353"/>
      <c r="I270" s="9" t="s">
        <v>33</v>
      </c>
      <c r="J270" s="99"/>
      <c r="K270" s="7" t="str">
        <f>IF(J270&gt;0,VLOOKUP(J270,女子登録情報!$J$2:$K$21,2,0),"")</f>
        <v/>
      </c>
      <c r="L270" s="9" t="s">
        <v>34</v>
      </c>
      <c r="M270" s="213"/>
      <c r="N270" s="101" t="str">
        <f t="shared" ref="N270:N333" si="575">IF(K270="","",LEFT(K270,5)&amp;" "&amp;IF(OR(LEFT(K270,3)*1&lt;70,LEFT(K270,3)*1&gt;100),REPT(0,7-LEN(M270)),REPT(0,5-LEN(M270)))&amp;M270)</f>
        <v/>
      </c>
      <c r="O270" s="197"/>
      <c r="P270" s="387"/>
      <c r="Q270" s="388"/>
      <c r="R270" s="389"/>
      <c r="S270" s="330"/>
      <c r="T270" s="330"/>
      <c r="Y270" s="195" t="str">
        <f>IF(C269="","",COUNTIF($B$14:$C$462,C269))</f>
        <v/>
      </c>
      <c r="Z270" s="195" t="str">
        <f t="shared" ref="Z270" si="576">IF(C269="","",COUNTIF($J$14:$J$463,J270))</f>
        <v/>
      </c>
      <c r="AA270" s="195" t="str">
        <f t="shared" ref="AA270" si="577">IF(C269="","",IF(AND(Y270&gt;1,Z270&gt;1),1,""))</f>
        <v/>
      </c>
      <c r="AB270" s="195" t="str">
        <f t="shared" si="440"/>
        <v/>
      </c>
      <c r="AC270" s="195" t="str">
        <f t="shared" si="441"/>
        <v/>
      </c>
      <c r="AD270" s="195" t="str">
        <f t="shared" si="442"/>
        <v/>
      </c>
      <c r="AE270" s="195" t="str">
        <f t="shared" si="442"/>
        <v/>
      </c>
      <c r="AF270" s="195" t="str">
        <f t="shared" si="528"/>
        <v/>
      </c>
      <c r="AG270" s="195" t="str">
        <f t="shared" si="528"/>
        <v/>
      </c>
      <c r="AH270" s="195" t="str">
        <f t="shared" si="528"/>
        <v/>
      </c>
      <c r="AI270" s="195" t="str">
        <f t="shared" si="528"/>
        <v/>
      </c>
      <c r="AJ270" s="195" t="str">
        <f t="shared" si="528"/>
        <v/>
      </c>
      <c r="AK270" s="195" t="str">
        <f t="shared" si="528"/>
        <v/>
      </c>
      <c r="AL270" s="195" t="str">
        <f t="shared" si="528"/>
        <v/>
      </c>
      <c r="AM270" s="195" t="str">
        <f t="shared" ref="AF270:AP293" si="578">IF($J270="","",COUNTIF($M270,AM$13))</f>
        <v/>
      </c>
      <c r="AN270" s="195" t="str">
        <f t="shared" si="578"/>
        <v/>
      </c>
      <c r="AO270" s="195" t="str">
        <f t="shared" si="578"/>
        <v/>
      </c>
      <c r="AP270" s="195" t="str">
        <f t="shared" si="578"/>
        <v/>
      </c>
      <c r="AQ270" s="196" t="str">
        <f>IF(J270&gt;0,"",IF(J271&gt;0,1,""))</f>
        <v/>
      </c>
      <c r="AR270" s="196" t="str">
        <f>IF(J270="","",IF(C269&gt;0,"",1))</f>
        <v/>
      </c>
      <c r="AS270" s="195" t="str">
        <f t="shared" ref="AS270:AV285" si="579">IF($J270="","",COUNTIF($M270,AS$13))</f>
        <v/>
      </c>
      <c r="AT270" s="195" t="str">
        <f t="shared" si="579"/>
        <v/>
      </c>
      <c r="AU270" s="195" t="str">
        <f t="shared" si="579"/>
        <v/>
      </c>
      <c r="AV270" s="195" t="str">
        <f t="shared" si="579"/>
        <v/>
      </c>
      <c r="AW270" s="196"/>
      <c r="AX270" s="195" t="str">
        <f t="shared" ref="AX270:BA285" si="580">IF($J270="","",COUNTIF($M270,AX$13))</f>
        <v/>
      </c>
      <c r="AY270" s="195" t="str">
        <f t="shared" si="580"/>
        <v/>
      </c>
      <c r="AZ270" s="195" t="str">
        <f t="shared" si="580"/>
        <v/>
      </c>
      <c r="BA270" s="195" t="str">
        <f t="shared" si="580"/>
        <v/>
      </c>
    </row>
    <row r="271" spans="1:53" s="17" customFormat="1" ht="18" customHeight="1" thickBot="1">
      <c r="A271" s="345"/>
      <c r="B271" s="401" t="s">
        <v>35</v>
      </c>
      <c r="C271" s="392"/>
      <c r="D271" s="102"/>
      <c r="E271" s="102"/>
      <c r="F271" s="103"/>
      <c r="G271" s="354"/>
      <c r="H271" s="354"/>
      <c r="I271" s="10" t="s">
        <v>36</v>
      </c>
      <c r="J271" s="100"/>
      <c r="K271" s="11" t="str">
        <f>IF(J271&gt;0,VLOOKUP(J271,女子登録情報!$J$2:$K$21,2,0),"")</f>
        <v/>
      </c>
      <c r="L271" s="12" t="s">
        <v>37</v>
      </c>
      <c r="M271" s="214"/>
      <c r="N271" s="101" t="str">
        <f t="shared" si="575"/>
        <v/>
      </c>
      <c r="O271" s="200"/>
      <c r="P271" s="394"/>
      <c r="Q271" s="395"/>
      <c r="R271" s="396"/>
      <c r="S271" s="331"/>
      <c r="T271" s="331"/>
      <c r="Y271" s="195" t="str">
        <f>IF(C269="","",COUNTIF($B$14:$C$462,C269))</f>
        <v/>
      </c>
      <c r="Z271" s="195" t="str">
        <f t="shared" ref="Z271" si="581">IF(C269="","",COUNTIF($J$14:$J$463,J271))</f>
        <v/>
      </c>
      <c r="AA271" s="195" t="str">
        <f t="shared" ref="AA271" si="582">IF(C269="","",IF(AND(Y271&gt;1,Z271&gt;1),1,""))</f>
        <v/>
      </c>
      <c r="AB271" s="195" t="str">
        <f t="shared" ref="AB271:AB334" si="583">IF(O271="","",IF(AND(O271&gt;20170100,20180917&gt;O271),0,1))</f>
        <v/>
      </c>
      <c r="AC271" s="195" t="str">
        <f t="shared" ref="AC271:AC334" si="584">IF($J271="","",COUNTIF($M271,$AC$13))</f>
        <v/>
      </c>
      <c r="AD271" s="195" t="str">
        <f t="shared" ref="AD271:AE290" si="585">IF($J271="","",COUNTIF($M271,AD$13))</f>
        <v/>
      </c>
      <c r="AE271" s="195" t="str">
        <f t="shared" si="585"/>
        <v/>
      </c>
      <c r="AF271" s="195" t="str">
        <f t="shared" si="578"/>
        <v/>
      </c>
      <c r="AG271" s="195" t="str">
        <f t="shared" si="578"/>
        <v/>
      </c>
      <c r="AH271" s="195" t="str">
        <f t="shared" si="578"/>
        <v/>
      </c>
      <c r="AI271" s="195" t="str">
        <f t="shared" si="578"/>
        <v/>
      </c>
      <c r="AJ271" s="195" t="str">
        <f t="shared" si="578"/>
        <v/>
      </c>
      <c r="AK271" s="195" t="str">
        <f t="shared" si="578"/>
        <v/>
      </c>
      <c r="AL271" s="195" t="str">
        <f t="shared" si="578"/>
        <v/>
      </c>
      <c r="AM271" s="195" t="str">
        <f t="shared" si="578"/>
        <v/>
      </c>
      <c r="AN271" s="195" t="str">
        <f t="shared" si="578"/>
        <v/>
      </c>
      <c r="AO271" s="195" t="str">
        <f t="shared" si="578"/>
        <v/>
      </c>
      <c r="AP271" s="195" t="str">
        <f t="shared" si="578"/>
        <v/>
      </c>
      <c r="AQ271" s="196" t="str">
        <f>IF(C269="","",IF(S269&gt;0,"",IF(T269&gt;0,"",IF(COUNTBLANK(J269:J271)&lt;3,"",1))))</f>
        <v/>
      </c>
      <c r="AR271" s="196" t="str">
        <f>IF(J271="","",IF(C269&gt;0,"",1))</f>
        <v/>
      </c>
      <c r="AS271" s="195" t="str">
        <f t="shared" si="579"/>
        <v/>
      </c>
      <c r="AT271" s="195" t="str">
        <f t="shared" si="579"/>
        <v/>
      </c>
      <c r="AU271" s="195" t="str">
        <f t="shared" si="579"/>
        <v/>
      </c>
      <c r="AV271" s="195" t="str">
        <f t="shared" si="579"/>
        <v/>
      </c>
      <c r="AW271" s="196"/>
      <c r="AX271" s="195" t="str">
        <f t="shared" si="580"/>
        <v/>
      </c>
      <c r="AY271" s="195" t="str">
        <f t="shared" si="580"/>
        <v/>
      </c>
      <c r="AZ271" s="195" t="str">
        <f t="shared" si="580"/>
        <v/>
      </c>
      <c r="BA271" s="195" t="str">
        <f t="shared" si="580"/>
        <v/>
      </c>
    </row>
    <row r="272" spans="1:53" s="17" customFormat="1" ht="18" customHeight="1" thickTop="1" thickBot="1">
      <c r="A272" s="343">
        <v>87</v>
      </c>
      <c r="B272" s="397" t="s">
        <v>1234</v>
      </c>
      <c r="C272" s="399"/>
      <c r="D272" s="399" t="str">
        <f>IF(C272&gt;0,VLOOKUP(C272,女子登録情報!$A$1:$H$2000,3,0),"")</f>
        <v/>
      </c>
      <c r="E272" s="399" t="str">
        <f>IF(C272&gt;0,VLOOKUP(C272,女子登録情報!$A$1:$H$2000,4,0),"")</f>
        <v/>
      </c>
      <c r="F272" s="97" t="str">
        <f>IF(C272&gt;0,VLOOKUP(C272,女子登録情報!$A$1:$H$2000,8,0),"")</f>
        <v/>
      </c>
      <c r="G272" s="352" t="e">
        <f>IF(F273&gt;0,VLOOKUP(F273,女子登録情報!$M$2:$N$48,2,0),"")</f>
        <v>#N/A</v>
      </c>
      <c r="H272" s="352" t="str">
        <f>IF(C272&gt;0,TEXT(C272,"100000000"),"")</f>
        <v/>
      </c>
      <c r="I272" s="6" t="s">
        <v>29</v>
      </c>
      <c r="J272" s="99"/>
      <c r="K272" s="7" t="str">
        <f>IF(J272&gt;0,VLOOKUP(J272,女子登録情報!$J$1:$K$21,2,0),"")</f>
        <v/>
      </c>
      <c r="L272" s="6" t="s">
        <v>32</v>
      </c>
      <c r="M272" s="205"/>
      <c r="N272" s="101" t="str">
        <f t="shared" si="575"/>
        <v/>
      </c>
      <c r="O272" s="197"/>
      <c r="P272" s="373"/>
      <c r="Q272" s="374"/>
      <c r="R272" s="375"/>
      <c r="S272" s="329" t="str">
        <f>IF(C272="","",IF(COUNTIF('様式Ⅱ(女子4×100mR)'!$C$18:$C$29,C272)=0,"",$A$5))</f>
        <v/>
      </c>
      <c r="T272" s="329" t="str">
        <f>IF(C272="","",IF(COUNTIF('様式Ⅱ(女子4×400mR)'!$C$18:$C$29,C272)=0,"",$A$5))</f>
        <v/>
      </c>
      <c r="Y272" s="195" t="str">
        <f>IF(C272="","",COUNTIF($B$14:$C$462,C272))</f>
        <v/>
      </c>
      <c r="Z272" s="195" t="str">
        <f t="shared" ref="Z272" si="586">IF(C272="","",COUNTIF($J$14:$J$463,J272))</f>
        <v/>
      </c>
      <c r="AA272" s="195" t="str">
        <f t="shared" ref="AA272" si="587">IF(C272="","",IF(AND(Y272&gt;1,Z272&gt;1),1,""))</f>
        <v/>
      </c>
      <c r="AB272" s="195" t="str">
        <f t="shared" si="583"/>
        <v/>
      </c>
      <c r="AC272" s="195" t="str">
        <f t="shared" si="584"/>
        <v/>
      </c>
      <c r="AD272" s="195" t="str">
        <f t="shared" si="585"/>
        <v/>
      </c>
      <c r="AE272" s="195" t="str">
        <f t="shared" si="585"/>
        <v/>
      </c>
      <c r="AF272" s="195" t="str">
        <f t="shared" si="578"/>
        <v/>
      </c>
      <c r="AG272" s="195" t="str">
        <f t="shared" si="578"/>
        <v/>
      </c>
      <c r="AH272" s="195" t="str">
        <f t="shared" si="578"/>
        <v/>
      </c>
      <c r="AI272" s="195" t="str">
        <f t="shared" si="578"/>
        <v/>
      </c>
      <c r="AJ272" s="195" t="str">
        <f t="shared" si="578"/>
        <v/>
      </c>
      <c r="AK272" s="195" t="str">
        <f t="shared" si="578"/>
        <v/>
      </c>
      <c r="AL272" s="195" t="str">
        <f t="shared" si="578"/>
        <v/>
      </c>
      <c r="AM272" s="195" t="str">
        <f t="shared" si="578"/>
        <v/>
      </c>
      <c r="AN272" s="195" t="str">
        <f t="shared" si="578"/>
        <v/>
      </c>
      <c r="AO272" s="195" t="str">
        <f t="shared" si="578"/>
        <v/>
      </c>
      <c r="AP272" s="195" t="str">
        <f t="shared" si="578"/>
        <v/>
      </c>
      <c r="AQ272" s="196" t="str">
        <f>IF(J272&gt;0,"",IF(J273&gt;0,1,""))</f>
        <v/>
      </c>
      <c r="AR272" s="196" t="str">
        <f>IF(J272="","",IF(C272&gt;0,"",1))</f>
        <v/>
      </c>
      <c r="AS272" s="195" t="str">
        <f t="shared" si="579"/>
        <v/>
      </c>
      <c r="AT272" s="195" t="str">
        <f t="shared" si="579"/>
        <v/>
      </c>
      <c r="AU272" s="195" t="str">
        <f t="shared" si="579"/>
        <v/>
      </c>
      <c r="AV272" s="195" t="str">
        <f t="shared" si="579"/>
        <v/>
      </c>
      <c r="AW272" s="196">
        <f>COUNTIF($C$14:C272,C272)</f>
        <v>0</v>
      </c>
      <c r="AX272" s="195" t="str">
        <f t="shared" si="580"/>
        <v/>
      </c>
      <c r="AY272" s="195" t="str">
        <f t="shared" si="580"/>
        <v/>
      </c>
      <c r="AZ272" s="195" t="str">
        <f t="shared" si="580"/>
        <v/>
      </c>
      <c r="BA272" s="195" t="str">
        <f t="shared" si="580"/>
        <v/>
      </c>
    </row>
    <row r="273" spans="1:53" s="17" customFormat="1" ht="18" customHeight="1" thickBot="1">
      <c r="A273" s="344"/>
      <c r="B273" s="398"/>
      <c r="C273" s="400"/>
      <c r="D273" s="400"/>
      <c r="E273" s="400"/>
      <c r="F273" s="98" t="str">
        <f>IF(C272&gt;0,VLOOKUP(C272,女子登録情報!$A$1:$H$2000,5,0),"")</f>
        <v/>
      </c>
      <c r="G273" s="353"/>
      <c r="H273" s="353"/>
      <c r="I273" s="9" t="s">
        <v>33</v>
      </c>
      <c r="J273" s="99"/>
      <c r="K273" s="7" t="str">
        <f>IF(J273&gt;0,VLOOKUP(J273,女子登録情報!$J$2:$K$21,2,0),"")</f>
        <v/>
      </c>
      <c r="L273" s="9" t="s">
        <v>34</v>
      </c>
      <c r="M273" s="213"/>
      <c r="N273" s="101" t="str">
        <f t="shared" si="575"/>
        <v/>
      </c>
      <c r="O273" s="197"/>
      <c r="P273" s="387"/>
      <c r="Q273" s="388"/>
      <c r="R273" s="389"/>
      <c r="S273" s="330"/>
      <c r="T273" s="330"/>
      <c r="Y273" s="195" t="str">
        <f>IF(C272="","",COUNTIF($B$14:$C$462,C272))</f>
        <v/>
      </c>
      <c r="Z273" s="195" t="str">
        <f t="shared" ref="Z273" si="588">IF(C272="","",COUNTIF($J$14:$J$463,J273))</f>
        <v/>
      </c>
      <c r="AA273" s="195" t="str">
        <f t="shared" ref="AA273" si="589">IF(C272="","",IF(AND(Y273&gt;1,Z273&gt;1),1,""))</f>
        <v/>
      </c>
      <c r="AB273" s="195" t="str">
        <f t="shared" si="583"/>
        <v/>
      </c>
      <c r="AC273" s="195" t="str">
        <f t="shared" si="584"/>
        <v/>
      </c>
      <c r="AD273" s="195" t="str">
        <f t="shared" si="585"/>
        <v/>
      </c>
      <c r="AE273" s="195" t="str">
        <f t="shared" si="585"/>
        <v/>
      </c>
      <c r="AF273" s="195" t="str">
        <f t="shared" si="578"/>
        <v/>
      </c>
      <c r="AG273" s="195" t="str">
        <f t="shared" si="578"/>
        <v/>
      </c>
      <c r="AH273" s="195" t="str">
        <f t="shared" si="578"/>
        <v/>
      </c>
      <c r="AI273" s="195" t="str">
        <f t="shared" si="578"/>
        <v/>
      </c>
      <c r="AJ273" s="195" t="str">
        <f t="shared" si="578"/>
        <v/>
      </c>
      <c r="AK273" s="195" t="str">
        <f t="shared" si="578"/>
        <v/>
      </c>
      <c r="AL273" s="195" t="str">
        <f t="shared" si="578"/>
        <v/>
      </c>
      <c r="AM273" s="195" t="str">
        <f t="shared" si="578"/>
        <v/>
      </c>
      <c r="AN273" s="195" t="str">
        <f t="shared" si="578"/>
        <v/>
      </c>
      <c r="AO273" s="195" t="str">
        <f t="shared" si="578"/>
        <v/>
      </c>
      <c r="AP273" s="195" t="str">
        <f t="shared" si="578"/>
        <v/>
      </c>
      <c r="AQ273" s="196" t="str">
        <f>IF(J273&gt;0,"",IF(J274&gt;0,1,""))</f>
        <v/>
      </c>
      <c r="AR273" s="196" t="str">
        <f>IF(J273="","",IF(C272&gt;0,"",1))</f>
        <v/>
      </c>
      <c r="AS273" s="195" t="str">
        <f t="shared" si="579"/>
        <v/>
      </c>
      <c r="AT273" s="195" t="str">
        <f t="shared" si="579"/>
        <v/>
      </c>
      <c r="AU273" s="195" t="str">
        <f t="shared" si="579"/>
        <v/>
      </c>
      <c r="AV273" s="195" t="str">
        <f t="shared" si="579"/>
        <v/>
      </c>
      <c r="AW273" s="196"/>
      <c r="AX273" s="195" t="str">
        <f t="shared" si="580"/>
        <v/>
      </c>
      <c r="AY273" s="195" t="str">
        <f t="shared" si="580"/>
        <v/>
      </c>
      <c r="AZ273" s="195" t="str">
        <f t="shared" si="580"/>
        <v/>
      </c>
      <c r="BA273" s="195" t="str">
        <f t="shared" si="580"/>
        <v/>
      </c>
    </row>
    <row r="274" spans="1:53" s="17" customFormat="1" ht="18" customHeight="1" thickBot="1">
      <c r="A274" s="345"/>
      <c r="B274" s="401" t="s">
        <v>35</v>
      </c>
      <c r="C274" s="392"/>
      <c r="D274" s="102"/>
      <c r="E274" s="102"/>
      <c r="F274" s="103"/>
      <c r="G274" s="354"/>
      <c r="H274" s="354"/>
      <c r="I274" s="10" t="s">
        <v>36</v>
      </c>
      <c r="J274" s="100"/>
      <c r="K274" s="11" t="str">
        <f>IF(J274&gt;0,VLOOKUP(J274,女子登録情報!$J$2:$K$21,2,0),"")</f>
        <v/>
      </c>
      <c r="L274" s="12" t="s">
        <v>37</v>
      </c>
      <c r="M274" s="214"/>
      <c r="N274" s="101" t="str">
        <f t="shared" si="575"/>
        <v/>
      </c>
      <c r="O274" s="200"/>
      <c r="P274" s="394"/>
      <c r="Q274" s="395"/>
      <c r="R274" s="396"/>
      <c r="S274" s="331"/>
      <c r="T274" s="331"/>
      <c r="Y274" s="195" t="str">
        <f>IF(C272="","",COUNTIF($B$14:$C$462,C272))</f>
        <v/>
      </c>
      <c r="Z274" s="195" t="str">
        <f t="shared" ref="Z274" si="590">IF(C272="","",COUNTIF($J$14:$J$463,J274))</f>
        <v/>
      </c>
      <c r="AA274" s="195" t="str">
        <f t="shared" ref="AA274" si="591">IF(C272="","",IF(AND(Y274&gt;1,Z274&gt;1),1,""))</f>
        <v/>
      </c>
      <c r="AB274" s="195" t="str">
        <f t="shared" si="583"/>
        <v/>
      </c>
      <c r="AC274" s="195" t="str">
        <f t="shared" si="584"/>
        <v/>
      </c>
      <c r="AD274" s="195" t="str">
        <f t="shared" si="585"/>
        <v/>
      </c>
      <c r="AE274" s="195" t="str">
        <f t="shared" si="585"/>
        <v/>
      </c>
      <c r="AF274" s="195" t="str">
        <f t="shared" si="578"/>
        <v/>
      </c>
      <c r="AG274" s="195" t="str">
        <f t="shared" si="578"/>
        <v/>
      </c>
      <c r="AH274" s="195" t="str">
        <f t="shared" si="578"/>
        <v/>
      </c>
      <c r="AI274" s="195" t="str">
        <f t="shared" si="578"/>
        <v/>
      </c>
      <c r="AJ274" s="195" t="str">
        <f t="shared" si="578"/>
        <v/>
      </c>
      <c r="AK274" s="195" t="str">
        <f t="shared" si="578"/>
        <v/>
      </c>
      <c r="AL274" s="195" t="str">
        <f t="shared" si="578"/>
        <v/>
      </c>
      <c r="AM274" s="195" t="str">
        <f t="shared" si="578"/>
        <v/>
      </c>
      <c r="AN274" s="195" t="str">
        <f t="shared" si="578"/>
        <v/>
      </c>
      <c r="AO274" s="195" t="str">
        <f t="shared" si="578"/>
        <v/>
      </c>
      <c r="AP274" s="195" t="str">
        <f t="shared" si="578"/>
        <v/>
      </c>
      <c r="AQ274" s="196" t="str">
        <f>IF(C272="","",IF(S272&gt;0,"",IF(T272&gt;0,"",IF(COUNTBLANK(J272:J274)&lt;3,"",1))))</f>
        <v/>
      </c>
      <c r="AR274" s="196" t="str">
        <f>IF(J274="","",IF(C272&gt;0,"",1))</f>
        <v/>
      </c>
      <c r="AS274" s="195" t="str">
        <f t="shared" si="579"/>
        <v/>
      </c>
      <c r="AT274" s="195" t="str">
        <f t="shared" si="579"/>
        <v/>
      </c>
      <c r="AU274" s="195" t="str">
        <f t="shared" si="579"/>
        <v/>
      </c>
      <c r="AV274" s="195" t="str">
        <f t="shared" si="579"/>
        <v/>
      </c>
      <c r="AW274" s="196"/>
      <c r="AX274" s="195" t="str">
        <f t="shared" si="580"/>
        <v/>
      </c>
      <c r="AY274" s="195" t="str">
        <f t="shared" si="580"/>
        <v/>
      </c>
      <c r="AZ274" s="195" t="str">
        <f t="shared" si="580"/>
        <v/>
      </c>
      <c r="BA274" s="195" t="str">
        <f t="shared" si="580"/>
        <v/>
      </c>
    </row>
    <row r="275" spans="1:53" s="17" customFormat="1" ht="18" customHeight="1" thickTop="1" thickBot="1">
      <c r="A275" s="343">
        <v>88</v>
      </c>
      <c r="B275" s="397" t="s">
        <v>1234</v>
      </c>
      <c r="C275" s="399"/>
      <c r="D275" s="399" t="str">
        <f>IF(C275&gt;0,VLOOKUP(C275,女子登録情報!$A$1:$H$2000,3,0),"")</f>
        <v/>
      </c>
      <c r="E275" s="399" t="str">
        <f>IF(C275&gt;0,VLOOKUP(C275,女子登録情報!$A$1:$H$2000,4,0),"")</f>
        <v/>
      </c>
      <c r="F275" s="97" t="str">
        <f>IF(C275&gt;0,VLOOKUP(C275,女子登録情報!$A$1:$H$2000,8,0),"")</f>
        <v/>
      </c>
      <c r="G275" s="352" t="e">
        <f>IF(F276&gt;0,VLOOKUP(F276,女子登録情報!$M$2:$N$48,2,0),"")</f>
        <v>#N/A</v>
      </c>
      <c r="H275" s="352" t="str">
        <f>IF(C275&gt;0,TEXT(C275,"100000000"),"")</f>
        <v/>
      </c>
      <c r="I275" s="6" t="s">
        <v>29</v>
      </c>
      <c r="J275" s="99"/>
      <c r="K275" s="7" t="str">
        <f>IF(J275&gt;0,VLOOKUP(J275,女子登録情報!$J$1:$K$21,2,0),"")</f>
        <v/>
      </c>
      <c r="L275" s="6" t="s">
        <v>32</v>
      </c>
      <c r="M275" s="205"/>
      <c r="N275" s="101" t="str">
        <f t="shared" si="575"/>
        <v/>
      </c>
      <c r="O275" s="197"/>
      <c r="P275" s="373"/>
      <c r="Q275" s="374"/>
      <c r="R275" s="375"/>
      <c r="S275" s="329" t="str">
        <f>IF(C275="","",IF(COUNTIF('様式Ⅱ(女子4×100mR)'!$C$18:$C$29,C275)=0,"",$A$5))</f>
        <v/>
      </c>
      <c r="T275" s="329" t="str">
        <f>IF(C275="","",IF(COUNTIF('様式Ⅱ(女子4×400mR)'!$C$18:$C$29,C275)=0,"",$A$5))</f>
        <v/>
      </c>
      <c r="Y275" s="195" t="str">
        <f>IF(C275="","",COUNTIF($B$14:$C$462,C275))</f>
        <v/>
      </c>
      <c r="Z275" s="195" t="str">
        <f t="shared" ref="Z275" si="592">IF(C275="","",COUNTIF($J$14:$J$463,J275))</f>
        <v/>
      </c>
      <c r="AA275" s="195" t="str">
        <f t="shared" ref="AA275" si="593">IF(C275="","",IF(AND(Y275&gt;1,Z275&gt;1),1,""))</f>
        <v/>
      </c>
      <c r="AB275" s="195" t="str">
        <f t="shared" si="583"/>
        <v/>
      </c>
      <c r="AC275" s="195" t="str">
        <f t="shared" si="584"/>
        <v/>
      </c>
      <c r="AD275" s="195" t="str">
        <f t="shared" si="585"/>
        <v/>
      </c>
      <c r="AE275" s="195" t="str">
        <f t="shared" si="585"/>
        <v/>
      </c>
      <c r="AF275" s="195" t="str">
        <f t="shared" si="578"/>
        <v/>
      </c>
      <c r="AG275" s="195" t="str">
        <f t="shared" si="578"/>
        <v/>
      </c>
      <c r="AH275" s="195" t="str">
        <f t="shared" si="578"/>
        <v/>
      </c>
      <c r="AI275" s="195" t="str">
        <f t="shared" si="578"/>
        <v/>
      </c>
      <c r="AJ275" s="195" t="str">
        <f t="shared" si="578"/>
        <v/>
      </c>
      <c r="AK275" s="195" t="str">
        <f t="shared" si="578"/>
        <v/>
      </c>
      <c r="AL275" s="195" t="str">
        <f t="shared" si="578"/>
        <v/>
      </c>
      <c r="AM275" s="195" t="str">
        <f t="shared" si="578"/>
        <v/>
      </c>
      <c r="AN275" s="195" t="str">
        <f t="shared" si="578"/>
        <v/>
      </c>
      <c r="AO275" s="195" t="str">
        <f t="shared" si="578"/>
        <v/>
      </c>
      <c r="AP275" s="195" t="str">
        <f t="shared" si="578"/>
        <v/>
      </c>
      <c r="AQ275" s="196" t="str">
        <f>IF(J275&gt;0,"",IF(J276&gt;0,1,""))</f>
        <v/>
      </c>
      <c r="AR275" s="196" t="str">
        <f>IF(J275="","",IF(C275&gt;0,"",1))</f>
        <v/>
      </c>
      <c r="AS275" s="195" t="str">
        <f t="shared" si="579"/>
        <v/>
      </c>
      <c r="AT275" s="195" t="str">
        <f t="shared" si="579"/>
        <v/>
      </c>
      <c r="AU275" s="195" t="str">
        <f t="shared" si="579"/>
        <v/>
      </c>
      <c r="AV275" s="195" t="str">
        <f t="shared" si="579"/>
        <v/>
      </c>
      <c r="AW275" s="196">
        <f>COUNTIF($C$14:C275,C275)</f>
        <v>0</v>
      </c>
      <c r="AX275" s="195" t="str">
        <f t="shared" si="580"/>
        <v/>
      </c>
      <c r="AY275" s="195" t="str">
        <f t="shared" si="580"/>
        <v/>
      </c>
      <c r="AZ275" s="195" t="str">
        <f t="shared" si="580"/>
        <v/>
      </c>
      <c r="BA275" s="195" t="str">
        <f t="shared" si="580"/>
        <v/>
      </c>
    </row>
    <row r="276" spans="1:53" s="17" customFormat="1" ht="18" customHeight="1" thickBot="1">
      <c r="A276" s="344"/>
      <c r="B276" s="398"/>
      <c r="C276" s="400"/>
      <c r="D276" s="400"/>
      <c r="E276" s="400"/>
      <c r="F276" s="98" t="str">
        <f>IF(C275&gt;0,VLOOKUP(C275,女子登録情報!$A$1:$H$2000,5,0),"")</f>
        <v/>
      </c>
      <c r="G276" s="353"/>
      <c r="H276" s="353"/>
      <c r="I276" s="9" t="s">
        <v>33</v>
      </c>
      <c r="J276" s="99"/>
      <c r="K276" s="7" t="str">
        <f>IF(J276&gt;0,VLOOKUP(J276,女子登録情報!$J$2:$K$21,2,0),"")</f>
        <v/>
      </c>
      <c r="L276" s="9" t="s">
        <v>34</v>
      </c>
      <c r="M276" s="213"/>
      <c r="N276" s="101" t="str">
        <f t="shared" si="575"/>
        <v/>
      </c>
      <c r="O276" s="197"/>
      <c r="P276" s="387"/>
      <c r="Q276" s="388"/>
      <c r="R276" s="389"/>
      <c r="S276" s="330"/>
      <c r="T276" s="330"/>
      <c r="Y276" s="195" t="str">
        <f>IF(C275="","",COUNTIF($B$14:$C$462,C275))</f>
        <v/>
      </c>
      <c r="Z276" s="195" t="str">
        <f t="shared" ref="Z276" si="594">IF(C275="","",COUNTIF($J$14:$J$463,J276))</f>
        <v/>
      </c>
      <c r="AA276" s="195" t="str">
        <f t="shared" ref="AA276" si="595">IF(C275="","",IF(AND(Y276&gt;1,Z276&gt;1),1,""))</f>
        <v/>
      </c>
      <c r="AB276" s="195" t="str">
        <f t="shared" si="583"/>
        <v/>
      </c>
      <c r="AC276" s="195" t="str">
        <f t="shared" si="584"/>
        <v/>
      </c>
      <c r="AD276" s="195" t="str">
        <f t="shared" si="585"/>
        <v/>
      </c>
      <c r="AE276" s="195" t="str">
        <f t="shared" si="585"/>
        <v/>
      </c>
      <c r="AF276" s="195" t="str">
        <f t="shared" si="578"/>
        <v/>
      </c>
      <c r="AG276" s="195" t="str">
        <f t="shared" si="578"/>
        <v/>
      </c>
      <c r="AH276" s="195" t="str">
        <f t="shared" si="578"/>
        <v/>
      </c>
      <c r="AI276" s="195" t="str">
        <f t="shared" si="578"/>
        <v/>
      </c>
      <c r="AJ276" s="195" t="str">
        <f t="shared" si="578"/>
        <v/>
      </c>
      <c r="AK276" s="195" t="str">
        <f t="shared" si="578"/>
        <v/>
      </c>
      <c r="AL276" s="195" t="str">
        <f t="shared" si="578"/>
        <v/>
      </c>
      <c r="AM276" s="195" t="str">
        <f t="shared" si="578"/>
        <v/>
      </c>
      <c r="AN276" s="195" t="str">
        <f t="shared" si="578"/>
        <v/>
      </c>
      <c r="AO276" s="195" t="str">
        <f t="shared" si="578"/>
        <v/>
      </c>
      <c r="AP276" s="195" t="str">
        <f t="shared" si="578"/>
        <v/>
      </c>
      <c r="AQ276" s="196" t="str">
        <f>IF(J276&gt;0,"",IF(J277&gt;0,1,""))</f>
        <v/>
      </c>
      <c r="AR276" s="196" t="str">
        <f>IF(J276="","",IF(C275&gt;0,"",1))</f>
        <v/>
      </c>
      <c r="AS276" s="195" t="str">
        <f t="shared" si="579"/>
        <v/>
      </c>
      <c r="AT276" s="195" t="str">
        <f t="shared" si="579"/>
        <v/>
      </c>
      <c r="AU276" s="195" t="str">
        <f t="shared" si="579"/>
        <v/>
      </c>
      <c r="AV276" s="195" t="str">
        <f t="shared" si="579"/>
        <v/>
      </c>
      <c r="AW276" s="196"/>
      <c r="AX276" s="195" t="str">
        <f t="shared" si="580"/>
        <v/>
      </c>
      <c r="AY276" s="195" t="str">
        <f t="shared" si="580"/>
        <v/>
      </c>
      <c r="AZ276" s="195" t="str">
        <f t="shared" si="580"/>
        <v/>
      </c>
      <c r="BA276" s="195" t="str">
        <f t="shared" si="580"/>
        <v/>
      </c>
    </row>
    <row r="277" spans="1:53" s="17" customFormat="1" ht="18" customHeight="1" thickBot="1">
      <c r="A277" s="345"/>
      <c r="B277" s="401" t="s">
        <v>35</v>
      </c>
      <c r="C277" s="392"/>
      <c r="D277" s="102"/>
      <c r="E277" s="102"/>
      <c r="F277" s="103"/>
      <c r="G277" s="354"/>
      <c r="H277" s="354"/>
      <c r="I277" s="10" t="s">
        <v>36</v>
      </c>
      <c r="J277" s="100"/>
      <c r="K277" s="11" t="str">
        <f>IF(J277&gt;0,VLOOKUP(J277,女子登録情報!$J$2:$K$21,2,0),"")</f>
        <v/>
      </c>
      <c r="L277" s="12" t="s">
        <v>37</v>
      </c>
      <c r="M277" s="214"/>
      <c r="N277" s="101" t="str">
        <f t="shared" si="575"/>
        <v/>
      </c>
      <c r="O277" s="200"/>
      <c r="P277" s="394"/>
      <c r="Q277" s="395"/>
      <c r="R277" s="396"/>
      <c r="S277" s="331"/>
      <c r="T277" s="331"/>
      <c r="Y277" s="195" t="str">
        <f>IF(C275="","",COUNTIF($B$14:$C$462,C275))</f>
        <v/>
      </c>
      <c r="Z277" s="195" t="str">
        <f t="shared" ref="Z277" si="596">IF(C275="","",COUNTIF($J$14:$J$463,J277))</f>
        <v/>
      </c>
      <c r="AA277" s="195" t="str">
        <f t="shared" ref="AA277" si="597">IF(C275="","",IF(AND(Y277&gt;1,Z277&gt;1),1,""))</f>
        <v/>
      </c>
      <c r="AB277" s="195" t="str">
        <f t="shared" si="583"/>
        <v/>
      </c>
      <c r="AC277" s="195" t="str">
        <f t="shared" si="584"/>
        <v/>
      </c>
      <c r="AD277" s="195" t="str">
        <f t="shared" si="585"/>
        <v/>
      </c>
      <c r="AE277" s="195" t="str">
        <f t="shared" si="585"/>
        <v/>
      </c>
      <c r="AF277" s="195" t="str">
        <f t="shared" si="578"/>
        <v/>
      </c>
      <c r="AG277" s="195" t="str">
        <f t="shared" si="578"/>
        <v/>
      </c>
      <c r="AH277" s="195" t="str">
        <f t="shared" si="578"/>
        <v/>
      </c>
      <c r="AI277" s="195" t="str">
        <f t="shared" si="578"/>
        <v/>
      </c>
      <c r="AJ277" s="195" t="str">
        <f t="shared" si="578"/>
        <v/>
      </c>
      <c r="AK277" s="195" t="str">
        <f t="shared" si="578"/>
        <v/>
      </c>
      <c r="AL277" s="195" t="str">
        <f t="shared" si="578"/>
        <v/>
      </c>
      <c r="AM277" s="195" t="str">
        <f t="shared" si="578"/>
        <v/>
      </c>
      <c r="AN277" s="195" t="str">
        <f t="shared" si="578"/>
        <v/>
      </c>
      <c r="AO277" s="195" t="str">
        <f t="shared" si="578"/>
        <v/>
      </c>
      <c r="AP277" s="195" t="str">
        <f t="shared" si="578"/>
        <v/>
      </c>
      <c r="AQ277" s="196" t="str">
        <f>IF(C275="","",IF(S275&gt;0,"",IF(T275&gt;0,"",IF(COUNTBLANK(J275:J277)&lt;3,"",1))))</f>
        <v/>
      </c>
      <c r="AR277" s="196" t="str">
        <f>IF(J277="","",IF(C275&gt;0,"",1))</f>
        <v/>
      </c>
      <c r="AS277" s="195" t="str">
        <f t="shared" si="579"/>
        <v/>
      </c>
      <c r="AT277" s="195" t="str">
        <f t="shared" si="579"/>
        <v/>
      </c>
      <c r="AU277" s="195" t="str">
        <f t="shared" si="579"/>
        <v/>
      </c>
      <c r="AV277" s="195" t="str">
        <f t="shared" si="579"/>
        <v/>
      </c>
      <c r="AW277" s="196"/>
      <c r="AX277" s="195" t="str">
        <f t="shared" si="580"/>
        <v/>
      </c>
      <c r="AY277" s="195" t="str">
        <f t="shared" si="580"/>
        <v/>
      </c>
      <c r="AZ277" s="195" t="str">
        <f t="shared" si="580"/>
        <v/>
      </c>
      <c r="BA277" s="195" t="str">
        <f t="shared" si="580"/>
        <v/>
      </c>
    </row>
    <row r="278" spans="1:53" s="17" customFormat="1" ht="18" customHeight="1" thickTop="1" thickBot="1">
      <c r="A278" s="343">
        <v>89</v>
      </c>
      <c r="B278" s="397" t="s">
        <v>1234</v>
      </c>
      <c r="C278" s="399"/>
      <c r="D278" s="399" t="str">
        <f>IF(C278&gt;0,VLOOKUP(C278,女子登録情報!$A$1:$H$2000,3,0),"")</f>
        <v/>
      </c>
      <c r="E278" s="399" t="str">
        <f>IF(C278&gt;0,VLOOKUP(C278,女子登録情報!$A$1:$H$2000,4,0),"")</f>
        <v/>
      </c>
      <c r="F278" s="97" t="str">
        <f>IF(C278&gt;0,VLOOKUP(C278,女子登録情報!$A$1:$H$2000,8,0),"")</f>
        <v/>
      </c>
      <c r="G278" s="352" t="e">
        <f>IF(F279&gt;0,VLOOKUP(F279,女子登録情報!$M$2:$N$48,2,0),"")</f>
        <v>#N/A</v>
      </c>
      <c r="H278" s="352" t="str">
        <f>IF(C278&gt;0,TEXT(C278,"100000000"),"")</f>
        <v/>
      </c>
      <c r="I278" s="6" t="s">
        <v>29</v>
      </c>
      <c r="J278" s="99"/>
      <c r="K278" s="7" t="str">
        <f>IF(J278&gt;0,VLOOKUP(J278,女子登録情報!$J$1:$K$21,2,0),"")</f>
        <v/>
      </c>
      <c r="L278" s="6" t="s">
        <v>32</v>
      </c>
      <c r="M278" s="205"/>
      <c r="N278" s="101" t="str">
        <f t="shared" si="575"/>
        <v/>
      </c>
      <c r="O278" s="197"/>
      <c r="P278" s="373"/>
      <c r="Q278" s="374"/>
      <c r="R278" s="375"/>
      <c r="S278" s="329" t="str">
        <f>IF(C278="","",IF(COUNTIF('様式Ⅱ(女子4×100mR)'!$C$18:$C$29,C278)=0,"",$A$5))</f>
        <v/>
      </c>
      <c r="T278" s="329" t="str">
        <f>IF(C278="","",IF(COUNTIF('様式Ⅱ(女子4×400mR)'!$C$18:$C$29,C278)=0,"",$A$5))</f>
        <v/>
      </c>
      <c r="Y278" s="195" t="str">
        <f>IF(C278="","",COUNTIF($B$14:$C$462,C278))</f>
        <v/>
      </c>
      <c r="Z278" s="195" t="str">
        <f t="shared" ref="Z278" si="598">IF(C278="","",COUNTIF($J$14:$J$463,J278))</f>
        <v/>
      </c>
      <c r="AA278" s="195" t="str">
        <f t="shared" ref="AA278" si="599">IF(C278="","",IF(AND(Y278&gt;1,Z278&gt;1),1,""))</f>
        <v/>
      </c>
      <c r="AB278" s="195" t="str">
        <f t="shared" si="583"/>
        <v/>
      </c>
      <c r="AC278" s="195" t="str">
        <f t="shared" si="584"/>
        <v/>
      </c>
      <c r="AD278" s="195" t="str">
        <f t="shared" si="585"/>
        <v/>
      </c>
      <c r="AE278" s="195" t="str">
        <f t="shared" si="585"/>
        <v/>
      </c>
      <c r="AF278" s="195" t="str">
        <f t="shared" si="578"/>
        <v/>
      </c>
      <c r="AG278" s="195" t="str">
        <f t="shared" si="578"/>
        <v/>
      </c>
      <c r="AH278" s="195" t="str">
        <f t="shared" si="578"/>
        <v/>
      </c>
      <c r="AI278" s="195" t="str">
        <f t="shared" si="578"/>
        <v/>
      </c>
      <c r="AJ278" s="195" t="str">
        <f t="shared" si="578"/>
        <v/>
      </c>
      <c r="AK278" s="195" t="str">
        <f t="shared" si="578"/>
        <v/>
      </c>
      <c r="AL278" s="195" t="str">
        <f t="shared" si="578"/>
        <v/>
      </c>
      <c r="AM278" s="195" t="str">
        <f t="shared" si="578"/>
        <v/>
      </c>
      <c r="AN278" s="195" t="str">
        <f t="shared" si="578"/>
        <v/>
      </c>
      <c r="AO278" s="195" t="str">
        <f t="shared" si="578"/>
        <v/>
      </c>
      <c r="AP278" s="195" t="str">
        <f t="shared" si="578"/>
        <v/>
      </c>
      <c r="AQ278" s="196" t="str">
        <f>IF(J278&gt;0,"",IF(J279&gt;0,1,""))</f>
        <v/>
      </c>
      <c r="AR278" s="196" t="str">
        <f>IF(J278="","",IF(C278&gt;0,"",1))</f>
        <v/>
      </c>
      <c r="AS278" s="195" t="str">
        <f t="shared" si="579"/>
        <v/>
      </c>
      <c r="AT278" s="195" t="str">
        <f t="shared" si="579"/>
        <v/>
      </c>
      <c r="AU278" s="195" t="str">
        <f t="shared" si="579"/>
        <v/>
      </c>
      <c r="AV278" s="195" t="str">
        <f t="shared" si="579"/>
        <v/>
      </c>
      <c r="AW278" s="196">
        <f>COUNTIF($C$14:C278,C278)</f>
        <v>0</v>
      </c>
      <c r="AX278" s="195" t="str">
        <f t="shared" si="580"/>
        <v/>
      </c>
      <c r="AY278" s="195" t="str">
        <f t="shared" si="580"/>
        <v/>
      </c>
      <c r="AZ278" s="195" t="str">
        <f t="shared" si="580"/>
        <v/>
      </c>
      <c r="BA278" s="195" t="str">
        <f t="shared" si="580"/>
        <v/>
      </c>
    </row>
    <row r="279" spans="1:53" s="17" customFormat="1" ht="18" customHeight="1" thickBot="1">
      <c r="A279" s="344"/>
      <c r="B279" s="398"/>
      <c r="C279" s="400"/>
      <c r="D279" s="400"/>
      <c r="E279" s="400"/>
      <c r="F279" s="98" t="str">
        <f>IF(C278&gt;0,VLOOKUP(C278,女子登録情報!$A$1:$H$2000,5,0),"")</f>
        <v/>
      </c>
      <c r="G279" s="353"/>
      <c r="H279" s="353"/>
      <c r="I279" s="9" t="s">
        <v>33</v>
      </c>
      <c r="J279" s="99"/>
      <c r="K279" s="7" t="str">
        <f>IF(J279&gt;0,VLOOKUP(J279,女子登録情報!$J$2:$K$21,2,0),"")</f>
        <v/>
      </c>
      <c r="L279" s="9" t="s">
        <v>34</v>
      </c>
      <c r="M279" s="213"/>
      <c r="N279" s="101" t="str">
        <f t="shared" si="575"/>
        <v/>
      </c>
      <c r="O279" s="197"/>
      <c r="P279" s="387"/>
      <c r="Q279" s="388"/>
      <c r="R279" s="389"/>
      <c r="S279" s="330"/>
      <c r="T279" s="330"/>
      <c r="Y279" s="195" t="str">
        <f>IF(C278="","",COUNTIF($B$14:$C$462,C278))</f>
        <v/>
      </c>
      <c r="Z279" s="195" t="str">
        <f t="shared" ref="Z279" si="600">IF(C278="","",COUNTIF($J$14:$J$463,J279))</f>
        <v/>
      </c>
      <c r="AA279" s="195" t="str">
        <f t="shared" ref="AA279" si="601">IF(C278="","",IF(AND(Y279&gt;1,Z279&gt;1),1,""))</f>
        <v/>
      </c>
      <c r="AB279" s="195" t="str">
        <f t="shared" si="583"/>
        <v/>
      </c>
      <c r="AC279" s="195" t="str">
        <f t="shared" si="584"/>
        <v/>
      </c>
      <c r="AD279" s="195" t="str">
        <f t="shared" si="585"/>
        <v/>
      </c>
      <c r="AE279" s="195" t="str">
        <f t="shared" si="585"/>
        <v/>
      </c>
      <c r="AF279" s="195" t="str">
        <f t="shared" si="578"/>
        <v/>
      </c>
      <c r="AG279" s="195" t="str">
        <f t="shared" si="578"/>
        <v/>
      </c>
      <c r="AH279" s="195" t="str">
        <f t="shared" si="578"/>
        <v/>
      </c>
      <c r="AI279" s="195" t="str">
        <f t="shared" si="578"/>
        <v/>
      </c>
      <c r="AJ279" s="195" t="str">
        <f t="shared" si="578"/>
        <v/>
      </c>
      <c r="AK279" s="195" t="str">
        <f t="shared" si="578"/>
        <v/>
      </c>
      <c r="AL279" s="195" t="str">
        <f t="shared" si="578"/>
        <v/>
      </c>
      <c r="AM279" s="195" t="str">
        <f t="shared" si="578"/>
        <v/>
      </c>
      <c r="AN279" s="195" t="str">
        <f t="shared" si="578"/>
        <v/>
      </c>
      <c r="AO279" s="195" t="str">
        <f t="shared" si="578"/>
        <v/>
      </c>
      <c r="AP279" s="195" t="str">
        <f t="shared" si="578"/>
        <v/>
      </c>
      <c r="AQ279" s="196" t="str">
        <f>IF(J279&gt;0,"",IF(J280&gt;0,1,""))</f>
        <v/>
      </c>
      <c r="AR279" s="196" t="str">
        <f>IF(J279="","",IF(C278&gt;0,"",1))</f>
        <v/>
      </c>
      <c r="AS279" s="195" t="str">
        <f t="shared" si="579"/>
        <v/>
      </c>
      <c r="AT279" s="195" t="str">
        <f t="shared" si="579"/>
        <v/>
      </c>
      <c r="AU279" s="195" t="str">
        <f t="shared" si="579"/>
        <v/>
      </c>
      <c r="AV279" s="195" t="str">
        <f t="shared" si="579"/>
        <v/>
      </c>
      <c r="AW279" s="196"/>
      <c r="AX279" s="195" t="str">
        <f t="shared" si="580"/>
        <v/>
      </c>
      <c r="AY279" s="195" t="str">
        <f t="shared" si="580"/>
        <v/>
      </c>
      <c r="AZ279" s="195" t="str">
        <f t="shared" si="580"/>
        <v/>
      </c>
      <c r="BA279" s="195" t="str">
        <f t="shared" si="580"/>
        <v/>
      </c>
    </row>
    <row r="280" spans="1:53" s="17" customFormat="1" ht="18" customHeight="1" thickBot="1">
      <c r="A280" s="345"/>
      <c r="B280" s="401" t="s">
        <v>35</v>
      </c>
      <c r="C280" s="392"/>
      <c r="D280" s="102"/>
      <c r="E280" s="102"/>
      <c r="F280" s="103"/>
      <c r="G280" s="354"/>
      <c r="H280" s="354"/>
      <c r="I280" s="10" t="s">
        <v>36</v>
      </c>
      <c r="J280" s="100"/>
      <c r="K280" s="11" t="str">
        <f>IF(J280&gt;0,VLOOKUP(J280,女子登録情報!$J$2:$K$21,2,0),"")</f>
        <v/>
      </c>
      <c r="L280" s="12" t="s">
        <v>37</v>
      </c>
      <c r="M280" s="214"/>
      <c r="N280" s="101" t="str">
        <f t="shared" si="575"/>
        <v/>
      </c>
      <c r="O280" s="200"/>
      <c r="P280" s="394"/>
      <c r="Q280" s="395"/>
      <c r="R280" s="396"/>
      <c r="S280" s="331"/>
      <c r="T280" s="331"/>
      <c r="Y280" s="195" t="str">
        <f>IF(C278="","",COUNTIF($B$14:$C$462,C278))</f>
        <v/>
      </c>
      <c r="Z280" s="195" t="str">
        <f t="shared" ref="Z280" si="602">IF(C278="","",COUNTIF($J$14:$J$463,J280))</f>
        <v/>
      </c>
      <c r="AA280" s="195" t="str">
        <f t="shared" ref="AA280" si="603">IF(C278="","",IF(AND(Y280&gt;1,Z280&gt;1),1,""))</f>
        <v/>
      </c>
      <c r="AB280" s="195" t="str">
        <f t="shared" si="583"/>
        <v/>
      </c>
      <c r="AC280" s="195" t="str">
        <f t="shared" si="584"/>
        <v/>
      </c>
      <c r="AD280" s="195" t="str">
        <f t="shared" si="585"/>
        <v/>
      </c>
      <c r="AE280" s="195" t="str">
        <f t="shared" si="585"/>
        <v/>
      </c>
      <c r="AF280" s="195" t="str">
        <f t="shared" si="578"/>
        <v/>
      </c>
      <c r="AG280" s="195" t="str">
        <f t="shared" si="578"/>
        <v/>
      </c>
      <c r="AH280" s="195" t="str">
        <f t="shared" si="578"/>
        <v/>
      </c>
      <c r="AI280" s="195" t="str">
        <f t="shared" si="578"/>
        <v/>
      </c>
      <c r="AJ280" s="195" t="str">
        <f t="shared" si="578"/>
        <v/>
      </c>
      <c r="AK280" s="195" t="str">
        <f t="shared" si="578"/>
        <v/>
      </c>
      <c r="AL280" s="195" t="str">
        <f t="shared" si="578"/>
        <v/>
      </c>
      <c r="AM280" s="195" t="str">
        <f t="shared" si="578"/>
        <v/>
      </c>
      <c r="AN280" s="195" t="str">
        <f t="shared" si="578"/>
        <v/>
      </c>
      <c r="AO280" s="195" t="str">
        <f t="shared" si="578"/>
        <v/>
      </c>
      <c r="AP280" s="195" t="str">
        <f t="shared" si="578"/>
        <v/>
      </c>
      <c r="AQ280" s="196" t="str">
        <f>IF(C278="","",IF(S278&gt;0,"",IF(T278&gt;0,"",IF(COUNTBLANK(J278:J280)&lt;3,"",1))))</f>
        <v/>
      </c>
      <c r="AR280" s="196" t="str">
        <f>IF(J280="","",IF(C278&gt;0,"",1))</f>
        <v/>
      </c>
      <c r="AS280" s="195" t="str">
        <f t="shared" si="579"/>
        <v/>
      </c>
      <c r="AT280" s="195" t="str">
        <f t="shared" si="579"/>
        <v/>
      </c>
      <c r="AU280" s="195" t="str">
        <f t="shared" si="579"/>
        <v/>
      </c>
      <c r="AV280" s="195" t="str">
        <f t="shared" si="579"/>
        <v/>
      </c>
      <c r="AW280" s="196"/>
      <c r="AX280" s="195" t="str">
        <f t="shared" si="580"/>
        <v/>
      </c>
      <c r="AY280" s="195" t="str">
        <f t="shared" si="580"/>
        <v/>
      </c>
      <c r="AZ280" s="195" t="str">
        <f t="shared" si="580"/>
        <v/>
      </c>
      <c r="BA280" s="195" t="str">
        <f t="shared" si="580"/>
        <v/>
      </c>
    </row>
    <row r="281" spans="1:53" s="17" customFormat="1" ht="18" customHeight="1" thickTop="1" thickBot="1">
      <c r="A281" s="343">
        <v>90</v>
      </c>
      <c r="B281" s="397" t="s">
        <v>1234</v>
      </c>
      <c r="C281" s="399"/>
      <c r="D281" s="399" t="str">
        <f>IF(C281&gt;0,VLOOKUP(C281,女子登録情報!$A$1:$H$2000,3,0),"")</f>
        <v/>
      </c>
      <c r="E281" s="399" t="str">
        <f>IF(C281&gt;0,VLOOKUP(C281,女子登録情報!$A$1:$H$2000,4,0),"")</f>
        <v/>
      </c>
      <c r="F281" s="97" t="str">
        <f>IF(C281&gt;0,VLOOKUP(C281,女子登録情報!$A$1:$H$2000,8,0),"")</f>
        <v/>
      </c>
      <c r="G281" s="352" t="e">
        <f>IF(F282&gt;0,VLOOKUP(F282,女子登録情報!$M$2:$N$48,2,0),"")</f>
        <v>#N/A</v>
      </c>
      <c r="H281" s="352" t="str">
        <f>IF(C281&gt;0,TEXT(C281,"100000000"),"")</f>
        <v/>
      </c>
      <c r="I281" s="6" t="s">
        <v>29</v>
      </c>
      <c r="J281" s="99"/>
      <c r="K281" s="7" t="str">
        <f>IF(J281&gt;0,VLOOKUP(J281,女子登録情報!$J$1:$K$21,2,0),"")</f>
        <v/>
      </c>
      <c r="L281" s="6" t="s">
        <v>32</v>
      </c>
      <c r="M281" s="205"/>
      <c r="N281" s="101" t="str">
        <f t="shared" si="575"/>
        <v/>
      </c>
      <c r="O281" s="197"/>
      <c r="P281" s="373"/>
      <c r="Q281" s="374"/>
      <c r="R281" s="375"/>
      <c r="S281" s="329" t="str">
        <f>IF(C281="","",IF(COUNTIF('様式Ⅱ(女子4×100mR)'!$C$18:$C$29,C281)=0,"",$A$5))</f>
        <v/>
      </c>
      <c r="T281" s="329" t="str">
        <f>IF(C281="","",IF(COUNTIF('様式Ⅱ(女子4×400mR)'!$C$18:$C$29,C281)=0,"",$A$5))</f>
        <v/>
      </c>
      <c r="Y281" s="195" t="str">
        <f>IF(C281="","",COUNTIF($B$14:$C$462,C281))</f>
        <v/>
      </c>
      <c r="Z281" s="195" t="str">
        <f t="shared" ref="Z281" si="604">IF(C281="","",COUNTIF($J$14:$J$463,J281))</f>
        <v/>
      </c>
      <c r="AA281" s="195" t="str">
        <f t="shared" ref="AA281" si="605">IF(C281="","",IF(AND(Y281&gt;1,Z281&gt;1),1,""))</f>
        <v/>
      </c>
      <c r="AB281" s="195" t="str">
        <f t="shared" si="583"/>
        <v/>
      </c>
      <c r="AC281" s="195" t="str">
        <f t="shared" si="584"/>
        <v/>
      </c>
      <c r="AD281" s="195" t="str">
        <f t="shared" si="585"/>
        <v/>
      </c>
      <c r="AE281" s="195" t="str">
        <f t="shared" si="585"/>
        <v/>
      </c>
      <c r="AF281" s="195" t="str">
        <f t="shared" si="578"/>
        <v/>
      </c>
      <c r="AG281" s="195" t="str">
        <f t="shared" si="578"/>
        <v/>
      </c>
      <c r="AH281" s="195" t="str">
        <f t="shared" si="578"/>
        <v/>
      </c>
      <c r="AI281" s="195" t="str">
        <f t="shared" si="578"/>
        <v/>
      </c>
      <c r="AJ281" s="195" t="str">
        <f t="shared" si="578"/>
        <v/>
      </c>
      <c r="AK281" s="195" t="str">
        <f t="shared" si="578"/>
        <v/>
      </c>
      <c r="AL281" s="195" t="str">
        <f t="shared" si="578"/>
        <v/>
      </c>
      <c r="AM281" s="195" t="str">
        <f t="shared" si="578"/>
        <v/>
      </c>
      <c r="AN281" s="195" t="str">
        <f t="shared" si="578"/>
        <v/>
      </c>
      <c r="AO281" s="195" t="str">
        <f t="shared" si="578"/>
        <v/>
      </c>
      <c r="AP281" s="195" t="str">
        <f t="shared" si="578"/>
        <v/>
      </c>
      <c r="AQ281" s="196" t="str">
        <f>IF(J281&gt;0,"",IF(J282&gt;0,1,""))</f>
        <v/>
      </c>
      <c r="AR281" s="196" t="str">
        <f>IF(J281="","",IF(C281&gt;0,"",1))</f>
        <v/>
      </c>
      <c r="AS281" s="195" t="str">
        <f t="shared" si="579"/>
        <v/>
      </c>
      <c r="AT281" s="195" t="str">
        <f t="shared" si="579"/>
        <v/>
      </c>
      <c r="AU281" s="195" t="str">
        <f t="shared" si="579"/>
        <v/>
      </c>
      <c r="AV281" s="195" t="str">
        <f t="shared" si="579"/>
        <v/>
      </c>
      <c r="AW281" s="196">
        <f>COUNTIF($C$14:C281,C281)</f>
        <v>0</v>
      </c>
      <c r="AX281" s="195" t="str">
        <f t="shared" si="580"/>
        <v/>
      </c>
      <c r="AY281" s="195" t="str">
        <f t="shared" si="580"/>
        <v/>
      </c>
      <c r="AZ281" s="195" t="str">
        <f t="shared" si="580"/>
        <v/>
      </c>
      <c r="BA281" s="195" t="str">
        <f t="shared" si="580"/>
        <v/>
      </c>
    </row>
    <row r="282" spans="1:53" s="17" customFormat="1" ht="18" customHeight="1" thickBot="1">
      <c r="A282" s="344"/>
      <c r="B282" s="398"/>
      <c r="C282" s="400"/>
      <c r="D282" s="400"/>
      <c r="E282" s="400"/>
      <c r="F282" s="98" t="str">
        <f>IF(C281&gt;0,VLOOKUP(C281,女子登録情報!$A$1:$H$2000,5,0),"")</f>
        <v/>
      </c>
      <c r="G282" s="353"/>
      <c r="H282" s="353"/>
      <c r="I282" s="9" t="s">
        <v>33</v>
      </c>
      <c r="J282" s="99"/>
      <c r="K282" s="7" t="str">
        <f>IF(J282&gt;0,VLOOKUP(J282,女子登録情報!$J$2:$K$21,2,0),"")</f>
        <v/>
      </c>
      <c r="L282" s="9" t="s">
        <v>34</v>
      </c>
      <c r="M282" s="213"/>
      <c r="N282" s="101" t="str">
        <f t="shared" si="575"/>
        <v/>
      </c>
      <c r="O282" s="197"/>
      <c r="P282" s="387"/>
      <c r="Q282" s="388"/>
      <c r="R282" s="389"/>
      <c r="S282" s="330"/>
      <c r="T282" s="330"/>
      <c r="Y282" s="195" t="str">
        <f>IF(C281="","",COUNTIF($B$14:$C$462,C281))</f>
        <v/>
      </c>
      <c r="Z282" s="195" t="str">
        <f t="shared" ref="Z282" si="606">IF(C281="","",COUNTIF($J$14:$J$463,J282))</f>
        <v/>
      </c>
      <c r="AA282" s="195" t="str">
        <f t="shared" ref="AA282" si="607">IF(C281="","",IF(AND(Y282&gt;1,Z282&gt;1),1,""))</f>
        <v/>
      </c>
      <c r="AB282" s="195" t="str">
        <f t="shared" si="583"/>
        <v/>
      </c>
      <c r="AC282" s="195" t="str">
        <f t="shared" si="584"/>
        <v/>
      </c>
      <c r="AD282" s="195" t="str">
        <f t="shared" si="585"/>
        <v/>
      </c>
      <c r="AE282" s="195" t="str">
        <f t="shared" si="585"/>
        <v/>
      </c>
      <c r="AF282" s="195" t="str">
        <f t="shared" si="578"/>
        <v/>
      </c>
      <c r="AG282" s="195" t="str">
        <f t="shared" si="578"/>
        <v/>
      </c>
      <c r="AH282" s="195" t="str">
        <f t="shared" si="578"/>
        <v/>
      </c>
      <c r="AI282" s="195" t="str">
        <f t="shared" si="578"/>
        <v/>
      </c>
      <c r="AJ282" s="195" t="str">
        <f t="shared" si="578"/>
        <v/>
      </c>
      <c r="AK282" s="195" t="str">
        <f t="shared" si="578"/>
        <v/>
      </c>
      <c r="AL282" s="195" t="str">
        <f t="shared" si="578"/>
        <v/>
      </c>
      <c r="AM282" s="195" t="str">
        <f t="shared" si="578"/>
        <v/>
      </c>
      <c r="AN282" s="195" t="str">
        <f t="shared" si="578"/>
        <v/>
      </c>
      <c r="AO282" s="195" t="str">
        <f t="shared" si="578"/>
        <v/>
      </c>
      <c r="AP282" s="195" t="str">
        <f t="shared" si="578"/>
        <v/>
      </c>
      <c r="AQ282" s="196" t="str">
        <f>IF(J282&gt;0,"",IF(J283&gt;0,1,""))</f>
        <v/>
      </c>
      <c r="AR282" s="196" t="str">
        <f>IF(J282="","",IF(C281&gt;0,"",1))</f>
        <v/>
      </c>
      <c r="AS282" s="195" t="str">
        <f t="shared" si="579"/>
        <v/>
      </c>
      <c r="AT282" s="195" t="str">
        <f t="shared" si="579"/>
        <v/>
      </c>
      <c r="AU282" s="195" t="str">
        <f t="shared" si="579"/>
        <v/>
      </c>
      <c r="AV282" s="195" t="str">
        <f t="shared" si="579"/>
        <v/>
      </c>
      <c r="AW282" s="196"/>
      <c r="AX282" s="195" t="str">
        <f t="shared" si="580"/>
        <v/>
      </c>
      <c r="AY282" s="195" t="str">
        <f t="shared" si="580"/>
        <v/>
      </c>
      <c r="AZ282" s="195" t="str">
        <f t="shared" si="580"/>
        <v/>
      </c>
      <c r="BA282" s="195" t="str">
        <f t="shared" si="580"/>
        <v/>
      </c>
    </row>
    <row r="283" spans="1:53" s="17" customFormat="1" ht="18" customHeight="1" thickBot="1">
      <c r="A283" s="345"/>
      <c r="B283" s="401" t="s">
        <v>35</v>
      </c>
      <c r="C283" s="392"/>
      <c r="D283" s="102"/>
      <c r="E283" s="102"/>
      <c r="F283" s="103"/>
      <c r="G283" s="354"/>
      <c r="H283" s="354"/>
      <c r="I283" s="10" t="s">
        <v>36</v>
      </c>
      <c r="J283" s="100"/>
      <c r="K283" s="11" t="str">
        <f>IF(J283&gt;0,VLOOKUP(J283,女子登録情報!$J$2:$K$21,2,0),"")</f>
        <v/>
      </c>
      <c r="L283" s="12" t="s">
        <v>37</v>
      </c>
      <c r="M283" s="214"/>
      <c r="N283" s="101" t="str">
        <f t="shared" si="575"/>
        <v/>
      </c>
      <c r="O283" s="200"/>
      <c r="P283" s="394"/>
      <c r="Q283" s="395"/>
      <c r="R283" s="396"/>
      <c r="S283" s="331"/>
      <c r="T283" s="331"/>
      <c r="Y283" s="195" t="str">
        <f>IF(C281="","",COUNTIF($B$14:$C$462,C281))</f>
        <v/>
      </c>
      <c r="Z283" s="195" t="str">
        <f t="shared" ref="Z283" si="608">IF(C281="","",COUNTIF($J$14:$J$463,J283))</f>
        <v/>
      </c>
      <c r="AA283" s="195" t="str">
        <f t="shared" ref="AA283" si="609">IF(C281="","",IF(AND(Y283&gt;1,Z283&gt;1),1,""))</f>
        <v/>
      </c>
      <c r="AB283" s="195" t="str">
        <f t="shared" si="583"/>
        <v/>
      </c>
      <c r="AC283" s="195" t="str">
        <f t="shared" si="584"/>
        <v/>
      </c>
      <c r="AD283" s="195" t="str">
        <f t="shared" si="585"/>
        <v/>
      </c>
      <c r="AE283" s="195" t="str">
        <f t="shared" si="585"/>
        <v/>
      </c>
      <c r="AF283" s="195" t="str">
        <f t="shared" si="578"/>
        <v/>
      </c>
      <c r="AG283" s="195" t="str">
        <f t="shared" si="578"/>
        <v/>
      </c>
      <c r="AH283" s="195" t="str">
        <f t="shared" si="578"/>
        <v/>
      </c>
      <c r="AI283" s="195" t="str">
        <f t="shared" si="578"/>
        <v/>
      </c>
      <c r="AJ283" s="195" t="str">
        <f t="shared" si="578"/>
        <v/>
      </c>
      <c r="AK283" s="195" t="str">
        <f t="shared" si="578"/>
        <v/>
      </c>
      <c r="AL283" s="195" t="str">
        <f t="shared" si="578"/>
        <v/>
      </c>
      <c r="AM283" s="195" t="str">
        <f t="shared" si="578"/>
        <v/>
      </c>
      <c r="AN283" s="195" t="str">
        <f t="shared" si="578"/>
        <v/>
      </c>
      <c r="AO283" s="195" t="str">
        <f t="shared" si="578"/>
        <v/>
      </c>
      <c r="AP283" s="195" t="str">
        <f t="shared" si="578"/>
        <v/>
      </c>
      <c r="AQ283" s="196" t="str">
        <f>IF(C281="","",IF(S281&gt;0,"",IF(T281&gt;0,"",IF(COUNTBLANK(J281:J283)&lt;3,"",1))))</f>
        <v/>
      </c>
      <c r="AR283" s="196" t="str">
        <f>IF(J283="","",IF(C281&gt;0,"",1))</f>
        <v/>
      </c>
      <c r="AS283" s="195" t="str">
        <f t="shared" si="579"/>
        <v/>
      </c>
      <c r="AT283" s="195" t="str">
        <f t="shared" si="579"/>
        <v/>
      </c>
      <c r="AU283" s="195" t="str">
        <f t="shared" si="579"/>
        <v/>
      </c>
      <c r="AV283" s="195" t="str">
        <f t="shared" si="579"/>
        <v/>
      </c>
      <c r="AW283" s="196"/>
      <c r="AX283" s="195" t="str">
        <f t="shared" si="580"/>
        <v/>
      </c>
      <c r="AY283" s="195" t="str">
        <f t="shared" si="580"/>
        <v/>
      </c>
      <c r="AZ283" s="195" t="str">
        <f t="shared" si="580"/>
        <v/>
      </c>
      <c r="BA283" s="195" t="str">
        <f t="shared" si="580"/>
        <v/>
      </c>
    </row>
    <row r="284" spans="1:53" s="17" customFormat="1" ht="18" customHeight="1" thickTop="1" thickBot="1">
      <c r="A284" s="343">
        <v>91</v>
      </c>
      <c r="B284" s="397" t="s">
        <v>1234</v>
      </c>
      <c r="C284" s="399"/>
      <c r="D284" s="399" t="str">
        <f>IF(C284&gt;0,VLOOKUP(C284,女子登録情報!$A$1:$H$2000,3,0),"")</f>
        <v/>
      </c>
      <c r="E284" s="399" t="str">
        <f>IF(C284&gt;0,VLOOKUP(C284,女子登録情報!$A$1:$H$2000,4,0),"")</f>
        <v/>
      </c>
      <c r="F284" s="97" t="str">
        <f>IF(C284&gt;0,VLOOKUP(C284,女子登録情報!$A$1:$H$2000,8,0),"")</f>
        <v/>
      </c>
      <c r="G284" s="352" t="e">
        <f>IF(F285&gt;0,VLOOKUP(F285,女子登録情報!$M$2:$N$48,2,0),"")</f>
        <v>#N/A</v>
      </c>
      <c r="H284" s="352" t="str">
        <f>IF(C284&gt;0,TEXT(C284,"100000000"),"")</f>
        <v/>
      </c>
      <c r="I284" s="6" t="s">
        <v>29</v>
      </c>
      <c r="J284" s="99"/>
      <c r="K284" s="7" t="str">
        <f>IF(J284&gt;0,VLOOKUP(J284,女子登録情報!$J$1:$K$21,2,0),"")</f>
        <v/>
      </c>
      <c r="L284" s="6" t="s">
        <v>32</v>
      </c>
      <c r="M284" s="205"/>
      <c r="N284" s="101" t="str">
        <f t="shared" si="575"/>
        <v/>
      </c>
      <c r="O284" s="197"/>
      <c r="P284" s="373"/>
      <c r="Q284" s="374"/>
      <c r="R284" s="375"/>
      <c r="S284" s="329" t="str">
        <f>IF(C284="","",IF(COUNTIF('様式Ⅱ(女子4×100mR)'!$C$18:$C$29,C284)=0,"",$A$5))</f>
        <v/>
      </c>
      <c r="T284" s="329" t="str">
        <f>IF(C284="","",IF(COUNTIF('様式Ⅱ(女子4×400mR)'!$C$18:$C$29,C284)=0,"",$A$5))</f>
        <v/>
      </c>
      <c r="Y284" s="195" t="str">
        <f>IF(C284="","",COUNTIF($B$14:$C$462,C284))</f>
        <v/>
      </c>
      <c r="Z284" s="195" t="str">
        <f t="shared" ref="Z284" si="610">IF(C284="","",COUNTIF($J$14:$J$463,J284))</f>
        <v/>
      </c>
      <c r="AA284" s="195" t="str">
        <f t="shared" ref="AA284" si="611">IF(C284="","",IF(AND(Y284&gt;1,Z284&gt;1),1,""))</f>
        <v/>
      </c>
      <c r="AB284" s="195" t="str">
        <f t="shared" si="583"/>
        <v/>
      </c>
      <c r="AC284" s="195" t="str">
        <f t="shared" si="584"/>
        <v/>
      </c>
      <c r="AD284" s="195" t="str">
        <f t="shared" si="585"/>
        <v/>
      </c>
      <c r="AE284" s="195" t="str">
        <f t="shared" si="585"/>
        <v/>
      </c>
      <c r="AF284" s="195" t="str">
        <f t="shared" si="578"/>
        <v/>
      </c>
      <c r="AG284" s="195" t="str">
        <f t="shared" si="578"/>
        <v/>
      </c>
      <c r="AH284" s="195" t="str">
        <f t="shared" si="578"/>
        <v/>
      </c>
      <c r="AI284" s="195" t="str">
        <f t="shared" si="578"/>
        <v/>
      </c>
      <c r="AJ284" s="195" t="str">
        <f t="shared" si="578"/>
        <v/>
      </c>
      <c r="AK284" s="195" t="str">
        <f t="shared" si="578"/>
        <v/>
      </c>
      <c r="AL284" s="195" t="str">
        <f t="shared" si="578"/>
        <v/>
      </c>
      <c r="AM284" s="195" t="str">
        <f t="shared" si="578"/>
        <v/>
      </c>
      <c r="AN284" s="195" t="str">
        <f t="shared" si="578"/>
        <v/>
      </c>
      <c r="AO284" s="195" t="str">
        <f t="shared" si="578"/>
        <v/>
      </c>
      <c r="AP284" s="195" t="str">
        <f t="shared" si="578"/>
        <v/>
      </c>
      <c r="AQ284" s="196" t="str">
        <f>IF(J284&gt;0,"",IF(J285&gt;0,1,""))</f>
        <v/>
      </c>
      <c r="AR284" s="196" t="str">
        <f>IF(J284="","",IF(C284&gt;0,"",1))</f>
        <v/>
      </c>
      <c r="AS284" s="195" t="str">
        <f t="shared" si="579"/>
        <v/>
      </c>
      <c r="AT284" s="195" t="str">
        <f t="shared" si="579"/>
        <v/>
      </c>
      <c r="AU284" s="195" t="str">
        <f t="shared" si="579"/>
        <v/>
      </c>
      <c r="AV284" s="195" t="str">
        <f t="shared" si="579"/>
        <v/>
      </c>
      <c r="AW284" s="196">
        <f>COUNTIF($C$14:C284,C284)</f>
        <v>0</v>
      </c>
      <c r="AX284" s="195" t="str">
        <f t="shared" si="580"/>
        <v/>
      </c>
      <c r="AY284" s="195" t="str">
        <f t="shared" si="580"/>
        <v/>
      </c>
      <c r="AZ284" s="195" t="str">
        <f t="shared" si="580"/>
        <v/>
      </c>
      <c r="BA284" s="195" t="str">
        <f t="shared" si="580"/>
        <v/>
      </c>
    </row>
    <row r="285" spans="1:53" s="17" customFormat="1" ht="18" customHeight="1" thickBot="1">
      <c r="A285" s="344"/>
      <c r="B285" s="398"/>
      <c r="C285" s="400"/>
      <c r="D285" s="400"/>
      <c r="E285" s="400"/>
      <c r="F285" s="98" t="str">
        <f>IF(C284&gt;0,VLOOKUP(C284,女子登録情報!$A$1:$H$2000,5,0),"")</f>
        <v/>
      </c>
      <c r="G285" s="353"/>
      <c r="H285" s="353"/>
      <c r="I285" s="9" t="s">
        <v>33</v>
      </c>
      <c r="J285" s="99"/>
      <c r="K285" s="7" t="str">
        <f>IF(J285&gt;0,VLOOKUP(J285,女子登録情報!$J$2:$K$21,2,0),"")</f>
        <v/>
      </c>
      <c r="L285" s="9" t="s">
        <v>34</v>
      </c>
      <c r="M285" s="213"/>
      <c r="N285" s="101" t="str">
        <f t="shared" si="575"/>
        <v/>
      </c>
      <c r="O285" s="197"/>
      <c r="P285" s="387"/>
      <c r="Q285" s="388"/>
      <c r="R285" s="389"/>
      <c r="S285" s="330"/>
      <c r="T285" s="330"/>
      <c r="Y285" s="195" t="str">
        <f>IF(C284="","",COUNTIF($B$14:$C$462,C284))</f>
        <v/>
      </c>
      <c r="Z285" s="195" t="str">
        <f t="shared" ref="Z285" si="612">IF(C284="","",COUNTIF($J$14:$J$463,J285))</f>
        <v/>
      </c>
      <c r="AA285" s="195" t="str">
        <f t="shared" ref="AA285" si="613">IF(C284="","",IF(AND(Y285&gt;1,Z285&gt;1),1,""))</f>
        <v/>
      </c>
      <c r="AB285" s="195" t="str">
        <f t="shared" si="583"/>
        <v/>
      </c>
      <c r="AC285" s="195" t="str">
        <f t="shared" si="584"/>
        <v/>
      </c>
      <c r="AD285" s="195" t="str">
        <f t="shared" si="585"/>
        <v/>
      </c>
      <c r="AE285" s="195" t="str">
        <f t="shared" si="585"/>
        <v/>
      </c>
      <c r="AF285" s="195" t="str">
        <f t="shared" si="578"/>
        <v/>
      </c>
      <c r="AG285" s="195" t="str">
        <f t="shared" si="578"/>
        <v/>
      </c>
      <c r="AH285" s="195" t="str">
        <f t="shared" si="578"/>
        <v/>
      </c>
      <c r="AI285" s="195" t="str">
        <f t="shared" si="578"/>
        <v/>
      </c>
      <c r="AJ285" s="195" t="str">
        <f t="shared" si="578"/>
        <v/>
      </c>
      <c r="AK285" s="195" t="str">
        <f t="shared" si="578"/>
        <v/>
      </c>
      <c r="AL285" s="195" t="str">
        <f t="shared" si="578"/>
        <v/>
      </c>
      <c r="AM285" s="195" t="str">
        <f t="shared" si="578"/>
        <v/>
      </c>
      <c r="AN285" s="195" t="str">
        <f t="shared" si="578"/>
        <v/>
      </c>
      <c r="AO285" s="195" t="str">
        <f t="shared" si="578"/>
        <v/>
      </c>
      <c r="AP285" s="195" t="str">
        <f t="shared" si="578"/>
        <v/>
      </c>
      <c r="AQ285" s="196" t="str">
        <f>IF(J285&gt;0,"",IF(J286&gt;0,1,""))</f>
        <v/>
      </c>
      <c r="AR285" s="196" t="str">
        <f>IF(J285="","",IF(C284&gt;0,"",1))</f>
        <v/>
      </c>
      <c r="AS285" s="195" t="str">
        <f t="shared" si="579"/>
        <v/>
      </c>
      <c r="AT285" s="195" t="str">
        <f t="shared" si="579"/>
        <v/>
      </c>
      <c r="AU285" s="195" t="str">
        <f t="shared" si="579"/>
        <v/>
      </c>
      <c r="AV285" s="195" t="str">
        <f t="shared" si="579"/>
        <v/>
      </c>
      <c r="AW285" s="196"/>
      <c r="AX285" s="195" t="str">
        <f t="shared" si="580"/>
        <v/>
      </c>
      <c r="AY285" s="195" t="str">
        <f t="shared" si="580"/>
        <v/>
      </c>
      <c r="AZ285" s="195" t="str">
        <f t="shared" si="580"/>
        <v/>
      </c>
      <c r="BA285" s="195" t="str">
        <f t="shared" si="580"/>
        <v/>
      </c>
    </row>
    <row r="286" spans="1:53" s="17" customFormat="1" ht="18" customHeight="1" thickBot="1">
      <c r="A286" s="345"/>
      <c r="B286" s="401" t="s">
        <v>35</v>
      </c>
      <c r="C286" s="392"/>
      <c r="D286" s="102"/>
      <c r="E286" s="102"/>
      <c r="F286" s="103"/>
      <c r="G286" s="354"/>
      <c r="H286" s="354"/>
      <c r="I286" s="10" t="s">
        <v>36</v>
      </c>
      <c r="J286" s="100"/>
      <c r="K286" s="11" t="str">
        <f>IF(J286&gt;0,VLOOKUP(J286,女子登録情報!$J$2:$K$21,2,0),"")</f>
        <v/>
      </c>
      <c r="L286" s="12" t="s">
        <v>37</v>
      </c>
      <c r="M286" s="214"/>
      <c r="N286" s="101" t="str">
        <f t="shared" si="575"/>
        <v/>
      </c>
      <c r="O286" s="200"/>
      <c r="P286" s="394"/>
      <c r="Q286" s="395"/>
      <c r="R286" s="396"/>
      <c r="S286" s="331"/>
      <c r="T286" s="331"/>
      <c r="Y286" s="195" t="str">
        <f>IF(C284="","",COUNTIF($B$14:$C$462,C284))</f>
        <v/>
      </c>
      <c r="Z286" s="195" t="str">
        <f t="shared" ref="Z286" si="614">IF(C284="","",COUNTIF($J$14:$J$463,J286))</f>
        <v/>
      </c>
      <c r="AA286" s="195" t="str">
        <f t="shared" ref="AA286" si="615">IF(C284="","",IF(AND(Y286&gt;1,Z286&gt;1),1,""))</f>
        <v/>
      </c>
      <c r="AB286" s="195" t="str">
        <f t="shared" si="583"/>
        <v/>
      </c>
      <c r="AC286" s="195" t="str">
        <f t="shared" si="584"/>
        <v/>
      </c>
      <c r="AD286" s="195" t="str">
        <f t="shared" si="585"/>
        <v/>
      </c>
      <c r="AE286" s="195" t="str">
        <f t="shared" si="585"/>
        <v/>
      </c>
      <c r="AF286" s="195" t="str">
        <f t="shared" si="578"/>
        <v/>
      </c>
      <c r="AG286" s="195" t="str">
        <f t="shared" si="578"/>
        <v/>
      </c>
      <c r="AH286" s="195" t="str">
        <f t="shared" si="578"/>
        <v/>
      </c>
      <c r="AI286" s="195" t="str">
        <f t="shared" si="578"/>
        <v/>
      </c>
      <c r="AJ286" s="195" t="str">
        <f t="shared" si="578"/>
        <v/>
      </c>
      <c r="AK286" s="195" t="str">
        <f t="shared" si="578"/>
        <v/>
      </c>
      <c r="AL286" s="195" t="str">
        <f t="shared" si="578"/>
        <v/>
      </c>
      <c r="AM286" s="195" t="str">
        <f t="shared" si="578"/>
        <v/>
      </c>
      <c r="AN286" s="195" t="str">
        <f t="shared" si="578"/>
        <v/>
      </c>
      <c r="AO286" s="195" t="str">
        <f t="shared" si="578"/>
        <v/>
      </c>
      <c r="AP286" s="195" t="str">
        <f t="shared" si="578"/>
        <v/>
      </c>
      <c r="AQ286" s="196" t="str">
        <f>IF(C284="","",IF(S284&gt;0,"",IF(T284&gt;0,"",IF(COUNTBLANK(J284:J286)&lt;3,"",1))))</f>
        <v/>
      </c>
      <c r="AR286" s="196" t="str">
        <f>IF(J286="","",IF(C284&gt;0,"",1))</f>
        <v/>
      </c>
      <c r="AS286" s="195" t="str">
        <f t="shared" ref="AS286:AV301" si="616">IF($J286="","",COUNTIF($M286,AS$13))</f>
        <v/>
      </c>
      <c r="AT286" s="195" t="str">
        <f t="shared" si="616"/>
        <v/>
      </c>
      <c r="AU286" s="195" t="str">
        <f t="shared" si="616"/>
        <v/>
      </c>
      <c r="AV286" s="195" t="str">
        <f t="shared" si="616"/>
        <v/>
      </c>
      <c r="AW286" s="196"/>
      <c r="AX286" s="195" t="str">
        <f t="shared" ref="AX286:BA301" si="617">IF($J286="","",COUNTIF($M286,AX$13))</f>
        <v/>
      </c>
      <c r="AY286" s="195" t="str">
        <f t="shared" si="617"/>
        <v/>
      </c>
      <c r="AZ286" s="195" t="str">
        <f t="shared" si="617"/>
        <v/>
      </c>
      <c r="BA286" s="195" t="str">
        <f t="shared" si="617"/>
        <v/>
      </c>
    </row>
    <row r="287" spans="1:53" s="17" customFormat="1" ht="18" customHeight="1" thickTop="1" thickBot="1">
      <c r="A287" s="343">
        <v>92</v>
      </c>
      <c r="B287" s="397" t="s">
        <v>1234</v>
      </c>
      <c r="C287" s="399"/>
      <c r="D287" s="399" t="str">
        <f>IF(C287&gt;0,VLOOKUP(C287,女子登録情報!$A$1:$H$2000,3,0),"")</f>
        <v/>
      </c>
      <c r="E287" s="399" t="str">
        <f>IF(C287&gt;0,VLOOKUP(C287,女子登録情報!$A$1:$H$2000,4,0),"")</f>
        <v/>
      </c>
      <c r="F287" s="97" t="str">
        <f>IF(C287&gt;0,VLOOKUP(C287,女子登録情報!$A$1:$H$2000,8,0),"")</f>
        <v/>
      </c>
      <c r="G287" s="352" t="e">
        <f>IF(F288&gt;0,VLOOKUP(F288,女子登録情報!$M$2:$N$48,2,0),"")</f>
        <v>#N/A</v>
      </c>
      <c r="H287" s="352" t="str">
        <f>IF(C287&gt;0,TEXT(C287,"100000000"),"")</f>
        <v/>
      </c>
      <c r="I287" s="6" t="s">
        <v>29</v>
      </c>
      <c r="J287" s="99"/>
      <c r="K287" s="7" t="str">
        <f>IF(J287&gt;0,VLOOKUP(J287,女子登録情報!$J$1:$K$21,2,0),"")</f>
        <v/>
      </c>
      <c r="L287" s="6" t="s">
        <v>32</v>
      </c>
      <c r="M287" s="205"/>
      <c r="N287" s="101" t="str">
        <f t="shared" si="575"/>
        <v/>
      </c>
      <c r="O287" s="197"/>
      <c r="P287" s="373"/>
      <c r="Q287" s="374"/>
      <c r="R287" s="375"/>
      <c r="S287" s="329" t="str">
        <f>IF(C287="","",IF(COUNTIF('様式Ⅱ(女子4×100mR)'!$C$18:$C$29,C287)=0,"",$A$5))</f>
        <v/>
      </c>
      <c r="T287" s="329" t="str">
        <f>IF(C287="","",IF(COUNTIF('様式Ⅱ(女子4×400mR)'!$C$18:$C$29,C287)=0,"",$A$5))</f>
        <v/>
      </c>
      <c r="Y287" s="195" t="str">
        <f>IF(C287="","",COUNTIF($B$14:$C$462,C287))</f>
        <v/>
      </c>
      <c r="Z287" s="195" t="str">
        <f t="shared" ref="Z287" si="618">IF(C287="","",COUNTIF($J$14:$J$463,J287))</f>
        <v/>
      </c>
      <c r="AA287" s="195" t="str">
        <f t="shared" ref="AA287" si="619">IF(C287="","",IF(AND(Y287&gt;1,Z287&gt;1),1,""))</f>
        <v/>
      </c>
      <c r="AB287" s="195" t="str">
        <f t="shared" si="583"/>
        <v/>
      </c>
      <c r="AC287" s="195" t="str">
        <f t="shared" si="584"/>
        <v/>
      </c>
      <c r="AD287" s="195" t="str">
        <f t="shared" si="585"/>
        <v/>
      </c>
      <c r="AE287" s="195" t="str">
        <f t="shared" si="585"/>
        <v/>
      </c>
      <c r="AF287" s="195" t="str">
        <f t="shared" si="578"/>
        <v/>
      </c>
      <c r="AG287" s="195" t="str">
        <f t="shared" si="578"/>
        <v/>
      </c>
      <c r="AH287" s="195" t="str">
        <f t="shared" si="578"/>
        <v/>
      </c>
      <c r="AI287" s="195" t="str">
        <f t="shared" si="578"/>
        <v/>
      </c>
      <c r="AJ287" s="195" t="str">
        <f t="shared" si="578"/>
        <v/>
      </c>
      <c r="AK287" s="195" t="str">
        <f t="shared" si="578"/>
        <v/>
      </c>
      <c r="AL287" s="195" t="str">
        <f t="shared" si="578"/>
        <v/>
      </c>
      <c r="AM287" s="195" t="str">
        <f t="shared" si="578"/>
        <v/>
      </c>
      <c r="AN287" s="195" t="str">
        <f t="shared" si="578"/>
        <v/>
      </c>
      <c r="AO287" s="195" t="str">
        <f t="shared" si="578"/>
        <v/>
      </c>
      <c r="AP287" s="195" t="str">
        <f t="shared" si="578"/>
        <v/>
      </c>
      <c r="AQ287" s="196" t="str">
        <f>IF(J287&gt;0,"",IF(J288&gt;0,1,""))</f>
        <v/>
      </c>
      <c r="AR287" s="196" t="str">
        <f>IF(J287="","",IF(C287&gt;0,"",1))</f>
        <v/>
      </c>
      <c r="AS287" s="195" t="str">
        <f t="shared" si="616"/>
        <v/>
      </c>
      <c r="AT287" s="195" t="str">
        <f t="shared" si="616"/>
        <v/>
      </c>
      <c r="AU287" s="195" t="str">
        <f t="shared" si="616"/>
        <v/>
      </c>
      <c r="AV287" s="195" t="str">
        <f t="shared" si="616"/>
        <v/>
      </c>
      <c r="AW287" s="196">
        <f>COUNTIF($C$14:C287,C287)</f>
        <v>0</v>
      </c>
      <c r="AX287" s="195" t="str">
        <f t="shared" si="617"/>
        <v/>
      </c>
      <c r="AY287" s="195" t="str">
        <f t="shared" si="617"/>
        <v/>
      </c>
      <c r="AZ287" s="195" t="str">
        <f t="shared" si="617"/>
        <v/>
      </c>
      <c r="BA287" s="195" t="str">
        <f t="shared" si="617"/>
        <v/>
      </c>
    </row>
    <row r="288" spans="1:53" s="17" customFormat="1" ht="18" customHeight="1" thickBot="1">
      <c r="A288" s="344"/>
      <c r="B288" s="398"/>
      <c r="C288" s="400"/>
      <c r="D288" s="400"/>
      <c r="E288" s="400"/>
      <c r="F288" s="98" t="str">
        <f>IF(C287&gt;0,VLOOKUP(C287,女子登録情報!$A$1:$H$2000,5,0),"")</f>
        <v/>
      </c>
      <c r="G288" s="353"/>
      <c r="H288" s="353"/>
      <c r="I288" s="9" t="s">
        <v>33</v>
      </c>
      <c r="J288" s="99"/>
      <c r="K288" s="7" t="str">
        <f>IF(J288&gt;0,VLOOKUP(J288,女子登録情報!$J$2:$K$21,2,0),"")</f>
        <v/>
      </c>
      <c r="L288" s="9" t="s">
        <v>34</v>
      </c>
      <c r="M288" s="213"/>
      <c r="N288" s="101" t="str">
        <f t="shared" si="575"/>
        <v/>
      </c>
      <c r="O288" s="197"/>
      <c r="P288" s="387"/>
      <c r="Q288" s="388"/>
      <c r="R288" s="389"/>
      <c r="S288" s="330"/>
      <c r="T288" s="330"/>
      <c r="Y288" s="195" t="str">
        <f>IF(C287="","",COUNTIF($B$14:$C$462,C287))</f>
        <v/>
      </c>
      <c r="Z288" s="195" t="str">
        <f t="shared" ref="Z288" si="620">IF(C287="","",COUNTIF($J$14:$J$463,J288))</f>
        <v/>
      </c>
      <c r="AA288" s="195" t="str">
        <f t="shared" ref="AA288" si="621">IF(C287="","",IF(AND(Y288&gt;1,Z288&gt;1),1,""))</f>
        <v/>
      </c>
      <c r="AB288" s="195" t="str">
        <f t="shared" si="583"/>
        <v/>
      </c>
      <c r="AC288" s="195" t="str">
        <f t="shared" si="584"/>
        <v/>
      </c>
      <c r="AD288" s="195" t="str">
        <f t="shared" si="585"/>
        <v/>
      </c>
      <c r="AE288" s="195" t="str">
        <f t="shared" si="585"/>
        <v/>
      </c>
      <c r="AF288" s="195" t="str">
        <f t="shared" si="578"/>
        <v/>
      </c>
      <c r="AG288" s="195" t="str">
        <f t="shared" si="578"/>
        <v/>
      </c>
      <c r="AH288" s="195" t="str">
        <f t="shared" si="578"/>
        <v/>
      </c>
      <c r="AI288" s="195" t="str">
        <f t="shared" si="578"/>
        <v/>
      </c>
      <c r="AJ288" s="195" t="str">
        <f t="shared" si="578"/>
        <v/>
      </c>
      <c r="AK288" s="195" t="str">
        <f t="shared" si="578"/>
        <v/>
      </c>
      <c r="AL288" s="195" t="str">
        <f t="shared" si="578"/>
        <v/>
      </c>
      <c r="AM288" s="195" t="str">
        <f t="shared" si="578"/>
        <v/>
      </c>
      <c r="AN288" s="195" t="str">
        <f t="shared" si="578"/>
        <v/>
      </c>
      <c r="AO288" s="195" t="str">
        <f t="shared" si="578"/>
        <v/>
      </c>
      <c r="AP288" s="195" t="str">
        <f t="shared" si="578"/>
        <v/>
      </c>
      <c r="AQ288" s="196" t="str">
        <f>IF(J288&gt;0,"",IF(J289&gt;0,1,""))</f>
        <v/>
      </c>
      <c r="AR288" s="196" t="str">
        <f>IF(J288="","",IF(C287&gt;0,"",1))</f>
        <v/>
      </c>
      <c r="AS288" s="195" t="str">
        <f t="shared" si="616"/>
        <v/>
      </c>
      <c r="AT288" s="195" t="str">
        <f t="shared" si="616"/>
        <v/>
      </c>
      <c r="AU288" s="195" t="str">
        <f t="shared" si="616"/>
        <v/>
      </c>
      <c r="AV288" s="195" t="str">
        <f t="shared" si="616"/>
        <v/>
      </c>
      <c r="AW288" s="196"/>
      <c r="AX288" s="195" t="str">
        <f t="shared" si="617"/>
        <v/>
      </c>
      <c r="AY288" s="195" t="str">
        <f t="shared" si="617"/>
        <v/>
      </c>
      <c r="AZ288" s="195" t="str">
        <f t="shared" si="617"/>
        <v/>
      </c>
      <c r="BA288" s="195" t="str">
        <f t="shared" si="617"/>
        <v/>
      </c>
    </row>
    <row r="289" spans="1:53" s="17" customFormat="1" ht="18" customHeight="1" thickBot="1">
      <c r="A289" s="345"/>
      <c r="B289" s="401" t="s">
        <v>35</v>
      </c>
      <c r="C289" s="392"/>
      <c r="D289" s="102"/>
      <c r="E289" s="102"/>
      <c r="F289" s="103"/>
      <c r="G289" s="354"/>
      <c r="H289" s="354"/>
      <c r="I289" s="10" t="s">
        <v>36</v>
      </c>
      <c r="J289" s="100"/>
      <c r="K289" s="11" t="str">
        <f>IF(J289&gt;0,VLOOKUP(J289,女子登録情報!$J$2:$K$21,2,0),"")</f>
        <v/>
      </c>
      <c r="L289" s="12" t="s">
        <v>37</v>
      </c>
      <c r="M289" s="214"/>
      <c r="N289" s="101" t="str">
        <f t="shared" si="575"/>
        <v/>
      </c>
      <c r="O289" s="200"/>
      <c r="P289" s="394"/>
      <c r="Q289" s="395"/>
      <c r="R289" s="396"/>
      <c r="S289" s="331"/>
      <c r="T289" s="331"/>
      <c r="Y289" s="195" t="str">
        <f>IF(C287="","",COUNTIF($B$14:$C$462,C287))</f>
        <v/>
      </c>
      <c r="Z289" s="195" t="str">
        <f t="shared" ref="Z289" si="622">IF(C287="","",COUNTIF($J$14:$J$463,J289))</f>
        <v/>
      </c>
      <c r="AA289" s="195" t="str">
        <f t="shared" ref="AA289" si="623">IF(C287="","",IF(AND(Y289&gt;1,Z289&gt;1),1,""))</f>
        <v/>
      </c>
      <c r="AB289" s="195" t="str">
        <f t="shared" si="583"/>
        <v/>
      </c>
      <c r="AC289" s="195" t="str">
        <f t="shared" si="584"/>
        <v/>
      </c>
      <c r="AD289" s="195" t="str">
        <f t="shared" si="585"/>
        <v/>
      </c>
      <c r="AE289" s="195" t="str">
        <f t="shared" si="585"/>
        <v/>
      </c>
      <c r="AF289" s="195" t="str">
        <f t="shared" si="578"/>
        <v/>
      </c>
      <c r="AG289" s="195" t="str">
        <f t="shared" si="578"/>
        <v/>
      </c>
      <c r="AH289" s="195" t="str">
        <f t="shared" si="578"/>
        <v/>
      </c>
      <c r="AI289" s="195" t="str">
        <f t="shared" si="578"/>
        <v/>
      </c>
      <c r="AJ289" s="195" t="str">
        <f t="shared" si="578"/>
        <v/>
      </c>
      <c r="AK289" s="195" t="str">
        <f t="shared" si="578"/>
        <v/>
      </c>
      <c r="AL289" s="195" t="str">
        <f t="shared" si="578"/>
        <v/>
      </c>
      <c r="AM289" s="195" t="str">
        <f t="shared" si="578"/>
        <v/>
      </c>
      <c r="AN289" s="195" t="str">
        <f t="shared" si="578"/>
        <v/>
      </c>
      <c r="AO289" s="195" t="str">
        <f t="shared" si="578"/>
        <v/>
      </c>
      <c r="AP289" s="195" t="str">
        <f t="shared" si="578"/>
        <v/>
      </c>
      <c r="AQ289" s="196" t="str">
        <f>IF(C287="","",IF(S287&gt;0,"",IF(T287&gt;0,"",IF(COUNTBLANK(J287:J289)&lt;3,"",1))))</f>
        <v/>
      </c>
      <c r="AR289" s="196" t="str">
        <f>IF(J289="","",IF(C287&gt;0,"",1))</f>
        <v/>
      </c>
      <c r="AS289" s="195" t="str">
        <f t="shared" si="616"/>
        <v/>
      </c>
      <c r="AT289" s="195" t="str">
        <f t="shared" si="616"/>
        <v/>
      </c>
      <c r="AU289" s="195" t="str">
        <f t="shared" si="616"/>
        <v/>
      </c>
      <c r="AV289" s="195" t="str">
        <f t="shared" si="616"/>
        <v/>
      </c>
      <c r="AW289" s="196"/>
      <c r="AX289" s="195" t="str">
        <f t="shared" si="617"/>
        <v/>
      </c>
      <c r="AY289" s="195" t="str">
        <f t="shared" si="617"/>
        <v/>
      </c>
      <c r="AZ289" s="195" t="str">
        <f t="shared" si="617"/>
        <v/>
      </c>
      <c r="BA289" s="195" t="str">
        <f t="shared" si="617"/>
        <v/>
      </c>
    </row>
    <row r="290" spans="1:53" s="17" customFormat="1" ht="18" customHeight="1" thickTop="1" thickBot="1">
      <c r="A290" s="343">
        <v>93</v>
      </c>
      <c r="B290" s="397" t="s">
        <v>1234</v>
      </c>
      <c r="C290" s="399"/>
      <c r="D290" s="399" t="str">
        <f>IF(C290&gt;0,VLOOKUP(C290,女子登録情報!$A$1:$H$2000,3,0),"")</f>
        <v/>
      </c>
      <c r="E290" s="399" t="str">
        <f>IF(C290&gt;0,VLOOKUP(C290,女子登録情報!$A$1:$H$2000,4,0),"")</f>
        <v/>
      </c>
      <c r="F290" s="97" t="str">
        <f>IF(C290&gt;0,VLOOKUP(C290,女子登録情報!$A$1:$H$2000,8,0),"")</f>
        <v/>
      </c>
      <c r="G290" s="352" t="e">
        <f>IF(F291&gt;0,VLOOKUP(F291,女子登録情報!$M$2:$N$48,2,0),"")</f>
        <v>#N/A</v>
      </c>
      <c r="H290" s="352" t="str">
        <f>IF(C290&gt;0,TEXT(C290,"100000000"),"")</f>
        <v/>
      </c>
      <c r="I290" s="6" t="s">
        <v>29</v>
      </c>
      <c r="J290" s="99"/>
      <c r="K290" s="7" t="str">
        <f>IF(J290&gt;0,VLOOKUP(J290,女子登録情報!$J$1:$K$21,2,0),"")</f>
        <v/>
      </c>
      <c r="L290" s="6" t="s">
        <v>32</v>
      </c>
      <c r="M290" s="205"/>
      <c r="N290" s="101" t="str">
        <f t="shared" si="575"/>
        <v/>
      </c>
      <c r="O290" s="197"/>
      <c r="P290" s="373"/>
      <c r="Q290" s="374"/>
      <c r="R290" s="375"/>
      <c r="S290" s="329" t="str">
        <f>IF(C290="","",IF(COUNTIF('様式Ⅱ(女子4×100mR)'!$C$18:$C$29,C290)=0,"",$A$5))</f>
        <v/>
      </c>
      <c r="T290" s="329" t="str">
        <f>IF(C290="","",IF(COUNTIF('様式Ⅱ(女子4×400mR)'!$C$18:$C$29,C290)=0,"",$A$5))</f>
        <v/>
      </c>
      <c r="Y290" s="195" t="str">
        <f>IF(C290="","",COUNTIF($B$14:$C$462,C290))</f>
        <v/>
      </c>
      <c r="Z290" s="195" t="str">
        <f t="shared" ref="Z290" si="624">IF(C290="","",COUNTIF($J$14:$J$463,J290))</f>
        <v/>
      </c>
      <c r="AA290" s="195" t="str">
        <f t="shared" ref="AA290" si="625">IF(C290="","",IF(AND(Y290&gt;1,Z290&gt;1),1,""))</f>
        <v/>
      </c>
      <c r="AB290" s="195" t="str">
        <f t="shared" si="583"/>
        <v/>
      </c>
      <c r="AC290" s="195" t="str">
        <f t="shared" si="584"/>
        <v/>
      </c>
      <c r="AD290" s="195" t="str">
        <f t="shared" si="585"/>
        <v/>
      </c>
      <c r="AE290" s="195" t="str">
        <f t="shared" si="585"/>
        <v/>
      </c>
      <c r="AF290" s="195" t="str">
        <f t="shared" si="578"/>
        <v/>
      </c>
      <c r="AG290" s="195" t="str">
        <f t="shared" si="578"/>
        <v/>
      </c>
      <c r="AH290" s="195" t="str">
        <f t="shared" si="578"/>
        <v/>
      </c>
      <c r="AI290" s="195" t="str">
        <f t="shared" si="578"/>
        <v/>
      </c>
      <c r="AJ290" s="195" t="str">
        <f t="shared" si="578"/>
        <v/>
      </c>
      <c r="AK290" s="195" t="str">
        <f t="shared" si="578"/>
        <v/>
      </c>
      <c r="AL290" s="195" t="str">
        <f t="shared" si="578"/>
        <v/>
      </c>
      <c r="AM290" s="195" t="str">
        <f t="shared" si="578"/>
        <v/>
      </c>
      <c r="AN290" s="195" t="str">
        <f t="shared" si="578"/>
        <v/>
      </c>
      <c r="AO290" s="195" t="str">
        <f t="shared" si="578"/>
        <v/>
      </c>
      <c r="AP290" s="195" t="str">
        <f t="shared" si="578"/>
        <v/>
      </c>
      <c r="AQ290" s="196" t="str">
        <f>IF(J290&gt;0,"",IF(J291&gt;0,1,""))</f>
        <v/>
      </c>
      <c r="AR290" s="196" t="str">
        <f>IF(J290="","",IF(C290&gt;0,"",1))</f>
        <v/>
      </c>
      <c r="AS290" s="195" t="str">
        <f t="shared" si="616"/>
        <v/>
      </c>
      <c r="AT290" s="195" t="str">
        <f t="shared" si="616"/>
        <v/>
      </c>
      <c r="AU290" s="195" t="str">
        <f t="shared" si="616"/>
        <v/>
      </c>
      <c r="AV290" s="195" t="str">
        <f t="shared" si="616"/>
        <v/>
      </c>
      <c r="AW290" s="196">
        <f>COUNTIF($C$14:C290,C290)</f>
        <v>0</v>
      </c>
      <c r="AX290" s="195" t="str">
        <f t="shared" si="617"/>
        <v/>
      </c>
      <c r="AY290" s="195" t="str">
        <f t="shared" si="617"/>
        <v/>
      </c>
      <c r="AZ290" s="195" t="str">
        <f t="shared" si="617"/>
        <v/>
      </c>
      <c r="BA290" s="195" t="str">
        <f t="shared" si="617"/>
        <v/>
      </c>
    </row>
    <row r="291" spans="1:53" s="17" customFormat="1" ht="18" customHeight="1" thickBot="1">
      <c r="A291" s="344"/>
      <c r="B291" s="398"/>
      <c r="C291" s="400"/>
      <c r="D291" s="400"/>
      <c r="E291" s="400"/>
      <c r="F291" s="98" t="str">
        <f>IF(C290&gt;0,VLOOKUP(C290,女子登録情報!$A$1:$H$2000,5,0),"")</f>
        <v/>
      </c>
      <c r="G291" s="353"/>
      <c r="H291" s="353"/>
      <c r="I291" s="9" t="s">
        <v>33</v>
      </c>
      <c r="J291" s="99"/>
      <c r="K291" s="7" t="str">
        <f>IF(J291&gt;0,VLOOKUP(J291,女子登録情報!$J$2:$K$21,2,0),"")</f>
        <v/>
      </c>
      <c r="L291" s="9" t="s">
        <v>34</v>
      </c>
      <c r="M291" s="213"/>
      <c r="N291" s="101" t="str">
        <f t="shared" si="575"/>
        <v/>
      </c>
      <c r="O291" s="197"/>
      <c r="P291" s="387"/>
      <c r="Q291" s="388"/>
      <c r="R291" s="389"/>
      <c r="S291" s="330"/>
      <c r="T291" s="330"/>
      <c r="Y291" s="195" t="str">
        <f>IF(C290="","",COUNTIF($B$14:$C$462,C290))</f>
        <v/>
      </c>
      <c r="Z291" s="195" t="str">
        <f t="shared" ref="Z291" si="626">IF(C290="","",COUNTIF($J$14:$J$463,J291))</f>
        <v/>
      </c>
      <c r="AA291" s="195" t="str">
        <f t="shared" ref="AA291" si="627">IF(C290="","",IF(AND(Y291&gt;1,Z291&gt;1),1,""))</f>
        <v/>
      </c>
      <c r="AB291" s="195" t="str">
        <f t="shared" si="583"/>
        <v/>
      </c>
      <c r="AC291" s="195" t="str">
        <f t="shared" si="584"/>
        <v/>
      </c>
      <c r="AD291" s="195" t="str">
        <f t="shared" ref="AD291:AE310" si="628">IF($J291="","",COUNTIF($M291,AD$13))</f>
        <v/>
      </c>
      <c r="AE291" s="195" t="str">
        <f t="shared" si="628"/>
        <v/>
      </c>
      <c r="AF291" s="195" t="str">
        <f t="shared" si="578"/>
        <v/>
      </c>
      <c r="AG291" s="195" t="str">
        <f t="shared" si="578"/>
        <v/>
      </c>
      <c r="AH291" s="195" t="str">
        <f t="shared" si="578"/>
        <v/>
      </c>
      <c r="AI291" s="195" t="str">
        <f t="shared" si="578"/>
        <v/>
      </c>
      <c r="AJ291" s="195" t="str">
        <f t="shared" si="578"/>
        <v/>
      </c>
      <c r="AK291" s="195" t="str">
        <f t="shared" si="578"/>
        <v/>
      </c>
      <c r="AL291" s="195" t="str">
        <f t="shared" si="578"/>
        <v/>
      </c>
      <c r="AM291" s="195" t="str">
        <f t="shared" si="578"/>
        <v/>
      </c>
      <c r="AN291" s="195" t="str">
        <f t="shared" si="578"/>
        <v/>
      </c>
      <c r="AO291" s="195" t="str">
        <f t="shared" si="578"/>
        <v/>
      </c>
      <c r="AP291" s="195" t="str">
        <f t="shared" si="578"/>
        <v/>
      </c>
      <c r="AQ291" s="196" t="str">
        <f>IF(J291&gt;0,"",IF(J292&gt;0,1,""))</f>
        <v/>
      </c>
      <c r="AR291" s="196" t="str">
        <f>IF(J291="","",IF(C290&gt;0,"",1))</f>
        <v/>
      </c>
      <c r="AS291" s="195" t="str">
        <f t="shared" si="616"/>
        <v/>
      </c>
      <c r="AT291" s="195" t="str">
        <f t="shared" si="616"/>
        <v/>
      </c>
      <c r="AU291" s="195" t="str">
        <f t="shared" si="616"/>
        <v/>
      </c>
      <c r="AV291" s="195" t="str">
        <f t="shared" si="616"/>
        <v/>
      </c>
      <c r="AW291" s="196"/>
      <c r="AX291" s="195" t="str">
        <f t="shared" si="617"/>
        <v/>
      </c>
      <c r="AY291" s="195" t="str">
        <f t="shared" si="617"/>
        <v/>
      </c>
      <c r="AZ291" s="195" t="str">
        <f t="shared" si="617"/>
        <v/>
      </c>
      <c r="BA291" s="195" t="str">
        <f t="shared" si="617"/>
        <v/>
      </c>
    </row>
    <row r="292" spans="1:53" s="17" customFormat="1" ht="18" customHeight="1" thickBot="1">
      <c r="A292" s="345"/>
      <c r="B292" s="401" t="s">
        <v>35</v>
      </c>
      <c r="C292" s="392"/>
      <c r="D292" s="102"/>
      <c r="E292" s="102"/>
      <c r="F292" s="103"/>
      <c r="G292" s="354"/>
      <c r="H292" s="354"/>
      <c r="I292" s="10" t="s">
        <v>36</v>
      </c>
      <c r="J292" s="100"/>
      <c r="K292" s="11" t="str">
        <f>IF(J292&gt;0,VLOOKUP(J292,女子登録情報!$J$2:$K$21,2,0),"")</f>
        <v/>
      </c>
      <c r="L292" s="12" t="s">
        <v>37</v>
      </c>
      <c r="M292" s="214"/>
      <c r="N292" s="101" t="str">
        <f t="shared" si="575"/>
        <v/>
      </c>
      <c r="O292" s="200"/>
      <c r="P292" s="394"/>
      <c r="Q292" s="395"/>
      <c r="R292" s="396"/>
      <c r="S292" s="331"/>
      <c r="T292" s="331"/>
      <c r="Y292" s="195" t="str">
        <f>IF(C290="","",COUNTIF($B$14:$C$462,C290))</f>
        <v/>
      </c>
      <c r="Z292" s="195" t="str">
        <f t="shared" ref="Z292" si="629">IF(C290="","",COUNTIF($J$14:$J$463,J292))</f>
        <v/>
      </c>
      <c r="AA292" s="195" t="str">
        <f t="shared" ref="AA292" si="630">IF(C290="","",IF(AND(Y292&gt;1,Z292&gt;1),1,""))</f>
        <v/>
      </c>
      <c r="AB292" s="195" t="str">
        <f t="shared" si="583"/>
        <v/>
      </c>
      <c r="AC292" s="195" t="str">
        <f t="shared" si="584"/>
        <v/>
      </c>
      <c r="AD292" s="195" t="str">
        <f t="shared" si="628"/>
        <v/>
      </c>
      <c r="AE292" s="195" t="str">
        <f t="shared" si="628"/>
        <v/>
      </c>
      <c r="AF292" s="195" t="str">
        <f t="shared" si="578"/>
        <v/>
      </c>
      <c r="AG292" s="195" t="str">
        <f t="shared" si="578"/>
        <v/>
      </c>
      <c r="AH292" s="195" t="str">
        <f t="shared" si="578"/>
        <v/>
      </c>
      <c r="AI292" s="195" t="str">
        <f t="shared" si="578"/>
        <v/>
      </c>
      <c r="AJ292" s="195" t="str">
        <f t="shared" si="578"/>
        <v/>
      </c>
      <c r="AK292" s="195" t="str">
        <f t="shared" si="578"/>
        <v/>
      </c>
      <c r="AL292" s="195" t="str">
        <f t="shared" si="578"/>
        <v/>
      </c>
      <c r="AM292" s="195" t="str">
        <f t="shared" si="578"/>
        <v/>
      </c>
      <c r="AN292" s="195" t="str">
        <f t="shared" si="578"/>
        <v/>
      </c>
      <c r="AO292" s="195" t="str">
        <f t="shared" si="578"/>
        <v/>
      </c>
      <c r="AP292" s="195" t="str">
        <f t="shared" si="578"/>
        <v/>
      </c>
      <c r="AQ292" s="196" t="str">
        <f>IF(C290="","",IF(S290&gt;0,"",IF(T290&gt;0,"",IF(COUNTBLANK(J290:J292)&lt;3,"",1))))</f>
        <v/>
      </c>
      <c r="AR292" s="196" t="str">
        <f>IF(J292="","",IF(C290&gt;0,"",1))</f>
        <v/>
      </c>
      <c r="AS292" s="195" t="str">
        <f t="shared" si="616"/>
        <v/>
      </c>
      <c r="AT292" s="195" t="str">
        <f t="shared" si="616"/>
        <v/>
      </c>
      <c r="AU292" s="195" t="str">
        <f t="shared" si="616"/>
        <v/>
      </c>
      <c r="AV292" s="195" t="str">
        <f t="shared" si="616"/>
        <v/>
      </c>
      <c r="AW292" s="196"/>
      <c r="AX292" s="195" t="str">
        <f t="shared" si="617"/>
        <v/>
      </c>
      <c r="AY292" s="195" t="str">
        <f t="shared" si="617"/>
        <v/>
      </c>
      <c r="AZ292" s="195" t="str">
        <f t="shared" si="617"/>
        <v/>
      </c>
      <c r="BA292" s="195" t="str">
        <f t="shared" si="617"/>
        <v/>
      </c>
    </row>
    <row r="293" spans="1:53" s="17" customFormat="1" ht="18" customHeight="1" thickTop="1" thickBot="1">
      <c r="A293" s="343">
        <v>94</v>
      </c>
      <c r="B293" s="397" t="s">
        <v>1234</v>
      </c>
      <c r="C293" s="399"/>
      <c r="D293" s="399" t="str">
        <f>IF(C293&gt;0,VLOOKUP(C293,女子登録情報!$A$1:$H$2000,3,0),"")</f>
        <v/>
      </c>
      <c r="E293" s="399" t="str">
        <f>IF(C293&gt;0,VLOOKUP(C293,女子登録情報!$A$1:$H$2000,4,0),"")</f>
        <v/>
      </c>
      <c r="F293" s="97" t="str">
        <f>IF(C293&gt;0,VLOOKUP(C293,女子登録情報!$A$1:$H$2000,8,0),"")</f>
        <v/>
      </c>
      <c r="G293" s="352" t="e">
        <f>IF(F294&gt;0,VLOOKUP(F294,女子登録情報!$M$2:$N$48,2,0),"")</f>
        <v>#N/A</v>
      </c>
      <c r="H293" s="352" t="str">
        <f>IF(C293&gt;0,TEXT(C293,"100000000"),"")</f>
        <v/>
      </c>
      <c r="I293" s="6" t="s">
        <v>29</v>
      </c>
      <c r="J293" s="99"/>
      <c r="K293" s="7" t="str">
        <f>IF(J293&gt;0,VLOOKUP(J293,女子登録情報!$J$1:$K$21,2,0),"")</f>
        <v/>
      </c>
      <c r="L293" s="6" t="s">
        <v>32</v>
      </c>
      <c r="M293" s="205"/>
      <c r="N293" s="101" t="str">
        <f t="shared" si="575"/>
        <v/>
      </c>
      <c r="O293" s="197"/>
      <c r="P293" s="373"/>
      <c r="Q293" s="374"/>
      <c r="R293" s="375"/>
      <c r="S293" s="329" t="str">
        <f>IF(C293="","",IF(COUNTIF('様式Ⅱ(女子4×100mR)'!$C$18:$C$29,C293)=0,"",$A$5))</f>
        <v/>
      </c>
      <c r="T293" s="329" t="str">
        <f>IF(C293="","",IF(COUNTIF('様式Ⅱ(女子4×400mR)'!$C$18:$C$29,C293)=0,"",$A$5))</f>
        <v/>
      </c>
      <c r="Y293" s="195" t="str">
        <f>IF(C293="","",COUNTIF($B$14:$C$462,C293))</f>
        <v/>
      </c>
      <c r="Z293" s="195" t="str">
        <f t="shared" ref="Z293" si="631">IF(C293="","",COUNTIF($J$14:$J$463,J293))</f>
        <v/>
      </c>
      <c r="AA293" s="195" t="str">
        <f t="shared" ref="AA293" si="632">IF(C293="","",IF(AND(Y293&gt;1,Z293&gt;1),1,""))</f>
        <v/>
      </c>
      <c r="AB293" s="195" t="str">
        <f t="shared" si="583"/>
        <v/>
      </c>
      <c r="AC293" s="195" t="str">
        <f t="shared" si="584"/>
        <v/>
      </c>
      <c r="AD293" s="195" t="str">
        <f t="shared" si="628"/>
        <v/>
      </c>
      <c r="AE293" s="195" t="str">
        <f t="shared" si="628"/>
        <v/>
      </c>
      <c r="AF293" s="195" t="str">
        <f t="shared" si="578"/>
        <v/>
      </c>
      <c r="AG293" s="195" t="str">
        <f t="shared" si="578"/>
        <v/>
      </c>
      <c r="AH293" s="195" t="str">
        <f t="shared" si="578"/>
        <v/>
      </c>
      <c r="AI293" s="195" t="str">
        <f t="shared" si="578"/>
        <v/>
      </c>
      <c r="AJ293" s="195" t="str">
        <f t="shared" si="578"/>
        <v/>
      </c>
      <c r="AK293" s="195" t="str">
        <f t="shared" si="578"/>
        <v/>
      </c>
      <c r="AL293" s="195" t="str">
        <f t="shared" si="578"/>
        <v/>
      </c>
      <c r="AM293" s="195" t="str">
        <f t="shared" si="578"/>
        <v/>
      </c>
      <c r="AN293" s="195" t="str">
        <f t="shared" si="578"/>
        <v/>
      </c>
      <c r="AO293" s="195" t="str">
        <f t="shared" ref="AF293:AP316" si="633">IF($J293="","",COUNTIF($M293,AO$13))</f>
        <v/>
      </c>
      <c r="AP293" s="195" t="str">
        <f t="shared" si="633"/>
        <v/>
      </c>
      <c r="AQ293" s="196" t="str">
        <f>IF(J293&gt;0,"",IF(J294&gt;0,1,""))</f>
        <v/>
      </c>
      <c r="AR293" s="196" t="str">
        <f>IF(J293="","",IF(C293&gt;0,"",1))</f>
        <v/>
      </c>
      <c r="AS293" s="195" t="str">
        <f t="shared" si="616"/>
        <v/>
      </c>
      <c r="AT293" s="195" t="str">
        <f t="shared" si="616"/>
        <v/>
      </c>
      <c r="AU293" s="195" t="str">
        <f t="shared" si="616"/>
        <v/>
      </c>
      <c r="AV293" s="195" t="str">
        <f t="shared" si="616"/>
        <v/>
      </c>
      <c r="AW293" s="196">
        <f>COUNTIF($C$14:C293,C293)</f>
        <v>0</v>
      </c>
      <c r="AX293" s="195" t="str">
        <f t="shared" si="617"/>
        <v/>
      </c>
      <c r="AY293" s="195" t="str">
        <f t="shared" si="617"/>
        <v/>
      </c>
      <c r="AZ293" s="195" t="str">
        <f t="shared" si="617"/>
        <v/>
      </c>
      <c r="BA293" s="195" t="str">
        <f t="shared" si="617"/>
        <v/>
      </c>
    </row>
    <row r="294" spans="1:53" s="17" customFormat="1" ht="18" customHeight="1" thickBot="1">
      <c r="A294" s="344"/>
      <c r="B294" s="398"/>
      <c r="C294" s="400"/>
      <c r="D294" s="400"/>
      <c r="E294" s="400"/>
      <c r="F294" s="98" t="str">
        <f>IF(C293&gt;0,VLOOKUP(C293,女子登録情報!$A$1:$H$2000,5,0),"")</f>
        <v/>
      </c>
      <c r="G294" s="353"/>
      <c r="H294" s="353"/>
      <c r="I294" s="9" t="s">
        <v>33</v>
      </c>
      <c r="J294" s="99"/>
      <c r="K294" s="7" t="str">
        <f>IF(J294&gt;0,VLOOKUP(J294,女子登録情報!$J$2:$K$21,2,0),"")</f>
        <v/>
      </c>
      <c r="L294" s="9" t="s">
        <v>34</v>
      </c>
      <c r="M294" s="213"/>
      <c r="N294" s="101" t="str">
        <f t="shared" si="575"/>
        <v/>
      </c>
      <c r="O294" s="197"/>
      <c r="P294" s="387"/>
      <c r="Q294" s="388"/>
      <c r="R294" s="389"/>
      <c r="S294" s="330"/>
      <c r="T294" s="330"/>
      <c r="Y294" s="195" t="str">
        <f>IF(C293="","",COUNTIF($B$14:$C$462,C293))</f>
        <v/>
      </c>
      <c r="Z294" s="195" t="str">
        <f t="shared" ref="Z294" si="634">IF(C293="","",COUNTIF($J$14:$J$463,J294))</f>
        <v/>
      </c>
      <c r="AA294" s="195" t="str">
        <f t="shared" ref="AA294" si="635">IF(C293="","",IF(AND(Y294&gt;1,Z294&gt;1),1,""))</f>
        <v/>
      </c>
      <c r="AB294" s="195" t="str">
        <f t="shared" si="583"/>
        <v/>
      </c>
      <c r="AC294" s="195" t="str">
        <f t="shared" si="584"/>
        <v/>
      </c>
      <c r="AD294" s="195" t="str">
        <f t="shared" si="628"/>
        <v/>
      </c>
      <c r="AE294" s="195" t="str">
        <f t="shared" si="628"/>
        <v/>
      </c>
      <c r="AF294" s="195" t="str">
        <f t="shared" si="633"/>
        <v/>
      </c>
      <c r="AG294" s="195" t="str">
        <f t="shared" si="633"/>
        <v/>
      </c>
      <c r="AH294" s="195" t="str">
        <f t="shared" si="633"/>
        <v/>
      </c>
      <c r="AI294" s="195" t="str">
        <f t="shared" si="633"/>
        <v/>
      </c>
      <c r="AJ294" s="195" t="str">
        <f t="shared" si="633"/>
        <v/>
      </c>
      <c r="AK294" s="195" t="str">
        <f t="shared" si="633"/>
        <v/>
      </c>
      <c r="AL294" s="195" t="str">
        <f t="shared" si="633"/>
        <v/>
      </c>
      <c r="AM294" s="195" t="str">
        <f t="shared" si="633"/>
        <v/>
      </c>
      <c r="AN294" s="195" t="str">
        <f t="shared" si="633"/>
        <v/>
      </c>
      <c r="AO294" s="195" t="str">
        <f t="shared" si="633"/>
        <v/>
      </c>
      <c r="AP294" s="195" t="str">
        <f t="shared" si="633"/>
        <v/>
      </c>
      <c r="AQ294" s="196" t="str">
        <f>IF(J294&gt;0,"",IF(J295&gt;0,1,""))</f>
        <v/>
      </c>
      <c r="AR294" s="196" t="str">
        <f>IF(J294="","",IF(C293&gt;0,"",1))</f>
        <v/>
      </c>
      <c r="AS294" s="195" t="str">
        <f t="shared" si="616"/>
        <v/>
      </c>
      <c r="AT294" s="195" t="str">
        <f t="shared" si="616"/>
        <v/>
      </c>
      <c r="AU294" s="195" t="str">
        <f t="shared" si="616"/>
        <v/>
      </c>
      <c r="AV294" s="195" t="str">
        <f t="shared" si="616"/>
        <v/>
      </c>
      <c r="AW294" s="196"/>
      <c r="AX294" s="195" t="str">
        <f t="shared" si="617"/>
        <v/>
      </c>
      <c r="AY294" s="195" t="str">
        <f t="shared" si="617"/>
        <v/>
      </c>
      <c r="AZ294" s="195" t="str">
        <f t="shared" si="617"/>
        <v/>
      </c>
      <c r="BA294" s="195" t="str">
        <f t="shared" si="617"/>
        <v/>
      </c>
    </row>
    <row r="295" spans="1:53" s="17" customFormat="1" ht="18" customHeight="1" thickBot="1">
      <c r="A295" s="345"/>
      <c r="B295" s="401" t="s">
        <v>35</v>
      </c>
      <c r="C295" s="392"/>
      <c r="D295" s="102"/>
      <c r="E295" s="102"/>
      <c r="F295" s="103"/>
      <c r="G295" s="354"/>
      <c r="H295" s="354"/>
      <c r="I295" s="10" t="s">
        <v>36</v>
      </c>
      <c r="J295" s="100"/>
      <c r="K295" s="11" t="str">
        <f>IF(J295&gt;0,VLOOKUP(J295,女子登録情報!$J$2:$K$21,2,0),"")</f>
        <v/>
      </c>
      <c r="L295" s="12" t="s">
        <v>37</v>
      </c>
      <c r="M295" s="214"/>
      <c r="N295" s="101" t="str">
        <f t="shared" si="575"/>
        <v/>
      </c>
      <c r="O295" s="200"/>
      <c r="P295" s="394"/>
      <c r="Q295" s="395"/>
      <c r="R295" s="396"/>
      <c r="S295" s="331"/>
      <c r="T295" s="331"/>
      <c r="Y295" s="195" t="str">
        <f>IF(C293="","",COUNTIF($B$14:$C$462,C293))</f>
        <v/>
      </c>
      <c r="Z295" s="195" t="str">
        <f t="shared" ref="Z295" si="636">IF(C293="","",COUNTIF($J$14:$J$463,J295))</f>
        <v/>
      </c>
      <c r="AA295" s="195" t="str">
        <f t="shared" ref="AA295" si="637">IF(C293="","",IF(AND(Y295&gt;1,Z295&gt;1),1,""))</f>
        <v/>
      </c>
      <c r="AB295" s="195" t="str">
        <f t="shared" si="583"/>
        <v/>
      </c>
      <c r="AC295" s="195" t="str">
        <f t="shared" si="584"/>
        <v/>
      </c>
      <c r="AD295" s="195" t="str">
        <f t="shared" si="628"/>
        <v/>
      </c>
      <c r="AE295" s="195" t="str">
        <f t="shared" si="628"/>
        <v/>
      </c>
      <c r="AF295" s="195" t="str">
        <f t="shared" si="633"/>
        <v/>
      </c>
      <c r="AG295" s="195" t="str">
        <f t="shared" si="633"/>
        <v/>
      </c>
      <c r="AH295" s="195" t="str">
        <f t="shared" si="633"/>
        <v/>
      </c>
      <c r="AI295" s="195" t="str">
        <f t="shared" si="633"/>
        <v/>
      </c>
      <c r="AJ295" s="195" t="str">
        <f t="shared" si="633"/>
        <v/>
      </c>
      <c r="AK295" s="195" t="str">
        <f t="shared" si="633"/>
        <v/>
      </c>
      <c r="AL295" s="195" t="str">
        <f t="shared" si="633"/>
        <v/>
      </c>
      <c r="AM295" s="195" t="str">
        <f t="shared" si="633"/>
        <v/>
      </c>
      <c r="AN295" s="195" t="str">
        <f t="shared" si="633"/>
        <v/>
      </c>
      <c r="AO295" s="195" t="str">
        <f t="shared" si="633"/>
        <v/>
      </c>
      <c r="AP295" s="195" t="str">
        <f t="shared" si="633"/>
        <v/>
      </c>
      <c r="AQ295" s="196" t="str">
        <f>IF(C293="","",IF(S293&gt;0,"",IF(T293&gt;0,"",IF(COUNTBLANK(J293:J295)&lt;3,"",1))))</f>
        <v/>
      </c>
      <c r="AR295" s="196" t="str">
        <f>IF(J295="","",IF(C293&gt;0,"",1))</f>
        <v/>
      </c>
      <c r="AS295" s="195" t="str">
        <f t="shared" si="616"/>
        <v/>
      </c>
      <c r="AT295" s="195" t="str">
        <f t="shared" si="616"/>
        <v/>
      </c>
      <c r="AU295" s="195" t="str">
        <f t="shared" si="616"/>
        <v/>
      </c>
      <c r="AV295" s="195" t="str">
        <f t="shared" si="616"/>
        <v/>
      </c>
      <c r="AW295" s="196"/>
      <c r="AX295" s="195" t="str">
        <f t="shared" si="617"/>
        <v/>
      </c>
      <c r="AY295" s="195" t="str">
        <f t="shared" si="617"/>
        <v/>
      </c>
      <c r="AZ295" s="195" t="str">
        <f t="shared" si="617"/>
        <v/>
      </c>
      <c r="BA295" s="195" t="str">
        <f t="shared" si="617"/>
        <v/>
      </c>
    </row>
    <row r="296" spans="1:53" s="17" customFormat="1" ht="18" customHeight="1" thickTop="1" thickBot="1">
      <c r="A296" s="343">
        <v>95</v>
      </c>
      <c r="B296" s="397" t="s">
        <v>1234</v>
      </c>
      <c r="C296" s="399"/>
      <c r="D296" s="399" t="str">
        <f>IF(C296&gt;0,VLOOKUP(C296,女子登録情報!$A$1:$H$2000,3,0),"")</f>
        <v/>
      </c>
      <c r="E296" s="399" t="str">
        <f>IF(C296&gt;0,VLOOKUP(C296,女子登録情報!$A$1:$H$2000,4,0),"")</f>
        <v/>
      </c>
      <c r="F296" s="97" t="str">
        <f>IF(C296&gt;0,VLOOKUP(C296,女子登録情報!$A$1:$H$2000,8,0),"")</f>
        <v/>
      </c>
      <c r="G296" s="352" t="e">
        <f>IF(F297&gt;0,VLOOKUP(F297,女子登録情報!$M$2:$N$48,2,0),"")</f>
        <v>#N/A</v>
      </c>
      <c r="H296" s="352" t="str">
        <f>IF(C296&gt;0,TEXT(C296,"100000000"),"")</f>
        <v/>
      </c>
      <c r="I296" s="6" t="s">
        <v>29</v>
      </c>
      <c r="J296" s="99"/>
      <c r="K296" s="7" t="str">
        <f>IF(J296&gt;0,VLOOKUP(J296,女子登録情報!$J$1:$K$21,2,0),"")</f>
        <v/>
      </c>
      <c r="L296" s="6" t="s">
        <v>32</v>
      </c>
      <c r="M296" s="205"/>
      <c r="N296" s="101" t="str">
        <f t="shared" si="575"/>
        <v/>
      </c>
      <c r="O296" s="197"/>
      <c r="P296" s="373"/>
      <c r="Q296" s="374"/>
      <c r="R296" s="375"/>
      <c r="S296" s="329" t="str">
        <f>IF(C296="","",IF(COUNTIF('様式Ⅱ(女子4×100mR)'!$C$18:$C$29,C296)=0,"",$A$5))</f>
        <v/>
      </c>
      <c r="T296" s="329" t="str">
        <f>IF(C296="","",IF(COUNTIF('様式Ⅱ(女子4×400mR)'!$C$18:$C$29,C296)=0,"",$A$5))</f>
        <v/>
      </c>
      <c r="Y296" s="195" t="str">
        <f>IF(C296="","",COUNTIF($B$14:$C$462,C296))</f>
        <v/>
      </c>
      <c r="Z296" s="195" t="str">
        <f t="shared" ref="Z296" si="638">IF(C296="","",COUNTIF($J$14:$J$463,J296))</f>
        <v/>
      </c>
      <c r="AA296" s="195" t="str">
        <f t="shared" ref="AA296" si="639">IF(C296="","",IF(AND(Y296&gt;1,Z296&gt;1),1,""))</f>
        <v/>
      </c>
      <c r="AB296" s="195" t="str">
        <f t="shared" si="583"/>
        <v/>
      </c>
      <c r="AC296" s="195" t="str">
        <f t="shared" si="584"/>
        <v/>
      </c>
      <c r="AD296" s="195" t="str">
        <f t="shared" si="628"/>
        <v/>
      </c>
      <c r="AE296" s="195" t="str">
        <f t="shared" si="628"/>
        <v/>
      </c>
      <c r="AF296" s="195" t="str">
        <f t="shared" si="633"/>
        <v/>
      </c>
      <c r="AG296" s="195" t="str">
        <f t="shared" si="633"/>
        <v/>
      </c>
      <c r="AH296" s="195" t="str">
        <f t="shared" si="633"/>
        <v/>
      </c>
      <c r="AI296" s="195" t="str">
        <f t="shared" si="633"/>
        <v/>
      </c>
      <c r="AJ296" s="195" t="str">
        <f t="shared" si="633"/>
        <v/>
      </c>
      <c r="AK296" s="195" t="str">
        <f t="shared" si="633"/>
        <v/>
      </c>
      <c r="AL296" s="195" t="str">
        <f t="shared" si="633"/>
        <v/>
      </c>
      <c r="AM296" s="195" t="str">
        <f t="shared" si="633"/>
        <v/>
      </c>
      <c r="AN296" s="195" t="str">
        <f t="shared" si="633"/>
        <v/>
      </c>
      <c r="AO296" s="195" t="str">
        <f t="shared" si="633"/>
        <v/>
      </c>
      <c r="AP296" s="195" t="str">
        <f t="shared" si="633"/>
        <v/>
      </c>
      <c r="AQ296" s="196" t="str">
        <f>IF(J296&gt;0,"",IF(J297&gt;0,1,""))</f>
        <v/>
      </c>
      <c r="AR296" s="196" t="str">
        <f>IF(J296="","",IF(C296&gt;0,"",1))</f>
        <v/>
      </c>
      <c r="AS296" s="195" t="str">
        <f t="shared" si="616"/>
        <v/>
      </c>
      <c r="AT296" s="195" t="str">
        <f t="shared" si="616"/>
        <v/>
      </c>
      <c r="AU296" s="195" t="str">
        <f t="shared" si="616"/>
        <v/>
      </c>
      <c r="AV296" s="195" t="str">
        <f t="shared" si="616"/>
        <v/>
      </c>
      <c r="AW296" s="196">
        <f>COUNTIF($C$14:C296,C296)</f>
        <v>0</v>
      </c>
      <c r="AX296" s="195" t="str">
        <f t="shared" si="617"/>
        <v/>
      </c>
      <c r="AY296" s="195" t="str">
        <f t="shared" si="617"/>
        <v/>
      </c>
      <c r="AZ296" s="195" t="str">
        <f t="shared" si="617"/>
        <v/>
      </c>
      <c r="BA296" s="195" t="str">
        <f t="shared" si="617"/>
        <v/>
      </c>
    </row>
    <row r="297" spans="1:53" s="17" customFormat="1" ht="18" customHeight="1" thickBot="1">
      <c r="A297" s="344"/>
      <c r="B297" s="398"/>
      <c r="C297" s="400"/>
      <c r="D297" s="400"/>
      <c r="E297" s="400"/>
      <c r="F297" s="98" t="str">
        <f>IF(C296&gt;0,VLOOKUP(C296,女子登録情報!$A$1:$H$2000,5,0),"")</f>
        <v/>
      </c>
      <c r="G297" s="353"/>
      <c r="H297" s="353"/>
      <c r="I297" s="9" t="s">
        <v>33</v>
      </c>
      <c r="J297" s="99"/>
      <c r="K297" s="7" t="str">
        <f>IF(J297&gt;0,VLOOKUP(J297,女子登録情報!$J$2:$K$21,2,0),"")</f>
        <v/>
      </c>
      <c r="L297" s="9" t="s">
        <v>34</v>
      </c>
      <c r="M297" s="213"/>
      <c r="N297" s="101" t="str">
        <f t="shared" si="575"/>
        <v/>
      </c>
      <c r="O297" s="197"/>
      <c r="P297" s="387"/>
      <c r="Q297" s="388"/>
      <c r="R297" s="389"/>
      <c r="S297" s="330"/>
      <c r="T297" s="330"/>
      <c r="Y297" s="195" t="str">
        <f>IF(C296="","",COUNTIF($B$14:$C$462,C296))</f>
        <v/>
      </c>
      <c r="Z297" s="195" t="str">
        <f t="shared" ref="Z297" si="640">IF(C296="","",COUNTIF($J$14:$J$463,J297))</f>
        <v/>
      </c>
      <c r="AA297" s="195" t="str">
        <f t="shared" ref="AA297" si="641">IF(C296="","",IF(AND(Y297&gt;1,Z297&gt;1),1,""))</f>
        <v/>
      </c>
      <c r="AB297" s="195" t="str">
        <f t="shared" si="583"/>
        <v/>
      </c>
      <c r="AC297" s="195" t="str">
        <f t="shared" si="584"/>
        <v/>
      </c>
      <c r="AD297" s="195" t="str">
        <f t="shared" si="628"/>
        <v/>
      </c>
      <c r="AE297" s="195" t="str">
        <f t="shared" si="628"/>
        <v/>
      </c>
      <c r="AF297" s="195" t="str">
        <f t="shared" si="633"/>
        <v/>
      </c>
      <c r="AG297" s="195" t="str">
        <f t="shared" si="633"/>
        <v/>
      </c>
      <c r="AH297" s="195" t="str">
        <f t="shared" si="633"/>
        <v/>
      </c>
      <c r="AI297" s="195" t="str">
        <f t="shared" si="633"/>
        <v/>
      </c>
      <c r="AJ297" s="195" t="str">
        <f t="shared" si="633"/>
        <v/>
      </c>
      <c r="AK297" s="195" t="str">
        <f t="shared" si="633"/>
        <v/>
      </c>
      <c r="AL297" s="195" t="str">
        <f t="shared" si="633"/>
        <v/>
      </c>
      <c r="AM297" s="195" t="str">
        <f t="shared" si="633"/>
        <v/>
      </c>
      <c r="AN297" s="195" t="str">
        <f t="shared" si="633"/>
        <v/>
      </c>
      <c r="AO297" s="195" t="str">
        <f t="shared" si="633"/>
        <v/>
      </c>
      <c r="AP297" s="195" t="str">
        <f t="shared" si="633"/>
        <v/>
      </c>
      <c r="AQ297" s="196" t="str">
        <f>IF(J297&gt;0,"",IF(J298&gt;0,1,""))</f>
        <v/>
      </c>
      <c r="AR297" s="196" t="str">
        <f>IF(J297="","",IF(C296&gt;0,"",1))</f>
        <v/>
      </c>
      <c r="AS297" s="195" t="str">
        <f t="shared" si="616"/>
        <v/>
      </c>
      <c r="AT297" s="195" t="str">
        <f t="shared" si="616"/>
        <v/>
      </c>
      <c r="AU297" s="195" t="str">
        <f t="shared" si="616"/>
        <v/>
      </c>
      <c r="AV297" s="195" t="str">
        <f t="shared" si="616"/>
        <v/>
      </c>
      <c r="AW297" s="196"/>
      <c r="AX297" s="195" t="str">
        <f t="shared" si="617"/>
        <v/>
      </c>
      <c r="AY297" s="195" t="str">
        <f t="shared" si="617"/>
        <v/>
      </c>
      <c r="AZ297" s="195" t="str">
        <f t="shared" si="617"/>
        <v/>
      </c>
      <c r="BA297" s="195" t="str">
        <f t="shared" si="617"/>
        <v/>
      </c>
    </row>
    <row r="298" spans="1:53" s="17" customFormat="1" ht="18" customHeight="1" thickBot="1">
      <c r="A298" s="345"/>
      <c r="B298" s="401" t="s">
        <v>35</v>
      </c>
      <c r="C298" s="392"/>
      <c r="D298" s="102"/>
      <c r="E298" s="102"/>
      <c r="F298" s="103"/>
      <c r="G298" s="354"/>
      <c r="H298" s="354"/>
      <c r="I298" s="10" t="s">
        <v>36</v>
      </c>
      <c r="J298" s="100"/>
      <c r="K298" s="11" t="str">
        <f>IF(J298&gt;0,VLOOKUP(J298,女子登録情報!$J$2:$K$21,2,0),"")</f>
        <v/>
      </c>
      <c r="L298" s="12" t="s">
        <v>37</v>
      </c>
      <c r="M298" s="214"/>
      <c r="N298" s="101" t="str">
        <f t="shared" si="575"/>
        <v/>
      </c>
      <c r="O298" s="200"/>
      <c r="P298" s="394"/>
      <c r="Q298" s="395"/>
      <c r="R298" s="396"/>
      <c r="S298" s="331"/>
      <c r="T298" s="331"/>
      <c r="Y298" s="195" t="str">
        <f>IF(C296="","",COUNTIF($B$14:$C$462,C296))</f>
        <v/>
      </c>
      <c r="Z298" s="195" t="str">
        <f t="shared" ref="Z298" si="642">IF(C296="","",COUNTIF($J$14:$J$463,J298))</f>
        <v/>
      </c>
      <c r="AA298" s="195" t="str">
        <f t="shared" ref="AA298" si="643">IF(C296="","",IF(AND(Y298&gt;1,Z298&gt;1),1,""))</f>
        <v/>
      </c>
      <c r="AB298" s="195" t="str">
        <f t="shared" si="583"/>
        <v/>
      </c>
      <c r="AC298" s="195" t="str">
        <f t="shared" si="584"/>
        <v/>
      </c>
      <c r="AD298" s="195" t="str">
        <f t="shared" si="628"/>
        <v/>
      </c>
      <c r="AE298" s="195" t="str">
        <f t="shared" si="628"/>
        <v/>
      </c>
      <c r="AF298" s="195" t="str">
        <f t="shared" si="633"/>
        <v/>
      </c>
      <c r="AG298" s="195" t="str">
        <f t="shared" si="633"/>
        <v/>
      </c>
      <c r="AH298" s="195" t="str">
        <f t="shared" si="633"/>
        <v/>
      </c>
      <c r="AI298" s="195" t="str">
        <f t="shared" si="633"/>
        <v/>
      </c>
      <c r="AJ298" s="195" t="str">
        <f t="shared" si="633"/>
        <v/>
      </c>
      <c r="AK298" s="195" t="str">
        <f t="shared" si="633"/>
        <v/>
      </c>
      <c r="AL298" s="195" t="str">
        <f t="shared" si="633"/>
        <v/>
      </c>
      <c r="AM298" s="195" t="str">
        <f t="shared" si="633"/>
        <v/>
      </c>
      <c r="AN298" s="195" t="str">
        <f t="shared" si="633"/>
        <v/>
      </c>
      <c r="AO298" s="195" t="str">
        <f t="shared" si="633"/>
        <v/>
      </c>
      <c r="AP298" s="195" t="str">
        <f t="shared" si="633"/>
        <v/>
      </c>
      <c r="AQ298" s="196" t="str">
        <f>IF(C296="","",IF(S296&gt;0,"",IF(T296&gt;0,"",IF(COUNTBLANK(J296:J298)&lt;3,"",1))))</f>
        <v/>
      </c>
      <c r="AR298" s="196" t="str">
        <f>IF(J298="","",IF(C296&gt;0,"",1))</f>
        <v/>
      </c>
      <c r="AS298" s="195" t="str">
        <f t="shared" si="616"/>
        <v/>
      </c>
      <c r="AT298" s="195" t="str">
        <f t="shared" si="616"/>
        <v/>
      </c>
      <c r="AU298" s="195" t="str">
        <f t="shared" si="616"/>
        <v/>
      </c>
      <c r="AV298" s="195" t="str">
        <f t="shared" si="616"/>
        <v/>
      </c>
      <c r="AW298" s="196"/>
      <c r="AX298" s="195" t="str">
        <f t="shared" si="617"/>
        <v/>
      </c>
      <c r="AY298" s="195" t="str">
        <f t="shared" si="617"/>
        <v/>
      </c>
      <c r="AZ298" s="195" t="str">
        <f t="shared" si="617"/>
        <v/>
      </c>
      <c r="BA298" s="195" t="str">
        <f t="shared" si="617"/>
        <v/>
      </c>
    </row>
    <row r="299" spans="1:53" s="17" customFormat="1" ht="18" customHeight="1" thickTop="1" thickBot="1">
      <c r="A299" s="343">
        <v>96</v>
      </c>
      <c r="B299" s="397" t="s">
        <v>1234</v>
      </c>
      <c r="C299" s="399"/>
      <c r="D299" s="399" t="str">
        <f>IF(C299&gt;0,VLOOKUP(C299,女子登録情報!$A$1:$H$2000,3,0),"")</f>
        <v/>
      </c>
      <c r="E299" s="399" t="str">
        <f>IF(C299&gt;0,VLOOKUP(C299,女子登録情報!$A$1:$H$2000,4,0),"")</f>
        <v/>
      </c>
      <c r="F299" s="97" t="str">
        <f>IF(C299&gt;0,VLOOKUP(C299,女子登録情報!$A$1:$H$2000,8,0),"")</f>
        <v/>
      </c>
      <c r="G299" s="352" t="e">
        <f>IF(F300&gt;0,VLOOKUP(F300,女子登録情報!$M$2:$N$48,2,0),"")</f>
        <v>#N/A</v>
      </c>
      <c r="H299" s="352" t="str">
        <f>IF(C299&gt;0,TEXT(C299,"100000000"),"")</f>
        <v/>
      </c>
      <c r="I299" s="6" t="s">
        <v>29</v>
      </c>
      <c r="J299" s="99"/>
      <c r="K299" s="7" t="str">
        <f>IF(J299&gt;0,VLOOKUP(J299,女子登録情報!$J$1:$K$21,2,0),"")</f>
        <v/>
      </c>
      <c r="L299" s="6" t="s">
        <v>32</v>
      </c>
      <c r="M299" s="205"/>
      <c r="N299" s="101" t="str">
        <f t="shared" si="575"/>
        <v/>
      </c>
      <c r="O299" s="197"/>
      <c r="P299" s="373"/>
      <c r="Q299" s="374"/>
      <c r="R299" s="375"/>
      <c r="S299" s="329" t="str">
        <f>IF(C299="","",IF(COUNTIF('様式Ⅱ(女子4×100mR)'!$C$18:$C$29,C299)=0,"",$A$5))</f>
        <v/>
      </c>
      <c r="T299" s="329" t="str">
        <f>IF(C299="","",IF(COUNTIF('様式Ⅱ(女子4×400mR)'!$C$18:$C$29,C299)=0,"",$A$5))</f>
        <v/>
      </c>
      <c r="Y299" s="195" t="str">
        <f>IF(C299="","",COUNTIF($B$14:$C$462,C299))</f>
        <v/>
      </c>
      <c r="Z299" s="195" t="str">
        <f t="shared" ref="Z299" si="644">IF(C299="","",COUNTIF($J$14:$J$463,J299))</f>
        <v/>
      </c>
      <c r="AA299" s="195" t="str">
        <f t="shared" ref="AA299" si="645">IF(C299="","",IF(AND(Y299&gt;1,Z299&gt;1),1,""))</f>
        <v/>
      </c>
      <c r="AB299" s="195" t="str">
        <f t="shared" si="583"/>
        <v/>
      </c>
      <c r="AC299" s="195" t="str">
        <f t="shared" si="584"/>
        <v/>
      </c>
      <c r="AD299" s="195" t="str">
        <f t="shared" si="628"/>
        <v/>
      </c>
      <c r="AE299" s="195" t="str">
        <f t="shared" si="628"/>
        <v/>
      </c>
      <c r="AF299" s="195" t="str">
        <f t="shared" si="633"/>
        <v/>
      </c>
      <c r="AG299" s="195" t="str">
        <f t="shared" si="633"/>
        <v/>
      </c>
      <c r="AH299" s="195" t="str">
        <f t="shared" si="633"/>
        <v/>
      </c>
      <c r="AI299" s="195" t="str">
        <f t="shared" si="633"/>
        <v/>
      </c>
      <c r="AJ299" s="195" t="str">
        <f t="shared" si="633"/>
        <v/>
      </c>
      <c r="AK299" s="195" t="str">
        <f t="shared" si="633"/>
        <v/>
      </c>
      <c r="AL299" s="195" t="str">
        <f t="shared" si="633"/>
        <v/>
      </c>
      <c r="AM299" s="195" t="str">
        <f t="shared" si="633"/>
        <v/>
      </c>
      <c r="AN299" s="195" t="str">
        <f t="shared" si="633"/>
        <v/>
      </c>
      <c r="AO299" s="195" t="str">
        <f t="shared" si="633"/>
        <v/>
      </c>
      <c r="AP299" s="195" t="str">
        <f t="shared" si="633"/>
        <v/>
      </c>
      <c r="AQ299" s="196" t="str">
        <f>IF(J299&gt;0,"",IF(J300&gt;0,1,""))</f>
        <v/>
      </c>
      <c r="AR299" s="196" t="str">
        <f>IF(J299="","",IF(C299&gt;0,"",1))</f>
        <v/>
      </c>
      <c r="AS299" s="195" t="str">
        <f t="shared" si="616"/>
        <v/>
      </c>
      <c r="AT299" s="195" t="str">
        <f t="shared" si="616"/>
        <v/>
      </c>
      <c r="AU299" s="195" t="str">
        <f t="shared" si="616"/>
        <v/>
      </c>
      <c r="AV299" s="195" t="str">
        <f t="shared" si="616"/>
        <v/>
      </c>
      <c r="AW299" s="196">
        <f>COUNTIF($C$14:C299,C299)</f>
        <v>0</v>
      </c>
      <c r="AX299" s="195" t="str">
        <f t="shared" si="617"/>
        <v/>
      </c>
      <c r="AY299" s="195" t="str">
        <f t="shared" si="617"/>
        <v/>
      </c>
      <c r="AZ299" s="195" t="str">
        <f t="shared" si="617"/>
        <v/>
      </c>
      <c r="BA299" s="195" t="str">
        <f t="shared" si="617"/>
        <v/>
      </c>
    </row>
    <row r="300" spans="1:53" s="17" customFormat="1" ht="18" customHeight="1" thickBot="1">
      <c r="A300" s="344"/>
      <c r="B300" s="398"/>
      <c r="C300" s="400"/>
      <c r="D300" s="400"/>
      <c r="E300" s="400"/>
      <c r="F300" s="98" t="str">
        <f>IF(C299&gt;0,VLOOKUP(C299,女子登録情報!$A$1:$H$2000,5,0),"")</f>
        <v/>
      </c>
      <c r="G300" s="353"/>
      <c r="H300" s="353"/>
      <c r="I300" s="9" t="s">
        <v>33</v>
      </c>
      <c r="J300" s="99"/>
      <c r="K300" s="7" t="str">
        <f>IF(J300&gt;0,VLOOKUP(J300,女子登録情報!$J$2:$K$21,2,0),"")</f>
        <v/>
      </c>
      <c r="L300" s="9" t="s">
        <v>34</v>
      </c>
      <c r="M300" s="213"/>
      <c r="N300" s="101" t="str">
        <f t="shared" si="575"/>
        <v/>
      </c>
      <c r="O300" s="197"/>
      <c r="P300" s="387"/>
      <c r="Q300" s="388"/>
      <c r="R300" s="389"/>
      <c r="S300" s="330"/>
      <c r="T300" s="330"/>
      <c r="Y300" s="195" t="str">
        <f>IF(C299="","",COUNTIF($B$14:$C$462,C299))</f>
        <v/>
      </c>
      <c r="Z300" s="195" t="str">
        <f t="shared" ref="Z300" si="646">IF(C299="","",COUNTIF($J$14:$J$463,J300))</f>
        <v/>
      </c>
      <c r="AA300" s="195" t="str">
        <f t="shared" ref="AA300" si="647">IF(C299="","",IF(AND(Y300&gt;1,Z300&gt;1),1,""))</f>
        <v/>
      </c>
      <c r="AB300" s="195" t="str">
        <f t="shared" si="583"/>
        <v/>
      </c>
      <c r="AC300" s="195" t="str">
        <f t="shared" si="584"/>
        <v/>
      </c>
      <c r="AD300" s="195" t="str">
        <f t="shared" si="628"/>
        <v/>
      </c>
      <c r="AE300" s="195" t="str">
        <f t="shared" si="628"/>
        <v/>
      </c>
      <c r="AF300" s="195" t="str">
        <f t="shared" si="633"/>
        <v/>
      </c>
      <c r="AG300" s="195" t="str">
        <f t="shared" si="633"/>
        <v/>
      </c>
      <c r="AH300" s="195" t="str">
        <f t="shared" si="633"/>
        <v/>
      </c>
      <c r="AI300" s="195" t="str">
        <f t="shared" si="633"/>
        <v/>
      </c>
      <c r="AJ300" s="195" t="str">
        <f t="shared" si="633"/>
        <v/>
      </c>
      <c r="AK300" s="195" t="str">
        <f t="shared" si="633"/>
        <v/>
      </c>
      <c r="AL300" s="195" t="str">
        <f t="shared" si="633"/>
        <v/>
      </c>
      <c r="AM300" s="195" t="str">
        <f t="shared" si="633"/>
        <v/>
      </c>
      <c r="AN300" s="195" t="str">
        <f t="shared" si="633"/>
        <v/>
      </c>
      <c r="AO300" s="195" t="str">
        <f t="shared" si="633"/>
        <v/>
      </c>
      <c r="AP300" s="195" t="str">
        <f t="shared" si="633"/>
        <v/>
      </c>
      <c r="AQ300" s="196" t="str">
        <f>IF(J300&gt;0,"",IF(J301&gt;0,1,""))</f>
        <v/>
      </c>
      <c r="AR300" s="196" t="str">
        <f>IF(J300="","",IF(C299&gt;0,"",1))</f>
        <v/>
      </c>
      <c r="AS300" s="195" t="str">
        <f t="shared" si="616"/>
        <v/>
      </c>
      <c r="AT300" s="195" t="str">
        <f t="shared" si="616"/>
        <v/>
      </c>
      <c r="AU300" s="195" t="str">
        <f t="shared" si="616"/>
        <v/>
      </c>
      <c r="AV300" s="195" t="str">
        <f t="shared" si="616"/>
        <v/>
      </c>
      <c r="AW300" s="196"/>
      <c r="AX300" s="195" t="str">
        <f t="shared" si="617"/>
        <v/>
      </c>
      <c r="AY300" s="195" t="str">
        <f t="shared" si="617"/>
        <v/>
      </c>
      <c r="AZ300" s="195" t="str">
        <f t="shared" si="617"/>
        <v/>
      </c>
      <c r="BA300" s="195" t="str">
        <f t="shared" si="617"/>
        <v/>
      </c>
    </row>
    <row r="301" spans="1:53" s="17" customFormat="1" ht="18" customHeight="1" thickBot="1">
      <c r="A301" s="345"/>
      <c r="B301" s="401" t="s">
        <v>35</v>
      </c>
      <c r="C301" s="392"/>
      <c r="D301" s="102"/>
      <c r="E301" s="102"/>
      <c r="F301" s="103"/>
      <c r="G301" s="354"/>
      <c r="H301" s="354"/>
      <c r="I301" s="10" t="s">
        <v>36</v>
      </c>
      <c r="J301" s="100"/>
      <c r="K301" s="11" t="str">
        <f>IF(J301&gt;0,VLOOKUP(J301,女子登録情報!$J$2:$K$21,2,0),"")</f>
        <v/>
      </c>
      <c r="L301" s="12" t="s">
        <v>37</v>
      </c>
      <c r="M301" s="214"/>
      <c r="N301" s="101" t="str">
        <f t="shared" si="575"/>
        <v/>
      </c>
      <c r="O301" s="200"/>
      <c r="P301" s="394"/>
      <c r="Q301" s="395"/>
      <c r="R301" s="396"/>
      <c r="S301" s="331"/>
      <c r="T301" s="331"/>
      <c r="Y301" s="195" t="str">
        <f>IF(C299="","",COUNTIF($B$14:$C$462,C299))</f>
        <v/>
      </c>
      <c r="Z301" s="195" t="str">
        <f t="shared" ref="Z301" si="648">IF(C299="","",COUNTIF($J$14:$J$463,J301))</f>
        <v/>
      </c>
      <c r="AA301" s="195" t="str">
        <f t="shared" ref="AA301" si="649">IF(C299="","",IF(AND(Y301&gt;1,Z301&gt;1),1,""))</f>
        <v/>
      </c>
      <c r="AB301" s="195" t="str">
        <f t="shared" si="583"/>
        <v/>
      </c>
      <c r="AC301" s="195" t="str">
        <f t="shared" si="584"/>
        <v/>
      </c>
      <c r="AD301" s="195" t="str">
        <f t="shared" si="628"/>
        <v/>
      </c>
      <c r="AE301" s="195" t="str">
        <f t="shared" si="628"/>
        <v/>
      </c>
      <c r="AF301" s="195" t="str">
        <f t="shared" si="633"/>
        <v/>
      </c>
      <c r="AG301" s="195" t="str">
        <f t="shared" si="633"/>
        <v/>
      </c>
      <c r="AH301" s="195" t="str">
        <f t="shared" si="633"/>
        <v/>
      </c>
      <c r="AI301" s="195" t="str">
        <f t="shared" si="633"/>
        <v/>
      </c>
      <c r="AJ301" s="195" t="str">
        <f t="shared" si="633"/>
        <v/>
      </c>
      <c r="AK301" s="195" t="str">
        <f t="shared" si="633"/>
        <v/>
      </c>
      <c r="AL301" s="195" t="str">
        <f t="shared" si="633"/>
        <v/>
      </c>
      <c r="AM301" s="195" t="str">
        <f t="shared" si="633"/>
        <v/>
      </c>
      <c r="AN301" s="195" t="str">
        <f t="shared" si="633"/>
        <v/>
      </c>
      <c r="AO301" s="195" t="str">
        <f t="shared" si="633"/>
        <v/>
      </c>
      <c r="AP301" s="195" t="str">
        <f t="shared" si="633"/>
        <v/>
      </c>
      <c r="AQ301" s="196" t="str">
        <f>IF(C299="","",IF(S299&gt;0,"",IF(T299&gt;0,"",IF(COUNTBLANK(J299:J301)&lt;3,"",1))))</f>
        <v/>
      </c>
      <c r="AR301" s="196" t="str">
        <f>IF(J301="","",IF(C299&gt;0,"",1))</f>
        <v/>
      </c>
      <c r="AS301" s="195" t="str">
        <f t="shared" si="616"/>
        <v/>
      </c>
      <c r="AT301" s="195" t="str">
        <f t="shared" si="616"/>
        <v/>
      </c>
      <c r="AU301" s="195" t="str">
        <f t="shared" si="616"/>
        <v/>
      </c>
      <c r="AV301" s="195" t="str">
        <f t="shared" si="616"/>
        <v/>
      </c>
      <c r="AW301" s="196"/>
      <c r="AX301" s="195" t="str">
        <f t="shared" si="617"/>
        <v/>
      </c>
      <c r="AY301" s="195" t="str">
        <f t="shared" si="617"/>
        <v/>
      </c>
      <c r="AZ301" s="195" t="str">
        <f t="shared" si="617"/>
        <v/>
      </c>
      <c r="BA301" s="195" t="str">
        <f t="shared" si="617"/>
        <v/>
      </c>
    </row>
    <row r="302" spans="1:53" s="17" customFormat="1" ht="18" customHeight="1" thickTop="1" thickBot="1">
      <c r="A302" s="343">
        <v>97</v>
      </c>
      <c r="B302" s="397" t="s">
        <v>1234</v>
      </c>
      <c r="C302" s="399"/>
      <c r="D302" s="399" t="str">
        <f>IF(C302&gt;0,VLOOKUP(C302,女子登録情報!$A$1:$H$2000,3,0),"")</f>
        <v/>
      </c>
      <c r="E302" s="399" t="str">
        <f>IF(C302&gt;0,VLOOKUP(C302,女子登録情報!$A$1:$H$2000,4,0),"")</f>
        <v/>
      </c>
      <c r="F302" s="97" t="str">
        <f>IF(C302&gt;0,VLOOKUP(C302,女子登録情報!$A$1:$H$2000,8,0),"")</f>
        <v/>
      </c>
      <c r="G302" s="352" t="e">
        <f>IF(F303&gt;0,VLOOKUP(F303,女子登録情報!$M$2:$N$48,2,0),"")</f>
        <v>#N/A</v>
      </c>
      <c r="H302" s="352" t="str">
        <f>IF(C302&gt;0,TEXT(C302,"100000000"),"")</f>
        <v/>
      </c>
      <c r="I302" s="6" t="s">
        <v>29</v>
      </c>
      <c r="J302" s="99"/>
      <c r="K302" s="7" t="str">
        <f>IF(J302&gt;0,VLOOKUP(J302,女子登録情報!$J$1:$K$21,2,0),"")</f>
        <v/>
      </c>
      <c r="L302" s="6" t="s">
        <v>32</v>
      </c>
      <c r="M302" s="205"/>
      <c r="N302" s="101" t="str">
        <f t="shared" si="575"/>
        <v/>
      </c>
      <c r="O302" s="197"/>
      <c r="P302" s="373"/>
      <c r="Q302" s="374"/>
      <c r="R302" s="375"/>
      <c r="S302" s="329" t="str">
        <f>IF(C302="","",IF(COUNTIF('様式Ⅱ(女子4×100mR)'!$C$18:$C$29,C302)=0,"",$A$5))</f>
        <v/>
      </c>
      <c r="T302" s="329" t="str">
        <f>IF(C302="","",IF(COUNTIF('様式Ⅱ(女子4×400mR)'!$C$18:$C$29,C302)=0,"",$A$5))</f>
        <v/>
      </c>
      <c r="Y302" s="195" t="str">
        <f>IF(C302="","",COUNTIF($B$14:$C$462,C302))</f>
        <v/>
      </c>
      <c r="Z302" s="195" t="str">
        <f t="shared" ref="Z302" si="650">IF(C302="","",COUNTIF($J$14:$J$463,J302))</f>
        <v/>
      </c>
      <c r="AA302" s="195" t="str">
        <f t="shared" ref="AA302" si="651">IF(C302="","",IF(AND(Y302&gt;1,Z302&gt;1),1,""))</f>
        <v/>
      </c>
      <c r="AB302" s="195" t="str">
        <f t="shared" si="583"/>
        <v/>
      </c>
      <c r="AC302" s="195" t="str">
        <f t="shared" si="584"/>
        <v/>
      </c>
      <c r="AD302" s="195" t="str">
        <f t="shared" si="628"/>
        <v/>
      </c>
      <c r="AE302" s="195" t="str">
        <f t="shared" si="628"/>
        <v/>
      </c>
      <c r="AF302" s="195" t="str">
        <f t="shared" si="633"/>
        <v/>
      </c>
      <c r="AG302" s="195" t="str">
        <f t="shared" si="633"/>
        <v/>
      </c>
      <c r="AH302" s="195" t="str">
        <f t="shared" si="633"/>
        <v/>
      </c>
      <c r="AI302" s="195" t="str">
        <f t="shared" si="633"/>
        <v/>
      </c>
      <c r="AJ302" s="195" t="str">
        <f t="shared" si="633"/>
        <v/>
      </c>
      <c r="AK302" s="195" t="str">
        <f t="shared" si="633"/>
        <v/>
      </c>
      <c r="AL302" s="195" t="str">
        <f t="shared" si="633"/>
        <v/>
      </c>
      <c r="AM302" s="195" t="str">
        <f t="shared" si="633"/>
        <v/>
      </c>
      <c r="AN302" s="195" t="str">
        <f t="shared" si="633"/>
        <v/>
      </c>
      <c r="AO302" s="195" t="str">
        <f t="shared" si="633"/>
        <v/>
      </c>
      <c r="AP302" s="195" t="str">
        <f t="shared" si="633"/>
        <v/>
      </c>
      <c r="AQ302" s="196" t="str">
        <f>IF(J302&gt;0,"",IF(J303&gt;0,1,""))</f>
        <v/>
      </c>
      <c r="AR302" s="196" t="str">
        <f>IF(J302="","",IF(C302&gt;0,"",1))</f>
        <v/>
      </c>
      <c r="AS302" s="195" t="str">
        <f t="shared" ref="AS302:AV317" si="652">IF($J302="","",COUNTIF($M302,AS$13))</f>
        <v/>
      </c>
      <c r="AT302" s="195" t="str">
        <f t="shared" si="652"/>
        <v/>
      </c>
      <c r="AU302" s="195" t="str">
        <f t="shared" si="652"/>
        <v/>
      </c>
      <c r="AV302" s="195" t="str">
        <f t="shared" si="652"/>
        <v/>
      </c>
      <c r="AW302" s="196">
        <f>COUNTIF($C$14:C302,C302)</f>
        <v>0</v>
      </c>
      <c r="AX302" s="195" t="str">
        <f t="shared" ref="AX302:BA317" si="653">IF($J302="","",COUNTIF($M302,AX$13))</f>
        <v/>
      </c>
      <c r="AY302" s="195" t="str">
        <f t="shared" si="653"/>
        <v/>
      </c>
      <c r="AZ302" s="195" t="str">
        <f t="shared" si="653"/>
        <v/>
      </c>
      <c r="BA302" s="195" t="str">
        <f t="shared" si="653"/>
        <v/>
      </c>
    </row>
    <row r="303" spans="1:53" s="17" customFormat="1" ht="18" customHeight="1" thickBot="1">
      <c r="A303" s="344"/>
      <c r="B303" s="398"/>
      <c r="C303" s="400"/>
      <c r="D303" s="400"/>
      <c r="E303" s="400"/>
      <c r="F303" s="98" t="str">
        <f>IF(C302&gt;0,VLOOKUP(C302,女子登録情報!$A$1:$H$2000,5,0),"")</f>
        <v/>
      </c>
      <c r="G303" s="353"/>
      <c r="H303" s="353"/>
      <c r="I303" s="9" t="s">
        <v>33</v>
      </c>
      <c r="J303" s="99"/>
      <c r="K303" s="7" t="str">
        <f>IF(J303&gt;0,VLOOKUP(J303,女子登録情報!$J$2:$K$21,2,0),"")</f>
        <v/>
      </c>
      <c r="L303" s="9" t="s">
        <v>34</v>
      </c>
      <c r="M303" s="213"/>
      <c r="N303" s="101" t="str">
        <f t="shared" si="575"/>
        <v/>
      </c>
      <c r="O303" s="197"/>
      <c r="P303" s="387"/>
      <c r="Q303" s="388"/>
      <c r="R303" s="389"/>
      <c r="S303" s="330"/>
      <c r="T303" s="330"/>
      <c r="Y303" s="195" t="str">
        <f>IF(C302="","",COUNTIF($B$14:$C$462,C302))</f>
        <v/>
      </c>
      <c r="Z303" s="195" t="str">
        <f t="shared" ref="Z303" si="654">IF(C302="","",COUNTIF($J$14:$J$463,J303))</f>
        <v/>
      </c>
      <c r="AA303" s="195" t="str">
        <f t="shared" ref="AA303" si="655">IF(C302="","",IF(AND(Y303&gt;1,Z303&gt;1),1,""))</f>
        <v/>
      </c>
      <c r="AB303" s="195" t="str">
        <f t="shared" si="583"/>
        <v/>
      </c>
      <c r="AC303" s="195" t="str">
        <f t="shared" si="584"/>
        <v/>
      </c>
      <c r="AD303" s="195" t="str">
        <f t="shared" si="628"/>
        <v/>
      </c>
      <c r="AE303" s="195" t="str">
        <f t="shared" si="628"/>
        <v/>
      </c>
      <c r="AF303" s="195" t="str">
        <f t="shared" si="633"/>
        <v/>
      </c>
      <c r="AG303" s="195" t="str">
        <f t="shared" si="633"/>
        <v/>
      </c>
      <c r="AH303" s="195" t="str">
        <f t="shared" si="633"/>
        <v/>
      </c>
      <c r="AI303" s="195" t="str">
        <f t="shared" si="633"/>
        <v/>
      </c>
      <c r="AJ303" s="195" t="str">
        <f t="shared" si="633"/>
        <v/>
      </c>
      <c r="AK303" s="195" t="str">
        <f t="shared" si="633"/>
        <v/>
      </c>
      <c r="AL303" s="195" t="str">
        <f t="shared" si="633"/>
        <v/>
      </c>
      <c r="AM303" s="195" t="str">
        <f t="shared" si="633"/>
        <v/>
      </c>
      <c r="AN303" s="195" t="str">
        <f t="shared" si="633"/>
        <v/>
      </c>
      <c r="AO303" s="195" t="str">
        <f t="shared" si="633"/>
        <v/>
      </c>
      <c r="AP303" s="195" t="str">
        <f t="shared" si="633"/>
        <v/>
      </c>
      <c r="AQ303" s="196" t="str">
        <f>IF(J303&gt;0,"",IF(J304&gt;0,1,""))</f>
        <v/>
      </c>
      <c r="AR303" s="196" t="str">
        <f>IF(J303="","",IF(C302&gt;0,"",1))</f>
        <v/>
      </c>
      <c r="AS303" s="195" t="str">
        <f t="shared" si="652"/>
        <v/>
      </c>
      <c r="AT303" s="195" t="str">
        <f t="shared" si="652"/>
        <v/>
      </c>
      <c r="AU303" s="195" t="str">
        <f t="shared" si="652"/>
        <v/>
      </c>
      <c r="AV303" s="195" t="str">
        <f t="shared" si="652"/>
        <v/>
      </c>
      <c r="AW303" s="196"/>
      <c r="AX303" s="195" t="str">
        <f t="shared" si="653"/>
        <v/>
      </c>
      <c r="AY303" s="195" t="str">
        <f t="shared" si="653"/>
        <v/>
      </c>
      <c r="AZ303" s="195" t="str">
        <f t="shared" si="653"/>
        <v/>
      </c>
      <c r="BA303" s="195" t="str">
        <f t="shared" si="653"/>
        <v/>
      </c>
    </row>
    <row r="304" spans="1:53" s="17" customFormat="1" ht="18" customHeight="1" thickBot="1">
      <c r="A304" s="345"/>
      <c r="B304" s="401" t="s">
        <v>35</v>
      </c>
      <c r="C304" s="392"/>
      <c r="D304" s="102"/>
      <c r="E304" s="102"/>
      <c r="F304" s="103"/>
      <c r="G304" s="354"/>
      <c r="H304" s="354"/>
      <c r="I304" s="10" t="s">
        <v>36</v>
      </c>
      <c r="J304" s="100"/>
      <c r="K304" s="11" t="str">
        <f>IF(J304&gt;0,VLOOKUP(J304,女子登録情報!$J$2:$K$21,2,0),"")</f>
        <v/>
      </c>
      <c r="L304" s="12" t="s">
        <v>37</v>
      </c>
      <c r="M304" s="214"/>
      <c r="N304" s="101" t="str">
        <f t="shared" si="575"/>
        <v/>
      </c>
      <c r="O304" s="200"/>
      <c r="P304" s="394"/>
      <c r="Q304" s="395"/>
      <c r="R304" s="396"/>
      <c r="S304" s="331"/>
      <c r="T304" s="331"/>
      <c r="Y304" s="195" t="str">
        <f>IF(C302="","",COUNTIF($B$14:$C$462,C302))</f>
        <v/>
      </c>
      <c r="Z304" s="195" t="str">
        <f t="shared" ref="Z304" si="656">IF(C302="","",COUNTIF($J$14:$J$463,J304))</f>
        <v/>
      </c>
      <c r="AA304" s="195" t="str">
        <f t="shared" ref="AA304" si="657">IF(C302="","",IF(AND(Y304&gt;1,Z304&gt;1),1,""))</f>
        <v/>
      </c>
      <c r="AB304" s="195" t="str">
        <f t="shared" si="583"/>
        <v/>
      </c>
      <c r="AC304" s="195" t="str">
        <f t="shared" si="584"/>
        <v/>
      </c>
      <c r="AD304" s="195" t="str">
        <f t="shared" si="628"/>
        <v/>
      </c>
      <c r="AE304" s="195" t="str">
        <f t="shared" si="628"/>
        <v/>
      </c>
      <c r="AF304" s="195" t="str">
        <f t="shared" si="633"/>
        <v/>
      </c>
      <c r="AG304" s="195" t="str">
        <f t="shared" si="633"/>
        <v/>
      </c>
      <c r="AH304" s="195" t="str">
        <f t="shared" si="633"/>
        <v/>
      </c>
      <c r="AI304" s="195" t="str">
        <f t="shared" si="633"/>
        <v/>
      </c>
      <c r="AJ304" s="195" t="str">
        <f t="shared" si="633"/>
        <v/>
      </c>
      <c r="AK304" s="195" t="str">
        <f t="shared" si="633"/>
        <v/>
      </c>
      <c r="AL304" s="195" t="str">
        <f t="shared" si="633"/>
        <v/>
      </c>
      <c r="AM304" s="195" t="str">
        <f t="shared" si="633"/>
        <v/>
      </c>
      <c r="AN304" s="195" t="str">
        <f t="shared" si="633"/>
        <v/>
      </c>
      <c r="AO304" s="195" t="str">
        <f t="shared" si="633"/>
        <v/>
      </c>
      <c r="AP304" s="195" t="str">
        <f t="shared" si="633"/>
        <v/>
      </c>
      <c r="AQ304" s="196" t="str">
        <f>IF(C302="","",IF(S302&gt;0,"",IF(T302&gt;0,"",IF(COUNTBLANK(J302:J304)&lt;3,"",1))))</f>
        <v/>
      </c>
      <c r="AR304" s="196" t="str">
        <f>IF(J304="","",IF(C302&gt;0,"",1))</f>
        <v/>
      </c>
      <c r="AS304" s="195" t="str">
        <f t="shared" si="652"/>
        <v/>
      </c>
      <c r="AT304" s="195" t="str">
        <f t="shared" si="652"/>
        <v/>
      </c>
      <c r="AU304" s="195" t="str">
        <f t="shared" si="652"/>
        <v/>
      </c>
      <c r="AV304" s="195" t="str">
        <f t="shared" si="652"/>
        <v/>
      </c>
      <c r="AW304" s="196"/>
      <c r="AX304" s="195" t="str">
        <f t="shared" si="653"/>
        <v/>
      </c>
      <c r="AY304" s="195" t="str">
        <f t="shared" si="653"/>
        <v/>
      </c>
      <c r="AZ304" s="195" t="str">
        <f t="shared" si="653"/>
        <v/>
      </c>
      <c r="BA304" s="195" t="str">
        <f t="shared" si="653"/>
        <v/>
      </c>
    </row>
    <row r="305" spans="1:53" s="17" customFormat="1" ht="18" customHeight="1" thickTop="1" thickBot="1">
      <c r="A305" s="343">
        <v>98</v>
      </c>
      <c r="B305" s="397" t="s">
        <v>1234</v>
      </c>
      <c r="C305" s="399"/>
      <c r="D305" s="399" t="str">
        <f>IF(C305&gt;0,VLOOKUP(C305,女子登録情報!$A$1:$H$2000,3,0),"")</f>
        <v/>
      </c>
      <c r="E305" s="399" t="str">
        <f>IF(C305&gt;0,VLOOKUP(C305,女子登録情報!$A$1:$H$2000,4,0),"")</f>
        <v/>
      </c>
      <c r="F305" s="97" t="str">
        <f>IF(C305&gt;0,VLOOKUP(C305,女子登録情報!$A$1:$H$2000,8,0),"")</f>
        <v/>
      </c>
      <c r="G305" s="352" t="e">
        <f>IF(F306&gt;0,VLOOKUP(F306,女子登録情報!$M$2:$N$48,2,0),"")</f>
        <v>#N/A</v>
      </c>
      <c r="H305" s="352" t="str">
        <f>IF(C305&gt;0,TEXT(C305,"100000000"),"")</f>
        <v/>
      </c>
      <c r="I305" s="6" t="s">
        <v>29</v>
      </c>
      <c r="J305" s="99"/>
      <c r="K305" s="7" t="str">
        <f>IF(J305&gt;0,VLOOKUP(J305,女子登録情報!$J$1:$K$21,2,0),"")</f>
        <v/>
      </c>
      <c r="L305" s="6" t="s">
        <v>32</v>
      </c>
      <c r="M305" s="205"/>
      <c r="N305" s="101" t="str">
        <f t="shared" si="575"/>
        <v/>
      </c>
      <c r="O305" s="197"/>
      <c r="P305" s="373"/>
      <c r="Q305" s="374"/>
      <c r="R305" s="375"/>
      <c r="S305" s="329" t="str">
        <f>IF(C305="","",IF(COUNTIF('様式Ⅱ(女子4×100mR)'!$C$18:$C$29,C305)=0,"",$A$5))</f>
        <v/>
      </c>
      <c r="T305" s="329" t="str">
        <f>IF(C305="","",IF(COUNTIF('様式Ⅱ(女子4×400mR)'!$C$18:$C$29,C305)=0,"",$A$5))</f>
        <v/>
      </c>
      <c r="Y305" s="195" t="str">
        <f>IF(C305="","",COUNTIF($B$14:$C$462,C305))</f>
        <v/>
      </c>
      <c r="Z305" s="195" t="str">
        <f t="shared" ref="Z305" si="658">IF(C305="","",COUNTIF($J$14:$J$463,J305))</f>
        <v/>
      </c>
      <c r="AA305" s="195" t="str">
        <f t="shared" ref="AA305" si="659">IF(C305="","",IF(AND(Y305&gt;1,Z305&gt;1),1,""))</f>
        <v/>
      </c>
      <c r="AB305" s="195" t="str">
        <f t="shared" si="583"/>
        <v/>
      </c>
      <c r="AC305" s="195" t="str">
        <f t="shared" si="584"/>
        <v/>
      </c>
      <c r="AD305" s="195" t="str">
        <f t="shared" si="628"/>
        <v/>
      </c>
      <c r="AE305" s="195" t="str">
        <f t="shared" si="628"/>
        <v/>
      </c>
      <c r="AF305" s="195" t="str">
        <f t="shared" si="633"/>
        <v/>
      </c>
      <c r="AG305" s="195" t="str">
        <f t="shared" si="633"/>
        <v/>
      </c>
      <c r="AH305" s="195" t="str">
        <f t="shared" si="633"/>
        <v/>
      </c>
      <c r="AI305" s="195" t="str">
        <f t="shared" si="633"/>
        <v/>
      </c>
      <c r="AJ305" s="195" t="str">
        <f t="shared" si="633"/>
        <v/>
      </c>
      <c r="AK305" s="195" t="str">
        <f t="shared" si="633"/>
        <v/>
      </c>
      <c r="AL305" s="195" t="str">
        <f t="shared" si="633"/>
        <v/>
      </c>
      <c r="AM305" s="195" t="str">
        <f t="shared" si="633"/>
        <v/>
      </c>
      <c r="AN305" s="195" t="str">
        <f t="shared" si="633"/>
        <v/>
      </c>
      <c r="AO305" s="195" t="str">
        <f t="shared" si="633"/>
        <v/>
      </c>
      <c r="AP305" s="195" t="str">
        <f t="shared" si="633"/>
        <v/>
      </c>
      <c r="AQ305" s="196" t="str">
        <f>IF(J305&gt;0,"",IF(J306&gt;0,1,""))</f>
        <v/>
      </c>
      <c r="AR305" s="196" t="str">
        <f>IF(J305="","",IF(C305&gt;0,"",1))</f>
        <v/>
      </c>
      <c r="AS305" s="195" t="str">
        <f t="shared" si="652"/>
        <v/>
      </c>
      <c r="AT305" s="195" t="str">
        <f t="shared" si="652"/>
        <v/>
      </c>
      <c r="AU305" s="195" t="str">
        <f t="shared" si="652"/>
        <v/>
      </c>
      <c r="AV305" s="195" t="str">
        <f t="shared" si="652"/>
        <v/>
      </c>
      <c r="AW305" s="196">
        <f>COUNTIF($C$14:C305,C305)</f>
        <v>0</v>
      </c>
      <c r="AX305" s="195" t="str">
        <f t="shared" si="653"/>
        <v/>
      </c>
      <c r="AY305" s="195" t="str">
        <f t="shared" si="653"/>
        <v/>
      </c>
      <c r="AZ305" s="195" t="str">
        <f t="shared" si="653"/>
        <v/>
      </c>
      <c r="BA305" s="195" t="str">
        <f t="shared" si="653"/>
        <v/>
      </c>
    </row>
    <row r="306" spans="1:53" s="17" customFormat="1" ht="18" customHeight="1" thickBot="1">
      <c r="A306" s="344"/>
      <c r="B306" s="398"/>
      <c r="C306" s="400"/>
      <c r="D306" s="400"/>
      <c r="E306" s="400"/>
      <c r="F306" s="98" t="str">
        <f>IF(C305&gt;0,VLOOKUP(C305,女子登録情報!$A$1:$H$2000,5,0),"")</f>
        <v/>
      </c>
      <c r="G306" s="353"/>
      <c r="H306" s="353"/>
      <c r="I306" s="9" t="s">
        <v>33</v>
      </c>
      <c r="J306" s="99"/>
      <c r="K306" s="7" t="str">
        <f>IF(J306&gt;0,VLOOKUP(J306,女子登録情報!$J$2:$K$21,2,0),"")</f>
        <v/>
      </c>
      <c r="L306" s="9" t="s">
        <v>34</v>
      </c>
      <c r="M306" s="213"/>
      <c r="N306" s="101" t="str">
        <f t="shared" si="575"/>
        <v/>
      </c>
      <c r="O306" s="197"/>
      <c r="P306" s="387"/>
      <c r="Q306" s="388"/>
      <c r="R306" s="389"/>
      <c r="S306" s="330"/>
      <c r="T306" s="330"/>
      <c r="Y306" s="195" t="str">
        <f>IF(C305="","",COUNTIF($B$14:$C$462,C305))</f>
        <v/>
      </c>
      <c r="Z306" s="195" t="str">
        <f t="shared" ref="Z306" si="660">IF(C305="","",COUNTIF($J$14:$J$463,J306))</f>
        <v/>
      </c>
      <c r="AA306" s="195" t="str">
        <f t="shared" ref="AA306" si="661">IF(C305="","",IF(AND(Y306&gt;1,Z306&gt;1),1,""))</f>
        <v/>
      </c>
      <c r="AB306" s="195" t="str">
        <f t="shared" si="583"/>
        <v/>
      </c>
      <c r="AC306" s="195" t="str">
        <f t="shared" si="584"/>
        <v/>
      </c>
      <c r="AD306" s="195" t="str">
        <f t="shared" si="628"/>
        <v/>
      </c>
      <c r="AE306" s="195" t="str">
        <f t="shared" si="628"/>
        <v/>
      </c>
      <c r="AF306" s="195" t="str">
        <f t="shared" si="633"/>
        <v/>
      </c>
      <c r="AG306" s="195" t="str">
        <f t="shared" si="633"/>
        <v/>
      </c>
      <c r="AH306" s="195" t="str">
        <f t="shared" si="633"/>
        <v/>
      </c>
      <c r="AI306" s="195" t="str">
        <f t="shared" si="633"/>
        <v/>
      </c>
      <c r="AJ306" s="195" t="str">
        <f t="shared" si="633"/>
        <v/>
      </c>
      <c r="AK306" s="195" t="str">
        <f t="shared" si="633"/>
        <v/>
      </c>
      <c r="AL306" s="195" t="str">
        <f t="shared" si="633"/>
        <v/>
      </c>
      <c r="AM306" s="195" t="str">
        <f t="shared" si="633"/>
        <v/>
      </c>
      <c r="AN306" s="195" t="str">
        <f t="shared" si="633"/>
        <v/>
      </c>
      <c r="AO306" s="195" t="str">
        <f t="shared" si="633"/>
        <v/>
      </c>
      <c r="AP306" s="195" t="str">
        <f t="shared" si="633"/>
        <v/>
      </c>
      <c r="AQ306" s="196" t="str">
        <f>IF(J306&gt;0,"",IF(J307&gt;0,1,""))</f>
        <v/>
      </c>
      <c r="AR306" s="196" t="str">
        <f>IF(J306="","",IF(C305&gt;0,"",1))</f>
        <v/>
      </c>
      <c r="AS306" s="195" t="str">
        <f t="shared" si="652"/>
        <v/>
      </c>
      <c r="AT306" s="195" t="str">
        <f t="shared" si="652"/>
        <v/>
      </c>
      <c r="AU306" s="195" t="str">
        <f t="shared" si="652"/>
        <v/>
      </c>
      <c r="AV306" s="195" t="str">
        <f t="shared" si="652"/>
        <v/>
      </c>
      <c r="AW306" s="196"/>
      <c r="AX306" s="195" t="str">
        <f t="shared" si="653"/>
        <v/>
      </c>
      <c r="AY306" s="195" t="str">
        <f t="shared" si="653"/>
        <v/>
      </c>
      <c r="AZ306" s="195" t="str">
        <f t="shared" si="653"/>
        <v/>
      </c>
      <c r="BA306" s="195" t="str">
        <f t="shared" si="653"/>
        <v/>
      </c>
    </row>
    <row r="307" spans="1:53" s="17" customFormat="1" ht="18" customHeight="1" thickBot="1">
      <c r="A307" s="345"/>
      <c r="B307" s="401" t="s">
        <v>35</v>
      </c>
      <c r="C307" s="392"/>
      <c r="D307" s="102"/>
      <c r="E307" s="102"/>
      <c r="F307" s="103"/>
      <c r="G307" s="354"/>
      <c r="H307" s="354"/>
      <c r="I307" s="10" t="s">
        <v>36</v>
      </c>
      <c r="J307" s="100"/>
      <c r="K307" s="11" t="str">
        <f>IF(J307&gt;0,VLOOKUP(J307,女子登録情報!$J$2:$K$21,2,0),"")</f>
        <v/>
      </c>
      <c r="L307" s="12" t="s">
        <v>37</v>
      </c>
      <c r="M307" s="214"/>
      <c r="N307" s="101" t="str">
        <f t="shared" si="575"/>
        <v/>
      </c>
      <c r="O307" s="200"/>
      <c r="P307" s="394"/>
      <c r="Q307" s="395"/>
      <c r="R307" s="396"/>
      <c r="S307" s="331"/>
      <c r="T307" s="331"/>
      <c r="Y307" s="195" t="str">
        <f>IF(C305="","",COUNTIF($B$14:$C$462,C305))</f>
        <v/>
      </c>
      <c r="Z307" s="195" t="str">
        <f t="shared" ref="Z307" si="662">IF(C305="","",COUNTIF($J$14:$J$463,J307))</f>
        <v/>
      </c>
      <c r="AA307" s="195" t="str">
        <f t="shared" ref="AA307" si="663">IF(C305="","",IF(AND(Y307&gt;1,Z307&gt;1),1,""))</f>
        <v/>
      </c>
      <c r="AB307" s="195" t="str">
        <f t="shared" si="583"/>
        <v/>
      </c>
      <c r="AC307" s="195" t="str">
        <f t="shared" si="584"/>
        <v/>
      </c>
      <c r="AD307" s="195" t="str">
        <f t="shared" si="628"/>
        <v/>
      </c>
      <c r="AE307" s="195" t="str">
        <f t="shared" si="628"/>
        <v/>
      </c>
      <c r="AF307" s="195" t="str">
        <f t="shared" si="633"/>
        <v/>
      </c>
      <c r="AG307" s="195" t="str">
        <f t="shared" si="633"/>
        <v/>
      </c>
      <c r="AH307" s="195" t="str">
        <f t="shared" si="633"/>
        <v/>
      </c>
      <c r="AI307" s="195" t="str">
        <f t="shared" si="633"/>
        <v/>
      </c>
      <c r="AJ307" s="195" t="str">
        <f t="shared" si="633"/>
        <v/>
      </c>
      <c r="AK307" s="195" t="str">
        <f t="shared" si="633"/>
        <v/>
      </c>
      <c r="AL307" s="195" t="str">
        <f t="shared" si="633"/>
        <v/>
      </c>
      <c r="AM307" s="195" t="str">
        <f t="shared" si="633"/>
        <v/>
      </c>
      <c r="AN307" s="195" t="str">
        <f t="shared" si="633"/>
        <v/>
      </c>
      <c r="AO307" s="195" t="str">
        <f t="shared" si="633"/>
        <v/>
      </c>
      <c r="AP307" s="195" t="str">
        <f t="shared" si="633"/>
        <v/>
      </c>
      <c r="AQ307" s="196" t="str">
        <f>IF(C305="","",IF(S305&gt;0,"",IF(T305&gt;0,"",IF(COUNTBLANK(J305:J307)&lt;3,"",1))))</f>
        <v/>
      </c>
      <c r="AR307" s="196" t="str">
        <f>IF(J307="","",IF(C305&gt;0,"",1))</f>
        <v/>
      </c>
      <c r="AS307" s="195" t="str">
        <f t="shared" si="652"/>
        <v/>
      </c>
      <c r="AT307" s="195" t="str">
        <f t="shared" si="652"/>
        <v/>
      </c>
      <c r="AU307" s="195" t="str">
        <f t="shared" si="652"/>
        <v/>
      </c>
      <c r="AV307" s="195" t="str">
        <f t="shared" si="652"/>
        <v/>
      </c>
      <c r="AW307" s="196"/>
      <c r="AX307" s="195" t="str">
        <f t="shared" si="653"/>
        <v/>
      </c>
      <c r="AY307" s="195" t="str">
        <f t="shared" si="653"/>
        <v/>
      </c>
      <c r="AZ307" s="195" t="str">
        <f t="shared" si="653"/>
        <v/>
      </c>
      <c r="BA307" s="195" t="str">
        <f t="shared" si="653"/>
        <v/>
      </c>
    </row>
    <row r="308" spans="1:53" s="17" customFormat="1" ht="18" customHeight="1" thickTop="1" thickBot="1">
      <c r="A308" s="343">
        <v>99</v>
      </c>
      <c r="B308" s="397" t="s">
        <v>1234</v>
      </c>
      <c r="C308" s="399"/>
      <c r="D308" s="399" t="str">
        <f>IF(C308&gt;0,VLOOKUP(C308,女子登録情報!$A$1:$H$2000,3,0),"")</f>
        <v/>
      </c>
      <c r="E308" s="399" t="str">
        <f>IF(C308&gt;0,VLOOKUP(C308,女子登録情報!$A$1:$H$2000,4,0),"")</f>
        <v/>
      </c>
      <c r="F308" s="97" t="str">
        <f>IF(C308&gt;0,VLOOKUP(C308,女子登録情報!$A$1:$H$2000,8,0),"")</f>
        <v/>
      </c>
      <c r="G308" s="352" t="e">
        <f>IF(F309&gt;0,VLOOKUP(F309,女子登録情報!$M$2:$N$48,2,0),"")</f>
        <v>#N/A</v>
      </c>
      <c r="H308" s="352" t="str">
        <f>IF(C308&gt;0,TEXT(C308,"100000000"),"")</f>
        <v/>
      </c>
      <c r="I308" s="6" t="s">
        <v>29</v>
      </c>
      <c r="J308" s="99"/>
      <c r="K308" s="7" t="str">
        <f>IF(J308&gt;0,VLOOKUP(J308,女子登録情報!$J$1:$K$21,2,0),"")</f>
        <v/>
      </c>
      <c r="L308" s="6" t="s">
        <v>32</v>
      </c>
      <c r="M308" s="205"/>
      <c r="N308" s="101" t="str">
        <f t="shared" si="575"/>
        <v/>
      </c>
      <c r="O308" s="197"/>
      <c r="P308" s="373"/>
      <c r="Q308" s="374"/>
      <c r="R308" s="375"/>
      <c r="S308" s="329" t="str">
        <f>IF(C308="","",IF(COUNTIF('様式Ⅱ(女子4×100mR)'!$C$18:$C$29,C308)=0,"",$A$5))</f>
        <v/>
      </c>
      <c r="T308" s="329" t="str">
        <f>IF(C308="","",IF(COUNTIF('様式Ⅱ(女子4×400mR)'!$C$18:$C$29,C308)=0,"",$A$5))</f>
        <v/>
      </c>
      <c r="Y308" s="195" t="str">
        <f>IF(C308="","",COUNTIF($B$14:$C$462,C308))</f>
        <v/>
      </c>
      <c r="Z308" s="195" t="str">
        <f t="shared" ref="Z308" si="664">IF(C308="","",COUNTIF($J$14:$J$463,J308))</f>
        <v/>
      </c>
      <c r="AA308" s="195" t="str">
        <f t="shared" ref="AA308" si="665">IF(C308="","",IF(AND(Y308&gt;1,Z308&gt;1),1,""))</f>
        <v/>
      </c>
      <c r="AB308" s="195" t="str">
        <f t="shared" si="583"/>
        <v/>
      </c>
      <c r="AC308" s="195" t="str">
        <f t="shared" si="584"/>
        <v/>
      </c>
      <c r="AD308" s="195" t="str">
        <f t="shared" si="628"/>
        <v/>
      </c>
      <c r="AE308" s="195" t="str">
        <f t="shared" si="628"/>
        <v/>
      </c>
      <c r="AF308" s="195" t="str">
        <f t="shared" si="633"/>
        <v/>
      </c>
      <c r="AG308" s="195" t="str">
        <f t="shared" si="633"/>
        <v/>
      </c>
      <c r="AH308" s="195" t="str">
        <f t="shared" si="633"/>
        <v/>
      </c>
      <c r="AI308" s="195" t="str">
        <f t="shared" si="633"/>
        <v/>
      </c>
      <c r="AJ308" s="195" t="str">
        <f t="shared" si="633"/>
        <v/>
      </c>
      <c r="AK308" s="195" t="str">
        <f t="shared" si="633"/>
        <v/>
      </c>
      <c r="AL308" s="195" t="str">
        <f t="shared" si="633"/>
        <v/>
      </c>
      <c r="AM308" s="195" t="str">
        <f t="shared" si="633"/>
        <v/>
      </c>
      <c r="AN308" s="195" t="str">
        <f t="shared" si="633"/>
        <v/>
      </c>
      <c r="AO308" s="195" t="str">
        <f t="shared" si="633"/>
        <v/>
      </c>
      <c r="AP308" s="195" t="str">
        <f t="shared" si="633"/>
        <v/>
      </c>
      <c r="AQ308" s="196" t="str">
        <f>IF(J308&gt;0,"",IF(J309&gt;0,1,""))</f>
        <v/>
      </c>
      <c r="AR308" s="196" t="str">
        <f>IF(J308="","",IF(C308&gt;0,"",1))</f>
        <v/>
      </c>
      <c r="AS308" s="195" t="str">
        <f t="shared" si="652"/>
        <v/>
      </c>
      <c r="AT308" s="195" t="str">
        <f t="shared" si="652"/>
        <v/>
      </c>
      <c r="AU308" s="195" t="str">
        <f t="shared" si="652"/>
        <v/>
      </c>
      <c r="AV308" s="195" t="str">
        <f t="shared" si="652"/>
        <v/>
      </c>
      <c r="AW308" s="196">
        <f>COUNTIF($C$14:C308,C308)</f>
        <v>0</v>
      </c>
      <c r="AX308" s="195" t="str">
        <f t="shared" si="653"/>
        <v/>
      </c>
      <c r="AY308" s="195" t="str">
        <f t="shared" si="653"/>
        <v/>
      </c>
      <c r="AZ308" s="195" t="str">
        <f t="shared" si="653"/>
        <v/>
      </c>
      <c r="BA308" s="195" t="str">
        <f t="shared" si="653"/>
        <v/>
      </c>
    </row>
    <row r="309" spans="1:53" s="17" customFormat="1" ht="18" customHeight="1" thickBot="1">
      <c r="A309" s="344"/>
      <c r="B309" s="398"/>
      <c r="C309" s="400"/>
      <c r="D309" s="400"/>
      <c r="E309" s="400"/>
      <c r="F309" s="98" t="str">
        <f>IF(C308&gt;0,VLOOKUP(C308,女子登録情報!$A$1:$H$2000,5,0),"")</f>
        <v/>
      </c>
      <c r="G309" s="353"/>
      <c r="H309" s="353"/>
      <c r="I309" s="9" t="s">
        <v>33</v>
      </c>
      <c r="J309" s="99"/>
      <c r="K309" s="7" t="str">
        <f>IF(J309&gt;0,VLOOKUP(J309,女子登録情報!$J$2:$K$21,2,0),"")</f>
        <v/>
      </c>
      <c r="L309" s="9" t="s">
        <v>34</v>
      </c>
      <c r="M309" s="213"/>
      <c r="N309" s="101" t="str">
        <f t="shared" si="575"/>
        <v/>
      </c>
      <c r="O309" s="197"/>
      <c r="P309" s="387"/>
      <c r="Q309" s="388"/>
      <c r="R309" s="389"/>
      <c r="S309" s="330"/>
      <c r="T309" s="330"/>
      <c r="Y309" s="195" t="str">
        <f>IF(C308="","",COUNTIF($B$14:$C$462,C308))</f>
        <v/>
      </c>
      <c r="Z309" s="195" t="str">
        <f t="shared" ref="Z309" si="666">IF(C308="","",COUNTIF($J$14:$J$463,J309))</f>
        <v/>
      </c>
      <c r="AA309" s="195" t="str">
        <f t="shared" ref="AA309" si="667">IF(C308="","",IF(AND(Y309&gt;1,Z309&gt;1),1,""))</f>
        <v/>
      </c>
      <c r="AB309" s="195" t="str">
        <f t="shared" si="583"/>
        <v/>
      </c>
      <c r="AC309" s="195" t="str">
        <f t="shared" si="584"/>
        <v/>
      </c>
      <c r="AD309" s="195" t="str">
        <f t="shared" si="628"/>
        <v/>
      </c>
      <c r="AE309" s="195" t="str">
        <f t="shared" si="628"/>
        <v/>
      </c>
      <c r="AF309" s="195" t="str">
        <f t="shared" si="633"/>
        <v/>
      </c>
      <c r="AG309" s="195" t="str">
        <f t="shared" si="633"/>
        <v/>
      </c>
      <c r="AH309" s="195" t="str">
        <f t="shared" si="633"/>
        <v/>
      </c>
      <c r="AI309" s="195" t="str">
        <f t="shared" si="633"/>
        <v/>
      </c>
      <c r="AJ309" s="195" t="str">
        <f t="shared" si="633"/>
        <v/>
      </c>
      <c r="AK309" s="195" t="str">
        <f t="shared" si="633"/>
        <v/>
      </c>
      <c r="AL309" s="195" t="str">
        <f t="shared" si="633"/>
        <v/>
      </c>
      <c r="AM309" s="195" t="str">
        <f t="shared" si="633"/>
        <v/>
      </c>
      <c r="AN309" s="195" t="str">
        <f t="shared" si="633"/>
        <v/>
      </c>
      <c r="AO309" s="195" t="str">
        <f t="shared" si="633"/>
        <v/>
      </c>
      <c r="AP309" s="195" t="str">
        <f t="shared" si="633"/>
        <v/>
      </c>
      <c r="AQ309" s="196" t="str">
        <f>IF(J309&gt;0,"",IF(J310&gt;0,1,""))</f>
        <v/>
      </c>
      <c r="AR309" s="196" t="str">
        <f>IF(J309="","",IF(C308&gt;0,"",1))</f>
        <v/>
      </c>
      <c r="AS309" s="195" t="str">
        <f t="shared" si="652"/>
        <v/>
      </c>
      <c r="AT309" s="195" t="str">
        <f t="shared" si="652"/>
        <v/>
      </c>
      <c r="AU309" s="195" t="str">
        <f t="shared" si="652"/>
        <v/>
      </c>
      <c r="AV309" s="195" t="str">
        <f t="shared" si="652"/>
        <v/>
      </c>
      <c r="AW309" s="196"/>
      <c r="AX309" s="195" t="str">
        <f t="shared" si="653"/>
        <v/>
      </c>
      <c r="AY309" s="195" t="str">
        <f t="shared" si="653"/>
        <v/>
      </c>
      <c r="AZ309" s="195" t="str">
        <f t="shared" si="653"/>
        <v/>
      </c>
      <c r="BA309" s="195" t="str">
        <f t="shared" si="653"/>
        <v/>
      </c>
    </row>
    <row r="310" spans="1:53" s="17" customFormat="1" ht="18" customHeight="1" thickBot="1">
      <c r="A310" s="345"/>
      <c r="B310" s="401" t="s">
        <v>35</v>
      </c>
      <c r="C310" s="392"/>
      <c r="D310" s="102"/>
      <c r="E310" s="102"/>
      <c r="F310" s="103"/>
      <c r="G310" s="354"/>
      <c r="H310" s="354"/>
      <c r="I310" s="10" t="s">
        <v>36</v>
      </c>
      <c r="J310" s="100"/>
      <c r="K310" s="11" t="str">
        <f>IF(J310&gt;0,VLOOKUP(J310,女子登録情報!$J$2:$K$21,2,0),"")</f>
        <v/>
      </c>
      <c r="L310" s="12" t="s">
        <v>37</v>
      </c>
      <c r="M310" s="214"/>
      <c r="N310" s="101" t="str">
        <f t="shared" si="575"/>
        <v/>
      </c>
      <c r="O310" s="200"/>
      <c r="P310" s="394"/>
      <c r="Q310" s="395"/>
      <c r="R310" s="396"/>
      <c r="S310" s="331"/>
      <c r="T310" s="331"/>
      <c r="Y310" s="195" t="str">
        <f>IF(C308="","",COUNTIF($B$14:$C$462,C308))</f>
        <v/>
      </c>
      <c r="Z310" s="195" t="str">
        <f t="shared" ref="Z310" si="668">IF(C308="","",COUNTIF($J$14:$J$463,J310))</f>
        <v/>
      </c>
      <c r="AA310" s="195" t="str">
        <f t="shared" ref="AA310" si="669">IF(C308="","",IF(AND(Y310&gt;1,Z310&gt;1),1,""))</f>
        <v/>
      </c>
      <c r="AB310" s="195" t="str">
        <f t="shared" si="583"/>
        <v/>
      </c>
      <c r="AC310" s="195" t="str">
        <f t="shared" si="584"/>
        <v/>
      </c>
      <c r="AD310" s="195" t="str">
        <f t="shared" si="628"/>
        <v/>
      </c>
      <c r="AE310" s="195" t="str">
        <f t="shared" si="628"/>
        <v/>
      </c>
      <c r="AF310" s="195" t="str">
        <f t="shared" si="633"/>
        <v/>
      </c>
      <c r="AG310" s="195" t="str">
        <f t="shared" si="633"/>
        <v/>
      </c>
      <c r="AH310" s="195" t="str">
        <f t="shared" si="633"/>
        <v/>
      </c>
      <c r="AI310" s="195" t="str">
        <f t="shared" si="633"/>
        <v/>
      </c>
      <c r="AJ310" s="195" t="str">
        <f t="shared" si="633"/>
        <v/>
      </c>
      <c r="AK310" s="195" t="str">
        <f t="shared" si="633"/>
        <v/>
      </c>
      <c r="AL310" s="195" t="str">
        <f t="shared" si="633"/>
        <v/>
      </c>
      <c r="AM310" s="195" t="str">
        <f t="shared" si="633"/>
        <v/>
      </c>
      <c r="AN310" s="195" t="str">
        <f t="shared" si="633"/>
        <v/>
      </c>
      <c r="AO310" s="195" t="str">
        <f t="shared" si="633"/>
        <v/>
      </c>
      <c r="AP310" s="195" t="str">
        <f t="shared" si="633"/>
        <v/>
      </c>
      <c r="AQ310" s="196" t="str">
        <f>IF(C308="","",IF(S308&gt;0,"",IF(T308&gt;0,"",IF(COUNTBLANK(J308:J310)&lt;3,"",1))))</f>
        <v/>
      </c>
      <c r="AR310" s="196" t="str">
        <f>IF(J310="","",IF(C308&gt;0,"",1))</f>
        <v/>
      </c>
      <c r="AS310" s="195" t="str">
        <f t="shared" si="652"/>
        <v/>
      </c>
      <c r="AT310" s="195" t="str">
        <f t="shared" si="652"/>
        <v/>
      </c>
      <c r="AU310" s="195" t="str">
        <f t="shared" si="652"/>
        <v/>
      </c>
      <c r="AV310" s="195" t="str">
        <f t="shared" si="652"/>
        <v/>
      </c>
      <c r="AW310" s="196"/>
      <c r="AX310" s="195" t="str">
        <f t="shared" si="653"/>
        <v/>
      </c>
      <c r="AY310" s="195" t="str">
        <f t="shared" si="653"/>
        <v/>
      </c>
      <c r="AZ310" s="195" t="str">
        <f t="shared" si="653"/>
        <v/>
      </c>
      <c r="BA310" s="195" t="str">
        <f t="shared" si="653"/>
        <v/>
      </c>
    </row>
    <row r="311" spans="1:53" s="17" customFormat="1" ht="18" customHeight="1" thickTop="1" thickBot="1">
      <c r="A311" s="343">
        <v>100</v>
      </c>
      <c r="B311" s="397" t="s">
        <v>1234</v>
      </c>
      <c r="C311" s="399"/>
      <c r="D311" s="399" t="str">
        <f>IF(C311&gt;0,VLOOKUP(C311,女子登録情報!$A$1:$H$2000,3,0),"")</f>
        <v/>
      </c>
      <c r="E311" s="399" t="str">
        <f>IF(C311&gt;0,VLOOKUP(C311,女子登録情報!$A$1:$H$2000,4,0),"")</f>
        <v/>
      </c>
      <c r="F311" s="97" t="str">
        <f>IF(C311&gt;0,VLOOKUP(C311,女子登録情報!$A$1:$H$2000,8,0),"")</f>
        <v/>
      </c>
      <c r="G311" s="352" t="e">
        <f>IF(F312&gt;0,VLOOKUP(F312,女子登録情報!$M$2:$N$48,2,0),"")</f>
        <v>#N/A</v>
      </c>
      <c r="H311" s="352" t="str">
        <f>IF(C311&gt;0,TEXT(C311,"100000000"),"")</f>
        <v/>
      </c>
      <c r="I311" s="6" t="s">
        <v>29</v>
      </c>
      <c r="J311" s="99"/>
      <c r="K311" s="7" t="str">
        <f>IF(J311&gt;0,VLOOKUP(J311,女子登録情報!$J$1:$K$21,2,0),"")</f>
        <v/>
      </c>
      <c r="L311" s="6" t="s">
        <v>32</v>
      </c>
      <c r="M311" s="205"/>
      <c r="N311" s="101" t="str">
        <f t="shared" si="575"/>
        <v/>
      </c>
      <c r="O311" s="197"/>
      <c r="P311" s="373"/>
      <c r="Q311" s="374"/>
      <c r="R311" s="375"/>
      <c r="S311" s="329" t="str">
        <f>IF(C311="","",IF(COUNTIF('様式Ⅱ(女子4×100mR)'!$C$18:$C$29,C311)=0,"",$A$5))</f>
        <v/>
      </c>
      <c r="T311" s="329" t="str">
        <f>IF(C311="","",IF(COUNTIF('様式Ⅱ(女子4×400mR)'!$C$18:$C$29,C311)=0,"",$A$5))</f>
        <v/>
      </c>
      <c r="Y311" s="195" t="str">
        <f>IF(C311="","",COUNTIF($B$14:$C$462,C311))</f>
        <v/>
      </c>
      <c r="Z311" s="195" t="str">
        <f t="shared" ref="Z311" si="670">IF(C311="","",COUNTIF($J$14:$J$463,J311))</f>
        <v/>
      </c>
      <c r="AA311" s="195" t="str">
        <f t="shared" ref="AA311" si="671">IF(C311="","",IF(AND(Y311&gt;1,Z311&gt;1),1,""))</f>
        <v/>
      </c>
      <c r="AB311" s="195" t="str">
        <f t="shared" si="583"/>
        <v/>
      </c>
      <c r="AC311" s="195" t="str">
        <f t="shared" si="584"/>
        <v/>
      </c>
      <c r="AD311" s="195" t="str">
        <f t="shared" ref="AD311:AE329" si="672">IF($J311="","",COUNTIF($M311,AD$13))</f>
        <v/>
      </c>
      <c r="AE311" s="195" t="str">
        <f t="shared" si="672"/>
        <v/>
      </c>
      <c r="AF311" s="195" t="str">
        <f t="shared" si="633"/>
        <v/>
      </c>
      <c r="AG311" s="195" t="str">
        <f t="shared" si="633"/>
        <v/>
      </c>
      <c r="AH311" s="195" t="str">
        <f t="shared" si="633"/>
        <v/>
      </c>
      <c r="AI311" s="195" t="str">
        <f t="shared" si="633"/>
        <v/>
      </c>
      <c r="AJ311" s="195" t="str">
        <f t="shared" si="633"/>
        <v/>
      </c>
      <c r="AK311" s="195" t="str">
        <f t="shared" si="633"/>
        <v/>
      </c>
      <c r="AL311" s="195" t="str">
        <f t="shared" si="633"/>
        <v/>
      </c>
      <c r="AM311" s="195" t="str">
        <f t="shared" si="633"/>
        <v/>
      </c>
      <c r="AN311" s="195" t="str">
        <f t="shared" si="633"/>
        <v/>
      </c>
      <c r="AO311" s="195" t="str">
        <f t="shared" si="633"/>
        <v/>
      </c>
      <c r="AP311" s="195" t="str">
        <f t="shared" si="633"/>
        <v/>
      </c>
      <c r="AQ311" s="196" t="str">
        <f>IF(J311&gt;0,"",IF(J312&gt;0,1,""))</f>
        <v/>
      </c>
      <c r="AR311" s="196" t="str">
        <f>IF(J311="","",IF(C311&gt;0,"",1))</f>
        <v/>
      </c>
      <c r="AS311" s="195" t="str">
        <f t="shared" si="652"/>
        <v/>
      </c>
      <c r="AT311" s="195" t="str">
        <f t="shared" si="652"/>
        <v/>
      </c>
      <c r="AU311" s="195" t="str">
        <f t="shared" si="652"/>
        <v/>
      </c>
      <c r="AV311" s="195" t="str">
        <f t="shared" si="652"/>
        <v/>
      </c>
      <c r="AW311" s="196">
        <f>COUNTIF($C$14:C311,C311)</f>
        <v>0</v>
      </c>
      <c r="AX311" s="195" t="str">
        <f t="shared" si="653"/>
        <v/>
      </c>
      <c r="AY311" s="195" t="str">
        <f t="shared" si="653"/>
        <v/>
      </c>
      <c r="AZ311" s="195" t="str">
        <f t="shared" si="653"/>
        <v/>
      </c>
      <c r="BA311" s="195" t="str">
        <f t="shared" si="653"/>
        <v/>
      </c>
    </row>
    <row r="312" spans="1:53" s="17" customFormat="1" ht="18" customHeight="1" thickBot="1">
      <c r="A312" s="344"/>
      <c r="B312" s="398"/>
      <c r="C312" s="400"/>
      <c r="D312" s="400"/>
      <c r="E312" s="400"/>
      <c r="F312" s="98" t="str">
        <f>IF(C311&gt;0,VLOOKUP(C311,女子登録情報!$A$1:$H$2000,5,0),"")</f>
        <v/>
      </c>
      <c r="G312" s="353"/>
      <c r="H312" s="353"/>
      <c r="I312" s="9" t="s">
        <v>33</v>
      </c>
      <c r="J312" s="99"/>
      <c r="K312" s="7" t="str">
        <f>IF(J312&gt;0,VLOOKUP(J312,女子登録情報!$J$2:$K$21,2,0),"")</f>
        <v/>
      </c>
      <c r="L312" s="9" t="s">
        <v>34</v>
      </c>
      <c r="M312" s="213"/>
      <c r="N312" s="101" t="str">
        <f t="shared" si="575"/>
        <v/>
      </c>
      <c r="O312" s="197"/>
      <c r="P312" s="387"/>
      <c r="Q312" s="388"/>
      <c r="R312" s="389"/>
      <c r="S312" s="330"/>
      <c r="T312" s="330"/>
      <c r="Y312" s="195" t="str">
        <f>IF(C311="","",COUNTIF($B$14:$C$462,C311))</f>
        <v/>
      </c>
      <c r="Z312" s="195" t="str">
        <f t="shared" ref="Z312" si="673">IF(C311="","",COUNTIF($J$14:$J$463,J312))</f>
        <v/>
      </c>
      <c r="AA312" s="195" t="str">
        <f t="shared" ref="AA312" si="674">IF(C311="","",IF(AND(Y312&gt;1,Z312&gt;1),1,""))</f>
        <v/>
      </c>
      <c r="AB312" s="195" t="str">
        <f t="shared" si="583"/>
        <v/>
      </c>
      <c r="AC312" s="195" t="str">
        <f t="shared" si="584"/>
        <v/>
      </c>
      <c r="AD312" s="195" t="str">
        <f t="shared" si="672"/>
        <v/>
      </c>
      <c r="AE312" s="195" t="str">
        <f t="shared" si="672"/>
        <v/>
      </c>
      <c r="AF312" s="195" t="str">
        <f t="shared" si="633"/>
        <v/>
      </c>
      <c r="AG312" s="195" t="str">
        <f t="shared" si="633"/>
        <v/>
      </c>
      <c r="AH312" s="195" t="str">
        <f t="shared" si="633"/>
        <v/>
      </c>
      <c r="AI312" s="195" t="str">
        <f t="shared" si="633"/>
        <v/>
      </c>
      <c r="AJ312" s="195" t="str">
        <f t="shared" si="633"/>
        <v/>
      </c>
      <c r="AK312" s="195" t="str">
        <f t="shared" si="633"/>
        <v/>
      </c>
      <c r="AL312" s="195" t="str">
        <f t="shared" si="633"/>
        <v/>
      </c>
      <c r="AM312" s="195" t="str">
        <f t="shared" si="633"/>
        <v/>
      </c>
      <c r="AN312" s="195" t="str">
        <f t="shared" si="633"/>
        <v/>
      </c>
      <c r="AO312" s="195" t="str">
        <f t="shared" si="633"/>
        <v/>
      </c>
      <c r="AP312" s="195" t="str">
        <f t="shared" si="633"/>
        <v/>
      </c>
      <c r="AQ312" s="196" t="str">
        <f>IF(J312&gt;0,"",IF(J313&gt;0,1,""))</f>
        <v/>
      </c>
      <c r="AR312" s="196" t="str">
        <f>IF(J312="","",IF(C311&gt;0,"",1))</f>
        <v/>
      </c>
      <c r="AS312" s="195" t="str">
        <f t="shared" si="652"/>
        <v/>
      </c>
      <c r="AT312" s="195" t="str">
        <f t="shared" si="652"/>
        <v/>
      </c>
      <c r="AU312" s="195" t="str">
        <f t="shared" si="652"/>
        <v/>
      </c>
      <c r="AV312" s="195" t="str">
        <f t="shared" si="652"/>
        <v/>
      </c>
      <c r="AW312" s="196"/>
      <c r="AX312" s="195" t="str">
        <f t="shared" si="653"/>
        <v/>
      </c>
      <c r="AY312" s="195" t="str">
        <f t="shared" si="653"/>
        <v/>
      </c>
      <c r="AZ312" s="195" t="str">
        <f t="shared" si="653"/>
        <v/>
      </c>
      <c r="BA312" s="195" t="str">
        <f t="shared" si="653"/>
        <v/>
      </c>
    </row>
    <row r="313" spans="1:53" s="17" customFormat="1" ht="18" customHeight="1" thickBot="1">
      <c r="A313" s="345"/>
      <c r="B313" s="401" t="s">
        <v>35</v>
      </c>
      <c r="C313" s="392"/>
      <c r="D313" s="102"/>
      <c r="E313" s="102"/>
      <c r="F313" s="103"/>
      <c r="G313" s="354"/>
      <c r="H313" s="354"/>
      <c r="I313" s="10" t="s">
        <v>36</v>
      </c>
      <c r="J313" s="100"/>
      <c r="K313" s="11" t="str">
        <f>IF(J313&gt;0,VLOOKUP(J313,女子登録情報!$J$2:$K$21,2,0),"")</f>
        <v/>
      </c>
      <c r="L313" s="12" t="s">
        <v>37</v>
      </c>
      <c r="M313" s="214"/>
      <c r="N313" s="101" t="str">
        <f t="shared" si="575"/>
        <v/>
      </c>
      <c r="O313" s="200"/>
      <c r="P313" s="394"/>
      <c r="Q313" s="395"/>
      <c r="R313" s="396"/>
      <c r="S313" s="331"/>
      <c r="T313" s="331"/>
      <c r="Y313" s="195" t="str">
        <f>IF(C311="","",COUNTIF($B$14:$C$462,C311))</f>
        <v/>
      </c>
      <c r="Z313" s="195" t="str">
        <f t="shared" ref="Z313" si="675">IF(C311="","",COUNTIF($J$14:$J$463,J313))</f>
        <v/>
      </c>
      <c r="AA313" s="195" t="str">
        <f t="shared" ref="AA313" si="676">IF(C311="","",IF(AND(Y313&gt;1,Z313&gt;1),1,""))</f>
        <v/>
      </c>
      <c r="AB313" s="195" t="str">
        <f t="shared" si="583"/>
        <v/>
      </c>
      <c r="AC313" s="195" t="str">
        <f t="shared" si="584"/>
        <v/>
      </c>
      <c r="AD313" s="195" t="str">
        <f t="shared" si="672"/>
        <v/>
      </c>
      <c r="AE313" s="195" t="str">
        <f t="shared" si="672"/>
        <v/>
      </c>
      <c r="AF313" s="195" t="str">
        <f t="shared" si="633"/>
        <v/>
      </c>
      <c r="AG313" s="195" t="str">
        <f t="shared" si="633"/>
        <v/>
      </c>
      <c r="AH313" s="195" t="str">
        <f t="shared" si="633"/>
        <v/>
      </c>
      <c r="AI313" s="195" t="str">
        <f t="shared" si="633"/>
        <v/>
      </c>
      <c r="AJ313" s="195" t="str">
        <f t="shared" si="633"/>
        <v/>
      </c>
      <c r="AK313" s="195" t="str">
        <f t="shared" si="633"/>
        <v/>
      </c>
      <c r="AL313" s="195" t="str">
        <f t="shared" si="633"/>
        <v/>
      </c>
      <c r="AM313" s="195" t="str">
        <f t="shared" si="633"/>
        <v/>
      </c>
      <c r="AN313" s="195" t="str">
        <f t="shared" si="633"/>
        <v/>
      </c>
      <c r="AO313" s="195" t="str">
        <f t="shared" si="633"/>
        <v/>
      </c>
      <c r="AP313" s="195" t="str">
        <f t="shared" si="633"/>
        <v/>
      </c>
      <c r="AQ313" s="196" t="str">
        <f>IF(C311="","",IF(S311&gt;0,"",IF(T311&gt;0,"",IF(COUNTBLANK(J311:J313)&lt;3,"",1))))</f>
        <v/>
      </c>
      <c r="AR313" s="196" t="str">
        <f>IF(J313="","",IF(C311&gt;0,"",1))</f>
        <v/>
      </c>
      <c r="AS313" s="195" t="str">
        <f t="shared" si="652"/>
        <v/>
      </c>
      <c r="AT313" s="195" t="str">
        <f t="shared" si="652"/>
        <v/>
      </c>
      <c r="AU313" s="195" t="str">
        <f t="shared" si="652"/>
        <v/>
      </c>
      <c r="AV313" s="195" t="str">
        <f t="shared" si="652"/>
        <v/>
      </c>
      <c r="AW313" s="196"/>
      <c r="AX313" s="195" t="str">
        <f t="shared" si="653"/>
        <v/>
      </c>
      <c r="AY313" s="195" t="str">
        <f t="shared" si="653"/>
        <v/>
      </c>
      <c r="AZ313" s="195" t="str">
        <f t="shared" si="653"/>
        <v/>
      </c>
      <c r="BA313" s="195" t="str">
        <f t="shared" si="653"/>
        <v/>
      </c>
    </row>
    <row r="314" spans="1:53" s="17" customFormat="1" ht="18" customHeight="1" thickTop="1" thickBot="1">
      <c r="A314" s="343">
        <v>101</v>
      </c>
      <c r="B314" s="397" t="s">
        <v>1234</v>
      </c>
      <c r="C314" s="399"/>
      <c r="D314" s="399" t="str">
        <f>IF(C314&gt;0,VLOOKUP(C314,女子登録情報!$A$1:$H$2000,3,0),"")</f>
        <v/>
      </c>
      <c r="E314" s="399" t="str">
        <f>IF(C314&gt;0,VLOOKUP(C314,女子登録情報!$A$1:$H$2000,4,0),"")</f>
        <v/>
      </c>
      <c r="F314" s="97" t="str">
        <f>IF(C314&gt;0,VLOOKUP(C314,女子登録情報!$A$1:$H$2000,8,0),"")</f>
        <v/>
      </c>
      <c r="G314" s="352" t="e">
        <f>IF(F315&gt;0,VLOOKUP(F315,女子登録情報!$M$2:$N$48,2,0),"")</f>
        <v>#N/A</v>
      </c>
      <c r="H314" s="352" t="str">
        <f>IF(C314&gt;0,TEXT(C314,"100000000"),"")</f>
        <v/>
      </c>
      <c r="I314" s="6" t="s">
        <v>29</v>
      </c>
      <c r="J314" s="99"/>
      <c r="K314" s="7" t="str">
        <f>IF(J314&gt;0,VLOOKUP(J314,女子登録情報!$J$1:$K$21,2,0),"")</f>
        <v/>
      </c>
      <c r="L314" s="6" t="s">
        <v>32</v>
      </c>
      <c r="M314" s="205"/>
      <c r="N314" s="101" t="str">
        <f t="shared" si="575"/>
        <v/>
      </c>
      <c r="O314" s="197"/>
      <c r="P314" s="373"/>
      <c r="Q314" s="374"/>
      <c r="R314" s="375"/>
      <c r="S314" s="329" t="str">
        <f>IF(C314="","",IF(COUNTIF('様式Ⅱ(女子4×100mR)'!$C$18:$C$29,C314)=0,"",$A$5))</f>
        <v/>
      </c>
      <c r="T314" s="329" t="str">
        <f>IF(C314="","",IF(COUNTIF('様式Ⅱ(女子4×400mR)'!$C$18:$C$29,C314)=0,"",$A$5))</f>
        <v/>
      </c>
      <c r="Y314" s="195" t="str">
        <f>IF(C314="","",COUNTIF($B$14:$C$462,C314))</f>
        <v/>
      </c>
      <c r="Z314" s="195" t="str">
        <f t="shared" ref="Z314" si="677">IF(C314="","",COUNTIF($J$14:$J$463,J314))</f>
        <v/>
      </c>
      <c r="AA314" s="195" t="str">
        <f t="shared" ref="AA314" si="678">IF(C314="","",IF(AND(Y314&gt;1,Z314&gt;1),1,""))</f>
        <v/>
      </c>
      <c r="AB314" s="195" t="str">
        <f t="shared" si="583"/>
        <v/>
      </c>
      <c r="AC314" s="195" t="str">
        <f t="shared" si="584"/>
        <v/>
      </c>
      <c r="AD314" s="195" t="str">
        <f t="shared" si="672"/>
        <v/>
      </c>
      <c r="AE314" s="195" t="str">
        <f t="shared" si="672"/>
        <v/>
      </c>
      <c r="AF314" s="195" t="str">
        <f t="shared" si="633"/>
        <v/>
      </c>
      <c r="AG314" s="195" t="str">
        <f t="shared" si="633"/>
        <v/>
      </c>
      <c r="AH314" s="195" t="str">
        <f t="shared" si="633"/>
        <v/>
      </c>
      <c r="AI314" s="195" t="str">
        <f t="shared" si="633"/>
        <v/>
      </c>
      <c r="AJ314" s="195" t="str">
        <f t="shared" si="633"/>
        <v/>
      </c>
      <c r="AK314" s="195" t="str">
        <f t="shared" si="633"/>
        <v/>
      </c>
      <c r="AL314" s="195" t="str">
        <f t="shared" si="633"/>
        <v/>
      </c>
      <c r="AM314" s="195" t="str">
        <f t="shared" si="633"/>
        <v/>
      </c>
      <c r="AN314" s="195" t="str">
        <f t="shared" si="633"/>
        <v/>
      </c>
      <c r="AO314" s="195" t="str">
        <f t="shared" si="633"/>
        <v/>
      </c>
      <c r="AP314" s="195" t="str">
        <f t="shared" si="633"/>
        <v/>
      </c>
      <c r="AQ314" s="196" t="str">
        <f>IF(J314&gt;0,"",IF(J315&gt;0,1,""))</f>
        <v/>
      </c>
      <c r="AR314" s="196" t="str">
        <f>IF(J314="","",IF(C314&gt;0,"",1))</f>
        <v/>
      </c>
      <c r="AS314" s="195" t="str">
        <f t="shared" si="652"/>
        <v/>
      </c>
      <c r="AT314" s="195" t="str">
        <f t="shared" si="652"/>
        <v/>
      </c>
      <c r="AU314" s="195" t="str">
        <f t="shared" si="652"/>
        <v/>
      </c>
      <c r="AV314" s="195" t="str">
        <f t="shared" si="652"/>
        <v/>
      </c>
      <c r="AW314" s="196">
        <f>COUNTIF($C$14:C314,C314)</f>
        <v>0</v>
      </c>
      <c r="AX314" s="195" t="str">
        <f t="shared" si="653"/>
        <v/>
      </c>
      <c r="AY314" s="195" t="str">
        <f t="shared" si="653"/>
        <v/>
      </c>
      <c r="AZ314" s="195" t="str">
        <f t="shared" si="653"/>
        <v/>
      </c>
      <c r="BA314" s="195" t="str">
        <f t="shared" si="653"/>
        <v/>
      </c>
    </row>
    <row r="315" spans="1:53" s="17" customFormat="1" ht="18" customHeight="1" thickBot="1">
      <c r="A315" s="344"/>
      <c r="B315" s="398"/>
      <c r="C315" s="400"/>
      <c r="D315" s="400"/>
      <c r="E315" s="400"/>
      <c r="F315" s="98" t="str">
        <f>IF(C314&gt;0,VLOOKUP(C314,女子登録情報!$A$1:$H$2000,5,0),"")</f>
        <v/>
      </c>
      <c r="G315" s="353"/>
      <c r="H315" s="353"/>
      <c r="I315" s="9" t="s">
        <v>33</v>
      </c>
      <c r="J315" s="99"/>
      <c r="K315" s="7" t="str">
        <f>IF(J315&gt;0,VLOOKUP(J315,女子登録情報!$J$2:$K$21,2,0),"")</f>
        <v/>
      </c>
      <c r="L315" s="9" t="s">
        <v>34</v>
      </c>
      <c r="M315" s="213"/>
      <c r="N315" s="101" t="str">
        <f t="shared" si="575"/>
        <v/>
      </c>
      <c r="O315" s="197"/>
      <c r="P315" s="387"/>
      <c r="Q315" s="388"/>
      <c r="R315" s="389"/>
      <c r="S315" s="330"/>
      <c r="T315" s="330"/>
      <c r="Y315" s="195" t="str">
        <f>IF(C314="","",COUNTIF($B$14:$C$462,C314))</f>
        <v/>
      </c>
      <c r="Z315" s="195" t="str">
        <f t="shared" ref="Z315" si="679">IF(C314="","",COUNTIF($J$14:$J$463,J315))</f>
        <v/>
      </c>
      <c r="AA315" s="195" t="str">
        <f t="shared" ref="AA315" si="680">IF(C314="","",IF(AND(Y315&gt;1,Z315&gt;1),1,""))</f>
        <v/>
      </c>
      <c r="AB315" s="195" t="str">
        <f t="shared" si="583"/>
        <v/>
      </c>
      <c r="AC315" s="195" t="str">
        <f t="shared" si="584"/>
        <v/>
      </c>
      <c r="AD315" s="195" t="str">
        <f t="shared" si="672"/>
        <v/>
      </c>
      <c r="AE315" s="195" t="str">
        <f t="shared" si="672"/>
        <v/>
      </c>
      <c r="AF315" s="195" t="str">
        <f t="shared" si="633"/>
        <v/>
      </c>
      <c r="AG315" s="195" t="str">
        <f t="shared" si="633"/>
        <v/>
      </c>
      <c r="AH315" s="195" t="str">
        <f t="shared" si="633"/>
        <v/>
      </c>
      <c r="AI315" s="195" t="str">
        <f t="shared" si="633"/>
        <v/>
      </c>
      <c r="AJ315" s="195" t="str">
        <f t="shared" si="633"/>
        <v/>
      </c>
      <c r="AK315" s="195" t="str">
        <f t="shared" si="633"/>
        <v/>
      </c>
      <c r="AL315" s="195" t="str">
        <f t="shared" si="633"/>
        <v/>
      </c>
      <c r="AM315" s="195" t="str">
        <f t="shared" si="633"/>
        <v/>
      </c>
      <c r="AN315" s="195" t="str">
        <f t="shared" si="633"/>
        <v/>
      </c>
      <c r="AO315" s="195" t="str">
        <f t="shared" si="633"/>
        <v/>
      </c>
      <c r="AP315" s="195" t="str">
        <f t="shared" si="633"/>
        <v/>
      </c>
      <c r="AQ315" s="196" t="str">
        <f>IF(J315&gt;0,"",IF(J316&gt;0,1,""))</f>
        <v/>
      </c>
      <c r="AR315" s="196" t="str">
        <f>IF(J315="","",IF(C314&gt;0,"",1))</f>
        <v/>
      </c>
      <c r="AS315" s="195" t="str">
        <f t="shared" si="652"/>
        <v/>
      </c>
      <c r="AT315" s="195" t="str">
        <f t="shared" si="652"/>
        <v/>
      </c>
      <c r="AU315" s="195" t="str">
        <f t="shared" si="652"/>
        <v/>
      </c>
      <c r="AV315" s="195" t="str">
        <f t="shared" si="652"/>
        <v/>
      </c>
      <c r="AW315" s="196"/>
      <c r="AX315" s="195" t="str">
        <f t="shared" si="653"/>
        <v/>
      </c>
      <c r="AY315" s="195" t="str">
        <f t="shared" si="653"/>
        <v/>
      </c>
      <c r="AZ315" s="195" t="str">
        <f t="shared" si="653"/>
        <v/>
      </c>
      <c r="BA315" s="195" t="str">
        <f t="shared" si="653"/>
        <v/>
      </c>
    </row>
    <row r="316" spans="1:53" s="17" customFormat="1" ht="18" customHeight="1" thickBot="1">
      <c r="A316" s="345"/>
      <c r="B316" s="401" t="s">
        <v>35</v>
      </c>
      <c r="C316" s="392"/>
      <c r="D316" s="102"/>
      <c r="E316" s="102"/>
      <c r="F316" s="103"/>
      <c r="G316" s="354"/>
      <c r="H316" s="354"/>
      <c r="I316" s="10" t="s">
        <v>36</v>
      </c>
      <c r="J316" s="100"/>
      <c r="K316" s="11" t="str">
        <f>IF(J316&gt;0,VLOOKUP(J316,女子登録情報!$J$2:$K$21,2,0),"")</f>
        <v/>
      </c>
      <c r="L316" s="12" t="s">
        <v>37</v>
      </c>
      <c r="M316" s="214"/>
      <c r="N316" s="101" t="str">
        <f t="shared" si="575"/>
        <v/>
      </c>
      <c r="O316" s="200"/>
      <c r="P316" s="394"/>
      <c r="Q316" s="395"/>
      <c r="R316" s="396"/>
      <c r="S316" s="331"/>
      <c r="T316" s="331"/>
      <c r="Y316" s="195" t="str">
        <f>IF(C314="","",COUNTIF($B$14:$C$462,C314))</f>
        <v/>
      </c>
      <c r="Z316" s="195" t="str">
        <f t="shared" ref="Z316" si="681">IF(C314="","",COUNTIF($J$14:$J$463,J316))</f>
        <v/>
      </c>
      <c r="AA316" s="195" t="str">
        <f t="shared" ref="AA316" si="682">IF(C314="","",IF(AND(Y316&gt;1,Z316&gt;1),1,""))</f>
        <v/>
      </c>
      <c r="AB316" s="195" t="str">
        <f t="shared" si="583"/>
        <v/>
      </c>
      <c r="AC316" s="195" t="str">
        <f t="shared" si="584"/>
        <v/>
      </c>
      <c r="AD316" s="195" t="str">
        <f t="shared" si="672"/>
        <v/>
      </c>
      <c r="AE316" s="195" t="str">
        <f t="shared" si="672"/>
        <v/>
      </c>
      <c r="AF316" s="195" t="str">
        <f t="shared" si="633"/>
        <v/>
      </c>
      <c r="AG316" s="195" t="str">
        <f t="shared" si="633"/>
        <v/>
      </c>
      <c r="AH316" s="195" t="str">
        <f t="shared" si="633"/>
        <v/>
      </c>
      <c r="AI316" s="195" t="str">
        <f t="shared" si="633"/>
        <v/>
      </c>
      <c r="AJ316" s="195" t="str">
        <f t="shared" si="633"/>
        <v/>
      </c>
      <c r="AK316" s="195" t="str">
        <f t="shared" si="633"/>
        <v/>
      </c>
      <c r="AL316" s="195" t="str">
        <f t="shared" si="633"/>
        <v/>
      </c>
      <c r="AM316" s="195" t="str">
        <f t="shared" si="633"/>
        <v/>
      </c>
      <c r="AN316" s="195" t="str">
        <f t="shared" si="633"/>
        <v/>
      </c>
      <c r="AO316" s="195" t="str">
        <f t="shared" si="633"/>
        <v/>
      </c>
      <c r="AP316" s="195" t="str">
        <f t="shared" si="633"/>
        <v/>
      </c>
      <c r="AQ316" s="196" t="str">
        <f>IF(C314="","",IF(S314&gt;0,"",IF(T314&gt;0,"",IF(COUNTBLANK(J314:J316)&lt;3,"",1))))</f>
        <v/>
      </c>
      <c r="AR316" s="196" t="str">
        <f>IF(J316="","",IF(C314&gt;0,"",1))</f>
        <v/>
      </c>
      <c r="AS316" s="195" t="str">
        <f t="shared" si="652"/>
        <v/>
      </c>
      <c r="AT316" s="195" t="str">
        <f t="shared" si="652"/>
        <v/>
      </c>
      <c r="AU316" s="195" t="str">
        <f t="shared" si="652"/>
        <v/>
      </c>
      <c r="AV316" s="195" t="str">
        <f t="shared" si="652"/>
        <v/>
      </c>
      <c r="AW316" s="196"/>
      <c r="AX316" s="195" t="str">
        <f t="shared" si="653"/>
        <v/>
      </c>
      <c r="AY316" s="195" t="str">
        <f t="shared" si="653"/>
        <v/>
      </c>
      <c r="AZ316" s="195" t="str">
        <f t="shared" si="653"/>
        <v/>
      </c>
      <c r="BA316" s="195" t="str">
        <f t="shared" si="653"/>
        <v/>
      </c>
    </row>
    <row r="317" spans="1:53" s="17" customFormat="1" ht="18" customHeight="1" thickTop="1" thickBot="1">
      <c r="A317" s="343">
        <v>102</v>
      </c>
      <c r="B317" s="397" t="s">
        <v>1234</v>
      </c>
      <c r="C317" s="399"/>
      <c r="D317" s="399" t="str">
        <f>IF(C317&gt;0,VLOOKUP(C317,女子登録情報!$A$1:$H$2000,3,0),"")</f>
        <v/>
      </c>
      <c r="E317" s="399" t="str">
        <f>IF(C317&gt;0,VLOOKUP(C317,女子登録情報!$A$1:$H$2000,4,0),"")</f>
        <v/>
      </c>
      <c r="F317" s="97" t="str">
        <f>IF(C317&gt;0,VLOOKUP(C317,女子登録情報!$A$1:$H$2000,8,0),"")</f>
        <v/>
      </c>
      <c r="G317" s="352" t="e">
        <f>IF(F318&gt;0,VLOOKUP(F318,女子登録情報!$M$2:$N$48,2,0),"")</f>
        <v>#N/A</v>
      </c>
      <c r="H317" s="352" t="str">
        <f>IF(C317&gt;0,TEXT(C317,"100000000"),"")</f>
        <v/>
      </c>
      <c r="I317" s="6" t="s">
        <v>29</v>
      </c>
      <c r="J317" s="99"/>
      <c r="K317" s="7" t="str">
        <f>IF(J317&gt;0,VLOOKUP(J317,女子登録情報!$J$1:$K$21,2,0),"")</f>
        <v/>
      </c>
      <c r="L317" s="6" t="s">
        <v>32</v>
      </c>
      <c r="M317" s="205"/>
      <c r="N317" s="101" t="str">
        <f t="shared" si="575"/>
        <v/>
      </c>
      <c r="O317" s="197"/>
      <c r="P317" s="373"/>
      <c r="Q317" s="374"/>
      <c r="R317" s="375"/>
      <c r="S317" s="329" t="str">
        <f>IF(C317="","",IF(COUNTIF('様式Ⅱ(女子4×100mR)'!$C$18:$C$29,C317)=0,"",$A$5))</f>
        <v/>
      </c>
      <c r="T317" s="329" t="str">
        <f>IF(C317="","",IF(COUNTIF('様式Ⅱ(女子4×400mR)'!$C$18:$C$29,C317)=0,"",$A$5))</f>
        <v/>
      </c>
      <c r="Y317" s="195" t="str">
        <f>IF(C317="","",COUNTIF($B$14:$C$462,C317))</f>
        <v/>
      </c>
      <c r="Z317" s="195" t="str">
        <f t="shared" ref="Z317" si="683">IF(C317="","",COUNTIF($J$14:$J$463,J317))</f>
        <v/>
      </c>
      <c r="AA317" s="195" t="str">
        <f t="shared" ref="AA317" si="684">IF(C317="","",IF(AND(Y317&gt;1,Z317&gt;1),1,""))</f>
        <v/>
      </c>
      <c r="AB317" s="195" t="str">
        <f t="shared" si="583"/>
        <v/>
      </c>
      <c r="AC317" s="195" t="str">
        <f t="shared" si="584"/>
        <v/>
      </c>
      <c r="AD317" s="195" t="str">
        <f t="shared" si="672"/>
        <v/>
      </c>
      <c r="AE317" s="195" t="str">
        <f t="shared" si="672"/>
        <v/>
      </c>
      <c r="AF317" s="195" t="str">
        <f t="shared" ref="AF317:AP328" si="685">IF($J317="","",COUNTIF($M317,AF$13))</f>
        <v/>
      </c>
      <c r="AG317" s="195" t="str">
        <f t="shared" si="685"/>
        <v/>
      </c>
      <c r="AH317" s="195" t="str">
        <f t="shared" si="685"/>
        <v/>
      </c>
      <c r="AI317" s="195" t="str">
        <f t="shared" si="685"/>
        <v/>
      </c>
      <c r="AJ317" s="195" t="str">
        <f t="shared" si="685"/>
        <v/>
      </c>
      <c r="AK317" s="195" t="str">
        <f t="shared" si="685"/>
        <v/>
      </c>
      <c r="AL317" s="195" t="str">
        <f t="shared" si="685"/>
        <v/>
      </c>
      <c r="AM317" s="195" t="str">
        <f t="shared" si="685"/>
        <v/>
      </c>
      <c r="AN317" s="195" t="str">
        <f t="shared" si="685"/>
        <v/>
      </c>
      <c r="AO317" s="195" t="str">
        <f t="shared" si="685"/>
        <v/>
      </c>
      <c r="AP317" s="195" t="str">
        <f t="shared" si="685"/>
        <v/>
      </c>
      <c r="AQ317" s="196" t="str">
        <f>IF(J317&gt;0,"",IF(J318&gt;0,1,""))</f>
        <v/>
      </c>
      <c r="AR317" s="196" t="str">
        <f>IF(J317="","",IF(C317&gt;0,"",1))</f>
        <v/>
      </c>
      <c r="AS317" s="195" t="str">
        <f t="shared" si="652"/>
        <v/>
      </c>
      <c r="AT317" s="195" t="str">
        <f t="shared" si="652"/>
        <v/>
      </c>
      <c r="AU317" s="195" t="str">
        <f t="shared" si="652"/>
        <v/>
      </c>
      <c r="AV317" s="195" t="str">
        <f t="shared" si="652"/>
        <v/>
      </c>
      <c r="AW317" s="196">
        <f>COUNTIF($C$14:C317,C317)</f>
        <v>0</v>
      </c>
      <c r="AX317" s="195" t="str">
        <f t="shared" si="653"/>
        <v/>
      </c>
      <c r="AY317" s="195" t="str">
        <f t="shared" si="653"/>
        <v/>
      </c>
      <c r="AZ317" s="195" t="str">
        <f t="shared" si="653"/>
        <v/>
      </c>
      <c r="BA317" s="195" t="str">
        <f t="shared" si="653"/>
        <v/>
      </c>
    </row>
    <row r="318" spans="1:53" s="17" customFormat="1" ht="18" customHeight="1" thickBot="1">
      <c r="A318" s="344"/>
      <c r="B318" s="398"/>
      <c r="C318" s="400"/>
      <c r="D318" s="400"/>
      <c r="E318" s="400"/>
      <c r="F318" s="98" t="str">
        <f>IF(C317&gt;0,VLOOKUP(C317,女子登録情報!$A$1:$H$2000,5,0),"")</f>
        <v/>
      </c>
      <c r="G318" s="353"/>
      <c r="H318" s="353"/>
      <c r="I318" s="9" t="s">
        <v>33</v>
      </c>
      <c r="J318" s="99"/>
      <c r="K318" s="7" t="str">
        <f>IF(J318&gt;0,VLOOKUP(J318,女子登録情報!$J$2:$K$21,2,0),"")</f>
        <v/>
      </c>
      <c r="L318" s="9" t="s">
        <v>34</v>
      </c>
      <c r="M318" s="213"/>
      <c r="N318" s="101" t="str">
        <f t="shared" si="575"/>
        <v/>
      </c>
      <c r="O318" s="197"/>
      <c r="P318" s="387"/>
      <c r="Q318" s="388"/>
      <c r="R318" s="389"/>
      <c r="S318" s="330"/>
      <c r="T318" s="330"/>
      <c r="Y318" s="195" t="str">
        <f>IF(C317="","",COUNTIF($B$14:$C$462,C317))</f>
        <v/>
      </c>
      <c r="Z318" s="195" t="str">
        <f t="shared" ref="Z318" si="686">IF(C317="","",COUNTIF($J$14:$J$463,J318))</f>
        <v/>
      </c>
      <c r="AA318" s="195" t="str">
        <f t="shared" ref="AA318" si="687">IF(C317="","",IF(AND(Y318&gt;1,Z318&gt;1),1,""))</f>
        <v/>
      </c>
      <c r="AB318" s="195" t="str">
        <f t="shared" si="583"/>
        <v/>
      </c>
      <c r="AC318" s="195" t="str">
        <f t="shared" si="584"/>
        <v/>
      </c>
      <c r="AD318" s="195" t="str">
        <f t="shared" si="672"/>
        <v/>
      </c>
      <c r="AE318" s="195" t="str">
        <f t="shared" si="672"/>
        <v/>
      </c>
      <c r="AF318" s="195" t="str">
        <f t="shared" si="685"/>
        <v/>
      </c>
      <c r="AG318" s="195" t="str">
        <f t="shared" si="685"/>
        <v/>
      </c>
      <c r="AH318" s="195" t="str">
        <f t="shared" si="685"/>
        <v/>
      </c>
      <c r="AI318" s="195" t="str">
        <f t="shared" si="685"/>
        <v/>
      </c>
      <c r="AJ318" s="195" t="str">
        <f t="shared" si="685"/>
        <v/>
      </c>
      <c r="AK318" s="195" t="str">
        <f t="shared" si="685"/>
        <v/>
      </c>
      <c r="AL318" s="195" t="str">
        <f t="shared" si="685"/>
        <v/>
      </c>
      <c r="AM318" s="195" t="str">
        <f t="shared" si="685"/>
        <v/>
      </c>
      <c r="AN318" s="195" t="str">
        <f t="shared" si="685"/>
        <v/>
      </c>
      <c r="AO318" s="195" t="str">
        <f t="shared" si="685"/>
        <v/>
      </c>
      <c r="AP318" s="195" t="str">
        <f t="shared" si="685"/>
        <v/>
      </c>
      <c r="AQ318" s="196" t="str">
        <f>IF(J318&gt;0,"",IF(J319&gt;0,1,""))</f>
        <v/>
      </c>
      <c r="AR318" s="196" t="str">
        <f>IF(J318="","",IF(C317&gt;0,"",1))</f>
        <v/>
      </c>
      <c r="AS318" s="195" t="str">
        <f t="shared" ref="AS318:AV333" si="688">IF($J318="","",COUNTIF($M318,AS$13))</f>
        <v/>
      </c>
      <c r="AT318" s="195" t="str">
        <f t="shared" si="688"/>
        <v/>
      </c>
      <c r="AU318" s="195" t="str">
        <f t="shared" si="688"/>
        <v/>
      </c>
      <c r="AV318" s="195" t="str">
        <f t="shared" si="688"/>
        <v/>
      </c>
      <c r="AW318" s="196"/>
      <c r="AX318" s="195" t="str">
        <f t="shared" ref="AX318:BA333" si="689">IF($J318="","",COUNTIF($M318,AX$13))</f>
        <v/>
      </c>
      <c r="AY318" s="195" t="str">
        <f t="shared" si="689"/>
        <v/>
      </c>
      <c r="AZ318" s="195" t="str">
        <f t="shared" si="689"/>
        <v/>
      </c>
      <c r="BA318" s="195" t="str">
        <f t="shared" si="689"/>
        <v/>
      </c>
    </row>
    <row r="319" spans="1:53" s="17" customFormat="1" ht="18" customHeight="1" thickBot="1">
      <c r="A319" s="345"/>
      <c r="B319" s="401" t="s">
        <v>35</v>
      </c>
      <c r="C319" s="392"/>
      <c r="D319" s="102"/>
      <c r="E319" s="102"/>
      <c r="F319" s="103"/>
      <c r="G319" s="354"/>
      <c r="H319" s="354"/>
      <c r="I319" s="10" t="s">
        <v>36</v>
      </c>
      <c r="J319" s="100"/>
      <c r="K319" s="11" t="str">
        <f>IF(J319&gt;0,VLOOKUP(J319,女子登録情報!$J$2:$K$21,2,0),"")</f>
        <v/>
      </c>
      <c r="L319" s="12" t="s">
        <v>37</v>
      </c>
      <c r="M319" s="214"/>
      <c r="N319" s="101" t="str">
        <f t="shared" si="575"/>
        <v/>
      </c>
      <c r="O319" s="200"/>
      <c r="P319" s="394"/>
      <c r="Q319" s="395"/>
      <c r="R319" s="396"/>
      <c r="S319" s="331"/>
      <c r="T319" s="331"/>
      <c r="Y319" s="195" t="str">
        <f>IF(C317="","",COUNTIF($B$14:$C$462,C317))</f>
        <v/>
      </c>
      <c r="Z319" s="195" t="str">
        <f t="shared" ref="Z319" si="690">IF(C317="","",COUNTIF($J$14:$J$463,J319))</f>
        <v/>
      </c>
      <c r="AA319" s="195" t="str">
        <f t="shared" ref="AA319" si="691">IF(C317="","",IF(AND(Y319&gt;1,Z319&gt;1),1,""))</f>
        <v/>
      </c>
      <c r="AB319" s="195" t="str">
        <f t="shared" si="583"/>
        <v/>
      </c>
      <c r="AC319" s="195" t="str">
        <f t="shared" si="584"/>
        <v/>
      </c>
      <c r="AD319" s="195" t="str">
        <f t="shared" si="672"/>
        <v/>
      </c>
      <c r="AE319" s="195" t="str">
        <f t="shared" si="672"/>
        <v/>
      </c>
      <c r="AF319" s="195" t="str">
        <f t="shared" si="685"/>
        <v/>
      </c>
      <c r="AG319" s="195" t="str">
        <f t="shared" si="685"/>
        <v/>
      </c>
      <c r="AH319" s="195" t="str">
        <f t="shared" si="685"/>
        <v/>
      </c>
      <c r="AI319" s="195" t="str">
        <f t="shared" si="685"/>
        <v/>
      </c>
      <c r="AJ319" s="195" t="str">
        <f t="shared" si="685"/>
        <v/>
      </c>
      <c r="AK319" s="195" t="str">
        <f t="shared" si="685"/>
        <v/>
      </c>
      <c r="AL319" s="195" t="str">
        <f t="shared" si="685"/>
        <v/>
      </c>
      <c r="AM319" s="195" t="str">
        <f t="shared" si="685"/>
        <v/>
      </c>
      <c r="AN319" s="195" t="str">
        <f t="shared" si="685"/>
        <v/>
      </c>
      <c r="AO319" s="195" t="str">
        <f t="shared" si="685"/>
        <v/>
      </c>
      <c r="AP319" s="195" t="str">
        <f t="shared" si="685"/>
        <v/>
      </c>
      <c r="AQ319" s="196" t="str">
        <f>IF(C317="","",IF(S317&gt;0,"",IF(T317&gt;0,"",IF(COUNTBLANK(J317:J319)&lt;3,"",1))))</f>
        <v/>
      </c>
      <c r="AR319" s="196" t="str">
        <f>IF(J319="","",IF(C317&gt;0,"",1))</f>
        <v/>
      </c>
      <c r="AS319" s="195" t="str">
        <f t="shared" si="688"/>
        <v/>
      </c>
      <c r="AT319" s="195" t="str">
        <f t="shared" si="688"/>
        <v/>
      </c>
      <c r="AU319" s="195" t="str">
        <f t="shared" si="688"/>
        <v/>
      </c>
      <c r="AV319" s="195" t="str">
        <f t="shared" si="688"/>
        <v/>
      </c>
      <c r="AW319" s="196"/>
      <c r="AX319" s="195" t="str">
        <f t="shared" si="689"/>
        <v/>
      </c>
      <c r="AY319" s="195" t="str">
        <f t="shared" si="689"/>
        <v/>
      </c>
      <c r="AZ319" s="195" t="str">
        <f t="shared" si="689"/>
        <v/>
      </c>
      <c r="BA319" s="195" t="str">
        <f t="shared" si="689"/>
        <v/>
      </c>
    </row>
    <row r="320" spans="1:53" s="17" customFormat="1" ht="18" customHeight="1" thickTop="1" thickBot="1">
      <c r="A320" s="343">
        <v>103</v>
      </c>
      <c r="B320" s="397" t="s">
        <v>1234</v>
      </c>
      <c r="C320" s="399"/>
      <c r="D320" s="399" t="str">
        <f>IF(C320&gt;0,VLOOKUP(C320,女子登録情報!$A$1:$H$2000,3,0),"")</f>
        <v/>
      </c>
      <c r="E320" s="399" t="str">
        <f>IF(C320&gt;0,VLOOKUP(C320,女子登録情報!$A$1:$H$2000,4,0),"")</f>
        <v/>
      </c>
      <c r="F320" s="97" t="str">
        <f>IF(C320&gt;0,VLOOKUP(C320,女子登録情報!$A$1:$H$2000,8,0),"")</f>
        <v/>
      </c>
      <c r="G320" s="352" t="e">
        <f>IF(F321&gt;0,VLOOKUP(F321,女子登録情報!$M$2:$N$48,2,0),"")</f>
        <v>#N/A</v>
      </c>
      <c r="H320" s="352" t="str">
        <f>IF(C320&gt;0,TEXT(C320,"100000000"),"")</f>
        <v/>
      </c>
      <c r="I320" s="6" t="s">
        <v>29</v>
      </c>
      <c r="J320" s="99"/>
      <c r="K320" s="7" t="str">
        <f>IF(J320&gt;0,VLOOKUP(J320,女子登録情報!$J$1:$K$21,2,0),"")</f>
        <v/>
      </c>
      <c r="L320" s="6" t="s">
        <v>32</v>
      </c>
      <c r="M320" s="205"/>
      <c r="N320" s="101" t="str">
        <f t="shared" si="575"/>
        <v/>
      </c>
      <c r="O320" s="197"/>
      <c r="P320" s="373"/>
      <c r="Q320" s="374"/>
      <c r="R320" s="375"/>
      <c r="S320" s="329" t="str">
        <f>IF(C320="","",IF(COUNTIF('様式Ⅱ(女子4×100mR)'!$C$18:$C$29,C320)=0,"",$A$5))</f>
        <v/>
      </c>
      <c r="T320" s="329" t="str">
        <f>IF(C320="","",IF(COUNTIF('様式Ⅱ(女子4×400mR)'!$C$18:$C$29,C320)=0,"",$A$5))</f>
        <v/>
      </c>
      <c r="Y320" s="195" t="str">
        <f>IF(C320="","",COUNTIF($B$14:$C$462,C320))</f>
        <v/>
      </c>
      <c r="Z320" s="195" t="str">
        <f t="shared" ref="Z320" si="692">IF(C320="","",COUNTIF($J$14:$J$463,J320))</f>
        <v/>
      </c>
      <c r="AA320" s="195" t="str">
        <f t="shared" ref="AA320" si="693">IF(C320="","",IF(AND(Y320&gt;1,Z320&gt;1),1,""))</f>
        <v/>
      </c>
      <c r="AB320" s="195" t="str">
        <f t="shared" si="583"/>
        <v/>
      </c>
      <c r="AC320" s="195" t="str">
        <f t="shared" si="584"/>
        <v/>
      </c>
      <c r="AD320" s="195" t="str">
        <f t="shared" si="672"/>
        <v/>
      </c>
      <c r="AE320" s="195" t="str">
        <f t="shared" si="672"/>
        <v/>
      </c>
      <c r="AF320" s="195" t="str">
        <f t="shared" si="685"/>
        <v/>
      </c>
      <c r="AG320" s="195" t="str">
        <f t="shared" si="685"/>
        <v/>
      </c>
      <c r="AH320" s="195" t="str">
        <f t="shared" si="685"/>
        <v/>
      </c>
      <c r="AI320" s="195" t="str">
        <f t="shared" si="685"/>
        <v/>
      </c>
      <c r="AJ320" s="195" t="str">
        <f t="shared" si="685"/>
        <v/>
      </c>
      <c r="AK320" s="195" t="str">
        <f t="shared" si="685"/>
        <v/>
      </c>
      <c r="AL320" s="195" t="str">
        <f t="shared" si="685"/>
        <v/>
      </c>
      <c r="AM320" s="195" t="str">
        <f t="shared" si="685"/>
        <v/>
      </c>
      <c r="AN320" s="195" t="str">
        <f t="shared" si="685"/>
        <v/>
      </c>
      <c r="AO320" s="195" t="str">
        <f t="shared" si="685"/>
        <v/>
      </c>
      <c r="AP320" s="195" t="str">
        <f t="shared" si="685"/>
        <v/>
      </c>
      <c r="AQ320" s="196" t="str">
        <f>IF(J320&gt;0,"",IF(J321&gt;0,1,""))</f>
        <v/>
      </c>
      <c r="AR320" s="196" t="str">
        <f>IF(J320="","",IF(C320&gt;0,"",1))</f>
        <v/>
      </c>
      <c r="AS320" s="195" t="str">
        <f t="shared" si="688"/>
        <v/>
      </c>
      <c r="AT320" s="195" t="str">
        <f t="shared" si="688"/>
        <v/>
      </c>
      <c r="AU320" s="195" t="str">
        <f t="shared" si="688"/>
        <v/>
      </c>
      <c r="AV320" s="195" t="str">
        <f t="shared" si="688"/>
        <v/>
      </c>
      <c r="AW320" s="196">
        <f>COUNTIF($C$14:C320,C320)</f>
        <v>0</v>
      </c>
      <c r="AX320" s="195" t="str">
        <f t="shared" si="689"/>
        <v/>
      </c>
      <c r="AY320" s="195" t="str">
        <f t="shared" si="689"/>
        <v/>
      </c>
      <c r="AZ320" s="195" t="str">
        <f t="shared" si="689"/>
        <v/>
      </c>
      <c r="BA320" s="195" t="str">
        <f t="shared" si="689"/>
        <v/>
      </c>
    </row>
    <row r="321" spans="1:53" s="17" customFormat="1" ht="18" customHeight="1" thickBot="1">
      <c r="A321" s="344"/>
      <c r="B321" s="398"/>
      <c r="C321" s="400"/>
      <c r="D321" s="400"/>
      <c r="E321" s="400"/>
      <c r="F321" s="98" t="str">
        <f>IF(C320&gt;0,VLOOKUP(C320,女子登録情報!$A$1:$H$2000,5,0),"")</f>
        <v/>
      </c>
      <c r="G321" s="353"/>
      <c r="H321" s="353"/>
      <c r="I321" s="9" t="s">
        <v>33</v>
      </c>
      <c r="J321" s="99"/>
      <c r="K321" s="7" t="str">
        <f>IF(J321&gt;0,VLOOKUP(J321,女子登録情報!$J$2:$K$21,2,0),"")</f>
        <v/>
      </c>
      <c r="L321" s="9" t="s">
        <v>34</v>
      </c>
      <c r="M321" s="213"/>
      <c r="N321" s="101" t="str">
        <f t="shared" si="575"/>
        <v/>
      </c>
      <c r="O321" s="197"/>
      <c r="P321" s="387"/>
      <c r="Q321" s="388"/>
      <c r="R321" s="389"/>
      <c r="S321" s="330"/>
      <c r="T321" s="330"/>
      <c r="Y321" s="195" t="str">
        <f>IF(C320="","",COUNTIF($B$14:$C$462,C320))</f>
        <v/>
      </c>
      <c r="Z321" s="195" t="str">
        <f t="shared" ref="Z321" si="694">IF(C320="","",COUNTIF($J$14:$J$463,J321))</f>
        <v/>
      </c>
      <c r="AA321" s="195" t="str">
        <f t="shared" ref="AA321" si="695">IF(C320="","",IF(AND(Y321&gt;1,Z321&gt;1),1,""))</f>
        <v/>
      </c>
      <c r="AB321" s="195" t="str">
        <f t="shared" si="583"/>
        <v/>
      </c>
      <c r="AC321" s="195" t="str">
        <f t="shared" si="584"/>
        <v/>
      </c>
      <c r="AD321" s="195" t="str">
        <f t="shared" si="672"/>
        <v/>
      </c>
      <c r="AE321" s="195" t="str">
        <f t="shared" si="672"/>
        <v/>
      </c>
      <c r="AF321" s="195" t="str">
        <f t="shared" si="685"/>
        <v/>
      </c>
      <c r="AG321" s="195" t="str">
        <f t="shared" si="685"/>
        <v/>
      </c>
      <c r="AH321" s="195" t="str">
        <f t="shared" si="685"/>
        <v/>
      </c>
      <c r="AI321" s="195" t="str">
        <f t="shared" si="685"/>
        <v/>
      </c>
      <c r="AJ321" s="195" t="str">
        <f t="shared" si="685"/>
        <v/>
      </c>
      <c r="AK321" s="195" t="str">
        <f t="shared" si="685"/>
        <v/>
      </c>
      <c r="AL321" s="195" t="str">
        <f t="shared" si="685"/>
        <v/>
      </c>
      <c r="AM321" s="195" t="str">
        <f t="shared" si="685"/>
        <v/>
      </c>
      <c r="AN321" s="195" t="str">
        <f t="shared" si="685"/>
        <v/>
      </c>
      <c r="AO321" s="195" t="str">
        <f t="shared" si="685"/>
        <v/>
      </c>
      <c r="AP321" s="195" t="str">
        <f t="shared" si="685"/>
        <v/>
      </c>
      <c r="AQ321" s="196" t="str">
        <f>IF(J321&gt;0,"",IF(J322&gt;0,1,""))</f>
        <v/>
      </c>
      <c r="AR321" s="196" t="str">
        <f>IF(J321="","",IF(C320&gt;0,"",1))</f>
        <v/>
      </c>
      <c r="AS321" s="195" t="str">
        <f t="shared" si="688"/>
        <v/>
      </c>
      <c r="AT321" s="195" t="str">
        <f t="shared" si="688"/>
        <v/>
      </c>
      <c r="AU321" s="195" t="str">
        <f t="shared" si="688"/>
        <v/>
      </c>
      <c r="AV321" s="195" t="str">
        <f t="shared" si="688"/>
        <v/>
      </c>
      <c r="AW321" s="196"/>
      <c r="AX321" s="195" t="str">
        <f t="shared" si="689"/>
        <v/>
      </c>
      <c r="AY321" s="195" t="str">
        <f t="shared" si="689"/>
        <v/>
      </c>
      <c r="AZ321" s="195" t="str">
        <f t="shared" si="689"/>
        <v/>
      </c>
      <c r="BA321" s="195" t="str">
        <f t="shared" si="689"/>
        <v/>
      </c>
    </row>
    <row r="322" spans="1:53" s="17" customFormat="1" ht="18" customHeight="1" thickBot="1">
      <c r="A322" s="345"/>
      <c r="B322" s="401" t="s">
        <v>35</v>
      </c>
      <c r="C322" s="392"/>
      <c r="D322" s="102"/>
      <c r="E322" s="102"/>
      <c r="F322" s="103"/>
      <c r="G322" s="354"/>
      <c r="H322" s="354"/>
      <c r="I322" s="10" t="s">
        <v>36</v>
      </c>
      <c r="J322" s="100"/>
      <c r="K322" s="11" t="str">
        <f>IF(J322&gt;0,VLOOKUP(J322,女子登録情報!$J$2:$K$21,2,0),"")</f>
        <v/>
      </c>
      <c r="L322" s="12" t="s">
        <v>37</v>
      </c>
      <c r="M322" s="214"/>
      <c r="N322" s="101" t="str">
        <f t="shared" si="575"/>
        <v/>
      </c>
      <c r="O322" s="200"/>
      <c r="P322" s="394"/>
      <c r="Q322" s="395"/>
      <c r="R322" s="396"/>
      <c r="S322" s="331"/>
      <c r="T322" s="331"/>
      <c r="Y322" s="195" t="str">
        <f>IF(C320="","",COUNTIF($B$14:$C$462,C320))</f>
        <v/>
      </c>
      <c r="Z322" s="195" t="str">
        <f t="shared" ref="Z322" si="696">IF(C320="","",COUNTIF($J$14:$J$463,J322))</f>
        <v/>
      </c>
      <c r="AA322" s="195" t="str">
        <f t="shared" ref="AA322" si="697">IF(C320="","",IF(AND(Y322&gt;1,Z322&gt;1),1,""))</f>
        <v/>
      </c>
      <c r="AB322" s="195" t="str">
        <f t="shared" si="583"/>
        <v/>
      </c>
      <c r="AC322" s="195" t="str">
        <f t="shared" si="584"/>
        <v/>
      </c>
      <c r="AD322" s="195" t="str">
        <f t="shared" si="672"/>
        <v/>
      </c>
      <c r="AE322" s="195" t="str">
        <f t="shared" si="672"/>
        <v/>
      </c>
      <c r="AF322" s="195" t="str">
        <f t="shared" si="685"/>
        <v/>
      </c>
      <c r="AG322" s="195" t="str">
        <f t="shared" si="685"/>
        <v/>
      </c>
      <c r="AH322" s="195" t="str">
        <f t="shared" si="685"/>
        <v/>
      </c>
      <c r="AI322" s="195" t="str">
        <f t="shared" si="685"/>
        <v/>
      </c>
      <c r="AJ322" s="195" t="str">
        <f t="shared" si="685"/>
        <v/>
      </c>
      <c r="AK322" s="195" t="str">
        <f t="shared" si="685"/>
        <v/>
      </c>
      <c r="AL322" s="195" t="str">
        <f t="shared" si="685"/>
        <v/>
      </c>
      <c r="AM322" s="195" t="str">
        <f t="shared" si="685"/>
        <v/>
      </c>
      <c r="AN322" s="195" t="str">
        <f t="shared" si="685"/>
        <v/>
      </c>
      <c r="AO322" s="195" t="str">
        <f t="shared" si="685"/>
        <v/>
      </c>
      <c r="AP322" s="195" t="str">
        <f t="shared" si="685"/>
        <v/>
      </c>
      <c r="AQ322" s="196" t="str">
        <f>IF(C320="","",IF(S320&gt;0,"",IF(T320&gt;0,"",IF(COUNTBLANK(J320:J322)&lt;3,"",1))))</f>
        <v/>
      </c>
      <c r="AR322" s="196" t="str">
        <f>IF(J322="","",IF(C320&gt;0,"",1))</f>
        <v/>
      </c>
      <c r="AS322" s="195" t="str">
        <f t="shared" si="688"/>
        <v/>
      </c>
      <c r="AT322" s="195" t="str">
        <f t="shared" si="688"/>
        <v/>
      </c>
      <c r="AU322" s="195" t="str">
        <f t="shared" si="688"/>
        <v/>
      </c>
      <c r="AV322" s="195" t="str">
        <f t="shared" si="688"/>
        <v/>
      </c>
      <c r="AW322" s="196"/>
      <c r="AX322" s="195" t="str">
        <f t="shared" si="689"/>
        <v/>
      </c>
      <c r="AY322" s="195" t="str">
        <f t="shared" si="689"/>
        <v/>
      </c>
      <c r="AZ322" s="195" t="str">
        <f t="shared" si="689"/>
        <v/>
      </c>
      <c r="BA322" s="195" t="str">
        <f t="shared" si="689"/>
        <v/>
      </c>
    </row>
    <row r="323" spans="1:53" s="17" customFormat="1" ht="18" customHeight="1" thickTop="1" thickBot="1">
      <c r="A323" s="343">
        <v>104</v>
      </c>
      <c r="B323" s="397" t="s">
        <v>1234</v>
      </c>
      <c r="C323" s="399"/>
      <c r="D323" s="399" t="str">
        <f>IF(C323&gt;0,VLOOKUP(C323,女子登録情報!$A$1:$H$2000,3,0),"")</f>
        <v/>
      </c>
      <c r="E323" s="399" t="str">
        <f>IF(C323&gt;0,VLOOKUP(C323,女子登録情報!$A$1:$H$2000,4,0),"")</f>
        <v/>
      </c>
      <c r="F323" s="97" t="str">
        <f>IF(C323&gt;0,VLOOKUP(C323,女子登録情報!$A$1:$H$2000,8,0),"")</f>
        <v/>
      </c>
      <c r="G323" s="352" t="e">
        <f>IF(F324&gt;0,VLOOKUP(F324,女子登録情報!$M$2:$N$48,2,0),"")</f>
        <v>#N/A</v>
      </c>
      <c r="H323" s="352" t="str">
        <f>IF(C323&gt;0,TEXT(C323,"100000000"),"")</f>
        <v/>
      </c>
      <c r="I323" s="6" t="s">
        <v>29</v>
      </c>
      <c r="J323" s="99"/>
      <c r="K323" s="7" t="str">
        <f>IF(J323&gt;0,VLOOKUP(J323,女子登録情報!$J$1:$K$21,2,0),"")</f>
        <v/>
      </c>
      <c r="L323" s="6" t="s">
        <v>32</v>
      </c>
      <c r="M323" s="205"/>
      <c r="N323" s="101" t="str">
        <f t="shared" si="575"/>
        <v/>
      </c>
      <c r="O323" s="197"/>
      <c r="P323" s="373"/>
      <c r="Q323" s="374"/>
      <c r="R323" s="375"/>
      <c r="S323" s="329" t="str">
        <f>IF(C323="","",IF(COUNTIF('様式Ⅱ(女子4×100mR)'!$C$18:$C$29,C323)=0,"",$A$5))</f>
        <v/>
      </c>
      <c r="T323" s="329" t="str">
        <f>IF(C323="","",IF(COUNTIF('様式Ⅱ(女子4×400mR)'!$C$18:$C$29,C323)=0,"",$A$5))</f>
        <v/>
      </c>
      <c r="Y323" s="195" t="str">
        <f>IF(C323="","",COUNTIF($B$14:$C$462,C323))</f>
        <v/>
      </c>
      <c r="Z323" s="195" t="str">
        <f t="shared" ref="Z323" si="698">IF(C323="","",COUNTIF($J$14:$J$463,J323))</f>
        <v/>
      </c>
      <c r="AA323" s="195" t="str">
        <f t="shared" ref="AA323" si="699">IF(C323="","",IF(AND(Y323&gt;1,Z323&gt;1),1,""))</f>
        <v/>
      </c>
      <c r="AB323" s="195" t="str">
        <f t="shared" si="583"/>
        <v/>
      </c>
      <c r="AC323" s="195" t="str">
        <f t="shared" si="584"/>
        <v/>
      </c>
      <c r="AD323" s="195" t="str">
        <f t="shared" si="672"/>
        <v/>
      </c>
      <c r="AE323" s="195" t="str">
        <f t="shared" si="672"/>
        <v/>
      </c>
      <c r="AF323" s="195" t="str">
        <f t="shared" si="685"/>
        <v/>
      </c>
      <c r="AG323" s="195" t="str">
        <f t="shared" si="685"/>
        <v/>
      </c>
      <c r="AH323" s="195" t="str">
        <f t="shared" si="685"/>
        <v/>
      </c>
      <c r="AI323" s="195" t="str">
        <f t="shared" si="685"/>
        <v/>
      </c>
      <c r="AJ323" s="195" t="str">
        <f t="shared" si="685"/>
        <v/>
      </c>
      <c r="AK323" s="195" t="str">
        <f t="shared" si="685"/>
        <v/>
      </c>
      <c r="AL323" s="195" t="str">
        <f t="shared" si="685"/>
        <v/>
      </c>
      <c r="AM323" s="195" t="str">
        <f t="shared" si="685"/>
        <v/>
      </c>
      <c r="AN323" s="195" t="str">
        <f t="shared" si="685"/>
        <v/>
      </c>
      <c r="AO323" s="195" t="str">
        <f t="shared" si="685"/>
        <v/>
      </c>
      <c r="AP323" s="195" t="str">
        <f t="shared" si="685"/>
        <v/>
      </c>
      <c r="AQ323" s="196" t="str">
        <f>IF(J323&gt;0,"",IF(J324&gt;0,1,""))</f>
        <v/>
      </c>
      <c r="AR323" s="196" t="str">
        <f>IF(J323="","",IF(C323&gt;0,"",1))</f>
        <v/>
      </c>
      <c r="AS323" s="195" t="str">
        <f t="shared" si="688"/>
        <v/>
      </c>
      <c r="AT323" s="195" t="str">
        <f t="shared" si="688"/>
        <v/>
      </c>
      <c r="AU323" s="195" t="str">
        <f t="shared" si="688"/>
        <v/>
      </c>
      <c r="AV323" s="195" t="str">
        <f t="shared" si="688"/>
        <v/>
      </c>
      <c r="AW323" s="196">
        <f>COUNTIF($C$14:C323,C323)</f>
        <v>0</v>
      </c>
      <c r="AX323" s="195" t="str">
        <f t="shared" si="689"/>
        <v/>
      </c>
      <c r="AY323" s="195" t="str">
        <f t="shared" si="689"/>
        <v/>
      </c>
      <c r="AZ323" s="195" t="str">
        <f t="shared" si="689"/>
        <v/>
      </c>
      <c r="BA323" s="195" t="str">
        <f t="shared" si="689"/>
        <v/>
      </c>
    </row>
    <row r="324" spans="1:53" s="17" customFormat="1" ht="18" customHeight="1" thickBot="1">
      <c r="A324" s="344"/>
      <c r="B324" s="398"/>
      <c r="C324" s="400"/>
      <c r="D324" s="400"/>
      <c r="E324" s="400"/>
      <c r="F324" s="98" t="str">
        <f>IF(C323&gt;0,VLOOKUP(C323,女子登録情報!$A$1:$H$2000,5,0),"")</f>
        <v/>
      </c>
      <c r="G324" s="353"/>
      <c r="H324" s="353"/>
      <c r="I324" s="9" t="s">
        <v>33</v>
      </c>
      <c r="J324" s="99"/>
      <c r="K324" s="7" t="str">
        <f>IF(J324&gt;0,VLOOKUP(J324,女子登録情報!$J$2:$K$21,2,0),"")</f>
        <v/>
      </c>
      <c r="L324" s="9" t="s">
        <v>34</v>
      </c>
      <c r="M324" s="213"/>
      <c r="N324" s="101" t="str">
        <f t="shared" si="575"/>
        <v/>
      </c>
      <c r="O324" s="197"/>
      <c r="P324" s="387"/>
      <c r="Q324" s="388"/>
      <c r="R324" s="389"/>
      <c r="S324" s="330"/>
      <c r="T324" s="330"/>
      <c r="Y324" s="195" t="str">
        <f>IF(C323="","",COUNTIF($B$14:$C$462,C323))</f>
        <v/>
      </c>
      <c r="Z324" s="195" t="str">
        <f t="shared" ref="Z324" si="700">IF(C323="","",COUNTIF($J$14:$J$463,J324))</f>
        <v/>
      </c>
      <c r="AA324" s="195" t="str">
        <f t="shared" ref="AA324" si="701">IF(C323="","",IF(AND(Y324&gt;1,Z324&gt;1),1,""))</f>
        <v/>
      </c>
      <c r="AB324" s="195" t="str">
        <f t="shared" si="583"/>
        <v/>
      </c>
      <c r="AC324" s="195" t="str">
        <f t="shared" si="584"/>
        <v/>
      </c>
      <c r="AD324" s="195" t="str">
        <f t="shared" si="672"/>
        <v/>
      </c>
      <c r="AE324" s="195" t="str">
        <f t="shared" si="672"/>
        <v/>
      </c>
      <c r="AF324" s="195" t="str">
        <f t="shared" si="685"/>
        <v/>
      </c>
      <c r="AG324" s="195" t="str">
        <f t="shared" si="685"/>
        <v/>
      </c>
      <c r="AH324" s="195" t="str">
        <f t="shared" si="685"/>
        <v/>
      </c>
      <c r="AI324" s="195" t="str">
        <f t="shared" si="685"/>
        <v/>
      </c>
      <c r="AJ324" s="195" t="str">
        <f t="shared" si="685"/>
        <v/>
      </c>
      <c r="AK324" s="195" t="str">
        <f t="shared" si="685"/>
        <v/>
      </c>
      <c r="AL324" s="195" t="str">
        <f t="shared" si="685"/>
        <v/>
      </c>
      <c r="AM324" s="195" t="str">
        <f t="shared" si="685"/>
        <v/>
      </c>
      <c r="AN324" s="195" t="str">
        <f t="shared" si="685"/>
        <v/>
      </c>
      <c r="AO324" s="195" t="str">
        <f t="shared" si="685"/>
        <v/>
      </c>
      <c r="AP324" s="195" t="str">
        <f t="shared" si="685"/>
        <v/>
      </c>
      <c r="AQ324" s="196" t="str">
        <f>IF(J324&gt;0,"",IF(J325&gt;0,1,""))</f>
        <v/>
      </c>
      <c r="AR324" s="196" t="str">
        <f>IF(J324="","",IF(C323&gt;0,"",1))</f>
        <v/>
      </c>
      <c r="AS324" s="195" t="str">
        <f t="shared" si="688"/>
        <v/>
      </c>
      <c r="AT324" s="195" t="str">
        <f t="shared" si="688"/>
        <v/>
      </c>
      <c r="AU324" s="195" t="str">
        <f t="shared" si="688"/>
        <v/>
      </c>
      <c r="AV324" s="195" t="str">
        <f t="shared" si="688"/>
        <v/>
      </c>
      <c r="AW324" s="196"/>
      <c r="AX324" s="195" t="str">
        <f t="shared" si="689"/>
        <v/>
      </c>
      <c r="AY324" s="195" t="str">
        <f t="shared" si="689"/>
        <v/>
      </c>
      <c r="AZ324" s="195" t="str">
        <f t="shared" si="689"/>
        <v/>
      </c>
      <c r="BA324" s="195" t="str">
        <f t="shared" si="689"/>
        <v/>
      </c>
    </row>
    <row r="325" spans="1:53" s="17" customFormat="1" ht="18" customHeight="1" thickBot="1">
      <c r="A325" s="345"/>
      <c r="B325" s="401" t="s">
        <v>35</v>
      </c>
      <c r="C325" s="392"/>
      <c r="D325" s="102"/>
      <c r="E325" s="102"/>
      <c r="F325" s="103"/>
      <c r="G325" s="354"/>
      <c r="H325" s="354"/>
      <c r="I325" s="10" t="s">
        <v>36</v>
      </c>
      <c r="J325" s="100"/>
      <c r="K325" s="11" t="str">
        <f>IF(J325&gt;0,VLOOKUP(J325,女子登録情報!$J$2:$K$21,2,0),"")</f>
        <v/>
      </c>
      <c r="L325" s="12" t="s">
        <v>37</v>
      </c>
      <c r="M325" s="214"/>
      <c r="N325" s="101" t="str">
        <f t="shared" si="575"/>
        <v/>
      </c>
      <c r="O325" s="200"/>
      <c r="P325" s="394"/>
      <c r="Q325" s="395"/>
      <c r="R325" s="396"/>
      <c r="S325" s="331"/>
      <c r="T325" s="331"/>
      <c r="Y325" s="195" t="str">
        <f>IF(C323="","",COUNTIF($B$14:$C$462,C323))</f>
        <v/>
      </c>
      <c r="Z325" s="195" t="str">
        <f t="shared" ref="Z325" si="702">IF(C323="","",COUNTIF($J$14:$J$463,J325))</f>
        <v/>
      </c>
      <c r="AA325" s="195" t="str">
        <f t="shared" ref="AA325" si="703">IF(C323="","",IF(AND(Y325&gt;1,Z325&gt;1),1,""))</f>
        <v/>
      </c>
      <c r="AB325" s="195" t="str">
        <f t="shared" si="583"/>
        <v/>
      </c>
      <c r="AC325" s="195" t="str">
        <f t="shared" si="584"/>
        <v/>
      </c>
      <c r="AD325" s="195" t="str">
        <f t="shared" si="672"/>
        <v/>
      </c>
      <c r="AE325" s="195" t="str">
        <f t="shared" si="672"/>
        <v/>
      </c>
      <c r="AF325" s="195" t="str">
        <f t="shared" si="685"/>
        <v/>
      </c>
      <c r="AG325" s="195" t="str">
        <f t="shared" si="685"/>
        <v/>
      </c>
      <c r="AH325" s="195" t="str">
        <f t="shared" si="685"/>
        <v/>
      </c>
      <c r="AI325" s="195" t="str">
        <f t="shared" si="685"/>
        <v/>
      </c>
      <c r="AJ325" s="195" t="str">
        <f t="shared" si="685"/>
        <v/>
      </c>
      <c r="AK325" s="195" t="str">
        <f t="shared" si="685"/>
        <v/>
      </c>
      <c r="AL325" s="195" t="str">
        <f t="shared" si="685"/>
        <v/>
      </c>
      <c r="AM325" s="195" t="str">
        <f t="shared" si="685"/>
        <v/>
      </c>
      <c r="AN325" s="195" t="str">
        <f t="shared" si="685"/>
        <v/>
      </c>
      <c r="AO325" s="195" t="str">
        <f t="shared" si="685"/>
        <v/>
      </c>
      <c r="AP325" s="195" t="str">
        <f t="shared" si="685"/>
        <v/>
      </c>
      <c r="AQ325" s="196" t="str">
        <f>IF(C323="","",IF(S323&gt;0,"",IF(T323&gt;0,"",IF(COUNTBLANK(J323:J325)&lt;3,"",1))))</f>
        <v/>
      </c>
      <c r="AR325" s="196" t="str">
        <f>IF(J325="","",IF(C323&gt;0,"",1))</f>
        <v/>
      </c>
      <c r="AS325" s="195" t="str">
        <f t="shared" si="688"/>
        <v/>
      </c>
      <c r="AT325" s="195" t="str">
        <f t="shared" si="688"/>
        <v/>
      </c>
      <c r="AU325" s="195" t="str">
        <f t="shared" si="688"/>
        <v/>
      </c>
      <c r="AV325" s="195" t="str">
        <f t="shared" si="688"/>
        <v/>
      </c>
      <c r="AW325" s="196"/>
      <c r="AX325" s="195" t="str">
        <f t="shared" si="689"/>
        <v/>
      </c>
      <c r="AY325" s="195" t="str">
        <f t="shared" si="689"/>
        <v/>
      </c>
      <c r="AZ325" s="195" t="str">
        <f t="shared" si="689"/>
        <v/>
      </c>
      <c r="BA325" s="195" t="str">
        <f t="shared" si="689"/>
        <v/>
      </c>
    </row>
    <row r="326" spans="1:53" s="17" customFormat="1" ht="18" customHeight="1" thickTop="1" thickBot="1">
      <c r="A326" s="343">
        <v>105</v>
      </c>
      <c r="B326" s="397" t="s">
        <v>1234</v>
      </c>
      <c r="C326" s="399"/>
      <c r="D326" s="399" t="str">
        <f>IF(C326&gt;0,VLOOKUP(C326,女子登録情報!$A$1:$H$2000,3,0),"")</f>
        <v/>
      </c>
      <c r="E326" s="399" t="str">
        <f>IF(C326&gt;0,VLOOKUP(C326,女子登録情報!$A$1:$H$2000,4,0),"")</f>
        <v/>
      </c>
      <c r="F326" s="97" t="str">
        <f>IF(C326&gt;0,VLOOKUP(C326,女子登録情報!$A$1:$H$2000,8,0),"")</f>
        <v/>
      </c>
      <c r="G326" s="352" t="e">
        <f>IF(F327&gt;0,VLOOKUP(F327,女子登録情報!$M$2:$N$48,2,0),"")</f>
        <v>#N/A</v>
      </c>
      <c r="H326" s="352" t="str">
        <f>IF(C326&gt;0,TEXT(C326,"100000000"),"")</f>
        <v/>
      </c>
      <c r="I326" s="6" t="s">
        <v>29</v>
      </c>
      <c r="J326" s="99"/>
      <c r="K326" s="7" t="str">
        <f>IF(J326&gt;0,VLOOKUP(J326,女子登録情報!$J$1:$K$21,2,0),"")</f>
        <v/>
      </c>
      <c r="L326" s="6" t="s">
        <v>32</v>
      </c>
      <c r="M326" s="205"/>
      <c r="N326" s="101" t="str">
        <f t="shared" si="575"/>
        <v/>
      </c>
      <c r="O326" s="197"/>
      <c r="P326" s="373"/>
      <c r="Q326" s="374"/>
      <c r="R326" s="375"/>
      <c r="S326" s="329" t="str">
        <f>IF(C326="","",IF(COUNTIF('様式Ⅱ(女子4×100mR)'!$C$18:$C$29,C326)=0,"",$A$5))</f>
        <v/>
      </c>
      <c r="T326" s="329" t="str">
        <f>IF(C326="","",IF(COUNTIF('様式Ⅱ(女子4×400mR)'!$C$18:$C$29,C326)=0,"",$A$5))</f>
        <v/>
      </c>
      <c r="Y326" s="195" t="str">
        <f>IF(C326="","",COUNTIF($B$14:$C$462,C326))</f>
        <v/>
      </c>
      <c r="Z326" s="195" t="str">
        <f t="shared" ref="Z326" si="704">IF(C326="","",COUNTIF($J$14:$J$463,J326))</f>
        <v/>
      </c>
      <c r="AA326" s="195" t="str">
        <f t="shared" ref="AA326" si="705">IF(C326="","",IF(AND(Y326&gt;1,Z326&gt;1),1,""))</f>
        <v/>
      </c>
      <c r="AB326" s="195" t="str">
        <f t="shared" si="583"/>
        <v/>
      </c>
      <c r="AC326" s="195" t="str">
        <f t="shared" si="584"/>
        <v/>
      </c>
      <c r="AD326" s="195" t="str">
        <f t="shared" si="672"/>
        <v/>
      </c>
      <c r="AE326" s="195" t="str">
        <f t="shared" si="672"/>
        <v/>
      </c>
      <c r="AF326" s="195" t="str">
        <f t="shared" si="685"/>
        <v/>
      </c>
      <c r="AG326" s="195" t="str">
        <f t="shared" si="685"/>
        <v/>
      </c>
      <c r="AH326" s="195" t="str">
        <f t="shared" si="685"/>
        <v/>
      </c>
      <c r="AI326" s="195" t="str">
        <f t="shared" si="685"/>
        <v/>
      </c>
      <c r="AJ326" s="195" t="str">
        <f t="shared" si="685"/>
        <v/>
      </c>
      <c r="AK326" s="195" t="str">
        <f t="shared" si="685"/>
        <v/>
      </c>
      <c r="AL326" s="195" t="str">
        <f t="shared" si="685"/>
        <v/>
      </c>
      <c r="AM326" s="195" t="str">
        <f t="shared" si="685"/>
        <v/>
      </c>
      <c r="AN326" s="195" t="str">
        <f t="shared" si="685"/>
        <v/>
      </c>
      <c r="AO326" s="195" t="str">
        <f t="shared" si="685"/>
        <v/>
      </c>
      <c r="AP326" s="195" t="str">
        <f t="shared" si="685"/>
        <v/>
      </c>
      <c r="AQ326" s="196" t="str">
        <f>IF(J326&gt;0,"",IF(J327&gt;0,1,""))</f>
        <v/>
      </c>
      <c r="AR326" s="196" t="str">
        <f>IF(J326="","",IF(C326&gt;0,"",1))</f>
        <v/>
      </c>
      <c r="AS326" s="195" t="str">
        <f t="shared" si="688"/>
        <v/>
      </c>
      <c r="AT326" s="195" t="str">
        <f t="shared" si="688"/>
        <v/>
      </c>
      <c r="AU326" s="195" t="str">
        <f t="shared" si="688"/>
        <v/>
      </c>
      <c r="AV326" s="195" t="str">
        <f t="shared" si="688"/>
        <v/>
      </c>
      <c r="AW326" s="196">
        <f>COUNTIF($C$14:C326,C326)</f>
        <v>0</v>
      </c>
      <c r="AX326" s="195" t="str">
        <f t="shared" si="689"/>
        <v/>
      </c>
      <c r="AY326" s="195" t="str">
        <f t="shared" si="689"/>
        <v/>
      </c>
      <c r="AZ326" s="195" t="str">
        <f t="shared" si="689"/>
        <v/>
      </c>
      <c r="BA326" s="195" t="str">
        <f t="shared" si="689"/>
        <v/>
      </c>
    </row>
    <row r="327" spans="1:53" s="17" customFormat="1" ht="18" customHeight="1" thickBot="1">
      <c r="A327" s="344"/>
      <c r="B327" s="398"/>
      <c r="C327" s="400"/>
      <c r="D327" s="400"/>
      <c r="E327" s="400"/>
      <c r="F327" s="98" t="str">
        <f>IF(C326&gt;0,VLOOKUP(C326,女子登録情報!$A$1:$H$2000,5,0),"")</f>
        <v/>
      </c>
      <c r="G327" s="353"/>
      <c r="H327" s="353"/>
      <c r="I327" s="9" t="s">
        <v>33</v>
      </c>
      <c r="J327" s="99"/>
      <c r="K327" s="7" t="str">
        <f>IF(J327&gt;0,VLOOKUP(J327,女子登録情報!$J$2:$K$21,2,0),"")</f>
        <v/>
      </c>
      <c r="L327" s="9" t="s">
        <v>34</v>
      </c>
      <c r="M327" s="213"/>
      <c r="N327" s="101" t="str">
        <f t="shared" si="575"/>
        <v/>
      </c>
      <c r="O327" s="197"/>
      <c r="P327" s="387"/>
      <c r="Q327" s="388"/>
      <c r="R327" s="389"/>
      <c r="S327" s="330"/>
      <c r="T327" s="330"/>
      <c r="Y327" s="195" t="str">
        <f>IF(C326="","",COUNTIF($B$14:$C$462,C326))</f>
        <v/>
      </c>
      <c r="Z327" s="195" t="str">
        <f t="shared" ref="Z327" si="706">IF(C326="","",COUNTIF($J$14:$J$463,J327))</f>
        <v/>
      </c>
      <c r="AA327" s="195" t="str">
        <f t="shared" ref="AA327" si="707">IF(C326="","",IF(AND(Y327&gt;1,Z327&gt;1),1,""))</f>
        <v/>
      </c>
      <c r="AB327" s="195" t="str">
        <f t="shared" si="583"/>
        <v/>
      </c>
      <c r="AC327" s="195" t="str">
        <f t="shared" si="584"/>
        <v/>
      </c>
      <c r="AD327" s="195" t="str">
        <f t="shared" si="672"/>
        <v/>
      </c>
      <c r="AE327" s="195" t="str">
        <f t="shared" si="672"/>
        <v/>
      </c>
      <c r="AF327" s="195" t="str">
        <f t="shared" si="685"/>
        <v/>
      </c>
      <c r="AG327" s="195" t="str">
        <f t="shared" si="685"/>
        <v/>
      </c>
      <c r="AH327" s="195" t="str">
        <f t="shared" si="685"/>
        <v/>
      </c>
      <c r="AI327" s="195" t="str">
        <f t="shared" si="685"/>
        <v/>
      </c>
      <c r="AJ327" s="195" t="str">
        <f t="shared" si="685"/>
        <v/>
      </c>
      <c r="AK327" s="195" t="str">
        <f t="shared" si="685"/>
        <v/>
      </c>
      <c r="AL327" s="195" t="str">
        <f t="shared" si="685"/>
        <v/>
      </c>
      <c r="AM327" s="195" t="str">
        <f t="shared" si="685"/>
        <v/>
      </c>
      <c r="AN327" s="195" t="str">
        <f t="shared" si="685"/>
        <v/>
      </c>
      <c r="AO327" s="195" t="str">
        <f t="shared" si="685"/>
        <v/>
      </c>
      <c r="AP327" s="195" t="str">
        <f t="shared" si="685"/>
        <v/>
      </c>
      <c r="AQ327" s="196" t="str">
        <f>IF(J327&gt;0,"",IF(J328&gt;0,1,""))</f>
        <v/>
      </c>
      <c r="AR327" s="196" t="str">
        <f>IF(J327="","",IF(C326&gt;0,"",1))</f>
        <v/>
      </c>
      <c r="AS327" s="195" t="str">
        <f t="shared" si="688"/>
        <v/>
      </c>
      <c r="AT327" s="195" t="str">
        <f t="shared" si="688"/>
        <v/>
      </c>
      <c r="AU327" s="195" t="str">
        <f t="shared" si="688"/>
        <v/>
      </c>
      <c r="AV327" s="195" t="str">
        <f t="shared" si="688"/>
        <v/>
      </c>
      <c r="AW327" s="196"/>
      <c r="AX327" s="195" t="str">
        <f t="shared" si="689"/>
        <v/>
      </c>
      <c r="AY327" s="195" t="str">
        <f t="shared" si="689"/>
        <v/>
      </c>
      <c r="AZ327" s="195" t="str">
        <f t="shared" si="689"/>
        <v/>
      </c>
      <c r="BA327" s="195" t="str">
        <f t="shared" si="689"/>
        <v/>
      </c>
    </row>
    <row r="328" spans="1:53" s="17" customFormat="1" ht="18" customHeight="1" thickBot="1">
      <c r="A328" s="345"/>
      <c r="B328" s="401" t="s">
        <v>35</v>
      </c>
      <c r="C328" s="392"/>
      <c r="D328" s="102"/>
      <c r="E328" s="102"/>
      <c r="F328" s="103"/>
      <c r="G328" s="354"/>
      <c r="H328" s="354"/>
      <c r="I328" s="10" t="s">
        <v>36</v>
      </c>
      <c r="J328" s="100"/>
      <c r="K328" s="11" t="str">
        <f>IF(J328&gt;0,VLOOKUP(J328,女子登録情報!$J$2:$K$21,2,0),"")</f>
        <v/>
      </c>
      <c r="L328" s="12" t="s">
        <v>37</v>
      </c>
      <c r="M328" s="214"/>
      <c r="N328" s="101" t="str">
        <f t="shared" si="575"/>
        <v/>
      </c>
      <c r="O328" s="200"/>
      <c r="P328" s="394"/>
      <c r="Q328" s="395"/>
      <c r="R328" s="396"/>
      <c r="S328" s="331"/>
      <c r="T328" s="331"/>
      <c r="Y328" s="195" t="str">
        <f>IF(C326="","",COUNTIF($B$14:$C$462,C326))</f>
        <v/>
      </c>
      <c r="Z328" s="195" t="str">
        <f t="shared" ref="Z328" si="708">IF(C326="","",COUNTIF($J$14:$J$463,J328))</f>
        <v/>
      </c>
      <c r="AA328" s="195" t="str">
        <f t="shared" ref="AA328" si="709">IF(C326="","",IF(AND(Y328&gt;1,Z328&gt;1),1,""))</f>
        <v/>
      </c>
      <c r="AB328" s="195" t="str">
        <f t="shared" si="583"/>
        <v/>
      </c>
      <c r="AC328" s="195" t="str">
        <f t="shared" si="584"/>
        <v/>
      </c>
      <c r="AD328" s="195" t="str">
        <f t="shared" si="672"/>
        <v/>
      </c>
      <c r="AE328" s="195" t="str">
        <f t="shared" si="672"/>
        <v/>
      </c>
      <c r="AF328" s="195" t="str">
        <f t="shared" si="685"/>
        <v/>
      </c>
      <c r="AG328" s="195" t="str">
        <f t="shared" si="685"/>
        <v/>
      </c>
      <c r="AH328" s="195" t="str">
        <f t="shared" si="685"/>
        <v/>
      </c>
      <c r="AI328" s="195" t="str">
        <f t="shared" si="685"/>
        <v/>
      </c>
      <c r="AJ328" s="195" t="str">
        <f t="shared" si="685"/>
        <v/>
      </c>
      <c r="AK328" s="195" t="str">
        <f t="shared" si="685"/>
        <v/>
      </c>
      <c r="AL328" s="195" t="str">
        <f t="shared" si="685"/>
        <v/>
      </c>
      <c r="AM328" s="195" t="str">
        <f t="shared" si="685"/>
        <v/>
      </c>
      <c r="AN328" s="195" t="str">
        <f t="shared" si="685"/>
        <v/>
      </c>
      <c r="AO328" s="195" t="str">
        <f t="shared" si="685"/>
        <v/>
      </c>
      <c r="AP328" s="195" t="str">
        <f t="shared" si="685"/>
        <v/>
      </c>
      <c r="AQ328" s="196" t="str">
        <f>IF(C326="","",IF(S326&gt;0,"",IF(T326&gt;0,"",IF(COUNTBLANK(J326:J328)&lt;3,"",1))))</f>
        <v/>
      </c>
      <c r="AR328" s="196" t="str">
        <f>IF(J328="","",IF(C326&gt;0,"",1))</f>
        <v/>
      </c>
      <c r="AS328" s="195" t="str">
        <f t="shared" si="688"/>
        <v/>
      </c>
      <c r="AT328" s="195" t="str">
        <f t="shared" si="688"/>
        <v/>
      </c>
      <c r="AU328" s="195" t="str">
        <f t="shared" si="688"/>
        <v/>
      </c>
      <c r="AV328" s="195" t="str">
        <f t="shared" si="688"/>
        <v/>
      </c>
      <c r="AW328" s="196"/>
      <c r="AX328" s="195" t="str">
        <f t="shared" si="689"/>
        <v/>
      </c>
      <c r="AY328" s="195" t="str">
        <f t="shared" si="689"/>
        <v/>
      </c>
      <c r="AZ328" s="195" t="str">
        <f t="shared" si="689"/>
        <v/>
      </c>
      <c r="BA328" s="195" t="str">
        <f t="shared" si="689"/>
        <v/>
      </c>
    </row>
    <row r="329" spans="1:53" s="17" customFormat="1" ht="18" customHeight="1" thickTop="1" thickBot="1">
      <c r="A329" s="343">
        <v>106</v>
      </c>
      <c r="B329" s="397" t="s">
        <v>1234</v>
      </c>
      <c r="C329" s="399"/>
      <c r="D329" s="399" t="str">
        <f>IF(C329&gt;0,VLOOKUP(C329,女子登録情報!$A$1:$H$2000,3,0),"")</f>
        <v/>
      </c>
      <c r="E329" s="399" t="str">
        <f>IF(C329&gt;0,VLOOKUP(C329,女子登録情報!$A$1:$H$2000,4,0),"")</f>
        <v/>
      </c>
      <c r="F329" s="97" t="str">
        <f>IF(C329&gt;0,VLOOKUP(C329,女子登録情報!$A$1:$H$2000,8,0),"")</f>
        <v/>
      </c>
      <c r="G329" s="352" t="e">
        <f>IF(F330&gt;0,VLOOKUP(F330,女子登録情報!$M$2:$N$48,2,0),"")</f>
        <v>#N/A</v>
      </c>
      <c r="H329" s="352" t="str">
        <f>IF(C329&gt;0,TEXT(C329,"100000000"),"")</f>
        <v/>
      </c>
      <c r="I329" s="6" t="s">
        <v>29</v>
      </c>
      <c r="J329" s="99"/>
      <c r="K329" s="7" t="str">
        <f>IF(J329&gt;0,VLOOKUP(J329,女子登録情報!$J$1:$K$21,2,0),"")</f>
        <v/>
      </c>
      <c r="L329" s="6" t="s">
        <v>32</v>
      </c>
      <c r="M329" s="205"/>
      <c r="N329" s="101" t="str">
        <f t="shared" si="575"/>
        <v/>
      </c>
      <c r="O329" s="197"/>
      <c r="P329" s="373"/>
      <c r="Q329" s="374"/>
      <c r="R329" s="375"/>
      <c r="S329" s="329" t="str">
        <f>IF(C329="","",IF(COUNTIF('様式Ⅱ(女子4×100mR)'!$C$18:$C$29,C329)=0,"",$A$5))</f>
        <v/>
      </c>
      <c r="T329" s="329" t="str">
        <f>IF(C329="","",IF(COUNTIF('様式Ⅱ(女子4×400mR)'!$C$18:$C$29,C329)=0,"",$A$5))</f>
        <v/>
      </c>
      <c r="Y329" s="195" t="str">
        <f>IF(C329="","",COUNTIF($B$14:$C$462,C329))</f>
        <v/>
      </c>
      <c r="Z329" s="195" t="str">
        <f t="shared" ref="Z329" si="710">IF(C329="","",COUNTIF($J$14:$J$463,J329))</f>
        <v/>
      </c>
      <c r="AA329" s="195" t="str">
        <f t="shared" ref="AA329" si="711">IF(C329="","",IF(AND(Y329&gt;1,Z329&gt;1),1,""))</f>
        <v/>
      </c>
      <c r="AB329" s="195" t="str">
        <f t="shared" si="583"/>
        <v/>
      </c>
      <c r="AC329" s="195" t="str">
        <f t="shared" si="584"/>
        <v/>
      </c>
      <c r="AD329" s="195" t="str">
        <f t="shared" si="672"/>
        <v/>
      </c>
      <c r="AE329" s="195" t="str">
        <f t="shared" si="672"/>
        <v/>
      </c>
      <c r="AF329" s="195" t="str">
        <f t="shared" ref="AF329:AP352" si="712">IF($J329="","",COUNTIF($M329,AF$13))</f>
        <v/>
      </c>
      <c r="AG329" s="195" t="str">
        <f t="shared" si="712"/>
        <v/>
      </c>
      <c r="AH329" s="195" t="str">
        <f t="shared" si="712"/>
        <v/>
      </c>
      <c r="AI329" s="195" t="str">
        <f t="shared" si="712"/>
        <v/>
      </c>
      <c r="AJ329" s="195" t="str">
        <f t="shared" si="712"/>
        <v/>
      </c>
      <c r="AK329" s="195" t="str">
        <f t="shared" si="712"/>
        <v/>
      </c>
      <c r="AL329" s="195" t="str">
        <f t="shared" si="712"/>
        <v/>
      </c>
      <c r="AM329" s="195" t="str">
        <f t="shared" si="712"/>
        <v/>
      </c>
      <c r="AN329" s="195" t="str">
        <f t="shared" si="712"/>
        <v/>
      </c>
      <c r="AO329" s="195" t="str">
        <f t="shared" si="712"/>
        <v/>
      </c>
      <c r="AP329" s="195" t="str">
        <f t="shared" si="712"/>
        <v/>
      </c>
      <c r="AQ329" s="196" t="str">
        <f>IF(J329&gt;0,"",IF(J330&gt;0,1,""))</f>
        <v/>
      </c>
      <c r="AR329" s="196" t="str">
        <f>IF(J329="","",IF(C329&gt;0,"",1))</f>
        <v/>
      </c>
      <c r="AS329" s="195" t="str">
        <f t="shared" si="688"/>
        <v/>
      </c>
      <c r="AT329" s="195" t="str">
        <f t="shared" si="688"/>
        <v/>
      </c>
      <c r="AU329" s="195" t="str">
        <f t="shared" si="688"/>
        <v/>
      </c>
      <c r="AV329" s="195" t="str">
        <f t="shared" si="688"/>
        <v/>
      </c>
      <c r="AW329" s="196">
        <f>COUNTIF($C$14:C329,C329)</f>
        <v>0</v>
      </c>
      <c r="AX329" s="195" t="str">
        <f t="shared" si="689"/>
        <v/>
      </c>
      <c r="AY329" s="195" t="str">
        <f t="shared" si="689"/>
        <v/>
      </c>
      <c r="AZ329" s="195" t="str">
        <f t="shared" si="689"/>
        <v/>
      </c>
      <c r="BA329" s="195" t="str">
        <f t="shared" si="689"/>
        <v/>
      </c>
    </row>
    <row r="330" spans="1:53" s="17" customFormat="1" ht="18" customHeight="1" thickBot="1">
      <c r="A330" s="344"/>
      <c r="B330" s="398"/>
      <c r="C330" s="400"/>
      <c r="D330" s="400"/>
      <c r="E330" s="400"/>
      <c r="F330" s="98" t="str">
        <f>IF(C329&gt;0,VLOOKUP(C329,女子登録情報!$A$1:$H$2000,5,0),"")</f>
        <v/>
      </c>
      <c r="G330" s="353"/>
      <c r="H330" s="353"/>
      <c r="I330" s="9" t="s">
        <v>33</v>
      </c>
      <c r="J330" s="99"/>
      <c r="K330" s="7" t="str">
        <f>IF(J330&gt;0,VLOOKUP(J330,女子登録情報!$J$2:$K$21,2,0),"")</f>
        <v/>
      </c>
      <c r="L330" s="9" t="s">
        <v>34</v>
      </c>
      <c r="M330" s="213"/>
      <c r="N330" s="101" t="str">
        <f t="shared" si="575"/>
        <v/>
      </c>
      <c r="O330" s="197"/>
      <c r="P330" s="387"/>
      <c r="Q330" s="388"/>
      <c r="R330" s="389"/>
      <c r="S330" s="330"/>
      <c r="T330" s="330"/>
      <c r="Y330" s="195" t="str">
        <f>IF(C329="","",COUNTIF($B$14:$C$462,C329))</f>
        <v/>
      </c>
      <c r="Z330" s="195" t="str">
        <f t="shared" ref="Z330" si="713">IF(C329="","",COUNTIF($J$14:$J$463,J330))</f>
        <v/>
      </c>
      <c r="AA330" s="195" t="str">
        <f t="shared" ref="AA330" si="714">IF(C329="","",IF(AND(Y330&gt;1,Z330&gt;1),1,""))</f>
        <v/>
      </c>
      <c r="AB330" s="195" t="str">
        <f t="shared" si="583"/>
        <v/>
      </c>
      <c r="AC330" s="195" t="str">
        <f t="shared" si="584"/>
        <v/>
      </c>
      <c r="AD330" s="195" t="str">
        <f>IF($J330="","",COUNTIF($M330,AD$13))</f>
        <v/>
      </c>
      <c r="AE330" s="195" t="str">
        <f t="shared" ref="AE330:AE393" si="715">IF($J330="","",COUNTIF($M330,AE$13))</f>
        <v/>
      </c>
      <c r="AF330" s="195" t="str">
        <f t="shared" si="712"/>
        <v/>
      </c>
      <c r="AG330" s="195" t="str">
        <f t="shared" si="712"/>
        <v/>
      </c>
      <c r="AH330" s="195" t="str">
        <f t="shared" si="712"/>
        <v/>
      </c>
      <c r="AI330" s="195" t="str">
        <f t="shared" si="712"/>
        <v/>
      </c>
      <c r="AJ330" s="195" t="str">
        <f t="shared" si="712"/>
        <v/>
      </c>
      <c r="AK330" s="195" t="str">
        <f t="shared" si="712"/>
        <v/>
      </c>
      <c r="AL330" s="195" t="str">
        <f t="shared" si="712"/>
        <v/>
      </c>
      <c r="AM330" s="195" t="str">
        <f t="shared" si="712"/>
        <v/>
      </c>
      <c r="AN330" s="195" t="str">
        <f t="shared" si="712"/>
        <v/>
      </c>
      <c r="AO330" s="195" t="str">
        <f t="shared" si="712"/>
        <v/>
      </c>
      <c r="AP330" s="195" t="str">
        <f t="shared" si="712"/>
        <v/>
      </c>
      <c r="AQ330" s="196" t="str">
        <f>IF(J330&gt;0,"",IF(J331&gt;0,1,""))</f>
        <v/>
      </c>
      <c r="AR330" s="196" t="str">
        <f>IF(J330="","",IF(C329&gt;0,"",1))</f>
        <v/>
      </c>
      <c r="AS330" s="195" t="str">
        <f t="shared" si="688"/>
        <v/>
      </c>
      <c r="AT330" s="195" t="str">
        <f t="shared" si="688"/>
        <v/>
      </c>
      <c r="AU330" s="195" t="str">
        <f t="shared" si="688"/>
        <v/>
      </c>
      <c r="AV330" s="195" t="str">
        <f t="shared" si="688"/>
        <v/>
      </c>
      <c r="AW330" s="196"/>
      <c r="AX330" s="195" t="str">
        <f t="shared" si="689"/>
        <v/>
      </c>
      <c r="AY330" s="195" t="str">
        <f t="shared" si="689"/>
        <v/>
      </c>
      <c r="AZ330" s="195" t="str">
        <f t="shared" si="689"/>
        <v/>
      </c>
      <c r="BA330" s="195" t="str">
        <f t="shared" si="689"/>
        <v/>
      </c>
    </row>
    <row r="331" spans="1:53" s="17" customFormat="1" ht="18" customHeight="1" thickBot="1">
      <c r="A331" s="345"/>
      <c r="B331" s="401" t="s">
        <v>35</v>
      </c>
      <c r="C331" s="392"/>
      <c r="D331" s="102"/>
      <c r="E331" s="102"/>
      <c r="F331" s="103"/>
      <c r="G331" s="354"/>
      <c r="H331" s="354"/>
      <c r="I331" s="10" t="s">
        <v>36</v>
      </c>
      <c r="J331" s="100"/>
      <c r="K331" s="11" t="str">
        <f>IF(J331&gt;0,VLOOKUP(J331,女子登録情報!$J$2:$K$21,2,0),"")</f>
        <v/>
      </c>
      <c r="L331" s="12" t="s">
        <v>37</v>
      </c>
      <c r="M331" s="214"/>
      <c r="N331" s="101" t="str">
        <f t="shared" si="575"/>
        <v/>
      </c>
      <c r="O331" s="200"/>
      <c r="P331" s="394"/>
      <c r="Q331" s="395"/>
      <c r="R331" s="396"/>
      <c r="S331" s="331"/>
      <c r="T331" s="331"/>
      <c r="Y331" s="195" t="str">
        <f>IF(C329="","",COUNTIF($B$14:$C$462,C329))</f>
        <v/>
      </c>
      <c r="Z331" s="195" t="str">
        <f t="shared" ref="Z331" si="716">IF(C329="","",COUNTIF($J$14:$J$463,J331))</f>
        <v/>
      </c>
      <c r="AA331" s="195" t="str">
        <f t="shared" ref="AA331" si="717">IF(C329="","",IF(AND(Y331&gt;1,Z331&gt;1),1,""))</f>
        <v/>
      </c>
      <c r="AB331" s="195" t="str">
        <f t="shared" si="583"/>
        <v/>
      </c>
      <c r="AC331" s="195" t="str">
        <f t="shared" si="584"/>
        <v/>
      </c>
      <c r="AD331" s="195" t="str">
        <f>IF($J331="","",COUNTIF($M331,AD$13))</f>
        <v/>
      </c>
      <c r="AE331" s="195" t="str">
        <f t="shared" si="715"/>
        <v/>
      </c>
      <c r="AF331" s="195" t="str">
        <f t="shared" si="712"/>
        <v/>
      </c>
      <c r="AG331" s="195" t="str">
        <f t="shared" si="712"/>
        <v/>
      </c>
      <c r="AH331" s="195" t="str">
        <f t="shared" si="712"/>
        <v/>
      </c>
      <c r="AI331" s="195" t="str">
        <f t="shared" si="712"/>
        <v/>
      </c>
      <c r="AJ331" s="195" t="str">
        <f t="shared" si="712"/>
        <v/>
      </c>
      <c r="AK331" s="195" t="str">
        <f t="shared" si="712"/>
        <v/>
      </c>
      <c r="AL331" s="195" t="str">
        <f t="shared" si="712"/>
        <v/>
      </c>
      <c r="AM331" s="195" t="str">
        <f t="shared" si="712"/>
        <v/>
      </c>
      <c r="AN331" s="195" t="str">
        <f t="shared" si="712"/>
        <v/>
      </c>
      <c r="AO331" s="195" t="str">
        <f t="shared" si="712"/>
        <v/>
      </c>
      <c r="AP331" s="195" t="str">
        <f t="shared" si="712"/>
        <v/>
      </c>
      <c r="AQ331" s="196" t="str">
        <f>IF(C329="","",IF(S329&gt;0,"",IF(T329&gt;0,"",IF(COUNTBLANK(J329:J331)&lt;3,"",1))))</f>
        <v/>
      </c>
      <c r="AR331" s="196" t="str">
        <f>IF(J331="","",IF(C329&gt;0,"",1))</f>
        <v/>
      </c>
      <c r="AS331" s="195" t="str">
        <f t="shared" si="688"/>
        <v/>
      </c>
      <c r="AT331" s="195" t="str">
        <f t="shared" si="688"/>
        <v/>
      </c>
      <c r="AU331" s="195" t="str">
        <f t="shared" si="688"/>
        <v/>
      </c>
      <c r="AV331" s="195" t="str">
        <f t="shared" si="688"/>
        <v/>
      </c>
      <c r="AW331" s="196"/>
      <c r="AX331" s="195" t="str">
        <f t="shared" si="689"/>
        <v/>
      </c>
      <c r="AY331" s="195" t="str">
        <f t="shared" si="689"/>
        <v/>
      </c>
      <c r="AZ331" s="195" t="str">
        <f t="shared" si="689"/>
        <v/>
      </c>
      <c r="BA331" s="195" t="str">
        <f t="shared" si="689"/>
        <v/>
      </c>
    </row>
    <row r="332" spans="1:53" s="17" customFormat="1" ht="18" customHeight="1" thickTop="1" thickBot="1">
      <c r="A332" s="343">
        <v>107</v>
      </c>
      <c r="B332" s="397" t="s">
        <v>1234</v>
      </c>
      <c r="C332" s="399"/>
      <c r="D332" s="399" t="str">
        <f>IF(C332&gt;0,VLOOKUP(C332,女子登録情報!$A$1:$H$2000,3,0),"")</f>
        <v/>
      </c>
      <c r="E332" s="399" t="str">
        <f>IF(C332&gt;0,VLOOKUP(C332,女子登録情報!$A$1:$H$2000,4,0),"")</f>
        <v/>
      </c>
      <c r="F332" s="97" t="str">
        <f>IF(C332&gt;0,VLOOKUP(C332,女子登録情報!$A$1:$H$2000,8,0),"")</f>
        <v/>
      </c>
      <c r="G332" s="352" t="e">
        <f>IF(F333&gt;0,VLOOKUP(F333,女子登録情報!$M$2:$N$48,2,0),"")</f>
        <v>#N/A</v>
      </c>
      <c r="H332" s="352" t="str">
        <f>IF(C332&gt;0,TEXT(C332,"100000000"),"")</f>
        <v/>
      </c>
      <c r="I332" s="6" t="s">
        <v>29</v>
      </c>
      <c r="J332" s="99"/>
      <c r="K332" s="7" t="str">
        <f>IF(J332&gt;0,VLOOKUP(J332,女子登録情報!$J$1:$K$21,2,0),"")</f>
        <v/>
      </c>
      <c r="L332" s="6" t="s">
        <v>32</v>
      </c>
      <c r="M332" s="205"/>
      <c r="N332" s="101" t="str">
        <f t="shared" si="575"/>
        <v/>
      </c>
      <c r="O332" s="197"/>
      <c r="P332" s="373"/>
      <c r="Q332" s="374"/>
      <c r="R332" s="375"/>
      <c r="S332" s="329" t="str">
        <f>IF(C332="","",IF(COUNTIF('様式Ⅱ(女子4×100mR)'!$C$18:$C$29,C332)=0,"",$A$5))</f>
        <v/>
      </c>
      <c r="T332" s="329" t="str">
        <f>IF(C332="","",IF(COUNTIF('様式Ⅱ(女子4×400mR)'!$C$18:$C$29,C332)=0,"",$A$5))</f>
        <v/>
      </c>
      <c r="Y332" s="195" t="str">
        <f>IF(C332="","",COUNTIF($B$14:$C$462,C332))</f>
        <v/>
      </c>
      <c r="Z332" s="195" t="str">
        <f t="shared" ref="Z332" si="718">IF(C332="","",COUNTIF($J$14:$J$463,J332))</f>
        <v/>
      </c>
      <c r="AA332" s="195" t="str">
        <f t="shared" ref="AA332" si="719">IF(C332="","",IF(AND(Y332&gt;1,Z332&gt;1),1,""))</f>
        <v/>
      </c>
      <c r="AB332" s="195" t="str">
        <f t="shared" si="583"/>
        <v/>
      </c>
      <c r="AC332" s="195" t="str">
        <f t="shared" si="584"/>
        <v/>
      </c>
      <c r="AD332" s="195" t="str">
        <f>IF($J332="","",COUNTIF($M332,AD$13))</f>
        <v/>
      </c>
      <c r="AE332" s="195" t="str">
        <f t="shared" si="715"/>
        <v/>
      </c>
      <c r="AF332" s="195" t="str">
        <f t="shared" si="712"/>
        <v/>
      </c>
      <c r="AG332" s="195" t="str">
        <f t="shared" si="712"/>
        <v/>
      </c>
      <c r="AH332" s="195" t="str">
        <f t="shared" si="712"/>
        <v/>
      </c>
      <c r="AI332" s="195" t="str">
        <f t="shared" si="712"/>
        <v/>
      </c>
      <c r="AJ332" s="195" t="str">
        <f t="shared" si="712"/>
        <v/>
      </c>
      <c r="AK332" s="195" t="str">
        <f t="shared" si="712"/>
        <v/>
      </c>
      <c r="AL332" s="195" t="str">
        <f t="shared" si="712"/>
        <v/>
      </c>
      <c r="AM332" s="195" t="str">
        <f t="shared" si="712"/>
        <v/>
      </c>
      <c r="AN332" s="195" t="str">
        <f t="shared" si="712"/>
        <v/>
      </c>
      <c r="AO332" s="195" t="str">
        <f t="shared" si="712"/>
        <v/>
      </c>
      <c r="AP332" s="195" t="str">
        <f t="shared" si="712"/>
        <v/>
      </c>
      <c r="AQ332" s="196" t="str">
        <f>IF(J332&gt;0,"",IF(J333&gt;0,1,""))</f>
        <v/>
      </c>
      <c r="AR332" s="196" t="str">
        <f>IF(J332="","",IF(C332&gt;0,"",1))</f>
        <v/>
      </c>
      <c r="AS332" s="195" t="str">
        <f t="shared" si="688"/>
        <v/>
      </c>
      <c r="AT332" s="195" t="str">
        <f t="shared" si="688"/>
        <v/>
      </c>
      <c r="AU332" s="195" t="str">
        <f t="shared" si="688"/>
        <v/>
      </c>
      <c r="AV332" s="195" t="str">
        <f t="shared" si="688"/>
        <v/>
      </c>
      <c r="AW332" s="196">
        <f>COUNTIF($C$14:C332,C332)</f>
        <v>0</v>
      </c>
      <c r="AX332" s="195" t="str">
        <f t="shared" si="689"/>
        <v/>
      </c>
      <c r="AY332" s="195" t="str">
        <f t="shared" si="689"/>
        <v/>
      </c>
      <c r="AZ332" s="195" t="str">
        <f t="shared" si="689"/>
        <v/>
      </c>
      <c r="BA332" s="195" t="str">
        <f t="shared" si="689"/>
        <v/>
      </c>
    </row>
    <row r="333" spans="1:53" s="17" customFormat="1" ht="18" customHeight="1" thickBot="1">
      <c r="A333" s="344"/>
      <c r="B333" s="398"/>
      <c r="C333" s="400"/>
      <c r="D333" s="400"/>
      <c r="E333" s="400"/>
      <c r="F333" s="98" t="str">
        <f>IF(C332&gt;0,VLOOKUP(C332,女子登録情報!$A$1:$H$2000,5,0),"")</f>
        <v/>
      </c>
      <c r="G333" s="353"/>
      <c r="H333" s="353"/>
      <c r="I333" s="9" t="s">
        <v>33</v>
      </c>
      <c r="J333" s="99"/>
      <c r="K333" s="7" t="str">
        <f>IF(J333&gt;0,VLOOKUP(J333,女子登録情報!$J$2:$K$21,2,0),"")</f>
        <v/>
      </c>
      <c r="L333" s="9" t="s">
        <v>34</v>
      </c>
      <c r="M333" s="213"/>
      <c r="N333" s="101" t="str">
        <f t="shared" si="575"/>
        <v/>
      </c>
      <c r="O333" s="197"/>
      <c r="P333" s="387"/>
      <c r="Q333" s="388"/>
      <c r="R333" s="389"/>
      <c r="S333" s="330"/>
      <c r="T333" s="330"/>
      <c r="Y333" s="195" t="str">
        <f>IF(C332="","",COUNTIF($B$14:$C$462,C332))</f>
        <v/>
      </c>
      <c r="Z333" s="195" t="str">
        <f t="shared" ref="Z333" si="720">IF(C332="","",COUNTIF($J$14:$J$463,J333))</f>
        <v/>
      </c>
      <c r="AA333" s="195" t="str">
        <f t="shared" ref="AA333" si="721">IF(C332="","",IF(AND(Y333&gt;1,Z333&gt;1),1,""))</f>
        <v/>
      </c>
      <c r="AB333" s="195" t="str">
        <f t="shared" si="583"/>
        <v/>
      </c>
      <c r="AC333" s="195" t="str">
        <f t="shared" si="584"/>
        <v/>
      </c>
      <c r="AD333" s="195" t="str">
        <f>IF($J333="","",COUNTIF($M333,AD$13))</f>
        <v/>
      </c>
      <c r="AE333" s="195" t="str">
        <f t="shared" si="715"/>
        <v/>
      </c>
      <c r="AF333" s="195" t="str">
        <f t="shared" si="712"/>
        <v/>
      </c>
      <c r="AG333" s="195" t="str">
        <f t="shared" si="712"/>
        <v/>
      </c>
      <c r="AH333" s="195" t="str">
        <f t="shared" si="712"/>
        <v/>
      </c>
      <c r="AI333" s="195" t="str">
        <f t="shared" si="712"/>
        <v/>
      </c>
      <c r="AJ333" s="195" t="str">
        <f t="shared" si="712"/>
        <v/>
      </c>
      <c r="AK333" s="195" t="str">
        <f t="shared" si="712"/>
        <v/>
      </c>
      <c r="AL333" s="195" t="str">
        <f t="shared" si="712"/>
        <v/>
      </c>
      <c r="AM333" s="195" t="str">
        <f t="shared" si="712"/>
        <v/>
      </c>
      <c r="AN333" s="195" t="str">
        <f t="shared" si="712"/>
        <v/>
      </c>
      <c r="AO333" s="195" t="str">
        <f t="shared" si="712"/>
        <v/>
      </c>
      <c r="AP333" s="195" t="str">
        <f t="shared" si="712"/>
        <v/>
      </c>
      <c r="AQ333" s="196" t="str">
        <f>IF(J333&gt;0,"",IF(J334&gt;0,1,""))</f>
        <v/>
      </c>
      <c r="AR333" s="196" t="str">
        <f>IF(J333="","",IF(C332&gt;0,"",1))</f>
        <v/>
      </c>
      <c r="AS333" s="195" t="str">
        <f t="shared" si="688"/>
        <v/>
      </c>
      <c r="AT333" s="195" t="str">
        <f t="shared" si="688"/>
        <v/>
      </c>
      <c r="AU333" s="195" t="str">
        <f t="shared" si="688"/>
        <v/>
      </c>
      <c r="AV333" s="195" t="str">
        <f t="shared" si="688"/>
        <v/>
      </c>
      <c r="AW333" s="196"/>
      <c r="AX333" s="195" t="str">
        <f t="shared" si="689"/>
        <v/>
      </c>
      <c r="AY333" s="195" t="str">
        <f t="shared" si="689"/>
        <v/>
      </c>
      <c r="AZ333" s="195" t="str">
        <f t="shared" si="689"/>
        <v/>
      </c>
      <c r="BA333" s="195" t="str">
        <f t="shared" si="689"/>
        <v/>
      </c>
    </row>
    <row r="334" spans="1:53" s="17" customFormat="1" ht="18" customHeight="1" thickBot="1">
      <c r="A334" s="345"/>
      <c r="B334" s="401" t="s">
        <v>35</v>
      </c>
      <c r="C334" s="392"/>
      <c r="D334" s="102"/>
      <c r="E334" s="102"/>
      <c r="F334" s="103"/>
      <c r="G334" s="354"/>
      <c r="H334" s="354"/>
      <c r="I334" s="10" t="s">
        <v>36</v>
      </c>
      <c r="J334" s="100"/>
      <c r="K334" s="11" t="str">
        <f>IF(J334&gt;0,VLOOKUP(J334,女子登録情報!$J$2:$K$21,2,0),"")</f>
        <v/>
      </c>
      <c r="L334" s="12" t="s">
        <v>37</v>
      </c>
      <c r="M334" s="214"/>
      <c r="N334" s="101" t="str">
        <f t="shared" ref="N334:N397" si="722">IF(K334="","",LEFT(K334,5)&amp;" "&amp;IF(OR(LEFT(K334,3)*1&lt;70,LEFT(K334,3)*1&gt;100),REPT(0,7-LEN(M334)),REPT(0,5-LEN(M334)))&amp;M334)</f>
        <v/>
      </c>
      <c r="O334" s="200"/>
      <c r="P334" s="394"/>
      <c r="Q334" s="395"/>
      <c r="R334" s="396"/>
      <c r="S334" s="331"/>
      <c r="T334" s="331"/>
      <c r="Y334" s="195" t="str">
        <f>IF(C332="","",COUNTIF($B$14:$C$462,C332))</f>
        <v/>
      </c>
      <c r="Z334" s="195" t="str">
        <f t="shared" ref="Z334" si="723">IF(C332="","",COUNTIF($J$14:$J$463,J334))</f>
        <v/>
      </c>
      <c r="AA334" s="195" t="str">
        <f t="shared" ref="AA334" si="724">IF(C332="","",IF(AND(Y334&gt;1,Z334&gt;1),1,""))</f>
        <v/>
      </c>
      <c r="AB334" s="195" t="str">
        <f t="shared" si="583"/>
        <v/>
      </c>
      <c r="AC334" s="195" t="str">
        <f t="shared" si="584"/>
        <v/>
      </c>
      <c r="AD334" s="195" t="str">
        <f>IF($J334="","",COUNTIF($M334,AD$13))</f>
        <v/>
      </c>
      <c r="AE334" s="195" t="str">
        <f t="shared" si="715"/>
        <v/>
      </c>
      <c r="AF334" s="195" t="str">
        <f t="shared" si="712"/>
        <v/>
      </c>
      <c r="AG334" s="195" t="str">
        <f t="shared" si="712"/>
        <v/>
      </c>
      <c r="AH334" s="195" t="str">
        <f t="shared" si="712"/>
        <v/>
      </c>
      <c r="AI334" s="195" t="str">
        <f t="shared" si="712"/>
        <v/>
      </c>
      <c r="AJ334" s="195" t="str">
        <f t="shared" si="712"/>
        <v/>
      </c>
      <c r="AK334" s="195" t="str">
        <f t="shared" si="712"/>
        <v/>
      </c>
      <c r="AL334" s="195" t="str">
        <f t="shared" si="712"/>
        <v/>
      </c>
      <c r="AM334" s="195" t="str">
        <f t="shared" si="712"/>
        <v/>
      </c>
      <c r="AN334" s="195" t="str">
        <f t="shared" si="712"/>
        <v/>
      </c>
      <c r="AO334" s="195" t="str">
        <f t="shared" si="712"/>
        <v/>
      </c>
      <c r="AP334" s="195" t="str">
        <f t="shared" si="712"/>
        <v/>
      </c>
      <c r="AQ334" s="196" t="str">
        <f>IF(C332="","",IF(S332&gt;0,"",IF(T332&gt;0,"",IF(COUNTBLANK(J332:J334)&lt;3,"",1))))</f>
        <v/>
      </c>
      <c r="AR334" s="196" t="str">
        <f>IF(J334="","",IF(C332&gt;0,"",1))</f>
        <v/>
      </c>
      <c r="AS334" s="195" t="str">
        <f t="shared" ref="AS334:AV349" si="725">IF($J334="","",COUNTIF($M334,AS$13))</f>
        <v/>
      </c>
      <c r="AT334" s="195" t="str">
        <f t="shared" si="725"/>
        <v/>
      </c>
      <c r="AU334" s="195" t="str">
        <f t="shared" si="725"/>
        <v/>
      </c>
      <c r="AV334" s="195" t="str">
        <f t="shared" si="725"/>
        <v/>
      </c>
      <c r="AW334" s="196"/>
      <c r="AX334" s="195" t="str">
        <f t="shared" ref="AX334:BA349" si="726">IF($J334="","",COUNTIF($M334,AX$13))</f>
        <v/>
      </c>
      <c r="AY334" s="195" t="str">
        <f t="shared" si="726"/>
        <v/>
      </c>
      <c r="AZ334" s="195" t="str">
        <f t="shared" si="726"/>
        <v/>
      </c>
      <c r="BA334" s="195" t="str">
        <f t="shared" si="726"/>
        <v/>
      </c>
    </row>
    <row r="335" spans="1:53" s="17" customFormat="1" ht="18" customHeight="1" thickTop="1" thickBot="1">
      <c r="A335" s="343">
        <v>108</v>
      </c>
      <c r="B335" s="397" t="s">
        <v>1234</v>
      </c>
      <c r="C335" s="399"/>
      <c r="D335" s="399" t="str">
        <f>IF(C335&gt;0,VLOOKUP(C335,女子登録情報!$A$1:$H$2000,3,0),"")</f>
        <v/>
      </c>
      <c r="E335" s="399" t="str">
        <f>IF(C335&gt;0,VLOOKUP(C335,女子登録情報!$A$1:$H$2000,4,0),"")</f>
        <v/>
      </c>
      <c r="F335" s="97" t="str">
        <f>IF(C335&gt;0,VLOOKUP(C335,女子登録情報!$A$1:$H$2000,8,0),"")</f>
        <v/>
      </c>
      <c r="G335" s="352" t="e">
        <f>IF(F336&gt;0,VLOOKUP(F336,女子登録情報!$M$2:$N$48,2,0),"")</f>
        <v>#N/A</v>
      </c>
      <c r="H335" s="352" t="str">
        <f>IF(C335&gt;0,TEXT(C335,"100000000"),"")</f>
        <v/>
      </c>
      <c r="I335" s="6" t="s">
        <v>29</v>
      </c>
      <c r="J335" s="99"/>
      <c r="K335" s="7" t="str">
        <f>IF(J335&gt;0,VLOOKUP(J335,女子登録情報!$J$1:$K$21,2,0),"")</f>
        <v/>
      </c>
      <c r="L335" s="6" t="s">
        <v>32</v>
      </c>
      <c r="M335" s="205"/>
      <c r="N335" s="101" t="str">
        <f t="shared" si="722"/>
        <v/>
      </c>
      <c r="O335" s="197"/>
      <c r="P335" s="373"/>
      <c r="Q335" s="374"/>
      <c r="R335" s="375"/>
      <c r="S335" s="329" t="str">
        <f>IF(C335="","",IF(COUNTIF('様式Ⅱ(女子4×100mR)'!$C$18:$C$29,C335)=0,"",$A$5))</f>
        <v/>
      </c>
      <c r="T335" s="329" t="str">
        <f>IF(C335="","",IF(COUNTIF('様式Ⅱ(女子4×400mR)'!$C$18:$C$29,C335)=0,"",$A$5))</f>
        <v/>
      </c>
      <c r="Y335" s="195" t="str">
        <f>IF(C335="","",COUNTIF($B$14:$C$462,C335))</f>
        <v/>
      </c>
      <c r="Z335" s="195" t="str">
        <f t="shared" ref="Z335" si="727">IF(C335="","",COUNTIF($J$14:$J$463,J335))</f>
        <v/>
      </c>
      <c r="AA335" s="195" t="str">
        <f t="shared" ref="AA335" si="728">IF(C335="","",IF(AND(Y335&gt;1,Z335&gt;1),1,""))</f>
        <v/>
      </c>
      <c r="AB335" s="195" t="str">
        <f t="shared" ref="AB335:AB398" si="729">IF(O335="","",IF(AND(O335&gt;20170100,20180917&gt;O335),0,1))</f>
        <v/>
      </c>
      <c r="AC335" s="195" t="str">
        <f t="shared" ref="AC335:AC398" si="730">IF($J335="","",COUNTIF($M335,$AC$13))</f>
        <v/>
      </c>
      <c r="AD335" s="195" t="str">
        <f t="shared" ref="AD335:AE398" si="731">IF($J335="","",COUNTIF($M335,AD$13))</f>
        <v/>
      </c>
      <c r="AE335" s="195" t="str">
        <f t="shared" si="715"/>
        <v/>
      </c>
      <c r="AF335" s="195" t="str">
        <f t="shared" si="712"/>
        <v/>
      </c>
      <c r="AG335" s="195" t="str">
        <f t="shared" si="712"/>
        <v/>
      </c>
      <c r="AH335" s="195" t="str">
        <f t="shared" si="712"/>
        <v/>
      </c>
      <c r="AI335" s="195" t="str">
        <f t="shared" si="712"/>
        <v/>
      </c>
      <c r="AJ335" s="195" t="str">
        <f t="shared" si="712"/>
        <v/>
      </c>
      <c r="AK335" s="195" t="str">
        <f t="shared" si="712"/>
        <v/>
      </c>
      <c r="AL335" s="195" t="str">
        <f t="shared" si="712"/>
        <v/>
      </c>
      <c r="AM335" s="195" t="str">
        <f t="shared" si="712"/>
        <v/>
      </c>
      <c r="AN335" s="195" t="str">
        <f t="shared" si="712"/>
        <v/>
      </c>
      <c r="AO335" s="195" t="str">
        <f t="shared" si="712"/>
        <v/>
      </c>
      <c r="AP335" s="195" t="str">
        <f t="shared" si="712"/>
        <v/>
      </c>
      <c r="AQ335" s="196" t="str">
        <f>IF(J335&gt;0,"",IF(J336&gt;0,1,""))</f>
        <v/>
      </c>
      <c r="AR335" s="196" t="str">
        <f>IF(J335="","",IF(C335&gt;0,"",1))</f>
        <v/>
      </c>
      <c r="AS335" s="195" t="str">
        <f t="shared" si="725"/>
        <v/>
      </c>
      <c r="AT335" s="195" t="str">
        <f t="shared" si="725"/>
        <v/>
      </c>
      <c r="AU335" s="195" t="str">
        <f t="shared" si="725"/>
        <v/>
      </c>
      <c r="AV335" s="195" t="str">
        <f t="shared" si="725"/>
        <v/>
      </c>
      <c r="AW335" s="196">
        <f>COUNTIF($C$14:C335,C335)</f>
        <v>0</v>
      </c>
      <c r="AX335" s="195" t="str">
        <f t="shared" si="726"/>
        <v/>
      </c>
      <c r="AY335" s="195" t="str">
        <f t="shared" si="726"/>
        <v/>
      </c>
      <c r="AZ335" s="195" t="str">
        <f t="shared" si="726"/>
        <v/>
      </c>
      <c r="BA335" s="195" t="str">
        <f t="shared" si="726"/>
        <v/>
      </c>
    </row>
    <row r="336" spans="1:53" s="17" customFormat="1" ht="18" customHeight="1" thickBot="1">
      <c r="A336" s="344"/>
      <c r="B336" s="398"/>
      <c r="C336" s="400"/>
      <c r="D336" s="400"/>
      <c r="E336" s="400"/>
      <c r="F336" s="98" t="str">
        <f>IF(C335&gt;0,VLOOKUP(C335,女子登録情報!$A$1:$H$2000,5,0),"")</f>
        <v/>
      </c>
      <c r="G336" s="353"/>
      <c r="H336" s="353"/>
      <c r="I336" s="9" t="s">
        <v>33</v>
      </c>
      <c r="J336" s="99"/>
      <c r="K336" s="7" t="str">
        <f>IF(J336&gt;0,VLOOKUP(J336,女子登録情報!$J$2:$K$21,2,0),"")</f>
        <v/>
      </c>
      <c r="L336" s="9" t="s">
        <v>34</v>
      </c>
      <c r="M336" s="213"/>
      <c r="N336" s="101" t="str">
        <f t="shared" si="722"/>
        <v/>
      </c>
      <c r="O336" s="197"/>
      <c r="P336" s="387"/>
      <c r="Q336" s="388"/>
      <c r="R336" s="389"/>
      <c r="S336" s="330"/>
      <c r="T336" s="330"/>
      <c r="Y336" s="195" t="str">
        <f>IF(C335="","",COUNTIF($B$14:$C$462,C335))</f>
        <v/>
      </c>
      <c r="Z336" s="195" t="str">
        <f t="shared" ref="Z336" si="732">IF(C335="","",COUNTIF($J$14:$J$463,J336))</f>
        <v/>
      </c>
      <c r="AA336" s="195" t="str">
        <f t="shared" ref="AA336" si="733">IF(C335="","",IF(AND(Y336&gt;1,Z336&gt;1),1,""))</f>
        <v/>
      </c>
      <c r="AB336" s="195" t="str">
        <f t="shared" si="729"/>
        <v/>
      </c>
      <c r="AC336" s="195" t="str">
        <f t="shared" si="730"/>
        <v/>
      </c>
      <c r="AD336" s="195" t="str">
        <f t="shared" si="731"/>
        <v/>
      </c>
      <c r="AE336" s="195" t="str">
        <f t="shared" si="715"/>
        <v/>
      </c>
      <c r="AF336" s="195" t="str">
        <f t="shared" si="712"/>
        <v/>
      </c>
      <c r="AG336" s="195" t="str">
        <f t="shared" si="712"/>
        <v/>
      </c>
      <c r="AH336" s="195" t="str">
        <f t="shared" si="712"/>
        <v/>
      </c>
      <c r="AI336" s="195" t="str">
        <f t="shared" si="712"/>
        <v/>
      </c>
      <c r="AJ336" s="195" t="str">
        <f t="shared" si="712"/>
        <v/>
      </c>
      <c r="AK336" s="195" t="str">
        <f t="shared" si="712"/>
        <v/>
      </c>
      <c r="AL336" s="195" t="str">
        <f t="shared" si="712"/>
        <v/>
      </c>
      <c r="AM336" s="195" t="str">
        <f t="shared" si="712"/>
        <v/>
      </c>
      <c r="AN336" s="195" t="str">
        <f t="shared" si="712"/>
        <v/>
      </c>
      <c r="AO336" s="195" t="str">
        <f t="shared" si="712"/>
        <v/>
      </c>
      <c r="AP336" s="195" t="str">
        <f t="shared" si="712"/>
        <v/>
      </c>
      <c r="AQ336" s="196" t="str">
        <f>IF(J336&gt;0,"",IF(J337&gt;0,1,""))</f>
        <v/>
      </c>
      <c r="AR336" s="196" t="str">
        <f>IF(J336="","",IF(C335&gt;0,"",1))</f>
        <v/>
      </c>
      <c r="AS336" s="195" t="str">
        <f t="shared" si="725"/>
        <v/>
      </c>
      <c r="AT336" s="195" t="str">
        <f t="shared" si="725"/>
        <v/>
      </c>
      <c r="AU336" s="195" t="str">
        <f t="shared" si="725"/>
        <v/>
      </c>
      <c r="AV336" s="195" t="str">
        <f t="shared" si="725"/>
        <v/>
      </c>
      <c r="AW336" s="196"/>
      <c r="AX336" s="195" t="str">
        <f t="shared" si="726"/>
        <v/>
      </c>
      <c r="AY336" s="195" t="str">
        <f t="shared" si="726"/>
        <v/>
      </c>
      <c r="AZ336" s="195" t="str">
        <f t="shared" si="726"/>
        <v/>
      </c>
      <c r="BA336" s="195" t="str">
        <f t="shared" si="726"/>
        <v/>
      </c>
    </row>
    <row r="337" spans="1:53" s="17" customFormat="1" ht="18" customHeight="1" thickBot="1">
      <c r="A337" s="345"/>
      <c r="B337" s="401" t="s">
        <v>35</v>
      </c>
      <c r="C337" s="392"/>
      <c r="D337" s="102"/>
      <c r="E337" s="102"/>
      <c r="F337" s="103"/>
      <c r="G337" s="354"/>
      <c r="H337" s="354"/>
      <c r="I337" s="10" t="s">
        <v>36</v>
      </c>
      <c r="J337" s="100"/>
      <c r="K337" s="11" t="str">
        <f>IF(J337&gt;0,VLOOKUP(J337,女子登録情報!$J$2:$K$21,2,0),"")</f>
        <v/>
      </c>
      <c r="L337" s="12" t="s">
        <v>37</v>
      </c>
      <c r="M337" s="214"/>
      <c r="N337" s="101" t="str">
        <f t="shared" si="722"/>
        <v/>
      </c>
      <c r="O337" s="200"/>
      <c r="P337" s="394"/>
      <c r="Q337" s="395"/>
      <c r="R337" s="396"/>
      <c r="S337" s="331"/>
      <c r="T337" s="331"/>
      <c r="Y337" s="195" t="str">
        <f>IF(C335="","",COUNTIF($B$14:$C$462,C335))</f>
        <v/>
      </c>
      <c r="Z337" s="195" t="str">
        <f t="shared" ref="Z337" si="734">IF(C335="","",COUNTIF($J$14:$J$463,J337))</f>
        <v/>
      </c>
      <c r="AA337" s="195" t="str">
        <f t="shared" ref="AA337" si="735">IF(C335="","",IF(AND(Y337&gt;1,Z337&gt;1),1,""))</f>
        <v/>
      </c>
      <c r="AB337" s="195" t="str">
        <f t="shared" si="729"/>
        <v/>
      </c>
      <c r="AC337" s="195" t="str">
        <f t="shared" si="730"/>
        <v/>
      </c>
      <c r="AD337" s="195" t="str">
        <f t="shared" si="731"/>
        <v/>
      </c>
      <c r="AE337" s="195" t="str">
        <f t="shared" si="715"/>
        <v/>
      </c>
      <c r="AF337" s="195" t="str">
        <f t="shared" si="712"/>
        <v/>
      </c>
      <c r="AG337" s="195" t="str">
        <f t="shared" si="712"/>
        <v/>
      </c>
      <c r="AH337" s="195" t="str">
        <f t="shared" si="712"/>
        <v/>
      </c>
      <c r="AI337" s="195" t="str">
        <f t="shared" si="712"/>
        <v/>
      </c>
      <c r="AJ337" s="195" t="str">
        <f t="shared" si="712"/>
        <v/>
      </c>
      <c r="AK337" s="195" t="str">
        <f t="shared" si="712"/>
        <v/>
      </c>
      <c r="AL337" s="195" t="str">
        <f t="shared" si="712"/>
        <v/>
      </c>
      <c r="AM337" s="195" t="str">
        <f t="shared" si="712"/>
        <v/>
      </c>
      <c r="AN337" s="195" t="str">
        <f t="shared" si="712"/>
        <v/>
      </c>
      <c r="AO337" s="195" t="str">
        <f t="shared" si="712"/>
        <v/>
      </c>
      <c r="AP337" s="195" t="str">
        <f t="shared" si="712"/>
        <v/>
      </c>
      <c r="AQ337" s="196" t="str">
        <f>IF(C335="","",IF(S335&gt;0,"",IF(T335&gt;0,"",IF(COUNTBLANK(J335:J337)&lt;3,"",1))))</f>
        <v/>
      </c>
      <c r="AR337" s="196" t="str">
        <f>IF(J337="","",IF(C335&gt;0,"",1))</f>
        <v/>
      </c>
      <c r="AS337" s="195" t="str">
        <f t="shared" si="725"/>
        <v/>
      </c>
      <c r="AT337" s="195" t="str">
        <f t="shared" si="725"/>
        <v/>
      </c>
      <c r="AU337" s="195" t="str">
        <f t="shared" si="725"/>
        <v/>
      </c>
      <c r="AV337" s="195" t="str">
        <f t="shared" si="725"/>
        <v/>
      </c>
      <c r="AW337" s="196"/>
      <c r="AX337" s="195" t="str">
        <f t="shared" si="726"/>
        <v/>
      </c>
      <c r="AY337" s="195" t="str">
        <f t="shared" si="726"/>
        <v/>
      </c>
      <c r="AZ337" s="195" t="str">
        <f t="shared" si="726"/>
        <v/>
      </c>
      <c r="BA337" s="195" t="str">
        <f t="shared" si="726"/>
        <v/>
      </c>
    </row>
    <row r="338" spans="1:53" s="17" customFormat="1" ht="18" customHeight="1" thickTop="1" thickBot="1">
      <c r="A338" s="343">
        <v>109</v>
      </c>
      <c r="B338" s="397" t="s">
        <v>1234</v>
      </c>
      <c r="C338" s="399"/>
      <c r="D338" s="399" t="str">
        <f>IF(C338&gt;0,VLOOKUP(C338,女子登録情報!$A$1:$H$2000,3,0),"")</f>
        <v/>
      </c>
      <c r="E338" s="399" t="str">
        <f>IF(C338&gt;0,VLOOKUP(C338,女子登録情報!$A$1:$H$2000,4,0),"")</f>
        <v/>
      </c>
      <c r="F338" s="97" t="str">
        <f>IF(C338&gt;0,VLOOKUP(C338,女子登録情報!$A$1:$H$2000,8,0),"")</f>
        <v/>
      </c>
      <c r="G338" s="352" t="e">
        <f>IF(F339&gt;0,VLOOKUP(F339,女子登録情報!$M$2:$N$48,2,0),"")</f>
        <v>#N/A</v>
      </c>
      <c r="H338" s="352" t="str">
        <f>IF(C338&gt;0,TEXT(C338,"100000000"),"")</f>
        <v/>
      </c>
      <c r="I338" s="6" t="s">
        <v>29</v>
      </c>
      <c r="J338" s="99"/>
      <c r="K338" s="7" t="str">
        <f>IF(J338&gt;0,VLOOKUP(J338,女子登録情報!$J$1:$K$21,2,0),"")</f>
        <v/>
      </c>
      <c r="L338" s="6" t="s">
        <v>32</v>
      </c>
      <c r="M338" s="205"/>
      <c r="N338" s="101" t="str">
        <f t="shared" si="722"/>
        <v/>
      </c>
      <c r="O338" s="197"/>
      <c r="P338" s="373"/>
      <c r="Q338" s="374"/>
      <c r="R338" s="375"/>
      <c r="S338" s="329" t="str">
        <f>IF(C338="","",IF(COUNTIF('様式Ⅱ(女子4×100mR)'!$C$18:$C$29,C338)=0,"",$A$5))</f>
        <v/>
      </c>
      <c r="T338" s="329" t="str">
        <f>IF(C338="","",IF(COUNTIF('様式Ⅱ(女子4×400mR)'!$C$18:$C$29,C338)=0,"",$A$5))</f>
        <v/>
      </c>
      <c r="Y338" s="195" t="str">
        <f>IF(C338="","",COUNTIF($B$14:$C$462,C338))</f>
        <v/>
      </c>
      <c r="Z338" s="195" t="str">
        <f t="shared" ref="Z338" si="736">IF(C338="","",COUNTIF($J$14:$J$463,J338))</f>
        <v/>
      </c>
      <c r="AA338" s="195" t="str">
        <f t="shared" ref="AA338" si="737">IF(C338="","",IF(AND(Y338&gt;1,Z338&gt;1),1,""))</f>
        <v/>
      </c>
      <c r="AB338" s="195" t="str">
        <f t="shared" si="729"/>
        <v/>
      </c>
      <c r="AC338" s="195" t="str">
        <f t="shared" si="730"/>
        <v/>
      </c>
      <c r="AD338" s="195" t="str">
        <f t="shared" si="731"/>
        <v/>
      </c>
      <c r="AE338" s="195" t="str">
        <f t="shared" si="715"/>
        <v/>
      </c>
      <c r="AF338" s="195" t="str">
        <f t="shared" si="712"/>
        <v/>
      </c>
      <c r="AG338" s="195" t="str">
        <f t="shared" si="712"/>
        <v/>
      </c>
      <c r="AH338" s="195" t="str">
        <f t="shared" si="712"/>
        <v/>
      </c>
      <c r="AI338" s="195" t="str">
        <f t="shared" si="712"/>
        <v/>
      </c>
      <c r="AJ338" s="195" t="str">
        <f t="shared" si="712"/>
        <v/>
      </c>
      <c r="AK338" s="195" t="str">
        <f t="shared" si="712"/>
        <v/>
      </c>
      <c r="AL338" s="195" t="str">
        <f t="shared" si="712"/>
        <v/>
      </c>
      <c r="AM338" s="195" t="str">
        <f t="shared" si="712"/>
        <v/>
      </c>
      <c r="AN338" s="195" t="str">
        <f t="shared" si="712"/>
        <v/>
      </c>
      <c r="AO338" s="195" t="str">
        <f t="shared" si="712"/>
        <v/>
      </c>
      <c r="AP338" s="195" t="str">
        <f t="shared" si="712"/>
        <v/>
      </c>
      <c r="AQ338" s="196" t="str">
        <f>IF(J338&gt;0,"",IF(J339&gt;0,1,""))</f>
        <v/>
      </c>
      <c r="AR338" s="196" t="str">
        <f>IF(J338="","",IF(C338&gt;0,"",1))</f>
        <v/>
      </c>
      <c r="AS338" s="195" t="str">
        <f t="shared" si="725"/>
        <v/>
      </c>
      <c r="AT338" s="195" t="str">
        <f t="shared" si="725"/>
        <v/>
      </c>
      <c r="AU338" s="195" t="str">
        <f t="shared" si="725"/>
        <v/>
      </c>
      <c r="AV338" s="195" t="str">
        <f t="shared" si="725"/>
        <v/>
      </c>
      <c r="AW338" s="196">
        <f>COUNTIF($C$14:C338,C338)</f>
        <v>0</v>
      </c>
      <c r="AX338" s="195" t="str">
        <f t="shared" si="726"/>
        <v/>
      </c>
      <c r="AY338" s="195" t="str">
        <f t="shared" si="726"/>
        <v/>
      </c>
      <c r="AZ338" s="195" t="str">
        <f t="shared" si="726"/>
        <v/>
      </c>
      <c r="BA338" s="195" t="str">
        <f t="shared" si="726"/>
        <v/>
      </c>
    </row>
    <row r="339" spans="1:53" s="17" customFormat="1" ht="18" customHeight="1" thickBot="1">
      <c r="A339" s="344"/>
      <c r="B339" s="398"/>
      <c r="C339" s="400"/>
      <c r="D339" s="400"/>
      <c r="E339" s="400"/>
      <c r="F339" s="98" t="str">
        <f>IF(C338&gt;0,VLOOKUP(C338,女子登録情報!$A$1:$H$2000,5,0),"")</f>
        <v/>
      </c>
      <c r="G339" s="353"/>
      <c r="H339" s="353"/>
      <c r="I339" s="9" t="s">
        <v>33</v>
      </c>
      <c r="J339" s="99"/>
      <c r="K339" s="7" t="str">
        <f>IF(J339&gt;0,VLOOKUP(J339,女子登録情報!$J$2:$K$21,2,0),"")</f>
        <v/>
      </c>
      <c r="L339" s="9" t="s">
        <v>34</v>
      </c>
      <c r="M339" s="213"/>
      <c r="N339" s="101" t="str">
        <f t="shared" si="722"/>
        <v/>
      </c>
      <c r="O339" s="197"/>
      <c r="P339" s="387"/>
      <c r="Q339" s="388"/>
      <c r="R339" s="389"/>
      <c r="S339" s="330"/>
      <c r="T339" s="330"/>
      <c r="Y339" s="195" t="str">
        <f>IF(C338="","",COUNTIF($B$14:$C$462,C338))</f>
        <v/>
      </c>
      <c r="Z339" s="195" t="str">
        <f t="shared" ref="Z339" si="738">IF(C338="","",COUNTIF($J$14:$J$463,J339))</f>
        <v/>
      </c>
      <c r="AA339" s="195" t="str">
        <f t="shared" ref="AA339" si="739">IF(C338="","",IF(AND(Y339&gt;1,Z339&gt;1),1,""))</f>
        <v/>
      </c>
      <c r="AB339" s="195" t="str">
        <f t="shared" si="729"/>
        <v/>
      </c>
      <c r="AC339" s="195" t="str">
        <f t="shared" si="730"/>
        <v/>
      </c>
      <c r="AD339" s="195" t="str">
        <f t="shared" si="731"/>
        <v/>
      </c>
      <c r="AE339" s="195" t="str">
        <f t="shared" si="715"/>
        <v/>
      </c>
      <c r="AF339" s="195" t="str">
        <f t="shared" si="712"/>
        <v/>
      </c>
      <c r="AG339" s="195" t="str">
        <f t="shared" si="712"/>
        <v/>
      </c>
      <c r="AH339" s="195" t="str">
        <f t="shared" si="712"/>
        <v/>
      </c>
      <c r="AI339" s="195" t="str">
        <f t="shared" si="712"/>
        <v/>
      </c>
      <c r="AJ339" s="195" t="str">
        <f t="shared" si="712"/>
        <v/>
      </c>
      <c r="AK339" s="195" t="str">
        <f t="shared" si="712"/>
        <v/>
      </c>
      <c r="AL339" s="195" t="str">
        <f t="shared" si="712"/>
        <v/>
      </c>
      <c r="AM339" s="195" t="str">
        <f t="shared" si="712"/>
        <v/>
      </c>
      <c r="AN339" s="195" t="str">
        <f t="shared" si="712"/>
        <v/>
      </c>
      <c r="AO339" s="195" t="str">
        <f t="shared" si="712"/>
        <v/>
      </c>
      <c r="AP339" s="195" t="str">
        <f t="shared" si="712"/>
        <v/>
      </c>
      <c r="AQ339" s="196" t="str">
        <f>IF(J339&gt;0,"",IF(J340&gt;0,1,""))</f>
        <v/>
      </c>
      <c r="AR339" s="196" t="str">
        <f>IF(J339="","",IF(C338&gt;0,"",1))</f>
        <v/>
      </c>
      <c r="AS339" s="195" t="str">
        <f t="shared" si="725"/>
        <v/>
      </c>
      <c r="AT339" s="195" t="str">
        <f t="shared" si="725"/>
        <v/>
      </c>
      <c r="AU339" s="195" t="str">
        <f t="shared" si="725"/>
        <v/>
      </c>
      <c r="AV339" s="195" t="str">
        <f t="shared" si="725"/>
        <v/>
      </c>
      <c r="AW339" s="196"/>
      <c r="AX339" s="195" t="str">
        <f t="shared" si="726"/>
        <v/>
      </c>
      <c r="AY339" s="195" t="str">
        <f t="shared" si="726"/>
        <v/>
      </c>
      <c r="AZ339" s="195" t="str">
        <f t="shared" si="726"/>
        <v/>
      </c>
      <c r="BA339" s="195" t="str">
        <f t="shared" si="726"/>
        <v/>
      </c>
    </row>
    <row r="340" spans="1:53" s="17" customFormat="1" ht="18" customHeight="1" thickBot="1">
      <c r="A340" s="345"/>
      <c r="B340" s="401" t="s">
        <v>35</v>
      </c>
      <c r="C340" s="392"/>
      <c r="D340" s="102"/>
      <c r="E340" s="102"/>
      <c r="F340" s="103"/>
      <c r="G340" s="354"/>
      <c r="H340" s="354"/>
      <c r="I340" s="10" t="s">
        <v>36</v>
      </c>
      <c r="J340" s="100"/>
      <c r="K340" s="11" t="str">
        <f>IF(J340&gt;0,VLOOKUP(J340,女子登録情報!$J$2:$K$21,2,0),"")</f>
        <v/>
      </c>
      <c r="L340" s="12" t="s">
        <v>37</v>
      </c>
      <c r="M340" s="214"/>
      <c r="N340" s="101" t="str">
        <f t="shared" si="722"/>
        <v/>
      </c>
      <c r="O340" s="200"/>
      <c r="P340" s="394"/>
      <c r="Q340" s="395"/>
      <c r="R340" s="396"/>
      <c r="S340" s="331"/>
      <c r="T340" s="331"/>
      <c r="Y340" s="195" t="str">
        <f>IF(C338="","",COUNTIF($B$14:$C$462,C338))</f>
        <v/>
      </c>
      <c r="Z340" s="195" t="str">
        <f t="shared" ref="Z340" si="740">IF(C338="","",COUNTIF($J$14:$J$463,J340))</f>
        <v/>
      </c>
      <c r="AA340" s="195" t="str">
        <f t="shared" ref="AA340" si="741">IF(C338="","",IF(AND(Y340&gt;1,Z340&gt;1),1,""))</f>
        <v/>
      </c>
      <c r="AB340" s="195" t="str">
        <f t="shared" si="729"/>
        <v/>
      </c>
      <c r="AC340" s="195" t="str">
        <f t="shared" si="730"/>
        <v/>
      </c>
      <c r="AD340" s="195" t="str">
        <f t="shared" si="731"/>
        <v/>
      </c>
      <c r="AE340" s="195" t="str">
        <f t="shared" si="715"/>
        <v/>
      </c>
      <c r="AF340" s="195" t="str">
        <f t="shared" si="712"/>
        <v/>
      </c>
      <c r="AG340" s="195" t="str">
        <f t="shared" si="712"/>
        <v/>
      </c>
      <c r="AH340" s="195" t="str">
        <f t="shared" si="712"/>
        <v/>
      </c>
      <c r="AI340" s="195" t="str">
        <f t="shared" si="712"/>
        <v/>
      </c>
      <c r="AJ340" s="195" t="str">
        <f t="shared" si="712"/>
        <v/>
      </c>
      <c r="AK340" s="195" t="str">
        <f t="shared" si="712"/>
        <v/>
      </c>
      <c r="AL340" s="195" t="str">
        <f t="shared" si="712"/>
        <v/>
      </c>
      <c r="AM340" s="195" t="str">
        <f t="shared" si="712"/>
        <v/>
      </c>
      <c r="AN340" s="195" t="str">
        <f t="shared" si="712"/>
        <v/>
      </c>
      <c r="AO340" s="195" t="str">
        <f t="shared" si="712"/>
        <v/>
      </c>
      <c r="AP340" s="195" t="str">
        <f t="shared" si="712"/>
        <v/>
      </c>
      <c r="AQ340" s="196" t="str">
        <f>IF(C338="","",IF(S338&gt;0,"",IF(T338&gt;0,"",IF(COUNTBLANK(J338:J340)&lt;3,"",1))))</f>
        <v/>
      </c>
      <c r="AR340" s="196" t="str">
        <f>IF(J340="","",IF(C338&gt;0,"",1))</f>
        <v/>
      </c>
      <c r="AS340" s="195" t="str">
        <f t="shared" si="725"/>
        <v/>
      </c>
      <c r="AT340" s="195" t="str">
        <f t="shared" si="725"/>
        <v/>
      </c>
      <c r="AU340" s="195" t="str">
        <f t="shared" si="725"/>
        <v/>
      </c>
      <c r="AV340" s="195" t="str">
        <f t="shared" si="725"/>
        <v/>
      </c>
      <c r="AW340" s="196"/>
      <c r="AX340" s="195" t="str">
        <f t="shared" si="726"/>
        <v/>
      </c>
      <c r="AY340" s="195" t="str">
        <f t="shared" si="726"/>
        <v/>
      </c>
      <c r="AZ340" s="195" t="str">
        <f t="shared" si="726"/>
        <v/>
      </c>
      <c r="BA340" s="195" t="str">
        <f t="shared" si="726"/>
        <v/>
      </c>
    </row>
    <row r="341" spans="1:53" s="17" customFormat="1" ht="18" customHeight="1" thickTop="1" thickBot="1">
      <c r="A341" s="343">
        <v>110</v>
      </c>
      <c r="B341" s="397" t="s">
        <v>1234</v>
      </c>
      <c r="C341" s="399"/>
      <c r="D341" s="399" t="str">
        <f>IF(C341&gt;0,VLOOKUP(C341,女子登録情報!$A$1:$H$2000,3,0),"")</f>
        <v/>
      </c>
      <c r="E341" s="399" t="str">
        <f>IF(C341&gt;0,VLOOKUP(C341,女子登録情報!$A$1:$H$2000,4,0),"")</f>
        <v/>
      </c>
      <c r="F341" s="97" t="str">
        <f>IF(C341&gt;0,VLOOKUP(C341,女子登録情報!$A$1:$H$2000,8,0),"")</f>
        <v/>
      </c>
      <c r="G341" s="352" t="e">
        <f>IF(F342&gt;0,VLOOKUP(F342,女子登録情報!$M$2:$N$48,2,0),"")</f>
        <v>#N/A</v>
      </c>
      <c r="H341" s="352" t="str">
        <f>IF(C341&gt;0,TEXT(C341,"100000000"),"")</f>
        <v/>
      </c>
      <c r="I341" s="6" t="s">
        <v>29</v>
      </c>
      <c r="J341" s="99"/>
      <c r="K341" s="7" t="str">
        <f>IF(J341&gt;0,VLOOKUP(J341,女子登録情報!$J$1:$K$21,2,0),"")</f>
        <v/>
      </c>
      <c r="L341" s="6" t="s">
        <v>32</v>
      </c>
      <c r="M341" s="205"/>
      <c r="N341" s="101" t="str">
        <f t="shared" si="722"/>
        <v/>
      </c>
      <c r="O341" s="197"/>
      <c r="P341" s="373"/>
      <c r="Q341" s="374"/>
      <c r="R341" s="375"/>
      <c r="S341" s="329" t="str">
        <f>IF(C341="","",IF(COUNTIF('様式Ⅱ(女子4×100mR)'!$C$18:$C$29,C341)=0,"",$A$5))</f>
        <v/>
      </c>
      <c r="T341" s="329" t="str">
        <f>IF(C341="","",IF(COUNTIF('様式Ⅱ(女子4×400mR)'!$C$18:$C$29,C341)=0,"",$A$5))</f>
        <v/>
      </c>
      <c r="Y341" s="195" t="str">
        <f>IF(C341="","",COUNTIF($B$14:$C$462,C341))</f>
        <v/>
      </c>
      <c r="Z341" s="195" t="str">
        <f t="shared" ref="Z341" si="742">IF(C341="","",COUNTIF($J$14:$J$463,J341))</f>
        <v/>
      </c>
      <c r="AA341" s="195" t="str">
        <f t="shared" ref="AA341" si="743">IF(C341="","",IF(AND(Y341&gt;1,Z341&gt;1),1,""))</f>
        <v/>
      </c>
      <c r="AB341" s="195" t="str">
        <f t="shared" si="729"/>
        <v/>
      </c>
      <c r="AC341" s="195" t="str">
        <f t="shared" si="730"/>
        <v/>
      </c>
      <c r="AD341" s="195" t="str">
        <f t="shared" si="731"/>
        <v/>
      </c>
      <c r="AE341" s="195" t="str">
        <f t="shared" si="715"/>
        <v/>
      </c>
      <c r="AF341" s="195" t="str">
        <f t="shared" si="712"/>
        <v/>
      </c>
      <c r="AG341" s="195" t="str">
        <f t="shared" si="712"/>
        <v/>
      </c>
      <c r="AH341" s="195" t="str">
        <f t="shared" si="712"/>
        <v/>
      </c>
      <c r="AI341" s="195" t="str">
        <f t="shared" si="712"/>
        <v/>
      </c>
      <c r="AJ341" s="195" t="str">
        <f t="shared" si="712"/>
        <v/>
      </c>
      <c r="AK341" s="195" t="str">
        <f t="shared" si="712"/>
        <v/>
      </c>
      <c r="AL341" s="195" t="str">
        <f t="shared" si="712"/>
        <v/>
      </c>
      <c r="AM341" s="195" t="str">
        <f t="shared" si="712"/>
        <v/>
      </c>
      <c r="AN341" s="195" t="str">
        <f t="shared" si="712"/>
        <v/>
      </c>
      <c r="AO341" s="195" t="str">
        <f t="shared" si="712"/>
        <v/>
      </c>
      <c r="AP341" s="195" t="str">
        <f t="shared" si="712"/>
        <v/>
      </c>
      <c r="AQ341" s="196" t="str">
        <f>IF(J341&gt;0,"",IF(J342&gt;0,1,""))</f>
        <v/>
      </c>
      <c r="AR341" s="196" t="str">
        <f>IF(J341="","",IF(C341&gt;0,"",1))</f>
        <v/>
      </c>
      <c r="AS341" s="195" t="str">
        <f t="shared" si="725"/>
        <v/>
      </c>
      <c r="AT341" s="195" t="str">
        <f t="shared" si="725"/>
        <v/>
      </c>
      <c r="AU341" s="195" t="str">
        <f t="shared" si="725"/>
        <v/>
      </c>
      <c r="AV341" s="195" t="str">
        <f t="shared" si="725"/>
        <v/>
      </c>
      <c r="AW341" s="196">
        <f>COUNTIF($C$14:C341,C341)</f>
        <v>0</v>
      </c>
      <c r="AX341" s="195" t="str">
        <f t="shared" si="726"/>
        <v/>
      </c>
      <c r="AY341" s="195" t="str">
        <f t="shared" si="726"/>
        <v/>
      </c>
      <c r="AZ341" s="195" t="str">
        <f t="shared" si="726"/>
        <v/>
      </c>
      <c r="BA341" s="195" t="str">
        <f t="shared" si="726"/>
        <v/>
      </c>
    </row>
    <row r="342" spans="1:53" s="17" customFormat="1" ht="18" customHeight="1" thickBot="1">
      <c r="A342" s="344"/>
      <c r="B342" s="398"/>
      <c r="C342" s="400"/>
      <c r="D342" s="400"/>
      <c r="E342" s="400"/>
      <c r="F342" s="98" t="str">
        <f>IF(C341&gt;0,VLOOKUP(C341,女子登録情報!$A$1:$H$2000,5,0),"")</f>
        <v/>
      </c>
      <c r="G342" s="353"/>
      <c r="H342" s="353"/>
      <c r="I342" s="9" t="s">
        <v>33</v>
      </c>
      <c r="J342" s="99"/>
      <c r="K342" s="7" t="str">
        <f>IF(J342&gt;0,VLOOKUP(J342,女子登録情報!$J$2:$K$21,2,0),"")</f>
        <v/>
      </c>
      <c r="L342" s="9" t="s">
        <v>34</v>
      </c>
      <c r="M342" s="213"/>
      <c r="N342" s="101" t="str">
        <f t="shared" si="722"/>
        <v/>
      </c>
      <c r="O342" s="197"/>
      <c r="P342" s="387"/>
      <c r="Q342" s="388"/>
      <c r="R342" s="389"/>
      <c r="S342" s="330"/>
      <c r="T342" s="330"/>
      <c r="Y342" s="195" t="str">
        <f>IF(C341="","",COUNTIF($B$14:$C$462,C341))</f>
        <v/>
      </c>
      <c r="Z342" s="195" t="str">
        <f t="shared" ref="Z342" si="744">IF(C341="","",COUNTIF($J$14:$J$463,J342))</f>
        <v/>
      </c>
      <c r="AA342" s="195" t="str">
        <f t="shared" ref="AA342" si="745">IF(C341="","",IF(AND(Y342&gt;1,Z342&gt;1),1,""))</f>
        <v/>
      </c>
      <c r="AB342" s="195" t="str">
        <f t="shared" si="729"/>
        <v/>
      </c>
      <c r="AC342" s="195" t="str">
        <f t="shared" si="730"/>
        <v/>
      </c>
      <c r="AD342" s="195" t="str">
        <f t="shared" si="731"/>
        <v/>
      </c>
      <c r="AE342" s="195" t="str">
        <f t="shared" si="715"/>
        <v/>
      </c>
      <c r="AF342" s="195" t="str">
        <f t="shared" si="712"/>
        <v/>
      </c>
      <c r="AG342" s="195" t="str">
        <f t="shared" si="712"/>
        <v/>
      </c>
      <c r="AH342" s="195" t="str">
        <f t="shared" si="712"/>
        <v/>
      </c>
      <c r="AI342" s="195" t="str">
        <f t="shared" si="712"/>
        <v/>
      </c>
      <c r="AJ342" s="195" t="str">
        <f t="shared" si="712"/>
        <v/>
      </c>
      <c r="AK342" s="195" t="str">
        <f t="shared" si="712"/>
        <v/>
      </c>
      <c r="AL342" s="195" t="str">
        <f t="shared" si="712"/>
        <v/>
      </c>
      <c r="AM342" s="195" t="str">
        <f t="shared" si="712"/>
        <v/>
      </c>
      <c r="AN342" s="195" t="str">
        <f t="shared" si="712"/>
        <v/>
      </c>
      <c r="AO342" s="195" t="str">
        <f t="shared" si="712"/>
        <v/>
      </c>
      <c r="AP342" s="195" t="str">
        <f t="shared" si="712"/>
        <v/>
      </c>
      <c r="AQ342" s="196" t="str">
        <f>IF(J342&gt;0,"",IF(J343&gt;0,1,""))</f>
        <v/>
      </c>
      <c r="AR342" s="196" t="str">
        <f>IF(J342="","",IF(C341&gt;0,"",1))</f>
        <v/>
      </c>
      <c r="AS342" s="195" t="str">
        <f t="shared" si="725"/>
        <v/>
      </c>
      <c r="AT342" s="195" t="str">
        <f t="shared" si="725"/>
        <v/>
      </c>
      <c r="AU342" s="195" t="str">
        <f t="shared" si="725"/>
        <v/>
      </c>
      <c r="AV342" s="195" t="str">
        <f t="shared" si="725"/>
        <v/>
      </c>
      <c r="AW342" s="196"/>
      <c r="AX342" s="195" t="str">
        <f t="shared" si="726"/>
        <v/>
      </c>
      <c r="AY342" s="195" t="str">
        <f t="shared" si="726"/>
        <v/>
      </c>
      <c r="AZ342" s="195" t="str">
        <f t="shared" si="726"/>
        <v/>
      </c>
      <c r="BA342" s="195" t="str">
        <f t="shared" si="726"/>
        <v/>
      </c>
    </row>
    <row r="343" spans="1:53" s="17" customFormat="1" ht="18" customHeight="1" thickBot="1">
      <c r="A343" s="345"/>
      <c r="B343" s="401" t="s">
        <v>35</v>
      </c>
      <c r="C343" s="392"/>
      <c r="D343" s="102"/>
      <c r="E343" s="102"/>
      <c r="F343" s="103"/>
      <c r="G343" s="354"/>
      <c r="H343" s="354"/>
      <c r="I343" s="10" t="s">
        <v>36</v>
      </c>
      <c r="J343" s="100"/>
      <c r="K343" s="11" t="str">
        <f>IF(J343&gt;0,VLOOKUP(J343,女子登録情報!$J$2:$K$21,2,0),"")</f>
        <v/>
      </c>
      <c r="L343" s="12" t="s">
        <v>37</v>
      </c>
      <c r="M343" s="214"/>
      <c r="N343" s="101" t="str">
        <f t="shared" si="722"/>
        <v/>
      </c>
      <c r="O343" s="200"/>
      <c r="P343" s="394"/>
      <c r="Q343" s="395"/>
      <c r="R343" s="396"/>
      <c r="S343" s="331"/>
      <c r="T343" s="331"/>
      <c r="Y343" s="195" t="str">
        <f>IF(C341="","",COUNTIF($B$14:$C$462,C341))</f>
        <v/>
      </c>
      <c r="Z343" s="195" t="str">
        <f t="shared" ref="Z343" si="746">IF(C341="","",COUNTIF($J$14:$J$463,J343))</f>
        <v/>
      </c>
      <c r="AA343" s="195" t="str">
        <f t="shared" ref="AA343" si="747">IF(C341="","",IF(AND(Y343&gt;1,Z343&gt;1),1,""))</f>
        <v/>
      </c>
      <c r="AB343" s="195" t="str">
        <f t="shared" si="729"/>
        <v/>
      </c>
      <c r="AC343" s="195" t="str">
        <f t="shared" si="730"/>
        <v/>
      </c>
      <c r="AD343" s="195" t="str">
        <f t="shared" si="731"/>
        <v/>
      </c>
      <c r="AE343" s="195" t="str">
        <f t="shared" si="715"/>
        <v/>
      </c>
      <c r="AF343" s="195" t="str">
        <f t="shared" si="712"/>
        <v/>
      </c>
      <c r="AG343" s="195" t="str">
        <f t="shared" si="712"/>
        <v/>
      </c>
      <c r="AH343" s="195" t="str">
        <f t="shared" si="712"/>
        <v/>
      </c>
      <c r="AI343" s="195" t="str">
        <f t="shared" si="712"/>
        <v/>
      </c>
      <c r="AJ343" s="195" t="str">
        <f t="shared" si="712"/>
        <v/>
      </c>
      <c r="AK343" s="195" t="str">
        <f t="shared" si="712"/>
        <v/>
      </c>
      <c r="AL343" s="195" t="str">
        <f t="shared" si="712"/>
        <v/>
      </c>
      <c r="AM343" s="195" t="str">
        <f t="shared" si="712"/>
        <v/>
      </c>
      <c r="AN343" s="195" t="str">
        <f t="shared" si="712"/>
        <v/>
      </c>
      <c r="AO343" s="195" t="str">
        <f t="shared" si="712"/>
        <v/>
      </c>
      <c r="AP343" s="195" t="str">
        <f t="shared" si="712"/>
        <v/>
      </c>
      <c r="AQ343" s="196" t="str">
        <f>IF(C341="","",IF(S341&gt;0,"",IF(T341&gt;0,"",IF(COUNTBLANK(J341:J343)&lt;3,"",1))))</f>
        <v/>
      </c>
      <c r="AR343" s="196" t="str">
        <f>IF(J343="","",IF(C341&gt;0,"",1))</f>
        <v/>
      </c>
      <c r="AS343" s="195" t="str">
        <f t="shared" si="725"/>
        <v/>
      </c>
      <c r="AT343" s="195" t="str">
        <f t="shared" si="725"/>
        <v/>
      </c>
      <c r="AU343" s="195" t="str">
        <f t="shared" si="725"/>
        <v/>
      </c>
      <c r="AV343" s="195" t="str">
        <f t="shared" si="725"/>
        <v/>
      </c>
      <c r="AW343" s="196"/>
      <c r="AX343" s="195" t="str">
        <f t="shared" si="726"/>
        <v/>
      </c>
      <c r="AY343" s="195" t="str">
        <f t="shared" si="726"/>
        <v/>
      </c>
      <c r="AZ343" s="195" t="str">
        <f t="shared" si="726"/>
        <v/>
      </c>
      <c r="BA343" s="195" t="str">
        <f t="shared" si="726"/>
        <v/>
      </c>
    </row>
    <row r="344" spans="1:53" s="17" customFormat="1" ht="18" customHeight="1" thickTop="1" thickBot="1">
      <c r="A344" s="343">
        <v>111</v>
      </c>
      <c r="B344" s="397" t="s">
        <v>1234</v>
      </c>
      <c r="C344" s="399"/>
      <c r="D344" s="399" t="str">
        <f>IF(C344&gt;0,VLOOKUP(C344,女子登録情報!$A$1:$H$2000,3,0),"")</f>
        <v/>
      </c>
      <c r="E344" s="399" t="str">
        <f>IF(C344&gt;0,VLOOKUP(C344,女子登録情報!$A$1:$H$2000,4,0),"")</f>
        <v/>
      </c>
      <c r="F344" s="97" t="str">
        <f>IF(C344&gt;0,VLOOKUP(C344,女子登録情報!$A$1:$H$2000,8,0),"")</f>
        <v/>
      </c>
      <c r="G344" s="352" t="e">
        <f>IF(F345&gt;0,VLOOKUP(F345,女子登録情報!$M$2:$N$48,2,0),"")</f>
        <v>#N/A</v>
      </c>
      <c r="H344" s="352" t="str">
        <f>IF(C344&gt;0,TEXT(C344,"100000000"),"")</f>
        <v/>
      </c>
      <c r="I344" s="6" t="s">
        <v>29</v>
      </c>
      <c r="J344" s="99"/>
      <c r="K344" s="7" t="str">
        <f>IF(J344&gt;0,VLOOKUP(J344,女子登録情報!$J$1:$K$21,2,0),"")</f>
        <v/>
      </c>
      <c r="L344" s="6" t="s">
        <v>32</v>
      </c>
      <c r="M344" s="205"/>
      <c r="N344" s="101" t="str">
        <f t="shared" si="722"/>
        <v/>
      </c>
      <c r="O344" s="197"/>
      <c r="P344" s="373"/>
      <c r="Q344" s="374"/>
      <c r="R344" s="375"/>
      <c r="S344" s="329" t="str">
        <f>IF(C344="","",IF(COUNTIF('様式Ⅱ(女子4×100mR)'!$C$18:$C$29,C344)=0,"",$A$5))</f>
        <v/>
      </c>
      <c r="T344" s="329" t="str">
        <f>IF(C344="","",IF(COUNTIF('様式Ⅱ(女子4×400mR)'!$C$18:$C$29,C344)=0,"",$A$5))</f>
        <v/>
      </c>
      <c r="Y344" s="195" t="str">
        <f>IF(C344="","",COUNTIF($B$14:$C$462,C344))</f>
        <v/>
      </c>
      <c r="Z344" s="195" t="str">
        <f t="shared" ref="Z344" si="748">IF(C344="","",COUNTIF($J$14:$J$463,J344))</f>
        <v/>
      </c>
      <c r="AA344" s="195" t="str">
        <f t="shared" ref="AA344" si="749">IF(C344="","",IF(AND(Y344&gt;1,Z344&gt;1),1,""))</f>
        <v/>
      </c>
      <c r="AB344" s="195" t="str">
        <f t="shared" si="729"/>
        <v/>
      </c>
      <c r="AC344" s="195" t="str">
        <f t="shared" si="730"/>
        <v/>
      </c>
      <c r="AD344" s="195" t="str">
        <f t="shared" si="731"/>
        <v/>
      </c>
      <c r="AE344" s="195" t="str">
        <f t="shared" si="715"/>
        <v/>
      </c>
      <c r="AF344" s="195" t="str">
        <f t="shared" si="712"/>
        <v/>
      </c>
      <c r="AG344" s="195" t="str">
        <f t="shared" si="712"/>
        <v/>
      </c>
      <c r="AH344" s="195" t="str">
        <f t="shared" si="712"/>
        <v/>
      </c>
      <c r="AI344" s="195" t="str">
        <f t="shared" si="712"/>
        <v/>
      </c>
      <c r="AJ344" s="195" t="str">
        <f t="shared" si="712"/>
        <v/>
      </c>
      <c r="AK344" s="195" t="str">
        <f t="shared" si="712"/>
        <v/>
      </c>
      <c r="AL344" s="195" t="str">
        <f t="shared" si="712"/>
        <v/>
      </c>
      <c r="AM344" s="195" t="str">
        <f t="shared" si="712"/>
        <v/>
      </c>
      <c r="AN344" s="195" t="str">
        <f t="shared" si="712"/>
        <v/>
      </c>
      <c r="AO344" s="195" t="str">
        <f t="shared" si="712"/>
        <v/>
      </c>
      <c r="AP344" s="195" t="str">
        <f t="shared" si="712"/>
        <v/>
      </c>
      <c r="AQ344" s="196" t="str">
        <f>IF(J344&gt;0,"",IF(J345&gt;0,1,""))</f>
        <v/>
      </c>
      <c r="AR344" s="196" t="str">
        <f>IF(J344="","",IF(C344&gt;0,"",1))</f>
        <v/>
      </c>
      <c r="AS344" s="195" t="str">
        <f t="shared" si="725"/>
        <v/>
      </c>
      <c r="AT344" s="195" t="str">
        <f t="shared" si="725"/>
        <v/>
      </c>
      <c r="AU344" s="195" t="str">
        <f t="shared" si="725"/>
        <v/>
      </c>
      <c r="AV344" s="195" t="str">
        <f t="shared" si="725"/>
        <v/>
      </c>
      <c r="AW344" s="196">
        <f>COUNTIF($C$14:C344,C344)</f>
        <v>0</v>
      </c>
      <c r="AX344" s="195" t="str">
        <f t="shared" si="726"/>
        <v/>
      </c>
      <c r="AY344" s="195" t="str">
        <f t="shared" si="726"/>
        <v/>
      </c>
      <c r="AZ344" s="195" t="str">
        <f t="shared" si="726"/>
        <v/>
      </c>
      <c r="BA344" s="195" t="str">
        <f t="shared" si="726"/>
        <v/>
      </c>
    </row>
    <row r="345" spans="1:53" s="17" customFormat="1" ht="18" customHeight="1" thickBot="1">
      <c r="A345" s="344"/>
      <c r="B345" s="398"/>
      <c r="C345" s="400"/>
      <c r="D345" s="400"/>
      <c r="E345" s="400"/>
      <c r="F345" s="98" t="str">
        <f>IF(C344&gt;0,VLOOKUP(C344,女子登録情報!$A$1:$H$2000,5,0),"")</f>
        <v/>
      </c>
      <c r="G345" s="353"/>
      <c r="H345" s="353"/>
      <c r="I345" s="9" t="s">
        <v>33</v>
      </c>
      <c r="J345" s="99"/>
      <c r="K345" s="7" t="str">
        <f>IF(J345&gt;0,VLOOKUP(J345,女子登録情報!$J$2:$K$21,2,0),"")</f>
        <v/>
      </c>
      <c r="L345" s="9" t="s">
        <v>34</v>
      </c>
      <c r="M345" s="213"/>
      <c r="N345" s="101" t="str">
        <f t="shared" si="722"/>
        <v/>
      </c>
      <c r="O345" s="197"/>
      <c r="P345" s="387"/>
      <c r="Q345" s="388"/>
      <c r="R345" s="389"/>
      <c r="S345" s="330"/>
      <c r="T345" s="330"/>
      <c r="Y345" s="195" t="str">
        <f>IF(C344="","",COUNTIF($B$14:$C$462,C344))</f>
        <v/>
      </c>
      <c r="Z345" s="195" t="str">
        <f t="shared" ref="Z345" si="750">IF(C344="","",COUNTIF($J$14:$J$463,J345))</f>
        <v/>
      </c>
      <c r="AA345" s="195" t="str">
        <f t="shared" ref="AA345" si="751">IF(C344="","",IF(AND(Y345&gt;1,Z345&gt;1),1,""))</f>
        <v/>
      </c>
      <c r="AB345" s="195" t="str">
        <f t="shared" si="729"/>
        <v/>
      </c>
      <c r="AC345" s="195" t="str">
        <f t="shared" si="730"/>
        <v/>
      </c>
      <c r="AD345" s="195" t="str">
        <f t="shared" si="731"/>
        <v/>
      </c>
      <c r="AE345" s="195" t="str">
        <f t="shared" si="715"/>
        <v/>
      </c>
      <c r="AF345" s="195" t="str">
        <f t="shared" si="712"/>
        <v/>
      </c>
      <c r="AG345" s="195" t="str">
        <f t="shared" si="712"/>
        <v/>
      </c>
      <c r="AH345" s="195" t="str">
        <f t="shared" si="712"/>
        <v/>
      </c>
      <c r="AI345" s="195" t="str">
        <f t="shared" si="712"/>
        <v/>
      </c>
      <c r="AJ345" s="195" t="str">
        <f t="shared" si="712"/>
        <v/>
      </c>
      <c r="AK345" s="195" t="str">
        <f t="shared" si="712"/>
        <v/>
      </c>
      <c r="AL345" s="195" t="str">
        <f t="shared" si="712"/>
        <v/>
      </c>
      <c r="AM345" s="195" t="str">
        <f t="shared" si="712"/>
        <v/>
      </c>
      <c r="AN345" s="195" t="str">
        <f t="shared" si="712"/>
        <v/>
      </c>
      <c r="AO345" s="195" t="str">
        <f t="shared" si="712"/>
        <v/>
      </c>
      <c r="AP345" s="195" t="str">
        <f t="shared" si="712"/>
        <v/>
      </c>
      <c r="AQ345" s="196" t="str">
        <f>IF(J345&gt;0,"",IF(J346&gt;0,1,""))</f>
        <v/>
      </c>
      <c r="AR345" s="196" t="str">
        <f>IF(J345="","",IF(C344&gt;0,"",1))</f>
        <v/>
      </c>
      <c r="AS345" s="195" t="str">
        <f t="shared" si="725"/>
        <v/>
      </c>
      <c r="AT345" s="195" t="str">
        <f t="shared" si="725"/>
        <v/>
      </c>
      <c r="AU345" s="195" t="str">
        <f t="shared" si="725"/>
        <v/>
      </c>
      <c r="AV345" s="195" t="str">
        <f t="shared" si="725"/>
        <v/>
      </c>
      <c r="AW345" s="196"/>
      <c r="AX345" s="195" t="str">
        <f t="shared" si="726"/>
        <v/>
      </c>
      <c r="AY345" s="195" t="str">
        <f t="shared" si="726"/>
        <v/>
      </c>
      <c r="AZ345" s="195" t="str">
        <f t="shared" si="726"/>
        <v/>
      </c>
      <c r="BA345" s="195" t="str">
        <f t="shared" si="726"/>
        <v/>
      </c>
    </row>
    <row r="346" spans="1:53" s="17" customFormat="1" ht="18" customHeight="1" thickBot="1">
      <c r="A346" s="345"/>
      <c r="B346" s="401" t="s">
        <v>35</v>
      </c>
      <c r="C346" s="392"/>
      <c r="D346" s="102"/>
      <c r="E346" s="102"/>
      <c r="F346" s="103"/>
      <c r="G346" s="354"/>
      <c r="H346" s="354"/>
      <c r="I346" s="10" t="s">
        <v>36</v>
      </c>
      <c r="J346" s="100"/>
      <c r="K346" s="11" t="str">
        <f>IF(J346&gt;0,VLOOKUP(J346,女子登録情報!$J$2:$K$21,2,0),"")</f>
        <v/>
      </c>
      <c r="L346" s="12" t="s">
        <v>37</v>
      </c>
      <c r="M346" s="214"/>
      <c r="N346" s="101" t="str">
        <f t="shared" si="722"/>
        <v/>
      </c>
      <c r="O346" s="200"/>
      <c r="P346" s="394"/>
      <c r="Q346" s="395"/>
      <c r="R346" s="396"/>
      <c r="S346" s="331"/>
      <c r="T346" s="331"/>
      <c r="Y346" s="195" t="str">
        <f>IF(C344="","",COUNTIF($B$14:$C$462,C344))</f>
        <v/>
      </c>
      <c r="Z346" s="195" t="str">
        <f t="shared" ref="Z346" si="752">IF(C344="","",COUNTIF($J$14:$J$463,J346))</f>
        <v/>
      </c>
      <c r="AA346" s="195" t="str">
        <f t="shared" ref="AA346" si="753">IF(C344="","",IF(AND(Y346&gt;1,Z346&gt;1),1,""))</f>
        <v/>
      </c>
      <c r="AB346" s="195" t="str">
        <f t="shared" si="729"/>
        <v/>
      </c>
      <c r="AC346" s="195" t="str">
        <f t="shared" si="730"/>
        <v/>
      </c>
      <c r="AD346" s="195" t="str">
        <f t="shared" si="731"/>
        <v/>
      </c>
      <c r="AE346" s="195" t="str">
        <f t="shared" si="715"/>
        <v/>
      </c>
      <c r="AF346" s="195" t="str">
        <f t="shared" si="712"/>
        <v/>
      </c>
      <c r="AG346" s="195" t="str">
        <f t="shared" si="712"/>
        <v/>
      </c>
      <c r="AH346" s="195" t="str">
        <f t="shared" si="712"/>
        <v/>
      </c>
      <c r="AI346" s="195" t="str">
        <f t="shared" si="712"/>
        <v/>
      </c>
      <c r="AJ346" s="195" t="str">
        <f t="shared" si="712"/>
        <v/>
      </c>
      <c r="AK346" s="195" t="str">
        <f t="shared" si="712"/>
        <v/>
      </c>
      <c r="AL346" s="195" t="str">
        <f t="shared" si="712"/>
        <v/>
      </c>
      <c r="AM346" s="195" t="str">
        <f t="shared" si="712"/>
        <v/>
      </c>
      <c r="AN346" s="195" t="str">
        <f t="shared" si="712"/>
        <v/>
      </c>
      <c r="AO346" s="195" t="str">
        <f t="shared" si="712"/>
        <v/>
      </c>
      <c r="AP346" s="195" t="str">
        <f t="shared" si="712"/>
        <v/>
      </c>
      <c r="AQ346" s="196" t="str">
        <f>IF(C344="","",IF(S344&gt;0,"",IF(T344&gt;0,"",IF(COUNTBLANK(J344:J346)&lt;3,"",1))))</f>
        <v/>
      </c>
      <c r="AR346" s="196" t="str">
        <f>IF(J346="","",IF(C344&gt;0,"",1))</f>
        <v/>
      </c>
      <c r="AS346" s="195" t="str">
        <f t="shared" si="725"/>
        <v/>
      </c>
      <c r="AT346" s="195" t="str">
        <f t="shared" si="725"/>
        <v/>
      </c>
      <c r="AU346" s="195" t="str">
        <f t="shared" si="725"/>
        <v/>
      </c>
      <c r="AV346" s="195" t="str">
        <f t="shared" si="725"/>
        <v/>
      </c>
      <c r="AW346" s="196"/>
      <c r="AX346" s="195" t="str">
        <f t="shared" si="726"/>
        <v/>
      </c>
      <c r="AY346" s="195" t="str">
        <f t="shared" si="726"/>
        <v/>
      </c>
      <c r="AZ346" s="195" t="str">
        <f t="shared" si="726"/>
        <v/>
      </c>
      <c r="BA346" s="195" t="str">
        <f t="shared" si="726"/>
        <v/>
      </c>
    </row>
    <row r="347" spans="1:53" s="17" customFormat="1" ht="18" customHeight="1" thickTop="1" thickBot="1">
      <c r="A347" s="343">
        <v>112</v>
      </c>
      <c r="B347" s="397" t="s">
        <v>1234</v>
      </c>
      <c r="C347" s="399"/>
      <c r="D347" s="399" t="str">
        <f>IF(C347&gt;0,VLOOKUP(C347,女子登録情報!$A$1:$H$2000,3,0),"")</f>
        <v/>
      </c>
      <c r="E347" s="399" t="str">
        <f>IF(C347&gt;0,VLOOKUP(C347,女子登録情報!$A$1:$H$2000,4,0),"")</f>
        <v/>
      </c>
      <c r="F347" s="97" t="str">
        <f>IF(C347&gt;0,VLOOKUP(C347,女子登録情報!$A$1:$H$2000,8,0),"")</f>
        <v/>
      </c>
      <c r="G347" s="352" t="e">
        <f>IF(F348&gt;0,VLOOKUP(F348,女子登録情報!$M$2:$N$48,2,0),"")</f>
        <v>#N/A</v>
      </c>
      <c r="H347" s="352" t="str">
        <f>IF(C347&gt;0,TEXT(C347,"100000000"),"")</f>
        <v/>
      </c>
      <c r="I347" s="6" t="s">
        <v>29</v>
      </c>
      <c r="J347" s="99"/>
      <c r="K347" s="7" t="str">
        <f>IF(J347&gt;0,VLOOKUP(J347,女子登録情報!$J$1:$K$21,2,0),"")</f>
        <v/>
      </c>
      <c r="L347" s="6" t="s">
        <v>32</v>
      </c>
      <c r="M347" s="205"/>
      <c r="N347" s="101" t="str">
        <f t="shared" si="722"/>
        <v/>
      </c>
      <c r="O347" s="197"/>
      <c r="P347" s="373"/>
      <c r="Q347" s="374"/>
      <c r="R347" s="375"/>
      <c r="S347" s="329" t="str">
        <f>IF(C347="","",IF(COUNTIF('様式Ⅱ(女子4×100mR)'!$C$18:$C$29,C347)=0,"",$A$5))</f>
        <v/>
      </c>
      <c r="T347" s="329" t="str">
        <f>IF(C347="","",IF(COUNTIF('様式Ⅱ(女子4×400mR)'!$C$18:$C$29,C347)=0,"",$A$5))</f>
        <v/>
      </c>
      <c r="Y347" s="195" t="str">
        <f>IF(C347="","",COUNTIF($B$14:$C$462,C347))</f>
        <v/>
      </c>
      <c r="Z347" s="195" t="str">
        <f t="shared" ref="Z347" si="754">IF(C347="","",COUNTIF($J$14:$J$463,J347))</f>
        <v/>
      </c>
      <c r="AA347" s="195" t="str">
        <f t="shared" ref="AA347" si="755">IF(C347="","",IF(AND(Y347&gt;1,Z347&gt;1),1,""))</f>
        <v/>
      </c>
      <c r="AB347" s="195" t="str">
        <f t="shared" si="729"/>
        <v/>
      </c>
      <c r="AC347" s="195" t="str">
        <f t="shared" si="730"/>
        <v/>
      </c>
      <c r="AD347" s="195" t="str">
        <f t="shared" si="731"/>
        <v/>
      </c>
      <c r="AE347" s="195" t="str">
        <f t="shared" si="715"/>
        <v/>
      </c>
      <c r="AF347" s="195" t="str">
        <f t="shared" si="712"/>
        <v/>
      </c>
      <c r="AG347" s="195" t="str">
        <f t="shared" si="712"/>
        <v/>
      </c>
      <c r="AH347" s="195" t="str">
        <f t="shared" si="712"/>
        <v/>
      </c>
      <c r="AI347" s="195" t="str">
        <f t="shared" si="712"/>
        <v/>
      </c>
      <c r="AJ347" s="195" t="str">
        <f t="shared" si="712"/>
        <v/>
      </c>
      <c r="AK347" s="195" t="str">
        <f t="shared" si="712"/>
        <v/>
      </c>
      <c r="AL347" s="195" t="str">
        <f t="shared" si="712"/>
        <v/>
      </c>
      <c r="AM347" s="195" t="str">
        <f t="shared" si="712"/>
        <v/>
      </c>
      <c r="AN347" s="195" t="str">
        <f t="shared" si="712"/>
        <v/>
      </c>
      <c r="AO347" s="195" t="str">
        <f t="shared" si="712"/>
        <v/>
      </c>
      <c r="AP347" s="195" t="str">
        <f t="shared" si="712"/>
        <v/>
      </c>
      <c r="AQ347" s="196" t="str">
        <f>IF(J347&gt;0,"",IF(J348&gt;0,1,""))</f>
        <v/>
      </c>
      <c r="AR347" s="196" t="str">
        <f>IF(J347="","",IF(C347&gt;0,"",1))</f>
        <v/>
      </c>
      <c r="AS347" s="195" t="str">
        <f t="shared" si="725"/>
        <v/>
      </c>
      <c r="AT347" s="195" t="str">
        <f t="shared" si="725"/>
        <v/>
      </c>
      <c r="AU347" s="195" t="str">
        <f t="shared" si="725"/>
        <v/>
      </c>
      <c r="AV347" s="195" t="str">
        <f t="shared" si="725"/>
        <v/>
      </c>
      <c r="AW347" s="196">
        <f>COUNTIF($C$14:C347,C347)</f>
        <v>0</v>
      </c>
      <c r="AX347" s="195" t="str">
        <f t="shared" si="726"/>
        <v/>
      </c>
      <c r="AY347" s="195" t="str">
        <f t="shared" si="726"/>
        <v/>
      </c>
      <c r="AZ347" s="195" t="str">
        <f t="shared" si="726"/>
        <v/>
      </c>
      <c r="BA347" s="195" t="str">
        <f t="shared" si="726"/>
        <v/>
      </c>
    </row>
    <row r="348" spans="1:53" s="17" customFormat="1" ht="18" customHeight="1" thickBot="1">
      <c r="A348" s="344"/>
      <c r="B348" s="398"/>
      <c r="C348" s="400"/>
      <c r="D348" s="400"/>
      <c r="E348" s="400"/>
      <c r="F348" s="98" t="str">
        <f>IF(C347&gt;0,VLOOKUP(C347,女子登録情報!$A$1:$H$2000,5,0),"")</f>
        <v/>
      </c>
      <c r="G348" s="353"/>
      <c r="H348" s="353"/>
      <c r="I348" s="9" t="s">
        <v>33</v>
      </c>
      <c r="J348" s="99"/>
      <c r="K348" s="7" t="str">
        <f>IF(J348&gt;0,VLOOKUP(J348,女子登録情報!$J$2:$K$21,2,0),"")</f>
        <v/>
      </c>
      <c r="L348" s="9" t="s">
        <v>34</v>
      </c>
      <c r="M348" s="213"/>
      <c r="N348" s="101" t="str">
        <f t="shared" si="722"/>
        <v/>
      </c>
      <c r="O348" s="197"/>
      <c r="P348" s="387"/>
      <c r="Q348" s="388"/>
      <c r="R348" s="389"/>
      <c r="S348" s="330"/>
      <c r="T348" s="330"/>
      <c r="Y348" s="195" t="str">
        <f>IF(C347="","",COUNTIF($B$14:$C$462,C347))</f>
        <v/>
      </c>
      <c r="Z348" s="195" t="str">
        <f t="shared" ref="Z348" si="756">IF(C347="","",COUNTIF($J$14:$J$463,J348))</f>
        <v/>
      </c>
      <c r="AA348" s="195" t="str">
        <f t="shared" ref="AA348" si="757">IF(C347="","",IF(AND(Y348&gt;1,Z348&gt;1),1,""))</f>
        <v/>
      </c>
      <c r="AB348" s="195" t="str">
        <f t="shared" si="729"/>
        <v/>
      </c>
      <c r="AC348" s="195" t="str">
        <f t="shared" si="730"/>
        <v/>
      </c>
      <c r="AD348" s="195" t="str">
        <f t="shared" si="731"/>
        <v/>
      </c>
      <c r="AE348" s="195" t="str">
        <f t="shared" si="715"/>
        <v/>
      </c>
      <c r="AF348" s="195" t="str">
        <f t="shared" si="712"/>
        <v/>
      </c>
      <c r="AG348" s="195" t="str">
        <f t="shared" si="712"/>
        <v/>
      </c>
      <c r="AH348" s="195" t="str">
        <f t="shared" si="712"/>
        <v/>
      </c>
      <c r="AI348" s="195" t="str">
        <f t="shared" si="712"/>
        <v/>
      </c>
      <c r="AJ348" s="195" t="str">
        <f t="shared" si="712"/>
        <v/>
      </c>
      <c r="AK348" s="195" t="str">
        <f t="shared" si="712"/>
        <v/>
      </c>
      <c r="AL348" s="195" t="str">
        <f t="shared" si="712"/>
        <v/>
      </c>
      <c r="AM348" s="195" t="str">
        <f t="shared" si="712"/>
        <v/>
      </c>
      <c r="AN348" s="195" t="str">
        <f t="shared" si="712"/>
        <v/>
      </c>
      <c r="AO348" s="195" t="str">
        <f t="shared" si="712"/>
        <v/>
      </c>
      <c r="AP348" s="195" t="str">
        <f t="shared" si="712"/>
        <v/>
      </c>
      <c r="AQ348" s="196" t="str">
        <f>IF(J348&gt;0,"",IF(J349&gt;0,1,""))</f>
        <v/>
      </c>
      <c r="AR348" s="196" t="str">
        <f>IF(J348="","",IF(C347&gt;0,"",1))</f>
        <v/>
      </c>
      <c r="AS348" s="195" t="str">
        <f t="shared" si="725"/>
        <v/>
      </c>
      <c r="AT348" s="195" t="str">
        <f t="shared" si="725"/>
        <v/>
      </c>
      <c r="AU348" s="195" t="str">
        <f t="shared" si="725"/>
        <v/>
      </c>
      <c r="AV348" s="195" t="str">
        <f t="shared" si="725"/>
        <v/>
      </c>
      <c r="AW348" s="196"/>
      <c r="AX348" s="195" t="str">
        <f t="shared" si="726"/>
        <v/>
      </c>
      <c r="AY348" s="195" t="str">
        <f t="shared" si="726"/>
        <v/>
      </c>
      <c r="AZ348" s="195" t="str">
        <f t="shared" si="726"/>
        <v/>
      </c>
      <c r="BA348" s="195" t="str">
        <f t="shared" si="726"/>
        <v/>
      </c>
    </row>
    <row r="349" spans="1:53" s="17" customFormat="1" ht="18" customHeight="1" thickBot="1">
      <c r="A349" s="345"/>
      <c r="B349" s="401" t="s">
        <v>35</v>
      </c>
      <c r="C349" s="392"/>
      <c r="D349" s="102"/>
      <c r="E349" s="102"/>
      <c r="F349" s="103"/>
      <c r="G349" s="354"/>
      <c r="H349" s="354"/>
      <c r="I349" s="10" t="s">
        <v>36</v>
      </c>
      <c r="J349" s="100"/>
      <c r="K349" s="11" t="str">
        <f>IF(J349&gt;0,VLOOKUP(J349,女子登録情報!$J$2:$K$21,2,0),"")</f>
        <v/>
      </c>
      <c r="L349" s="12" t="s">
        <v>37</v>
      </c>
      <c r="M349" s="214"/>
      <c r="N349" s="101" t="str">
        <f t="shared" si="722"/>
        <v/>
      </c>
      <c r="O349" s="200"/>
      <c r="P349" s="394"/>
      <c r="Q349" s="395"/>
      <c r="R349" s="396"/>
      <c r="S349" s="331"/>
      <c r="T349" s="331"/>
      <c r="Y349" s="195" t="str">
        <f>IF(C347="","",COUNTIF($B$14:$C$462,C347))</f>
        <v/>
      </c>
      <c r="Z349" s="195" t="str">
        <f t="shared" ref="Z349" si="758">IF(C347="","",COUNTIF($J$14:$J$463,J349))</f>
        <v/>
      </c>
      <c r="AA349" s="195" t="str">
        <f t="shared" ref="AA349" si="759">IF(C347="","",IF(AND(Y349&gt;1,Z349&gt;1),1,""))</f>
        <v/>
      </c>
      <c r="AB349" s="195" t="str">
        <f t="shared" si="729"/>
        <v/>
      </c>
      <c r="AC349" s="195" t="str">
        <f t="shared" si="730"/>
        <v/>
      </c>
      <c r="AD349" s="195" t="str">
        <f t="shared" si="731"/>
        <v/>
      </c>
      <c r="AE349" s="195" t="str">
        <f t="shared" si="715"/>
        <v/>
      </c>
      <c r="AF349" s="195" t="str">
        <f t="shared" si="712"/>
        <v/>
      </c>
      <c r="AG349" s="195" t="str">
        <f t="shared" si="712"/>
        <v/>
      </c>
      <c r="AH349" s="195" t="str">
        <f t="shared" si="712"/>
        <v/>
      </c>
      <c r="AI349" s="195" t="str">
        <f t="shared" si="712"/>
        <v/>
      </c>
      <c r="AJ349" s="195" t="str">
        <f t="shared" si="712"/>
        <v/>
      </c>
      <c r="AK349" s="195" t="str">
        <f t="shared" si="712"/>
        <v/>
      </c>
      <c r="AL349" s="195" t="str">
        <f t="shared" si="712"/>
        <v/>
      </c>
      <c r="AM349" s="195" t="str">
        <f t="shared" si="712"/>
        <v/>
      </c>
      <c r="AN349" s="195" t="str">
        <f t="shared" si="712"/>
        <v/>
      </c>
      <c r="AO349" s="195" t="str">
        <f t="shared" si="712"/>
        <v/>
      </c>
      <c r="AP349" s="195" t="str">
        <f t="shared" si="712"/>
        <v/>
      </c>
      <c r="AQ349" s="196" t="str">
        <f>IF(C347="","",IF(S347&gt;0,"",IF(T347&gt;0,"",IF(COUNTBLANK(J347:J349)&lt;3,"",1))))</f>
        <v/>
      </c>
      <c r="AR349" s="196" t="str">
        <f>IF(J349="","",IF(C347&gt;0,"",1))</f>
        <v/>
      </c>
      <c r="AS349" s="195" t="str">
        <f t="shared" si="725"/>
        <v/>
      </c>
      <c r="AT349" s="195" t="str">
        <f t="shared" si="725"/>
        <v/>
      </c>
      <c r="AU349" s="195" t="str">
        <f t="shared" si="725"/>
        <v/>
      </c>
      <c r="AV349" s="195" t="str">
        <f t="shared" si="725"/>
        <v/>
      </c>
      <c r="AW349" s="196"/>
      <c r="AX349" s="195" t="str">
        <f t="shared" si="726"/>
        <v/>
      </c>
      <c r="AY349" s="195" t="str">
        <f t="shared" si="726"/>
        <v/>
      </c>
      <c r="AZ349" s="195" t="str">
        <f t="shared" si="726"/>
        <v/>
      </c>
      <c r="BA349" s="195" t="str">
        <f t="shared" si="726"/>
        <v/>
      </c>
    </row>
    <row r="350" spans="1:53" s="17" customFormat="1" ht="18" customHeight="1" thickTop="1" thickBot="1">
      <c r="A350" s="343">
        <v>113</v>
      </c>
      <c r="B350" s="397" t="s">
        <v>1234</v>
      </c>
      <c r="C350" s="399"/>
      <c r="D350" s="399" t="str">
        <f>IF(C350&gt;0,VLOOKUP(C350,女子登録情報!$A$1:$H$2000,3,0),"")</f>
        <v/>
      </c>
      <c r="E350" s="399" t="str">
        <f>IF(C350&gt;0,VLOOKUP(C350,女子登録情報!$A$1:$H$2000,4,0),"")</f>
        <v/>
      </c>
      <c r="F350" s="97" t="str">
        <f>IF(C350&gt;0,VLOOKUP(C350,女子登録情報!$A$1:$H$2000,8,0),"")</f>
        <v/>
      </c>
      <c r="G350" s="352" t="e">
        <f>IF(F351&gt;0,VLOOKUP(F351,女子登録情報!$M$2:$N$48,2,0),"")</f>
        <v>#N/A</v>
      </c>
      <c r="H350" s="352" t="str">
        <f>IF(C350&gt;0,TEXT(C350,"100000000"),"")</f>
        <v/>
      </c>
      <c r="I350" s="6" t="s">
        <v>29</v>
      </c>
      <c r="J350" s="99"/>
      <c r="K350" s="7" t="str">
        <f>IF(J350&gt;0,VLOOKUP(J350,女子登録情報!$J$1:$K$21,2,0),"")</f>
        <v/>
      </c>
      <c r="L350" s="6" t="s">
        <v>32</v>
      </c>
      <c r="M350" s="205"/>
      <c r="N350" s="101" t="str">
        <f t="shared" si="722"/>
        <v/>
      </c>
      <c r="O350" s="197"/>
      <c r="P350" s="373"/>
      <c r="Q350" s="374"/>
      <c r="R350" s="375"/>
      <c r="S350" s="329" t="str">
        <f>IF(C350="","",IF(COUNTIF('様式Ⅱ(女子4×100mR)'!$C$18:$C$29,C350)=0,"",$A$5))</f>
        <v/>
      </c>
      <c r="T350" s="329" t="str">
        <f>IF(C350="","",IF(COUNTIF('様式Ⅱ(女子4×400mR)'!$C$18:$C$29,C350)=0,"",$A$5))</f>
        <v/>
      </c>
      <c r="Y350" s="195" t="str">
        <f>IF(C350="","",COUNTIF($B$14:$C$462,C350))</f>
        <v/>
      </c>
      <c r="Z350" s="195" t="str">
        <f t="shared" ref="Z350" si="760">IF(C350="","",COUNTIF($J$14:$J$463,J350))</f>
        <v/>
      </c>
      <c r="AA350" s="195" t="str">
        <f t="shared" ref="AA350" si="761">IF(C350="","",IF(AND(Y350&gt;1,Z350&gt;1),1,""))</f>
        <v/>
      </c>
      <c r="AB350" s="195" t="str">
        <f t="shared" si="729"/>
        <v/>
      </c>
      <c r="AC350" s="195" t="str">
        <f t="shared" si="730"/>
        <v/>
      </c>
      <c r="AD350" s="195" t="str">
        <f t="shared" si="731"/>
        <v/>
      </c>
      <c r="AE350" s="195" t="str">
        <f t="shared" si="715"/>
        <v/>
      </c>
      <c r="AF350" s="195" t="str">
        <f t="shared" si="712"/>
        <v/>
      </c>
      <c r="AG350" s="195" t="str">
        <f t="shared" si="712"/>
        <v/>
      </c>
      <c r="AH350" s="195" t="str">
        <f t="shared" si="712"/>
        <v/>
      </c>
      <c r="AI350" s="195" t="str">
        <f t="shared" si="712"/>
        <v/>
      </c>
      <c r="AJ350" s="195" t="str">
        <f t="shared" si="712"/>
        <v/>
      </c>
      <c r="AK350" s="195" t="str">
        <f t="shared" si="712"/>
        <v/>
      </c>
      <c r="AL350" s="195" t="str">
        <f t="shared" si="712"/>
        <v/>
      </c>
      <c r="AM350" s="195" t="str">
        <f t="shared" si="712"/>
        <v/>
      </c>
      <c r="AN350" s="195" t="str">
        <f t="shared" si="712"/>
        <v/>
      </c>
      <c r="AO350" s="195" t="str">
        <f t="shared" si="712"/>
        <v/>
      </c>
      <c r="AP350" s="195" t="str">
        <f t="shared" si="712"/>
        <v/>
      </c>
      <c r="AQ350" s="196" t="str">
        <f>IF(J350&gt;0,"",IF(J351&gt;0,1,""))</f>
        <v/>
      </c>
      <c r="AR350" s="196" t="str">
        <f>IF(J350="","",IF(C350&gt;0,"",1))</f>
        <v/>
      </c>
      <c r="AS350" s="195" t="str">
        <f t="shared" ref="AS350:AV365" si="762">IF($J350="","",COUNTIF($M350,AS$13))</f>
        <v/>
      </c>
      <c r="AT350" s="195" t="str">
        <f t="shared" si="762"/>
        <v/>
      </c>
      <c r="AU350" s="195" t="str">
        <f t="shared" si="762"/>
        <v/>
      </c>
      <c r="AV350" s="195" t="str">
        <f t="shared" si="762"/>
        <v/>
      </c>
      <c r="AW350" s="196">
        <f>COUNTIF($C$14:C350,C350)</f>
        <v>0</v>
      </c>
      <c r="AX350" s="195" t="str">
        <f t="shared" ref="AX350:BA365" si="763">IF($J350="","",COUNTIF($M350,AX$13))</f>
        <v/>
      </c>
      <c r="AY350" s="195" t="str">
        <f t="shared" si="763"/>
        <v/>
      </c>
      <c r="AZ350" s="195" t="str">
        <f t="shared" si="763"/>
        <v/>
      </c>
      <c r="BA350" s="195" t="str">
        <f t="shared" si="763"/>
        <v/>
      </c>
    </row>
    <row r="351" spans="1:53" s="17" customFormat="1" ht="18" customHeight="1" thickBot="1">
      <c r="A351" s="344"/>
      <c r="B351" s="398"/>
      <c r="C351" s="400"/>
      <c r="D351" s="400"/>
      <c r="E351" s="400"/>
      <c r="F351" s="98" t="str">
        <f>IF(C350&gt;0,VLOOKUP(C350,女子登録情報!$A$1:$H$2000,5,0),"")</f>
        <v/>
      </c>
      <c r="G351" s="353"/>
      <c r="H351" s="353"/>
      <c r="I351" s="9" t="s">
        <v>33</v>
      </c>
      <c r="J351" s="99"/>
      <c r="K351" s="7" t="str">
        <f>IF(J351&gt;0,VLOOKUP(J351,女子登録情報!$J$2:$K$21,2,0),"")</f>
        <v/>
      </c>
      <c r="L351" s="9" t="s">
        <v>34</v>
      </c>
      <c r="M351" s="213"/>
      <c r="N351" s="101" t="str">
        <f t="shared" si="722"/>
        <v/>
      </c>
      <c r="O351" s="197"/>
      <c r="P351" s="387"/>
      <c r="Q351" s="388"/>
      <c r="R351" s="389"/>
      <c r="S351" s="330"/>
      <c r="T351" s="330"/>
      <c r="Y351" s="195" t="str">
        <f>IF(C350="","",COUNTIF($B$14:$C$462,C350))</f>
        <v/>
      </c>
      <c r="Z351" s="195" t="str">
        <f t="shared" ref="Z351" si="764">IF(C350="","",COUNTIF($J$14:$J$463,J351))</f>
        <v/>
      </c>
      <c r="AA351" s="195" t="str">
        <f t="shared" ref="AA351" si="765">IF(C350="","",IF(AND(Y351&gt;1,Z351&gt;1),1,""))</f>
        <v/>
      </c>
      <c r="AB351" s="195" t="str">
        <f t="shared" si="729"/>
        <v/>
      </c>
      <c r="AC351" s="195" t="str">
        <f t="shared" si="730"/>
        <v/>
      </c>
      <c r="AD351" s="195" t="str">
        <f t="shared" si="731"/>
        <v/>
      </c>
      <c r="AE351" s="195" t="str">
        <f t="shared" si="715"/>
        <v/>
      </c>
      <c r="AF351" s="195" t="str">
        <f t="shared" si="712"/>
        <v/>
      </c>
      <c r="AG351" s="195" t="str">
        <f t="shared" si="712"/>
        <v/>
      </c>
      <c r="AH351" s="195" t="str">
        <f t="shared" si="712"/>
        <v/>
      </c>
      <c r="AI351" s="195" t="str">
        <f t="shared" si="712"/>
        <v/>
      </c>
      <c r="AJ351" s="195" t="str">
        <f t="shared" si="712"/>
        <v/>
      </c>
      <c r="AK351" s="195" t="str">
        <f t="shared" si="712"/>
        <v/>
      </c>
      <c r="AL351" s="195" t="str">
        <f t="shared" si="712"/>
        <v/>
      </c>
      <c r="AM351" s="195" t="str">
        <f t="shared" si="712"/>
        <v/>
      </c>
      <c r="AN351" s="195" t="str">
        <f t="shared" si="712"/>
        <v/>
      </c>
      <c r="AO351" s="195" t="str">
        <f t="shared" si="712"/>
        <v/>
      </c>
      <c r="AP351" s="195" t="str">
        <f t="shared" si="712"/>
        <v/>
      </c>
      <c r="AQ351" s="196" t="str">
        <f>IF(J351&gt;0,"",IF(J352&gt;0,1,""))</f>
        <v/>
      </c>
      <c r="AR351" s="196" t="str">
        <f>IF(J351="","",IF(C350&gt;0,"",1))</f>
        <v/>
      </c>
      <c r="AS351" s="195" t="str">
        <f t="shared" si="762"/>
        <v/>
      </c>
      <c r="AT351" s="195" t="str">
        <f t="shared" si="762"/>
        <v/>
      </c>
      <c r="AU351" s="195" t="str">
        <f t="shared" si="762"/>
        <v/>
      </c>
      <c r="AV351" s="195" t="str">
        <f t="shared" si="762"/>
        <v/>
      </c>
      <c r="AW351" s="196"/>
      <c r="AX351" s="195" t="str">
        <f t="shared" si="763"/>
        <v/>
      </c>
      <c r="AY351" s="195" t="str">
        <f t="shared" si="763"/>
        <v/>
      </c>
      <c r="AZ351" s="195" t="str">
        <f t="shared" si="763"/>
        <v/>
      </c>
      <c r="BA351" s="195" t="str">
        <f t="shared" si="763"/>
        <v/>
      </c>
    </row>
    <row r="352" spans="1:53" s="17" customFormat="1" ht="18" customHeight="1" thickBot="1">
      <c r="A352" s="345"/>
      <c r="B352" s="401" t="s">
        <v>35</v>
      </c>
      <c r="C352" s="392"/>
      <c r="D352" s="102"/>
      <c r="E352" s="102"/>
      <c r="F352" s="103"/>
      <c r="G352" s="354"/>
      <c r="H352" s="354"/>
      <c r="I352" s="10" t="s">
        <v>36</v>
      </c>
      <c r="J352" s="100"/>
      <c r="K352" s="11" t="str">
        <f>IF(J352&gt;0,VLOOKUP(J352,女子登録情報!$J$2:$K$21,2,0),"")</f>
        <v/>
      </c>
      <c r="L352" s="12" t="s">
        <v>37</v>
      </c>
      <c r="M352" s="214"/>
      <c r="N352" s="101" t="str">
        <f t="shared" si="722"/>
        <v/>
      </c>
      <c r="O352" s="200"/>
      <c r="P352" s="394"/>
      <c r="Q352" s="395"/>
      <c r="R352" s="396"/>
      <c r="S352" s="331"/>
      <c r="T352" s="331"/>
      <c r="Y352" s="195" t="str">
        <f>IF(C350="","",COUNTIF($B$14:$C$462,C350))</f>
        <v/>
      </c>
      <c r="Z352" s="195" t="str">
        <f t="shared" ref="Z352" si="766">IF(C350="","",COUNTIF($J$14:$J$463,J352))</f>
        <v/>
      </c>
      <c r="AA352" s="195" t="str">
        <f t="shared" ref="AA352" si="767">IF(C350="","",IF(AND(Y352&gt;1,Z352&gt;1),1,""))</f>
        <v/>
      </c>
      <c r="AB352" s="195" t="str">
        <f t="shared" si="729"/>
        <v/>
      </c>
      <c r="AC352" s="195" t="str">
        <f t="shared" si="730"/>
        <v/>
      </c>
      <c r="AD352" s="195" t="str">
        <f t="shared" si="731"/>
        <v/>
      </c>
      <c r="AE352" s="195" t="str">
        <f t="shared" si="715"/>
        <v/>
      </c>
      <c r="AF352" s="195" t="str">
        <f t="shared" si="712"/>
        <v/>
      </c>
      <c r="AG352" s="195" t="str">
        <f t="shared" si="712"/>
        <v/>
      </c>
      <c r="AH352" s="195" t="str">
        <f t="shared" ref="AF352:AP375" si="768">IF($J352="","",COUNTIF($M352,AH$13))</f>
        <v/>
      </c>
      <c r="AI352" s="195" t="str">
        <f t="shared" si="768"/>
        <v/>
      </c>
      <c r="AJ352" s="195" t="str">
        <f t="shared" si="768"/>
        <v/>
      </c>
      <c r="AK352" s="195" t="str">
        <f t="shared" si="768"/>
        <v/>
      </c>
      <c r="AL352" s="195" t="str">
        <f t="shared" si="768"/>
        <v/>
      </c>
      <c r="AM352" s="195" t="str">
        <f t="shared" si="768"/>
        <v/>
      </c>
      <c r="AN352" s="195" t="str">
        <f t="shared" si="768"/>
        <v/>
      </c>
      <c r="AO352" s="195" t="str">
        <f t="shared" si="768"/>
        <v/>
      </c>
      <c r="AP352" s="195" t="str">
        <f t="shared" si="768"/>
        <v/>
      </c>
      <c r="AQ352" s="196" t="str">
        <f>IF(C350="","",IF(S350&gt;0,"",IF(T350&gt;0,"",IF(COUNTBLANK(J350:J352)&lt;3,"",1))))</f>
        <v/>
      </c>
      <c r="AR352" s="196" t="str">
        <f>IF(J352="","",IF(C350&gt;0,"",1))</f>
        <v/>
      </c>
      <c r="AS352" s="195" t="str">
        <f t="shared" si="762"/>
        <v/>
      </c>
      <c r="AT352" s="195" t="str">
        <f t="shared" si="762"/>
        <v/>
      </c>
      <c r="AU352" s="195" t="str">
        <f t="shared" si="762"/>
        <v/>
      </c>
      <c r="AV352" s="195" t="str">
        <f t="shared" si="762"/>
        <v/>
      </c>
      <c r="AW352" s="196"/>
      <c r="AX352" s="195" t="str">
        <f t="shared" si="763"/>
        <v/>
      </c>
      <c r="AY352" s="195" t="str">
        <f t="shared" si="763"/>
        <v/>
      </c>
      <c r="AZ352" s="195" t="str">
        <f t="shared" si="763"/>
        <v/>
      </c>
      <c r="BA352" s="195" t="str">
        <f t="shared" si="763"/>
        <v/>
      </c>
    </row>
    <row r="353" spans="1:53" s="17" customFormat="1" ht="18" customHeight="1" thickTop="1" thickBot="1">
      <c r="A353" s="343">
        <v>114</v>
      </c>
      <c r="B353" s="397" t="s">
        <v>1234</v>
      </c>
      <c r="C353" s="399"/>
      <c r="D353" s="399" t="str">
        <f>IF(C353&gt;0,VLOOKUP(C353,女子登録情報!$A$1:$H$2000,3,0),"")</f>
        <v/>
      </c>
      <c r="E353" s="399" t="str">
        <f>IF(C353&gt;0,VLOOKUP(C353,女子登録情報!$A$1:$H$2000,4,0),"")</f>
        <v/>
      </c>
      <c r="F353" s="97" t="str">
        <f>IF(C353&gt;0,VLOOKUP(C353,女子登録情報!$A$1:$H$2000,8,0),"")</f>
        <v/>
      </c>
      <c r="G353" s="352" t="e">
        <f>IF(F354&gt;0,VLOOKUP(F354,女子登録情報!$M$2:$N$48,2,0),"")</f>
        <v>#N/A</v>
      </c>
      <c r="H353" s="352" t="str">
        <f>IF(C353&gt;0,TEXT(C353,"100000000"),"")</f>
        <v/>
      </c>
      <c r="I353" s="6" t="s">
        <v>29</v>
      </c>
      <c r="J353" s="99"/>
      <c r="K353" s="7" t="str">
        <f>IF(J353&gt;0,VLOOKUP(J353,女子登録情報!$J$1:$K$21,2,0),"")</f>
        <v/>
      </c>
      <c r="L353" s="6" t="s">
        <v>32</v>
      </c>
      <c r="M353" s="205"/>
      <c r="N353" s="101" t="str">
        <f t="shared" si="722"/>
        <v/>
      </c>
      <c r="O353" s="197"/>
      <c r="P353" s="373"/>
      <c r="Q353" s="374"/>
      <c r="R353" s="375"/>
      <c r="S353" s="329" t="str">
        <f>IF(C353="","",IF(COUNTIF('様式Ⅱ(女子4×100mR)'!$C$18:$C$29,C353)=0,"",$A$5))</f>
        <v/>
      </c>
      <c r="T353" s="329" t="str">
        <f>IF(C353="","",IF(COUNTIF('様式Ⅱ(女子4×400mR)'!$C$18:$C$29,C353)=0,"",$A$5))</f>
        <v/>
      </c>
      <c r="Y353" s="195" t="str">
        <f>IF(C353="","",COUNTIF($B$14:$C$462,C353))</f>
        <v/>
      </c>
      <c r="Z353" s="195" t="str">
        <f t="shared" ref="Z353" si="769">IF(C353="","",COUNTIF($J$14:$J$463,J353))</f>
        <v/>
      </c>
      <c r="AA353" s="195" t="str">
        <f t="shared" ref="AA353" si="770">IF(C353="","",IF(AND(Y353&gt;1,Z353&gt;1),1,""))</f>
        <v/>
      </c>
      <c r="AB353" s="195" t="str">
        <f t="shared" si="729"/>
        <v/>
      </c>
      <c r="AC353" s="195" t="str">
        <f t="shared" si="730"/>
        <v/>
      </c>
      <c r="AD353" s="195" t="str">
        <f t="shared" si="731"/>
        <v/>
      </c>
      <c r="AE353" s="195" t="str">
        <f t="shared" si="715"/>
        <v/>
      </c>
      <c r="AF353" s="195" t="str">
        <f t="shared" si="768"/>
        <v/>
      </c>
      <c r="AG353" s="195" t="str">
        <f t="shared" si="768"/>
        <v/>
      </c>
      <c r="AH353" s="195" t="str">
        <f t="shared" si="768"/>
        <v/>
      </c>
      <c r="AI353" s="195" t="str">
        <f t="shared" si="768"/>
        <v/>
      </c>
      <c r="AJ353" s="195" t="str">
        <f t="shared" si="768"/>
        <v/>
      </c>
      <c r="AK353" s="195" t="str">
        <f t="shared" si="768"/>
        <v/>
      </c>
      <c r="AL353" s="195" t="str">
        <f t="shared" si="768"/>
        <v/>
      </c>
      <c r="AM353" s="195" t="str">
        <f t="shared" si="768"/>
        <v/>
      </c>
      <c r="AN353" s="195" t="str">
        <f t="shared" si="768"/>
        <v/>
      </c>
      <c r="AO353" s="195" t="str">
        <f t="shared" si="768"/>
        <v/>
      </c>
      <c r="AP353" s="195" t="str">
        <f t="shared" si="768"/>
        <v/>
      </c>
      <c r="AQ353" s="196" t="str">
        <f>IF(J353&gt;0,"",IF(J354&gt;0,1,""))</f>
        <v/>
      </c>
      <c r="AR353" s="196" t="str">
        <f>IF(J353="","",IF(C353&gt;0,"",1))</f>
        <v/>
      </c>
      <c r="AS353" s="195" t="str">
        <f t="shared" si="762"/>
        <v/>
      </c>
      <c r="AT353" s="195" t="str">
        <f t="shared" si="762"/>
        <v/>
      </c>
      <c r="AU353" s="195" t="str">
        <f t="shared" si="762"/>
        <v/>
      </c>
      <c r="AV353" s="195" t="str">
        <f t="shared" si="762"/>
        <v/>
      </c>
      <c r="AW353" s="196">
        <f>COUNTIF($C$14:C353,C353)</f>
        <v>0</v>
      </c>
      <c r="AX353" s="195" t="str">
        <f t="shared" si="763"/>
        <v/>
      </c>
      <c r="AY353" s="195" t="str">
        <f t="shared" si="763"/>
        <v/>
      </c>
      <c r="AZ353" s="195" t="str">
        <f t="shared" si="763"/>
        <v/>
      </c>
      <c r="BA353" s="195" t="str">
        <f t="shared" si="763"/>
        <v/>
      </c>
    </row>
    <row r="354" spans="1:53" s="17" customFormat="1" ht="18" customHeight="1" thickBot="1">
      <c r="A354" s="344"/>
      <c r="B354" s="398"/>
      <c r="C354" s="400"/>
      <c r="D354" s="400"/>
      <c r="E354" s="400"/>
      <c r="F354" s="98" t="str">
        <f>IF(C353&gt;0,VLOOKUP(C353,女子登録情報!$A$1:$H$2000,5,0),"")</f>
        <v/>
      </c>
      <c r="G354" s="353"/>
      <c r="H354" s="353"/>
      <c r="I354" s="9" t="s">
        <v>33</v>
      </c>
      <c r="J354" s="99"/>
      <c r="K354" s="7" t="str">
        <f>IF(J354&gt;0,VLOOKUP(J354,女子登録情報!$J$2:$K$21,2,0),"")</f>
        <v/>
      </c>
      <c r="L354" s="9" t="s">
        <v>34</v>
      </c>
      <c r="M354" s="213"/>
      <c r="N354" s="101" t="str">
        <f t="shared" si="722"/>
        <v/>
      </c>
      <c r="O354" s="197"/>
      <c r="P354" s="387"/>
      <c r="Q354" s="388"/>
      <c r="R354" s="389"/>
      <c r="S354" s="330"/>
      <c r="T354" s="330"/>
      <c r="Y354" s="195" t="str">
        <f>IF(C353="","",COUNTIF($B$14:$C$462,C353))</f>
        <v/>
      </c>
      <c r="Z354" s="195" t="str">
        <f t="shared" ref="Z354" si="771">IF(C353="","",COUNTIF($J$14:$J$463,J354))</f>
        <v/>
      </c>
      <c r="AA354" s="195" t="str">
        <f t="shared" ref="AA354" si="772">IF(C353="","",IF(AND(Y354&gt;1,Z354&gt;1),1,""))</f>
        <v/>
      </c>
      <c r="AB354" s="195" t="str">
        <f t="shared" si="729"/>
        <v/>
      </c>
      <c r="AC354" s="195" t="str">
        <f t="shared" si="730"/>
        <v/>
      </c>
      <c r="AD354" s="195" t="str">
        <f t="shared" si="731"/>
        <v/>
      </c>
      <c r="AE354" s="195" t="str">
        <f t="shared" si="715"/>
        <v/>
      </c>
      <c r="AF354" s="195" t="str">
        <f t="shared" si="768"/>
        <v/>
      </c>
      <c r="AG354" s="195" t="str">
        <f t="shared" si="768"/>
        <v/>
      </c>
      <c r="AH354" s="195" t="str">
        <f t="shared" si="768"/>
        <v/>
      </c>
      <c r="AI354" s="195" t="str">
        <f t="shared" si="768"/>
        <v/>
      </c>
      <c r="AJ354" s="195" t="str">
        <f t="shared" si="768"/>
        <v/>
      </c>
      <c r="AK354" s="195" t="str">
        <f t="shared" si="768"/>
        <v/>
      </c>
      <c r="AL354" s="195" t="str">
        <f t="shared" si="768"/>
        <v/>
      </c>
      <c r="AM354" s="195" t="str">
        <f t="shared" si="768"/>
        <v/>
      </c>
      <c r="AN354" s="195" t="str">
        <f t="shared" si="768"/>
        <v/>
      </c>
      <c r="AO354" s="195" t="str">
        <f t="shared" si="768"/>
        <v/>
      </c>
      <c r="AP354" s="195" t="str">
        <f t="shared" si="768"/>
        <v/>
      </c>
      <c r="AQ354" s="196" t="str">
        <f>IF(J354&gt;0,"",IF(J355&gt;0,1,""))</f>
        <v/>
      </c>
      <c r="AR354" s="196" t="str">
        <f>IF(J354="","",IF(C353&gt;0,"",1))</f>
        <v/>
      </c>
      <c r="AS354" s="195" t="str">
        <f t="shared" si="762"/>
        <v/>
      </c>
      <c r="AT354" s="195" t="str">
        <f t="shared" si="762"/>
        <v/>
      </c>
      <c r="AU354" s="195" t="str">
        <f t="shared" si="762"/>
        <v/>
      </c>
      <c r="AV354" s="195" t="str">
        <f t="shared" si="762"/>
        <v/>
      </c>
      <c r="AW354" s="196"/>
      <c r="AX354" s="195" t="str">
        <f t="shared" si="763"/>
        <v/>
      </c>
      <c r="AY354" s="195" t="str">
        <f t="shared" si="763"/>
        <v/>
      </c>
      <c r="AZ354" s="195" t="str">
        <f t="shared" si="763"/>
        <v/>
      </c>
      <c r="BA354" s="195" t="str">
        <f t="shared" si="763"/>
        <v/>
      </c>
    </row>
    <row r="355" spans="1:53" s="17" customFormat="1" ht="18" customHeight="1" thickBot="1">
      <c r="A355" s="345"/>
      <c r="B355" s="401" t="s">
        <v>35</v>
      </c>
      <c r="C355" s="392"/>
      <c r="D355" s="102"/>
      <c r="E355" s="102"/>
      <c r="F355" s="103"/>
      <c r="G355" s="354"/>
      <c r="H355" s="354"/>
      <c r="I355" s="10" t="s">
        <v>36</v>
      </c>
      <c r="J355" s="100"/>
      <c r="K355" s="11" t="str">
        <f>IF(J355&gt;0,VLOOKUP(J355,女子登録情報!$J$2:$K$21,2,0),"")</f>
        <v/>
      </c>
      <c r="L355" s="12" t="s">
        <v>37</v>
      </c>
      <c r="M355" s="214"/>
      <c r="N355" s="101" t="str">
        <f t="shared" si="722"/>
        <v/>
      </c>
      <c r="O355" s="200"/>
      <c r="P355" s="394"/>
      <c r="Q355" s="395"/>
      <c r="R355" s="396"/>
      <c r="S355" s="331"/>
      <c r="T355" s="331"/>
      <c r="Y355" s="195" t="str">
        <f>IF(C353="","",COUNTIF($B$14:$C$462,C353))</f>
        <v/>
      </c>
      <c r="Z355" s="195" t="str">
        <f t="shared" ref="Z355" si="773">IF(C353="","",COUNTIF($J$14:$J$463,J355))</f>
        <v/>
      </c>
      <c r="AA355" s="195" t="str">
        <f t="shared" ref="AA355" si="774">IF(C353="","",IF(AND(Y355&gt;1,Z355&gt;1),1,""))</f>
        <v/>
      </c>
      <c r="AB355" s="195" t="str">
        <f t="shared" si="729"/>
        <v/>
      </c>
      <c r="AC355" s="195" t="str">
        <f t="shared" si="730"/>
        <v/>
      </c>
      <c r="AD355" s="195" t="str">
        <f t="shared" si="731"/>
        <v/>
      </c>
      <c r="AE355" s="195" t="str">
        <f t="shared" si="715"/>
        <v/>
      </c>
      <c r="AF355" s="195" t="str">
        <f t="shared" si="768"/>
        <v/>
      </c>
      <c r="AG355" s="195" t="str">
        <f t="shared" si="768"/>
        <v/>
      </c>
      <c r="AH355" s="195" t="str">
        <f t="shared" si="768"/>
        <v/>
      </c>
      <c r="AI355" s="195" t="str">
        <f t="shared" si="768"/>
        <v/>
      </c>
      <c r="AJ355" s="195" t="str">
        <f t="shared" si="768"/>
        <v/>
      </c>
      <c r="AK355" s="195" t="str">
        <f t="shared" si="768"/>
        <v/>
      </c>
      <c r="AL355" s="195" t="str">
        <f t="shared" si="768"/>
        <v/>
      </c>
      <c r="AM355" s="195" t="str">
        <f t="shared" si="768"/>
        <v/>
      </c>
      <c r="AN355" s="195" t="str">
        <f t="shared" si="768"/>
        <v/>
      </c>
      <c r="AO355" s="195" t="str">
        <f t="shared" si="768"/>
        <v/>
      </c>
      <c r="AP355" s="195" t="str">
        <f t="shared" si="768"/>
        <v/>
      </c>
      <c r="AQ355" s="196" t="str">
        <f>IF(C353="","",IF(S353&gt;0,"",IF(T353&gt;0,"",IF(COUNTBLANK(J353:J355)&lt;3,"",1))))</f>
        <v/>
      </c>
      <c r="AR355" s="196" t="str">
        <f>IF(J355="","",IF(C353&gt;0,"",1))</f>
        <v/>
      </c>
      <c r="AS355" s="195" t="str">
        <f t="shared" si="762"/>
        <v/>
      </c>
      <c r="AT355" s="195" t="str">
        <f t="shared" si="762"/>
        <v/>
      </c>
      <c r="AU355" s="195" t="str">
        <f t="shared" si="762"/>
        <v/>
      </c>
      <c r="AV355" s="195" t="str">
        <f t="shared" si="762"/>
        <v/>
      </c>
      <c r="AW355" s="196"/>
      <c r="AX355" s="195" t="str">
        <f t="shared" si="763"/>
        <v/>
      </c>
      <c r="AY355" s="195" t="str">
        <f t="shared" si="763"/>
        <v/>
      </c>
      <c r="AZ355" s="195" t="str">
        <f t="shared" si="763"/>
        <v/>
      </c>
      <c r="BA355" s="195" t="str">
        <f t="shared" si="763"/>
        <v/>
      </c>
    </row>
    <row r="356" spans="1:53" s="17" customFormat="1" ht="18" customHeight="1" thickTop="1" thickBot="1">
      <c r="A356" s="343">
        <v>115</v>
      </c>
      <c r="B356" s="397" t="s">
        <v>1234</v>
      </c>
      <c r="C356" s="399"/>
      <c r="D356" s="399" t="str">
        <f>IF(C356&gt;0,VLOOKUP(C356,女子登録情報!$A$1:$H$2000,3,0),"")</f>
        <v/>
      </c>
      <c r="E356" s="399" t="str">
        <f>IF(C356&gt;0,VLOOKUP(C356,女子登録情報!$A$1:$H$2000,4,0),"")</f>
        <v/>
      </c>
      <c r="F356" s="97" t="str">
        <f>IF(C356&gt;0,VLOOKUP(C356,女子登録情報!$A$1:$H$2000,8,0),"")</f>
        <v/>
      </c>
      <c r="G356" s="352" t="e">
        <f>IF(F357&gt;0,VLOOKUP(F357,女子登録情報!$M$2:$N$48,2,0),"")</f>
        <v>#N/A</v>
      </c>
      <c r="H356" s="352" t="str">
        <f>IF(C356&gt;0,TEXT(C356,"100000000"),"")</f>
        <v/>
      </c>
      <c r="I356" s="6" t="s">
        <v>29</v>
      </c>
      <c r="J356" s="99"/>
      <c r="K356" s="7" t="str">
        <f>IF(J356&gt;0,VLOOKUP(J356,女子登録情報!$J$1:$K$21,2,0),"")</f>
        <v/>
      </c>
      <c r="L356" s="6" t="s">
        <v>32</v>
      </c>
      <c r="M356" s="205"/>
      <c r="N356" s="101" t="str">
        <f t="shared" si="722"/>
        <v/>
      </c>
      <c r="O356" s="197"/>
      <c r="P356" s="373"/>
      <c r="Q356" s="374"/>
      <c r="R356" s="375"/>
      <c r="S356" s="329" t="str">
        <f>IF(C356="","",IF(COUNTIF('様式Ⅱ(女子4×100mR)'!$C$18:$C$29,C356)=0,"",$A$5))</f>
        <v/>
      </c>
      <c r="T356" s="329" t="str">
        <f>IF(C356="","",IF(COUNTIF('様式Ⅱ(女子4×400mR)'!$C$18:$C$29,C356)=0,"",$A$5))</f>
        <v/>
      </c>
      <c r="Y356" s="195" t="str">
        <f>IF(C356="","",COUNTIF($B$14:$C$462,C356))</f>
        <v/>
      </c>
      <c r="Z356" s="195" t="str">
        <f t="shared" ref="Z356" si="775">IF(C356="","",COUNTIF($J$14:$J$463,J356))</f>
        <v/>
      </c>
      <c r="AA356" s="195" t="str">
        <f t="shared" ref="AA356" si="776">IF(C356="","",IF(AND(Y356&gt;1,Z356&gt;1),1,""))</f>
        <v/>
      </c>
      <c r="AB356" s="195" t="str">
        <f t="shared" si="729"/>
        <v/>
      </c>
      <c r="AC356" s="195" t="str">
        <f t="shared" si="730"/>
        <v/>
      </c>
      <c r="AD356" s="195" t="str">
        <f t="shared" si="731"/>
        <v/>
      </c>
      <c r="AE356" s="195" t="str">
        <f t="shared" si="715"/>
        <v/>
      </c>
      <c r="AF356" s="195" t="str">
        <f t="shared" si="768"/>
        <v/>
      </c>
      <c r="AG356" s="195" t="str">
        <f t="shared" si="768"/>
        <v/>
      </c>
      <c r="AH356" s="195" t="str">
        <f t="shared" si="768"/>
        <v/>
      </c>
      <c r="AI356" s="195" t="str">
        <f t="shared" si="768"/>
        <v/>
      </c>
      <c r="AJ356" s="195" t="str">
        <f t="shared" si="768"/>
        <v/>
      </c>
      <c r="AK356" s="195" t="str">
        <f t="shared" si="768"/>
        <v/>
      </c>
      <c r="AL356" s="195" t="str">
        <f t="shared" si="768"/>
        <v/>
      </c>
      <c r="AM356" s="195" t="str">
        <f t="shared" si="768"/>
        <v/>
      </c>
      <c r="AN356" s="195" t="str">
        <f t="shared" si="768"/>
        <v/>
      </c>
      <c r="AO356" s="195" t="str">
        <f t="shared" si="768"/>
        <v/>
      </c>
      <c r="AP356" s="195" t="str">
        <f t="shared" si="768"/>
        <v/>
      </c>
      <c r="AQ356" s="196" t="str">
        <f>IF(J356&gt;0,"",IF(J357&gt;0,1,""))</f>
        <v/>
      </c>
      <c r="AR356" s="196" t="str">
        <f>IF(J356="","",IF(C356&gt;0,"",1))</f>
        <v/>
      </c>
      <c r="AS356" s="195" t="str">
        <f t="shared" si="762"/>
        <v/>
      </c>
      <c r="AT356" s="195" t="str">
        <f t="shared" si="762"/>
        <v/>
      </c>
      <c r="AU356" s="195" t="str">
        <f t="shared" si="762"/>
        <v/>
      </c>
      <c r="AV356" s="195" t="str">
        <f t="shared" si="762"/>
        <v/>
      </c>
      <c r="AW356" s="196">
        <f>COUNTIF($C$14:C356,C356)</f>
        <v>0</v>
      </c>
      <c r="AX356" s="195" t="str">
        <f t="shared" si="763"/>
        <v/>
      </c>
      <c r="AY356" s="195" t="str">
        <f t="shared" si="763"/>
        <v/>
      </c>
      <c r="AZ356" s="195" t="str">
        <f t="shared" si="763"/>
        <v/>
      </c>
      <c r="BA356" s="195" t="str">
        <f t="shared" si="763"/>
        <v/>
      </c>
    </row>
    <row r="357" spans="1:53" s="17" customFormat="1" ht="18" customHeight="1" thickBot="1">
      <c r="A357" s="344"/>
      <c r="B357" s="398"/>
      <c r="C357" s="400"/>
      <c r="D357" s="400"/>
      <c r="E357" s="400"/>
      <c r="F357" s="98" t="str">
        <f>IF(C356&gt;0,VLOOKUP(C356,女子登録情報!$A$1:$H$2000,5,0),"")</f>
        <v/>
      </c>
      <c r="G357" s="353"/>
      <c r="H357" s="353"/>
      <c r="I357" s="9" t="s">
        <v>33</v>
      </c>
      <c r="J357" s="99"/>
      <c r="K357" s="7" t="str">
        <f>IF(J357&gt;0,VLOOKUP(J357,女子登録情報!$J$2:$K$21,2,0),"")</f>
        <v/>
      </c>
      <c r="L357" s="9" t="s">
        <v>34</v>
      </c>
      <c r="M357" s="213"/>
      <c r="N357" s="101" t="str">
        <f t="shared" si="722"/>
        <v/>
      </c>
      <c r="O357" s="197"/>
      <c r="P357" s="387"/>
      <c r="Q357" s="388"/>
      <c r="R357" s="389"/>
      <c r="S357" s="330"/>
      <c r="T357" s="330"/>
      <c r="Y357" s="195" t="str">
        <f>IF(C356="","",COUNTIF($B$14:$C$462,C356))</f>
        <v/>
      </c>
      <c r="Z357" s="195" t="str">
        <f t="shared" ref="Z357" si="777">IF(C356="","",COUNTIF($J$14:$J$463,J357))</f>
        <v/>
      </c>
      <c r="AA357" s="195" t="str">
        <f t="shared" ref="AA357" si="778">IF(C356="","",IF(AND(Y357&gt;1,Z357&gt;1),1,""))</f>
        <v/>
      </c>
      <c r="AB357" s="195" t="str">
        <f t="shared" si="729"/>
        <v/>
      </c>
      <c r="AC357" s="195" t="str">
        <f t="shared" si="730"/>
        <v/>
      </c>
      <c r="AD357" s="195" t="str">
        <f t="shared" si="731"/>
        <v/>
      </c>
      <c r="AE357" s="195" t="str">
        <f t="shared" si="715"/>
        <v/>
      </c>
      <c r="AF357" s="195" t="str">
        <f t="shared" si="768"/>
        <v/>
      </c>
      <c r="AG357" s="195" t="str">
        <f t="shared" si="768"/>
        <v/>
      </c>
      <c r="AH357" s="195" t="str">
        <f t="shared" si="768"/>
        <v/>
      </c>
      <c r="AI357" s="195" t="str">
        <f t="shared" si="768"/>
        <v/>
      </c>
      <c r="AJ357" s="195" t="str">
        <f t="shared" si="768"/>
        <v/>
      </c>
      <c r="AK357" s="195" t="str">
        <f t="shared" si="768"/>
        <v/>
      </c>
      <c r="AL357" s="195" t="str">
        <f t="shared" si="768"/>
        <v/>
      </c>
      <c r="AM357" s="195" t="str">
        <f t="shared" si="768"/>
        <v/>
      </c>
      <c r="AN357" s="195" t="str">
        <f t="shared" si="768"/>
        <v/>
      </c>
      <c r="AO357" s="195" t="str">
        <f t="shared" si="768"/>
        <v/>
      </c>
      <c r="AP357" s="195" t="str">
        <f t="shared" si="768"/>
        <v/>
      </c>
      <c r="AQ357" s="196" t="str">
        <f>IF(J357&gt;0,"",IF(J358&gt;0,1,""))</f>
        <v/>
      </c>
      <c r="AR357" s="196" t="str">
        <f>IF(J357="","",IF(C356&gt;0,"",1))</f>
        <v/>
      </c>
      <c r="AS357" s="195" t="str">
        <f t="shared" si="762"/>
        <v/>
      </c>
      <c r="AT357" s="195" t="str">
        <f t="shared" si="762"/>
        <v/>
      </c>
      <c r="AU357" s="195" t="str">
        <f t="shared" si="762"/>
        <v/>
      </c>
      <c r="AV357" s="195" t="str">
        <f t="shared" si="762"/>
        <v/>
      </c>
      <c r="AW357" s="196"/>
      <c r="AX357" s="195" t="str">
        <f t="shared" si="763"/>
        <v/>
      </c>
      <c r="AY357" s="195" t="str">
        <f t="shared" si="763"/>
        <v/>
      </c>
      <c r="AZ357" s="195" t="str">
        <f t="shared" si="763"/>
        <v/>
      </c>
      <c r="BA357" s="195" t="str">
        <f t="shared" si="763"/>
        <v/>
      </c>
    </row>
    <row r="358" spans="1:53" s="17" customFormat="1" ht="18" customHeight="1" thickBot="1">
      <c r="A358" s="345"/>
      <c r="B358" s="401" t="s">
        <v>35</v>
      </c>
      <c r="C358" s="392"/>
      <c r="D358" s="102"/>
      <c r="E358" s="102"/>
      <c r="F358" s="103"/>
      <c r="G358" s="354"/>
      <c r="H358" s="354"/>
      <c r="I358" s="10" t="s">
        <v>36</v>
      </c>
      <c r="J358" s="100"/>
      <c r="K358" s="11" t="str">
        <f>IF(J358&gt;0,VLOOKUP(J358,女子登録情報!$J$2:$K$21,2,0),"")</f>
        <v/>
      </c>
      <c r="L358" s="12" t="s">
        <v>37</v>
      </c>
      <c r="M358" s="214"/>
      <c r="N358" s="101" t="str">
        <f t="shared" si="722"/>
        <v/>
      </c>
      <c r="O358" s="200"/>
      <c r="P358" s="394"/>
      <c r="Q358" s="395"/>
      <c r="R358" s="396"/>
      <c r="S358" s="331"/>
      <c r="T358" s="331"/>
      <c r="Y358" s="195" t="str">
        <f>IF(C356="","",COUNTIF($B$14:$C$462,C356))</f>
        <v/>
      </c>
      <c r="Z358" s="195" t="str">
        <f t="shared" ref="Z358" si="779">IF(C356="","",COUNTIF($J$14:$J$463,J358))</f>
        <v/>
      </c>
      <c r="AA358" s="195" t="str">
        <f t="shared" ref="AA358" si="780">IF(C356="","",IF(AND(Y358&gt;1,Z358&gt;1),1,""))</f>
        <v/>
      </c>
      <c r="AB358" s="195" t="str">
        <f t="shared" si="729"/>
        <v/>
      </c>
      <c r="AC358" s="195" t="str">
        <f t="shared" si="730"/>
        <v/>
      </c>
      <c r="AD358" s="195" t="str">
        <f t="shared" si="731"/>
        <v/>
      </c>
      <c r="AE358" s="195" t="str">
        <f t="shared" si="715"/>
        <v/>
      </c>
      <c r="AF358" s="195" t="str">
        <f t="shared" si="768"/>
        <v/>
      </c>
      <c r="AG358" s="195" t="str">
        <f t="shared" si="768"/>
        <v/>
      </c>
      <c r="AH358" s="195" t="str">
        <f t="shared" si="768"/>
        <v/>
      </c>
      <c r="AI358" s="195" t="str">
        <f t="shared" si="768"/>
        <v/>
      </c>
      <c r="AJ358" s="195" t="str">
        <f t="shared" si="768"/>
        <v/>
      </c>
      <c r="AK358" s="195" t="str">
        <f t="shared" si="768"/>
        <v/>
      </c>
      <c r="AL358" s="195" t="str">
        <f t="shared" si="768"/>
        <v/>
      </c>
      <c r="AM358" s="195" t="str">
        <f t="shared" si="768"/>
        <v/>
      </c>
      <c r="AN358" s="195" t="str">
        <f t="shared" si="768"/>
        <v/>
      </c>
      <c r="AO358" s="195" t="str">
        <f t="shared" si="768"/>
        <v/>
      </c>
      <c r="AP358" s="195" t="str">
        <f t="shared" si="768"/>
        <v/>
      </c>
      <c r="AQ358" s="196" t="str">
        <f>IF(C356="","",IF(S356&gt;0,"",IF(T356&gt;0,"",IF(COUNTBLANK(J356:J358)&lt;3,"",1))))</f>
        <v/>
      </c>
      <c r="AR358" s="196" t="str">
        <f>IF(J358="","",IF(C356&gt;0,"",1))</f>
        <v/>
      </c>
      <c r="AS358" s="195" t="str">
        <f t="shared" si="762"/>
        <v/>
      </c>
      <c r="AT358" s="195" t="str">
        <f t="shared" si="762"/>
        <v/>
      </c>
      <c r="AU358" s="195" t="str">
        <f t="shared" si="762"/>
        <v/>
      </c>
      <c r="AV358" s="195" t="str">
        <f t="shared" si="762"/>
        <v/>
      </c>
      <c r="AW358" s="196"/>
      <c r="AX358" s="195" t="str">
        <f t="shared" si="763"/>
        <v/>
      </c>
      <c r="AY358" s="195" t="str">
        <f t="shared" si="763"/>
        <v/>
      </c>
      <c r="AZ358" s="195" t="str">
        <f t="shared" si="763"/>
        <v/>
      </c>
      <c r="BA358" s="195" t="str">
        <f t="shared" si="763"/>
        <v/>
      </c>
    </row>
    <row r="359" spans="1:53" s="17" customFormat="1" ht="18" customHeight="1" thickTop="1" thickBot="1">
      <c r="A359" s="343">
        <v>116</v>
      </c>
      <c r="B359" s="397" t="s">
        <v>1234</v>
      </c>
      <c r="C359" s="399"/>
      <c r="D359" s="399" t="str">
        <f>IF(C359&gt;0,VLOOKUP(C359,女子登録情報!$A$1:$H$2000,3,0),"")</f>
        <v/>
      </c>
      <c r="E359" s="399" t="str">
        <f>IF(C359&gt;0,VLOOKUP(C359,女子登録情報!$A$1:$H$2000,4,0),"")</f>
        <v/>
      </c>
      <c r="F359" s="97" t="str">
        <f>IF(C359&gt;0,VLOOKUP(C359,女子登録情報!$A$1:$H$2000,8,0),"")</f>
        <v/>
      </c>
      <c r="G359" s="352" t="e">
        <f>IF(F360&gt;0,VLOOKUP(F360,女子登録情報!$M$2:$N$48,2,0),"")</f>
        <v>#N/A</v>
      </c>
      <c r="H359" s="352" t="str">
        <f>IF(C359&gt;0,TEXT(C359,"100000000"),"")</f>
        <v/>
      </c>
      <c r="I359" s="6" t="s">
        <v>29</v>
      </c>
      <c r="J359" s="99"/>
      <c r="K359" s="7" t="str">
        <f>IF(J359&gt;0,VLOOKUP(J359,女子登録情報!$J$1:$K$21,2,0),"")</f>
        <v/>
      </c>
      <c r="L359" s="6" t="s">
        <v>32</v>
      </c>
      <c r="M359" s="205"/>
      <c r="N359" s="101" t="str">
        <f t="shared" si="722"/>
        <v/>
      </c>
      <c r="O359" s="197"/>
      <c r="P359" s="373"/>
      <c r="Q359" s="374"/>
      <c r="R359" s="375"/>
      <c r="S359" s="329" t="str">
        <f>IF(C359="","",IF(COUNTIF('様式Ⅱ(女子4×100mR)'!$C$18:$C$29,C359)=0,"",$A$5))</f>
        <v/>
      </c>
      <c r="T359" s="329" t="str">
        <f>IF(C359="","",IF(COUNTIF('様式Ⅱ(女子4×400mR)'!$C$18:$C$29,C359)=0,"",$A$5))</f>
        <v/>
      </c>
      <c r="Y359" s="195" t="str">
        <f>IF(C359="","",COUNTIF($B$14:$C$462,C359))</f>
        <v/>
      </c>
      <c r="Z359" s="195" t="str">
        <f t="shared" ref="Z359" si="781">IF(C359="","",COUNTIF($J$14:$J$463,J359))</f>
        <v/>
      </c>
      <c r="AA359" s="195" t="str">
        <f t="shared" ref="AA359" si="782">IF(C359="","",IF(AND(Y359&gt;1,Z359&gt;1),1,""))</f>
        <v/>
      </c>
      <c r="AB359" s="195" t="str">
        <f t="shared" si="729"/>
        <v/>
      </c>
      <c r="AC359" s="195" t="str">
        <f t="shared" si="730"/>
        <v/>
      </c>
      <c r="AD359" s="195" t="str">
        <f t="shared" si="731"/>
        <v/>
      </c>
      <c r="AE359" s="195" t="str">
        <f t="shared" si="715"/>
        <v/>
      </c>
      <c r="AF359" s="195" t="str">
        <f t="shared" si="768"/>
        <v/>
      </c>
      <c r="AG359" s="195" t="str">
        <f t="shared" si="768"/>
        <v/>
      </c>
      <c r="AH359" s="195" t="str">
        <f t="shared" si="768"/>
        <v/>
      </c>
      <c r="AI359" s="195" t="str">
        <f t="shared" si="768"/>
        <v/>
      </c>
      <c r="AJ359" s="195" t="str">
        <f t="shared" si="768"/>
        <v/>
      </c>
      <c r="AK359" s="195" t="str">
        <f t="shared" si="768"/>
        <v/>
      </c>
      <c r="AL359" s="195" t="str">
        <f t="shared" si="768"/>
        <v/>
      </c>
      <c r="AM359" s="195" t="str">
        <f t="shared" si="768"/>
        <v/>
      </c>
      <c r="AN359" s="195" t="str">
        <f t="shared" si="768"/>
        <v/>
      </c>
      <c r="AO359" s="195" t="str">
        <f t="shared" si="768"/>
        <v/>
      </c>
      <c r="AP359" s="195" t="str">
        <f t="shared" si="768"/>
        <v/>
      </c>
      <c r="AQ359" s="196" t="str">
        <f>IF(J359&gt;0,"",IF(J360&gt;0,1,""))</f>
        <v/>
      </c>
      <c r="AR359" s="196" t="str">
        <f>IF(J359="","",IF(C359&gt;0,"",1))</f>
        <v/>
      </c>
      <c r="AS359" s="195" t="str">
        <f t="shared" si="762"/>
        <v/>
      </c>
      <c r="AT359" s="195" t="str">
        <f t="shared" si="762"/>
        <v/>
      </c>
      <c r="AU359" s="195" t="str">
        <f t="shared" si="762"/>
        <v/>
      </c>
      <c r="AV359" s="195" t="str">
        <f t="shared" si="762"/>
        <v/>
      </c>
      <c r="AW359" s="196">
        <f>COUNTIF($C$14:C359,C359)</f>
        <v>0</v>
      </c>
      <c r="AX359" s="195" t="str">
        <f t="shared" si="763"/>
        <v/>
      </c>
      <c r="AY359" s="195" t="str">
        <f t="shared" si="763"/>
        <v/>
      </c>
      <c r="AZ359" s="195" t="str">
        <f t="shared" si="763"/>
        <v/>
      </c>
      <c r="BA359" s="195" t="str">
        <f t="shared" si="763"/>
        <v/>
      </c>
    </row>
    <row r="360" spans="1:53" s="17" customFormat="1" ht="18" customHeight="1" thickBot="1">
      <c r="A360" s="344"/>
      <c r="B360" s="398"/>
      <c r="C360" s="400"/>
      <c r="D360" s="400"/>
      <c r="E360" s="400"/>
      <c r="F360" s="98" t="str">
        <f>IF(C359&gt;0,VLOOKUP(C359,女子登録情報!$A$1:$H$2000,5,0),"")</f>
        <v/>
      </c>
      <c r="G360" s="353"/>
      <c r="H360" s="353"/>
      <c r="I360" s="9" t="s">
        <v>33</v>
      </c>
      <c r="J360" s="99"/>
      <c r="K360" s="7" t="str">
        <f>IF(J360&gt;0,VLOOKUP(J360,女子登録情報!$J$2:$K$21,2,0),"")</f>
        <v/>
      </c>
      <c r="L360" s="9" t="s">
        <v>34</v>
      </c>
      <c r="M360" s="213"/>
      <c r="N360" s="101" t="str">
        <f t="shared" si="722"/>
        <v/>
      </c>
      <c r="O360" s="197"/>
      <c r="P360" s="387"/>
      <c r="Q360" s="388"/>
      <c r="R360" s="389"/>
      <c r="S360" s="330"/>
      <c r="T360" s="330"/>
      <c r="Y360" s="195" t="str">
        <f>IF(C359="","",COUNTIF($B$14:$C$462,C359))</f>
        <v/>
      </c>
      <c r="Z360" s="195" t="str">
        <f t="shared" ref="Z360" si="783">IF(C359="","",COUNTIF($J$14:$J$463,J360))</f>
        <v/>
      </c>
      <c r="AA360" s="195" t="str">
        <f t="shared" ref="AA360" si="784">IF(C359="","",IF(AND(Y360&gt;1,Z360&gt;1),1,""))</f>
        <v/>
      </c>
      <c r="AB360" s="195" t="str">
        <f t="shared" si="729"/>
        <v/>
      </c>
      <c r="AC360" s="195" t="str">
        <f t="shared" si="730"/>
        <v/>
      </c>
      <c r="AD360" s="195" t="str">
        <f t="shared" si="731"/>
        <v/>
      </c>
      <c r="AE360" s="195" t="str">
        <f t="shared" si="715"/>
        <v/>
      </c>
      <c r="AF360" s="195" t="str">
        <f t="shared" si="768"/>
        <v/>
      </c>
      <c r="AG360" s="195" t="str">
        <f t="shared" si="768"/>
        <v/>
      </c>
      <c r="AH360" s="195" t="str">
        <f t="shared" si="768"/>
        <v/>
      </c>
      <c r="AI360" s="195" t="str">
        <f t="shared" si="768"/>
        <v/>
      </c>
      <c r="AJ360" s="195" t="str">
        <f t="shared" si="768"/>
        <v/>
      </c>
      <c r="AK360" s="195" t="str">
        <f t="shared" si="768"/>
        <v/>
      </c>
      <c r="AL360" s="195" t="str">
        <f t="shared" si="768"/>
        <v/>
      </c>
      <c r="AM360" s="195" t="str">
        <f t="shared" si="768"/>
        <v/>
      </c>
      <c r="AN360" s="195" t="str">
        <f t="shared" si="768"/>
        <v/>
      </c>
      <c r="AO360" s="195" t="str">
        <f t="shared" si="768"/>
        <v/>
      </c>
      <c r="AP360" s="195" t="str">
        <f t="shared" si="768"/>
        <v/>
      </c>
      <c r="AQ360" s="196" t="str">
        <f>IF(J360&gt;0,"",IF(J361&gt;0,1,""))</f>
        <v/>
      </c>
      <c r="AR360" s="196" t="str">
        <f>IF(J360="","",IF(C359&gt;0,"",1))</f>
        <v/>
      </c>
      <c r="AS360" s="195" t="str">
        <f t="shared" si="762"/>
        <v/>
      </c>
      <c r="AT360" s="195" t="str">
        <f t="shared" si="762"/>
        <v/>
      </c>
      <c r="AU360" s="195" t="str">
        <f t="shared" si="762"/>
        <v/>
      </c>
      <c r="AV360" s="195" t="str">
        <f t="shared" si="762"/>
        <v/>
      </c>
      <c r="AW360" s="196"/>
      <c r="AX360" s="195" t="str">
        <f t="shared" si="763"/>
        <v/>
      </c>
      <c r="AY360" s="195" t="str">
        <f t="shared" si="763"/>
        <v/>
      </c>
      <c r="AZ360" s="195" t="str">
        <f t="shared" si="763"/>
        <v/>
      </c>
      <c r="BA360" s="195" t="str">
        <f t="shared" si="763"/>
        <v/>
      </c>
    </row>
    <row r="361" spans="1:53" s="17" customFormat="1" ht="18" customHeight="1" thickBot="1">
      <c r="A361" s="345"/>
      <c r="B361" s="401" t="s">
        <v>35</v>
      </c>
      <c r="C361" s="392"/>
      <c r="D361" s="102"/>
      <c r="E361" s="102"/>
      <c r="F361" s="103"/>
      <c r="G361" s="354"/>
      <c r="H361" s="354"/>
      <c r="I361" s="10" t="s">
        <v>36</v>
      </c>
      <c r="J361" s="100"/>
      <c r="K361" s="11" t="str">
        <f>IF(J361&gt;0,VLOOKUP(J361,女子登録情報!$J$2:$K$21,2,0),"")</f>
        <v/>
      </c>
      <c r="L361" s="12" t="s">
        <v>37</v>
      </c>
      <c r="M361" s="214"/>
      <c r="N361" s="101" t="str">
        <f t="shared" si="722"/>
        <v/>
      </c>
      <c r="O361" s="200"/>
      <c r="P361" s="394"/>
      <c r="Q361" s="395"/>
      <c r="R361" s="396"/>
      <c r="S361" s="331"/>
      <c r="T361" s="331"/>
      <c r="Y361" s="195" t="str">
        <f>IF(C359="","",COUNTIF($B$14:$C$462,C359))</f>
        <v/>
      </c>
      <c r="Z361" s="195" t="str">
        <f t="shared" ref="Z361" si="785">IF(C359="","",COUNTIF($J$14:$J$463,J361))</f>
        <v/>
      </c>
      <c r="AA361" s="195" t="str">
        <f t="shared" ref="AA361" si="786">IF(C359="","",IF(AND(Y361&gt;1,Z361&gt;1),1,""))</f>
        <v/>
      </c>
      <c r="AB361" s="195" t="str">
        <f t="shared" si="729"/>
        <v/>
      </c>
      <c r="AC361" s="195" t="str">
        <f t="shared" si="730"/>
        <v/>
      </c>
      <c r="AD361" s="195" t="str">
        <f t="shared" si="731"/>
        <v/>
      </c>
      <c r="AE361" s="195" t="str">
        <f t="shared" si="715"/>
        <v/>
      </c>
      <c r="AF361" s="195" t="str">
        <f t="shared" si="768"/>
        <v/>
      </c>
      <c r="AG361" s="195" t="str">
        <f t="shared" si="768"/>
        <v/>
      </c>
      <c r="AH361" s="195" t="str">
        <f t="shared" si="768"/>
        <v/>
      </c>
      <c r="AI361" s="195" t="str">
        <f t="shared" si="768"/>
        <v/>
      </c>
      <c r="AJ361" s="195" t="str">
        <f t="shared" si="768"/>
        <v/>
      </c>
      <c r="AK361" s="195" t="str">
        <f t="shared" si="768"/>
        <v/>
      </c>
      <c r="AL361" s="195" t="str">
        <f t="shared" si="768"/>
        <v/>
      </c>
      <c r="AM361" s="195" t="str">
        <f t="shared" si="768"/>
        <v/>
      </c>
      <c r="AN361" s="195" t="str">
        <f t="shared" si="768"/>
        <v/>
      </c>
      <c r="AO361" s="195" t="str">
        <f t="shared" si="768"/>
        <v/>
      </c>
      <c r="AP361" s="195" t="str">
        <f t="shared" si="768"/>
        <v/>
      </c>
      <c r="AQ361" s="196" t="str">
        <f>IF(C359="","",IF(S359&gt;0,"",IF(T359&gt;0,"",IF(COUNTBLANK(J359:J361)&lt;3,"",1))))</f>
        <v/>
      </c>
      <c r="AR361" s="196" t="str">
        <f>IF(J361="","",IF(C359&gt;0,"",1))</f>
        <v/>
      </c>
      <c r="AS361" s="195" t="str">
        <f t="shared" si="762"/>
        <v/>
      </c>
      <c r="AT361" s="195" t="str">
        <f t="shared" si="762"/>
        <v/>
      </c>
      <c r="AU361" s="195" t="str">
        <f t="shared" si="762"/>
        <v/>
      </c>
      <c r="AV361" s="195" t="str">
        <f t="shared" si="762"/>
        <v/>
      </c>
      <c r="AW361" s="196"/>
      <c r="AX361" s="195" t="str">
        <f t="shared" si="763"/>
        <v/>
      </c>
      <c r="AY361" s="195" t="str">
        <f t="shared" si="763"/>
        <v/>
      </c>
      <c r="AZ361" s="195" t="str">
        <f t="shared" si="763"/>
        <v/>
      </c>
      <c r="BA361" s="195" t="str">
        <f t="shared" si="763"/>
        <v/>
      </c>
    </row>
    <row r="362" spans="1:53" s="17" customFormat="1" ht="18" customHeight="1" thickTop="1" thickBot="1">
      <c r="A362" s="343">
        <v>117</v>
      </c>
      <c r="B362" s="397" t="s">
        <v>1234</v>
      </c>
      <c r="C362" s="399"/>
      <c r="D362" s="399" t="str">
        <f>IF(C362&gt;0,VLOOKUP(C362,女子登録情報!$A$1:$H$2000,3,0),"")</f>
        <v/>
      </c>
      <c r="E362" s="399" t="str">
        <f>IF(C362&gt;0,VLOOKUP(C362,女子登録情報!$A$1:$H$2000,4,0),"")</f>
        <v/>
      </c>
      <c r="F362" s="97" t="str">
        <f>IF(C362&gt;0,VLOOKUP(C362,女子登録情報!$A$1:$H$2000,8,0),"")</f>
        <v/>
      </c>
      <c r="G362" s="352" t="e">
        <f>IF(F363&gt;0,VLOOKUP(F363,女子登録情報!$M$2:$N$48,2,0),"")</f>
        <v>#N/A</v>
      </c>
      <c r="H362" s="352" t="str">
        <f>IF(C362&gt;0,TEXT(C362,"100000000"),"")</f>
        <v/>
      </c>
      <c r="I362" s="6" t="s">
        <v>29</v>
      </c>
      <c r="J362" s="99"/>
      <c r="K362" s="7" t="str">
        <f>IF(J362&gt;0,VLOOKUP(J362,女子登録情報!$J$1:$K$21,2,0),"")</f>
        <v/>
      </c>
      <c r="L362" s="6" t="s">
        <v>32</v>
      </c>
      <c r="M362" s="205"/>
      <c r="N362" s="101" t="str">
        <f t="shared" si="722"/>
        <v/>
      </c>
      <c r="O362" s="197"/>
      <c r="P362" s="373"/>
      <c r="Q362" s="374"/>
      <c r="R362" s="375"/>
      <c r="S362" s="329" t="str">
        <f>IF(C362="","",IF(COUNTIF('様式Ⅱ(女子4×100mR)'!$C$18:$C$29,C362)=0,"",$A$5))</f>
        <v/>
      </c>
      <c r="T362" s="329" t="str">
        <f>IF(C362="","",IF(COUNTIF('様式Ⅱ(女子4×400mR)'!$C$18:$C$29,C362)=0,"",$A$5))</f>
        <v/>
      </c>
      <c r="Y362" s="195" t="str">
        <f>IF(C362="","",COUNTIF($B$14:$C$462,C362))</f>
        <v/>
      </c>
      <c r="Z362" s="195" t="str">
        <f t="shared" ref="Z362" si="787">IF(C362="","",COUNTIF($J$14:$J$463,J362))</f>
        <v/>
      </c>
      <c r="AA362" s="195" t="str">
        <f t="shared" ref="AA362" si="788">IF(C362="","",IF(AND(Y362&gt;1,Z362&gt;1),1,""))</f>
        <v/>
      </c>
      <c r="AB362" s="195" t="str">
        <f t="shared" si="729"/>
        <v/>
      </c>
      <c r="AC362" s="195" t="str">
        <f t="shared" si="730"/>
        <v/>
      </c>
      <c r="AD362" s="195" t="str">
        <f t="shared" si="731"/>
        <v/>
      </c>
      <c r="AE362" s="195" t="str">
        <f t="shared" si="715"/>
        <v/>
      </c>
      <c r="AF362" s="195" t="str">
        <f t="shared" si="768"/>
        <v/>
      </c>
      <c r="AG362" s="195" t="str">
        <f t="shared" si="768"/>
        <v/>
      </c>
      <c r="AH362" s="195" t="str">
        <f t="shared" si="768"/>
        <v/>
      </c>
      <c r="AI362" s="195" t="str">
        <f t="shared" si="768"/>
        <v/>
      </c>
      <c r="AJ362" s="195" t="str">
        <f t="shared" si="768"/>
        <v/>
      </c>
      <c r="AK362" s="195" t="str">
        <f t="shared" si="768"/>
        <v/>
      </c>
      <c r="AL362" s="195" t="str">
        <f t="shared" si="768"/>
        <v/>
      </c>
      <c r="AM362" s="195" t="str">
        <f t="shared" si="768"/>
        <v/>
      </c>
      <c r="AN362" s="195" t="str">
        <f t="shared" si="768"/>
        <v/>
      </c>
      <c r="AO362" s="195" t="str">
        <f t="shared" si="768"/>
        <v/>
      </c>
      <c r="AP362" s="195" t="str">
        <f t="shared" si="768"/>
        <v/>
      </c>
      <c r="AQ362" s="196" t="str">
        <f>IF(J362&gt;0,"",IF(J363&gt;0,1,""))</f>
        <v/>
      </c>
      <c r="AR362" s="196" t="str">
        <f>IF(J362="","",IF(C362&gt;0,"",1))</f>
        <v/>
      </c>
      <c r="AS362" s="195" t="str">
        <f t="shared" si="762"/>
        <v/>
      </c>
      <c r="AT362" s="195" t="str">
        <f t="shared" si="762"/>
        <v/>
      </c>
      <c r="AU362" s="195" t="str">
        <f t="shared" si="762"/>
        <v/>
      </c>
      <c r="AV362" s="195" t="str">
        <f t="shared" si="762"/>
        <v/>
      </c>
      <c r="AW362" s="196">
        <f>COUNTIF($C$14:C362,C362)</f>
        <v>0</v>
      </c>
      <c r="AX362" s="195" t="str">
        <f t="shared" si="763"/>
        <v/>
      </c>
      <c r="AY362" s="195" t="str">
        <f t="shared" si="763"/>
        <v/>
      </c>
      <c r="AZ362" s="195" t="str">
        <f t="shared" si="763"/>
        <v/>
      </c>
      <c r="BA362" s="195" t="str">
        <f t="shared" si="763"/>
        <v/>
      </c>
    </row>
    <row r="363" spans="1:53" s="17" customFormat="1" ht="18" customHeight="1" thickBot="1">
      <c r="A363" s="344"/>
      <c r="B363" s="398"/>
      <c r="C363" s="400"/>
      <c r="D363" s="400"/>
      <c r="E363" s="400"/>
      <c r="F363" s="98" t="str">
        <f>IF(C362&gt;0,VLOOKUP(C362,女子登録情報!$A$1:$H$2000,5,0),"")</f>
        <v/>
      </c>
      <c r="G363" s="353"/>
      <c r="H363" s="353"/>
      <c r="I363" s="9" t="s">
        <v>33</v>
      </c>
      <c r="J363" s="99"/>
      <c r="K363" s="7" t="str">
        <f>IF(J363&gt;0,VLOOKUP(J363,女子登録情報!$J$2:$K$21,2,0),"")</f>
        <v/>
      </c>
      <c r="L363" s="9" t="s">
        <v>34</v>
      </c>
      <c r="M363" s="213"/>
      <c r="N363" s="101" t="str">
        <f t="shared" si="722"/>
        <v/>
      </c>
      <c r="O363" s="197"/>
      <c r="P363" s="387"/>
      <c r="Q363" s="388"/>
      <c r="R363" s="389"/>
      <c r="S363" s="330"/>
      <c r="T363" s="330"/>
      <c r="Y363" s="195" t="str">
        <f>IF(C362="","",COUNTIF($B$14:$C$462,C362))</f>
        <v/>
      </c>
      <c r="Z363" s="195" t="str">
        <f t="shared" ref="Z363" si="789">IF(C362="","",COUNTIF($J$14:$J$463,J363))</f>
        <v/>
      </c>
      <c r="AA363" s="195" t="str">
        <f t="shared" ref="AA363" si="790">IF(C362="","",IF(AND(Y363&gt;1,Z363&gt;1),1,""))</f>
        <v/>
      </c>
      <c r="AB363" s="195" t="str">
        <f t="shared" si="729"/>
        <v/>
      </c>
      <c r="AC363" s="195" t="str">
        <f t="shared" si="730"/>
        <v/>
      </c>
      <c r="AD363" s="195" t="str">
        <f t="shared" si="731"/>
        <v/>
      </c>
      <c r="AE363" s="195" t="str">
        <f t="shared" si="715"/>
        <v/>
      </c>
      <c r="AF363" s="195" t="str">
        <f t="shared" si="768"/>
        <v/>
      </c>
      <c r="AG363" s="195" t="str">
        <f t="shared" si="768"/>
        <v/>
      </c>
      <c r="AH363" s="195" t="str">
        <f t="shared" si="768"/>
        <v/>
      </c>
      <c r="AI363" s="195" t="str">
        <f t="shared" si="768"/>
        <v/>
      </c>
      <c r="AJ363" s="195" t="str">
        <f t="shared" si="768"/>
        <v/>
      </c>
      <c r="AK363" s="195" t="str">
        <f t="shared" si="768"/>
        <v/>
      </c>
      <c r="AL363" s="195" t="str">
        <f t="shared" si="768"/>
        <v/>
      </c>
      <c r="AM363" s="195" t="str">
        <f t="shared" si="768"/>
        <v/>
      </c>
      <c r="AN363" s="195" t="str">
        <f t="shared" si="768"/>
        <v/>
      </c>
      <c r="AO363" s="195" t="str">
        <f t="shared" si="768"/>
        <v/>
      </c>
      <c r="AP363" s="195" t="str">
        <f t="shared" si="768"/>
        <v/>
      </c>
      <c r="AQ363" s="196" t="str">
        <f>IF(J363&gt;0,"",IF(J364&gt;0,1,""))</f>
        <v/>
      </c>
      <c r="AR363" s="196" t="str">
        <f>IF(J363="","",IF(C362&gt;0,"",1))</f>
        <v/>
      </c>
      <c r="AS363" s="195" t="str">
        <f t="shared" si="762"/>
        <v/>
      </c>
      <c r="AT363" s="195" t="str">
        <f t="shared" si="762"/>
        <v/>
      </c>
      <c r="AU363" s="195" t="str">
        <f t="shared" si="762"/>
        <v/>
      </c>
      <c r="AV363" s="195" t="str">
        <f t="shared" si="762"/>
        <v/>
      </c>
      <c r="AW363" s="196"/>
      <c r="AX363" s="195" t="str">
        <f t="shared" si="763"/>
        <v/>
      </c>
      <c r="AY363" s="195" t="str">
        <f t="shared" si="763"/>
        <v/>
      </c>
      <c r="AZ363" s="195" t="str">
        <f t="shared" si="763"/>
        <v/>
      </c>
      <c r="BA363" s="195" t="str">
        <f t="shared" si="763"/>
        <v/>
      </c>
    </row>
    <row r="364" spans="1:53" s="17" customFormat="1" ht="18" customHeight="1" thickBot="1">
      <c r="A364" s="345"/>
      <c r="B364" s="401" t="s">
        <v>35</v>
      </c>
      <c r="C364" s="392"/>
      <c r="D364" s="102"/>
      <c r="E364" s="102"/>
      <c r="F364" s="103"/>
      <c r="G364" s="354"/>
      <c r="H364" s="354"/>
      <c r="I364" s="10" t="s">
        <v>36</v>
      </c>
      <c r="J364" s="100"/>
      <c r="K364" s="11" t="str">
        <f>IF(J364&gt;0,VLOOKUP(J364,女子登録情報!$J$2:$K$21,2,0),"")</f>
        <v/>
      </c>
      <c r="L364" s="12" t="s">
        <v>37</v>
      </c>
      <c r="M364" s="214"/>
      <c r="N364" s="101" t="str">
        <f t="shared" si="722"/>
        <v/>
      </c>
      <c r="O364" s="200"/>
      <c r="P364" s="394"/>
      <c r="Q364" s="395"/>
      <c r="R364" s="396"/>
      <c r="S364" s="331"/>
      <c r="T364" s="331"/>
      <c r="Y364" s="195" t="str">
        <f>IF(C362="","",COUNTIF($B$14:$C$462,C362))</f>
        <v/>
      </c>
      <c r="Z364" s="195" t="str">
        <f t="shared" ref="Z364" si="791">IF(C362="","",COUNTIF($J$14:$J$463,J364))</f>
        <v/>
      </c>
      <c r="AA364" s="195" t="str">
        <f t="shared" ref="AA364" si="792">IF(C362="","",IF(AND(Y364&gt;1,Z364&gt;1),1,""))</f>
        <v/>
      </c>
      <c r="AB364" s="195" t="str">
        <f t="shared" si="729"/>
        <v/>
      </c>
      <c r="AC364" s="195" t="str">
        <f t="shared" si="730"/>
        <v/>
      </c>
      <c r="AD364" s="195" t="str">
        <f t="shared" si="731"/>
        <v/>
      </c>
      <c r="AE364" s="195" t="str">
        <f t="shared" si="715"/>
        <v/>
      </c>
      <c r="AF364" s="195" t="str">
        <f t="shared" si="768"/>
        <v/>
      </c>
      <c r="AG364" s="195" t="str">
        <f t="shared" si="768"/>
        <v/>
      </c>
      <c r="AH364" s="195" t="str">
        <f t="shared" si="768"/>
        <v/>
      </c>
      <c r="AI364" s="195" t="str">
        <f t="shared" si="768"/>
        <v/>
      </c>
      <c r="AJ364" s="195" t="str">
        <f t="shared" si="768"/>
        <v/>
      </c>
      <c r="AK364" s="195" t="str">
        <f t="shared" si="768"/>
        <v/>
      </c>
      <c r="AL364" s="195" t="str">
        <f t="shared" si="768"/>
        <v/>
      </c>
      <c r="AM364" s="195" t="str">
        <f t="shared" si="768"/>
        <v/>
      </c>
      <c r="AN364" s="195" t="str">
        <f t="shared" si="768"/>
        <v/>
      </c>
      <c r="AO364" s="195" t="str">
        <f t="shared" si="768"/>
        <v/>
      </c>
      <c r="AP364" s="195" t="str">
        <f t="shared" si="768"/>
        <v/>
      </c>
      <c r="AQ364" s="196" t="str">
        <f>IF(C362="","",IF(S362&gt;0,"",IF(T362&gt;0,"",IF(COUNTBLANK(J362:J364)&lt;3,"",1))))</f>
        <v/>
      </c>
      <c r="AR364" s="196" t="str">
        <f>IF(J364="","",IF(C362&gt;0,"",1))</f>
        <v/>
      </c>
      <c r="AS364" s="195" t="str">
        <f t="shared" si="762"/>
        <v/>
      </c>
      <c r="AT364" s="195" t="str">
        <f t="shared" si="762"/>
        <v/>
      </c>
      <c r="AU364" s="195" t="str">
        <f t="shared" si="762"/>
        <v/>
      </c>
      <c r="AV364" s="195" t="str">
        <f t="shared" si="762"/>
        <v/>
      </c>
      <c r="AW364" s="196"/>
      <c r="AX364" s="195" t="str">
        <f t="shared" si="763"/>
        <v/>
      </c>
      <c r="AY364" s="195" t="str">
        <f t="shared" si="763"/>
        <v/>
      </c>
      <c r="AZ364" s="195" t="str">
        <f t="shared" si="763"/>
        <v/>
      </c>
      <c r="BA364" s="195" t="str">
        <f t="shared" si="763"/>
        <v/>
      </c>
    </row>
    <row r="365" spans="1:53" s="17" customFormat="1" ht="18" customHeight="1" thickTop="1" thickBot="1">
      <c r="A365" s="343">
        <v>118</v>
      </c>
      <c r="B365" s="397" t="s">
        <v>1234</v>
      </c>
      <c r="C365" s="399"/>
      <c r="D365" s="399" t="str">
        <f>IF(C365&gt;0,VLOOKUP(C365,女子登録情報!$A$1:$H$2000,3,0),"")</f>
        <v/>
      </c>
      <c r="E365" s="399" t="str">
        <f>IF(C365&gt;0,VLOOKUP(C365,女子登録情報!$A$1:$H$2000,4,0),"")</f>
        <v/>
      </c>
      <c r="F365" s="97" t="str">
        <f>IF(C365&gt;0,VLOOKUP(C365,女子登録情報!$A$1:$H$2000,8,0),"")</f>
        <v/>
      </c>
      <c r="G365" s="352" t="e">
        <f>IF(F366&gt;0,VLOOKUP(F366,女子登録情報!$M$2:$N$48,2,0),"")</f>
        <v>#N/A</v>
      </c>
      <c r="H365" s="352" t="str">
        <f>IF(C365&gt;0,TEXT(C365,"100000000"),"")</f>
        <v/>
      </c>
      <c r="I365" s="6" t="s">
        <v>29</v>
      </c>
      <c r="J365" s="99"/>
      <c r="K365" s="7" t="str">
        <f>IF(J365&gt;0,VLOOKUP(J365,女子登録情報!$J$1:$K$21,2,0),"")</f>
        <v/>
      </c>
      <c r="L365" s="6" t="s">
        <v>32</v>
      </c>
      <c r="M365" s="205"/>
      <c r="N365" s="101" t="str">
        <f t="shared" si="722"/>
        <v/>
      </c>
      <c r="O365" s="197"/>
      <c r="P365" s="373"/>
      <c r="Q365" s="374"/>
      <c r="R365" s="375"/>
      <c r="S365" s="329" t="str">
        <f>IF(C365="","",IF(COUNTIF('様式Ⅱ(女子4×100mR)'!$C$18:$C$29,C365)=0,"",$A$5))</f>
        <v/>
      </c>
      <c r="T365" s="329" t="str">
        <f>IF(C365="","",IF(COUNTIF('様式Ⅱ(女子4×400mR)'!$C$18:$C$29,C365)=0,"",$A$5))</f>
        <v/>
      </c>
      <c r="Y365" s="195" t="str">
        <f>IF(C365="","",COUNTIF($B$14:$C$462,C365))</f>
        <v/>
      </c>
      <c r="Z365" s="195" t="str">
        <f t="shared" ref="Z365" si="793">IF(C365="","",COUNTIF($J$14:$J$463,J365))</f>
        <v/>
      </c>
      <c r="AA365" s="195" t="str">
        <f t="shared" ref="AA365" si="794">IF(C365="","",IF(AND(Y365&gt;1,Z365&gt;1),1,""))</f>
        <v/>
      </c>
      <c r="AB365" s="195" t="str">
        <f t="shared" si="729"/>
        <v/>
      </c>
      <c r="AC365" s="195" t="str">
        <f t="shared" si="730"/>
        <v/>
      </c>
      <c r="AD365" s="195" t="str">
        <f t="shared" si="731"/>
        <v/>
      </c>
      <c r="AE365" s="195" t="str">
        <f t="shared" si="715"/>
        <v/>
      </c>
      <c r="AF365" s="195" t="str">
        <f t="shared" si="768"/>
        <v/>
      </c>
      <c r="AG365" s="195" t="str">
        <f t="shared" si="768"/>
        <v/>
      </c>
      <c r="AH365" s="195" t="str">
        <f t="shared" si="768"/>
        <v/>
      </c>
      <c r="AI365" s="195" t="str">
        <f t="shared" si="768"/>
        <v/>
      </c>
      <c r="AJ365" s="195" t="str">
        <f t="shared" si="768"/>
        <v/>
      </c>
      <c r="AK365" s="195" t="str">
        <f t="shared" si="768"/>
        <v/>
      </c>
      <c r="AL365" s="195" t="str">
        <f t="shared" si="768"/>
        <v/>
      </c>
      <c r="AM365" s="195" t="str">
        <f t="shared" si="768"/>
        <v/>
      </c>
      <c r="AN365" s="195" t="str">
        <f t="shared" si="768"/>
        <v/>
      </c>
      <c r="AO365" s="195" t="str">
        <f t="shared" si="768"/>
        <v/>
      </c>
      <c r="AP365" s="195" t="str">
        <f t="shared" si="768"/>
        <v/>
      </c>
      <c r="AQ365" s="196" t="str">
        <f>IF(J365&gt;0,"",IF(J366&gt;0,1,""))</f>
        <v/>
      </c>
      <c r="AR365" s="196" t="str">
        <f>IF(J365="","",IF(C365&gt;0,"",1))</f>
        <v/>
      </c>
      <c r="AS365" s="195" t="str">
        <f t="shared" si="762"/>
        <v/>
      </c>
      <c r="AT365" s="195" t="str">
        <f t="shared" si="762"/>
        <v/>
      </c>
      <c r="AU365" s="195" t="str">
        <f t="shared" si="762"/>
        <v/>
      </c>
      <c r="AV365" s="195" t="str">
        <f t="shared" si="762"/>
        <v/>
      </c>
      <c r="AW365" s="196">
        <f>COUNTIF($C$14:C365,C365)</f>
        <v>0</v>
      </c>
      <c r="AX365" s="195" t="str">
        <f t="shared" si="763"/>
        <v/>
      </c>
      <c r="AY365" s="195" t="str">
        <f t="shared" si="763"/>
        <v/>
      </c>
      <c r="AZ365" s="195" t="str">
        <f t="shared" si="763"/>
        <v/>
      </c>
      <c r="BA365" s="195" t="str">
        <f t="shared" si="763"/>
        <v/>
      </c>
    </row>
    <row r="366" spans="1:53" s="17" customFormat="1" ht="18" customHeight="1" thickBot="1">
      <c r="A366" s="344"/>
      <c r="B366" s="398"/>
      <c r="C366" s="400"/>
      <c r="D366" s="400"/>
      <c r="E366" s="400"/>
      <c r="F366" s="98" t="str">
        <f>IF(C365&gt;0,VLOOKUP(C365,女子登録情報!$A$1:$H$2000,5,0),"")</f>
        <v/>
      </c>
      <c r="G366" s="353"/>
      <c r="H366" s="353"/>
      <c r="I366" s="9" t="s">
        <v>33</v>
      </c>
      <c r="J366" s="99"/>
      <c r="K366" s="7" t="str">
        <f>IF(J366&gt;0,VLOOKUP(J366,女子登録情報!$J$2:$K$21,2,0),"")</f>
        <v/>
      </c>
      <c r="L366" s="9" t="s">
        <v>34</v>
      </c>
      <c r="M366" s="213"/>
      <c r="N366" s="101" t="str">
        <f t="shared" si="722"/>
        <v/>
      </c>
      <c r="O366" s="197"/>
      <c r="P366" s="387"/>
      <c r="Q366" s="388"/>
      <c r="R366" s="389"/>
      <c r="S366" s="330"/>
      <c r="T366" s="330"/>
      <c r="Y366" s="195" t="str">
        <f>IF(C365="","",COUNTIF($B$14:$C$462,C365))</f>
        <v/>
      </c>
      <c r="Z366" s="195" t="str">
        <f t="shared" ref="Z366" si="795">IF(C365="","",COUNTIF($J$14:$J$463,J366))</f>
        <v/>
      </c>
      <c r="AA366" s="195" t="str">
        <f t="shared" ref="AA366" si="796">IF(C365="","",IF(AND(Y366&gt;1,Z366&gt;1),1,""))</f>
        <v/>
      </c>
      <c r="AB366" s="195" t="str">
        <f t="shared" si="729"/>
        <v/>
      </c>
      <c r="AC366" s="195" t="str">
        <f t="shared" si="730"/>
        <v/>
      </c>
      <c r="AD366" s="195" t="str">
        <f t="shared" si="731"/>
        <v/>
      </c>
      <c r="AE366" s="195" t="str">
        <f t="shared" si="715"/>
        <v/>
      </c>
      <c r="AF366" s="195" t="str">
        <f t="shared" si="768"/>
        <v/>
      </c>
      <c r="AG366" s="195" t="str">
        <f t="shared" si="768"/>
        <v/>
      </c>
      <c r="AH366" s="195" t="str">
        <f t="shared" si="768"/>
        <v/>
      </c>
      <c r="AI366" s="195" t="str">
        <f t="shared" si="768"/>
        <v/>
      </c>
      <c r="AJ366" s="195" t="str">
        <f t="shared" si="768"/>
        <v/>
      </c>
      <c r="AK366" s="195" t="str">
        <f t="shared" si="768"/>
        <v/>
      </c>
      <c r="AL366" s="195" t="str">
        <f t="shared" si="768"/>
        <v/>
      </c>
      <c r="AM366" s="195" t="str">
        <f t="shared" si="768"/>
        <v/>
      </c>
      <c r="AN366" s="195" t="str">
        <f t="shared" si="768"/>
        <v/>
      </c>
      <c r="AO366" s="195" t="str">
        <f t="shared" si="768"/>
        <v/>
      </c>
      <c r="AP366" s="195" t="str">
        <f t="shared" si="768"/>
        <v/>
      </c>
      <c r="AQ366" s="196" t="str">
        <f>IF(J366&gt;0,"",IF(J367&gt;0,1,""))</f>
        <v/>
      </c>
      <c r="AR366" s="196" t="str">
        <f>IF(J366="","",IF(C365&gt;0,"",1))</f>
        <v/>
      </c>
      <c r="AS366" s="195" t="str">
        <f t="shared" ref="AS366:AV381" si="797">IF($J366="","",COUNTIF($M366,AS$13))</f>
        <v/>
      </c>
      <c r="AT366" s="195" t="str">
        <f t="shared" si="797"/>
        <v/>
      </c>
      <c r="AU366" s="195" t="str">
        <f t="shared" si="797"/>
        <v/>
      </c>
      <c r="AV366" s="195" t="str">
        <f t="shared" si="797"/>
        <v/>
      </c>
      <c r="AW366" s="196"/>
      <c r="AX366" s="195" t="str">
        <f t="shared" ref="AX366:BA381" si="798">IF($J366="","",COUNTIF($M366,AX$13))</f>
        <v/>
      </c>
      <c r="AY366" s="195" t="str">
        <f t="shared" si="798"/>
        <v/>
      </c>
      <c r="AZ366" s="195" t="str">
        <f t="shared" si="798"/>
        <v/>
      </c>
      <c r="BA366" s="195" t="str">
        <f t="shared" si="798"/>
        <v/>
      </c>
    </row>
    <row r="367" spans="1:53" s="17" customFormat="1" ht="18" customHeight="1" thickBot="1">
      <c r="A367" s="345"/>
      <c r="B367" s="401" t="s">
        <v>35</v>
      </c>
      <c r="C367" s="392"/>
      <c r="D367" s="102"/>
      <c r="E367" s="102"/>
      <c r="F367" s="103"/>
      <c r="G367" s="354"/>
      <c r="H367" s="354"/>
      <c r="I367" s="10" t="s">
        <v>36</v>
      </c>
      <c r="J367" s="100"/>
      <c r="K367" s="11" t="str">
        <f>IF(J367&gt;0,VLOOKUP(J367,女子登録情報!$J$2:$K$21,2,0),"")</f>
        <v/>
      </c>
      <c r="L367" s="12" t="s">
        <v>37</v>
      </c>
      <c r="M367" s="214"/>
      <c r="N367" s="101" t="str">
        <f t="shared" si="722"/>
        <v/>
      </c>
      <c r="O367" s="200"/>
      <c r="P367" s="394"/>
      <c r="Q367" s="395"/>
      <c r="R367" s="396"/>
      <c r="S367" s="331"/>
      <c r="T367" s="331"/>
      <c r="Y367" s="195" t="str">
        <f>IF(C365="","",COUNTIF($B$14:$C$462,C365))</f>
        <v/>
      </c>
      <c r="Z367" s="195" t="str">
        <f t="shared" ref="Z367" si="799">IF(C365="","",COUNTIF($J$14:$J$463,J367))</f>
        <v/>
      </c>
      <c r="AA367" s="195" t="str">
        <f t="shared" ref="AA367" si="800">IF(C365="","",IF(AND(Y367&gt;1,Z367&gt;1),1,""))</f>
        <v/>
      </c>
      <c r="AB367" s="195" t="str">
        <f t="shared" si="729"/>
        <v/>
      </c>
      <c r="AC367" s="195" t="str">
        <f t="shared" si="730"/>
        <v/>
      </c>
      <c r="AD367" s="195" t="str">
        <f t="shared" si="731"/>
        <v/>
      </c>
      <c r="AE367" s="195" t="str">
        <f t="shared" si="715"/>
        <v/>
      </c>
      <c r="AF367" s="195" t="str">
        <f t="shared" si="768"/>
        <v/>
      </c>
      <c r="AG367" s="195" t="str">
        <f t="shared" si="768"/>
        <v/>
      </c>
      <c r="AH367" s="195" t="str">
        <f t="shared" si="768"/>
        <v/>
      </c>
      <c r="AI367" s="195" t="str">
        <f t="shared" si="768"/>
        <v/>
      </c>
      <c r="AJ367" s="195" t="str">
        <f t="shared" si="768"/>
        <v/>
      </c>
      <c r="AK367" s="195" t="str">
        <f t="shared" si="768"/>
        <v/>
      </c>
      <c r="AL367" s="195" t="str">
        <f t="shared" si="768"/>
        <v/>
      </c>
      <c r="AM367" s="195" t="str">
        <f t="shared" si="768"/>
        <v/>
      </c>
      <c r="AN367" s="195" t="str">
        <f t="shared" si="768"/>
        <v/>
      </c>
      <c r="AO367" s="195" t="str">
        <f t="shared" si="768"/>
        <v/>
      </c>
      <c r="AP367" s="195" t="str">
        <f t="shared" si="768"/>
        <v/>
      </c>
      <c r="AQ367" s="196" t="str">
        <f>IF(C365="","",IF(S365&gt;0,"",IF(T365&gt;0,"",IF(COUNTBLANK(J365:J367)&lt;3,"",1))))</f>
        <v/>
      </c>
      <c r="AR367" s="196" t="str">
        <f>IF(J367="","",IF(C365&gt;0,"",1))</f>
        <v/>
      </c>
      <c r="AS367" s="195" t="str">
        <f t="shared" si="797"/>
        <v/>
      </c>
      <c r="AT367" s="195" t="str">
        <f t="shared" si="797"/>
        <v/>
      </c>
      <c r="AU367" s="195" t="str">
        <f t="shared" si="797"/>
        <v/>
      </c>
      <c r="AV367" s="195" t="str">
        <f t="shared" si="797"/>
        <v/>
      </c>
      <c r="AW367" s="196"/>
      <c r="AX367" s="195" t="str">
        <f t="shared" si="798"/>
        <v/>
      </c>
      <c r="AY367" s="195" t="str">
        <f t="shared" si="798"/>
        <v/>
      </c>
      <c r="AZ367" s="195" t="str">
        <f t="shared" si="798"/>
        <v/>
      </c>
      <c r="BA367" s="195" t="str">
        <f t="shared" si="798"/>
        <v/>
      </c>
    </row>
    <row r="368" spans="1:53" s="17" customFormat="1" ht="18" customHeight="1" thickTop="1" thickBot="1">
      <c r="A368" s="343">
        <v>119</v>
      </c>
      <c r="B368" s="397" t="s">
        <v>1234</v>
      </c>
      <c r="C368" s="399"/>
      <c r="D368" s="399" t="str">
        <f>IF(C368&gt;0,VLOOKUP(C368,女子登録情報!$A$1:$H$2000,3,0),"")</f>
        <v/>
      </c>
      <c r="E368" s="399" t="str">
        <f>IF(C368&gt;0,VLOOKUP(C368,女子登録情報!$A$1:$H$2000,4,0),"")</f>
        <v/>
      </c>
      <c r="F368" s="97" t="str">
        <f>IF(C368&gt;0,VLOOKUP(C368,女子登録情報!$A$1:$H$2000,8,0),"")</f>
        <v/>
      </c>
      <c r="G368" s="352" t="e">
        <f>IF(F369&gt;0,VLOOKUP(F369,女子登録情報!$M$2:$N$48,2,0),"")</f>
        <v>#N/A</v>
      </c>
      <c r="H368" s="352" t="str">
        <f>IF(C368&gt;0,TEXT(C368,"100000000"),"")</f>
        <v/>
      </c>
      <c r="I368" s="6" t="s">
        <v>29</v>
      </c>
      <c r="J368" s="99"/>
      <c r="K368" s="7" t="str">
        <f>IF(J368&gt;0,VLOOKUP(J368,女子登録情報!$J$1:$K$21,2,0),"")</f>
        <v/>
      </c>
      <c r="L368" s="6" t="s">
        <v>32</v>
      </c>
      <c r="M368" s="205"/>
      <c r="N368" s="101" t="str">
        <f t="shared" si="722"/>
        <v/>
      </c>
      <c r="O368" s="197"/>
      <c r="P368" s="373"/>
      <c r="Q368" s="374"/>
      <c r="R368" s="375"/>
      <c r="S368" s="329" t="str">
        <f>IF(C368="","",IF(COUNTIF('様式Ⅱ(女子4×100mR)'!$C$18:$C$29,C368)=0,"",$A$5))</f>
        <v/>
      </c>
      <c r="T368" s="329" t="str">
        <f>IF(C368="","",IF(COUNTIF('様式Ⅱ(女子4×400mR)'!$C$18:$C$29,C368)=0,"",$A$5))</f>
        <v/>
      </c>
      <c r="Y368" s="195" t="str">
        <f>IF(C368="","",COUNTIF($B$14:$C$462,C368))</f>
        <v/>
      </c>
      <c r="Z368" s="195" t="str">
        <f t="shared" ref="Z368" si="801">IF(C368="","",COUNTIF($J$14:$J$463,J368))</f>
        <v/>
      </c>
      <c r="AA368" s="195" t="str">
        <f t="shared" ref="AA368" si="802">IF(C368="","",IF(AND(Y368&gt;1,Z368&gt;1),1,""))</f>
        <v/>
      </c>
      <c r="AB368" s="195" t="str">
        <f t="shared" si="729"/>
        <v/>
      </c>
      <c r="AC368" s="195" t="str">
        <f t="shared" si="730"/>
        <v/>
      </c>
      <c r="AD368" s="195" t="str">
        <f t="shared" si="731"/>
        <v/>
      </c>
      <c r="AE368" s="195" t="str">
        <f t="shared" si="715"/>
        <v/>
      </c>
      <c r="AF368" s="195" t="str">
        <f t="shared" si="768"/>
        <v/>
      </c>
      <c r="AG368" s="195" t="str">
        <f t="shared" si="768"/>
        <v/>
      </c>
      <c r="AH368" s="195" t="str">
        <f t="shared" si="768"/>
        <v/>
      </c>
      <c r="AI368" s="195" t="str">
        <f t="shared" si="768"/>
        <v/>
      </c>
      <c r="AJ368" s="195" t="str">
        <f t="shared" si="768"/>
        <v/>
      </c>
      <c r="AK368" s="195" t="str">
        <f t="shared" si="768"/>
        <v/>
      </c>
      <c r="AL368" s="195" t="str">
        <f t="shared" si="768"/>
        <v/>
      </c>
      <c r="AM368" s="195" t="str">
        <f t="shared" si="768"/>
        <v/>
      </c>
      <c r="AN368" s="195" t="str">
        <f t="shared" si="768"/>
        <v/>
      </c>
      <c r="AO368" s="195" t="str">
        <f t="shared" si="768"/>
        <v/>
      </c>
      <c r="AP368" s="195" t="str">
        <f t="shared" si="768"/>
        <v/>
      </c>
      <c r="AQ368" s="196" t="str">
        <f>IF(J368&gt;0,"",IF(J369&gt;0,1,""))</f>
        <v/>
      </c>
      <c r="AR368" s="196" t="str">
        <f>IF(J368="","",IF(C368&gt;0,"",1))</f>
        <v/>
      </c>
      <c r="AS368" s="195" t="str">
        <f t="shared" si="797"/>
        <v/>
      </c>
      <c r="AT368" s="195" t="str">
        <f t="shared" si="797"/>
        <v/>
      </c>
      <c r="AU368" s="195" t="str">
        <f t="shared" si="797"/>
        <v/>
      </c>
      <c r="AV368" s="195" t="str">
        <f t="shared" si="797"/>
        <v/>
      </c>
      <c r="AW368" s="196">
        <f>COUNTIF($C$14:C368,C368)</f>
        <v>0</v>
      </c>
      <c r="AX368" s="195" t="str">
        <f t="shared" si="798"/>
        <v/>
      </c>
      <c r="AY368" s="195" t="str">
        <f t="shared" si="798"/>
        <v/>
      </c>
      <c r="AZ368" s="195" t="str">
        <f t="shared" si="798"/>
        <v/>
      </c>
      <c r="BA368" s="195" t="str">
        <f t="shared" si="798"/>
        <v/>
      </c>
    </row>
    <row r="369" spans="1:53" s="17" customFormat="1" ht="18" customHeight="1" thickBot="1">
      <c r="A369" s="344"/>
      <c r="B369" s="398"/>
      <c r="C369" s="400"/>
      <c r="D369" s="400"/>
      <c r="E369" s="400"/>
      <c r="F369" s="98" t="str">
        <f>IF(C368&gt;0,VLOOKUP(C368,女子登録情報!$A$1:$H$2000,5,0),"")</f>
        <v/>
      </c>
      <c r="G369" s="353"/>
      <c r="H369" s="353"/>
      <c r="I369" s="9" t="s">
        <v>33</v>
      </c>
      <c r="J369" s="99"/>
      <c r="K369" s="7" t="str">
        <f>IF(J369&gt;0,VLOOKUP(J369,女子登録情報!$J$2:$K$21,2,0),"")</f>
        <v/>
      </c>
      <c r="L369" s="9" t="s">
        <v>34</v>
      </c>
      <c r="M369" s="213"/>
      <c r="N369" s="101" t="str">
        <f t="shared" si="722"/>
        <v/>
      </c>
      <c r="O369" s="197"/>
      <c r="P369" s="387"/>
      <c r="Q369" s="388"/>
      <c r="R369" s="389"/>
      <c r="S369" s="330"/>
      <c r="T369" s="330"/>
      <c r="Y369" s="195" t="str">
        <f>IF(C368="","",COUNTIF($B$14:$C$462,C368))</f>
        <v/>
      </c>
      <c r="Z369" s="195" t="str">
        <f t="shared" ref="Z369" si="803">IF(C368="","",COUNTIF($J$14:$J$463,J369))</f>
        <v/>
      </c>
      <c r="AA369" s="195" t="str">
        <f t="shared" ref="AA369" si="804">IF(C368="","",IF(AND(Y369&gt;1,Z369&gt;1),1,""))</f>
        <v/>
      </c>
      <c r="AB369" s="195" t="str">
        <f t="shared" si="729"/>
        <v/>
      </c>
      <c r="AC369" s="195" t="str">
        <f t="shared" si="730"/>
        <v/>
      </c>
      <c r="AD369" s="195" t="str">
        <f t="shared" si="731"/>
        <v/>
      </c>
      <c r="AE369" s="195" t="str">
        <f t="shared" si="715"/>
        <v/>
      </c>
      <c r="AF369" s="195" t="str">
        <f t="shared" si="768"/>
        <v/>
      </c>
      <c r="AG369" s="195" t="str">
        <f t="shared" si="768"/>
        <v/>
      </c>
      <c r="AH369" s="195" t="str">
        <f t="shared" si="768"/>
        <v/>
      </c>
      <c r="AI369" s="195" t="str">
        <f t="shared" si="768"/>
        <v/>
      </c>
      <c r="AJ369" s="195" t="str">
        <f t="shared" si="768"/>
        <v/>
      </c>
      <c r="AK369" s="195" t="str">
        <f t="shared" si="768"/>
        <v/>
      </c>
      <c r="AL369" s="195" t="str">
        <f t="shared" si="768"/>
        <v/>
      </c>
      <c r="AM369" s="195" t="str">
        <f t="shared" si="768"/>
        <v/>
      </c>
      <c r="AN369" s="195" t="str">
        <f t="shared" si="768"/>
        <v/>
      </c>
      <c r="AO369" s="195" t="str">
        <f t="shared" si="768"/>
        <v/>
      </c>
      <c r="AP369" s="195" t="str">
        <f t="shared" si="768"/>
        <v/>
      </c>
      <c r="AQ369" s="196" t="str">
        <f>IF(J369&gt;0,"",IF(J370&gt;0,1,""))</f>
        <v/>
      </c>
      <c r="AR369" s="196" t="str">
        <f>IF(J369="","",IF(C368&gt;0,"",1))</f>
        <v/>
      </c>
      <c r="AS369" s="195" t="str">
        <f t="shared" si="797"/>
        <v/>
      </c>
      <c r="AT369" s="195" t="str">
        <f t="shared" si="797"/>
        <v/>
      </c>
      <c r="AU369" s="195" t="str">
        <f t="shared" si="797"/>
        <v/>
      </c>
      <c r="AV369" s="195" t="str">
        <f t="shared" si="797"/>
        <v/>
      </c>
      <c r="AW369" s="196"/>
      <c r="AX369" s="195" t="str">
        <f t="shared" si="798"/>
        <v/>
      </c>
      <c r="AY369" s="195" t="str">
        <f t="shared" si="798"/>
        <v/>
      </c>
      <c r="AZ369" s="195" t="str">
        <f t="shared" si="798"/>
        <v/>
      </c>
      <c r="BA369" s="195" t="str">
        <f t="shared" si="798"/>
        <v/>
      </c>
    </row>
    <row r="370" spans="1:53" s="17" customFormat="1" ht="18" customHeight="1" thickBot="1">
      <c r="A370" s="345"/>
      <c r="B370" s="401" t="s">
        <v>35</v>
      </c>
      <c r="C370" s="392"/>
      <c r="D370" s="102"/>
      <c r="E370" s="102"/>
      <c r="F370" s="103"/>
      <c r="G370" s="354"/>
      <c r="H370" s="354"/>
      <c r="I370" s="10" t="s">
        <v>36</v>
      </c>
      <c r="J370" s="100"/>
      <c r="K370" s="11" t="str">
        <f>IF(J370&gt;0,VLOOKUP(J370,女子登録情報!$J$2:$K$21,2,0),"")</f>
        <v/>
      </c>
      <c r="L370" s="12" t="s">
        <v>37</v>
      </c>
      <c r="M370" s="214"/>
      <c r="N370" s="101" t="str">
        <f t="shared" si="722"/>
        <v/>
      </c>
      <c r="O370" s="200"/>
      <c r="P370" s="394"/>
      <c r="Q370" s="395"/>
      <c r="R370" s="396"/>
      <c r="S370" s="331"/>
      <c r="T370" s="331"/>
      <c r="Y370" s="195" t="str">
        <f>IF(C368="","",COUNTIF($B$14:$C$462,C368))</f>
        <v/>
      </c>
      <c r="Z370" s="195" t="str">
        <f t="shared" ref="Z370" si="805">IF(C368="","",COUNTIF($J$14:$J$463,J370))</f>
        <v/>
      </c>
      <c r="AA370" s="195" t="str">
        <f t="shared" ref="AA370" si="806">IF(C368="","",IF(AND(Y370&gt;1,Z370&gt;1),1,""))</f>
        <v/>
      </c>
      <c r="AB370" s="195" t="str">
        <f t="shared" si="729"/>
        <v/>
      </c>
      <c r="AC370" s="195" t="str">
        <f t="shared" si="730"/>
        <v/>
      </c>
      <c r="AD370" s="195" t="str">
        <f t="shared" si="731"/>
        <v/>
      </c>
      <c r="AE370" s="195" t="str">
        <f t="shared" si="715"/>
        <v/>
      </c>
      <c r="AF370" s="195" t="str">
        <f t="shared" si="768"/>
        <v/>
      </c>
      <c r="AG370" s="195" t="str">
        <f t="shared" si="768"/>
        <v/>
      </c>
      <c r="AH370" s="195" t="str">
        <f t="shared" si="768"/>
        <v/>
      </c>
      <c r="AI370" s="195" t="str">
        <f t="shared" si="768"/>
        <v/>
      </c>
      <c r="AJ370" s="195" t="str">
        <f t="shared" si="768"/>
        <v/>
      </c>
      <c r="AK370" s="195" t="str">
        <f t="shared" si="768"/>
        <v/>
      </c>
      <c r="AL370" s="195" t="str">
        <f t="shared" si="768"/>
        <v/>
      </c>
      <c r="AM370" s="195" t="str">
        <f t="shared" si="768"/>
        <v/>
      </c>
      <c r="AN370" s="195" t="str">
        <f t="shared" si="768"/>
        <v/>
      </c>
      <c r="AO370" s="195" t="str">
        <f t="shared" si="768"/>
        <v/>
      </c>
      <c r="AP370" s="195" t="str">
        <f t="shared" si="768"/>
        <v/>
      </c>
      <c r="AQ370" s="196" t="str">
        <f>IF(C368="","",IF(S368&gt;0,"",IF(T368&gt;0,"",IF(COUNTBLANK(J368:J370)&lt;3,"",1))))</f>
        <v/>
      </c>
      <c r="AR370" s="196" t="str">
        <f>IF(J370="","",IF(C368&gt;0,"",1))</f>
        <v/>
      </c>
      <c r="AS370" s="195" t="str">
        <f t="shared" si="797"/>
        <v/>
      </c>
      <c r="AT370" s="195" t="str">
        <f t="shared" si="797"/>
        <v/>
      </c>
      <c r="AU370" s="195" t="str">
        <f t="shared" si="797"/>
        <v/>
      </c>
      <c r="AV370" s="195" t="str">
        <f t="shared" si="797"/>
        <v/>
      </c>
      <c r="AW370" s="196"/>
      <c r="AX370" s="195" t="str">
        <f t="shared" si="798"/>
        <v/>
      </c>
      <c r="AY370" s="195" t="str">
        <f t="shared" si="798"/>
        <v/>
      </c>
      <c r="AZ370" s="195" t="str">
        <f t="shared" si="798"/>
        <v/>
      </c>
      <c r="BA370" s="195" t="str">
        <f t="shared" si="798"/>
        <v/>
      </c>
    </row>
    <row r="371" spans="1:53" s="17" customFormat="1" ht="18" customHeight="1" thickTop="1" thickBot="1">
      <c r="A371" s="343">
        <v>120</v>
      </c>
      <c r="B371" s="397" t="s">
        <v>1234</v>
      </c>
      <c r="C371" s="399"/>
      <c r="D371" s="399" t="str">
        <f>IF(C371&gt;0,VLOOKUP(C371,女子登録情報!$A$1:$H$2000,3,0),"")</f>
        <v/>
      </c>
      <c r="E371" s="399" t="str">
        <f>IF(C371&gt;0,VLOOKUP(C371,女子登録情報!$A$1:$H$2000,4,0),"")</f>
        <v/>
      </c>
      <c r="F371" s="97" t="str">
        <f>IF(C371&gt;0,VLOOKUP(C371,女子登録情報!$A$1:$H$2000,8,0),"")</f>
        <v/>
      </c>
      <c r="G371" s="352" t="e">
        <f>IF(F372&gt;0,VLOOKUP(F372,女子登録情報!$M$2:$N$48,2,0),"")</f>
        <v>#N/A</v>
      </c>
      <c r="H371" s="352" t="str">
        <f>IF(C371&gt;0,TEXT(C371,"100000000"),"")</f>
        <v/>
      </c>
      <c r="I371" s="6" t="s">
        <v>29</v>
      </c>
      <c r="J371" s="99"/>
      <c r="K371" s="7" t="str">
        <f>IF(J371&gt;0,VLOOKUP(J371,女子登録情報!$J$1:$K$21,2,0),"")</f>
        <v/>
      </c>
      <c r="L371" s="6" t="s">
        <v>32</v>
      </c>
      <c r="M371" s="205"/>
      <c r="N371" s="101" t="str">
        <f t="shared" si="722"/>
        <v/>
      </c>
      <c r="O371" s="197"/>
      <c r="P371" s="373"/>
      <c r="Q371" s="374"/>
      <c r="R371" s="375"/>
      <c r="S371" s="329" t="str">
        <f>IF(C371="","",IF(COUNTIF('様式Ⅱ(女子4×100mR)'!$C$18:$C$29,C371)=0,"",$A$5))</f>
        <v/>
      </c>
      <c r="T371" s="329" t="str">
        <f>IF(C371="","",IF(COUNTIF('様式Ⅱ(女子4×400mR)'!$C$18:$C$29,C371)=0,"",$A$5))</f>
        <v/>
      </c>
      <c r="Y371" s="195" t="str">
        <f>IF(C371="","",COUNTIF($B$14:$C$462,C371))</f>
        <v/>
      </c>
      <c r="Z371" s="195" t="str">
        <f t="shared" ref="Z371" si="807">IF(C371="","",COUNTIF($J$14:$J$463,J371))</f>
        <v/>
      </c>
      <c r="AA371" s="195" t="str">
        <f t="shared" ref="AA371" si="808">IF(C371="","",IF(AND(Y371&gt;1,Z371&gt;1),1,""))</f>
        <v/>
      </c>
      <c r="AB371" s="195" t="str">
        <f t="shared" si="729"/>
        <v/>
      </c>
      <c r="AC371" s="195" t="str">
        <f t="shared" si="730"/>
        <v/>
      </c>
      <c r="AD371" s="195" t="str">
        <f t="shared" si="731"/>
        <v/>
      </c>
      <c r="AE371" s="195" t="str">
        <f t="shared" si="715"/>
        <v/>
      </c>
      <c r="AF371" s="195" t="str">
        <f t="shared" si="768"/>
        <v/>
      </c>
      <c r="AG371" s="195" t="str">
        <f t="shared" si="768"/>
        <v/>
      </c>
      <c r="AH371" s="195" t="str">
        <f t="shared" si="768"/>
        <v/>
      </c>
      <c r="AI371" s="195" t="str">
        <f t="shared" si="768"/>
        <v/>
      </c>
      <c r="AJ371" s="195" t="str">
        <f t="shared" si="768"/>
        <v/>
      </c>
      <c r="AK371" s="195" t="str">
        <f t="shared" si="768"/>
        <v/>
      </c>
      <c r="AL371" s="195" t="str">
        <f t="shared" si="768"/>
        <v/>
      </c>
      <c r="AM371" s="195" t="str">
        <f t="shared" si="768"/>
        <v/>
      </c>
      <c r="AN371" s="195" t="str">
        <f t="shared" si="768"/>
        <v/>
      </c>
      <c r="AO371" s="195" t="str">
        <f t="shared" si="768"/>
        <v/>
      </c>
      <c r="AP371" s="195" t="str">
        <f t="shared" si="768"/>
        <v/>
      </c>
      <c r="AQ371" s="196" t="str">
        <f>IF(J371&gt;0,"",IF(J372&gt;0,1,""))</f>
        <v/>
      </c>
      <c r="AR371" s="196" t="str">
        <f>IF(J371="","",IF(C371&gt;0,"",1))</f>
        <v/>
      </c>
      <c r="AS371" s="195" t="str">
        <f t="shared" si="797"/>
        <v/>
      </c>
      <c r="AT371" s="195" t="str">
        <f t="shared" si="797"/>
        <v/>
      </c>
      <c r="AU371" s="195" t="str">
        <f t="shared" si="797"/>
        <v/>
      </c>
      <c r="AV371" s="195" t="str">
        <f t="shared" si="797"/>
        <v/>
      </c>
      <c r="AW371" s="196">
        <f>COUNTIF($C$14:C371,C371)</f>
        <v>0</v>
      </c>
      <c r="AX371" s="195" t="str">
        <f t="shared" si="798"/>
        <v/>
      </c>
      <c r="AY371" s="195" t="str">
        <f t="shared" si="798"/>
        <v/>
      </c>
      <c r="AZ371" s="195" t="str">
        <f t="shared" si="798"/>
        <v/>
      </c>
      <c r="BA371" s="195" t="str">
        <f t="shared" si="798"/>
        <v/>
      </c>
    </row>
    <row r="372" spans="1:53" s="17" customFormat="1" ht="18" customHeight="1" thickBot="1">
      <c r="A372" s="344"/>
      <c r="B372" s="398"/>
      <c r="C372" s="400"/>
      <c r="D372" s="400"/>
      <c r="E372" s="400"/>
      <c r="F372" s="98" t="str">
        <f>IF(C371&gt;0,VLOOKUP(C371,女子登録情報!$A$1:$H$2000,5,0),"")</f>
        <v/>
      </c>
      <c r="G372" s="353"/>
      <c r="H372" s="353"/>
      <c r="I372" s="9" t="s">
        <v>33</v>
      </c>
      <c r="J372" s="99"/>
      <c r="K372" s="7" t="str">
        <f>IF(J372&gt;0,VLOOKUP(J372,女子登録情報!$J$2:$K$21,2,0),"")</f>
        <v/>
      </c>
      <c r="L372" s="9" t="s">
        <v>34</v>
      </c>
      <c r="M372" s="213"/>
      <c r="N372" s="101" t="str">
        <f t="shared" si="722"/>
        <v/>
      </c>
      <c r="O372" s="197"/>
      <c r="P372" s="387"/>
      <c r="Q372" s="388"/>
      <c r="R372" s="389"/>
      <c r="S372" s="330"/>
      <c r="T372" s="330"/>
      <c r="Y372" s="195" t="str">
        <f>IF(C371="","",COUNTIF($B$14:$C$462,C371))</f>
        <v/>
      </c>
      <c r="Z372" s="195" t="str">
        <f t="shared" ref="Z372" si="809">IF(C371="","",COUNTIF($J$14:$J$463,J372))</f>
        <v/>
      </c>
      <c r="AA372" s="195" t="str">
        <f t="shared" ref="AA372" si="810">IF(C371="","",IF(AND(Y372&gt;1,Z372&gt;1),1,""))</f>
        <v/>
      </c>
      <c r="AB372" s="195" t="str">
        <f t="shared" si="729"/>
        <v/>
      </c>
      <c r="AC372" s="195" t="str">
        <f t="shared" si="730"/>
        <v/>
      </c>
      <c r="AD372" s="195" t="str">
        <f t="shared" si="731"/>
        <v/>
      </c>
      <c r="AE372" s="195" t="str">
        <f t="shared" si="715"/>
        <v/>
      </c>
      <c r="AF372" s="195" t="str">
        <f t="shared" si="768"/>
        <v/>
      </c>
      <c r="AG372" s="195" t="str">
        <f t="shared" si="768"/>
        <v/>
      </c>
      <c r="AH372" s="195" t="str">
        <f t="shared" si="768"/>
        <v/>
      </c>
      <c r="AI372" s="195" t="str">
        <f t="shared" si="768"/>
        <v/>
      </c>
      <c r="AJ372" s="195" t="str">
        <f t="shared" si="768"/>
        <v/>
      </c>
      <c r="AK372" s="195" t="str">
        <f t="shared" si="768"/>
        <v/>
      </c>
      <c r="AL372" s="195" t="str">
        <f t="shared" si="768"/>
        <v/>
      </c>
      <c r="AM372" s="195" t="str">
        <f t="shared" si="768"/>
        <v/>
      </c>
      <c r="AN372" s="195" t="str">
        <f t="shared" si="768"/>
        <v/>
      </c>
      <c r="AO372" s="195" t="str">
        <f t="shared" si="768"/>
        <v/>
      </c>
      <c r="AP372" s="195" t="str">
        <f t="shared" si="768"/>
        <v/>
      </c>
      <c r="AQ372" s="196" t="str">
        <f>IF(J372&gt;0,"",IF(J373&gt;0,1,""))</f>
        <v/>
      </c>
      <c r="AR372" s="196" t="str">
        <f>IF(J372="","",IF(C371&gt;0,"",1))</f>
        <v/>
      </c>
      <c r="AS372" s="195" t="str">
        <f t="shared" si="797"/>
        <v/>
      </c>
      <c r="AT372" s="195" t="str">
        <f t="shared" si="797"/>
        <v/>
      </c>
      <c r="AU372" s="195" t="str">
        <f t="shared" si="797"/>
        <v/>
      </c>
      <c r="AV372" s="195" t="str">
        <f t="shared" si="797"/>
        <v/>
      </c>
      <c r="AW372" s="196"/>
      <c r="AX372" s="195" t="str">
        <f t="shared" si="798"/>
        <v/>
      </c>
      <c r="AY372" s="195" t="str">
        <f t="shared" si="798"/>
        <v/>
      </c>
      <c r="AZ372" s="195" t="str">
        <f t="shared" si="798"/>
        <v/>
      </c>
      <c r="BA372" s="195" t="str">
        <f t="shared" si="798"/>
        <v/>
      </c>
    </row>
    <row r="373" spans="1:53" s="17" customFormat="1" ht="18" customHeight="1" thickBot="1">
      <c r="A373" s="345"/>
      <c r="B373" s="401" t="s">
        <v>35</v>
      </c>
      <c r="C373" s="392"/>
      <c r="D373" s="102"/>
      <c r="E373" s="102"/>
      <c r="F373" s="103"/>
      <c r="G373" s="354"/>
      <c r="H373" s="354"/>
      <c r="I373" s="10" t="s">
        <v>36</v>
      </c>
      <c r="J373" s="100"/>
      <c r="K373" s="11" t="str">
        <f>IF(J373&gt;0,VLOOKUP(J373,女子登録情報!$J$2:$K$21,2,0),"")</f>
        <v/>
      </c>
      <c r="L373" s="12" t="s">
        <v>37</v>
      </c>
      <c r="M373" s="214"/>
      <c r="N373" s="101" t="str">
        <f t="shared" si="722"/>
        <v/>
      </c>
      <c r="O373" s="200"/>
      <c r="P373" s="394"/>
      <c r="Q373" s="395"/>
      <c r="R373" s="396"/>
      <c r="S373" s="331"/>
      <c r="T373" s="331"/>
      <c r="Y373" s="195" t="str">
        <f>IF(C371="","",COUNTIF($B$14:$C$462,C371))</f>
        <v/>
      </c>
      <c r="Z373" s="195" t="str">
        <f t="shared" ref="Z373" si="811">IF(C371="","",COUNTIF($J$14:$J$463,J373))</f>
        <v/>
      </c>
      <c r="AA373" s="195" t="str">
        <f t="shared" ref="AA373" si="812">IF(C371="","",IF(AND(Y373&gt;1,Z373&gt;1),1,""))</f>
        <v/>
      </c>
      <c r="AB373" s="195" t="str">
        <f t="shared" si="729"/>
        <v/>
      </c>
      <c r="AC373" s="195" t="str">
        <f t="shared" si="730"/>
        <v/>
      </c>
      <c r="AD373" s="195" t="str">
        <f t="shared" si="731"/>
        <v/>
      </c>
      <c r="AE373" s="195" t="str">
        <f t="shared" si="715"/>
        <v/>
      </c>
      <c r="AF373" s="195" t="str">
        <f t="shared" si="768"/>
        <v/>
      </c>
      <c r="AG373" s="195" t="str">
        <f t="shared" si="768"/>
        <v/>
      </c>
      <c r="AH373" s="195" t="str">
        <f t="shared" si="768"/>
        <v/>
      </c>
      <c r="AI373" s="195" t="str">
        <f t="shared" si="768"/>
        <v/>
      </c>
      <c r="AJ373" s="195" t="str">
        <f t="shared" si="768"/>
        <v/>
      </c>
      <c r="AK373" s="195" t="str">
        <f t="shared" si="768"/>
        <v/>
      </c>
      <c r="AL373" s="195" t="str">
        <f t="shared" si="768"/>
        <v/>
      </c>
      <c r="AM373" s="195" t="str">
        <f t="shared" si="768"/>
        <v/>
      </c>
      <c r="AN373" s="195" t="str">
        <f t="shared" si="768"/>
        <v/>
      </c>
      <c r="AO373" s="195" t="str">
        <f t="shared" si="768"/>
        <v/>
      </c>
      <c r="AP373" s="195" t="str">
        <f t="shared" si="768"/>
        <v/>
      </c>
      <c r="AQ373" s="196" t="str">
        <f>IF(C371="","",IF(S371&gt;0,"",IF(T371&gt;0,"",IF(COUNTBLANK(J371:J373)&lt;3,"",1))))</f>
        <v/>
      </c>
      <c r="AR373" s="196" t="str">
        <f>IF(J373="","",IF(C371&gt;0,"",1))</f>
        <v/>
      </c>
      <c r="AS373" s="195" t="str">
        <f t="shared" si="797"/>
        <v/>
      </c>
      <c r="AT373" s="195" t="str">
        <f t="shared" si="797"/>
        <v/>
      </c>
      <c r="AU373" s="195" t="str">
        <f t="shared" si="797"/>
        <v/>
      </c>
      <c r="AV373" s="195" t="str">
        <f t="shared" si="797"/>
        <v/>
      </c>
      <c r="AW373" s="196"/>
      <c r="AX373" s="195" t="str">
        <f t="shared" si="798"/>
        <v/>
      </c>
      <c r="AY373" s="195" t="str">
        <f t="shared" si="798"/>
        <v/>
      </c>
      <c r="AZ373" s="195" t="str">
        <f t="shared" si="798"/>
        <v/>
      </c>
      <c r="BA373" s="195" t="str">
        <f t="shared" si="798"/>
        <v/>
      </c>
    </row>
    <row r="374" spans="1:53" s="17" customFormat="1" ht="18" customHeight="1" thickTop="1" thickBot="1">
      <c r="A374" s="343">
        <v>121</v>
      </c>
      <c r="B374" s="397" t="s">
        <v>1234</v>
      </c>
      <c r="C374" s="399"/>
      <c r="D374" s="399" t="str">
        <f>IF(C374&gt;0,VLOOKUP(C374,女子登録情報!$A$1:$H$2000,3,0),"")</f>
        <v/>
      </c>
      <c r="E374" s="399" t="str">
        <f>IF(C374&gt;0,VLOOKUP(C374,女子登録情報!$A$1:$H$2000,4,0),"")</f>
        <v/>
      </c>
      <c r="F374" s="97" t="str">
        <f>IF(C374&gt;0,VLOOKUP(C374,女子登録情報!$A$1:$H$2000,8,0),"")</f>
        <v/>
      </c>
      <c r="G374" s="352" t="e">
        <f>IF(F375&gt;0,VLOOKUP(F375,女子登録情報!$M$2:$N$48,2,0),"")</f>
        <v>#N/A</v>
      </c>
      <c r="H374" s="352" t="str">
        <f>IF(C374&gt;0,TEXT(C374,"100000000"),"")</f>
        <v/>
      </c>
      <c r="I374" s="6" t="s">
        <v>29</v>
      </c>
      <c r="J374" s="99"/>
      <c r="K374" s="7" t="str">
        <f>IF(J374&gt;0,VLOOKUP(J374,女子登録情報!$J$1:$K$21,2,0),"")</f>
        <v/>
      </c>
      <c r="L374" s="6" t="s">
        <v>32</v>
      </c>
      <c r="M374" s="205"/>
      <c r="N374" s="101" t="str">
        <f t="shared" si="722"/>
        <v/>
      </c>
      <c r="O374" s="197"/>
      <c r="P374" s="373"/>
      <c r="Q374" s="374"/>
      <c r="R374" s="375"/>
      <c r="S374" s="329" t="str">
        <f>IF(C374="","",IF(COUNTIF('様式Ⅱ(女子4×100mR)'!$C$18:$C$29,C374)=0,"",$A$5))</f>
        <v/>
      </c>
      <c r="T374" s="329" t="str">
        <f>IF(C374="","",IF(COUNTIF('様式Ⅱ(女子4×400mR)'!$C$18:$C$29,C374)=0,"",$A$5))</f>
        <v/>
      </c>
      <c r="Y374" s="195" t="str">
        <f>IF(C374="","",COUNTIF($B$14:$C$462,C374))</f>
        <v/>
      </c>
      <c r="Z374" s="195" t="str">
        <f t="shared" ref="Z374" si="813">IF(C374="","",COUNTIF($J$14:$J$463,J374))</f>
        <v/>
      </c>
      <c r="AA374" s="195" t="str">
        <f t="shared" ref="AA374" si="814">IF(C374="","",IF(AND(Y374&gt;1,Z374&gt;1),1,""))</f>
        <v/>
      </c>
      <c r="AB374" s="195" t="str">
        <f t="shared" si="729"/>
        <v/>
      </c>
      <c r="AC374" s="195" t="str">
        <f t="shared" si="730"/>
        <v/>
      </c>
      <c r="AD374" s="195" t="str">
        <f t="shared" si="731"/>
        <v/>
      </c>
      <c r="AE374" s="195" t="str">
        <f t="shared" si="715"/>
        <v/>
      </c>
      <c r="AF374" s="195" t="str">
        <f t="shared" si="768"/>
        <v/>
      </c>
      <c r="AG374" s="195" t="str">
        <f t="shared" si="768"/>
        <v/>
      </c>
      <c r="AH374" s="195" t="str">
        <f t="shared" si="768"/>
        <v/>
      </c>
      <c r="AI374" s="195" t="str">
        <f t="shared" si="768"/>
        <v/>
      </c>
      <c r="AJ374" s="195" t="str">
        <f t="shared" si="768"/>
        <v/>
      </c>
      <c r="AK374" s="195" t="str">
        <f t="shared" si="768"/>
        <v/>
      </c>
      <c r="AL374" s="195" t="str">
        <f t="shared" si="768"/>
        <v/>
      </c>
      <c r="AM374" s="195" t="str">
        <f t="shared" si="768"/>
        <v/>
      </c>
      <c r="AN374" s="195" t="str">
        <f t="shared" si="768"/>
        <v/>
      </c>
      <c r="AO374" s="195" t="str">
        <f t="shared" si="768"/>
        <v/>
      </c>
      <c r="AP374" s="195" t="str">
        <f t="shared" si="768"/>
        <v/>
      </c>
      <c r="AQ374" s="196" t="str">
        <f>IF(J374&gt;0,"",IF(J375&gt;0,1,""))</f>
        <v/>
      </c>
      <c r="AR374" s="196" t="str">
        <f>IF(J374="","",IF(C374&gt;0,"",1))</f>
        <v/>
      </c>
      <c r="AS374" s="195" t="str">
        <f t="shared" si="797"/>
        <v/>
      </c>
      <c r="AT374" s="195" t="str">
        <f t="shared" si="797"/>
        <v/>
      </c>
      <c r="AU374" s="195" t="str">
        <f t="shared" si="797"/>
        <v/>
      </c>
      <c r="AV374" s="195" t="str">
        <f t="shared" si="797"/>
        <v/>
      </c>
      <c r="AW374" s="196">
        <f>COUNTIF($C$14:C374,C374)</f>
        <v>0</v>
      </c>
      <c r="AX374" s="195" t="str">
        <f t="shared" si="798"/>
        <v/>
      </c>
      <c r="AY374" s="195" t="str">
        <f t="shared" si="798"/>
        <v/>
      </c>
      <c r="AZ374" s="195" t="str">
        <f t="shared" si="798"/>
        <v/>
      </c>
      <c r="BA374" s="195" t="str">
        <f t="shared" si="798"/>
        <v/>
      </c>
    </row>
    <row r="375" spans="1:53" s="17" customFormat="1" ht="18" customHeight="1" thickBot="1">
      <c r="A375" s="344"/>
      <c r="B375" s="398"/>
      <c r="C375" s="400"/>
      <c r="D375" s="400"/>
      <c r="E375" s="400"/>
      <c r="F375" s="98" t="str">
        <f>IF(C374&gt;0,VLOOKUP(C374,女子登録情報!$A$1:$H$2000,5,0),"")</f>
        <v/>
      </c>
      <c r="G375" s="353"/>
      <c r="H375" s="353"/>
      <c r="I375" s="9" t="s">
        <v>33</v>
      </c>
      <c r="J375" s="99"/>
      <c r="K375" s="7" t="str">
        <f>IF(J375&gt;0,VLOOKUP(J375,女子登録情報!$J$2:$K$21,2,0),"")</f>
        <v/>
      </c>
      <c r="L375" s="9" t="s">
        <v>34</v>
      </c>
      <c r="M375" s="213"/>
      <c r="N375" s="101" t="str">
        <f t="shared" si="722"/>
        <v/>
      </c>
      <c r="O375" s="197"/>
      <c r="P375" s="387"/>
      <c r="Q375" s="388"/>
      <c r="R375" s="389"/>
      <c r="S375" s="330"/>
      <c r="T375" s="330"/>
      <c r="Y375" s="195" t="str">
        <f>IF(C374="","",COUNTIF($B$14:$C$462,C374))</f>
        <v/>
      </c>
      <c r="Z375" s="195" t="str">
        <f t="shared" ref="Z375" si="815">IF(C374="","",COUNTIF($J$14:$J$463,J375))</f>
        <v/>
      </c>
      <c r="AA375" s="195" t="str">
        <f t="shared" ref="AA375" si="816">IF(C374="","",IF(AND(Y375&gt;1,Z375&gt;1),1,""))</f>
        <v/>
      </c>
      <c r="AB375" s="195" t="str">
        <f t="shared" si="729"/>
        <v/>
      </c>
      <c r="AC375" s="195" t="str">
        <f t="shared" si="730"/>
        <v/>
      </c>
      <c r="AD375" s="195" t="str">
        <f t="shared" si="731"/>
        <v/>
      </c>
      <c r="AE375" s="195" t="str">
        <f t="shared" si="715"/>
        <v/>
      </c>
      <c r="AF375" s="195" t="str">
        <f t="shared" si="768"/>
        <v/>
      </c>
      <c r="AG375" s="195" t="str">
        <f t="shared" si="768"/>
        <v/>
      </c>
      <c r="AH375" s="195" t="str">
        <f t="shared" si="768"/>
        <v/>
      </c>
      <c r="AI375" s="195" t="str">
        <f t="shared" si="768"/>
        <v/>
      </c>
      <c r="AJ375" s="195" t="str">
        <f t="shared" ref="AF375:AP398" si="817">IF($J375="","",COUNTIF($M375,AJ$13))</f>
        <v/>
      </c>
      <c r="AK375" s="195" t="str">
        <f t="shared" si="817"/>
        <v/>
      </c>
      <c r="AL375" s="195" t="str">
        <f t="shared" si="817"/>
        <v/>
      </c>
      <c r="AM375" s="195" t="str">
        <f t="shared" si="817"/>
        <v/>
      </c>
      <c r="AN375" s="195" t="str">
        <f t="shared" si="817"/>
        <v/>
      </c>
      <c r="AO375" s="195" t="str">
        <f t="shared" si="817"/>
        <v/>
      </c>
      <c r="AP375" s="195" t="str">
        <f t="shared" si="817"/>
        <v/>
      </c>
      <c r="AQ375" s="196" t="str">
        <f>IF(J375&gt;0,"",IF(J376&gt;0,1,""))</f>
        <v/>
      </c>
      <c r="AR375" s="196" t="str">
        <f>IF(J375="","",IF(C374&gt;0,"",1))</f>
        <v/>
      </c>
      <c r="AS375" s="195" t="str">
        <f t="shared" si="797"/>
        <v/>
      </c>
      <c r="AT375" s="195" t="str">
        <f t="shared" si="797"/>
        <v/>
      </c>
      <c r="AU375" s="195" t="str">
        <f t="shared" si="797"/>
        <v/>
      </c>
      <c r="AV375" s="195" t="str">
        <f t="shared" si="797"/>
        <v/>
      </c>
      <c r="AW375" s="196"/>
      <c r="AX375" s="195" t="str">
        <f t="shared" si="798"/>
        <v/>
      </c>
      <c r="AY375" s="195" t="str">
        <f t="shared" si="798"/>
        <v/>
      </c>
      <c r="AZ375" s="195" t="str">
        <f t="shared" si="798"/>
        <v/>
      </c>
      <c r="BA375" s="195" t="str">
        <f t="shared" si="798"/>
        <v/>
      </c>
    </row>
    <row r="376" spans="1:53" s="17" customFormat="1" ht="18" customHeight="1" thickBot="1">
      <c r="A376" s="345"/>
      <c r="B376" s="401" t="s">
        <v>35</v>
      </c>
      <c r="C376" s="392"/>
      <c r="D376" s="102"/>
      <c r="E376" s="102"/>
      <c r="F376" s="103"/>
      <c r="G376" s="354"/>
      <c r="H376" s="354"/>
      <c r="I376" s="10" t="s">
        <v>36</v>
      </c>
      <c r="J376" s="100"/>
      <c r="K376" s="11" t="str">
        <f>IF(J376&gt;0,VLOOKUP(J376,女子登録情報!$J$2:$K$21,2,0),"")</f>
        <v/>
      </c>
      <c r="L376" s="12" t="s">
        <v>37</v>
      </c>
      <c r="M376" s="214"/>
      <c r="N376" s="101" t="str">
        <f t="shared" si="722"/>
        <v/>
      </c>
      <c r="O376" s="200"/>
      <c r="P376" s="394"/>
      <c r="Q376" s="395"/>
      <c r="R376" s="396"/>
      <c r="S376" s="331"/>
      <c r="T376" s="331"/>
      <c r="Y376" s="195" t="str">
        <f>IF(C374="","",COUNTIF($B$14:$C$462,C374))</f>
        <v/>
      </c>
      <c r="Z376" s="195" t="str">
        <f t="shared" ref="Z376" si="818">IF(C374="","",COUNTIF($J$14:$J$463,J376))</f>
        <v/>
      </c>
      <c r="AA376" s="195" t="str">
        <f t="shared" ref="AA376" si="819">IF(C374="","",IF(AND(Y376&gt;1,Z376&gt;1),1,""))</f>
        <v/>
      </c>
      <c r="AB376" s="195" t="str">
        <f t="shared" si="729"/>
        <v/>
      </c>
      <c r="AC376" s="195" t="str">
        <f t="shared" si="730"/>
        <v/>
      </c>
      <c r="AD376" s="195" t="str">
        <f t="shared" si="731"/>
        <v/>
      </c>
      <c r="AE376" s="195" t="str">
        <f t="shared" si="715"/>
        <v/>
      </c>
      <c r="AF376" s="195" t="str">
        <f t="shared" si="817"/>
        <v/>
      </c>
      <c r="AG376" s="195" t="str">
        <f t="shared" si="817"/>
        <v/>
      </c>
      <c r="AH376" s="195" t="str">
        <f t="shared" si="817"/>
        <v/>
      </c>
      <c r="AI376" s="195" t="str">
        <f t="shared" si="817"/>
        <v/>
      </c>
      <c r="AJ376" s="195" t="str">
        <f t="shared" si="817"/>
        <v/>
      </c>
      <c r="AK376" s="195" t="str">
        <f t="shared" si="817"/>
        <v/>
      </c>
      <c r="AL376" s="195" t="str">
        <f t="shared" si="817"/>
        <v/>
      </c>
      <c r="AM376" s="195" t="str">
        <f t="shared" si="817"/>
        <v/>
      </c>
      <c r="AN376" s="195" t="str">
        <f t="shared" si="817"/>
        <v/>
      </c>
      <c r="AO376" s="195" t="str">
        <f t="shared" si="817"/>
        <v/>
      </c>
      <c r="AP376" s="195" t="str">
        <f t="shared" si="817"/>
        <v/>
      </c>
      <c r="AQ376" s="196" t="str">
        <f>IF(C374="","",IF(S374&gt;0,"",IF(T374&gt;0,"",IF(COUNTBLANK(J374:J376)&lt;3,"",1))))</f>
        <v/>
      </c>
      <c r="AR376" s="196" t="str">
        <f>IF(J376="","",IF(C374&gt;0,"",1))</f>
        <v/>
      </c>
      <c r="AS376" s="195" t="str">
        <f t="shared" si="797"/>
        <v/>
      </c>
      <c r="AT376" s="195" t="str">
        <f t="shared" si="797"/>
        <v/>
      </c>
      <c r="AU376" s="195" t="str">
        <f t="shared" si="797"/>
        <v/>
      </c>
      <c r="AV376" s="195" t="str">
        <f t="shared" si="797"/>
        <v/>
      </c>
      <c r="AW376" s="196"/>
      <c r="AX376" s="195" t="str">
        <f t="shared" si="798"/>
        <v/>
      </c>
      <c r="AY376" s="195" t="str">
        <f t="shared" si="798"/>
        <v/>
      </c>
      <c r="AZ376" s="195" t="str">
        <f t="shared" si="798"/>
        <v/>
      </c>
      <c r="BA376" s="195" t="str">
        <f t="shared" si="798"/>
        <v/>
      </c>
    </row>
    <row r="377" spans="1:53" s="17" customFormat="1" ht="18" customHeight="1" thickTop="1" thickBot="1">
      <c r="A377" s="343">
        <v>122</v>
      </c>
      <c r="B377" s="397" t="s">
        <v>1234</v>
      </c>
      <c r="C377" s="399"/>
      <c r="D377" s="399" t="str">
        <f>IF(C377&gt;0,VLOOKUP(C377,女子登録情報!$A$1:$H$2000,3,0),"")</f>
        <v/>
      </c>
      <c r="E377" s="399" t="str">
        <f>IF(C377&gt;0,VLOOKUP(C377,女子登録情報!$A$1:$H$2000,4,0),"")</f>
        <v/>
      </c>
      <c r="F377" s="97" t="str">
        <f>IF(C377&gt;0,VLOOKUP(C377,女子登録情報!$A$1:$H$2000,8,0),"")</f>
        <v/>
      </c>
      <c r="G377" s="352" t="e">
        <f>IF(F378&gt;0,VLOOKUP(F378,女子登録情報!$M$2:$N$48,2,0),"")</f>
        <v>#N/A</v>
      </c>
      <c r="H377" s="352" t="str">
        <f>IF(C377&gt;0,TEXT(C377,"100000000"),"")</f>
        <v/>
      </c>
      <c r="I377" s="6" t="s">
        <v>29</v>
      </c>
      <c r="J377" s="99"/>
      <c r="K377" s="7" t="str">
        <f>IF(J377&gt;0,VLOOKUP(J377,女子登録情報!$J$1:$K$21,2,0),"")</f>
        <v/>
      </c>
      <c r="L377" s="6" t="s">
        <v>32</v>
      </c>
      <c r="M377" s="205"/>
      <c r="N377" s="101" t="str">
        <f t="shared" si="722"/>
        <v/>
      </c>
      <c r="O377" s="197"/>
      <c r="P377" s="373"/>
      <c r="Q377" s="374"/>
      <c r="R377" s="375"/>
      <c r="S377" s="329" t="str">
        <f>IF(C377="","",IF(COUNTIF('様式Ⅱ(女子4×100mR)'!$C$18:$C$29,C377)=0,"",$A$5))</f>
        <v/>
      </c>
      <c r="T377" s="329" t="str">
        <f>IF(C377="","",IF(COUNTIF('様式Ⅱ(女子4×400mR)'!$C$18:$C$29,C377)=0,"",$A$5))</f>
        <v/>
      </c>
      <c r="Y377" s="195" t="str">
        <f>IF(C377="","",COUNTIF($B$14:$C$462,C377))</f>
        <v/>
      </c>
      <c r="Z377" s="195" t="str">
        <f t="shared" ref="Z377" si="820">IF(C377="","",COUNTIF($J$14:$J$463,J377))</f>
        <v/>
      </c>
      <c r="AA377" s="195" t="str">
        <f t="shared" ref="AA377" si="821">IF(C377="","",IF(AND(Y377&gt;1,Z377&gt;1),1,""))</f>
        <v/>
      </c>
      <c r="AB377" s="195" t="str">
        <f t="shared" si="729"/>
        <v/>
      </c>
      <c r="AC377" s="195" t="str">
        <f t="shared" si="730"/>
        <v/>
      </c>
      <c r="AD377" s="195" t="str">
        <f t="shared" si="731"/>
        <v/>
      </c>
      <c r="AE377" s="195" t="str">
        <f t="shared" si="715"/>
        <v/>
      </c>
      <c r="AF377" s="195" t="str">
        <f t="shared" si="817"/>
        <v/>
      </c>
      <c r="AG377" s="195" t="str">
        <f t="shared" si="817"/>
        <v/>
      </c>
      <c r="AH377" s="195" t="str">
        <f t="shared" si="817"/>
        <v/>
      </c>
      <c r="AI377" s="195" t="str">
        <f t="shared" si="817"/>
        <v/>
      </c>
      <c r="AJ377" s="195" t="str">
        <f t="shared" si="817"/>
        <v/>
      </c>
      <c r="AK377" s="195" t="str">
        <f t="shared" si="817"/>
        <v/>
      </c>
      <c r="AL377" s="195" t="str">
        <f t="shared" si="817"/>
        <v/>
      </c>
      <c r="AM377" s="195" t="str">
        <f t="shared" si="817"/>
        <v/>
      </c>
      <c r="AN377" s="195" t="str">
        <f t="shared" si="817"/>
        <v/>
      </c>
      <c r="AO377" s="195" t="str">
        <f t="shared" si="817"/>
        <v/>
      </c>
      <c r="AP377" s="195" t="str">
        <f t="shared" si="817"/>
        <v/>
      </c>
      <c r="AQ377" s="196" t="str">
        <f>IF(J377&gt;0,"",IF(J378&gt;0,1,""))</f>
        <v/>
      </c>
      <c r="AR377" s="196" t="str">
        <f>IF(J377="","",IF(C377&gt;0,"",1))</f>
        <v/>
      </c>
      <c r="AS377" s="195" t="str">
        <f t="shared" si="797"/>
        <v/>
      </c>
      <c r="AT377" s="195" t="str">
        <f t="shared" si="797"/>
        <v/>
      </c>
      <c r="AU377" s="195" t="str">
        <f t="shared" si="797"/>
        <v/>
      </c>
      <c r="AV377" s="195" t="str">
        <f t="shared" si="797"/>
        <v/>
      </c>
      <c r="AW377" s="196">
        <f>COUNTIF($C$14:C377,C377)</f>
        <v>0</v>
      </c>
      <c r="AX377" s="195" t="str">
        <f t="shared" si="798"/>
        <v/>
      </c>
      <c r="AY377" s="195" t="str">
        <f t="shared" si="798"/>
        <v/>
      </c>
      <c r="AZ377" s="195" t="str">
        <f t="shared" si="798"/>
        <v/>
      </c>
      <c r="BA377" s="195" t="str">
        <f t="shared" si="798"/>
        <v/>
      </c>
    </row>
    <row r="378" spans="1:53" s="17" customFormat="1" ht="18" customHeight="1" thickBot="1">
      <c r="A378" s="344"/>
      <c r="B378" s="398"/>
      <c r="C378" s="400"/>
      <c r="D378" s="400"/>
      <c r="E378" s="400"/>
      <c r="F378" s="98" t="str">
        <f>IF(C377&gt;0,VLOOKUP(C377,女子登録情報!$A$1:$H$2000,5,0),"")</f>
        <v/>
      </c>
      <c r="G378" s="353"/>
      <c r="H378" s="353"/>
      <c r="I378" s="9" t="s">
        <v>33</v>
      </c>
      <c r="J378" s="99"/>
      <c r="K378" s="7" t="str">
        <f>IF(J378&gt;0,VLOOKUP(J378,女子登録情報!$J$2:$K$21,2,0),"")</f>
        <v/>
      </c>
      <c r="L378" s="9" t="s">
        <v>34</v>
      </c>
      <c r="M378" s="213"/>
      <c r="N378" s="101" t="str">
        <f t="shared" si="722"/>
        <v/>
      </c>
      <c r="O378" s="197"/>
      <c r="P378" s="387"/>
      <c r="Q378" s="388"/>
      <c r="R378" s="389"/>
      <c r="S378" s="330"/>
      <c r="T378" s="330"/>
      <c r="Y378" s="195" t="str">
        <f>IF(C377="","",COUNTIF($B$14:$C$462,C377))</f>
        <v/>
      </c>
      <c r="Z378" s="195" t="str">
        <f t="shared" ref="Z378" si="822">IF(C377="","",COUNTIF($J$14:$J$463,J378))</f>
        <v/>
      </c>
      <c r="AA378" s="195" t="str">
        <f t="shared" ref="AA378" si="823">IF(C377="","",IF(AND(Y378&gt;1,Z378&gt;1),1,""))</f>
        <v/>
      </c>
      <c r="AB378" s="195" t="str">
        <f t="shared" si="729"/>
        <v/>
      </c>
      <c r="AC378" s="195" t="str">
        <f t="shared" si="730"/>
        <v/>
      </c>
      <c r="AD378" s="195" t="str">
        <f t="shared" si="731"/>
        <v/>
      </c>
      <c r="AE378" s="195" t="str">
        <f t="shared" si="715"/>
        <v/>
      </c>
      <c r="AF378" s="195" t="str">
        <f t="shared" si="817"/>
        <v/>
      </c>
      <c r="AG378" s="195" t="str">
        <f t="shared" si="817"/>
        <v/>
      </c>
      <c r="AH378" s="195" t="str">
        <f t="shared" si="817"/>
        <v/>
      </c>
      <c r="AI378" s="195" t="str">
        <f t="shared" si="817"/>
        <v/>
      </c>
      <c r="AJ378" s="195" t="str">
        <f t="shared" si="817"/>
        <v/>
      </c>
      <c r="AK378" s="195" t="str">
        <f t="shared" si="817"/>
        <v/>
      </c>
      <c r="AL378" s="195" t="str">
        <f t="shared" si="817"/>
        <v/>
      </c>
      <c r="AM378" s="195" t="str">
        <f t="shared" si="817"/>
        <v/>
      </c>
      <c r="AN378" s="195" t="str">
        <f t="shared" si="817"/>
        <v/>
      </c>
      <c r="AO378" s="195" t="str">
        <f t="shared" si="817"/>
        <v/>
      </c>
      <c r="AP378" s="195" t="str">
        <f t="shared" si="817"/>
        <v/>
      </c>
      <c r="AQ378" s="196" t="str">
        <f>IF(J378&gt;0,"",IF(J379&gt;0,1,""))</f>
        <v/>
      </c>
      <c r="AR378" s="196" t="str">
        <f>IF(J378="","",IF(C377&gt;0,"",1))</f>
        <v/>
      </c>
      <c r="AS378" s="195" t="str">
        <f t="shared" si="797"/>
        <v/>
      </c>
      <c r="AT378" s="195" t="str">
        <f t="shared" si="797"/>
        <v/>
      </c>
      <c r="AU378" s="195" t="str">
        <f t="shared" si="797"/>
        <v/>
      </c>
      <c r="AV378" s="195" t="str">
        <f t="shared" si="797"/>
        <v/>
      </c>
      <c r="AW378" s="196"/>
      <c r="AX378" s="195" t="str">
        <f t="shared" si="798"/>
        <v/>
      </c>
      <c r="AY378" s="195" t="str">
        <f t="shared" si="798"/>
        <v/>
      </c>
      <c r="AZ378" s="195" t="str">
        <f t="shared" si="798"/>
        <v/>
      </c>
      <c r="BA378" s="195" t="str">
        <f t="shared" si="798"/>
        <v/>
      </c>
    </row>
    <row r="379" spans="1:53" s="17" customFormat="1" ht="18" customHeight="1" thickBot="1">
      <c r="A379" s="345"/>
      <c r="B379" s="401" t="s">
        <v>35</v>
      </c>
      <c r="C379" s="392"/>
      <c r="D379" s="102"/>
      <c r="E379" s="102"/>
      <c r="F379" s="103"/>
      <c r="G379" s="354"/>
      <c r="H379" s="354"/>
      <c r="I379" s="10" t="s">
        <v>36</v>
      </c>
      <c r="J379" s="100"/>
      <c r="K379" s="11" t="str">
        <f>IF(J379&gt;0,VLOOKUP(J379,女子登録情報!$J$2:$K$21,2,0),"")</f>
        <v/>
      </c>
      <c r="L379" s="12" t="s">
        <v>37</v>
      </c>
      <c r="M379" s="214"/>
      <c r="N379" s="101" t="str">
        <f t="shared" si="722"/>
        <v/>
      </c>
      <c r="O379" s="200"/>
      <c r="P379" s="394"/>
      <c r="Q379" s="395"/>
      <c r="R379" s="396"/>
      <c r="S379" s="331"/>
      <c r="T379" s="331"/>
      <c r="Y379" s="195" t="str">
        <f>IF(C377="","",COUNTIF($B$14:$C$462,C377))</f>
        <v/>
      </c>
      <c r="Z379" s="195" t="str">
        <f t="shared" ref="Z379" si="824">IF(C377="","",COUNTIF($J$14:$J$463,J379))</f>
        <v/>
      </c>
      <c r="AA379" s="195" t="str">
        <f t="shared" ref="AA379" si="825">IF(C377="","",IF(AND(Y379&gt;1,Z379&gt;1),1,""))</f>
        <v/>
      </c>
      <c r="AB379" s="195" t="str">
        <f t="shared" si="729"/>
        <v/>
      </c>
      <c r="AC379" s="195" t="str">
        <f t="shared" si="730"/>
        <v/>
      </c>
      <c r="AD379" s="195" t="str">
        <f t="shared" si="731"/>
        <v/>
      </c>
      <c r="AE379" s="195" t="str">
        <f t="shared" si="715"/>
        <v/>
      </c>
      <c r="AF379" s="195" t="str">
        <f t="shared" si="817"/>
        <v/>
      </c>
      <c r="AG379" s="195" t="str">
        <f t="shared" si="817"/>
        <v/>
      </c>
      <c r="AH379" s="195" t="str">
        <f t="shared" si="817"/>
        <v/>
      </c>
      <c r="AI379" s="195" t="str">
        <f t="shared" si="817"/>
        <v/>
      </c>
      <c r="AJ379" s="195" t="str">
        <f t="shared" si="817"/>
        <v/>
      </c>
      <c r="AK379" s="195" t="str">
        <f t="shared" si="817"/>
        <v/>
      </c>
      <c r="AL379" s="195" t="str">
        <f t="shared" si="817"/>
        <v/>
      </c>
      <c r="AM379" s="195" t="str">
        <f t="shared" si="817"/>
        <v/>
      </c>
      <c r="AN379" s="195" t="str">
        <f t="shared" si="817"/>
        <v/>
      </c>
      <c r="AO379" s="195" t="str">
        <f t="shared" si="817"/>
        <v/>
      </c>
      <c r="AP379" s="195" t="str">
        <f t="shared" si="817"/>
        <v/>
      </c>
      <c r="AQ379" s="196" t="str">
        <f>IF(C377="","",IF(S377&gt;0,"",IF(T377&gt;0,"",IF(COUNTBLANK(J377:J379)&lt;3,"",1))))</f>
        <v/>
      </c>
      <c r="AR379" s="196" t="str">
        <f>IF(J379="","",IF(C377&gt;0,"",1))</f>
        <v/>
      </c>
      <c r="AS379" s="195" t="str">
        <f t="shared" si="797"/>
        <v/>
      </c>
      <c r="AT379" s="195" t="str">
        <f t="shared" si="797"/>
        <v/>
      </c>
      <c r="AU379" s="195" t="str">
        <f t="shared" si="797"/>
        <v/>
      </c>
      <c r="AV379" s="195" t="str">
        <f t="shared" si="797"/>
        <v/>
      </c>
      <c r="AW379" s="196"/>
      <c r="AX379" s="195" t="str">
        <f t="shared" si="798"/>
        <v/>
      </c>
      <c r="AY379" s="195" t="str">
        <f t="shared" si="798"/>
        <v/>
      </c>
      <c r="AZ379" s="195" t="str">
        <f t="shared" si="798"/>
        <v/>
      </c>
      <c r="BA379" s="195" t="str">
        <f t="shared" si="798"/>
        <v/>
      </c>
    </row>
    <row r="380" spans="1:53" s="17" customFormat="1" ht="18" customHeight="1" thickTop="1" thickBot="1">
      <c r="A380" s="343">
        <v>123</v>
      </c>
      <c r="B380" s="397" t="s">
        <v>1234</v>
      </c>
      <c r="C380" s="399"/>
      <c r="D380" s="399" t="str">
        <f>IF(C380&gt;0,VLOOKUP(C380,女子登録情報!$A$1:$H$2000,3,0),"")</f>
        <v/>
      </c>
      <c r="E380" s="399" t="str">
        <f>IF(C380&gt;0,VLOOKUP(C380,女子登録情報!$A$1:$H$2000,4,0),"")</f>
        <v/>
      </c>
      <c r="F380" s="97" t="str">
        <f>IF(C380&gt;0,VLOOKUP(C380,女子登録情報!$A$1:$H$2000,8,0),"")</f>
        <v/>
      </c>
      <c r="G380" s="352" t="e">
        <f>IF(F381&gt;0,VLOOKUP(F381,女子登録情報!$M$2:$N$48,2,0),"")</f>
        <v>#N/A</v>
      </c>
      <c r="H380" s="352" t="str">
        <f>IF(C380&gt;0,TEXT(C380,"100000000"),"")</f>
        <v/>
      </c>
      <c r="I380" s="6" t="s">
        <v>29</v>
      </c>
      <c r="J380" s="99"/>
      <c r="K380" s="7" t="str">
        <f>IF(J380&gt;0,VLOOKUP(J380,女子登録情報!$J$1:$K$21,2,0),"")</f>
        <v/>
      </c>
      <c r="L380" s="6" t="s">
        <v>32</v>
      </c>
      <c r="M380" s="205"/>
      <c r="N380" s="101" t="str">
        <f t="shared" si="722"/>
        <v/>
      </c>
      <c r="O380" s="197"/>
      <c r="P380" s="373"/>
      <c r="Q380" s="374"/>
      <c r="R380" s="375"/>
      <c r="S380" s="329" t="str">
        <f>IF(C380="","",IF(COUNTIF('様式Ⅱ(女子4×100mR)'!$C$18:$C$29,C380)=0,"",$A$5))</f>
        <v/>
      </c>
      <c r="T380" s="329" t="str">
        <f>IF(C380="","",IF(COUNTIF('様式Ⅱ(女子4×400mR)'!$C$18:$C$29,C380)=0,"",$A$5))</f>
        <v/>
      </c>
      <c r="Y380" s="195" t="str">
        <f>IF(C380="","",COUNTIF($B$14:$C$462,C380))</f>
        <v/>
      </c>
      <c r="Z380" s="195" t="str">
        <f t="shared" ref="Z380" si="826">IF(C380="","",COUNTIF($J$14:$J$463,J380))</f>
        <v/>
      </c>
      <c r="AA380" s="195" t="str">
        <f t="shared" ref="AA380" si="827">IF(C380="","",IF(AND(Y380&gt;1,Z380&gt;1),1,""))</f>
        <v/>
      </c>
      <c r="AB380" s="195" t="str">
        <f t="shared" si="729"/>
        <v/>
      </c>
      <c r="AC380" s="195" t="str">
        <f t="shared" si="730"/>
        <v/>
      </c>
      <c r="AD380" s="195" t="str">
        <f t="shared" si="731"/>
        <v/>
      </c>
      <c r="AE380" s="195" t="str">
        <f t="shared" si="715"/>
        <v/>
      </c>
      <c r="AF380" s="195" t="str">
        <f t="shared" si="817"/>
        <v/>
      </c>
      <c r="AG380" s="195" t="str">
        <f t="shared" si="817"/>
        <v/>
      </c>
      <c r="AH380" s="195" t="str">
        <f t="shared" si="817"/>
        <v/>
      </c>
      <c r="AI380" s="195" t="str">
        <f t="shared" si="817"/>
        <v/>
      </c>
      <c r="AJ380" s="195" t="str">
        <f t="shared" si="817"/>
        <v/>
      </c>
      <c r="AK380" s="195" t="str">
        <f t="shared" si="817"/>
        <v/>
      </c>
      <c r="AL380" s="195" t="str">
        <f t="shared" si="817"/>
        <v/>
      </c>
      <c r="AM380" s="195" t="str">
        <f t="shared" si="817"/>
        <v/>
      </c>
      <c r="AN380" s="195" t="str">
        <f t="shared" si="817"/>
        <v/>
      </c>
      <c r="AO380" s="195" t="str">
        <f t="shared" si="817"/>
        <v/>
      </c>
      <c r="AP380" s="195" t="str">
        <f t="shared" si="817"/>
        <v/>
      </c>
      <c r="AQ380" s="196" t="str">
        <f>IF(J380&gt;0,"",IF(J381&gt;0,1,""))</f>
        <v/>
      </c>
      <c r="AR380" s="196" t="str">
        <f>IF(J380="","",IF(C380&gt;0,"",1))</f>
        <v/>
      </c>
      <c r="AS380" s="195" t="str">
        <f t="shared" si="797"/>
        <v/>
      </c>
      <c r="AT380" s="195" t="str">
        <f t="shared" si="797"/>
        <v/>
      </c>
      <c r="AU380" s="195" t="str">
        <f t="shared" si="797"/>
        <v/>
      </c>
      <c r="AV380" s="195" t="str">
        <f t="shared" si="797"/>
        <v/>
      </c>
      <c r="AW380" s="196">
        <f>COUNTIF($C$14:C380,C380)</f>
        <v>0</v>
      </c>
      <c r="AX380" s="195" t="str">
        <f t="shared" si="798"/>
        <v/>
      </c>
      <c r="AY380" s="195" t="str">
        <f t="shared" si="798"/>
        <v/>
      </c>
      <c r="AZ380" s="195" t="str">
        <f t="shared" si="798"/>
        <v/>
      </c>
      <c r="BA380" s="195" t="str">
        <f t="shared" si="798"/>
        <v/>
      </c>
    </row>
    <row r="381" spans="1:53" s="17" customFormat="1" ht="18" customHeight="1" thickBot="1">
      <c r="A381" s="344"/>
      <c r="B381" s="398"/>
      <c r="C381" s="400"/>
      <c r="D381" s="400"/>
      <c r="E381" s="400"/>
      <c r="F381" s="98" t="str">
        <f>IF(C380&gt;0,VLOOKUP(C380,女子登録情報!$A$1:$H$2000,5,0),"")</f>
        <v/>
      </c>
      <c r="G381" s="353"/>
      <c r="H381" s="353"/>
      <c r="I381" s="9" t="s">
        <v>33</v>
      </c>
      <c r="J381" s="99"/>
      <c r="K381" s="7" t="str">
        <f>IF(J381&gt;0,VLOOKUP(J381,女子登録情報!$J$2:$K$21,2,0),"")</f>
        <v/>
      </c>
      <c r="L381" s="9" t="s">
        <v>34</v>
      </c>
      <c r="M381" s="213"/>
      <c r="N381" s="101" t="str">
        <f t="shared" si="722"/>
        <v/>
      </c>
      <c r="O381" s="197"/>
      <c r="P381" s="387"/>
      <c r="Q381" s="388"/>
      <c r="R381" s="389"/>
      <c r="S381" s="330"/>
      <c r="T381" s="330"/>
      <c r="Y381" s="195" t="str">
        <f>IF(C380="","",COUNTIF($B$14:$C$462,C380))</f>
        <v/>
      </c>
      <c r="Z381" s="195" t="str">
        <f t="shared" ref="Z381" si="828">IF(C380="","",COUNTIF($J$14:$J$463,J381))</f>
        <v/>
      </c>
      <c r="AA381" s="195" t="str">
        <f t="shared" ref="AA381" si="829">IF(C380="","",IF(AND(Y381&gt;1,Z381&gt;1),1,""))</f>
        <v/>
      </c>
      <c r="AB381" s="195" t="str">
        <f t="shared" si="729"/>
        <v/>
      </c>
      <c r="AC381" s="195" t="str">
        <f t="shared" si="730"/>
        <v/>
      </c>
      <c r="AD381" s="195" t="str">
        <f t="shared" si="731"/>
        <v/>
      </c>
      <c r="AE381" s="195" t="str">
        <f t="shared" si="715"/>
        <v/>
      </c>
      <c r="AF381" s="195" t="str">
        <f t="shared" si="817"/>
        <v/>
      </c>
      <c r="AG381" s="195" t="str">
        <f t="shared" si="817"/>
        <v/>
      </c>
      <c r="AH381" s="195" t="str">
        <f t="shared" si="817"/>
        <v/>
      </c>
      <c r="AI381" s="195" t="str">
        <f t="shared" si="817"/>
        <v/>
      </c>
      <c r="AJ381" s="195" t="str">
        <f t="shared" si="817"/>
        <v/>
      </c>
      <c r="AK381" s="195" t="str">
        <f t="shared" si="817"/>
        <v/>
      </c>
      <c r="AL381" s="195" t="str">
        <f t="shared" si="817"/>
        <v/>
      </c>
      <c r="AM381" s="195" t="str">
        <f t="shared" si="817"/>
        <v/>
      </c>
      <c r="AN381" s="195" t="str">
        <f t="shared" si="817"/>
        <v/>
      </c>
      <c r="AO381" s="195" t="str">
        <f t="shared" si="817"/>
        <v/>
      </c>
      <c r="AP381" s="195" t="str">
        <f t="shared" si="817"/>
        <v/>
      </c>
      <c r="AQ381" s="196" t="str">
        <f>IF(J381&gt;0,"",IF(J382&gt;0,1,""))</f>
        <v/>
      </c>
      <c r="AR381" s="196" t="str">
        <f>IF(J381="","",IF(C380&gt;0,"",1))</f>
        <v/>
      </c>
      <c r="AS381" s="195" t="str">
        <f t="shared" si="797"/>
        <v/>
      </c>
      <c r="AT381" s="195" t="str">
        <f t="shared" si="797"/>
        <v/>
      </c>
      <c r="AU381" s="195" t="str">
        <f t="shared" si="797"/>
        <v/>
      </c>
      <c r="AV381" s="195" t="str">
        <f t="shared" si="797"/>
        <v/>
      </c>
      <c r="AW381" s="196"/>
      <c r="AX381" s="195" t="str">
        <f t="shared" si="798"/>
        <v/>
      </c>
      <c r="AY381" s="195" t="str">
        <f t="shared" si="798"/>
        <v/>
      </c>
      <c r="AZ381" s="195" t="str">
        <f t="shared" si="798"/>
        <v/>
      </c>
      <c r="BA381" s="195" t="str">
        <f t="shared" si="798"/>
        <v/>
      </c>
    </row>
    <row r="382" spans="1:53" s="17" customFormat="1" ht="18" customHeight="1" thickBot="1">
      <c r="A382" s="345"/>
      <c r="B382" s="401" t="s">
        <v>35</v>
      </c>
      <c r="C382" s="392"/>
      <c r="D382" s="102"/>
      <c r="E382" s="102"/>
      <c r="F382" s="103"/>
      <c r="G382" s="354"/>
      <c r="H382" s="354"/>
      <c r="I382" s="10" t="s">
        <v>36</v>
      </c>
      <c r="J382" s="100"/>
      <c r="K382" s="11" t="str">
        <f>IF(J382&gt;0,VLOOKUP(J382,女子登録情報!$J$2:$K$21,2,0),"")</f>
        <v/>
      </c>
      <c r="L382" s="12" t="s">
        <v>37</v>
      </c>
      <c r="M382" s="214"/>
      <c r="N382" s="101" t="str">
        <f t="shared" si="722"/>
        <v/>
      </c>
      <c r="O382" s="200"/>
      <c r="P382" s="394"/>
      <c r="Q382" s="395"/>
      <c r="R382" s="396"/>
      <c r="S382" s="331"/>
      <c r="T382" s="331"/>
      <c r="Y382" s="195" t="str">
        <f>IF(C380="","",COUNTIF($B$14:$C$462,C380))</f>
        <v/>
      </c>
      <c r="Z382" s="195" t="str">
        <f t="shared" ref="Z382" si="830">IF(C380="","",COUNTIF($J$14:$J$463,J382))</f>
        <v/>
      </c>
      <c r="AA382" s="195" t="str">
        <f t="shared" ref="AA382" si="831">IF(C380="","",IF(AND(Y382&gt;1,Z382&gt;1),1,""))</f>
        <v/>
      </c>
      <c r="AB382" s="195" t="str">
        <f t="shared" si="729"/>
        <v/>
      </c>
      <c r="AC382" s="195" t="str">
        <f t="shared" si="730"/>
        <v/>
      </c>
      <c r="AD382" s="195" t="str">
        <f t="shared" si="731"/>
        <v/>
      </c>
      <c r="AE382" s="195" t="str">
        <f t="shared" si="715"/>
        <v/>
      </c>
      <c r="AF382" s="195" t="str">
        <f t="shared" si="817"/>
        <v/>
      </c>
      <c r="AG382" s="195" t="str">
        <f t="shared" si="817"/>
        <v/>
      </c>
      <c r="AH382" s="195" t="str">
        <f t="shared" si="817"/>
        <v/>
      </c>
      <c r="AI382" s="195" t="str">
        <f t="shared" si="817"/>
        <v/>
      </c>
      <c r="AJ382" s="195" t="str">
        <f t="shared" si="817"/>
        <v/>
      </c>
      <c r="AK382" s="195" t="str">
        <f t="shared" si="817"/>
        <v/>
      </c>
      <c r="AL382" s="195" t="str">
        <f t="shared" si="817"/>
        <v/>
      </c>
      <c r="AM382" s="195" t="str">
        <f t="shared" si="817"/>
        <v/>
      </c>
      <c r="AN382" s="195" t="str">
        <f t="shared" si="817"/>
        <v/>
      </c>
      <c r="AO382" s="195" t="str">
        <f t="shared" si="817"/>
        <v/>
      </c>
      <c r="AP382" s="195" t="str">
        <f t="shared" si="817"/>
        <v/>
      </c>
      <c r="AQ382" s="196" t="str">
        <f>IF(C380="","",IF(S380&gt;0,"",IF(T380&gt;0,"",IF(COUNTBLANK(J380:J382)&lt;3,"",1))))</f>
        <v/>
      </c>
      <c r="AR382" s="196" t="str">
        <f>IF(J382="","",IF(C380&gt;0,"",1))</f>
        <v/>
      </c>
      <c r="AS382" s="195" t="str">
        <f t="shared" ref="AS382:AV397" si="832">IF($J382="","",COUNTIF($M382,AS$13))</f>
        <v/>
      </c>
      <c r="AT382" s="195" t="str">
        <f t="shared" si="832"/>
        <v/>
      </c>
      <c r="AU382" s="195" t="str">
        <f t="shared" si="832"/>
        <v/>
      </c>
      <c r="AV382" s="195" t="str">
        <f t="shared" si="832"/>
        <v/>
      </c>
      <c r="AW382" s="196"/>
      <c r="AX382" s="195" t="str">
        <f t="shared" ref="AX382:BA397" si="833">IF($J382="","",COUNTIF($M382,AX$13))</f>
        <v/>
      </c>
      <c r="AY382" s="195" t="str">
        <f t="shared" si="833"/>
        <v/>
      </c>
      <c r="AZ382" s="195" t="str">
        <f t="shared" si="833"/>
        <v/>
      </c>
      <c r="BA382" s="195" t="str">
        <f t="shared" si="833"/>
        <v/>
      </c>
    </row>
    <row r="383" spans="1:53" s="17" customFormat="1" ht="18" customHeight="1" thickTop="1" thickBot="1">
      <c r="A383" s="343">
        <v>124</v>
      </c>
      <c r="B383" s="397" t="s">
        <v>1234</v>
      </c>
      <c r="C383" s="399"/>
      <c r="D383" s="399" t="str">
        <f>IF(C383&gt;0,VLOOKUP(C383,女子登録情報!$A$1:$H$2000,3,0),"")</f>
        <v/>
      </c>
      <c r="E383" s="399" t="str">
        <f>IF(C383&gt;0,VLOOKUP(C383,女子登録情報!$A$1:$H$2000,4,0),"")</f>
        <v/>
      </c>
      <c r="F383" s="97" t="str">
        <f>IF(C383&gt;0,VLOOKUP(C383,女子登録情報!$A$1:$H$2000,8,0),"")</f>
        <v/>
      </c>
      <c r="G383" s="352" t="e">
        <f>IF(F384&gt;0,VLOOKUP(F384,女子登録情報!$M$2:$N$48,2,0),"")</f>
        <v>#N/A</v>
      </c>
      <c r="H383" s="352" t="str">
        <f>IF(C383&gt;0,TEXT(C383,"100000000"),"")</f>
        <v/>
      </c>
      <c r="I383" s="6" t="s">
        <v>29</v>
      </c>
      <c r="J383" s="99"/>
      <c r="K383" s="7" t="str">
        <f>IF(J383&gt;0,VLOOKUP(J383,女子登録情報!$J$1:$K$21,2,0),"")</f>
        <v/>
      </c>
      <c r="L383" s="6" t="s">
        <v>32</v>
      </c>
      <c r="M383" s="205"/>
      <c r="N383" s="101" t="str">
        <f t="shared" si="722"/>
        <v/>
      </c>
      <c r="O383" s="197"/>
      <c r="P383" s="373"/>
      <c r="Q383" s="374"/>
      <c r="R383" s="375"/>
      <c r="S383" s="329" t="str">
        <f>IF(C383="","",IF(COUNTIF('様式Ⅱ(女子4×100mR)'!$C$18:$C$29,C383)=0,"",$A$5))</f>
        <v/>
      </c>
      <c r="T383" s="329" t="str">
        <f>IF(C383="","",IF(COUNTIF('様式Ⅱ(女子4×400mR)'!$C$18:$C$29,C383)=0,"",$A$5))</f>
        <v/>
      </c>
      <c r="Y383" s="195" t="str">
        <f>IF(C383="","",COUNTIF($B$14:$C$462,C383))</f>
        <v/>
      </c>
      <c r="Z383" s="195" t="str">
        <f t="shared" ref="Z383" si="834">IF(C383="","",COUNTIF($J$14:$J$463,J383))</f>
        <v/>
      </c>
      <c r="AA383" s="195" t="str">
        <f t="shared" ref="AA383" si="835">IF(C383="","",IF(AND(Y383&gt;1,Z383&gt;1),1,""))</f>
        <v/>
      </c>
      <c r="AB383" s="195" t="str">
        <f t="shared" si="729"/>
        <v/>
      </c>
      <c r="AC383" s="195" t="str">
        <f t="shared" si="730"/>
        <v/>
      </c>
      <c r="AD383" s="195" t="str">
        <f t="shared" si="731"/>
        <v/>
      </c>
      <c r="AE383" s="195" t="str">
        <f t="shared" si="715"/>
        <v/>
      </c>
      <c r="AF383" s="195" t="str">
        <f t="shared" si="817"/>
        <v/>
      </c>
      <c r="AG383" s="195" t="str">
        <f t="shared" si="817"/>
        <v/>
      </c>
      <c r="AH383" s="195" t="str">
        <f t="shared" si="817"/>
        <v/>
      </c>
      <c r="AI383" s="195" t="str">
        <f t="shared" si="817"/>
        <v/>
      </c>
      <c r="AJ383" s="195" t="str">
        <f t="shared" si="817"/>
        <v/>
      </c>
      <c r="AK383" s="195" t="str">
        <f t="shared" si="817"/>
        <v/>
      </c>
      <c r="AL383" s="195" t="str">
        <f t="shared" si="817"/>
        <v/>
      </c>
      <c r="AM383" s="195" t="str">
        <f t="shared" si="817"/>
        <v/>
      </c>
      <c r="AN383" s="195" t="str">
        <f t="shared" si="817"/>
        <v/>
      </c>
      <c r="AO383" s="195" t="str">
        <f t="shared" si="817"/>
        <v/>
      </c>
      <c r="AP383" s="195" t="str">
        <f t="shared" si="817"/>
        <v/>
      </c>
      <c r="AQ383" s="196" t="str">
        <f>IF(J383&gt;0,"",IF(J384&gt;0,1,""))</f>
        <v/>
      </c>
      <c r="AR383" s="196" t="str">
        <f>IF(J383="","",IF(C383&gt;0,"",1))</f>
        <v/>
      </c>
      <c r="AS383" s="195" t="str">
        <f t="shared" si="832"/>
        <v/>
      </c>
      <c r="AT383" s="195" t="str">
        <f t="shared" si="832"/>
        <v/>
      </c>
      <c r="AU383" s="195" t="str">
        <f t="shared" si="832"/>
        <v/>
      </c>
      <c r="AV383" s="195" t="str">
        <f t="shared" si="832"/>
        <v/>
      </c>
      <c r="AW383" s="196">
        <f>COUNTIF($C$14:C383,C383)</f>
        <v>0</v>
      </c>
      <c r="AX383" s="195" t="str">
        <f t="shared" si="833"/>
        <v/>
      </c>
      <c r="AY383" s="195" t="str">
        <f t="shared" si="833"/>
        <v/>
      </c>
      <c r="AZ383" s="195" t="str">
        <f t="shared" si="833"/>
        <v/>
      </c>
      <c r="BA383" s="195" t="str">
        <f t="shared" si="833"/>
        <v/>
      </c>
    </row>
    <row r="384" spans="1:53" s="17" customFormat="1" ht="18" customHeight="1" thickBot="1">
      <c r="A384" s="344"/>
      <c r="B384" s="398"/>
      <c r="C384" s="400"/>
      <c r="D384" s="400"/>
      <c r="E384" s="400"/>
      <c r="F384" s="98" t="str">
        <f>IF(C383&gt;0,VLOOKUP(C383,女子登録情報!$A$1:$H$2000,5,0),"")</f>
        <v/>
      </c>
      <c r="G384" s="353"/>
      <c r="H384" s="353"/>
      <c r="I384" s="9" t="s">
        <v>33</v>
      </c>
      <c r="J384" s="99"/>
      <c r="K384" s="7" t="str">
        <f>IF(J384&gt;0,VLOOKUP(J384,女子登録情報!$J$2:$K$21,2,0),"")</f>
        <v/>
      </c>
      <c r="L384" s="9" t="s">
        <v>34</v>
      </c>
      <c r="M384" s="213"/>
      <c r="N384" s="101" t="str">
        <f t="shared" si="722"/>
        <v/>
      </c>
      <c r="O384" s="197"/>
      <c r="P384" s="387"/>
      <c r="Q384" s="388"/>
      <c r="R384" s="389"/>
      <c r="S384" s="330"/>
      <c r="T384" s="330"/>
      <c r="Y384" s="195" t="str">
        <f>IF(C383="","",COUNTIF($B$14:$C$462,C383))</f>
        <v/>
      </c>
      <c r="Z384" s="195" t="str">
        <f t="shared" ref="Z384" si="836">IF(C383="","",COUNTIF($J$14:$J$463,J384))</f>
        <v/>
      </c>
      <c r="AA384" s="195" t="str">
        <f t="shared" ref="AA384" si="837">IF(C383="","",IF(AND(Y384&gt;1,Z384&gt;1),1,""))</f>
        <v/>
      </c>
      <c r="AB384" s="195" t="str">
        <f t="shared" si="729"/>
        <v/>
      </c>
      <c r="AC384" s="195" t="str">
        <f t="shared" si="730"/>
        <v/>
      </c>
      <c r="AD384" s="195" t="str">
        <f t="shared" si="731"/>
        <v/>
      </c>
      <c r="AE384" s="195" t="str">
        <f t="shared" si="715"/>
        <v/>
      </c>
      <c r="AF384" s="195" t="str">
        <f t="shared" si="817"/>
        <v/>
      </c>
      <c r="AG384" s="195" t="str">
        <f t="shared" si="817"/>
        <v/>
      </c>
      <c r="AH384" s="195" t="str">
        <f t="shared" si="817"/>
        <v/>
      </c>
      <c r="AI384" s="195" t="str">
        <f t="shared" si="817"/>
        <v/>
      </c>
      <c r="AJ384" s="195" t="str">
        <f t="shared" si="817"/>
        <v/>
      </c>
      <c r="AK384" s="195" t="str">
        <f t="shared" si="817"/>
        <v/>
      </c>
      <c r="AL384" s="195" t="str">
        <f t="shared" si="817"/>
        <v/>
      </c>
      <c r="AM384" s="195" t="str">
        <f t="shared" si="817"/>
        <v/>
      </c>
      <c r="AN384" s="195" t="str">
        <f t="shared" si="817"/>
        <v/>
      </c>
      <c r="AO384" s="195" t="str">
        <f t="shared" si="817"/>
        <v/>
      </c>
      <c r="AP384" s="195" t="str">
        <f t="shared" si="817"/>
        <v/>
      </c>
      <c r="AQ384" s="196" t="str">
        <f>IF(J384&gt;0,"",IF(J385&gt;0,1,""))</f>
        <v/>
      </c>
      <c r="AR384" s="196" t="str">
        <f>IF(J384="","",IF(C383&gt;0,"",1))</f>
        <v/>
      </c>
      <c r="AS384" s="195" t="str">
        <f t="shared" si="832"/>
        <v/>
      </c>
      <c r="AT384" s="195" t="str">
        <f t="shared" si="832"/>
        <v/>
      </c>
      <c r="AU384" s="195" t="str">
        <f t="shared" si="832"/>
        <v/>
      </c>
      <c r="AV384" s="195" t="str">
        <f t="shared" si="832"/>
        <v/>
      </c>
      <c r="AW384" s="196"/>
      <c r="AX384" s="195" t="str">
        <f t="shared" si="833"/>
        <v/>
      </c>
      <c r="AY384" s="195" t="str">
        <f t="shared" si="833"/>
        <v/>
      </c>
      <c r="AZ384" s="195" t="str">
        <f t="shared" si="833"/>
        <v/>
      </c>
      <c r="BA384" s="195" t="str">
        <f t="shared" si="833"/>
        <v/>
      </c>
    </row>
    <row r="385" spans="1:53" s="17" customFormat="1" ht="18" customHeight="1" thickBot="1">
      <c r="A385" s="345"/>
      <c r="B385" s="401" t="s">
        <v>35</v>
      </c>
      <c r="C385" s="392"/>
      <c r="D385" s="102"/>
      <c r="E385" s="102"/>
      <c r="F385" s="103"/>
      <c r="G385" s="354"/>
      <c r="H385" s="354"/>
      <c r="I385" s="10" t="s">
        <v>36</v>
      </c>
      <c r="J385" s="100"/>
      <c r="K385" s="11" t="str">
        <f>IF(J385&gt;0,VLOOKUP(J385,女子登録情報!$J$2:$K$21,2,0),"")</f>
        <v/>
      </c>
      <c r="L385" s="12" t="s">
        <v>37</v>
      </c>
      <c r="M385" s="214"/>
      <c r="N385" s="101" t="str">
        <f t="shared" si="722"/>
        <v/>
      </c>
      <c r="O385" s="200"/>
      <c r="P385" s="394"/>
      <c r="Q385" s="395"/>
      <c r="R385" s="396"/>
      <c r="S385" s="331"/>
      <c r="T385" s="331"/>
      <c r="Y385" s="195" t="str">
        <f>IF(C383="","",COUNTIF($B$14:$C$462,C383))</f>
        <v/>
      </c>
      <c r="Z385" s="195" t="str">
        <f t="shared" ref="Z385" si="838">IF(C383="","",COUNTIF($J$14:$J$463,J385))</f>
        <v/>
      </c>
      <c r="AA385" s="195" t="str">
        <f t="shared" ref="AA385" si="839">IF(C383="","",IF(AND(Y385&gt;1,Z385&gt;1),1,""))</f>
        <v/>
      </c>
      <c r="AB385" s="195" t="str">
        <f t="shared" si="729"/>
        <v/>
      </c>
      <c r="AC385" s="195" t="str">
        <f t="shared" si="730"/>
        <v/>
      </c>
      <c r="AD385" s="195" t="str">
        <f t="shared" si="731"/>
        <v/>
      </c>
      <c r="AE385" s="195" t="str">
        <f t="shared" si="715"/>
        <v/>
      </c>
      <c r="AF385" s="195" t="str">
        <f t="shared" si="817"/>
        <v/>
      </c>
      <c r="AG385" s="195" t="str">
        <f t="shared" si="817"/>
        <v/>
      </c>
      <c r="AH385" s="195" t="str">
        <f t="shared" si="817"/>
        <v/>
      </c>
      <c r="AI385" s="195" t="str">
        <f t="shared" si="817"/>
        <v/>
      </c>
      <c r="AJ385" s="195" t="str">
        <f t="shared" si="817"/>
        <v/>
      </c>
      <c r="AK385" s="195" t="str">
        <f t="shared" si="817"/>
        <v/>
      </c>
      <c r="AL385" s="195" t="str">
        <f t="shared" si="817"/>
        <v/>
      </c>
      <c r="AM385" s="195" t="str">
        <f t="shared" si="817"/>
        <v/>
      </c>
      <c r="AN385" s="195" t="str">
        <f t="shared" si="817"/>
        <v/>
      </c>
      <c r="AO385" s="195" t="str">
        <f t="shared" si="817"/>
        <v/>
      </c>
      <c r="AP385" s="195" t="str">
        <f t="shared" si="817"/>
        <v/>
      </c>
      <c r="AQ385" s="196" t="str">
        <f>IF(C383="","",IF(S383&gt;0,"",IF(T383&gt;0,"",IF(COUNTBLANK(J383:J385)&lt;3,"",1))))</f>
        <v/>
      </c>
      <c r="AR385" s="196" t="str">
        <f>IF(J385="","",IF(C383&gt;0,"",1))</f>
        <v/>
      </c>
      <c r="AS385" s="195" t="str">
        <f t="shared" si="832"/>
        <v/>
      </c>
      <c r="AT385" s="195" t="str">
        <f t="shared" si="832"/>
        <v/>
      </c>
      <c r="AU385" s="195" t="str">
        <f t="shared" si="832"/>
        <v/>
      </c>
      <c r="AV385" s="195" t="str">
        <f t="shared" si="832"/>
        <v/>
      </c>
      <c r="AW385" s="196"/>
      <c r="AX385" s="195" t="str">
        <f t="shared" si="833"/>
        <v/>
      </c>
      <c r="AY385" s="195" t="str">
        <f t="shared" si="833"/>
        <v/>
      </c>
      <c r="AZ385" s="195" t="str">
        <f t="shared" si="833"/>
        <v/>
      </c>
      <c r="BA385" s="195" t="str">
        <f t="shared" si="833"/>
        <v/>
      </c>
    </row>
    <row r="386" spans="1:53" s="17" customFormat="1" ht="18" customHeight="1" thickTop="1" thickBot="1">
      <c r="A386" s="343">
        <v>125</v>
      </c>
      <c r="B386" s="397" t="s">
        <v>1234</v>
      </c>
      <c r="C386" s="399"/>
      <c r="D386" s="399" t="str">
        <f>IF(C386&gt;0,VLOOKUP(C386,女子登録情報!$A$1:$H$2000,3,0),"")</f>
        <v/>
      </c>
      <c r="E386" s="399" t="str">
        <f>IF(C386&gt;0,VLOOKUP(C386,女子登録情報!$A$1:$H$2000,4,0),"")</f>
        <v/>
      </c>
      <c r="F386" s="97" t="str">
        <f>IF(C386&gt;0,VLOOKUP(C386,女子登録情報!$A$1:$H$2000,8,0),"")</f>
        <v/>
      </c>
      <c r="G386" s="352" t="e">
        <f>IF(F387&gt;0,VLOOKUP(F387,女子登録情報!$M$2:$N$48,2,0),"")</f>
        <v>#N/A</v>
      </c>
      <c r="H386" s="352" t="str">
        <f>IF(C386&gt;0,TEXT(C386,"100000000"),"")</f>
        <v/>
      </c>
      <c r="I386" s="6" t="s">
        <v>29</v>
      </c>
      <c r="J386" s="99"/>
      <c r="K386" s="7" t="str">
        <f>IF(J386&gt;0,VLOOKUP(J386,女子登録情報!$J$1:$K$21,2,0),"")</f>
        <v/>
      </c>
      <c r="L386" s="6" t="s">
        <v>32</v>
      </c>
      <c r="M386" s="205"/>
      <c r="N386" s="101" t="str">
        <f t="shared" si="722"/>
        <v/>
      </c>
      <c r="O386" s="197"/>
      <c r="P386" s="373"/>
      <c r="Q386" s="374"/>
      <c r="R386" s="375"/>
      <c r="S386" s="329" t="str">
        <f>IF(C386="","",IF(COUNTIF('様式Ⅱ(女子4×100mR)'!$C$18:$C$29,C386)=0,"",$A$5))</f>
        <v/>
      </c>
      <c r="T386" s="329" t="str">
        <f>IF(C386="","",IF(COUNTIF('様式Ⅱ(女子4×400mR)'!$C$18:$C$29,C386)=0,"",$A$5))</f>
        <v/>
      </c>
      <c r="Y386" s="195" t="str">
        <f>IF(C386="","",COUNTIF($B$14:$C$462,C386))</f>
        <v/>
      </c>
      <c r="Z386" s="195" t="str">
        <f t="shared" ref="Z386" si="840">IF(C386="","",COUNTIF($J$14:$J$463,J386))</f>
        <v/>
      </c>
      <c r="AA386" s="195" t="str">
        <f t="shared" ref="AA386" si="841">IF(C386="","",IF(AND(Y386&gt;1,Z386&gt;1),1,""))</f>
        <v/>
      </c>
      <c r="AB386" s="195" t="str">
        <f t="shared" si="729"/>
        <v/>
      </c>
      <c r="AC386" s="195" t="str">
        <f t="shared" si="730"/>
        <v/>
      </c>
      <c r="AD386" s="195" t="str">
        <f t="shared" si="731"/>
        <v/>
      </c>
      <c r="AE386" s="195" t="str">
        <f t="shared" si="715"/>
        <v/>
      </c>
      <c r="AF386" s="195" t="str">
        <f t="shared" si="817"/>
        <v/>
      </c>
      <c r="AG386" s="195" t="str">
        <f t="shared" si="817"/>
        <v/>
      </c>
      <c r="AH386" s="195" t="str">
        <f t="shared" si="817"/>
        <v/>
      </c>
      <c r="AI386" s="195" t="str">
        <f t="shared" si="817"/>
        <v/>
      </c>
      <c r="AJ386" s="195" t="str">
        <f t="shared" si="817"/>
        <v/>
      </c>
      <c r="AK386" s="195" t="str">
        <f t="shared" si="817"/>
        <v/>
      </c>
      <c r="AL386" s="195" t="str">
        <f t="shared" si="817"/>
        <v/>
      </c>
      <c r="AM386" s="195" t="str">
        <f t="shared" si="817"/>
        <v/>
      </c>
      <c r="AN386" s="195" t="str">
        <f t="shared" si="817"/>
        <v/>
      </c>
      <c r="AO386" s="195" t="str">
        <f t="shared" si="817"/>
        <v/>
      </c>
      <c r="AP386" s="195" t="str">
        <f t="shared" si="817"/>
        <v/>
      </c>
      <c r="AQ386" s="196" t="str">
        <f>IF(J386&gt;0,"",IF(J387&gt;0,1,""))</f>
        <v/>
      </c>
      <c r="AR386" s="196" t="str">
        <f>IF(J386="","",IF(C386&gt;0,"",1))</f>
        <v/>
      </c>
      <c r="AS386" s="195" t="str">
        <f t="shared" si="832"/>
        <v/>
      </c>
      <c r="AT386" s="195" t="str">
        <f t="shared" si="832"/>
        <v/>
      </c>
      <c r="AU386" s="195" t="str">
        <f t="shared" si="832"/>
        <v/>
      </c>
      <c r="AV386" s="195" t="str">
        <f t="shared" si="832"/>
        <v/>
      </c>
      <c r="AW386" s="196">
        <f>COUNTIF($C$14:C386,C386)</f>
        <v>0</v>
      </c>
      <c r="AX386" s="195" t="str">
        <f t="shared" si="833"/>
        <v/>
      </c>
      <c r="AY386" s="195" t="str">
        <f t="shared" si="833"/>
        <v/>
      </c>
      <c r="AZ386" s="195" t="str">
        <f t="shared" si="833"/>
        <v/>
      </c>
      <c r="BA386" s="195" t="str">
        <f t="shared" si="833"/>
        <v/>
      </c>
    </row>
    <row r="387" spans="1:53" s="17" customFormat="1" ht="18" customHeight="1" thickBot="1">
      <c r="A387" s="344"/>
      <c r="B387" s="398"/>
      <c r="C387" s="400"/>
      <c r="D387" s="400"/>
      <c r="E387" s="400"/>
      <c r="F387" s="98" t="str">
        <f>IF(C386&gt;0,VLOOKUP(C386,女子登録情報!$A$1:$H$2000,5,0),"")</f>
        <v/>
      </c>
      <c r="G387" s="353"/>
      <c r="H387" s="353"/>
      <c r="I387" s="9" t="s">
        <v>33</v>
      </c>
      <c r="J387" s="99"/>
      <c r="K387" s="7" t="str">
        <f>IF(J387&gt;0,VLOOKUP(J387,女子登録情報!$J$2:$K$21,2,0),"")</f>
        <v/>
      </c>
      <c r="L387" s="9" t="s">
        <v>34</v>
      </c>
      <c r="M387" s="213"/>
      <c r="N387" s="101" t="str">
        <f t="shared" si="722"/>
        <v/>
      </c>
      <c r="O387" s="197"/>
      <c r="P387" s="387"/>
      <c r="Q387" s="388"/>
      <c r="R387" s="389"/>
      <c r="S387" s="330"/>
      <c r="T387" s="330"/>
      <c r="Y387" s="195" t="str">
        <f>IF(C386="","",COUNTIF($B$14:$C$462,C386))</f>
        <v/>
      </c>
      <c r="Z387" s="195" t="str">
        <f t="shared" ref="Z387" si="842">IF(C386="","",COUNTIF($J$14:$J$463,J387))</f>
        <v/>
      </c>
      <c r="AA387" s="195" t="str">
        <f t="shared" ref="AA387" si="843">IF(C386="","",IF(AND(Y387&gt;1,Z387&gt;1),1,""))</f>
        <v/>
      </c>
      <c r="AB387" s="195" t="str">
        <f t="shared" si="729"/>
        <v/>
      </c>
      <c r="AC387" s="195" t="str">
        <f t="shared" si="730"/>
        <v/>
      </c>
      <c r="AD387" s="195" t="str">
        <f t="shared" si="731"/>
        <v/>
      </c>
      <c r="AE387" s="195" t="str">
        <f t="shared" si="715"/>
        <v/>
      </c>
      <c r="AF387" s="195" t="str">
        <f t="shared" si="817"/>
        <v/>
      </c>
      <c r="AG387" s="195" t="str">
        <f t="shared" si="817"/>
        <v/>
      </c>
      <c r="AH387" s="195" t="str">
        <f t="shared" si="817"/>
        <v/>
      </c>
      <c r="AI387" s="195" t="str">
        <f t="shared" si="817"/>
        <v/>
      </c>
      <c r="AJ387" s="195" t="str">
        <f t="shared" si="817"/>
        <v/>
      </c>
      <c r="AK387" s="195" t="str">
        <f t="shared" si="817"/>
        <v/>
      </c>
      <c r="AL387" s="195" t="str">
        <f t="shared" si="817"/>
        <v/>
      </c>
      <c r="AM387" s="195" t="str">
        <f t="shared" si="817"/>
        <v/>
      </c>
      <c r="AN387" s="195" t="str">
        <f t="shared" si="817"/>
        <v/>
      </c>
      <c r="AO387" s="195" t="str">
        <f t="shared" si="817"/>
        <v/>
      </c>
      <c r="AP387" s="195" t="str">
        <f t="shared" si="817"/>
        <v/>
      </c>
      <c r="AQ387" s="196" t="str">
        <f>IF(J387&gt;0,"",IF(J388&gt;0,1,""))</f>
        <v/>
      </c>
      <c r="AR387" s="196" t="str">
        <f>IF(J387="","",IF(C386&gt;0,"",1))</f>
        <v/>
      </c>
      <c r="AS387" s="195" t="str">
        <f t="shared" si="832"/>
        <v/>
      </c>
      <c r="AT387" s="195" t="str">
        <f t="shared" si="832"/>
        <v/>
      </c>
      <c r="AU387" s="195" t="str">
        <f t="shared" si="832"/>
        <v/>
      </c>
      <c r="AV387" s="195" t="str">
        <f t="shared" si="832"/>
        <v/>
      </c>
      <c r="AW387" s="196"/>
      <c r="AX387" s="195" t="str">
        <f t="shared" si="833"/>
        <v/>
      </c>
      <c r="AY387" s="195" t="str">
        <f t="shared" si="833"/>
        <v/>
      </c>
      <c r="AZ387" s="195" t="str">
        <f t="shared" si="833"/>
        <v/>
      </c>
      <c r="BA387" s="195" t="str">
        <f t="shared" si="833"/>
        <v/>
      </c>
    </row>
    <row r="388" spans="1:53" s="17" customFormat="1" ht="18" customHeight="1" thickBot="1">
      <c r="A388" s="345"/>
      <c r="B388" s="401" t="s">
        <v>35</v>
      </c>
      <c r="C388" s="392"/>
      <c r="D388" s="102"/>
      <c r="E388" s="102"/>
      <c r="F388" s="103"/>
      <c r="G388" s="354"/>
      <c r="H388" s="354"/>
      <c r="I388" s="10" t="s">
        <v>36</v>
      </c>
      <c r="J388" s="100"/>
      <c r="K388" s="11" t="str">
        <f>IF(J388&gt;0,VLOOKUP(J388,女子登録情報!$J$2:$K$21,2,0),"")</f>
        <v/>
      </c>
      <c r="L388" s="12" t="s">
        <v>37</v>
      </c>
      <c r="M388" s="214"/>
      <c r="N388" s="101" t="str">
        <f t="shared" si="722"/>
        <v/>
      </c>
      <c r="O388" s="200"/>
      <c r="P388" s="394"/>
      <c r="Q388" s="395"/>
      <c r="R388" s="396"/>
      <c r="S388" s="331"/>
      <c r="T388" s="331"/>
      <c r="Y388" s="195" t="str">
        <f>IF(C386="","",COUNTIF($B$14:$C$462,C386))</f>
        <v/>
      </c>
      <c r="Z388" s="195" t="str">
        <f t="shared" ref="Z388" si="844">IF(C386="","",COUNTIF($J$14:$J$463,J388))</f>
        <v/>
      </c>
      <c r="AA388" s="195" t="str">
        <f t="shared" ref="AA388" si="845">IF(C386="","",IF(AND(Y388&gt;1,Z388&gt;1),1,""))</f>
        <v/>
      </c>
      <c r="AB388" s="195" t="str">
        <f t="shared" si="729"/>
        <v/>
      </c>
      <c r="AC388" s="195" t="str">
        <f t="shared" si="730"/>
        <v/>
      </c>
      <c r="AD388" s="195" t="str">
        <f t="shared" si="731"/>
        <v/>
      </c>
      <c r="AE388" s="195" t="str">
        <f t="shared" si="715"/>
        <v/>
      </c>
      <c r="AF388" s="195" t="str">
        <f t="shared" si="817"/>
        <v/>
      </c>
      <c r="AG388" s="195" t="str">
        <f t="shared" si="817"/>
        <v/>
      </c>
      <c r="AH388" s="195" t="str">
        <f t="shared" si="817"/>
        <v/>
      </c>
      <c r="AI388" s="195" t="str">
        <f t="shared" si="817"/>
        <v/>
      </c>
      <c r="AJ388" s="195" t="str">
        <f t="shared" si="817"/>
        <v/>
      </c>
      <c r="AK388" s="195" t="str">
        <f t="shared" si="817"/>
        <v/>
      </c>
      <c r="AL388" s="195" t="str">
        <f t="shared" si="817"/>
        <v/>
      </c>
      <c r="AM388" s="195" t="str">
        <f t="shared" si="817"/>
        <v/>
      </c>
      <c r="AN388" s="195" t="str">
        <f t="shared" si="817"/>
        <v/>
      </c>
      <c r="AO388" s="195" t="str">
        <f t="shared" si="817"/>
        <v/>
      </c>
      <c r="AP388" s="195" t="str">
        <f t="shared" si="817"/>
        <v/>
      </c>
      <c r="AQ388" s="196" t="str">
        <f>IF(C386="","",IF(S386&gt;0,"",IF(T386&gt;0,"",IF(COUNTBLANK(J386:J388)&lt;3,"",1))))</f>
        <v/>
      </c>
      <c r="AR388" s="196" t="str">
        <f>IF(J388="","",IF(C386&gt;0,"",1))</f>
        <v/>
      </c>
      <c r="AS388" s="195" t="str">
        <f t="shared" si="832"/>
        <v/>
      </c>
      <c r="AT388" s="195" t="str">
        <f t="shared" si="832"/>
        <v/>
      </c>
      <c r="AU388" s="195" t="str">
        <f t="shared" si="832"/>
        <v/>
      </c>
      <c r="AV388" s="195" t="str">
        <f t="shared" si="832"/>
        <v/>
      </c>
      <c r="AW388" s="196"/>
      <c r="AX388" s="195" t="str">
        <f t="shared" si="833"/>
        <v/>
      </c>
      <c r="AY388" s="195" t="str">
        <f t="shared" si="833"/>
        <v/>
      </c>
      <c r="AZ388" s="195" t="str">
        <f t="shared" si="833"/>
        <v/>
      </c>
      <c r="BA388" s="195" t="str">
        <f t="shared" si="833"/>
        <v/>
      </c>
    </row>
    <row r="389" spans="1:53" s="17" customFormat="1" ht="18" customHeight="1" thickTop="1" thickBot="1">
      <c r="A389" s="343">
        <v>126</v>
      </c>
      <c r="B389" s="397" t="s">
        <v>1234</v>
      </c>
      <c r="C389" s="399"/>
      <c r="D389" s="399" t="str">
        <f>IF(C389&gt;0,VLOOKUP(C389,女子登録情報!$A$1:$H$2000,3,0),"")</f>
        <v/>
      </c>
      <c r="E389" s="399" t="str">
        <f>IF(C389&gt;0,VLOOKUP(C389,女子登録情報!$A$1:$H$2000,4,0),"")</f>
        <v/>
      </c>
      <c r="F389" s="97" t="str">
        <f>IF(C389&gt;0,VLOOKUP(C389,女子登録情報!$A$1:$H$2000,8,0),"")</f>
        <v/>
      </c>
      <c r="G389" s="352" t="e">
        <f>IF(F390&gt;0,VLOOKUP(F390,女子登録情報!$M$2:$N$48,2,0),"")</f>
        <v>#N/A</v>
      </c>
      <c r="H389" s="352" t="str">
        <f>IF(C389&gt;0,TEXT(C389,"100000000"),"")</f>
        <v/>
      </c>
      <c r="I389" s="6" t="s">
        <v>29</v>
      </c>
      <c r="J389" s="99"/>
      <c r="K389" s="7" t="str">
        <f>IF(J389&gt;0,VLOOKUP(J389,女子登録情報!$J$1:$K$21,2,0),"")</f>
        <v/>
      </c>
      <c r="L389" s="6" t="s">
        <v>32</v>
      </c>
      <c r="M389" s="205"/>
      <c r="N389" s="101" t="str">
        <f t="shared" si="722"/>
        <v/>
      </c>
      <c r="O389" s="197"/>
      <c r="P389" s="373"/>
      <c r="Q389" s="374"/>
      <c r="R389" s="375"/>
      <c r="S389" s="329" t="str">
        <f>IF(C389="","",IF(COUNTIF('様式Ⅱ(女子4×100mR)'!$C$18:$C$29,C389)=0,"",$A$5))</f>
        <v/>
      </c>
      <c r="T389" s="329" t="str">
        <f>IF(C389="","",IF(COUNTIF('様式Ⅱ(女子4×400mR)'!$C$18:$C$29,C389)=0,"",$A$5))</f>
        <v/>
      </c>
      <c r="Y389" s="195" t="str">
        <f>IF(C389="","",COUNTIF($B$14:$C$462,C389))</f>
        <v/>
      </c>
      <c r="Z389" s="195" t="str">
        <f t="shared" ref="Z389" si="846">IF(C389="","",COUNTIF($J$14:$J$463,J389))</f>
        <v/>
      </c>
      <c r="AA389" s="195" t="str">
        <f t="shared" ref="AA389" si="847">IF(C389="","",IF(AND(Y389&gt;1,Z389&gt;1),1,""))</f>
        <v/>
      </c>
      <c r="AB389" s="195" t="str">
        <f t="shared" si="729"/>
        <v/>
      </c>
      <c r="AC389" s="195" t="str">
        <f t="shared" si="730"/>
        <v/>
      </c>
      <c r="AD389" s="195" t="str">
        <f t="shared" si="731"/>
        <v/>
      </c>
      <c r="AE389" s="195" t="str">
        <f t="shared" si="715"/>
        <v/>
      </c>
      <c r="AF389" s="195" t="str">
        <f t="shared" si="817"/>
        <v/>
      </c>
      <c r="AG389" s="195" t="str">
        <f t="shared" si="817"/>
        <v/>
      </c>
      <c r="AH389" s="195" t="str">
        <f t="shared" si="817"/>
        <v/>
      </c>
      <c r="AI389" s="195" t="str">
        <f t="shared" si="817"/>
        <v/>
      </c>
      <c r="AJ389" s="195" t="str">
        <f t="shared" si="817"/>
        <v/>
      </c>
      <c r="AK389" s="195" t="str">
        <f t="shared" si="817"/>
        <v/>
      </c>
      <c r="AL389" s="195" t="str">
        <f t="shared" si="817"/>
        <v/>
      </c>
      <c r="AM389" s="195" t="str">
        <f t="shared" si="817"/>
        <v/>
      </c>
      <c r="AN389" s="195" t="str">
        <f t="shared" si="817"/>
        <v/>
      </c>
      <c r="AO389" s="195" t="str">
        <f t="shared" si="817"/>
        <v/>
      </c>
      <c r="AP389" s="195" t="str">
        <f t="shared" si="817"/>
        <v/>
      </c>
      <c r="AQ389" s="196" t="str">
        <f>IF(J389&gt;0,"",IF(J390&gt;0,1,""))</f>
        <v/>
      </c>
      <c r="AR389" s="196" t="str">
        <f>IF(J389="","",IF(C389&gt;0,"",1))</f>
        <v/>
      </c>
      <c r="AS389" s="195" t="str">
        <f t="shared" si="832"/>
        <v/>
      </c>
      <c r="AT389" s="195" t="str">
        <f t="shared" si="832"/>
        <v/>
      </c>
      <c r="AU389" s="195" t="str">
        <f t="shared" si="832"/>
        <v/>
      </c>
      <c r="AV389" s="195" t="str">
        <f t="shared" si="832"/>
        <v/>
      </c>
      <c r="AW389" s="196">
        <f>COUNTIF($C$14:C389,C389)</f>
        <v>0</v>
      </c>
      <c r="AX389" s="195" t="str">
        <f t="shared" si="833"/>
        <v/>
      </c>
      <c r="AY389" s="195" t="str">
        <f t="shared" si="833"/>
        <v/>
      </c>
      <c r="AZ389" s="195" t="str">
        <f t="shared" si="833"/>
        <v/>
      </c>
      <c r="BA389" s="195" t="str">
        <f t="shared" si="833"/>
        <v/>
      </c>
    </row>
    <row r="390" spans="1:53" s="17" customFormat="1" ht="18" customHeight="1" thickBot="1">
      <c r="A390" s="344"/>
      <c r="B390" s="398"/>
      <c r="C390" s="400"/>
      <c r="D390" s="400"/>
      <c r="E390" s="400"/>
      <c r="F390" s="98" t="str">
        <f>IF(C389&gt;0,VLOOKUP(C389,女子登録情報!$A$1:$H$2000,5,0),"")</f>
        <v/>
      </c>
      <c r="G390" s="353"/>
      <c r="H390" s="353"/>
      <c r="I390" s="9" t="s">
        <v>33</v>
      </c>
      <c r="J390" s="99"/>
      <c r="K390" s="7" t="str">
        <f>IF(J390&gt;0,VLOOKUP(J390,女子登録情報!$J$2:$K$21,2,0),"")</f>
        <v/>
      </c>
      <c r="L390" s="9" t="s">
        <v>34</v>
      </c>
      <c r="M390" s="213"/>
      <c r="N390" s="101" t="str">
        <f t="shared" si="722"/>
        <v/>
      </c>
      <c r="O390" s="197"/>
      <c r="P390" s="387"/>
      <c r="Q390" s="388"/>
      <c r="R390" s="389"/>
      <c r="S390" s="330"/>
      <c r="T390" s="330"/>
      <c r="Y390" s="195" t="str">
        <f>IF(C389="","",COUNTIF($B$14:$C$462,C389))</f>
        <v/>
      </c>
      <c r="Z390" s="195" t="str">
        <f t="shared" ref="Z390" si="848">IF(C389="","",COUNTIF($J$14:$J$463,J390))</f>
        <v/>
      </c>
      <c r="AA390" s="195" t="str">
        <f t="shared" ref="AA390" si="849">IF(C389="","",IF(AND(Y390&gt;1,Z390&gt;1),1,""))</f>
        <v/>
      </c>
      <c r="AB390" s="195" t="str">
        <f t="shared" si="729"/>
        <v/>
      </c>
      <c r="AC390" s="195" t="str">
        <f t="shared" si="730"/>
        <v/>
      </c>
      <c r="AD390" s="195" t="str">
        <f t="shared" si="731"/>
        <v/>
      </c>
      <c r="AE390" s="195" t="str">
        <f t="shared" si="715"/>
        <v/>
      </c>
      <c r="AF390" s="195" t="str">
        <f t="shared" si="817"/>
        <v/>
      </c>
      <c r="AG390" s="195" t="str">
        <f t="shared" si="817"/>
        <v/>
      </c>
      <c r="AH390" s="195" t="str">
        <f t="shared" si="817"/>
        <v/>
      </c>
      <c r="AI390" s="195" t="str">
        <f t="shared" si="817"/>
        <v/>
      </c>
      <c r="AJ390" s="195" t="str">
        <f t="shared" si="817"/>
        <v/>
      </c>
      <c r="AK390" s="195" t="str">
        <f t="shared" si="817"/>
        <v/>
      </c>
      <c r="AL390" s="195" t="str">
        <f t="shared" si="817"/>
        <v/>
      </c>
      <c r="AM390" s="195" t="str">
        <f t="shared" si="817"/>
        <v/>
      </c>
      <c r="AN390" s="195" t="str">
        <f t="shared" si="817"/>
        <v/>
      </c>
      <c r="AO390" s="195" t="str">
        <f t="shared" si="817"/>
        <v/>
      </c>
      <c r="AP390" s="195" t="str">
        <f t="shared" si="817"/>
        <v/>
      </c>
      <c r="AQ390" s="196" t="str">
        <f>IF(J390&gt;0,"",IF(J391&gt;0,1,""))</f>
        <v/>
      </c>
      <c r="AR390" s="196" t="str">
        <f>IF(J390="","",IF(C389&gt;0,"",1))</f>
        <v/>
      </c>
      <c r="AS390" s="195" t="str">
        <f t="shared" si="832"/>
        <v/>
      </c>
      <c r="AT390" s="195" t="str">
        <f t="shared" si="832"/>
        <v/>
      </c>
      <c r="AU390" s="195" t="str">
        <f t="shared" si="832"/>
        <v/>
      </c>
      <c r="AV390" s="195" t="str">
        <f t="shared" si="832"/>
        <v/>
      </c>
      <c r="AW390" s="196"/>
      <c r="AX390" s="195" t="str">
        <f t="shared" si="833"/>
        <v/>
      </c>
      <c r="AY390" s="195" t="str">
        <f t="shared" si="833"/>
        <v/>
      </c>
      <c r="AZ390" s="195" t="str">
        <f t="shared" si="833"/>
        <v/>
      </c>
      <c r="BA390" s="195" t="str">
        <f t="shared" si="833"/>
        <v/>
      </c>
    </row>
    <row r="391" spans="1:53" s="17" customFormat="1" ht="18" customHeight="1" thickBot="1">
      <c r="A391" s="345"/>
      <c r="B391" s="401" t="s">
        <v>35</v>
      </c>
      <c r="C391" s="392"/>
      <c r="D391" s="102"/>
      <c r="E391" s="102"/>
      <c r="F391" s="103"/>
      <c r="G391" s="354"/>
      <c r="H391" s="354"/>
      <c r="I391" s="10" t="s">
        <v>36</v>
      </c>
      <c r="J391" s="100"/>
      <c r="K391" s="11" t="str">
        <f>IF(J391&gt;0,VLOOKUP(J391,女子登録情報!$J$2:$K$21,2,0),"")</f>
        <v/>
      </c>
      <c r="L391" s="12" t="s">
        <v>37</v>
      </c>
      <c r="M391" s="214"/>
      <c r="N391" s="101" t="str">
        <f t="shared" si="722"/>
        <v/>
      </c>
      <c r="O391" s="200"/>
      <c r="P391" s="394"/>
      <c r="Q391" s="395"/>
      <c r="R391" s="396"/>
      <c r="S391" s="331"/>
      <c r="T391" s="331"/>
      <c r="Y391" s="195" t="str">
        <f>IF(C389="","",COUNTIF($B$14:$C$462,C389))</f>
        <v/>
      </c>
      <c r="Z391" s="195" t="str">
        <f t="shared" ref="Z391" si="850">IF(C389="","",COUNTIF($J$14:$J$463,J391))</f>
        <v/>
      </c>
      <c r="AA391" s="195" t="str">
        <f t="shared" ref="AA391" si="851">IF(C389="","",IF(AND(Y391&gt;1,Z391&gt;1),1,""))</f>
        <v/>
      </c>
      <c r="AB391" s="195" t="str">
        <f t="shared" si="729"/>
        <v/>
      </c>
      <c r="AC391" s="195" t="str">
        <f t="shared" si="730"/>
        <v/>
      </c>
      <c r="AD391" s="195" t="str">
        <f t="shared" si="731"/>
        <v/>
      </c>
      <c r="AE391" s="195" t="str">
        <f t="shared" si="715"/>
        <v/>
      </c>
      <c r="AF391" s="195" t="str">
        <f t="shared" si="817"/>
        <v/>
      </c>
      <c r="AG391" s="195" t="str">
        <f t="shared" si="817"/>
        <v/>
      </c>
      <c r="AH391" s="195" t="str">
        <f t="shared" si="817"/>
        <v/>
      </c>
      <c r="AI391" s="195" t="str">
        <f t="shared" si="817"/>
        <v/>
      </c>
      <c r="AJ391" s="195" t="str">
        <f t="shared" si="817"/>
        <v/>
      </c>
      <c r="AK391" s="195" t="str">
        <f t="shared" si="817"/>
        <v/>
      </c>
      <c r="AL391" s="195" t="str">
        <f t="shared" si="817"/>
        <v/>
      </c>
      <c r="AM391" s="195" t="str">
        <f t="shared" si="817"/>
        <v/>
      </c>
      <c r="AN391" s="195" t="str">
        <f t="shared" si="817"/>
        <v/>
      </c>
      <c r="AO391" s="195" t="str">
        <f t="shared" si="817"/>
        <v/>
      </c>
      <c r="AP391" s="195" t="str">
        <f t="shared" si="817"/>
        <v/>
      </c>
      <c r="AQ391" s="196" t="str">
        <f>IF(C389="","",IF(S389&gt;0,"",IF(T389&gt;0,"",IF(COUNTBLANK(J389:J391)&lt;3,"",1))))</f>
        <v/>
      </c>
      <c r="AR391" s="196" t="str">
        <f>IF(J391="","",IF(C389&gt;0,"",1))</f>
        <v/>
      </c>
      <c r="AS391" s="195" t="str">
        <f t="shared" si="832"/>
        <v/>
      </c>
      <c r="AT391" s="195" t="str">
        <f t="shared" si="832"/>
        <v/>
      </c>
      <c r="AU391" s="195" t="str">
        <f t="shared" si="832"/>
        <v/>
      </c>
      <c r="AV391" s="195" t="str">
        <f t="shared" si="832"/>
        <v/>
      </c>
      <c r="AW391" s="196"/>
      <c r="AX391" s="195" t="str">
        <f t="shared" si="833"/>
        <v/>
      </c>
      <c r="AY391" s="195" t="str">
        <f t="shared" si="833"/>
        <v/>
      </c>
      <c r="AZ391" s="195" t="str">
        <f t="shared" si="833"/>
        <v/>
      </c>
      <c r="BA391" s="195" t="str">
        <f t="shared" si="833"/>
        <v/>
      </c>
    </row>
    <row r="392" spans="1:53" s="17" customFormat="1" ht="18" customHeight="1" thickTop="1" thickBot="1">
      <c r="A392" s="343">
        <v>127</v>
      </c>
      <c r="B392" s="397" t="s">
        <v>1234</v>
      </c>
      <c r="C392" s="399"/>
      <c r="D392" s="399" t="str">
        <f>IF(C392&gt;0,VLOOKUP(C392,女子登録情報!$A$1:$H$2000,3,0),"")</f>
        <v/>
      </c>
      <c r="E392" s="399" t="str">
        <f>IF(C392&gt;0,VLOOKUP(C392,女子登録情報!$A$1:$H$2000,4,0),"")</f>
        <v/>
      </c>
      <c r="F392" s="97" t="str">
        <f>IF(C392&gt;0,VLOOKUP(C392,女子登録情報!$A$1:$H$2000,8,0),"")</f>
        <v/>
      </c>
      <c r="G392" s="352" t="e">
        <f>IF(F393&gt;0,VLOOKUP(F393,女子登録情報!$M$2:$N$48,2,0),"")</f>
        <v>#N/A</v>
      </c>
      <c r="H392" s="352" t="str">
        <f>IF(C392&gt;0,TEXT(C392,"100000000"),"")</f>
        <v/>
      </c>
      <c r="I392" s="6" t="s">
        <v>29</v>
      </c>
      <c r="J392" s="99"/>
      <c r="K392" s="7" t="str">
        <f>IF(J392&gt;0,VLOOKUP(J392,女子登録情報!$J$1:$K$21,2,0),"")</f>
        <v/>
      </c>
      <c r="L392" s="6" t="s">
        <v>32</v>
      </c>
      <c r="M392" s="205"/>
      <c r="N392" s="101" t="str">
        <f t="shared" si="722"/>
        <v/>
      </c>
      <c r="O392" s="197"/>
      <c r="P392" s="373"/>
      <c r="Q392" s="374"/>
      <c r="R392" s="375"/>
      <c r="S392" s="329" t="str">
        <f>IF(C392="","",IF(COUNTIF('様式Ⅱ(女子4×100mR)'!$C$18:$C$29,C392)=0,"",$A$5))</f>
        <v/>
      </c>
      <c r="T392" s="329" t="str">
        <f>IF(C392="","",IF(COUNTIF('様式Ⅱ(女子4×400mR)'!$C$18:$C$29,C392)=0,"",$A$5))</f>
        <v/>
      </c>
      <c r="Y392" s="195" t="str">
        <f>IF(C392="","",COUNTIF($B$14:$C$462,C392))</f>
        <v/>
      </c>
      <c r="Z392" s="195" t="str">
        <f t="shared" ref="Z392" si="852">IF(C392="","",COUNTIF($J$14:$J$463,J392))</f>
        <v/>
      </c>
      <c r="AA392" s="195" t="str">
        <f t="shared" ref="AA392" si="853">IF(C392="","",IF(AND(Y392&gt;1,Z392&gt;1),1,""))</f>
        <v/>
      </c>
      <c r="AB392" s="195" t="str">
        <f t="shared" si="729"/>
        <v/>
      </c>
      <c r="AC392" s="195" t="str">
        <f t="shared" si="730"/>
        <v/>
      </c>
      <c r="AD392" s="195" t="str">
        <f t="shared" si="731"/>
        <v/>
      </c>
      <c r="AE392" s="195" t="str">
        <f t="shared" si="715"/>
        <v/>
      </c>
      <c r="AF392" s="195" t="str">
        <f t="shared" si="817"/>
        <v/>
      </c>
      <c r="AG392" s="195" t="str">
        <f t="shared" si="817"/>
        <v/>
      </c>
      <c r="AH392" s="195" t="str">
        <f t="shared" si="817"/>
        <v/>
      </c>
      <c r="AI392" s="195" t="str">
        <f t="shared" si="817"/>
        <v/>
      </c>
      <c r="AJ392" s="195" t="str">
        <f t="shared" si="817"/>
        <v/>
      </c>
      <c r="AK392" s="195" t="str">
        <f t="shared" si="817"/>
        <v/>
      </c>
      <c r="AL392" s="195" t="str">
        <f t="shared" si="817"/>
        <v/>
      </c>
      <c r="AM392" s="195" t="str">
        <f t="shared" si="817"/>
        <v/>
      </c>
      <c r="AN392" s="195" t="str">
        <f t="shared" si="817"/>
        <v/>
      </c>
      <c r="AO392" s="195" t="str">
        <f t="shared" si="817"/>
        <v/>
      </c>
      <c r="AP392" s="195" t="str">
        <f t="shared" si="817"/>
        <v/>
      </c>
      <c r="AQ392" s="196" t="str">
        <f>IF(J392&gt;0,"",IF(J393&gt;0,1,""))</f>
        <v/>
      </c>
      <c r="AR392" s="196" t="str">
        <f>IF(J392="","",IF(C392&gt;0,"",1))</f>
        <v/>
      </c>
      <c r="AS392" s="195" t="str">
        <f t="shared" si="832"/>
        <v/>
      </c>
      <c r="AT392" s="195" t="str">
        <f t="shared" si="832"/>
        <v/>
      </c>
      <c r="AU392" s="195" t="str">
        <f t="shared" si="832"/>
        <v/>
      </c>
      <c r="AV392" s="195" t="str">
        <f t="shared" si="832"/>
        <v/>
      </c>
      <c r="AW392" s="196">
        <f>COUNTIF($C$14:C392,C392)</f>
        <v>0</v>
      </c>
      <c r="AX392" s="195" t="str">
        <f t="shared" si="833"/>
        <v/>
      </c>
      <c r="AY392" s="195" t="str">
        <f t="shared" si="833"/>
        <v/>
      </c>
      <c r="AZ392" s="195" t="str">
        <f t="shared" si="833"/>
        <v/>
      </c>
      <c r="BA392" s="195" t="str">
        <f t="shared" si="833"/>
        <v/>
      </c>
    </row>
    <row r="393" spans="1:53" s="17" customFormat="1" ht="18" customHeight="1" thickBot="1">
      <c r="A393" s="344"/>
      <c r="B393" s="398"/>
      <c r="C393" s="400"/>
      <c r="D393" s="400"/>
      <c r="E393" s="400"/>
      <c r="F393" s="98" t="str">
        <f>IF(C392&gt;0,VLOOKUP(C392,女子登録情報!$A$1:$H$2000,5,0),"")</f>
        <v/>
      </c>
      <c r="G393" s="353"/>
      <c r="H393" s="353"/>
      <c r="I393" s="9" t="s">
        <v>33</v>
      </c>
      <c r="J393" s="99"/>
      <c r="K393" s="7" t="str">
        <f>IF(J393&gt;0,VLOOKUP(J393,女子登録情報!$J$2:$K$21,2,0),"")</f>
        <v/>
      </c>
      <c r="L393" s="9" t="s">
        <v>34</v>
      </c>
      <c r="M393" s="213"/>
      <c r="N393" s="101" t="str">
        <f t="shared" si="722"/>
        <v/>
      </c>
      <c r="O393" s="197"/>
      <c r="P393" s="387"/>
      <c r="Q393" s="388"/>
      <c r="R393" s="389"/>
      <c r="S393" s="330"/>
      <c r="T393" s="330"/>
      <c r="Y393" s="195" t="str">
        <f>IF(C392="","",COUNTIF($B$14:$C$462,C392))</f>
        <v/>
      </c>
      <c r="Z393" s="195" t="str">
        <f t="shared" ref="Z393" si="854">IF(C392="","",COUNTIF($J$14:$J$463,J393))</f>
        <v/>
      </c>
      <c r="AA393" s="195" t="str">
        <f t="shared" ref="AA393" si="855">IF(C392="","",IF(AND(Y393&gt;1,Z393&gt;1),1,""))</f>
        <v/>
      </c>
      <c r="AB393" s="195" t="str">
        <f t="shared" si="729"/>
        <v/>
      </c>
      <c r="AC393" s="195" t="str">
        <f t="shared" si="730"/>
        <v/>
      </c>
      <c r="AD393" s="195" t="str">
        <f t="shared" si="731"/>
        <v/>
      </c>
      <c r="AE393" s="195" t="str">
        <f t="shared" si="715"/>
        <v/>
      </c>
      <c r="AF393" s="195" t="str">
        <f t="shared" si="817"/>
        <v/>
      </c>
      <c r="AG393" s="195" t="str">
        <f t="shared" si="817"/>
        <v/>
      </c>
      <c r="AH393" s="195" t="str">
        <f t="shared" si="817"/>
        <v/>
      </c>
      <c r="AI393" s="195" t="str">
        <f t="shared" si="817"/>
        <v/>
      </c>
      <c r="AJ393" s="195" t="str">
        <f t="shared" si="817"/>
        <v/>
      </c>
      <c r="AK393" s="195" t="str">
        <f t="shared" si="817"/>
        <v/>
      </c>
      <c r="AL393" s="195" t="str">
        <f t="shared" si="817"/>
        <v/>
      </c>
      <c r="AM393" s="195" t="str">
        <f t="shared" si="817"/>
        <v/>
      </c>
      <c r="AN393" s="195" t="str">
        <f t="shared" si="817"/>
        <v/>
      </c>
      <c r="AO393" s="195" t="str">
        <f t="shared" si="817"/>
        <v/>
      </c>
      <c r="AP393" s="195" t="str">
        <f t="shared" si="817"/>
        <v/>
      </c>
      <c r="AQ393" s="196" t="str">
        <f>IF(J393&gt;0,"",IF(J394&gt;0,1,""))</f>
        <v/>
      </c>
      <c r="AR393" s="196" t="str">
        <f>IF(J393="","",IF(C392&gt;0,"",1))</f>
        <v/>
      </c>
      <c r="AS393" s="195" t="str">
        <f t="shared" si="832"/>
        <v/>
      </c>
      <c r="AT393" s="195" t="str">
        <f t="shared" si="832"/>
        <v/>
      </c>
      <c r="AU393" s="195" t="str">
        <f t="shared" si="832"/>
        <v/>
      </c>
      <c r="AV393" s="195" t="str">
        <f t="shared" si="832"/>
        <v/>
      </c>
      <c r="AW393" s="196"/>
      <c r="AX393" s="195" t="str">
        <f t="shared" si="833"/>
        <v/>
      </c>
      <c r="AY393" s="195" t="str">
        <f t="shared" si="833"/>
        <v/>
      </c>
      <c r="AZ393" s="195" t="str">
        <f t="shared" si="833"/>
        <v/>
      </c>
      <c r="BA393" s="195" t="str">
        <f t="shared" si="833"/>
        <v/>
      </c>
    </row>
    <row r="394" spans="1:53" s="17" customFormat="1" ht="18" customHeight="1" thickBot="1">
      <c r="A394" s="345"/>
      <c r="B394" s="401" t="s">
        <v>35</v>
      </c>
      <c r="C394" s="392"/>
      <c r="D394" s="102"/>
      <c r="E394" s="102"/>
      <c r="F394" s="103"/>
      <c r="G394" s="354"/>
      <c r="H394" s="354"/>
      <c r="I394" s="10" t="s">
        <v>36</v>
      </c>
      <c r="J394" s="100"/>
      <c r="K394" s="11" t="str">
        <f>IF(J394&gt;0,VLOOKUP(J394,女子登録情報!$J$2:$K$21,2,0),"")</f>
        <v/>
      </c>
      <c r="L394" s="12" t="s">
        <v>37</v>
      </c>
      <c r="M394" s="214"/>
      <c r="N394" s="101" t="str">
        <f t="shared" si="722"/>
        <v/>
      </c>
      <c r="O394" s="200"/>
      <c r="P394" s="394"/>
      <c r="Q394" s="395"/>
      <c r="R394" s="396"/>
      <c r="S394" s="331"/>
      <c r="T394" s="331"/>
      <c r="Y394" s="195" t="str">
        <f>IF(C392="","",COUNTIF($B$14:$C$462,C392))</f>
        <v/>
      </c>
      <c r="Z394" s="195" t="str">
        <f t="shared" ref="Z394" si="856">IF(C392="","",COUNTIF($J$14:$J$463,J394))</f>
        <v/>
      </c>
      <c r="AA394" s="195" t="str">
        <f t="shared" ref="AA394" si="857">IF(C392="","",IF(AND(Y394&gt;1,Z394&gt;1),1,""))</f>
        <v/>
      </c>
      <c r="AB394" s="195" t="str">
        <f t="shared" si="729"/>
        <v/>
      </c>
      <c r="AC394" s="195" t="str">
        <f t="shared" si="730"/>
        <v/>
      </c>
      <c r="AD394" s="195" t="str">
        <f t="shared" si="731"/>
        <v/>
      </c>
      <c r="AE394" s="195" t="str">
        <f t="shared" si="731"/>
        <v/>
      </c>
      <c r="AF394" s="195" t="str">
        <f t="shared" si="817"/>
        <v/>
      </c>
      <c r="AG394" s="195" t="str">
        <f t="shared" si="817"/>
        <v/>
      </c>
      <c r="AH394" s="195" t="str">
        <f t="shared" si="817"/>
        <v/>
      </c>
      <c r="AI394" s="195" t="str">
        <f t="shared" si="817"/>
        <v/>
      </c>
      <c r="AJ394" s="195" t="str">
        <f t="shared" si="817"/>
        <v/>
      </c>
      <c r="AK394" s="195" t="str">
        <f t="shared" si="817"/>
        <v/>
      </c>
      <c r="AL394" s="195" t="str">
        <f t="shared" si="817"/>
        <v/>
      </c>
      <c r="AM394" s="195" t="str">
        <f t="shared" si="817"/>
        <v/>
      </c>
      <c r="AN394" s="195" t="str">
        <f t="shared" si="817"/>
        <v/>
      </c>
      <c r="AO394" s="195" t="str">
        <f t="shared" si="817"/>
        <v/>
      </c>
      <c r="AP394" s="195" t="str">
        <f t="shared" si="817"/>
        <v/>
      </c>
      <c r="AQ394" s="196" t="str">
        <f>IF(C392="","",IF(S392&gt;0,"",IF(T392&gt;0,"",IF(COUNTBLANK(J392:J394)&lt;3,"",1))))</f>
        <v/>
      </c>
      <c r="AR394" s="196" t="str">
        <f>IF(J394="","",IF(C392&gt;0,"",1))</f>
        <v/>
      </c>
      <c r="AS394" s="195" t="str">
        <f t="shared" si="832"/>
        <v/>
      </c>
      <c r="AT394" s="195" t="str">
        <f t="shared" si="832"/>
        <v/>
      </c>
      <c r="AU394" s="195" t="str">
        <f t="shared" si="832"/>
        <v/>
      </c>
      <c r="AV394" s="195" t="str">
        <f t="shared" si="832"/>
        <v/>
      </c>
      <c r="AW394" s="196"/>
      <c r="AX394" s="195" t="str">
        <f t="shared" si="833"/>
        <v/>
      </c>
      <c r="AY394" s="195" t="str">
        <f t="shared" si="833"/>
        <v/>
      </c>
      <c r="AZ394" s="195" t="str">
        <f t="shared" si="833"/>
        <v/>
      </c>
      <c r="BA394" s="195" t="str">
        <f t="shared" si="833"/>
        <v/>
      </c>
    </row>
    <row r="395" spans="1:53" s="17" customFormat="1" ht="18" customHeight="1" thickTop="1" thickBot="1">
      <c r="A395" s="343">
        <v>128</v>
      </c>
      <c r="B395" s="397" t="s">
        <v>1234</v>
      </c>
      <c r="C395" s="399"/>
      <c r="D395" s="399" t="str">
        <f>IF(C395&gt;0,VLOOKUP(C395,女子登録情報!$A$1:$H$2000,3,0),"")</f>
        <v/>
      </c>
      <c r="E395" s="399" t="str">
        <f>IF(C395&gt;0,VLOOKUP(C395,女子登録情報!$A$1:$H$2000,4,0),"")</f>
        <v/>
      </c>
      <c r="F395" s="97" t="str">
        <f>IF(C395&gt;0,VLOOKUP(C395,女子登録情報!$A$1:$H$2000,8,0),"")</f>
        <v/>
      </c>
      <c r="G395" s="352" t="e">
        <f>IF(F396&gt;0,VLOOKUP(F396,女子登録情報!$M$2:$N$48,2,0),"")</f>
        <v>#N/A</v>
      </c>
      <c r="H395" s="352" t="str">
        <f>IF(C395&gt;0,TEXT(C395,"100000000"),"")</f>
        <v/>
      </c>
      <c r="I395" s="6" t="s">
        <v>29</v>
      </c>
      <c r="J395" s="99"/>
      <c r="K395" s="7" t="str">
        <f>IF(J395&gt;0,VLOOKUP(J395,女子登録情報!$J$1:$K$21,2,0),"")</f>
        <v/>
      </c>
      <c r="L395" s="6" t="s">
        <v>32</v>
      </c>
      <c r="M395" s="205"/>
      <c r="N395" s="101" t="str">
        <f t="shared" si="722"/>
        <v/>
      </c>
      <c r="O395" s="197"/>
      <c r="P395" s="373"/>
      <c r="Q395" s="374"/>
      <c r="R395" s="375"/>
      <c r="S395" s="329" t="str">
        <f>IF(C395="","",IF(COUNTIF('様式Ⅱ(女子4×100mR)'!$C$18:$C$29,C395)=0,"",$A$5))</f>
        <v/>
      </c>
      <c r="T395" s="329" t="str">
        <f>IF(C395="","",IF(COUNTIF('様式Ⅱ(女子4×400mR)'!$C$18:$C$29,C395)=0,"",$A$5))</f>
        <v/>
      </c>
      <c r="Y395" s="195" t="str">
        <f>IF(C395="","",COUNTIF($B$14:$C$462,C395))</f>
        <v/>
      </c>
      <c r="Z395" s="195" t="str">
        <f t="shared" ref="Z395" si="858">IF(C395="","",COUNTIF($J$14:$J$463,J395))</f>
        <v/>
      </c>
      <c r="AA395" s="195" t="str">
        <f t="shared" ref="AA395" si="859">IF(C395="","",IF(AND(Y395&gt;1,Z395&gt;1),1,""))</f>
        <v/>
      </c>
      <c r="AB395" s="195" t="str">
        <f t="shared" si="729"/>
        <v/>
      </c>
      <c r="AC395" s="195" t="str">
        <f t="shared" si="730"/>
        <v/>
      </c>
      <c r="AD395" s="195" t="str">
        <f t="shared" si="731"/>
        <v/>
      </c>
      <c r="AE395" s="195" t="str">
        <f t="shared" si="731"/>
        <v/>
      </c>
      <c r="AF395" s="195" t="str">
        <f t="shared" si="817"/>
        <v/>
      </c>
      <c r="AG395" s="195" t="str">
        <f t="shared" si="817"/>
        <v/>
      </c>
      <c r="AH395" s="195" t="str">
        <f t="shared" si="817"/>
        <v/>
      </c>
      <c r="AI395" s="195" t="str">
        <f t="shared" si="817"/>
        <v/>
      </c>
      <c r="AJ395" s="195" t="str">
        <f t="shared" si="817"/>
        <v/>
      </c>
      <c r="AK395" s="195" t="str">
        <f t="shared" si="817"/>
        <v/>
      </c>
      <c r="AL395" s="195" t="str">
        <f t="shared" si="817"/>
        <v/>
      </c>
      <c r="AM395" s="195" t="str">
        <f t="shared" si="817"/>
        <v/>
      </c>
      <c r="AN395" s="195" t="str">
        <f t="shared" si="817"/>
        <v/>
      </c>
      <c r="AO395" s="195" t="str">
        <f t="shared" si="817"/>
        <v/>
      </c>
      <c r="AP395" s="195" t="str">
        <f t="shared" si="817"/>
        <v/>
      </c>
      <c r="AQ395" s="196" t="str">
        <f>IF(J395&gt;0,"",IF(J396&gt;0,1,""))</f>
        <v/>
      </c>
      <c r="AR395" s="196" t="str">
        <f>IF(J395="","",IF(C395&gt;0,"",1))</f>
        <v/>
      </c>
      <c r="AS395" s="195" t="str">
        <f t="shared" si="832"/>
        <v/>
      </c>
      <c r="AT395" s="195" t="str">
        <f t="shared" si="832"/>
        <v/>
      </c>
      <c r="AU395" s="195" t="str">
        <f t="shared" si="832"/>
        <v/>
      </c>
      <c r="AV395" s="195" t="str">
        <f t="shared" si="832"/>
        <v/>
      </c>
      <c r="AW395" s="196">
        <f>COUNTIF($C$14:C395,C395)</f>
        <v>0</v>
      </c>
      <c r="AX395" s="195" t="str">
        <f t="shared" si="833"/>
        <v/>
      </c>
      <c r="AY395" s="195" t="str">
        <f t="shared" si="833"/>
        <v/>
      </c>
      <c r="AZ395" s="195" t="str">
        <f t="shared" si="833"/>
        <v/>
      </c>
      <c r="BA395" s="195" t="str">
        <f t="shared" si="833"/>
        <v/>
      </c>
    </row>
    <row r="396" spans="1:53" s="17" customFormat="1" ht="18" customHeight="1" thickBot="1">
      <c r="A396" s="344"/>
      <c r="B396" s="398"/>
      <c r="C396" s="400"/>
      <c r="D396" s="400"/>
      <c r="E396" s="400"/>
      <c r="F396" s="98" t="str">
        <f>IF(C395&gt;0,VLOOKUP(C395,女子登録情報!$A$1:$H$2000,5,0),"")</f>
        <v/>
      </c>
      <c r="G396" s="353"/>
      <c r="H396" s="353"/>
      <c r="I396" s="9" t="s">
        <v>33</v>
      </c>
      <c r="J396" s="99"/>
      <c r="K396" s="7" t="str">
        <f>IF(J396&gt;0,VLOOKUP(J396,女子登録情報!$J$2:$K$21,2,0),"")</f>
        <v/>
      </c>
      <c r="L396" s="9" t="s">
        <v>34</v>
      </c>
      <c r="M396" s="213"/>
      <c r="N396" s="101" t="str">
        <f t="shared" si="722"/>
        <v/>
      </c>
      <c r="O396" s="197"/>
      <c r="P396" s="387"/>
      <c r="Q396" s="388"/>
      <c r="R396" s="389"/>
      <c r="S396" s="330"/>
      <c r="T396" s="330"/>
      <c r="Y396" s="195" t="str">
        <f>IF(C395="","",COUNTIF($B$14:$C$462,C395))</f>
        <v/>
      </c>
      <c r="Z396" s="195" t="str">
        <f t="shared" ref="Z396" si="860">IF(C395="","",COUNTIF($J$14:$J$463,J396))</f>
        <v/>
      </c>
      <c r="AA396" s="195" t="str">
        <f t="shared" ref="AA396" si="861">IF(C395="","",IF(AND(Y396&gt;1,Z396&gt;1),1,""))</f>
        <v/>
      </c>
      <c r="AB396" s="195" t="str">
        <f t="shared" si="729"/>
        <v/>
      </c>
      <c r="AC396" s="195" t="str">
        <f t="shared" si="730"/>
        <v/>
      </c>
      <c r="AD396" s="195" t="str">
        <f t="shared" si="731"/>
        <v/>
      </c>
      <c r="AE396" s="195" t="str">
        <f t="shared" si="731"/>
        <v/>
      </c>
      <c r="AF396" s="195" t="str">
        <f t="shared" si="817"/>
        <v/>
      </c>
      <c r="AG396" s="195" t="str">
        <f t="shared" si="817"/>
        <v/>
      </c>
      <c r="AH396" s="195" t="str">
        <f t="shared" si="817"/>
        <v/>
      </c>
      <c r="AI396" s="195" t="str">
        <f t="shared" si="817"/>
        <v/>
      </c>
      <c r="AJ396" s="195" t="str">
        <f t="shared" si="817"/>
        <v/>
      </c>
      <c r="AK396" s="195" t="str">
        <f t="shared" si="817"/>
        <v/>
      </c>
      <c r="AL396" s="195" t="str">
        <f t="shared" si="817"/>
        <v/>
      </c>
      <c r="AM396" s="195" t="str">
        <f t="shared" si="817"/>
        <v/>
      </c>
      <c r="AN396" s="195" t="str">
        <f t="shared" si="817"/>
        <v/>
      </c>
      <c r="AO396" s="195" t="str">
        <f t="shared" si="817"/>
        <v/>
      </c>
      <c r="AP396" s="195" t="str">
        <f t="shared" si="817"/>
        <v/>
      </c>
      <c r="AQ396" s="196" t="str">
        <f>IF(J396&gt;0,"",IF(J397&gt;0,1,""))</f>
        <v/>
      </c>
      <c r="AR396" s="196" t="str">
        <f>IF(J396="","",IF(C395&gt;0,"",1))</f>
        <v/>
      </c>
      <c r="AS396" s="195" t="str">
        <f t="shared" si="832"/>
        <v/>
      </c>
      <c r="AT396" s="195" t="str">
        <f t="shared" si="832"/>
        <v/>
      </c>
      <c r="AU396" s="195" t="str">
        <f t="shared" si="832"/>
        <v/>
      </c>
      <c r="AV396" s="195" t="str">
        <f t="shared" si="832"/>
        <v/>
      </c>
      <c r="AW396" s="196"/>
      <c r="AX396" s="195" t="str">
        <f t="shared" si="833"/>
        <v/>
      </c>
      <c r="AY396" s="195" t="str">
        <f t="shared" si="833"/>
        <v/>
      </c>
      <c r="AZ396" s="195" t="str">
        <f t="shared" si="833"/>
        <v/>
      </c>
      <c r="BA396" s="195" t="str">
        <f t="shared" si="833"/>
        <v/>
      </c>
    </row>
    <row r="397" spans="1:53" s="17" customFormat="1" ht="18" customHeight="1" thickBot="1">
      <c r="A397" s="345"/>
      <c r="B397" s="401" t="s">
        <v>35</v>
      </c>
      <c r="C397" s="392"/>
      <c r="D397" s="102"/>
      <c r="E397" s="102"/>
      <c r="F397" s="103"/>
      <c r="G397" s="354"/>
      <c r="H397" s="354"/>
      <c r="I397" s="10" t="s">
        <v>36</v>
      </c>
      <c r="J397" s="100"/>
      <c r="K397" s="11" t="str">
        <f>IF(J397&gt;0,VLOOKUP(J397,女子登録情報!$J$2:$K$21,2,0),"")</f>
        <v/>
      </c>
      <c r="L397" s="12" t="s">
        <v>37</v>
      </c>
      <c r="M397" s="214"/>
      <c r="N397" s="101" t="str">
        <f t="shared" si="722"/>
        <v/>
      </c>
      <c r="O397" s="200"/>
      <c r="P397" s="394"/>
      <c r="Q397" s="395"/>
      <c r="R397" s="396"/>
      <c r="S397" s="331"/>
      <c r="T397" s="331"/>
      <c r="Y397" s="195" t="str">
        <f>IF(C395="","",COUNTIF($B$14:$C$462,C395))</f>
        <v/>
      </c>
      <c r="Z397" s="195" t="str">
        <f t="shared" ref="Z397" si="862">IF(C395="","",COUNTIF($J$14:$J$463,J397))</f>
        <v/>
      </c>
      <c r="AA397" s="195" t="str">
        <f t="shared" ref="AA397" si="863">IF(C395="","",IF(AND(Y397&gt;1,Z397&gt;1),1,""))</f>
        <v/>
      </c>
      <c r="AB397" s="195" t="str">
        <f t="shared" si="729"/>
        <v/>
      </c>
      <c r="AC397" s="195" t="str">
        <f t="shared" si="730"/>
        <v/>
      </c>
      <c r="AD397" s="195" t="str">
        <f t="shared" si="731"/>
        <v/>
      </c>
      <c r="AE397" s="195" t="str">
        <f t="shared" si="731"/>
        <v/>
      </c>
      <c r="AF397" s="195" t="str">
        <f t="shared" si="817"/>
        <v/>
      </c>
      <c r="AG397" s="195" t="str">
        <f t="shared" si="817"/>
        <v/>
      </c>
      <c r="AH397" s="195" t="str">
        <f t="shared" si="817"/>
        <v/>
      </c>
      <c r="AI397" s="195" t="str">
        <f t="shared" si="817"/>
        <v/>
      </c>
      <c r="AJ397" s="195" t="str">
        <f t="shared" si="817"/>
        <v/>
      </c>
      <c r="AK397" s="195" t="str">
        <f t="shared" si="817"/>
        <v/>
      </c>
      <c r="AL397" s="195" t="str">
        <f t="shared" si="817"/>
        <v/>
      </c>
      <c r="AM397" s="195" t="str">
        <f t="shared" si="817"/>
        <v/>
      </c>
      <c r="AN397" s="195" t="str">
        <f t="shared" si="817"/>
        <v/>
      </c>
      <c r="AO397" s="195" t="str">
        <f t="shared" si="817"/>
        <v/>
      </c>
      <c r="AP397" s="195" t="str">
        <f t="shared" si="817"/>
        <v/>
      </c>
      <c r="AQ397" s="196" t="str">
        <f>IF(C395="","",IF(S395&gt;0,"",IF(T395&gt;0,"",IF(COUNTBLANK(J395:J397)&lt;3,"",1))))</f>
        <v/>
      </c>
      <c r="AR397" s="196" t="str">
        <f>IF(J397="","",IF(C395&gt;0,"",1))</f>
        <v/>
      </c>
      <c r="AS397" s="195" t="str">
        <f t="shared" si="832"/>
        <v/>
      </c>
      <c r="AT397" s="195" t="str">
        <f t="shared" si="832"/>
        <v/>
      </c>
      <c r="AU397" s="195" t="str">
        <f t="shared" si="832"/>
        <v/>
      </c>
      <c r="AV397" s="195" t="str">
        <f t="shared" si="832"/>
        <v/>
      </c>
      <c r="AW397" s="196"/>
      <c r="AX397" s="195" t="str">
        <f t="shared" si="833"/>
        <v/>
      </c>
      <c r="AY397" s="195" t="str">
        <f t="shared" si="833"/>
        <v/>
      </c>
      <c r="AZ397" s="195" t="str">
        <f t="shared" si="833"/>
        <v/>
      </c>
      <c r="BA397" s="195" t="str">
        <f t="shared" si="833"/>
        <v/>
      </c>
    </row>
    <row r="398" spans="1:53" s="17" customFormat="1" ht="18" customHeight="1" thickTop="1" thickBot="1">
      <c r="A398" s="343">
        <v>129</v>
      </c>
      <c r="B398" s="397" t="s">
        <v>1234</v>
      </c>
      <c r="C398" s="399"/>
      <c r="D398" s="399" t="str">
        <f>IF(C398&gt;0,VLOOKUP(C398,女子登録情報!$A$1:$H$2000,3,0),"")</f>
        <v/>
      </c>
      <c r="E398" s="399" t="str">
        <f>IF(C398&gt;0,VLOOKUP(C398,女子登録情報!$A$1:$H$2000,4,0),"")</f>
        <v/>
      </c>
      <c r="F398" s="97" t="str">
        <f>IF(C398&gt;0,VLOOKUP(C398,女子登録情報!$A$1:$H$2000,8,0),"")</f>
        <v/>
      </c>
      <c r="G398" s="352" t="e">
        <f>IF(F399&gt;0,VLOOKUP(F399,女子登録情報!$M$2:$N$48,2,0),"")</f>
        <v>#N/A</v>
      </c>
      <c r="H398" s="352" t="str">
        <f>IF(C398&gt;0,TEXT(C398,"100000000"),"")</f>
        <v/>
      </c>
      <c r="I398" s="6" t="s">
        <v>29</v>
      </c>
      <c r="J398" s="99"/>
      <c r="K398" s="7" t="str">
        <f>IF(J398&gt;0,VLOOKUP(J398,女子登録情報!$J$1:$K$21,2,0),"")</f>
        <v/>
      </c>
      <c r="L398" s="6" t="s">
        <v>32</v>
      </c>
      <c r="M398" s="205"/>
      <c r="N398" s="101" t="str">
        <f t="shared" ref="N398:N461" si="864">IF(K398="","",LEFT(K398,5)&amp;" "&amp;IF(OR(LEFT(K398,3)*1&lt;70,LEFT(K398,3)*1&gt;100),REPT(0,7-LEN(M398)),REPT(0,5-LEN(M398)))&amp;M398)</f>
        <v/>
      </c>
      <c r="O398" s="197"/>
      <c r="P398" s="373"/>
      <c r="Q398" s="374"/>
      <c r="R398" s="375"/>
      <c r="S398" s="329" t="str">
        <f>IF(C398="","",IF(COUNTIF('様式Ⅱ(女子4×100mR)'!$C$18:$C$29,C398)=0,"",$A$5))</f>
        <v/>
      </c>
      <c r="T398" s="329" t="str">
        <f>IF(C398="","",IF(COUNTIF('様式Ⅱ(女子4×400mR)'!$C$18:$C$29,C398)=0,"",$A$5))</f>
        <v/>
      </c>
      <c r="Y398" s="195" t="str">
        <f>IF(C398="","",COUNTIF($B$14:$C$462,C398))</f>
        <v/>
      </c>
      <c r="Z398" s="195" t="str">
        <f t="shared" ref="Z398" si="865">IF(C398="","",COUNTIF($J$14:$J$463,J398))</f>
        <v/>
      </c>
      <c r="AA398" s="195" t="str">
        <f t="shared" ref="AA398" si="866">IF(C398="","",IF(AND(Y398&gt;1,Z398&gt;1),1,""))</f>
        <v/>
      </c>
      <c r="AB398" s="195" t="str">
        <f t="shared" si="729"/>
        <v/>
      </c>
      <c r="AC398" s="195" t="str">
        <f t="shared" si="730"/>
        <v/>
      </c>
      <c r="AD398" s="195" t="str">
        <f t="shared" si="731"/>
        <v/>
      </c>
      <c r="AE398" s="195" t="str">
        <f t="shared" si="731"/>
        <v/>
      </c>
      <c r="AF398" s="195" t="str">
        <f t="shared" si="817"/>
        <v/>
      </c>
      <c r="AG398" s="195" t="str">
        <f t="shared" si="817"/>
        <v/>
      </c>
      <c r="AH398" s="195" t="str">
        <f t="shared" si="817"/>
        <v/>
      </c>
      <c r="AI398" s="195" t="str">
        <f t="shared" si="817"/>
        <v/>
      </c>
      <c r="AJ398" s="195" t="str">
        <f t="shared" si="817"/>
        <v/>
      </c>
      <c r="AK398" s="195" t="str">
        <f t="shared" si="817"/>
        <v/>
      </c>
      <c r="AL398" s="195" t="str">
        <f t="shared" ref="AF398:AP421" si="867">IF($J398="","",COUNTIF($M398,AL$13))</f>
        <v/>
      </c>
      <c r="AM398" s="195" t="str">
        <f t="shared" si="867"/>
        <v/>
      </c>
      <c r="AN398" s="195" t="str">
        <f t="shared" si="867"/>
        <v/>
      </c>
      <c r="AO398" s="195" t="str">
        <f t="shared" si="867"/>
        <v/>
      </c>
      <c r="AP398" s="195" t="str">
        <f t="shared" si="867"/>
        <v/>
      </c>
      <c r="AQ398" s="196" t="str">
        <f>IF(J398&gt;0,"",IF(J399&gt;0,1,""))</f>
        <v/>
      </c>
      <c r="AR398" s="196" t="str">
        <f>IF(J398="","",IF(C398&gt;0,"",1))</f>
        <v/>
      </c>
      <c r="AS398" s="195" t="str">
        <f t="shared" ref="AS398:AV413" si="868">IF($J398="","",COUNTIF($M398,AS$13))</f>
        <v/>
      </c>
      <c r="AT398" s="195" t="str">
        <f t="shared" si="868"/>
        <v/>
      </c>
      <c r="AU398" s="195" t="str">
        <f t="shared" si="868"/>
        <v/>
      </c>
      <c r="AV398" s="195" t="str">
        <f t="shared" si="868"/>
        <v/>
      </c>
      <c r="AW398" s="196">
        <f>COUNTIF($C$14:C398,C398)</f>
        <v>0</v>
      </c>
      <c r="AX398" s="195" t="str">
        <f t="shared" ref="AX398:BA413" si="869">IF($J398="","",COUNTIF($M398,AX$13))</f>
        <v/>
      </c>
      <c r="AY398" s="195" t="str">
        <f t="shared" si="869"/>
        <v/>
      </c>
      <c r="AZ398" s="195" t="str">
        <f t="shared" si="869"/>
        <v/>
      </c>
      <c r="BA398" s="195" t="str">
        <f t="shared" si="869"/>
        <v/>
      </c>
    </row>
    <row r="399" spans="1:53" s="17" customFormat="1" ht="18" customHeight="1" thickBot="1">
      <c r="A399" s="344"/>
      <c r="B399" s="398"/>
      <c r="C399" s="400"/>
      <c r="D399" s="400"/>
      <c r="E399" s="400"/>
      <c r="F399" s="98" t="str">
        <f>IF(C398&gt;0,VLOOKUP(C398,女子登録情報!$A$1:$H$2000,5,0),"")</f>
        <v/>
      </c>
      <c r="G399" s="353"/>
      <c r="H399" s="353"/>
      <c r="I399" s="9" t="s">
        <v>33</v>
      </c>
      <c r="J399" s="99"/>
      <c r="K399" s="7" t="str">
        <f>IF(J399&gt;0,VLOOKUP(J399,女子登録情報!$J$2:$K$21,2,0),"")</f>
        <v/>
      </c>
      <c r="L399" s="9" t="s">
        <v>34</v>
      </c>
      <c r="M399" s="213"/>
      <c r="N399" s="101" t="str">
        <f t="shared" si="864"/>
        <v/>
      </c>
      <c r="O399" s="197"/>
      <c r="P399" s="387"/>
      <c r="Q399" s="388"/>
      <c r="R399" s="389"/>
      <c r="S399" s="330"/>
      <c r="T399" s="330"/>
      <c r="Y399" s="195" t="str">
        <f>IF(C398="","",COUNTIF($B$14:$C$462,C398))</f>
        <v/>
      </c>
      <c r="Z399" s="195" t="str">
        <f t="shared" ref="Z399" si="870">IF(C398="","",COUNTIF($J$14:$J$463,J399))</f>
        <v/>
      </c>
      <c r="AA399" s="195" t="str">
        <f t="shared" ref="AA399" si="871">IF(C398="","",IF(AND(Y399&gt;1,Z399&gt;1),1,""))</f>
        <v/>
      </c>
      <c r="AB399" s="195" t="str">
        <f t="shared" ref="AB399:AB462" si="872">IF(O399="","",IF(AND(O399&gt;20170100,20180917&gt;O399),0,1))</f>
        <v/>
      </c>
      <c r="AC399" s="195" t="str">
        <f t="shared" ref="AC399:AC462" si="873">IF($J399="","",COUNTIF($M399,$AC$13))</f>
        <v/>
      </c>
      <c r="AD399" s="195" t="str">
        <f t="shared" ref="AD399:AE462" si="874">IF($J399="","",COUNTIF($M399,AD$13))</f>
        <v/>
      </c>
      <c r="AE399" s="195" t="str">
        <f t="shared" si="874"/>
        <v/>
      </c>
      <c r="AF399" s="195" t="str">
        <f t="shared" si="867"/>
        <v/>
      </c>
      <c r="AG399" s="195" t="str">
        <f t="shared" si="867"/>
        <v/>
      </c>
      <c r="AH399" s="195" t="str">
        <f t="shared" si="867"/>
        <v/>
      </c>
      <c r="AI399" s="195" t="str">
        <f t="shared" si="867"/>
        <v/>
      </c>
      <c r="AJ399" s="195" t="str">
        <f t="shared" si="867"/>
        <v/>
      </c>
      <c r="AK399" s="195" t="str">
        <f t="shared" si="867"/>
        <v/>
      </c>
      <c r="AL399" s="195" t="str">
        <f t="shared" si="867"/>
        <v/>
      </c>
      <c r="AM399" s="195" t="str">
        <f t="shared" si="867"/>
        <v/>
      </c>
      <c r="AN399" s="195" t="str">
        <f t="shared" si="867"/>
        <v/>
      </c>
      <c r="AO399" s="195" t="str">
        <f t="shared" si="867"/>
        <v/>
      </c>
      <c r="AP399" s="195" t="str">
        <f t="shared" si="867"/>
        <v/>
      </c>
      <c r="AQ399" s="196" t="str">
        <f>IF(J399&gt;0,"",IF(J400&gt;0,1,""))</f>
        <v/>
      </c>
      <c r="AR399" s="196" t="str">
        <f>IF(J399="","",IF(C398&gt;0,"",1))</f>
        <v/>
      </c>
      <c r="AS399" s="195" t="str">
        <f t="shared" si="868"/>
        <v/>
      </c>
      <c r="AT399" s="195" t="str">
        <f t="shared" si="868"/>
        <v/>
      </c>
      <c r="AU399" s="195" t="str">
        <f t="shared" si="868"/>
        <v/>
      </c>
      <c r="AV399" s="195" t="str">
        <f t="shared" si="868"/>
        <v/>
      </c>
      <c r="AW399" s="196"/>
      <c r="AX399" s="195" t="str">
        <f t="shared" si="869"/>
        <v/>
      </c>
      <c r="AY399" s="195" t="str">
        <f t="shared" si="869"/>
        <v/>
      </c>
      <c r="AZ399" s="195" t="str">
        <f t="shared" si="869"/>
        <v/>
      </c>
      <c r="BA399" s="195" t="str">
        <f t="shared" si="869"/>
        <v/>
      </c>
    </row>
    <row r="400" spans="1:53" s="17" customFormat="1" ht="18" customHeight="1" thickBot="1">
      <c r="A400" s="345"/>
      <c r="B400" s="401" t="s">
        <v>35</v>
      </c>
      <c r="C400" s="392"/>
      <c r="D400" s="102"/>
      <c r="E400" s="102"/>
      <c r="F400" s="103"/>
      <c r="G400" s="354"/>
      <c r="H400" s="354"/>
      <c r="I400" s="10" t="s">
        <v>36</v>
      </c>
      <c r="J400" s="100"/>
      <c r="K400" s="11" t="str">
        <f>IF(J400&gt;0,VLOOKUP(J400,女子登録情報!$J$2:$K$21,2,0),"")</f>
        <v/>
      </c>
      <c r="L400" s="12" t="s">
        <v>37</v>
      </c>
      <c r="M400" s="214"/>
      <c r="N400" s="101" t="str">
        <f t="shared" si="864"/>
        <v/>
      </c>
      <c r="O400" s="200"/>
      <c r="P400" s="394"/>
      <c r="Q400" s="395"/>
      <c r="R400" s="396"/>
      <c r="S400" s="331"/>
      <c r="T400" s="331"/>
      <c r="Y400" s="195" t="str">
        <f>IF(C398="","",COUNTIF($B$14:$C$462,C398))</f>
        <v/>
      </c>
      <c r="Z400" s="195" t="str">
        <f t="shared" ref="Z400" si="875">IF(C398="","",COUNTIF($J$14:$J$463,J400))</f>
        <v/>
      </c>
      <c r="AA400" s="195" t="str">
        <f t="shared" ref="AA400" si="876">IF(C398="","",IF(AND(Y400&gt;1,Z400&gt;1),1,""))</f>
        <v/>
      </c>
      <c r="AB400" s="195" t="str">
        <f t="shared" si="872"/>
        <v/>
      </c>
      <c r="AC400" s="195" t="str">
        <f t="shared" si="873"/>
        <v/>
      </c>
      <c r="AD400" s="195" t="str">
        <f t="shared" si="874"/>
        <v/>
      </c>
      <c r="AE400" s="195" t="str">
        <f t="shared" si="874"/>
        <v/>
      </c>
      <c r="AF400" s="195" t="str">
        <f t="shared" si="867"/>
        <v/>
      </c>
      <c r="AG400" s="195" t="str">
        <f t="shared" si="867"/>
        <v/>
      </c>
      <c r="AH400" s="195" t="str">
        <f t="shared" si="867"/>
        <v/>
      </c>
      <c r="AI400" s="195" t="str">
        <f t="shared" si="867"/>
        <v/>
      </c>
      <c r="AJ400" s="195" t="str">
        <f t="shared" si="867"/>
        <v/>
      </c>
      <c r="AK400" s="195" t="str">
        <f t="shared" si="867"/>
        <v/>
      </c>
      <c r="AL400" s="195" t="str">
        <f t="shared" si="867"/>
        <v/>
      </c>
      <c r="AM400" s="195" t="str">
        <f t="shared" si="867"/>
        <v/>
      </c>
      <c r="AN400" s="195" t="str">
        <f t="shared" si="867"/>
        <v/>
      </c>
      <c r="AO400" s="195" t="str">
        <f t="shared" si="867"/>
        <v/>
      </c>
      <c r="AP400" s="195" t="str">
        <f t="shared" si="867"/>
        <v/>
      </c>
      <c r="AQ400" s="196" t="str">
        <f>IF(C398="","",IF(S398&gt;0,"",IF(T398&gt;0,"",IF(COUNTBLANK(J398:J400)&lt;3,"",1))))</f>
        <v/>
      </c>
      <c r="AR400" s="196" t="str">
        <f>IF(J400="","",IF(C398&gt;0,"",1))</f>
        <v/>
      </c>
      <c r="AS400" s="195" t="str">
        <f t="shared" si="868"/>
        <v/>
      </c>
      <c r="AT400" s="195" t="str">
        <f t="shared" si="868"/>
        <v/>
      </c>
      <c r="AU400" s="195" t="str">
        <f t="shared" si="868"/>
        <v/>
      </c>
      <c r="AV400" s="195" t="str">
        <f t="shared" si="868"/>
        <v/>
      </c>
      <c r="AW400" s="196"/>
      <c r="AX400" s="195" t="str">
        <f t="shared" si="869"/>
        <v/>
      </c>
      <c r="AY400" s="195" t="str">
        <f t="shared" si="869"/>
        <v/>
      </c>
      <c r="AZ400" s="195" t="str">
        <f t="shared" si="869"/>
        <v/>
      </c>
      <c r="BA400" s="195" t="str">
        <f t="shared" si="869"/>
        <v/>
      </c>
    </row>
    <row r="401" spans="1:53" s="17" customFormat="1" ht="18" customHeight="1" thickTop="1" thickBot="1">
      <c r="A401" s="343">
        <v>130</v>
      </c>
      <c r="B401" s="397" t="s">
        <v>1234</v>
      </c>
      <c r="C401" s="399"/>
      <c r="D401" s="399" t="str">
        <f>IF(C401&gt;0,VLOOKUP(C401,女子登録情報!$A$1:$H$2000,3,0),"")</f>
        <v/>
      </c>
      <c r="E401" s="399" t="str">
        <f>IF(C401&gt;0,VLOOKUP(C401,女子登録情報!$A$1:$H$2000,4,0),"")</f>
        <v/>
      </c>
      <c r="F401" s="97" t="str">
        <f>IF(C401&gt;0,VLOOKUP(C401,女子登録情報!$A$1:$H$2000,8,0),"")</f>
        <v/>
      </c>
      <c r="G401" s="352" t="e">
        <f>IF(F402&gt;0,VLOOKUP(F402,女子登録情報!$M$2:$N$48,2,0),"")</f>
        <v>#N/A</v>
      </c>
      <c r="H401" s="352" t="str">
        <f>IF(C401&gt;0,TEXT(C401,"100000000"),"")</f>
        <v/>
      </c>
      <c r="I401" s="6" t="s">
        <v>29</v>
      </c>
      <c r="J401" s="99"/>
      <c r="K401" s="7" t="str">
        <f>IF(J401&gt;0,VLOOKUP(J401,女子登録情報!$J$1:$K$21,2,0),"")</f>
        <v/>
      </c>
      <c r="L401" s="6" t="s">
        <v>32</v>
      </c>
      <c r="M401" s="205"/>
      <c r="N401" s="101" t="str">
        <f t="shared" si="864"/>
        <v/>
      </c>
      <c r="O401" s="197"/>
      <c r="P401" s="373"/>
      <c r="Q401" s="374"/>
      <c r="R401" s="375"/>
      <c r="S401" s="329" t="str">
        <f>IF(C401="","",IF(COUNTIF('様式Ⅱ(女子4×100mR)'!$C$18:$C$29,C401)=0,"",$A$5))</f>
        <v/>
      </c>
      <c r="T401" s="329" t="str">
        <f>IF(C401="","",IF(COUNTIF('様式Ⅱ(女子4×400mR)'!$C$18:$C$29,C401)=0,"",$A$5))</f>
        <v/>
      </c>
      <c r="Y401" s="195" t="str">
        <f>IF(C401="","",COUNTIF($B$14:$C$462,C401))</f>
        <v/>
      </c>
      <c r="Z401" s="195" t="str">
        <f t="shared" ref="Z401" si="877">IF(C401="","",COUNTIF($J$14:$J$463,J401))</f>
        <v/>
      </c>
      <c r="AA401" s="195" t="str">
        <f t="shared" ref="AA401" si="878">IF(C401="","",IF(AND(Y401&gt;1,Z401&gt;1),1,""))</f>
        <v/>
      </c>
      <c r="AB401" s="195" t="str">
        <f t="shared" si="872"/>
        <v/>
      </c>
      <c r="AC401" s="195" t="str">
        <f t="shared" si="873"/>
        <v/>
      </c>
      <c r="AD401" s="195" t="str">
        <f t="shared" si="874"/>
        <v/>
      </c>
      <c r="AE401" s="195" t="str">
        <f t="shared" si="874"/>
        <v/>
      </c>
      <c r="AF401" s="195" t="str">
        <f t="shared" si="867"/>
        <v/>
      </c>
      <c r="AG401" s="195" t="str">
        <f t="shared" si="867"/>
        <v/>
      </c>
      <c r="AH401" s="195" t="str">
        <f t="shared" si="867"/>
        <v/>
      </c>
      <c r="AI401" s="195" t="str">
        <f t="shared" si="867"/>
        <v/>
      </c>
      <c r="AJ401" s="195" t="str">
        <f t="shared" si="867"/>
        <v/>
      </c>
      <c r="AK401" s="195" t="str">
        <f t="shared" si="867"/>
        <v/>
      </c>
      <c r="AL401" s="195" t="str">
        <f t="shared" si="867"/>
        <v/>
      </c>
      <c r="AM401" s="195" t="str">
        <f t="shared" si="867"/>
        <v/>
      </c>
      <c r="AN401" s="195" t="str">
        <f t="shared" si="867"/>
        <v/>
      </c>
      <c r="AO401" s="195" t="str">
        <f t="shared" si="867"/>
        <v/>
      </c>
      <c r="AP401" s="195" t="str">
        <f t="shared" si="867"/>
        <v/>
      </c>
      <c r="AQ401" s="196" t="str">
        <f>IF(J401&gt;0,"",IF(J402&gt;0,1,""))</f>
        <v/>
      </c>
      <c r="AR401" s="196" t="str">
        <f>IF(J401="","",IF(C401&gt;0,"",1))</f>
        <v/>
      </c>
      <c r="AS401" s="195" t="str">
        <f t="shared" si="868"/>
        <v/>
      </c>
      <c r="AT401" s="195" t="str">
        <f t="shared" si="868"/>
        <v/>
      </c>
      <c r="AU401" s="195" t="str">
        <f t="shared" si="868"/>
        <v/>
      </c>
      <c r="AV401" s="195" t="str">
        <f t="shared" si="868"/>
        <v/>
      </c>
      <c r="AW401" s="196">
        <f>COUNTIF($C$14:C401,C401)</f>
        <v>0</v>
      </c>
      <c r="AX401" s="195" t="str">
        <f t="shared" si="869"/>
        <v/>
      </c>
      <c r="AY401" s="195" t="str">
        <f t="shared" si="869"/>
        <v/>
      </c>
      <c r="AZ401" s="195" t="str">
        <f t="shared" si="869"/>
        <v/>
      </c>
      <c r="BA401" s="195" t="str">
        <f t="shared" si="869"/>
        <v/>
      </c>
    </row>
    <row r="402" spans="1:53" s="17" customFormat="1" ht="18" customHeight="1" thickBot="1">
      <c r="A402" s="344"/>
      <c r="B402" s="398"/>
      <c r="C402" s="400"/>
      <c r="D402" s="400"/>
      <c r="E402" s="400"/>
      <c r="F402" s="98" t="str">
        <f>IF(C401&gt;0,VLOOKUP(C401,女子登録情報!$A$1:$H$2000,5,0),"")</f>
        <v/>
      </c>
      <c r="G402" s="353"/>
      <c r="H402" s="353"/>
      <c r="I402" s="9" t="s">
        <v>33</v>
      </c>
      <c r="J402" s="99"/>
      <c r="K402" s="7" t="str">
        <f>IF(J402&gt;0,VLOOKUP(J402,女子登録情報!$J$2:$K$21,2,0),"")</f>
        <v/>
      </c>
      <c r="L402" s="9" t="s">
        <v>34</v>
      </c>
      <c r="M402" s="213"/>
      <c r="N402" s="101" t="str">
        <f t="shared" si="864"/>
        <v/>
      </c>
      <c r="O402" s="197"/>
      <c r="P402" s="387"/>
      <c r="Q402" s="388"/>
      <c r="R402" s="389"/>
      <c r="S402" s="330"/>
      <c r="T402" s="330"/>
      <c r="Y402" s="195" t="str">
        <f>IF(C401="","",COUNTIF($B$14:$C$462,C401))</f>
        <v/>
      </c>
      <c r="Z402" s="195" t="str">
        <f t="shared" ref="Z402" si="879">IF(C401="","",COUNTIF($J$14:$J$463,J402))</f>
        <v/>
      </c>
      <c r="AA402" s="195" t="str">
        <f t="shared" ref="AA402" si="880">IF(C401="","",IF(AND(Y402&gt;1,Z402&gt;1),1,""))</f>
        <v/>
      </c>
      <c r="AB402" s="195" t="str">
        <f t="shared" si="872"/>
        <v/>
      </c>
      <c r="AC402" s="195" t="str">
        <f t="shared" si="873"/>
        <v/>
      </c>
      <c r="AD402" s="195" t="str">
        <f t="shared" si="874"/>
        <v/>
      </c>
      <c r="AE402" s="195" t="str">
        <f t="shared" si="874"/>
        <v/>
      </c>
      <c r="AF402" s="195" t="str">
        <f t="shared" si="867"/>
        <v/>
      </c>
      <c r="AG402" s="195" t="str">
        <f t="shared" si="867"/>
        <v/>
      </c>
      <c r="AH402" s="195" t="str">
        <f t="shared" si="867"/>
        <v/>
      </c>
      <c r="AI402" s="195" t="str">
        <f t="shared" si="867"/>
        <v/>
      </c>
      <c r="AJ402" s="195" t="str">
        <f t="shared" si="867"/>
        <v/>
      </c>
      <c r="AK402" s="195" t="str">
        <f t="shared" si="867"/>
        <v/>
      </c>
      <c r="AL402" s="195" t="str">
        <f t="shared" si="867"/>
        <v/>
      </c>
      <c r="AM402" s="195" t="str">
        <f t="shared" si="867"/>
        <v/>
      </c>
      <c r="AN402" s="195" t="str">
        <f t="shared" si="867"/>
        <v/>
      </c>
      <c r="AO402" s="195" t="str">
        <f t="shared" si="867"/>
        <v/>
      </c>
      <c r="AP402" s="195" t="str">
        <f t="shared" si="867"/>
        <v/>
      </c>
      <c r="AQ402" s="196" t="str">
        <f>IF(J402&gt;0,"",IF(J403&gt;0,1,""))</f>
        <v/>
      </c>
      <c r="AR402" s="196" t="str">
        <f>IF(J402="","",IF(C401&gt;0,"",1))</f>
        <v/>
      </c>
      <c r="AS402" s="195" t="str">
        <f t="shared" si="868"/>
        <v/>
      </c>
      <c r="AT402" s="195" t="str">
        <f t="shared" si="868"/>
        <v/>
      </c>
      <c r="AU402" s="195" t="str">
        <f t="shared" si="868"/>
        <v/>
      </c>
      <c r="AV402" s="195" t="str">
        <f t="shared" si="868"/>
        <v/>
      </c>
      <c r="AW402" s="196"/>
      <c r="AX402" s="195" t="str">
        <f t="shared" si="869"/>
        <v/>
      </c>
      <c r="AY402" s="195" t="str">
        <f t="shared" si="869"/>
        <v/>
      </c>
      <c r="AZ402" s="195" t="str">
        <f t="shared" si="869"/>
        <v/>
      </c>
      <c r="BA402" s="195" t="str">
        <f t="shared" si="869"/>
        <v/>
      </c>
    </row>
    <row r="403" spans="1:53" s="17" customFormat="1" ht="18" customHeight="1" thickBot="1">
      <c r="A403" s="345"/>
      <c r="B403" s="401" t="s">
        <v>35</v>
      </c>
      <c r="C403" s="392"/>
      <c r="D403" s="102"/>
      <c r="E403" s="102"/>
      <c r="F403" s="103"/>
      <c r="G403" s="354"/>
      <c r="H403" s="354"/>
      <c r="I403" s="10" t="s">
        <v>36</v>
      </c>
      <c r="J403" s="100"/>
      <c r="K403" s="11" t="str">
        <f>IF(J403&gt;0,VLOOKUP(J403,女子登録情報!$J$2:$K$21,2,0),"")</f>
        <v/>
      </c>
      <c r="L403" s="12" t="s">
        <v>37</v>
      </c>
      <c r="M403" s="214"/>
      <c r="N403" s="101" t="str">
        <f t="shared" si="864"/>
        <v/>
      </c>
      <c r="O403" s="200"/>
      <c r="P403" s="394"/>
      <c r="Q403" s="395"/>
      <c r="R403" s="396"/>
      <c r="S403" s="331"/>
      <c r="T403" s="331"/>
      <c r="Y403" s="195" t="str">
        <f>IF(C401="","",COUNTIF($B$14:$C$462,C401))</f>
        <v/>
      </c>
      <c r="Z403" s="195" t="str">
        <f t="shared" ref="Z403" si="881">IF(C401="","",COUNTIF($J$14:$J$463,J403))</f>
        <v/>
      </c>
      <c r="AA403" s="195" t="str">
        <f t="shared" ref="AA403" si="882">IF(C401="","",IF(AND(Y403&gt;1,Z403&gt;1),1,""))</f>
        <v/>
      </c>
      <c r="AB403" s="195" t="str">
        <f t="shared" si="872"/>
        <v/>
      </c>
      <c r="AC403" s="195" t="str">
        <f t="shared" si="873"/>
        <v/>
      </c>
      <c r="AD403" s="195" t="str">
        <f t="shared" si="874"/>
        <v/>
      </c>
      <c r="AE403" s="195" t="str">
        <f t="shared" si="874"/>
        <v/>
      </c>
      <c r="AF403" s="195" t="str">
        <f t="shared" si="867"/>
        <v/>
      </c>
      <c r="AG403" s="195" t="str">
        <f t="shared" si="867"/>
        <v/>
      </c>
      <c r="AH403" s="195" t="str">
        <f t="shared" si="867"/>
        <v/>
      </c>
      <c r="AI403" s="195" t="str">
        <f t="shared" si="867"/>
        <v/>
      </c>
      <c r="AJ403" s="195" t="str">
        <f t="shared" si="867"/>
        <v/>
      </c>
      <c r="AK403" s="195" t="str">
        <f t="shared" si="867"/>
        <v/>
      </c>
      <c r="AL403" s="195" t="str">
        <f t="shared" si="867"/>
        <v/>
      </c>
      <c r="AM403" s="195" t="str">
        <f t="shared" si="867"/>
        <v/>
      </c>
      <c r="AN403" s="195" t="str">
        <f t="shared" si="867"/>
        <v/>
      </c>
      <c r="AO403" s="195" t="str">
        <f t="shared" si="867"/>
        <v/>
      </c>
      <c r="AP403" s="195" t="str">
        <f t="shared" si="867"/>
        <v/>
      </c>
      <c r="AQ403" s="196" t="str">
        <f>IF(C401="","",IF(S401&gt;0,"",IF(T401&gt;0,"",IF(COUNTBLANK(J401:J403)&lt;3,"",1))))</f>
        <v/>
      </c>
      <c r="AR403" s="196" t="str">
        <f>IF(J403="","",IF(C401&gt;0,"",1))</f>
        <v/>
      </c>
      <c r="AS403" s="195" t="str">
        <f t="shared" si="868"/>
        <v/>
      </c>
      <c r="AT403" s="195" t="str">
        <f t="shared" si="868"/>
        <v/>
      </c>
      <c r="AU403" s="195" t="str">
        <f t="shared" si="868"/>
        <v/>
      </c>
      <c r="AV403" s="195" t="str">
        <f t="shared" si="868"/>
        <v/>
      </c>
      <c r="AW403" s="196"/>
      <c r="AX403" s="195" t="str">
        <f t="shared" si="869"/>
        <v/>
      </c>
      <c r="AY403" s="195" t="str">
        <f t="shared" si="869"/>
        <v/>
      </c>
      <c r="AZ403" s="195" t="str">
        <f t="shared" si="869"/>
        <v/>
      </c>
      <c r="BA403" s="195" t="str">
        <f t="shared" si="869"/>
        <v/>
      </c>
    </row>
    <row r="404" spans="1:53" s="17" customFormat="1" ht="18" customHeight="1" thickTop="1" thickBot="1">
      <c r="A404" s="343">
        <v>131</v>
      </c>
      <c r="B404" s="397" t="s">
        <v>1234</v>
      </c>
      <c r="C404" s="399"/>
      <c r="D404" s="399" t="str">
        <f>IF(C404&gt;0,VLOOKUP(C404,女子登録情報!$A$1:$H$2000,3,0),"")</f>
        <v/>
      </c>
      <c r="E404" s="399" t="str">
        <f>IF(C404&gt;0,VLOOKUP(C404,女子登録情報!$A$1:$H$2000,4,0),"")</f>
        <v/>
      </c>
      <c r="F404" s="97" t="str">
        <f>IF(C404&gt;0,VLOOKUP(C404,女子登録情報!$A$1:$H$2000,8,0),"")</f>
        <v/>
      </c>
      <c r="G404" s="352" t="e">
        <f>IF(F405&gt;0,VLOOKUP(F405,女子登録情報!$M$2:$N$48,2,0),"")</f>
        <v>#N/A</v>
      </c>
      <c r="H404" s="352" t="str">
        <f>IF(C404&gt;0,TEXT(C404,"100000000"),"")</f>
        <v/>
      </c>
      <c r="I404" s="6" t="s">
        <v>29</v>
      </c>
      <c r="J404" s="99"/>
      <c r="K404" s="7" t="str">
        <f>IF(J404&gt;0,VLOOKUP(J404,女子登録情報!$J$1:$K$21,2,0),"")</f>
        <v/>
      </c>
      <c r="L404" s="6" t="s">
        <v>32</v>
      </c>
      <c r="M404" s="205"/>
      <c r="N404" s="101" t="str">
        <f t="shared" si="864"/>
        <v/>
      </c>
      <c r="O404" s="197"/>
      <c r="P404" s="373"/>
      <c r="Q404" s="374"/>
      <c r="R404" s="375"/>
      <c r="S404" s="329" t="str">
        <f>IF(C404="","",IF(COUNTIF('様式Ⅱ(女子4×100mR)'!$C$18:$C$29,C404)=0,"",$A$5))</f>
        <v/>
      </c>
      <c r="T404" s="329" t="str">
        <f>IF(C404="","",IF(COUNTIF('様式Ⅱ(女子4×400mR)'!$C$18:$C$29,C404)=0,"",$A$5))</f>
        <v/>
      </c>
      <c r="Y404" s="195" t="str">
        <f>IF(C404="","",COUNTIF($B$14:$C$462,C404))</f>
        <v/>
      </c>
      <c r="Z404" s="195" t="str">
        <f t="shared" ref="Z404" si="883">IF(C404="","",COUNTIF($J$14:$J$463,J404))</f>
        <v/>
      </c>
      <c r="AA404" s="195" t="str">
        <f t="shared" ref="AA404" si="884">IF(C404="","",IF(AND(Y404&gt;1,Z404&gt;1),1,""))</f>
        <v/>
      </c>
      <c r="AB404" s="195" t="str">
        <f t="shared" si="872"/>
        <v/>
      </c>
      <c r="AC404" s="195" t="str">
        <f t="shared" si="873"/>
        <v/>
      </c>
      <c r="AD404" s="195" t="str">
        <f t="shared" si="874"/>
        <v/>
      </c>
      <c r="AE404" s="195" t="str">
        <f t="shared" si="874"/>
        <v/>
      </c>
      <c r="AF404" s="195" t="str">
        <f t="shared" si="867"/>
        <v/>
      </c>
      <c r="AG404" s="195" t="str">
        <f t="shared" si="867"/>
        <v/>
      </c>
      <c r="AH404" s="195" t="str">
        <f t="shared" si="867"/>
        <v/>
      </c>
      <c r="AI404" s="195" t="str">
        <f t="shared" si="867"/>
        <v/>
      </c>
      <c r="AJ404" s="195" t="str">
        <f t="shared" si="867"/>
        <v/>
      </c>
      <c r="AK404" s="195" t="str">
        <f t="shared" si="867"/>
        <v/>
      </c>
      <c r="AL404" s="195" t="str">
        <f t="shared" si="867"/>
        <v/>
      </c>
      <c r="AM404" s="195" t="str">
        <f t="shared" si="867"/>
        <v/>
      </c>
      <c r="AN404" s="195" t="str">
        <f t="shared" si="867"/>
        <v/>
      </c>
      <c r="AO404" s="195" t="str">
        <f t="shared" si="867"/>
        <v/>
      </c>
      <c r="AP404" s="195" t="str">
        <f t="shared" si="867"/>
        <v/>
      </c>
      <c r="AQ404" s="196" t="str">
        <f>IF(J404&gt;0,"",IF(J405&gt;0,1,""))</f>
        <v/>
      </c>
      <c r="AR404" s="196" t="str">
        <f>IF(J404="","",IF(C404&gt;0,"",1))</f>
        <v/>
      </c>
      <c r="AS404" s="195" t="str">
        <f t="shared" si="868"/>
        <v/>
      </c>
      <c r="AT404" s="195" t="str">
        <f t="shared" si="868"/>
        <v/>
      </c>
      <c r="AU404" s="195" t="str">
        <f t="shared" si="868"/>
        <v/>
      </c>
      <c r="AV404" s="195" t="str">
        <f t="shared" si="868"/>
        <v/>
      </c>
      <c r="AW404" s="196">
        <f>COUNTIF($C$14:C404,C404)</f>
        <v>0</v>
      </c>
      <c r="AX404" s="195" t="str">
        <f t="shared" si="869"/>
        <v/>
      </c>
      <c r="AY404" s="195" t="str">
        <f t="shared" si="869"/>
        <v/>
      </c>
      <c r="AZ404" s="195" t="str">
        <f t="shared" si="869"/>
        <v/>
      </c>
      <c r="BA404" s="195" t="str">
        <f t="shared" si="869"/>
        <v/>
      </c>
    </row>
    <row r="405" spans="1:53" s="17" customFormat="1" ht="18" customHeight="1" thickBot="1">
      <c r="A405" s="344"/>
      <c r="B405" s="398"/>
      <c r="C405" s="400"/>
      <c r="D405" s="400"/>
      <c r="E405" s="400"/>
      <c r="F405" s="98" t="str">
        <f>IF(C404&gt;0,VLOOKUP(C404,女子登録情報!$A$1:$H$2000,5,0),"")</f>
        <v/>
      </c>
      <c r="G405" s="353"/>
      <c r="H405" s="353"/>
      <c r="I405" s="9" t="s">
        <v>33</v>
      </c>
      <c r="J405" s="99"/>
      <c r="K405" s="7" t="str">
        <f>IF(J405&gt;0,VLOOKUP(J405,女子登録情報!$J$2:$K$21,2,0),"")</f>
        <v/>
      </c>
      <c r="L405" s="9" t="s">
        <v>34</v>
      </c>
      <c r="M405" s="213"/>
      <c r="N405" s="101" t="str">
        <f t="shared" si="864"/>
        <v/>
      </c>
      <c r="O405" s="197"/>
      <c r="P405" s="387"/>
      <c r="Q405" s="388"/>
      <c r="R405" s="389"/>
      <c r="S405" s="330"/>
      <c r="T405" s="330"/>
      <c r="Y405" s="195" t="str">
        <f>IF(C404="","",COUNTIF($B$14:$C$462,C404))</f>
        <v/>
      </c>
      <c r="Z405" s="195" t="str">
        <f t="shared" ref="Z405" si="885">IF(C404="","",COUNTIF($J$14:$J$463,J405))</f>
        <v/>
      </c>
      <c r="AA405" s="195" t="str">
        <f t="shared" ref="AA405" si="886">IF(C404="","",IF(AND(Y405&gt;1,Z405&gt;1),1,""))</f>
        <v/>
      </c>
      <c r="AB405" s="195" t="str">
        <f t="shared" si="872"/>
        <v/>
      </c>
      <c r="AC405" s="195" t="str">
        <f t="shared" si="873"/>
        <v/>
      </c>
      <c r="AD405" s="195" t="str">
        <f t="shared" si="874"/>
        <v/>
      </c>
      <c r="AE405" s="195" t="str">
        <f t="shared" si="874"/>
        <v/>
      </c>
      <c r="AF405" s="195" t="str">
        <f t="shared" si="867"/>
        <v/>
      </c>
      <c r="AG405" s="195" t="str">
        <f t="shared" si="867"/>
        <v/>
      </c>
      <c r="AH405" s="195" t="str">
        <f t="shared" si="867"/>
        <v/>
      </c>
      <c r="AI405" s="195" t="str">
        <f t="shared" si="867"/>
        <v/>
      </c>
      <c r="AJ405" s="195" t="str">
        <f t="shared" si="867"/>
        <v/>
      </c>
      <c r="AK405" s="195" t="str">
        <f t="shared" si="867"/>
        <v/>
      </c>
      <c r="AL405" s="195" t="str">
        <f t="shared" si="867"/>
        <v/>
      </c>
      <c r="AM405" s="195" t="str">
        <f t="shared" si="867"/>
        <v/>
      </c>
      <c r="AN405" s="195" t="str">
        <f t="shared" si="867"/>
        <v/>
      </c>
      <c r="AO405" s="195" t="str">
        <f t="shared" si="867"/>
        <v/>
      </c>
      <c r="AP405" s="195" t="str">
        <f t="shared" si="867"/>
        <v/>
      </c>
      <c r="AQ405" s="196" t="str">
        <f>IF(J405&gt;0,"",IF(J406&gt;0,1,""))</f>
        <v/>
      </c>
      <c r="AR405" s="196" t="str">
        <f>IF(J405="","",IF(C404&gt;0,"",1))</f>
        <v/>
      </c>
      <c r="AS405" s="195" t="str">
        <f t="shared" si="868"/>
        <v/>
      </c>
      <c r="AT405" s="195" t="str">
        <f t="shared" si="868"/>
        <v/>
      </c>
      <c r="AU405" s="195" t="str">
        <f t="shared" si="868"/>
        <v/>
      </c>
      <c r="AV405" s="195" t="str">
        <f t="shared" si="868"/>
        <v/>
      </c>
      <c r="AW405" s="196"/>
      <c r="AX405" s="195" t="str">
        <f t="shared" si="869"/>
        <v/>
      </c>
      <c r="AY405" s="195" t="str">
        <f t="shared" si="869"/>
        <v/>
      </c>
      <c r="AZ405" s="195" t="str">
        <f t="shared" si="869"/>
        <v/>
      </c>
      <c r="BA405" s="195" t="str">
        <f t="shared" si="869"/>
        <v/>
      </c>
    </row>
    <row r="406" spans="1:53" s="17" customFormat="1" ht="18" customHeight="1" thickBot="1">
      <c r="A406" s="345"/>
      <c r="B406" s="401" t="s">
        <v>35</v>
      </c>
      <c r="C406" s="392"/>
      <c r="D406" s="102"/>
      <c r="E406" s="102"/>
      <c r="F406" s="103"/>
      <c r="G406" s="354"/>
      <c r="H406" s="354"/>
      <c r="I406" s="10" t="s">
        <v>36</v>
      </c>
      <c r="J406" s="100"/>
      <c r="K406" s="11" t="str">
        <f>IF(J406&gt;0,VLOOKUP(J406,女子登録情報!$J$2:$K$21,2,0),"")</f>
        <v/>
      </c>
      <c r="L406" s="12" t="s">
        <v>37</v>
      </c>
      <c r="M406" s="214"/>
      <c r="N406" s="101" t="str">
        <f t="shared" si="864"/>
        <v/>
      </c>
      <c r="O406" s="200"/>
      <c r="P406" s="394"/>
      <c r="Q406" s="395"/>
      <c r="R406" s="396"/>
      <c r="S406" s="331"/>
      <c r="T406" s="331"/>
      <c r="Y406" s="195" t="str">
        <f>IF(C404="","",COUNTIF($B$14:$C$462,C404))</f>
        <v/>
      </c>
      <c r="Z406" s="195" t="str">
        <f t="shared" ref="Z406" si="887">IF(C404="","",COUNTIF($J$14:$J$463,J406))</f>
        <v/>
      </c>
      <c r="AA406" s="195" t="str">
        <f t="shared" ref="AA406" si="888">IF(C404="","",IF(AND(Y406&gt;1,Z406&gt;1),1,""))</f>
        <v/>
      </c>
      <c r="AB406" s="195" t="str">
        <f t="shared" si="872"/>
        <v/>
      </c>
      <c r="AC406" s="195" t="str">
        <f t="shared" si="873"/>
        <v/>
      </c>
      <c r="AD406" s="195" t="str">
        <f t="shared" si="874"/>
        <v/>
      </c>
      <c r="AE406" s="195" t="str">
        <f t="shared" si="874"/>
        <v/>
      </c>
      <c r="AF406" s="195" t="str">
        <f t="shared" si="867"/>
        <v/>
      </c>
      <c r="AG406" s="195" t="str">
        <f t="shared" si="867"/>
        <v/>
      </c>
      <c r="AH406" s="195" t="str">
        <f t="shared" si="867"/>
        <v/>
      </c>
      <c r="AI406" s="195" t="str">
        <f t="shared" si="867"/>
        <v/>
      </c>
      <c r="AJ406" s="195" t="str">
        <f t="shared" si="867"/>
        <v/>
      </c>
      <c r="AK406" s="195" t="str">
        <f t="shared" si="867"/>
        <v/>
      </c>
      <c r="AL406" s="195" t="str">
        <f t="shared" si="867"/>
        <v/>
      </c>
      <c r="AM406" s="195" t="str">
        <f t="shared" si="867"/>
        <v/>
      </c>
      <c r="AN406" s="195" t="str">
        <f t="shared" si="867"/>
        <v/>
      </c>
      <c r="AO406" s="195" t="str">
        <f t="shared" si="867"/>
        <v/>
      </c>
      <c r="AP406" s="195" t="str">
        <f t="shared" si="867"/>
        <v/>
      </c>
      <c r="AQ406" s="196" t="str">
        <f>IF(C404="","",IF(S404&gt;0,"",IF(T404&gt;0,"",IF(COUNTBLANK(J404:J406)&lt;3,"",1))))</f>
        <v/>
      </c>
      <c r="AR406" s="196" t="str">
        <f>IF(J406="","",IF(C404&gt;0,"",1))</f>
        <v/>
      </c>
      <c r="AS406" s="195" t="str">
        <f t="shared" si="868"/>
        <v/>
      </c>
      <c r="AT406" s="195" t="str">
        <f t="shared" si="868"/>
        <v/>
      </c>
      <c r="AU406" s="195" t="str">
        <f t="shared" si="868"/>
        <v/>
      </c>
      <c r="AV406" s="195" t="str">
        <f t="shared" si="868"/>
        <v/>
      </c>
      <c r="AW406" s="196"/>
      <c r="AX406" s="195" t="str">
        <f t="shared" si="869"/>
        <v/>
      </c>
      <c r="AY406" s="195" t="str">
        <f t="shared" si="869"/>
        <v/>
      </c>
      <c r="AZ406" s="195" t="str">
        <f t="shared" si="869"/>
        <v/>
      </c>
      <c r="BA406" s="195" t="str">
        <f t="shared" si="869"/>
        <v/>
      </c>
    </row>
    <row r="407" spans="1:53" s="17" customFormat="1" ht="18" customHeight="1" thickTop="1" thickBot="1">
      <c r="A407" s="343">
        <v>132</v>
      </c>
      <c r="B407" s="397" t="s">
        <v>1234</v>
      </c>
      <c r="C407" s="399"/>
      <c r="D407" s="399" t="str">
        <f>IF(C407&gt;0,VLOOKUP(C407,女子登録情報!$A$1:$H$2000,3,0),"")</f>
        <v/>
      </c>
      <c r="E407" s="399" t="str">
        <f>IF(C407&gt;0,VLOOKUP(C407,女子登録情報!$A$1:$H$2000,4,0),"")</f>
        <v/>
      </c>
      <c r="F407" s="97" t="str">
        <f>IF(C407&gt;0,VLOOKUP(C407,女子登録情報!$A$1:$H$2000,8,0),"")</f>
        <v/>
      </c>
      <c r="G407" s="352" t="e">
        <f>IF(F408&gt;0,VLOOKUP(F408,女子登録情報!$M$2:$N$48,2,0),"")</f>
        <v>#N/A</v>
      </c>
      <c r="H407" s="352" t="str">
        <f>IF(C407&gt;0,TEXT(C407,"100000000"),"")</f>
        <v/>
      </c>
      <c r="I407" s="6" t="s">
        <v>29</v>
      </c>
      <c r="J407" s="99"/>
      <c r="K407" s="7" t="str">
        <f>IF(J407&gt;0,VLOOKUP(J407,女子登録情報!$J$1:$K$21,2,0),"")</f>
        <v/>
      </c>
      <c r="L407" s="6" t="s">
        <v>32</v>
      </c>
      <c r="M407" s="205"/>
      <c r="N407" s="101" t="str">
        <f t="shared" si="864"/>
        <v/>
      </c>
      <c r="O407" s="197"/>
      <c r="P407" s="373"/>
      <c r="Q407" s="374"/>
      <c r="R407" s="375"/>
      <c r="S407" s="329" t="str">
        <f>IF(C407="","",IF(COUNTIF('様式Ⅱ(女子4×100mR)'!$C$18:$C$29,C407)=0,"",$A$5))</f>
        <v/>
      </c>
      <c r="T407" s="329" t="str">
        <f>IF(C407="","",IF(COUNTIF('様式Ⅱ(女子4×400mR)'!$C$18:$C$29,C407)=0,"",$A$5))</f>
        <v/>
      </c>
      <c r="Y407" s="195" t="str">
        <f>IF(C407="","",COUNTIF($B$14:$C$462,C407))</f>
        <v/>
      </c>
      <c r="Z407" s="195" t="str">
        <f t="shared" ref="Z407" si="889">IF(C407="","",COUNTIF($J$14:$J$463,J407))</f>
        <v/>
      </c>
      <c r="AA407" s="195" t="str">
        <f t="shared" ref="AA407" si="890">IF(C407="","",IF(AND(Y407&gt;1,Z407&gt;1),1,""))</f>
        <v/>
      </c>
      <c r="AB407" s="195" t="str">
        <f t="shared" si="872"/>
        <v/>
      </c>
      <c r="AC407" s="195" t="str">
        <f t="shared" si="873"/>
        <v/>
      </c>
      <c r="AD407" s="195" t="str">
        <f t="shared" si="874"/>
        <v/>
      </c>
      <c r="AE407" s="195" t="str">
        <f t="shared" si="874"/>
        <v/>
      </c>
      <c r="AF407" s="195" t="str">
        <f t="shared" si="867"/>
        <v/>
      </c>
      <c r="AG407" s="195" t="str">
        <f t="shared" si="867"/>
        <v/>
      </c>
      <c r="AH407" s="195" t="str">
        <f t="shared" si="867"/>
        <v/>
      </c>
      <c r="AI407" s="195" t="str">
        <f t="shared" si="867"/>
        <v/>
      </c>
      <c r="AJ407" s="195" t="str">
        <f t="shared" si="867"/>
        <v/>
      </c>
      <c r="AK407" s="195" t="str">
        <f t="shared" si="867"/>
        <v/>
      </c>
      <c r="AL407" s="195" t="str">
        <f t="shared" si="867"/>
        <v/>
      </c>
      <c r="AM407" s="195" t="str">
        <f t="shared" si="867"/>
        <v/>
      </c>
      <c r="AN407" s="195" t="str">
        <f t="shared" si="867"/>
        <v/>
      </c>
      <c r="AO407" s="195" t="str">
        <f t="shared" si="867"/>
        <v/>
      </c>
      <c r="AP407" s="195" t="str">
        <f t="shared" si="867"/>
        <v/>
      </c>
      <c r="AQ407" s="196" t="str">
        <f>IF(J407&gt;0,"",IF(J408&gt;0,1,""))</f>
        <v/>
      </c>
      <c r="AR407" s="196" t="str">
        <f>IF(J407="","",IF(C407&gt;0,"",1))</f>
        <v/>
      </c>
      <c r="AS407" s="195" t="str">
        <f t="shared" si="868"/>
        <v/>
      </c>
      <c r="AT407" s="195" t="str">
        <f t="shared" si="868"/>
        <v/>
      </c>
      <c r="AU407" s="195" t="str">
        <f t="shared" si="868"/>
        <v/>
      </c>
      <c r="AV407" s="195" t="str">
        <f t="shared" si="868"/>
        <v/>
      </c>
      <c r="AW407" s="196">
        <f>COUNTIF($C$14:C407,C407)</f>
        <v>0</v>
      </c>
      <c r="AX407" s="195" t="str">
        <f t="shared" si="869"/>
        <v/>
      </c>
      <c r="AY407" s="195" t="str">
        <f t="shared" si="869"/>
        <v/>
      </c>
      <c r="AZ407" s="195" t="str">
        <f t="shared" si="869"/>
        <v/>
      </c>
      <c r="BA407" s="195" t="str">
        <f t="shared" si="869"/>
        <v/>
      </c>
    </row>
    <row r="408" spans="1:53" s="17" customFormat="1" ht="18" customHeight="1" thickBot="1">
      <c r="A408" s="344"/>
      <c r="B408" s="398"/>
      <c r="C408" s="400"/>
      <c r="D408" s="400"/>
      <c r="E408" s="400"/>
      <c r="F408" s="98" t="str">
        <f>IF(C407&gt;0,VLOOKUP(C407,女子登録情報!$A$1:$H$2000,5,0),"")</f>
        <v/>
      </c>
      <c r="G408" s="353"/>
      <c r="H408" s="353"/>
      <c r="I408" s="9" t="s">
        <v>33</v>
      </c>
      <c r="J408" s="99"/>
      <c r="K408" s="7" t="str">
        <f>IF(J408&gt;0,VLOOKUP(J408,女子登録情報!$J$2:$K$21,2,0),"")</f>
        <v/>
      </c>
      <c r="L408" s="9" t="s">
        <v>34</v>
      </c>
      <c r="M408" s="213"/>
      <c r="N408" s="101" t="str">
        <f t="shared" si="864"/>
        <v/>
      </c>
      <c r="O408" s="197"/>
      <c r="P408" s="387"/>
      <c r="Q408" s="388"/>
      <c r="R408" s="389"/>
      <c r="S408" s="330"/>
      <c r="T408" s="330"/>
      <c r="Y408" s="195" t="str">
        <f>IF(C407="","",COUNTIF($B$14:$C$462,C407))</f>
        <v/>
      </c>
      <c r="Z408" s="195" t="str">
        <f t="shared" ref="Z408" si="891">IF(C407="","",COUNTIF($J$14:$J$463,J408))</f>
        <v/>
      </c>
      <c r="AA408" s="195" t="str">
        <f t="shared" ref="AA408" si="892">IF(C407="","",IF(AND(Y408&gt;1,Z408&gt;1),1,""))</f>
        <v/>
      </c>
      <c r="AB408" s="195" t="str">
        <f t="shared" si="872"/>
        <v/>
      </c>
      <c r="AC408" s="195" t="str">
        <f t="shared" si="873"/>
        <v/>
      </c>
      <c r="AD408" s="195" t="str">
        <f t="shared" si="874"/>
        <v/>
      </c>
      <c r="AE408" s="195" t="str">
        <f t="shared" si="874"/>
        <v/>
      </c>
      <c r="AF408" s="195" t="str">
        <f t="shared" si="867"/>
        <v/>
      </c>
      <c r="AG408" s="195" t="str">
        <f t="shared" si="867"/>
        <v/>
      </c>
      <c r="AH408" s="195" t="str">
        <f t="shared" si="867"/>
        <v/>
      </c>
      <c r="AI408" s="195" t="str">
        <f t="shared" si="867"/>
        <v/>
      </c>
      <c r="AJ408" s="195" t="str">
        <f t="shared" si="867"/>
        <v/>
      </c>
      <c r="AK408" s="195" t="str">
        <f t="shared" si="867"/>
        <v/>
      </c>
      <c r="AL408" s="195" t="str">
        <f t="shared" si="867"/>
        <v/>
      </c>
      <c r="AM408" s="195" t="str">
        <f t="shared" si="867"/>
        <v/>
      </c>
      <c r="AN408" s="195" t="str">
        <f t="shared" si="867"/>
        <v/>
      </c>
      <c r="AO408" s="195" t="str">
        <f t="shared" si="867"/>
        <v/>
      </c>
      <c r="AP408" s="195" t="str">
        <f t="shared" si="867"/>
        <v/>
      </c>
      <c r="AQ408" s="196" t="str">
        <f>IF(J408&gt;0,"",IF(J409&gt;0,1,""))</f>
        <v/>
      </c>
      <c r="AR408" s="196" t="str">
        <f>IF(J408="","",IF(C407&gt;0,"",1))</f>
        <v/>
      </c>
      <c r="AS408" s="195" t="str">
        <f t="shared" si="868"/>
        <v/>
      </c>
      <c r="AT408" s="195" t="str">
        <f t="shared" si="868"/>
        <v/>
      </c>
      <c r="AU408" s="195" t="str">
        <f t="shared" si="868"/>
        <v/>
      </c>
      <c r="AV408" s="195" t="str">
        <f t="shared" si="868"/>
        <v/>
      </c>
      <c r="AW408" s="196"/>
      <c r="AX408" s="195" t="str">
        <f t="shared" si="869"/>
        <v/>
      </c>
      <c r="AY408" s="195" t="str">
        <f t="shared" si="869"/>
        <v/>
      </c>
      <c r="AZ408" s="195" t="str">
        <f t="shared" si="869"/>
        <v/>
      </c>
      <c r="BA408" s="195" t="str">
        <f t="shared" si="869"/>
        <v/>
      </c>
    </row>
    <row r="409" spans="1:53" s="17" customFormat="1" ht="18" customHeight="1" thickBot="1">
      <c r="A409" s="345"/>
      <c r="B409" s="401" t="s">
        <v>35</v>
      </c>
      <c r="C409" s="392"/>
      <c r="D409" s="102"/>
      <c r="E409" s="102"/>
      <c r="F409" s="103"/>
      <c r="G409" s="354"/>
      <c r="H409" s="354"/>
      <c r="I409" s="10" t="s">
        <v>36</v>
      </c>
      <c r="J409" s="100"/>
      <c r="K409" s="11" t="str">
        <f>IF(J409&gt;0,VLOOKUP(J409,女子登録情報!$J$2:$K$21,2,0),"")</f>
        <v/>
      </c>
      <c r="L409" s="12" t="s">
        <v>37</v>
      </c>
      <c r="M409" s="214"/>
      <c r="N409" s="101" t="str">
        <f t="shared" si="864"/>
        <v/>
      </c>
      <c r="O409" s="200"/>
      <c r="P409" s="394"/>
      <c r="Q409" s="395"/>
      <c r="R409" s="396"/>
      <c r="S409" s="331"/>
      <c r="T409" s="331"/>
      <c r="Y409" s="195" t="str">
        <f>IF(C407="","",COUNTIF($B$14:$C$462,C407))</f>
        <v/>
      </c>
      <c r="Z409" s="195" t="str">
        <f t="shared" ref="Z409" si="893">IF(C407="","",COUNTIF($J$14:$J$463,J409))</f>
        <v/>
      </c>
      <c r="AA409" s="195" t="str">
        <f t="shared" ref="AA409" si="894">IF(C407="","",IF(AND(Y409&gt;1,Z409&gt;1),1,""))</f>
        <v/>
      </c>
      <c r="AB409" s="195" t="str">
        <f t="shared" si="872"/>
        <v/>
      </c>
      <c r="AC409" s="195" t="str">
        <f t="shared" si="873"/>
        <v/>
      </c>
      <c r="AD409" s="195" t="str">
        <f t="shared" si="874"/>
        <v/>
      </c>
      <c r="AE409" s="195" t="str">
        <f t="shared" si="874"/>
        <v/>
      </c>
      <c r="AF409" s="195" t="str">
        <f t="shared" si="867"/>
        <v/>
      </c>
      <c r="AG409" s="195" t="str">
        <f t="shared" si="867"/>
        <v/>
      </c>
      <c r="AH409" s="195" t="str">
        <f t="shared" si="867"/>
        <v/>
      </c>
      <c r="AI409" s="195" t="str">
        <f t="shared" si="867"/>
        <v/>
      </c>
      <c r="AJ409" s="195" t="str">
        <f t="shared" si="867"/>
        <v/>
      </c>
      <c r="AK409" s="195" t="str">
        <f t="shared" si="867"/>
        <v/>
      </c>
      <c r="AL409" s="195" t="str">
        <f t="shared" si="867"/>
        <v/>
      </c>
      <c r="AM409" s="195" t="str">
        <f t="shared" si="867"/>
        <v/>
      </c>
      <c r="AN409" s="195" t="str">
        <f t="shared" si="867"/>
        <v/>
      </c>
      <c r="AO409" s="195" t="str">
        <f t="shared" si="867"/>
        <v/>
      </c>
      <c r="AP409" s="195" t="str">
        <f t="shared" si="867"/>
        <v/>
      </c>
      <c r="AQ409" s="196" t="str">
        <f>IF(C407="","",IF(S407&gt;0,"",IF(T407&gt;0,"",IF(COUNTBLANK(J407:J409)&lt;3,"",1))))</f>
        <v/>
      </c>
      <c r="AR409" s="196" t="str">
        <f>IF(J409="","",IF(C407&gt;0,"",1))</f>
        <v/>
      </c>
      <c r="AS409" s="195" t="str">
        <f t="shared" si="868"/>
        <v/>
      </c>
      <c r="AT409" s="195" t="str">
        <f t="shared" si="868"/>
        <v/>
      </c>
      <c r="AU409" s="195" t="str">
        <f t="shared" si="868"/>
        <v/>
      </c>
      <c r="AV409" s="195" t="str">
        <f t="shared" si="868"/>
        <v/>
      </c>
      <c r="AW409" s="196"/>
      <c r="AX409" s="195" t="str">
        <f t="shared" si="869"/>
        <v/>
      </c>
      <c r="AY409" s="195" t="str">
        <f t="shared" si="869"/>
        <v/>
      </c>
      <c r="AZ409" s="195" t="str">
        <f t="shared" si="869"/>
        <v/>
      </c>
      <c r="BA409" s="195" t="str">
        <f t="shared" si="869"/>
        <v/>
      </c>
    </row>
    <row r="410" spans="1:53" s="17" customFormat="1" ht="18" customHeight="1" thickTop="1" thickBot="1">
      <c r="A410" s="343">
        <v>133</v>
      </c>
      <c r="B410" s="397" t="s">
        <v>1234</v>
      </c>
      <c r="C410" s="399"/>
      <c r="D410" s="399" t="str">
        <f>IF(C410&gt;0,VLOOKUP(C410,女子登録情報!$A$1:$H$2000,3,0),"")</f>
        <v/>
      </c>
      <c r="E410" s="399" t="str">
        <f>IF(C410&gt;0,VLOOKUP(C410,女子登録情報!$A$1:$H$2000,4,0),"")</f>
        <v/>
      </c>
      <c r="F410" s="97" t="str">
        <f>IF(C410&gt;0,VLOOKUP(C410,女子登録情報!$A$1:$H$2000,8,0),"")</f>
        <v/>
      </c>
      <c r="G410" s="352" t="e">
        <f>IF(F411&gt;0,VLOOKUP(F411,女子登録情報!$M$2:$N$48,2,0),"")</f>
        <v>#N/A</v>
      </c>
      <c r="H410" s="352" t="str">
        <f>IF(C410&gt;0,TEXT(C410,"100000000"),"")</f>
        <v/>
      </c>
      <c r="I410" s="6" t="s">
        <v>29</v>
      </c>
      <c r="J410" s="99"/>
      <c r="K410" s="7" t="str">
        <f>IF(J410&gt;0,VLOOKUP(J410,女子登録情報!$J$1:$K$21,2,0),"")</f>
        <v/>
      </c>
      <c r="L410" s="6" t="s">
        <v>32</v>
      </c>
      <c r="M410" s="205"/>
      <c r="N410" s="101" t="str">
        <f t="shared" si="864"/>
        <v/>
      </c>
      <c r="O410" s="197"/>
      <c r="P410" s="373"/>
      <c r="Q410" s="374"/>
      <c r="R410" s="375"/>
      <c r="S410" s="329" t="str">
        <f>IF(C410="","",IF(COUNTIF('様式Ⅱ(女子4×100mR)'!$C$18:$C$29,C410)=0,"",$A$5))</f>
        <v/>
      </c>
      <c r="T410" s="329" t="str">
        <f>IF(C410="","",IF(COUNTIF('様式Ⅱ(女子4×400mR)'!$C$18:$C$29,C410)=0,"",$A$5))</f>
        <v/>
      </c>
      <c r="Y410" s="195" t="str">
        <f>IF(C410="","",COUNTIF($B$14:$C$462,C410))</f>
        <v/>
      </c>
      <c r="Z410" s="195" t="str">
        <f t="shared" ref="Z410" si="895">IF(C410="","",COUNTIF($J$14:$J$463,J410))</f>
        <v/>
      </c>
      <c r="AA410" s="195" t="str">
        <f t="shared" ref="AA410" si="896">IF(C410="","",IF(AND(Y410&gt;1,Z410&gt;1),1,""))</f>
        <v/>
      </c>
      <c r="AB410" s="195" t="str">
        <f t="shared" si="872"/>
        <v/>
      </c>
      <c r="AC410" s="195" t="str">
        <f t="shared" si="873"/>
        <v/>
      </c>
      <c r="AD410" s="195" t="str">
        <f t="shared" si="874"/>
        <v/>
      </c>
      <c r="AE410" s="195" t="str">
        <f t="shared" si="874"/>
        <v/>
      </c>
      <c r="AF410" s="195" t="str">
        <f t="shared" si="867"/>
        <v/>
      </c>
      <c r="AG410" s="195" t="str">
        <f t="shared" si="867"/>
        <v/>
      </c>
      <c r="AH410" s="195" t="str">
        <f t="shared" si="867"/>
        <v/>
      </c>
      <c r="AI410" s="195" t="str">
        <f t="shared" si="867"/>
        <v/>
      </c>
      <c r="AJ410" s="195" t="str">
        <f t="shared" si="867"/>
        <v/>
      </c>
      <c r="AK410" s="195" t="str">
        <f t="shared" si="867"/>
        <v/>
      </c>
      <c r="AL410" s="195" t="str">
        <f t="shared" si="867"/>
        <v/>
      </c>
      <c r="AM410" s="195" t="str">
        <f t="shared" si="867"/>
        <v/>
      </c>
      <c r="AN410" s="195" t="str">
        <f t="shared" si="867"/>
        <v/>
      </c>
      <c r="AO410" s="195" t="str">
        <f t="shared" si="867"/>
        <v/>
      </c>
      <c r="AP410" s="195" t="str">
        <f t="shared" si="867"/>
        <v/>
      </c>
      <c r="AQ410" s="196" t="str">
        <f>IF(J410&gt;0,"",IF(J411&gt;0,1,""))</f>
        <v/>
      </c>
      <c r="AR410" s="196" t="str">
        <f>IF(J410="","",IF(C410&gt;0,"",1))</f>
        <v/>
      </c>
      <c r="AS410" s="195" t="str">
        <f t="shared" si="868"/>
        <v/>
      </c>
      <c r="AT410" s="195" t="str">
        <f t="shared" si="868"/>
        <v/>
      </c>
      <c r="AU410" s="195" t="str">
        <f t="shared" si="868"/>
        <v/>
      </c>
      <c r="AV410" s="195" t="str">
        <f t="shared" si="868"/>
        <v/>
      </c>
      <c r="AW410" s="196">
        <f>COUNTIF($C$14:C410,C410)</f>
        <v>0</v>
      </c>
      <c r="AX410" s="195" t="str">
        <f t="shared" si="869"/>
        <v/>
      </c>
      <c r="AY410" s="195" t="str">
        <f t="shared" si="869"/>
        <v/>
      </c>
      <c r="AZ410" s="195" t="str">
        <f t="shared" si="869"/>
        <v/>
      </c>
      <c r="BA410" s="195" t="str">
        <f t="shared" si="869"/>
        <v/>
      </c>
    </row>
    <row r="411" spans="1:53" s="17" customFormat="1" ht="18" customHeight="1" thickBot="1">
      <c r="A411" s="344"/>
      <c r="B411" s="398"/>
      <c r="C411" s="400"/>
      <c r="D411" s="400"/>
      <c r="E411" s="400"/>
      <c r="F411" s="98" t="str">
        <f>IF(C410&gt;0,VLOOKUP(C410,女子登録情報!$A$1:$H$2000,5,0),"")</f>
        <v/>
      </c>
      <c r="G411" s="353"/>
      <c r="H411" s="353"/>
      <c r="I411" s="9" t="s">
        <v>33</v>
      </c>
      <c r="J411" s="99"/>
      <c r="K411" s="7" t="str">
        <f>IF(J411&gt;0,VLOOKUP(J411,女子登録情報!$J$2:$K$21,2,0),"")</f>
        <v/>
      </c>
      <c r="L411" s="9" t="s">
        <v>34</v>
      </c>
      <c r="M411" s="213"/>
      <c r="N411" s="101" t="str">
        <f t="shared" si="864"/>
        <v/>
      </c>
      <c r="O411" s="197"/>
      <c r="P411" s="387"/>
      <c r="Q411" s="388"/>
      <c r="R411" s="389"/>
      <c r="S411" s="330"/>
      <c r="T411" s="330"/>
      <c r="Y411" s="195" t="str">
        <f>IF(C410="","",COUNTIF($B$14:$C$462,C410))</f>
        <v/>
      </c>
      <c r="Z411" s="195" t="str">
        <f t="shared" ref="Z411" si="897">IF(C410="","",COUNTIF($J$14:$J$463,J411))</f>
        <v/>
      </c>
      <c r="AA411" s="195" t="str">
        <f t="shared" ref="AA411" si="898">IF(C410="","",IF(AND(Y411&gt;1,Z411&gt;1),1,""))</f>
        <v/>
      </c>
      <c r="AB411" s="195" t="str">
        <f t="shared" si="872"/>
        <v/>
      </c>
      <c r="AC411" s="195" t="str">
        <f t="shared" si="873"/>
        <v/>
      </c>
      <c r="AD411" s="195" t="str">
        <f t="shared" si="874"/>
        <v/>
      </c>
      <c r="AE411" s="195" t="str">
        <f t="shared" si="874"/>
        <v/>
      </c>
      <c r="AF411" s="195" t="str">
        <f t="shared" si="867"/>
        <v/>
      </c>
      <c r="AG411" s="195" t="str">
        <f t="shared" si="867"/>
        <v/>
      </c>
      <c r="AH411" s="195" t="str">
        <f t="shared" si="867"/>
        <v/>
      </c>
      <c r="AI411" s="195" t="str">
        <f t="shared" si="867"/>
        <v/>
      </c>
      <c r="AJ411" s="195" t="str">
        <f t="shared" si="867"/>
        <v/>
      </c>
      <c r="AK411" s="195" t="str">
        <f t="shared" si="867"/>
        <v/>
      </c>
      <c r="AL411" s="195" t="str">
        <f t="shared" si="867"/>
        <v/>
      </c>
      <c r="AM411" s="195" t="str">
        <f t="shared" si="867"/>
        <v/>
      </c>
      <c r="AN411" s="195" t="str">
        <f t="shared" si="867"/>
        <v/>
      </c>
      <c r="AO411" s="195" t="str">
        <f t="shared" si="867"/>
        <v/>
      </c>
      <c r="AP411" s="195" t="str">
        <f t="shared" si="867"/>
        <v/>
      </c>
      <c r="AQ411" s="196" t="str">
        <f>IF(J411&gt;0,"",IF(J412&gt;0,1,""))</f>
        <v/>
      </c>
      <c r="AR411" s="196" t="str">
        <f>IF(J411="","",IF(C410&gt;0,"",1))</f>
        <v/>
      </c>
      <c r="AS411" s="195" t="str">
        <f t="shared" si="868"/>
        <v/>
      </c>
      <c r="AT411" s="195" t="str">
        <f t="shared" si="868"/>
        <v/>
      </c>
      <c r="AU411" s="195" t="str">
        <f t="shared" si="868"/>
        <v/>
      </c>
      <c r="AV411" s="195" t="str">
        <f t="shared" si="868"/>
        <v/>
      </c>
      <c r="AW411" s="196"/>
      <c r="AX411" s="195" t="str">
        <f t="shared" si="869"/>
        <v/>
      </c>
      <c r="AY411" s="195" t="str">
        <f t="shared" si="869"/>
        <v/>
      </c>
      <c r="AZ411" s="195" t="str">
        <f t="shared" si="869"/>
        <v/>
      </c>
      <c r="BA411" s="195" t="str">
        <f t="shared" si="869"/>
        <v/>
      </c>
    </row>
    <row r="412" spans="1:53" s="17" customFormat="1" ht="18" customHeight="1" thickBot="1">
      <c r="A412" s="345"/>
      <c r="B412" s="401" t="s">
        <v>35</v>
      </c>
      <c r="C412" s="392"/>
      <c r="D412" s="102"/>
      <c r="E412" s="102"/>
      <c r="F412" s="103"/>
      <c r="G412" s="354"/>
      <c r="H412" s="354"/>
      <c r="I412" s="10" t="s">
        <v>36</v>
      </c>
      <c r="J412" s="100"/>
      <c r="K412" s="11" t="str">
        <f>IF(J412&gt;0,VLOOKUP(J412,女子登録情報!$J$2:$K$21,2,0),"")</f>
        <v/>
      </c>
      <c r="L412" s="12" t="s">
        <v>37</v>
      </c>
      <c r="M412" s="214"/>
      <c r="N412" s="101" t="str">
        <f t="shared" si="864"/>
        <v/>
      </c>
      <c r="O412" s="200"/>
      <c r="P412" s="394"/>
      <c r="Q412" s="395"/>
      <c r="R412" s="396"/>
      <c r="S412" s="331"/>
      <c r="T412" s="331"/>
      <c r="Y412" s="195" t="str">
        <f>IF(C410="","",COUNTIF($B$14:$C$462,C410))</f>
        <v/>
      </c>
      <c r="Z412" s="195" t="str">
        <f t="shared" ref="Z412" si="899">IF(C410="","",COUNTIF($J$14:$J$463,J412))</f>
        <v/>
      </c>
      <c r="AA412" s="195" t="str">
        <f t="shared" ref="AA412" si="900">IF(C410="","",IF(AND(Y412&gt;1,Z412&gt;1),1,""))</f>
        <v/>
      </c>
      <c r="AB412" s="195" t="str">
        <f t="shared" si="872"/>
        <v/>
      </c>
      <c r="AC412" s="195" t="str">
        <f t="shared" si="873"/>
        <v/>
      </c>
      <c r="AD412" s="195" t="str">
        <f t="shared" si="874"/>
        <v/>
      </c>
      <c r="AE412" s="195" t="str">
        <f t="shared" si="874"/>
        <v/>
      </c>
      <c r="AF412" s="195" t="str">
        <f t="shared" si="867"/>
        <v/>
      </c>
      <c r="AG412" s="195" t="str">
        <f t="shared" si="867"/>
        <v/>
      </c>
      <c r="AH412" s="195" t="str">
        <f t="shared" si="867"/>
        <v/>
      </c>
      <c r="AI412" s="195" t="str">
        <f t="shared" si="867"/>
        <v/>
      </c>
      <c r="AJ412" s="195" t="str">
        <f t="shared" si="867"/>
        <v/>
      </c>
      <c r="AK412" s="195" t="str">
        <f t="shared" si="867"/>
        <v/>
      </c>
      <c r="AL412" s="195" t="str">
        <f t="shared" si="867"/>
        <v/>
      </c>
      <c r="AM412" s="195" t="str">
        <f t="shared" si="867"/>
        <v/>
      </c>
      <c r="AN412" s="195" t="str">
        <f t="shared" si="867"/>
        <v/>
      </c>
      <c r="AO412" s="195" t="str">
        <f t="shared" si="867"/>
        <v/>
      </c>
      <c r="AP412" s="195" t="str">
        <f t="shared" si="867"/>
        <v/>
      </c>
      <c r="AQ412" s="196" t="str">
        <f>IF(C410="","",IF(S410&gt;0,"",IF(T410&gt;0,"",IF(COUNTBLANK(J410:J412)&lt;3,"",1))))</f>
        <v/>
      </c>
      <c r="AR412" s="196" t="str">
        <f>IF(J412="","",IF(C410&gt;0,"",1))</f>
        <v/>
      </c>
      <c r="AS412" s="195" t="str">
        <f t="shared" si="868"/>
        <v/>
      </c>
      <c r="AT412" s="195" t="str">
        <f t="shared" si="868"/>
        <v/>
      </c>
      <c r="AU412" s="195" t="str">
        <f t="shared" si="868"/>
        <v/>
      </c>
      <c r="AV412" s="195" t="str">
        <f t="shared" si="868"/>
        <v/>
      </c>
      <c r="AW412" s="196"/>
      <c r="AX412" s="195" t="str">
        <f t="shared" si="869"/>
        <v/>
      </c>
      <c r="AY412" s="195" t="str">
        <f t="shared" si="869"/>
        <v/>
      </c>
      <c r="AZ412" s="195" t="str">
        <f t="shared" si="869"/>
        <v/>
      </c>
      <c r="BA412" s="195" t="str">
        <f t="shared" si="869"/>
        <v/>
      </c>
    </row>
    <row r="413" spans="1:53" s="17" customFormat="1" ht="18" customHeight="1" thickTop="1" thickBot="1">
      <c r="A413" s="343">
        <v>134</v>
      </c>
      <c r="B413" s="397" t="s">
        <v>1234</v>
      </c>
      <c r="C413" s="399"/>
      <c r="D413" s="399" t="str">
        <f>IF(C413&gt;0,VLOOKUP(C413,女子登録情報!$A$1:$H$2000,3,0),"")</f>
        <v/>
      </c>
      <c r="E413" s="399" t="str">
        <f>IF(C413&gt;0,VLOOKUP(C413,女子登録情報!$A$1:$H$2000,4,0),"")</f>
        <v/>
      </c>
      <c r="F413" s="97" t="str">
        <f>IF(C413&gt;0,VLOOKUP(C413,女子登録情報!$A$1:$H$2000,8,0),"")</f>
        <v/>
      </c>
      <c r="G413" s="352" t="e">
        <f>IF(F414&gt;0,VLOOKUP(F414,女子登録情報!$M$2:$N$48,2,0),"")</f>
        <v>#N/A</v>
      </c>
      <c r="H413" s="352" t="str">
        <f>IF(C413&gt;0,TEXT(C413,"100000000"),"")</f>
        <v/>
      </c>
      <c r="I413" s="6" t="s">
        <v>29</v>
      </c>
      <c r="J413" s="99"/>
      <c r="K413" s="7" t="str">
        <f>IF(J413&gt;0,VLOOKUP(J413,女子登録情報!$J$1:$K$21,2,0),"")</f>
        <v/>
      </c>
      <c r="L413" s="6" t="s">
        <v>32</v>
      </c>
      <c r="M413" s="205"/>
      <c r="N413" s="101" t="str">
        <f t="shared" si="864"/>
        <v/>
      </c>
      <c r="O413" s="197"/>
      <c r="P413" s="373"/>
      <c r="Q413" s="374"/>
      <c r="R413" s="375"/>
      <c r="S413" s="329" t="str">
        <f>IF(C413="","",IF(COUNTIF('様式Ⅱ(女子4×100mR)'!$C$18:$C$29,C413)=0,"",$A$5))</f>
        <v/>
      </c>
      <c r="T413" s="329" t="str">
        <f>IF(C413="","",IF(COUNTIF('様式Ⅱ(女子4×400mR)'!$C$18:$C$29,C413)=0,"",$A$5))</f>
        <v/>
      </c>
      <c r="Y413" s="195" t="str">
        <f>IF(C413="","",COUNTIF($B$14:$C$462,C413))</f>
        <v/>
      </c>
      <c r="Z413" s="195" t="str">
        <f t="shared" ref="Z413" si="901">IF(C413="","",COUNTIF($J$14:$J$463,J413))</f>
        <v/>
      </c>
      <c r="AA413" s="195" t="str">
        <f t="shared" ref="AA413" si="902">IF(C413="","",IF(AND(Y413&gt;1,Z413&gt;1),1,""))</f>
        <v/>
      </c>
      <c r="AB413" s="195" t="str">
        <f t="shared" si="872"/>
        <v/>
      </c>
      <c r="AC413" s="195" t="str">
        <f t="shared" si="873"/>
        <v/>
      </c>
      <c r="AD413" s="195" t="str">
        <f t="shared" si="874"/>
        <v/>
      </c>
      <c r="AE413" s="195" t="str">
        <f t="shared" si="874"/>
        <v/>
      </c>
      <c r="AF413" s="195" t="str">
        <f t="shared" si="867"/>
        <v/>
      </c>
      <c r="AG413" s="195" t="str">
        <f t="shared" si="867"/>
        <v/>
      </c>
      <c r="AH413" s="195" t="str">
        <f t="shared" si="867"/>
        <v/>
      </c>
      <c r="AI413" s="195" t="str">
        <f t="shared" si="867"/>
        <v/>
      </c>
      <c r="AJ413" s="195" t="str">
        <f t="shared" si="867"/>
        <v/>
      </c>
      <c r="AK413" s="195" t="str">
        <f t="shared" si="867"/>
        <v/>
      </c>
      <c r="AL413" s="195" t="str">
        <f t="shared" si="867"/>
        <v/>
      </c>
      <c r="AM413" s="195" t="str">
        <f t="shared" si="867"/>
        <v/>
      </c>
      <c r="AN413" s="195" t="str">
        <f t="shared" si="867"/>
        <v/>
      </c>
      <c r="AO413" s="195" t="str">
        <f t="shared" si="867"/>
        <v/>
      </c>
      <c r="AP413" s="195" t="str">
        <f t="shared" si="867"/>
        <v/>
      </c>
      <c r="AQ413" s="196" t="str">
        <f>IF(J413&gt;0,"",IF(J414&gt;0,1,""))</f>
        <v/>
      </c>
      <c r="AR413" s="196" t="str">
        <f>IF(J413="","",IF(C413&gt;0,"",1))</f>
        <v/>
      </c>
      <c r="AS413" s="195" t="str">
        <f t="shared" si="868"/>
        <v/>
      </c>
      <c r="AT413" s="195" t="str">
        <f t="shared" si="868"/>
        <v/>
      </c>
      <c r="AU413" s="195" t="str">
        <f t="shared" si="868"/>
        <v/>
      </c>
      <c r="AV413" s="195" t="str">
        <f t="shared" si="868"/>
        <v/>
      </c>
      <c r="AW413" s="196">
        <f>COUNTIF($C$14:C413,C413)</f>
        <v>0</v>
      </c>
      <c r="AX413" s="195" t="str">
        <f t="shared" si="869"/>
        <v/>
      </c>
      <c r="AY413" s="195" t="str">
        <f t="shared" si="869"/>
        <v/>
      </c>
      <c r="AZ413" s="195" t="str">
        <f t="shared" si="869"/>
        <v/>
      </c>
      <c r="BA413" s="195" t="str">
        <f t="shared" si="869"/>
        <v/>
      </c>
    </row>
    <row r="414" spans="1:53" s="17" customFormat="1" ht="18" customHeight="1" thickBot="1">
      <c r="A414" s="344"/>
      <c r="B414" s="398"/>
      <c r="C414" s="400"/>
      <c r="D414" s="400"/>
      <c r="E414" s="400"/>
      <c r="F414" s="98" t="str">
        <f>IF(C413&gt;0,VLOOKUP(C413,女子登録情報!$A$1:$H$2000,5,0),"")</f>
        <v/>
      </c>
      <c r="G414" s="353"/>
      <c r="H414" s="353"/>
      <c r="I414" s="9" t="s">
        <v>33</v>
      </c>
      <c r="J414" s="99"/>
      <c r="K414" s="7" t="str">
        <f>IF(J414&gt;0,VLOOKUP(J414,女子登録情報!$J$2:$K$21,2,0),"")</f>
        <v/>
      </c>
      <c r="L414" s="9" t="s">
        <v>34</v>
      </c>
      <c r="M414" s="213"/>
      <c r="N414" s="101" t="str">
        <f t="shared" si="864"/>
        <v/>
      </c>
      <c r="O414" s="197"/>
      <c r="P414" s="387"/>
      <c r="Q414" s="388"/>
      <c r="R414" s="389"/>
      <c r="S414" s="330"/>
      <c r="T414" s="330"/>
      <c r="Y414" s="195" t="str">
        <f>IF(C413="","",COUNTIF($B$14:$C$462,C413))</f>
        <v/>
      </c>
      <c r="Z414" s="195" t="str">
        <f t="shared" ref="Z414" si="903">IF(C413="","",COUNTIF($J$14:$J$463,J414))</f>
        <v/>
      </c>
      <c r="AA414" s="195" t="str">
        <f t="shared" ref="AA414" si="904">IF(C413="","",IF(AND(Y414&gt;1,Z414&gt;1),1,""))</f>
        <v/>
      </c>
      <c r="AB414" s="195" t="str">
        <f t="shared" si="872"/>
        <v/>
      </c>
      <c r="AC414" s="195" t="str">
        <f t="shared" si="873"/>
        <v/>
      </c>
      <c r="AD414" s="195" t="str">
        <f t="shared" si="874"/>
        <v/>
      </c>
      <c r="AE414" s="195" t="str">
        <f t="shared" si="874"/>
        <v/>
      </c>
      <c r="AF414" s="195" t="str">
        <f t="shared" si="867"/>
        <v/>
      </c>
      <c r="AG414" s="195" t="str">
        <f t="shared" si="867"/>
        <v/>
      </c>
      <c r="AH414" s="195" t="str">
        <f t="shared" si="867"/>
        <v/>
      </c>
      <c r="AI414" s="195" t="str">
        <f t="shared" si="867"/>
        <v/>
      </c>
      <c r="AJ414" s="195" t="str">
        <f t="shared" si="867"/>
        <v/>
      </c>
      <c r="AK414" s="195" t="str">
        <f t="shared" si="867"/>
        <v/>
      </c>
      <c r="AL414" s="195" t="str">
        <f t="shared" si="867"/>
        <v/>
      </c>
      <c r="AM414" s="195" t="str">
        <f t="shared" si="867"/>
        <v/>
      </c>
      <c r="AN414" s="195" t="str">
        <f t="shared" si="867"/>
        <v/>
      </c>
      <c r="AO414" s="195" t="str">
        <f t="shared" si="867"/>
        <v/>
      </c>
      <c r="AP414" s="195" t="str">
        <f t="shared" si="867"/>
        <v/>
      </c>
      <c r="AQ414" s="196" t="str">
        <f>IF(J414&gt;0,"",IF(J415&gt;0,1,""))</f>
        <v/>
      </c>
      <c r="AR414" s="196" t="str">
        <f>IF(J414="","",IF(C413&gt;0,"",1))</f>
        <v/>
      </c>
      <c r="AS414" s="195" t="str">
        <f t="shared" ref="AS414:AV429" si="905">IF($J414="","",COUNTIF($M414,AS$13))</f>
        <v/>
      </c>
      <c r="AT414" s="195" t="str">
        <f t="shared" si="905"/>
        <v/>
      </c>
      <c r="AU414" s="195" t="str">
        <f t="shared" si="905"/>
        <v/>
      </c>
      <c r="AV414" s="195" t="str">
        <f t="shared" si="905"/>
        <v/>
      </c>
      <c r="AW414" s="196"/>
      <c r="AX414" s="195" t="str">
        <f t="shared" ref="AX414:BA429" si="906">IF($J414="","",COUNTIF($M414,AX$13))</f>
        <v/>
      </c>
      <c r="AY414" s="195" t="str">
        <f t="shared" si="906"/>
        <v/>
      </c>
      <c r="AZ414" s="195" t="str">
        <f t="shared" si="906"/>
        <v/>
      </c>
      <c r="BA414" s="195" t="str">
        <f t="shared" si="906"/>
        <v/>
      </c>
    </row>
    <row r="415" spans="1:53" s="17" customFormat="1" ht="18" customHeight="1" thickBot="1">
      <c r="A415" s="345"/>
      <c r="B415" s="401" t="s">
        <v>35</v>
      </c>
      <c r="C415" s="392"/>
      <c r="D415" s="102"/>
      <c r="E415" s="102"/>
      <c r="F415" s="103"/>
      <c r="G415" s="354"/>
      <c r="H415" s="354"/>
      <c r="I415" s="10" t="s">
        <v>36</v>
      </c>
      <c r="J415" s="100"/>
      <c r="K415" s="11" t="str">
        <f>IF(J415&gt;0,VLOOKUP(J415,女子登録情報!$J$2:$K$21,2,0),"")</f>
        <v/>
      </c>
      <c r="L415" s="12" t="s">
        <v>37</v>
      </c>
      <c r="M415" s="214"/>
      <c r="N415" s="101" t="str">
        <f t="shared" si="864"/>
        <v/>
      </c>
      <c r="O415" s="200"/>
      <c r="P415" s="394"/>
      <c r="Q415" s="395"/>
      <c r="R415" s="396"/>
      <c r="S415" s="331"/>
      <c r="T415" s="331"/>
      <c r="Y415" s="195" t="str">
        <f>IF(C413="","",COUNTIF($B$14:$C$462,C413))</f>
        <v/>
      </c>
      <c r="Z415" s="195" t="str">
        <f t="shared" ref="Z415" si="907">IF(C413="","",COUNTIF($J$14:$J$463,J415))</f>
        <v/>
      </c>
      <c r="AA415" s="195" t="str">
        <f t="shared" ref="AA415" si="908">IF(C413="","",IF(AND(Y415&gt;1,Z415&gt;1),1,""))</f>
        <v/>
      </c>
      <c r="AB415" s="195" t="str">
        <f t="shared" si="872"/>
        <v/>
      </c>
      <c r="AC415" s="195" t="str">
        <f t="shared" si="873"/>
        <v/>
      </c>
      <c r="AD415" s="195" t="str">
        <f t="shared" si="874"/>
        <v/>
      </c>
      <c r="AE415" s="195" t="str">
        <f t="shared" si="874"/>
        <v/>
      </c>
      <c r="AF415" s="195" t="str">
        <f t="shared" si="867"/>
        <v/>
      </c>
      <c r="AG415" s="195" t="str">
        <f t="shared" si="867"/>
        <v/>
      </c>
      <c r="AH415" s="195" t="str">
        <f t="shared" si="867"/>
        <v/>
      </c>
      <c r="AI415" s="195" t="str">
        <f t="shared" si="867"/>
        <v/>
      </c>
      <c r="AJ415" s="195" t="str">
        <f t="shared" si="867"/>
        <v/>
      </c>
      <c r="AK415" s="195" t="str">
        <f t="shared" si="867"/>
        <v/>
      </c>
      <c r="AL415" s="195" t="str">
        <f t="shared" si="867"/>
        <v/>
      </c>
      <c r="AM415" s="195" t="str">
        <f t="shared" si="867"/>
        <v/>
      </c>
      <c r="AN415" s="195" t="str">
        <f t="shared" si="867"/>
        <v/>
      </c>
      <c r="AO415" s="195" t="str">
        <f t="shared" si="867"/>
        <v/>
      </c>
      <c r="AP415" s="195" t="str">
        <f t="shared" si="867"/>
        <v/>
      </c>
      <c r="AQ415" s="196" t="str">
        <f>IF(C413="","",IF(S413&gt;0,"",IF(T413&gt;0,"",IF(COUNTBLANK(J413:J415)&lt;3,"",1))))</f>
        <v/>
      </c>
      <c r="AR415" s="196" t="str">
        <f>IF(J415="","",IF(C413&gt;0,"",1))</f>
        <v/>
      </c>
      <c r="AS415" s="195" t="str">
        <f t="shared" si="905"/>
        <v/>
      </c>
      <c r="AT415" s="195" t="str">
        <f t="shared" si="905"/>
        <v/>
      </c>
      <c r="AU415" s="195" t="str">
        <f t="shared" si="905"/>
        <v/>
      </c>
      <c r="AV415" s="195" t="str">
        <f t="shared" si="905"/>
        <v/>
      </c>
      <c r="AW415" s="196"/>
      <c r="AX415" s="195" t="str">
        <f t="shared" si="906"/>
        <v/>
      </c>
      <c r="AY415" s="195" t="str">
        <f t="shared" si="906"/>
        <v/>
      </c>
      <c r="AZ415" s="195" t="str">
        <f t="shared" si="906"/>
        <v/>
      </c>
      <c r="BA415" s="195" t="str">
        <f t="shared" si="906"/>
        <v/>
      </c>
    </row>
    <row r="416" spans="1:53" s="17" customFormat="1" ht="18" customHeight="1" thickTop="1" thickBot="1">
      <c r="A416" s="343">
        <v>135</v>
      </c>
      <c r="B416" s="397" t="s">
        <v>1234</v>
      </c>
      <c r="C416" s="399"/>
      <c r="D416" s="399" t="str">
        <f>IF(C416&gt;0,VLOOKUP(C416,女子登録情報!$A$1:$H$2000,3,0),"")</f>
        <v/>
      </c>
      <c r="E416" s="399" t="str">
        <f>IF(C416&gt;0,VLOOKUP(C416,女子登録情報!$A$1:$H$2000,4,0),"")</f>
        <v/>
      </c>
      <c r="F416" s="97" t="str">
        <f>IF(C416&gt;0,VLOOKUP(C416,女子登録情報!$A$1:$H$2000,8,0),"")</f>
        <v/>
      </c>
      <c r="G416" s="352" t="e">
        <f>IF(F417&gt;0,VLOOKUP(F417,女子登録情報!$M$2:$N$48,2,0),"")</f>
        <v>#N/A</v>
      </c>
      <c r="H416" s="352" t="str">
        <f>IF(C416&gt;0,TEXT(C416,"100000000"),"")</f>
        <v/>
      </c>
      <c r="I416" s="6" t="s">
        <v>29</v>
      </c>
      <c r="J416" s="99"/>
      <c r="K416" s="7" t="str">
        <f>IF(J416&gt;0,VLOOKUP(J416,女子登録情報!$J$1:$K$21,2,0),"")</f>
        <v/>
      </c>
      <c r="L416" s="6" t="s">
        <v>32</v>
      </c>
      <c r="M416" s="205"/>
      <c r="N416" s="101" t="str">
        <f t="shared" si="864"/>
        <v/>
      </c>
      <c r="O416" s="197"/>
      <c r="P416" s="373"/>
      <c r="Q416" s="374"/>
      <c r="R416" s="375"/>
      <c r="S416" s="329" t="str">
        <f>IF(C416="","",IF(COUNTIF('様式Ⅱ(女子4×100mR)'!$C$18:$C$29,C416)=0,"",$A$5))</f>
        <v/>
      </c>
      <c r="T416" s="329" t="str">
        <f>IF(C416="","",IF(COUNTIF('様式Ⅱ(女子4×400mR)'!$C$18:$C$29,C416)=0,"",$A$5))</f>
        <v/>
      </c>
      <c r="Y416" s="195" t="str">
        <f>IF(C416="","",COUNTIF($B$14:$C$462,C416))</f>
        <v/>
      </c>
      <c r="Z416" s="195" t="str">
        <f t="shared" ref="Z416" si="909">IF(C416="","",COUNTIF($J$14:$J$463,J416))</f>
        <v/>
      </c>
      <c r="AA416" s="195" t="str">
        <f t="shared" ref="AA416" si="910">IF(C416="","",IF(AND(Y416&gt;1,Z416&gt;1),1,""))</f>
        <v/>
      </c>
      <c r="AB416" s="195" t="str">
        <f t="shared" si="872"/>
        <v/>
      </c>
      <c r="AC416" s="195" t="str">
        <f t="shared" si="873"/>
        <v/>
      </c>
      <c r="AD416" s="195" t="str">
        <f t="shared" si="874"/>
        <v/>
      </c>
      <c r="AE416" s="195" t="str">
        <f t="shared" si="874"/>
        <v/>
      </c>
      <c r="AF416" s="195" t="str">
        <f t="shared" si="867"/>
        <v/>
      </c>
      <c r="AG416" s="195" t="str">
        <f t="shared" si="867"/>
        <v/>
      </c>
      <c r="AH416" s="195" t="str">
        <f t="shared" si="867"/>
        <v/>
      </c>
      <c r="AI416" s="195" t="str">
        <f t="shared" si="867"/>
        <v/>
      </c>
      <c r="AJ416" s="195" t="str">
        <f t="shared" si="867"/>
        <v/>
      </c>
      <c r="AK416" s="195" t="str">
        <f t="shared" si="867"/>
        <v/>
      </c>
      <c r="AL416" s="195" t="str">
        <f t="shared" si="867"/>
        <v/>
      </c>
      <c r="AM416" s="195" t="str">
        <f t="shared" si="867"/>
        <v/>
      </c>
      <c r="AN416" s="195" t="str">
        <f t="shared" si="867"/>
        <v/>
      </c>
      <c r="AO416" s="195" t="str">
        <f t="shared" si="867"/>
        <v/>
      </c>
      <c r="AP416" s="195" t="str">
        <f t="shared" si="867"/>
        <v/>
      </c>
      <c r="AQ416" s="196" t="str">
        <f>IF(J416&gt;0,"",IF(J417&gt;0,1,""))</f>
        <v/>
      </c>
      <c r="AR416" s="196" t="str">
        <f>IF(J416="","",IF(C416&gt;0,"",1))</f>
        <v/>
      </c>
      <c r="AS416" s="195" t="str">
        <f t="shared" si="905"/>
        <v/>
      </c>
      <c r="AT416" s="195" t="str">
        <f t="shared" si="905"/>
        <v/>
      </c>
      <c r="AU416" s="195" t="str">
        <f t="shared" si="905"/>
        <v/>
      </c>
      <c r="AV416" s="195" t="str">
        <f t="shared" si="905"/>
        <v/>
      </c>
      <c r="AW416" s="196">
        <f>COUNTIF($C$14:C416,C416)</f>
        <v>0</v>
      </c>
      <c r="AX416" s="195" t="str">
        <f t="shared" si="906"/>
        <v/>
      </c>
      <c r="AY416" s="195" t="str">
        <f t="shared" si="906"/>
        <v/>
      </c>
      <c r="AZ416" s="195" t="str">
        <f t="shared" si="906"/>
        <v/>
      </c>
      <c r="BA416" s="195" t="str">
        <f t="shared" si="906"/>
        <v/>
      </c>
    </row>
    <row r="417" spans="1:53" s="17" customFormat="1" ht="18" customHeight="1" thickBot="1">
      <c r="A417" s="344"/>
      <c r="B417" s="398"/>
      <c r="C417" s="400"/>
      <c r="D417" s="400"/>
      <c r="E417" s="400"/>
      <c r="F417" s="98" t="str">
        <f>IF(C416&gt;0,VLOOKUP(C416,女子登録情報!$A$1:$H$2000,5,0),"")</f>
        <v/>
      </c>
      <c r="G417" s="353"/>
      <c r="H417" s="353"/>
      <c r="I417" s="9" t="s">
        <v>33</v>
      </c>
      <c r="J417" s="99"/>
      <c r="K417" s="7" t="str">
        <f>IF(J417&gt;0,VLOOKUP(J417,女子登録情報!$J$2:$K$21,2,0),"")</f>
        <v/>
      </c>
      <c r="L417" s="9" t="s">
        <v>34</v>
      </c>
      <c r="M417" s="213"/>
      <c r="N417" s="101" t="str">
        <f t="shared" si="864"/>
        <v/>
      </c>
      <c r="O417" s="197"/>
      <c r="P417" s="387"/>
      <c r="Q417" s="388"/>
      <c r="R417" s="389"/>
      <c r="S417" s="330"/>
      <c r="T417" s="330"/>
      <c r="Y417" s="195" t="str">
        <f>IF(C416="","",COUNTIF($B$14:$C$462,C416))</f>
        <v/>
      </c>
      <c r="Z417" s="195" t="str">
        <f t="shared" ref="Z417" si="911">IF(C416="","",COUNTIF($J$14:$J$463,J417))</f>
        <v/>
      </c>
      <c r="AA417" s="195" t="str">
        <f t="shared" ref="AA417" si="912">IF(C416="","",IF(AND(Y417&gt;1,Z417&gt;1),1,""))</f>
        <v/>
      </c>
      <c r="AB417" s="195" t="str">
        <f t="shared" si="872"/>
        <v/>
      </c>
      <c r="AC417" s="195" t="str">
        <f t="shared" si="873"/>
        <v/>
      </c>
      <c r="AD417" s="195" t="str">
        <f t="shared" si="874"/>
        <v/>
      </c>
      <c r="AE417" s="195" t="str">
        <f t="shared" si="874"/>
        <v/>
      </c>
      <c r="AF417" s="195" t="str">
        <f t="shared" si="867"/>
        <v/>
      </c>
      <c r="AG417" s="195" t="str">
        <f t="shared" si="867"/>
        <v/>
      </c>
      <c r="AH417" s="195" t="str">
        <f t="shared" si="867"/>
        <v/>
      </c>
      <c r="AI417" s="195" t="str">
        <f t="shared" si="867"/>
        <v/>
      </c>
      <c r="AJ417" s="195" t="str">
        <f t="shared" si="867"/>
        <v/>
      </c>
      <c r="AK417" s="195" t="str">
        <f t="shared" si="867"/>
        <v/>
      </c>
      <c r="AL417" s="195" t="str">
        <f t="shared" si="867"/>
        <v/>
      </c>
      <c r="AM417" s="195" t="str">
        <f t="shared" si="867"/>
        <v/>
      </c>
      <c r="AN417" s="195" t="str">
        <f t="shared" si="867"/>
        <v/>
      </c>
      <c r="AO417" s="195" t="str">
        <f t="shared" si="867"/>
        <v/>
      </c>
      <c r="AP417" s="195" t="str">
        <f t="shared" si="867"/>
        <v/>
      </c>
      <c r="AQ417" s="196" t="str">
        <f>IF(J417&gt;0,"",IF(J418&gt;0,1,""))</f>
        <v/>
      </c>
      <c r="AR417" s="196" t="str">
        <f>IF(J417="","",IF(C416&gt;0,"",1))</f>
        <v/>
      </c>
      <c r="AS417" s="195" t="str">
        <f t="shared" si="905"/>
        <v/>
      </c>
      <c r="AT417" s="195" t="str">
        <f t="shared" si="905"/>
        <v/>
      </c>
      <c r="AU417" s="195" t="str">
        <f t="shared" si="905"/>
        <v/>
      </c>
      <c r="AV417" s="195" t="str">
        <f t="shared" si="905"/>
        <v/>
      </c>
      <c r="AW417" s="196"/>
      <c r="AX417" s="195" t="str">
        <f t="shared" si="906"/>
        <v/>
      </c>
      <c r="AY417" s="195" t="str">
        <f t="shared" si="906"/>
        <v/>
      </c>
      <c r="AZ417" s="195" t="str">
        <f t="shared" si="906"/>
        <v/>
      </c>
      <c r="BA417" s="195" t="str">
        <f t="shared" si="906"/>
        <v/>
      </c>
    </row>
    <row r="418" spans="1:53" s="17" customFormat="1" ht="18" customHeight="1" thickBot="1">
      <c r="A418" s="345"/>
      <c r="B418" s="401" t="s">
        <v>35</v>
      </c>
      <c r="C418" s="392"/>
      <c r="D418" s="102"/>
      <c r="E418" s="102"/>
      <c r="F418" s="103"/>
      <c r="G418" s="354"/>
      <c r="H418" s="354"/>
      <c r="I418" s="10" t="s">
        <v>36</v>
      </c>
      <c r="J418" s="100"/>
      <c r="K418" s="11" t="str">
        <f>IF(J418&gt;0,VLOOKUP(J418,女子登録情報!$J$2:$K$21,2,0),"")</f>
        <v/>
      </c>
      <c r="L418" s="12" t="s">
        <v>37</v>
      </c>
      <c r="M418" s="214"/>
      <c r="N418" s="101" t="str">
        <f t="shared" si="864"/>
        <v/>
      </c>
      <c r="O418" s="200"/>
      <c r="P418" s="394"/>
      <c r="Q418" s="395"/>
      <c r="R418" s="396"/>
      <c r="S418" s="331"/>
      <c r="T418" s="331"/>
      <c r="Y418" s="195" t="str">
        <f>IF(C416="","",COUNTIF($B$14:$C$462,C416))</f>
        <v/>
      </c>
      <c r="Z418" s="195" t="str">
        <f t="shared" ref="Z418" si="913">IF(C416="","",COUNTIF($J$14:$J$463,J418))</f>
        <v/>
      </c>
      <c r="AA418" s="195" t="str">
        <f t="shared" ref="AA418" si="914">IF(C416="","",IF(AND(Y418&gt;1,Z418&gt;1),1,""))</f>
        <v/>
      </c>
      <c r="AB418" s="195" t="str">
        <f t="shared" si="872"/>
        <v/>
      </c>
      <c r="AC418" s="195" t="str">
        <f t="shared" si="873"/>
        <v/>
      </c>
      <c r="AD418" s="195" t="str">
        <f t="shared" si="874"/>
        <v/>
      </c>
      <c r="AE418" s="195" t="str">
        <f t="shared" si="874"/>
        <v/>
      </c>
      <c r="AF418" s="195" t="str">
        <f t="shared" si="867"/>
        <v/>
      </c>
      <c r="AG418" s="195" t="str">
        <f t="shared" si="867"/>
        <v/>
      </c>
      <c r="AH418" s="195" t="str">
        <f t="shared" si="867"/>
        <v/>
      </c>
      <c r="AI418" s="195" t="str">
        <f t="shared" si="867"/>
        <v/>
      </c>
      <c r="AJ418" s="195" t="str">
        <f t="shared" si="867"/>
        <v/>
      </c>
      <c r="AK418" s="195" t="str">
        <f t="shared" si="867"/>
        <v/>
      </c>
      <c r="AL418" s="195" t="str">
        <f t="shared" si="867"/>
        <v/>
      </c>
      <c r="AM418" s="195" t="str">
        <f t="shared" si="867"/>
        <v/>
      </c>
      <c r="AN418" s="195" t="str">
        <f t="shared" si="867"/>
        <v/>
      </c>
      <c r="AO418" s="195" t="str">
        <f t="shared" si="867"/>
        <v/>
      </c>
      <c r="AP418" s="195" t="str">
        <f t="shared" si="867"/>
        <v/>
      </c>
      <c r="AQ418" s="196" t="str">
        <f>IF(C416="","",IF(S416&gt;0,"",IF(T416&gt;0,"",IF(COUNTBLANK(J416:J418)&lt;3,"",1))))</f>
        <v/>
      </c>
      <c r="AR418" s="196" t="str">
        <f>IF(J418="","",IF(C416&gt;0,"",1))</f>
        <v/>
      </c>
      <c r="AS418" s="195" t="str">
        <f t="shared" si="905"/>
        <v/>
      </c>
      <c r="AT418" s="195" t="str">
        <f t="shared" si="905"/>
        <v/>
      </c>
      <c r="AU418" s="195" t="str">
        <f t="shared" si="905"/>
        <v/>
      </c>
      <c r="AV418" s="195" t="str">
        <f t="shared" si="905"/>
        <v/>
      </c>
      <c r="AW418" s="196"/>
      <c r="AX418" s="195" t="str">
        <f t="shared" si="906"/>
        <v/>
      </c>
      <c r="AY418" s="195" t="str">
        <f t="shared" si="906"/>
        <v/>
      </c>
      <c r="AZ418" s="195" t="str">
        <f t="shared" si="906"/>
        <v/>
      </c>
      <c r="BA418" s="195" t="str">
        <f t="shared" si="906"/>
        <v/>
      </c>
    </row>
    <row r="419" spans="1:53" s="17" customFormat="1" ht="18" customHeight="1" thickTop="1" thickBot="1">
      <c r="A419" s="343">
        <v>136</v>
      </c>
      <c r="B419" s="397" t="s">
        <v>1234</v>
      </c>
      <c r="C419" s="399"/>
      <c r="D419" s="399" t="str">
        <f>IF(C419&gt;0,VLOOKUP(C419,女子登録情報!$A$1:$H$2000,3,0),"")</f>
        <v/>
      </c>
      <c r="E419" s="399" t="str">
        <f>IF(C419&gt;0,VLOOKUP(C419,女子登録情報!$A$1:$H$2000,4,0),"")</f>
        <v/>
      </c>
      <c r="F419" s="97" t="str">
        <f>IF(C419&gt;0,VLOOKUP(C419,女子登録情報!$A$1:$H$2000,8,0),"")</f>
        <v/>
      </c>
      <c r="G419" s="352" t="e">
        <f>IF(F420&gt;0,VLOOKUP(F420,女子登録情報!$M$2:$N$48,2,0),"")</f>
        <v>#N/A</v>
      </c>
      <c r="H419" s="352" t="str">
        <f>IF(C419&gt;0,TEXT(C419,"100000000"),"")</f>
        <v/>
      </c>
      <c r="I419" s="6" t="s">
        <v>29</v>
      </c>
      <c r="J419" s="99"/>
      <c r="K419" s="7" t="str">
        <f>IF(J419&gt;0,VLOOKUP(J419,女子登録情報!$J$1:$K$21,2,0),"")</f>
        <v/>
      </c>
      <c r="L419" s="6" t="s">
        <v>32</v>
      </c>
      <c r="M419" s="205"/>
      <c r="N419" s="101" t="str">
        <f t="shared" si="864"/>
        <v/>
      </c>
      <c r="O419" s="197"/>
      <c r="P419" s="373"/>
      <c r="Q419" s="374"/>
      <c r="R419" s="375"/>
      <c r="S419" s="329" t="str">
        <f>IF(C419="","",IF(COUNTIF('様式Ⅱ(女子4×100mR)'!$C$18:$C$29,C419)=0,"",$A$5))</f>
        <v/>
      </c>
      <c r="T419" s="329" t="str">
        <f>IF(C419="","",IF(COUNTIF('様式Ⅱ(女子4×400mR)'!$C$18:$C$29,C419)=0,"",$A$5))</f>
        <v/>
      </c>
      <c r="Y419" s="195" t="str">
        <f>IF(C419="","",COUNTIF($B$14:$C$462,C419))</f>
        <v/>
      </c>
      <c r="Z419" s="195" t="str">
        <f t="shared" ref="Z419" si="915">IF(C419="","",COUNTIF($J$14:$J$463,J419))</f>
        <v/>
      </c>
      <c r="AA419" s="195" t="str">
        <f t="shared" ref="AA419" si="916">IF(C419="","",IF(AND(Y419&gt;1,Z419&gt;1),1,""))</f>
        <v/>
      </c>
      <c r="AB419" s="195" t="str">
        <f t="shared" si="872"/>
        <v/>
      </c>
      <c r="AC419" s="195" t="str">
        <f t="shared" si="873"/>
        <v/>
      </c>
      <c r="AD419" s="195" t="str">
        <f t="shared" si="874"/>
        <v/>
      </c>
      <c r="AE419" s="195" t="str">
        <f t="shared" si="874"/>
        <v/>
      </c>
      <c r="AF419" s="195" t="str">
        <f t="shared" si="867"/>
        <v/>
      </c>
      <c r="AG419" s="195" t="str">
        <f t="shared" si="867"/>
        <v/>
      </c>
      <c r="AH419" s="195" t="str">
        <f t="shared" si="867"/>
        <v/>
      </c>
      <c r="AI419" s="195" t="str">
        <f t="shared" si="867"/>
        <v/>
      </c>
      <c r="AJ419" s="195" t="str">
        <f t="shared" si="867"/>
        <v/>
      </c>
      <c r="AK419" s="195" t="str">
        <f t="shared" si="867"/>
        <v/>
      </c>
      <c r="AL419" s="195" t="str">
        <f t="shared" si="867"/>
        <v/>
      </c>
      <c r="AM419" s="195" t="str">
        <f t="shared" si="867"/>
        <v/>
      </c>
      <c r="AN419" s="195" t="str">
        <f t="shared" si="867"/>
        <v/>
      </c>
      <c r="AO419" s="195" t="str">
        <f t="shared" si="867"/>
        <v/>
      </c>
      <c r="AP419" s="195" t="str">
        <f t="shared" si="867"/>
        <v/>
      </c>
      <c r="AQ419" s="196" t="str">
        <f>IF(J419&gt;0,"",IF(J420&gt;0,1,""))</f>
        <v/>
      </c>
      <c r="AR419" s="196" t="str">
        <f>IF(J419="","",IF(C419&gt;0,"",1))</f>
        <v/>
      </c>
      <c r="AS419" s="195" t="str">
        <f t="shared" si="905"/>
        <v/>
      </c>
      <c r="AT419" s="195" t="str">
        <f t="shared" si="905"/>
        <v/>
      </c>
      <c r="AU419" s="195" t="str">
        <f t="shared" si="905"/>
        <v/>
      </c>
      <c r="AV419" s="195" t="str">
        <f t="shared" si="905"/>
        <v/>
      </c>
      <c r="AW419" s="196">
        <f>COUNTIF($C$14:C419,C419)</f>
        <v>0</v>
      </c>
      <c r="AX419" s="195" t="str">
        <f t="shared" si="906"/>
        <v/>
      </c>
      <c r="AY419" s="195" t="str">
        <f t="shared" si="906"/>
        <v/>
      </c>
      <c r="AZ419" s="195" t="str">
        <f t="shared" si="906"/>
        <v/>
      </c>
      <c r="BA419" s="195" t="str">
        <f t="shared" si="906"/>
        <v/>
      </c>
    </row>
    <row r="420" spans="1:53" s="17" customFormat="1" ht="18" customHeight="1" thickBot="1">
      <c r="A420" s="344"/>
      <c r="B420" s="398"/>
      <c r="C420" s="400"/>
      <c r="D420" s="400"/>
      <c r="E420" s="400"/>
      <c r="F420" s="98" t="str">
        <f>IF(C419&gt;0,VLOOKUP(C419,女子登録情報!$A$1:$H$2000,5,0),"")</f>
        <v/>
      </c>
      <c r="G420" s="353"/>
      <c r="H420" s="353"/>
      <c r="I420" s="9" t="s">
        <v>33</v>
      </c>
      <c r="J420" s="99"/>
      <c r="K420" s="7" t="str">
        <f>IF(J420&gt;0,VLOOKUP(J420,女子登録情報!$J$2:$K$21,2,0),"")</f>
        <v/>
      </c>
      <c r="L420" s="9" t="s">
        <v>34</v>
      </c>
      <c r="M420" s="213"/>
      <c r="N420" s="101" t="str">
        <f t="shared" si="864"/>
        <v/>
      </c>
      <c r="O420" s="197"/>
      <c r="P420" s="387"/>
      <c r="Q420" s="388"/>
      <c r="R420" s="389"/>
      <c r="S420" s="330"/>
      <c r="T420" s="330"/>
      <c r="Y420" s="195" t="str">
        <f>IF(C419="","",COUNTIF($B$14:$C$462,C419))</f>
        <v/>
      </c>
      <c r="Z420" s="195" t="str">
        <f t="shared" ref="Z420" si="917">IF(C419="","",COUNTIF($J$14:$J$463,J420))</f>
        <v/>
      </c>
      <c r="AA420" s="195" t="str">
        <f t="shared" ref="AA420" si="918">IF(C419="","",IF(AND(Y420&gt;1,Z420&gt;1),1,""))</f>
        <v/>
      </c>
      <c r="AB420" s="195" t="str">
        <f t="shared" si="872"/>
        <v/>
      </c>
      <c r="AC420" s="195" t="str">
        <f t="shared" si="873"/>
        <v/>
      </c>
      <c r="AD420" s="195" t="str">
        <f t="shared" si="874"/>
        <v/>
      </c>
      <c r="AE420" s="195" t="str">
        <f t="shared" si="874"/>
        <v/>
      </c>
      <c r="AF420" s="195" t="str">
        <f t="shared" si="867"/>
        <v/>
      </c>
      <c r="AG420" s="195" t="str">
        <f t="shared" si="867"/>
        <v/>
      </c>
      <c r="AH420" s="195" t="str">
        <f t="shared" si="867"/>
        <v/>
      </c>
      <c r="AI420" s="195" t="str">
        <f t="shared" si="867"/>
        <v/>
      </c>
      <c r="AJ420" s="195" t="str">
        <f t="shared" si="867"/>
        <v/>
      </c>
      <c r="AK420" s="195" t="str">
        <f t="shared" si="867"/>
        <v/>
      </c>
      <c r="AL420" s="195" t="str">
        <f t="shared" si="867"/>
        <v/>
      </c>
      <c r="AM420" s="195" t="str">
        <f t="shared" si="867"/>
        <v/>
      </c>
      <c r="AN420" s="195" t="str">
        <f t="shared" si="867"/>
        <v/>
      </c>
      <c r="AO420" s="195" t="str">
        <f t="shared" si="867"/>
        <v/>
      </c>
      <c r="AP420" s="195" t="str">
        <f t="shared" si="867"/>
        <v/>
      </c>
      <c r="AQ420" s="196" t="str">
        <f>IF(J420&gt;0,"",IF(J421&gt;0,1,""))</f>
        <v/>
      </c>
      <c r="AR420" s="196" t="str">
        <f>IF(J420="","",IF(C419&gt;0,"",1))</f>
        <v/>
      </c>
      <c r="AS420" s="195" t="str">
        <f t="shared" si="905"/>
        <v/>
      </c>
      <c r="AT420" s="195" t="str">
        <f t="shared" si="905"/>
        <v/>
      </c>
      <c r="AU420" s="195" t="str">
        <f t="shared" si="905"/>
        <v/>
      </c>
      <c r="AV420" s="195" t="str">
        <f t="shared" si="905"/>
        <v/>
      </c>
      <c r="AW420" s="196"/>
      <c r="AX420" s="195" t="str">
        <f t="shared" si="906"/>
        <v/>
      </c>
      <c r="AY420" s="195" t="str">
        <f t="shared" si="906"/>
        <v/>
      </c>
      <c r="AZ420" s="195" t="str">
        <f t="shared" si="906"/>
        <v/>
      </c>
      <c r="BA420" s="195" t="str">
        <f t="shared" si="906"/>
        <v/>
      </c>
    </row>
    <row r="421" spans="1:53" s="17" customFormat="1" ht="18" customHeight="1" thickBot="1">
      <c r="A421" s="345"/>
      <c r="B421" s="401" t="s">
        <v>35</v>
      </c>
      <c r="C421" s="392"/>
      <c r="D421" s="102"/>
      <c r="E421" s="102"/>
      <c r="F421" s="103"/>
      <c r="G421" s="354"/>
      <c r="H421" s="354"/>
      <c r="I421" s="10" t="s">
        <v>36</v>
      </c>
      <c r="J421" s="100"/>
      <c r="K421" s="11" t="str">
        <f>IF(J421&gt;0,VLOOKUP(J421,女子登録情報!$J$2:$K$21,2,0),"")</f>
        <v/>
      </c>
      <c r="L421" s="12" t="s">
        <v>37</v>
      </c>
      <c r="M421" s="214"/>
      <c r="N421" s="101" t="str">
        <f t="shared" si="864"/>
        <v/>
      </c>
      <c r="O421" s="200"/>
      <c r="P421" s="394"/>
      <c r="Q421" s="395"/>
      <c r="R421" s="396"/>
      <c r="S421" s="331"/>
      <c r="T421" s="331"/>
      <c r="Y421" s="195" t="str">
        <f>IF(C419="","",COUNTIF($B$14:$C$462,C419))</f>
        <v/>
      </c>
      <c r="Z421" s="195" t="str">
        <f t="shared" ref="Z421" si="919">IF(C419="","",COUNTIF($J$14:$J$463,J421))</f>
        <v/>
      </c>
      <c r="AA421" s="195" t="str">
        <f t="shared" ref="AA421" si="920">IF(C419="","",IF(AND(Y421&gt;1,Z421&gt;1),1,""))</f>
        <v/>
      </c>
      <c r="AB421" s="195" t="str">
        <f t="shared" si="872"/>
        <v/>
      </c>
      <c r="AC421" s="195" t="str">
        <f t="shared" si="873"/>
        <v/>
      </c>
      <c r="AD421" s="195" t="str">
        <f t="shared" si="874"/>
        <v/>
      </c>
      <c r="AE421" s="195" t="str">
        <f t="shared" si="874"/>
        <v/>
      </c>
      <c r="AF421" s="195" t="str">
        <f t="shared" si="867"/>
        <v/>
      </c>
      <c r="AG421" s="195" t="str">
        <f t="shared" si="867"/>
        <v/>
      </c>
      <c r="AH421" s="195" t="str">
        <f t="shared" si="867"/>
        <v/>
      </c>
      <c r="AI421" s="195" t="str">
        <f t="shared" si="867"/>
        <v/>
      </c>
      <c r="AJ421" s="195" t="str">
        <f t="shared" si="867"/>
        <v/>
      </c>
      <c r="AK421" s="195" t="str">
        <f t="shared" si="867"/>
        <v/>
      </c>
      <c r="AL421" s="195" t="str">
        <f t="shared" si="867"/>
        <v/>
      </c>
      <c r="AM421" s="195" t="str">
        <f t="shared" si="867"/>
        <v/>
      </c>
      <c r="AN421" s="195" t="str">
        <f t="shared" ref="AF421:AP444" si="921">IF($J421="","",COUNTIF($M421,AN$13))</f>
        <v/>
      </c>
      <c r="AO421" s="195" t="str">
        <f t="shared" si="921"/>
        <v/>
      </c>
      <c r="AP421" s="195" t="str">
        <f t="shared" si="921"/>
        <v/>
      </c>
      <c r="AQ421" s="196" t="str">
        <f>IF(C419="","",IF(S419&gt;0,"",IF(T419&gt;0,"",IF(COUNTBLANK(J419:J421)&lt;3,"",1))))</f>
        <v/>
      </c>
      <c r="AR421" s="196" t="str">
        <f>IF(J421="","",IF(C419&gt;0,"",1))</f>
        <v/>
      </c>
      <c r="AS421" s="195" t="str">
        <f t="shared" si="905"/>
        <v/>
      </c>
      <c r="AT421" s="195" t="str">
        <f t="shared" si="905"/>
        <v/>
      </c>
      <c r="AU421" s="195" t="str">
        <f t="shared" si="905"/>
        <v/>
      </c>
      <c r="AV421" s="195" t="str">
        <f t="shared" si="905"/>
        <v/>
      </c>
      <c r="AW421" s="196"/>
      <c r="AX421" s="195" t="str">
        <f t="shared" si="906"/>
        <v/>
      </c>
      <c r="AY421" s="195" t="str">
        <f t="shared" si="906"/>
        <v/>
      </c>
      <c r="AZ421" s="195" t="str">
        <f t="shared" si="906"/>
        <v/>
      </c>
      <c r="BA421" s="195" t="str">
        <f t="shared" si="906"/>
        <v/>
      </c>
    </row>
    <row r="422" spans="1:53" s="17" customFormat="1" ht="18" customHeight="1" thickTop="1" thickBot="1">
      <c r="A422" s="343">
        <v>137</v>
      </c>
      <c r="B422" s="397" t="s">
        <v>1234</v>
      </c>
      <c r="C422" s="399"/>
      <c r="D422" s="399" t="str">
        <f>IF(C422&gt;0,VLOOKUP(C422,女子登録情報!$A$1:$H$2000,3,0),"")</f>
        <v/>
      </c>
      <c r="E422" s="399" t="str">
        <f>IF(C422&gt;0,VLOOKUP(C422,女子登録情報!$A$1:$H$2000,4,0),"")</f>
        <v/>
      </c>
      <c r="F422" s="97" t="str">
        <f>IF(C422&gt;0,VLOOKUP(C422,女子登録情報!$A$1:$H$2000,8,0),"")</f>
        <v/>
      </c>
      <c r="G422" s="352" t="e">
        <f>IF(F423&gt;0,VLOOKUP(F423,女子登録情報!$M$2:$N$48,2,0),"")</f>
        <v>#N/A</v>
      </c>
      <c r="H422" s="352" t="str">
        <f>IF(C422&gt;0,TEXT(C422,"100000000"),"")</f>
        <v/>
      </c>
      <c r="I422" s="6" t="s">
        <v>29</v>
      </c>
      <c r="J422" s="99"/>
      <c r="K422" s="7" t="str">
        <f>IF(J422&gt;0,VLOOKUP(J422,女子登録情報!$J$1:$K$21,2,0),"")</f>
        <v/>
      </c>
      <c r="L422" s="6" t="s">
        <v>32</v>
      </c>
      <c r="M422" s="205"/>
      <c r="N422" s="101" t="str">
        <f t="shared" si="864"/>
        <v/>
      </c>
      <c r="O422" s="197"/>
      <c r="P422" s="373"/>
      <c r="Q422" s="374"/>
      <c r="R422" s="375"/>
      <c r="S422" s="329" t="str">
        <f>IF(C422="","",IF(COUNTIF('様式Ⅱ(女子4×100mR)'!$C$18:$C$29,C422)=0,"",$A$5))</f>
        <v/>
      </c>
      <c r="T422" s="329" t="str">
        <f>IF(C422="","",IF(COUNTIF('様式Ⅱ(女子4×400mR)'!$C$18:$C$29,C422)=0,"",$A$5))</f>
        <v/>
      </c>
      <c r="Y422" s="195" t="str">
        <f>IF(C422="","",COUNTIF($B$14:$C$462,C422))</f>
        <v/>
      </c>
      <c r="Z422" s="195" t="str">
        <f t="shared" ref="Z422" si="922">IF(C422="","",COUNTIF($J$14:$J$463,J422))</f>
        <v/>
      </c>
      <c r="AA422" s="195" t="str">
        <f t="shared" ref="AA422" si="923">IF(C422="","",IF(AND(Y422&gt;1,Z422&gt;1),1,""))</f>
        <v/>
      </c>
      <c r="AB422" s="195" t="str">
        <f t="shared" si="872"/>
        <v/>
      </c>
      <c r="AC422" s="195" t="str">
        <f t="shared" si="873"/>
        <v/>
      </c>
      <c r="AD422" s="195" t="str">
        <f t="shared" si="874"/>
        <v/>
      </c>
      <c r="AE422" s="195" t="str">
        <f t="shared" si="874"/>
        <v/>
      </c>
      <c r="AF422" s="195" t="str">
        <f t="shared" si="921"/>
        <v/>
      </c>
      <c r="AG422" s="195" t="str">
        <f t="shared" si="921"/>
        <v/>
      </c>
      <c r="AH422" s="195" t="str">
        <f t="shared" si="921"/>
        <v/>
      </c>
      <c r="AI422" s="195" t="str">
        <f t="shared" si="921"/>
        <v/>
      </c>
      <c r="AJ422" s="195" t="str">
        <f t="shared" si="921"/>
        <v/>
      </c>
      <c r="AK422" s="195" t="str">
        <f t="shared" si="921"/>
        <v/>
      </c>
      <c r="AL422" s="195" t="str">
        <f t="shared" si="921"/>
        <v/>
      </c>
      <c r="AM422" s="195" t="str">
        <f t="shared" si="921"/>
        <v/>
      </c>
      <c r="AN422" s="195" t="str">
        <f t="shared" si="921"/>
        <v/>
      </c>
      <c r="AO422" s="195" t="str">
        <f t="shared" si="921"/>
        <v/>
      </c>
      <c r="AP422" s="195" t="str">
        <f t="shared" si="921"/>
        <v/>
      </c>
      <c r="AQ422" s="196" t="str">
        <f>IF(J422&gt;0,"",IF(J423&gt;0,1,""))</f>
        <v/>
      </c>
      <c r="AR422" s="196" t="str">
        <f>IF(J422="","",IF(C422&gt;0,"",1))</f>
        <v/>
      </c>
      <c r="AS422" s="195" t="str">
        <f t="shared" si="905"/>
        <v/>
      </c>
      <c r="AT422" s="195" t="str">
        <f t="shared" si="905"/>
        <v/>
      </c>
      <c r="AU422" s="195" t="str">
        <f t="shared" si="905"/>
        <v/>
      </c>
      <c r="AV422" s="195" t="str">
        <f t="shared" si="905"/>
        <v/>
      </c>
      <c r="AW422" s="196">
        <f>COUNTIF($C$14:C422,C422)</f>
        <v>0</v>
      </c>
      <c r="AX422" s="195" t="str">
        <f t="shared" si="906"/>
        <v/>
      </c>
      <c r="AY422" s="195" t="str">
        <f t="shared" si="906"/>
        <v/>
      </c>
      <c r="AZ422" s="195" t="str">
        <f t="shared" si="906"/>
        <v/>
      </c>
      <c r="BA422" s="195" t="str">
        <f t="shared" si="906"/>
        <v/>
      </c>
    </row>
    <row r="423" spans="1:53" s="17" customFormat="1" ht="18" customHeight="1" thickBot="1">
      <c r="A423" s="344"/>
      <c r="B423" s="398"/>
      <c r="C423" s="400"/>
      <c r="D423" s="400"/>
      <c r="E423" s="400"/>
      <c r="F423" s="98" t="str">
        <f>IF(C422&gt;0,VLOOKUP(C422,女子登録情報!$A$1:$H$2000,5,0),"")</f>
        <v/>
      </c>
      <c r="G423" s="353"/>
      <c r="H423" s="353"/>
      <c r="I423" s="9" t="s">
        <v>33</v>
      </c>
      <c r="J423" s="99"/>
      <c r="K423" s="7" t="str">
        <f>IF(J423&gt;0,VLOOKUP(J423,女子登録情報!$J$2:$K$21,2,0),"")</f>
        <v/>
      </c>
      <c r="L423" s="9" t="s">
        <v>34</v>
      </c>
      <c r="M423" s="213"/>
      <c r="N423" s="101" t="str">
        <f t="shared" si="864"/>
        <v/>
      </c>
      <c r="O423" s="197"/>
      <c r="P423" s="387"/>
      <c r="Q423" s="388"/>
      <c r="R423" s="389"/>
      <c r="S423" s="330"/>
      <c r="T423" s="330"/>
      <c r="Y423" s="195" t="str">
        <f>IF(C422="","",COUNTIF($B$14:$C$462,C422))</f>
        <v/>
      </c>
      <c r="Z423" s="195" t="str">
        <f t="shared" ref="Z423" si="924">IF(C422="","",COUNTIF($J$14:$J$463,J423))</f>
        <v/>
      </c>
      <c r="AA423" s="195" t="str">
        <f t="shared" ref="AA423" si="925">IF(C422="","",IF(AND(Y423&gt;1,Z423&gt;1),1,""))</f>
        <v/>
      </c>
      <c r="AB423" s="195" t="str">
        <f t="shared" si="872"/>
        <v/>
      </c>
      <c r="AC423" s="195" t="str">
        <f t="shared" si="873"/>
        <v/>
      </c>
      <c r="AD423" s="195" t="str">
        <f t="shared" si="874"/>
        <v/>
      </c>
      <c r="AE423" s="195" t="str">
        <f t="shared" si="874"/>
        <v/>
      </c>
      <c r="AF423" s="195" t="str">
        <f t="shared" si="921"/>
        <v/>
      </c>
      <c r="AG423" s="195" t="str">
        <f t="shared" si="921"/>
        <v/>
      </c>
      <c r="AH423" s="195" t="str">
        <f t="shared" si="921"/>
        <v/>
      </c>
      <c r="AI423" s="195" t="str">
        <f t="shared" si="921"/>
        <v/>
      </c>
      <c r="AJ423" s="195" t="str">
        <f t="shared" si="921"/>
        <v/>
      </c>
      <c r="AK423" s="195" t="str">
        <f t="shared" si="921"/>
        <v/>
      </c>
      <c r="AL423" s="195" t="str">
        <f t="shared" si="921"/>
        <v/>
      </c>
      <c r="AM423" s="195" t="str">
        <f t="shared" si="921"/>
        <v/>
      </c>
      <c r="AN423" s="195" t="str">
        <f t="shared" si="921"/>
        <v/>
      </c>
      <c r="AO423" s="195" t="str">
        <f t="shared" si="921"/>
        <v/>
      </c>
      <c r="AP423" s="195" t="str">
        <f t="shared" si="921"/>
        <v/>
      </c>
      <c r="AQ423" s="196" t="str">
        <f>IF(J423&gt;0,"",IF(J424&gt;0,1,""))</f>
        <v/>
      </c>
      <c r="AR423" s="196" t="str">
        <f>IF(J423="","",IF(C422&gt;0,"",1))</f>
        <v/>
      </c>
      <c r="AS423" s="195" t="str">
        <f t="shared" si="905"/>
        <v/>
      </c>
      <c r="AT423" s="195" t="str">
        <f t="shared" si="905"/>
        <v/>
      </c>
      <c r="AU423" s="195" t="str">
        <f t="shared" si="905"/>
        <v/>
      </c>
      <c r="AV423" s="195" t="str">
        <f t="shared" si="905"/>
        <v/>
      </c>
      <c r="AW423" s="196"/>
      <c r="AX423" s="195" t="str">
        <f t="shared" si="906"/>
        <v/>
      </c>
      <c r="AY423" s="195" t="str">
        <f t="shared" si="906"/>
        <v/>
      </c>
      <c r="AZ423" s="195" t="str">
        <f t="shared" si="906"/>
        <v/>
      </c>
      <c r="BA423" s="195" t="str">
        <f t="shared" si="906"/>
        <v/>
      </c>
    </row>
    <row r="424" spans="1:53" s="17" customFormat="1" ht="18" customHeight="1" thickBot="1">
      <c r="A424" s="345"/>
      <c r="B424" s="401" t="s">
        <v>35</v>
      </c>
      <c r="C424" s="392"/>
      <c r="D424" s="102"/>
      <c r="E424" s="102"/>
      <c r="F424" s="103"/>
      <c r="G424" s="354"/>
      <c r="H424" s="354"/>
      <c r="I424" s="10" t="s">
        <v>36</v>
      </c>
      <c r="J424" s="100"/>
      <c r="K424" s="11" t="str">
        <f>IF(J424&gt;0,VLOOKUP(J424,女子登録情報!$J$2:$K$21,2,0),"")</f>
        <v/>
      </c>
      <c r="L424" s="12" t="s">
        <v>37</v>
      </c>
      <c r="M424" s="214"/>
      <c r="N424" s="101" t="str">
        <f t="shared" si="864"/>
        <v/>
      </c>
      <c r="O424" s="200"/>
      <c r="P424" s="394"/>
      <c r="Q424" s="395"/>
      <c r="R424" s="396"/>
      <c r="S424" s="331"/>
      <c r="T424" s="331"/>
      <c r="Y424" s="195" t="str">
        <f>IF(C422="","",COUNTIF($B$14:$C$462,C422))</f>
        <v/>
      </c>
      <c r="Z424" s="195" t="str">
        <f t="shared" ref="Z424" si="926">IF(C422="","",COUNTIF($J$14:$J$463,J424))</f>
        <v/>
      </c>
      <c r="AA424" s="195" t="str">
        <f t="shared" ref="AA424" si="927">IF(C422="","",IF(AND(Y424&gt;1,Z424&gt;1),1,""))</f>
        <v/>
      </c>
      <c r="AB424" s="195" t="str">
        <f t="shared" si="872"/>
        <v/>
      </c>
      <c r="AC424" s="195" t="str">
        <f t="shared" si="873"/>
        <v/>
      </c>
      <c r="AD424" s="195" t="str">
        <f t="shared" si="874"/>
        <v/>
      </c>
      <c r="AE424" s="195" t="str">
        <f t="shared" si="874"/>
        <v/>
      </c>
      <c r="AF424" s="195" t="str">
        <f t="shared" si="921"/>
        <v/>
      </c>
      <c r="AG424" s="195" t="str">
        <f t="shared" si="921"/>
        <v/>
      </c>
      <c r="AH424" s="195" t="str">
        <f t="shared" si="921"/>
        <v/>
      </c>
      <c r="AI424" s="195" t="str">
        <f t="shared" si="921"/>
        <v/>
      </c>
      <c r="AJ424" s="195" t="str">
        <f t="shared" si="921"/>
        <v/>
      </c>
      <c r="AK424" s="195" t="str">
        <f t="shared" si="921"/>
        <v/>
      </c>
      <c r="AL424" s="195" t="str">
        <f t="shared" si="921"/>
        <v/>
      </c>
      <c r="AM424" s="195" t="str">
        <f t="shared" si="921"/>
        <v/>
      </c>
      <c r="AN424" s="195" t="str">
        <f t="shared" si="921"/>
        <v/>
      </c>
      <c r="AO424" s="195" t="str">
        <f t="shared" si="921"/>
        <v/>
      </c>
      <c r="AP424" s="195" t="str">
        <f t="shared" si="921"/>
        <v/>
      </c>
      <c r="AQ424" s="196" t="str">
        <f>IF(C422="","",IF(S422&gt;0,"",IF(T422&gt;0,"",IF(COUNTBLANK(J422:J424)&lt;3,"",1))))</f>
        <v/>
      </c>
      <c r="AR424" s="196" t="str">
        <f>IF(J424="","",IF(C422&gt;0,"",1))</f>
        <v/>
      </c>
      <c r="AS424" s="195" t="str">
        <f t="shared" si="905"/>
        <v/>
      </c>
      <c r="AT424" s="195" t="str">
        <f t="shared" si="905"/>
        <v/>
      </c>
      <c r="AU424" s="195" t="str">
        <f t="shared" si="905"/>
        <v/>
      </c>
      <c r="AV424" s="195" t="str">
        <f t="shared" si="905"/>
        <v/>
      </c>
      <c r="AW424" s="196"/>
      <c r="AX424" s="195" t="str">
        <f t="shared" si="906"/>
        <v/>
      </c>
      <c r="AY424" s="195" t="str">
        <f t="shared" si="906"/>
        <v/>
      </c>
      <c r="AZ424" s="195" t="str">
        <f t="shared" si="906"/>
        <v/>
      </c>
      <c r="BA424" s="195" t="str">
        <f t="shared" si="906"/>
        <v/>
      </c>
    </row>
    <row r="425" spans="1:53" s="17" customFormat="1" ht="18" customHeight="1" thickTop="1" thickBot="1">
      <c r="A425" s="343">
        <v>138</v>
      </c>
      <c r="B425" s="397" t="s">
        <v>1234</v>
      </c>
      <c r="C425" s="399"/>
      <c r="D425" s="399" t="str">
        <f>IF(C425&gt;0,VLOOKUP(C425,女子登録情報!$A$1:$H$2000,3,0),"")</f>
        <v/>
      </c>
      <c r="E425" s="399" t="str">
        <f>IF(C425&gt;0,VLOOKUP(C425,女子登録情報!$A$1:$H$2000,4,0),"")</f>
        <v/>
      </c>
      <c r="F425" s="97" t="str">
        <f>IF(C425&gt;0,VLOOKUP(C425,女子登録情報!$A$1:$H$2000,8,0),"")</f>
        <v/>
      </c>
      <c r="G425" s="352" t="e">
        <f>IF(F426&gt;0,VLOOKUP(F426,女子登録情報!$M$2:$N$48,2,0),"")</f>
        <v>#N/A</v>
      </c>
      <c r="H425" s="352" t="str">
        <f>IF(C425&gt;0,TEXT(C425,"100000000"),"")</f>
        <v/>
      </c>
      <c r="I425" s="6" t="s">
        <v>29</v>
      </c>
      <c r="J425" s="99"/>
      <c r="K425" s="7" t="str">
        <f>IF(J425&gt;0,VLOOKUP(J425,女子登録情報!$J$1:$K$21,2,0),"")</f>
        <v/>
      </c>
      <c r="L425" s="6" t="s">
        <v>32</v>
      </c>
      <c r="M425" s="205"/>
      <c r="N425" s="101" t="str">
        <f t="shared" si="864"/>
        <v/>
      </c>
      <c r="O425" s="197"/>
      <c r="P425" s="373"/>
      <c r="Q425" s="374"/>
      <c r="R425" s="375"/>
      <c r="S425" s="329" t="str">
        <f>IF(C425="","",IF(COUNTIF('様式Ⅱ(女子4×100mR)'!$C$18:$C$29,C425)=0,"",$A$5))</f>
        <v/>
      </c>
      <c r="T425" s="329" t="str">
        <f>IF(C425="","",IF(COUNTIF('様式Ⅱ(女子4×400mR)'!$C$18:$C$29,C425)=0,"",$A$5))</f>
        <v/>
      </c>
      <c r="Y425" s="195" t="str">
        <f>IF(C425="","",COUNTIF($B$14:$C$462,C425))</f>
        <v/>
      </c>
      <c r="Z425" s="195" t="str">
        <f t="shared" ref="Z425" si="928">IF(C425="","",COUNTIF($J$14:$J$463,J425))</f>
        <v/>
      </c>
      <c r="AA425" s="195" t="str">
        <f t="shared" ref="AA425" si="929">IF(C425="","",IF(AND(Y425&gt;1,Z425&gt;1),1,""))</f>
        <v/>
      </c>
      <c r="AB425" s="195" t="str">
        <f t="shared" si="872"/>
        <v/>
      </c>
      <c r="AC425" s="195" t="str">
        <f t="shared" si="873"/>
        <v/>
      </c>
      <c r="AD425" s="195" t="str">
        <f t="shared" si="874"/>
        <v/>
      </c>
      <c r="AE425" s="195" t="str">
        <f t="shared" si="874"/>
        <v/>
      </c>
      <c r="AF425" s="195" t="str">
        <f t="shared" si="921"/>
        <v/>
      </c>
      <c r="AG425" s="195" t="str">
        <f t="shared" si="921"/>
        <v/>
      </c>
      <c r="AH425" s="195" t="str">
        <f t="shared" si="921"/>
        <v/>
      </c>
      <c r="AI425" s="195" t="str">
        <f t="shared" si="921"/>
        <v/>
      </c>
      <c r="AJ425" s="195" t="str">
        <f t="shared" si="921"/>
        <v/>
      </c>
      <c r="AK425" s="195" t="str">
        <f t="shared" si="921"/>
        <v/>
      </c>
      <c r="AL425" s="195" t="str">
        <f t="shared" si="921"/>
        <v/>
      </c>
      <c r="AM425" s="195" t="str">
        <f t="shared" si="921"/>
        <v/>
      </c>
      <c r="AN425" s="195" t="str">
        <f t="shared" si="921"/>
        <v/>
      </c>
      <c r="AO425" s="195" t="str">
        <f t="shared" si="921"/>
        <v/>
      </c>
      <c r="AP425" s="195" t="str">
        <f t="shared" si="921"/>
        <v/>
      </c>
      <c r="AQ425" s="196" t="str">
        <f>IF(J425&gt;0,"",IF(J426&gt;0,1,""))</f>
        <v/>
      </c>
      <c r="AR425" s="196" t="str">
        <f>IF(J425="","",IF(C425&gt;0,"",1))</f>
        <v/>
      </c>
      <c r="AS425" s="195" t="str">
        <f t="shared" si="905"/>
        <v/>
      </c>
      <c r="AT425" s="195" t="str">
        <f t="shared" si="905"/>
        <v/>
      </c>
      <c r="AU425" s="195" t="str">
        <f t="shared" si="905"/>
        <v/>
      </c>
      <c r="AV425" s="195" t="str">
        <f t="shared" si="905"/>
        <v/>
      </c>
      <c r="AW425" s="196">
        <f>COUNTIF($C$14:C425,C425)</f>
        <v>0</v>
      </c>
      <c r="AX425" s="195" t="str">
        <f t="shared" si="906"/>
        <v/>
      </c>
      <c r="AY425" s="195" t="str">
        <f t="shared" si="906"/>
        <v/>
      </c>
      <c r="AZ425" s="195" t="str">
        <f t="shared" si="906"/>
        <v/>
      </c>
      <c r="BA425" s="195" t="str">
        <f t="shared" si="906"/>
        <v/>
      </c>
    </row>
    <row r="426" spans="1:53" s="17" customFormat="1" ht="18" customHeight="1" thickBot="1">
      <c r="A426" s="344"/>
      <c r="B426" s="398"/>
      <c r="C426" s="400"/>
      <c r="D426" s="400"/>
      <c r="E426" s="400"/>
      <c r="F426" s="98" t="str">
        <f>IF(C425&gt;0,VLOOKUP(C425,女子登録情報!$A$1:$H$2000,5,0),"")</f>
        <v/>
      </c>
      <c r="G426" s="353"/>
      <c r="H426" s="353"/>
      <c r="I426" s="9" t="s">
        <v>33</v>
      </c>
      <c r="J426" s="99"/>
      <c r="K426" s="7" t="str">
        <f>IF(J426&gt;0,VLOOKUP(J426,女子登録情報!$J$2:$K$21,2,0),"")</f>
        <v/>
      </c>
      <c r="L426" s="9" t="s">
        <v>34</v>
      </c>
      <c r="M426" s="213"/>
      <c r="N426" s="101" t="str">
        <f t="shared" si="864"/>
        <v/>
      </c>
      <c r="O426" s="197"/>
      <c r="P426" s="387"/>
      <c r="Q426" s="388"/>
      <c r="R426" s="389"/>
      <c r="S426" s="330"/>
      <c r="T426" s="330"/>
      <c r="Y426" s="195" t="str">
        <f>IF(C425="","",COUNTIF($B$14:$C$462,C425))</f>
        <v/>
      </c>
      <c r="Z426" s="195" t="str">
        <f t="shared" ref="Z426" si="930">IF(C425="","",COUNTIF($J$14:$J$463,J426))</f>
        <v/>
      </c>
      <c r="AA426" s="195" t="str">
        <f t="shared" ref="AA426" si="931">IF(C425="","",IF(AND(Y426&gt;1,Z426&gt;1),1,""))</f>
        <v/>
      </c>
      <c r="AB426" s="195" t="str">
        <f t="shared" si="872"/>
        <v/>
      </c>
      <c r="AC426" s="195" t="str">
        <f t="shared" si="873"/>
        <v/>
      </c>
      <c r="AD426" s="195" t="str">
        <f t="shared" si="874"/>
        <v/>
      </c>
      <c r="AE426" s="195" t="str">
        <f t="shared" si="874"/>
        <v/>
      </c>
      <c r="AF426" s="195" t="str">
        <f t="shared" si="921"/>
        <v/>
      </c>
      <c r="AG426" s="195" t="str">
        <f t="shared" si="921"/>
        <v/>
      </c>
      <c r="AH426" s="195" t="str">
        <f t="shared" si="921"/>
        <v/>
      </c>
      <c r="AI426" s="195" t="str">
        <f t="shared" si="921"/>
        <v/>
      </c>
      <c r="AJ426" s="195" t="str">
        <f t="shared" si="921"/>
        <v/>
      </c>
      <c r="AK426" s="195" t="str">
        <f t="shared" si="921"/>
        <v/>
      </c>
      <c r="AL426" s="195" t="str">
        <f t="shared" si="921"/>
        <v/>
      </c>
      <c r="AM426" s="195" t="str">
        <f t="shared" si="921"/>
        <v/>
      </c>
      <c r="AN426" s="195" t="str">
        <f t="shared" si="921"/>
        <v/>
      </c>
      <c r="AO426" s="195" t="str">
        <f t="shared" si="921"/>
        <v/>
      </c>
      <c r="AP426" s="195" t="str">
        <f t="shared" si="921"/>
        <v/>
      </c>
      <c r="AQ426" s="196" t="str">
        <f>IF(J426&gt;0,"",IF(J427&gt;0,1,""))</f>
        <v/>
      </c>
      <c r="AR426" s="196" t="str">
        <f>IF(J426="","",IF(C425&gt;0,"",1))</f>
        <v/>
      </c>
      <c r="AS426" s="195" t="str">
        <f t="shared" si="905"/>
        <v/>
      </c>
      <c r="AT426" s="195" t="str">
        <f t="shared" si="905"/>
        <v/>
      </c>
      <c r="AU426" s="195" t="str">
        <f t="shared" si="905"/>
        <v/>
      </c>
      <c r="AV426" s="195" t="str">
        <f t="shared" si="905"/>
        <v/>
      </c>
      <c r="AW426" s="196"/>
      <c r="AX426" s="195" t="str">
        <f t="shared" si="906"/>
        <v/>
      </c>
      <c r="AY426" s="195" t="str">
        <f t="shared" si="906"/>
        <v/>
      </c>
      <c r="AZ426" s="195" t="str">
        <f t="shared" si="906"/>
        <v/>
      </c>
      <c r="BA426" s="195" t="str">
        <f t="shared" si="906"/>
        <v/>
      </c>
    </row>
    <row r="427" spans="1:53" s="17" customFormat="1" ht="18" customHeight="1" thickBot="1">
      <c r="A427" s="345"/>
      <c r="B427" s="401" t="s">
        <v>35</v>
      </c>
      <c r="C427" s="392"/>
      <c r="D427" s="102"/>
      <c r="E427" s="102"/>
      <c r="F427" s="103"/>
      <c r="G427" s="354"/>
      <c r="H427" s="354"/>
      <c r="I427" s="10" t="s">
        <v>36</v>
      </c>
      <c r="J427" s="100"/>
      <c r="K427" s="11" t="str">
        <f>IF(J427&gt;0,VLOOKUP(J427,女子登録情報!$J$2:$K$21,2,0),"")</f>
        <v/>
      </c>
      <c r="L427" s="12" t="s">
        <v>37</v>
      </c>
      <c r="M427" s="214"/>
      <c r="N427" s="101" t="str">
        <f t="shared" si="864"/>
        <v/>
      </c>
      <c r="O427" s="200"/>
      <c r="P427" s="394"/>
      <c r="Q427" s="395"/>
      <c r="R427" s="396"/>
      <c r="S427" s="331"/>
      <c r="T427" s="331"/>
      <c r="Y427" s="195" t="str">
        <f>IF(C425="","",COUNTIF($B$14:$C$462,C425))</f>
        <v/>
      </c>
      <c r="Z427" s="195" t="str">
        <f t="shared" ref="Z427" si="932">IF(C425="","",COUNTIF($J$14:$J$463,J427))</f>
        <v/>
      </c>
      <c r="AA427" s="195" t="str">
        <f t="shared" ref="AA427" si="933">IF(C425="","",IF(AND(Y427&gt;1,Z427&gt;1),1,""))</f>
        <v/>
      </c>
      <c r="AB427" s="195" t="str">
        <f t="shared" si="872"/>
        <v/>
      </c>
      <c r="AC427" s="195" t="str">
        <f t="shared" si="873"/>
        <v/>
      </c>
      <c r="AD427" s="195" t="str">
        <f t="shared" si="874"/>
        <v/>
      </c>
      <c r="AE427" s="195" t="str">
        <f t="shared" si="874"/>
        <v/>
      </c>
      <c r="AF427" s="195" t="str">
        <f t="shared" si="921"/>
        <v/>
      </c>
      <c r="AG427" s="195" t="str">
        <f t="shared" si="921"/>
        <v/>
      </c>
      <c r="AH427" s="195" t="str">
        <f t="shared" si="921"/>
        <v/>
      </c>
      <c r="AI427" s="195" t="str">
        <f t="shared" si="921"/>
        <v/>
      </c>
      <c r="AJ427" s="195" t="str">
        <f t="shared" si="921"/>
        <v/>
      </c>
      <c r="AK427" s="195" t="str">
        <f t="shared" si="921"/>
        <v/>
      </c>
      <c r="AL427" s="195" t="str">
        <f t="shared" si="921"/>
        <v/>
      </c>
      <c r="AM427" s="195" t="str">
        <f t="shared" si="921"/>
        <v/>
      </c>
      <c r="AN427" s="195" t="str">
        <f t="shared" si="921"/>
        <v/>
      </c>
      <c r="AO427" s="195" t="str">
        <f t="shared" si="921"/>
        <v/>
      </c>
      <c r="AP427" s="195" t="str">
        <f t="shared" si="921"/>
        <v/>
      </c>
      <c r="AQ427" s="196" t="str">
        <f>IF(C425="","",IF(S425&gt;0,"",IF(T425&gt;0,"",IF(COUNTBLANK(J425:J427)&lt;3,"",1))))</f>
        <v/>
      </c>
      <c r="AR427" s="196" t="str">
        <f>IF(J427="","",IF(C425&gt;0,"",1))</f>
        <v/>
      </c>
      <c r="AS427" s="195" t="str">
        <f t="shared" si="905"/>
        <v/>
      </c>
      <c r="AT427" s="195" t="str">
        <f t="shared" si="905"/>
        <v/>
      </c>
      <c r="AU427" s="195" t="str">
        <f t="shared" si="905"/>
        <v/>
      </c>
      <c r="AV427" s="195" t="str">
        <f t="shared" si="905"/>
        <v/>
      </c>
      <c r="AW427" s="196"/>
      <c r="AX427" s="195" t="str">
        <f t="shared" si="906"/>
        <v/>
      </c>
      <c r="AY427" s="195" t="str">
        <f t="shared" si="906"/>
        <v/>
      </c>
      <c r="AZ427" s="195" t="str">
        <f t="shared" si="906"/>
        <v/>
      </c>
      <c r="BA427" s="195" t="str">
        <f t="shared" si="906"/>
        <v/>
      </c>
    </row>
    <row r="428" spans="1:53" s="17" customFormat="1" ht="18" customHeight="1" thickTop="1" thickBot="1">
      <c r="A428" s="343">
        <v>139</v>
      </c>
      <c r="B428" s="397" t="s">
        <v>1234</v>
      </c>
      <c r="C428" s="399"/>
      <c r="D428" s="399" t="str">
        <f>IF(C428&gt;0,VLOOKUP(C428,女子登録情報!$A$1:$H$2000,3,0),"")</f>
        <v/>
      </c>
      <c r="E428" s="399" t="str">
        <f>IF(C428&gt;0,VLOOKUP(C428,女子登録情報!$A$1:$H$2000,4,0),"")</f>
        <v/>
      </c>
      <c r="F428" s="97" t="str">
        <f>IF(C428&gt;0,VLOOKUP(C428,女子登録情報!$A$1:$H$2000,8,0),"")</f>
        <v/>
      </c>
      <c r="G428" s="352" t="e">
        <f>IF(F429&gt;0,VLOOKUP(F429,女子登録情報!$M$2:$N$48,2,0),"")</f>
        <v>#N/A</v>
      </c>
      <c r="H428" s="352" t="str">
        <f>IF(C428&gt;0,TEXT(C428,"100000000"),"")</f>
        <v/>
      </c>
      <c r="I428" s="6" t="s">
        <v>29</v>
      </c>
      <c r="J428" s="99"/>
      <c r="K428" s="7" t="str">
        <f>IF(J428&gt;0,VLOOKUP(J428,女子登録情報!$J$1:$K$21,2,0),"")</f>
        <v/>
      </c>
      <c r="L428" s="6" t="s">
        <v>32</v>
      </c>
      <c r="M428" s="205"/>
      <c r="N428" s="101" t="str">
        <f t="shared" si="864"/>
        <v/>
      </c>
      <c r="O428" s="197"/>
      <c r="P428" s="373"/>
      <c r="Q428" s="374"/>
      <c r="R428" s="375"/>
      <c r="S428" s="329" t="str">
        <f>IF(C428="","",IF(COUNTIF('様式Ⅱ(女子4×100mR)'!$C$18:$C$29,C428)=0,"",$A$5))</f>
        <v/>
      </c>
      <c r="T428" s="329" t="str">
        <f>IF(C428="","",IF(COUNTIF('様式Ⅱ(女子4×400mR)'!$C$18:$C$29,C428)=0,"",$A$5))</f>
        <v/>
      </c>
      <c r="Y428" s="195" t="str">
        <f>IF(C428="","",COUNTIF($B$14:$C$462,C428))</f>
        <v/>
      </c>
      <c r="Z428" s="195" t="str">
        <f t="shared" ref="Z428" si="934">IF(C428="","",COUNTIF($J$14:$J$463,J428))</f>
        <v/>
      </c>
      <c r="AA428" s="195" t="str">
        <f t="shared" ref="AA428" si="935">IF(C428="","",IF(AND(Y428&gt;1,Z428&gt;1),1,""))</f>
        <v/>
      </c>
      <c r="AB428" s="195" t="str">
        <f t="shared" si="872"/>
        <v/>
      </c>
      <c r="AC428" s="195" t="str">
        <f t="shared" si="873"/>
        <v/>
      </c>
      <c r="AD428" s="195" t="str">
        <f t="shared" si="874"/>
        <v/>
      </c>
      <c r="AE428" s="195" t="str">
        <f t="shared" si="874"/>
        <v/>
      </c>
      <c r="AF428" s="195" t="str">
        <f t="shared" si="921"/>
        <v/>
      </c>
      <c r="AG428" s="195" t="str">
        <f t="shared" si="921"/>
        <v/>
      </c>
      <c r="AH428" s="195" t="str">
        <f t="shared" si="921"/>
        <v/>
      </c>
      <c r="AI428" s="195" t="str">
        <f t="shared" si="921"/>
        <v/>
      </c>
      <c r="AJ428" s="195" t="str">
        <f t="shared" si="921"/>
        <v/>
      </c>
      <c r="AK428" s="195" t="str">
        <f t="shared" si="921"/>
        <v/>
      </c>
      <c r="AL428" s="195" t="str">
        <f t="shared" si="921"/>
        <v/>
      </c>
      <c r="AM428" s="195" t="str">
        <f t="shared" si="921"/>
        <v/>
      </c>
      <c r="AN428" s="195" t="str">
        <f t="shared" si="921"/>
        <v/>
      </c>
      <c r="AO428" s="195" t="str">
        <f t="shared" si="921"/>
        <v/>
      </c>
      <c r="AP428" s="195" t="str">
        <f t="shared" si="921"/>
        <v/>
      </c>
      <c r="AQ428" s="196" t="str">
        <f>IF(J428&gt;0,"",IF(J429&gt;0,1,""))</f>
        <v/>
      </c>
      <c r="AR428" s="196" t="str">
        <f>IF(J428="","",IF(C428&gt;0,"",1))</f>
        <v/>
      </c>
      <c r="AS428" s="195" t="str">
        <f t="shared" si="905"/>
        <v/>
      </c>
      <c r="AT428" s="195" t="str">
        <f t="shared" si="905"/>
        <v/>
      </c>
      <c r="AU428" s="195" t="str">
        <f t="shared" si="905"/>
        <v/>
      </c>
      <c r="AV428" s="195" t="str">
        <f t="shared" si="905"/>
        <v/>
      </c>
      <c r="AW428" s="196">
        <f>COUNTIF($C$14:C428,C428)</f>
        <v>0</v>
      </c>
      <c r="AX428" s="195" t="str">
        <f t="shared" si="906"/>
        <v/>
      </c>
      <c r="AY428" s="195" t="str">
        <f t="shared" si="906"/>
        <v/>
      </c>
      <c r="AZ428" s="195" t="str">
        <f t="shared" si="906"/>
        <v/>
      </c>
      <c r="BA428" s="195" t="str">
        <f t="shared" si="906"/>
        <v/>
      </c>
    </row>
    <row r="429" spans="1:53" s="17" customFormat="1" ht="18" customHeight="1" thickBot="1">
      <c r="A429" s="344"/>
      <c r="B429" s="398"/>
      <c r="C429" s="400"/>
      <c r="D429" s="400"/>
      <c r="E429" s="400"/>
      <c r="F429" s="98" t="str">
        <f>IF(C428&gt;0,VLOOKUP(C428,女子登録情報!$A$1:$H$2000,5,0),"")</f>
        <v/>
      </c>
      <c r="G429" s="353"/>
      <c r="H429" s="353"/>
      <c r="I429" s="9" t="s">
        <v>33</v>
      </c>
      <c r="J429" s="99"/>
      <c r="K429" s="7" t="str">
        <f>IF(J429&gt;0,VLOOKUP(J429,女子登録情報!$J$2:$K$21,2,0),"")</f>
        <v/>
      </c>
      <c r="L429" s="9" t="s">
        <v>34</v>
      </c>
      <c r="M429" s="213"/>
      <c r="N429" s="101" t="str">
        <f t="shared" si="864"/>
        <v/>
      </c>
      <c r="O429" s="197"/>
      <c r="P429" s="387"/>
      <c r="Q429" s="388"/>
      <c r="R429" s="389"/>
      <c r="S429" s="330"/>
      <c r="T429" s="330"/>
      <c r="Y429" s="195" t="str">
        <f>IF(C428="","",COUNTIF($B$14:$C$462,C428))</f>
        <v/>
      </c>
      <c r="Z429" s="195" t="str">
        <f t="shared" ref="Z429" si="936">IF(C428="","",COUNTIF($J$14:$J$463,J429))</f>
        <v/>
      </c>
      <c r="AA429" s="195" t="str">
        <f t="shared" ref="AA429" si="937">IF(C428="","",IF(AND(Y429&gt;1,Z429&gt;1),1,""))</f>
        <v/>
      </c>
      <c r="AB429" s="195" t="str">
        <f t="shared" si="872"/>
        <v/>
      </c>
      <c r="AC429" s="195" t="str">
        <f t="shared" si="873"/>
        <v/>
      </c>
      <c r="AD429" s="195" t="str">
        <f t="shared" si="874"/>
        <v/>
      </c>
      <c r="AE429" s="195" t="str">
        <f t="shared" si="874"/>
        <v/>
      </c>
      <c r="AF429" s="195" t="str">
        <f t="shared" si="921"/>
        <v/>
      </c>
      <c r="AG429" s="195" t="str">
        <f t="shared" si="921"/>
        <v/>
      </c>
      <c r="AH429" s="195" t="str">
        <f t="shared" si="921"/>
        <v/>
      </c>
      <c r="AI429" s="195" t="str">
        <f t="shared" si="921"/>
        <v/>
      </c>
      <c r="AJ429" s="195" t="str">
        <f t="shared" si="921"/>
        <v/>
      </c>
      <c r="AK429" s="195" t="str">
        <f t="shared" si="921"/>
        <v/>
      </c>
      <c r="AL429" s="195" t="str">
        <f t="shared" si="921"/>
        <v/>
      </c>
      <c r="AM429" s="195" t="str">
        <f t="shared" si="921"/>
        <v/>
      </c>
      <c r="AN429" s="195" t="str">
        <f t="shared" si="921"/>
        <v/>
      </c>
      <c r="AO429" s="195" t="str">
        <f t="shared" si="921"/>
        <v/>
      </c>
      <c r="AP429" s="195" t="str">
        <f t="shared" si="921"/>
        <v/>
      </c>
      <c r="AQ429" s="196" t="str">
        <f>IF(J429&gt;0,"",IF(J430&gt;0,1,""))</f>
        <v/>
      </c>
      <c r="AR429" s="196" t="str">
        <f>IF(J429="","",IF(C428&gt;0,"",1))</f>
        <v/>
      </c>
      <c r="AS429" s="195" t="str">
        <f t="shared" si="905"/>
        <v/>
      </c>
      <c r="AT429" s="195" t="str">
        <f t="shared" si="905"/>
        <v/>
      </c>
      <c r="AU429" s="195" t="str">
        <f t="shared" si="905"/>
        <v/>
      </c>
      <c r="AV429" s="195" t="str">
        <f t="shared" si="905"/>
        <v/>
      </c>
      <c r="AW429" s="196"/>
      <c r="AX429" s="195" t="str">
        <f t="shared" si="906"/>
        <v/>
      </c>
      <c r="AY429" s="195" t="str">
        <f t="shared" si="906"/>
        <v/>
      </c>
      <c r="AZ429" s="195" t="str">
        <f t="shared" si="906"/>
        <v/>
      </c>
      <c r="BA429" s="195" t="str">
        <f t="shared" si="906"/>
        <v/>
      </c>
    </row>
    <row r="430" spans="1:53" s="17" customFormat="1" ht="18" customHeight="1" thickBot="1">
      <c r="A430" s="345"/>
      <c r="B430" s="401" t="s">
        <v>35</v>
      </c>
      <c r="C430" s="392"/>
      <c r="D430" s="102"/>
      <c r="E430" s="102"/>
      <c r="F430" s="103"/>
      <c r="G430" s="354"/>
      <c r="H430" s="354"/>
      <c r="I430" s="10" t="s">
        <v>36</v>
      </c>
      <c r="J430" s="100"/>
      <c r="K430" s="11" t="str">
        <f>IF(J430&gt;0,VLOOKUP(J430,女子登録情報!$J$2:$K$21,2,0),"")</f>
        <v/>
      </c>
      <c r="L430" s="12" t="s">
        <v>37</v>
      </c>
      <c r="M430" s="214"/>
      <c r="N430" s="101" t="str">
        <f t="shared" si="864"/>
        <v/>
      </c>
      <c r="O430" s="200"/>
      <c r="P430" s="394"/>
      <c r="Q430" s="395"/>
      <c r="R430" s="396"/>
      <c r="S430" s="331"/>
      <c r="T430" s="331"/>
      <c r="Y430" s="195" t="str">
        <f>IF(C428="","",COUNTIF($B$14:$C$462,C428))</f>
        <v/>
      </c>
      <c r="Z430" s="195" t="str">
        <f t="shared" ref="Z430" si="938">IF(C428="","",COUNTIF($J$14:$J$463,J430))</f>
        <v/>
      </c>
      <c r="AA430" s="195" t="str">
        <f t="shared" ref="AA430" si="939">IF(C428="","",IF(AND(Y430&gt;1,Z430&gt;1),1,""))</f>
        <v/>
      </c>
      <c r="AB430" s="195" t="str">
        <f t="shared" si="872"/>
        <v/>
      </c>
      <c r="AC430" s="195" t="str">
        <f t="shared" si="873"/>
        <v/>
      </c>
      <c r="AD430" s="195" t="str">
        <f t="shared" si="874"/>
        <v/>
      </c>
      <c r="AE430" s="195" t="str">
        <f t="shared" si="874"/>
        <v/>
      </c>
      <c r="AF430" s="195" t="str">
        <f t="shared" si="921"/>
        <v/>
      </c>
      <c r="AG430" s="195" t="str">
        <f t="shared" si="921"/>
        <v/>
      </c>
      <c r="AH430" s="195" t="str">
        <f t="shared" si="921"/>
        <v/>
      </c>
      <c r="AI430" s="195" t="str">
        <f t="shared" si="921"/>
        <v/>
      </c>
      <c r="AJ430" s="195" t="str">
        <f t="shared" si="921"/>
        <v/>
      </c>
      <c r="AK430" s="195" t="str">
        <f t="shared" si="921"/>
        <v/>
      </c>
      <c r="AL430" s="195" t="str">
        <f t="shared" si="921"/>
        <v/>
      </c>
      <c r="AM430" s="195" t="str">
        <f t="shared" si="921"/>
        <v/>
      </c>
      <c r="AN430" s="195" t="str">
        <f t="shared" si="921"/>
        <v/>
      </c>
      <c r="AO430" s="195" t="str">
        <f t="shared" si="921"/>
        <v/>
      </c>
      <c r="AP430" s="195" t="str">
        <f t="shared" si="921"/>
        <v/>
      </c>
      <c r="AQ430" s="196" t="str">
        <f>IF(C428="","",IF(S428&gt;0,"",IF(T428&gt;0,"",IF(COUNTBLANK(J428:J430)&lt;3,"",1))))</f>
        <v/>
      </c>
      <c r="AR430" s="196" t="str">
        <f>IF(J430="","",IF(C428&gt;0,"",1))</f>
        <v/>
      </c>
      <c r="AS430" s="195" t="str">
        <f t="shared" ref="AS430:AV445" si="940">IF($J430="","",COUNTIF($M430,AS$13))</f>
        <v/>
      </c>
      <c r="AT430" s="195" t="str">
        <f t="shared" si="940"/>
        <v/>
      </c>
      <c r="AU430" s="195" t="str">
        <f t="shared" si="940"/>
        <v/>
      </c>
      <c r="AV430" s="195" t="str">
        <f t="shared" si="940"/>
        <v/>
      </c>
      <c r="AW430" s="196"/>
      <c r="AX430" s="195" t="str">
        <f t="shared" ref="AX430:BA445" si="941">IF($J430="","",COUNTIF($M430,AX$13))</f>
        <v/>
      </c>
      <c r="AY430" s="195" t="str">
        <f t="shared" si="941"/>
        <v/>
      </c>
      <c r="AZ430" s="195" t="str">
        <f t="shared" si="941"/>
        <v/>
      </c>
      <c r="BA430" s="195" t="str">
        <f t="shared" si="941"/>
        <v/>
      </c>
    </row>
    <row r="431" spans="1:53" s="17" customFormat="1" ht="18" customHeight="1" thickTop="1" thickBot="1">
      <c r="A431" s="343">
        <v>140</v>
      </c>
      <c r="B431" s="397" t="s">
        <v>1234</v>
      </c>
      <c r="C431" s="399"/>
      <c r="D431" s="399" t="str">
        <f>IF(C431&gt;0,VLOOKUP(C431,女子登録情報!$A$1:$H$2000,3,0),"")</f>
        <v/>
      </c>
      <c r="E431" s="399" t="str">
        <f>IF(C431&gt;0,VLOOKUP(C431,女子登録情報!$A$1:$H$2000,4,0),"")</f>
        <v/>
      </c>
      <c r="F431" s="97" t="str">
        <f>IF(C431&gt;0,VLOOKUP(C431,女子登録情報!$A$1:$H$2000,8,0),"")</f>
        <v/>
      </c>
      <c r="G431" s="352" t="e">
        <f>IF(F432&gt;0,VLOOKUP(F432,女子登録情報!$M$2:$N$48,2,0),"")</f>
        <v>#N/A</v>
      </c>
      <c r="H431" s="352" t="str">
        <f>IF(C431&gt;0,TEXT(C431,"100000000"),"")</f>
        <v/>
      </c>
      <c r="I431" s="6" t="s">
        <v>29</v>
      </c>
      <c r="J431" s="99"/>
      <c r="K431" s="7" t="str">
        <f>IF(J431&gt;0,VLOOKUP(J431,女子登録情報!$J$1:$K$21,2,0),"")</f>
        <v/>
      </c>
      <c r="L431" s="6" t="s">
        <v>32</v>
      </c>
      <c r="M431" s="205"/>
      <c r="N431" s="101" t="str">
        <f t="shared" si="864"/>
        <v/>
      </c>
      <c r="O431" s="197"/>
      <c r="P431" s="373"/>
      <c r="Q431" s="374"/>
      <c r="R431" s="375"/>
      <c r="S431" s="329" t="str">
        <f>IF(C431="","",IF(COUNTIF('様式Ⅱ(女子4×100mR)'!$C$18:$C$29,C431)=0,"",$A$5))</f>
        <v/>
      </c>
      <c r="T431" s="329" t="str">
        <f>IF(C431="","",IF(COUNTIF('様式Ⅱ(女子4×400mR)'!$C$18:$C$29,C431)=0,"",$A$5))</f>
        <v/>
      </c>
      <c r="Y431" s="195" t="str">
        <f>IF(C431="","",COUNTIF($B$14:$C$462,C431))</f>
        <v/>
      </c>
      <c r="Z431" s="195" t="str">
        <f t="shared" ref="Z431" si="942">IF(C431="","",COUNTIF($J$14:$J$463,J431))</f>
        <v/>
      </c>
      <c r="AA431" s="195" t="str">
        <f t="shared" ref="AA431" si="943">IF(C431="","",IF(AND(Y431&gt;1,Z431&gt;1),1,""))</f>
        <v/>
      </c>
      <c r="AB431" s="195" t="str">
        <f t="shared" si="872"/>
        <v/>
      </c>
      <c r="AC431" s="195" t="str">
        <f t="shared" si="873"/>
        <v/>
      </c>
      <c r="AD431" s="195" t="str">
        <f t="shared" si="874"/>
        <v/>
      </c>
      <c r="AE431" s="195" t="str">
        <f t="shared" si="874"/>
        <v/>
      </c>
      <c r="AF431" s="195" t="str">
        <f t="shared" si="921"/>
        <v/>
      </c>
      <c r="AG431" s="195" t="str">
        <f t="shared" si="921"/>
        <v/>
      </c>
      <c r="AH431" s="195" t="str">
        <f t="shared" si="921"/>
        <v/>
      </c>
      <c r="AI431" s="195" t="str">
        <f t="shared" si="921"/>
        <v/>
      </c>
      <c r="AJ431" s="195" t="str">
        <f t="shared" si="921"/>
        <v/>
      </c>
      <c r="AK431" s="195" t="str">
        <f t="shared" si="921"/>
        <v/>
      </c>
      <c r="AL431" s="195" t="str">
        <f t="shared" si="921"/>
        <v/>
      </c>
      <c r="AM431" s="195" t="str">
        <f t="shared" si="921"/>
        <v/>
      </c>
      <c r="AN431" s="195" t="str">
        <f t="shared" si="921"/>
        <v/>
      </c>
      <c r="AO431" s="195" t="str">
        <f t="shared" si="921"/>
        <v/>
      </c>
      <c r="AP431" s="195" t="str">
        <f t="shared" si="921"/>
        <v/>
      </c>
      <c r="AQ431" s="196" t="str">
        <f>IF(J431&gt;0,"",IF(J432&gt;0,1,""))</f>
        <v/>
      </c>
      <c r="AR431" s="196" t="str">
        <f>IF(J431="","",IF(C431&gt;0,"",1))</f>
        <v/>
      </c>
      <c r="AS431" s="195" t="str">
        <f t="shared" si="940"/>
        <v/>
      </c>
      <c r="AT431" s="195" t="str">
        <f t="shared" si="940"/>
        <v/>
      </c>
      <c r="AU431" s="195" t="str">
        <f t="shared" si="940"/>
        <v/>
      </c>
      <c r="AV431" s="195" t="str">
        <f t="shared" si="940"/>
        <v/>
      </c>
      <c r="AW431" s="196">
        <f>COUNTIF($C$14:C431,C431)</f>
        <v>0</v>
      </c>
      <c r="AX431" s="195" t="str">
        <f t="shared" si="941"/>
        <v/>
      </c>
      <c r="AY431" s="195" t="str">
        <f t="shared" si="941"/>
        <v/>
      </c>
      <c r="AZ431" s="195" t="str">
        <f t="shared" si="941"/>
        <v/>
      </c>
      <c r="BA431" s="195" t="str">
        <f t="shared" si="941"/>
        <v/>
      </c>
    </row>
    <row r="432" spans="1:53" s="17" customFormat="1" ht="18" customHeight="1" thickBot="1">
      <c r="A432" s="344"/>
      <c r="B432" s="398"/>
      <c r="C432" s="400"/>
      <c r="D432" s="400"/>
      <c r="E432" s="400"/>
      <c r="F432" s="98" t="str">
        <f>IF(C431&gt;0,VLOOKUP(C431,女子登録情報!$A$1:$H$2000,5,0),"")</f>
        <v/>
      </c>
      <c r="G432" s="353"/>
      <c r="H432" s="353"/>
      <c r="I432" s="9" t="s">
        <v>33</v>
      </c>
      <c r="J432" s="99"/>
      <c r="K432" s="7" t="str">
        <f>IF(J432&gt;0,VLOOKUP(J432,女子登録情報!$J$2:$K$21,2,0),"")</f>
        <v/>
      </c>
      <c r="L432" s="9" t="s">
        <v>34</v>
      </c>
      <c r="M432" s="213"/>
      <c r="N432" s="101" t="str">
        <f t="shared" si="864"/>
        <v/>
      </c>
      <c r="O432" s="197"/>
      <c r="P432" s="387"/>
      <c r="Q432" s="388"/>
      <c r="R432" s="389"/>
      <c r="S432" s="330"/>
      <c r="T432" s="330"/>
      <c r="Y432" s="195" t="str">
        <f>IF(C431="","",COUNTIF($B$14:$C$462,C431))</f>
        <v/>
      </c>
      <c r="Z432" s="195" t="str">
        <f t="shared" ref="Z432" si="944">IF(C431="","",COUNTIF($J$14:$J$463,J432))</f>
        <v/>
      </c>
      <c r="AA432" s="195" t="str">
        <f t="shared" ref="AA432" si="945">IF(C431="","",IF(AND(Y432&gt;1,Z432&gt;1),1,""))</f>
        <v/>
      </c>
      <c r="AB432" s="195" t="str">
        <f t="shared" si="872"/>
        <v/>
      </c>
      <c r="AC432" s="195" t="str">
        <f t="shared" si="873"/>
        <v/>
      </c>
      <c r="AD432" s="195" t="str">
        <f t="shared" si="874"/>
        <v/>
      </c>
      <c r="AE432" s="195" t="str">
        <f t="shared" si="874"/>
        <v/>
      </c>
      <c r="AF432" s="195" t="str">
        <f t="shared" si="921"/>
        <v/>
      </c>
      <c r="AG432" s="195" t="str">
        <f t="shared" si="921"/>
        <v/>
      </c>
      <c r="AH432" s="195" t="str">
        <f t="shared" si="921"/>
        <v/>
      </c>
      <c r="AI432" s="195" t="str">
        <f t="shared" si="921"/>
        <v/>
      </c>
      <c r="AJ432" s="195" t="str">
        <f t="shared" si="921"/>
        <v/>
      </c>
      <c r="AK432" s="195" t="str">
        <f t="shared" si="921"/>
        <v/>
      </c>
      <c r="AL432" s="195" t="str">
        <f t="shared" si="921"/>
        <v/>
      </c>
      <c r="AM432" s="195" t="str">
        <f t="shared" si="921"/>
        <v/>
      </c>
      <c r="AN432" s="195" t="str">
        <f t="shared" si="921"/>
        <v/>
      </c>
      <c r="AO432" s="195" t="str">
        <f t="shared" si="921"/>
        <v/>
      </c>
      <c r="AP432" s="195" t="str">
        <f t="shared" si="921"/>
        <v/>
      </c>
      <c r="AQ432" s="196" t="str">
        <f>IF(J432&gt;0,"",IF(J433&gt;0,1,""))</f>
        <v/>
      </c>
      <c r="AR432" s="196" t="str">
        <f>IF(J432="","",IF(C431&gt;0,"",1))</f>
        <v/>
      </c>
      <c r="AS432" s="195" t="str">
        <f t="shared" si="940"/>
        <v/>
      </c>
      <c r="AT432" s="195" t="str">
        <f t="shared" si="940"/>
        <v/>
      </c>
      <c r="AU432" s="195" t="str">
        <f t="shared" si="940"/>
        <v/>
      </c>
      <c r="AV432" s="195" t="str">
        <f t="shared" si="940"/>
        <v/>
      </c>
      <c r="AW432" s="196"/>
      <c r="AX432" s="195" t="str">
        <f t="shared" si="941"/>
        <v/>
      </c>
      <c r="AY432" s="195" t="str">
        <f t="shared" si="941"/>
        <v/>
      </c>
      <c r="AZ432" s="195" t="str">
        <f t="shared" si="941"/>
        <v/>
      </c>
      <c r="BA432" s="195" t="str">
        <f t="shared" si="941"/>
        <v/>
      </c>
    </row>
    <row r="433" spans="1:53" s="17" customFormat="1" ht="18" customHeight="1" thickBot="1">
      <c r="A433" s="345"/>
      <c r="B433" s="401" t="s">
        <v>35</v>
      </c>
      <c r="C433" s="392"/>
      <c r="D433" s="102"/>
      <c r="E433" s="102"/>
      <c r="F433" s="103"/>
      <c r="G433" s="354"/>
      <c r="H433" s="354"/>
      <c r="I433" s="10" t="s">
        <v>36</v>
      </c>
      <c r="J433" s="100"/>
      <c r="K433" s="11" t="str">
        <f>IF(J433&gt;0,VLOOKUP(J433,女子登録情報!$J$2:$K$21,2,0),"")</f>
        <v/>
      </c>
      <c r="L433" s="12" t="s">
        <v>37</v>
      </c>
      <c r="M433" s="214"/>
      <c r="N433" s="101" t="str">
        <f t="shared" si="864"/>
        <v/>
      </c>
      <c r="O433" s="200"/>
      <c r="P433" s="394"/>
      <c r="Q433" s="395"/>
      <c r="R433" s="396"/>
      <c r="S433" s="331"/>
      <c r="T433" s="331"/>
      <c r="Y433" s="195" t="str">
        <f>IF(C431="","",COUNTIF($B$14:$C$462,C431))</f>
        <v/>
      </c>
      <c r="Z433" s="195" t="str">
        <f t="shared" ref="Z433" si="946">IF(C431="","",COUNTIF($J$14:$J$463,J433))</f>
        <v/>
      </c>
      <c r="AA433" s="195" t="str">
        <f t="shared" ref="AA433" si="947">IF(C431="","",IF(AND(Y433&gt;1,Z433&gt;1),1,""))</f>
        <v/>
      </c>
      <c r="AB433" s="195" t="str">
        <f t="shared" si="872"/>
        <v/>
      </c>
      <c r="AC433" s="195" t="str">
        <f t="shared" si="873"/>
        <v/>
      </c>
      <c r="AD433" s="195" t="str">
        <f t="shared" si="874"/>
        <v/>
      </c>
      <c r="AE433" s="195" t="str">
        <f t="shared" si="874"/>
        <v/>
      </c>
      <c r="AF433" s="195" t="str">
        <f t="shared" si="921"/>
        <v/>
      </c>
      <c r="AG433" s="195" t="str">
        <f t="shared" si="921"/>
        <v/>
      </c>
      <c r="AH433" s="195" t="str">
        <f t="shared" si="921"/>
        <v/>
      </c>
      <c r="AI433" s="195" t="str">
        <f t="shared" si="921"/>
        <v/>
      </c>
      <c r="AJ433" s="195" t="str">
        <f t="shared" si="921"/>
        <v/>
      </c>
      <c r="AK433" s="195" t="str">
        <f t="shared" si="921"/>
        <v/>
      </c>
      <c r="AL433" s="195" t="str">
        <f t="shared" si="921"/>
        <v/>
      </c>
      <c r="AM433" s="195" t="str">
        <f t="shared" si="921"/>
        <v/>
      </c>
      <c r="AN433" s="195" t="str">
        <f t="shared" si="921"/>
        <v/>
      </c>
      <c r="AO433" s="195" t="str">
        <f t="shared" si="921"/>
        <v/>
      </c>
      <c r="AP433" s="195" t="str">
        <f t="shared" si="921"/>
        <v/>
      </c>
      <c r="AQ433" s="196" t="str">
        <f>IF(C431="","",IF(S431&gt;0,"",IF(T431&gt;0,"",IF(COUNTBLANK(J431:J433)&lt;3,"",1))))</f>
        <v/>
      </c>
      <c r="AR433" s="196" t="str">
        <f>IF(J433="","",IF(C431&gt;0,"",1))</f>
        <v/>
      </c>
      <c r="AS433" s="195" t="str">
        <f t="shared" si="940"/>
        <v/>
      </c>
      <c r="AT433" s="195" t="str">
        <f t="shared" si="940"/>
        <v/>
      </c>
      <c r="AU433" s="195" t="str">
        <f t="shared" si="940"/>
        <v/>
      </c>
      <c r="AV433" s="195" t="str">
        <f t="shared" si="940"/>
        <v/>
      </c>
      <c r="AW433" s="196"/>
      <c r="AX433" s="195" t="str">
        <f t="shared" si="941"/>
        <v/>
      </c>
      <c r="AY433" s="195" t="str">
        <f t="shared" si="941"/>
        <v/>
      </c>
      <c r="AZ433" s="195" t="str">
        <f t="shared" si="941"/>
        <v/>
      </c>
      <c r="BA433" s="195" t="str">
        <f t="shared" si="941"/>
        <v/>
      </c>
    </row>
    <row r="434" spans="1:53" s="17" customFormat="1" ht="18" customHeight="1" thickTop="1" thickBot="1">
      <c r="A434" s="343">
        <v>141</v>
      </c>
      <c r="B434" s="397" t="s">
        <v>1234</v>
      </c>
      <c r="C434" s="399"/>
      <c r="D434" s="399" t="str">
        <f>IF(C434&gt;0,VLOOKUP(C434,女子登録情報!$A$1:$H$2000,3,0),"")</f>
        <v/>
      </c>
      <c r="E434" s="399" t="str">
        <f>IF(C434&gt;0,VLOOKUP(C434,女子登録情報!$A$1:$H$2000,4,0),"")</f>
        <v/>
      </c>
      <c r="F434" s="97" t="str">
        <f>IF(C434&gt;0,VLOOKUP(C434,女子登録情報!$A$1:$H$2000,8,0),"")</f>
        <v/>
      </c>
      <c r="G434" s="352" t="e">
        <f>IF(F435&gt;0,VLOOKUP(F435,女子登録情報!$M$2:$N$48,2,0),"")</f>
        <v>#N/A</v>
      </c>
      <c r="H434" s="352" t="str">
        <f>IF(C434&gt;0,TEXT(C434,"100000000"),"")</f>
        <v/>
      </c>
      <c r="I434" s="6" t="s">
        <v>29</v>
      </c>
      <c r="J434" s="99"/>
      <c r="K434" s="7" t="str">
        <f>IF(J434&gt;0,VLOOKUP(J434,女子登録情報!$J$1:$K$21,2,0),"")</f>
        <v/>
      </c>
      <c r="L434" s="6" t="s">
        <v>32</v>
      </c>
      <c r="M434" s="205"/>
      <c r="N434" s="101" t="str">
        <f t="shared" si="864"/>
        <v/>
      </c>
      <c r="O434" s="197"/>
      <c r="P434" s="373"/>
      <c r="Q434" s="374"/>
      <c r="R434" s="375"/>
      <c r="S434" s="329" t="str">
        <f>IF(C434="","",IF(COUNTIF('様式Ⅱ(女子4×100mR)'!$C$18:$C$29,C434)=0,"",$A$5))</f>
        <v/>
      </c>
      <c r="T434" s="329" t="str">
        <f>IF(C434="","",IF(COUNTIF('様式Ⅱ(女子4×400mR)'!$C$18:$C$29,C434)=0,"",$A$5))</f>
        <v/>
      </c>
      <c r="Y434" s="195" t="str">
        <f>IF(C434="","",COUNTIF($B$14:$C$462,C434))</f>
        <v/>
      </c>
      <c r="Z434" s="195" t="str">
        <f t="shared" ref="Z434" si="948">IF(C434="","",COUNTIF($J$14:$J$463,J434))</f>
        <v/>
      </c>
      <c r="AA434" s="195" t="str">
        <f t="shared" ref="AA434" si="949">IF(C434="","",IF(AND(Y434&gt;1,Z434&gt;1),1,""))</f>
        <v/>
      </c>
      <c r="AB434" s="195" t="str">
        <f t="shared" si="872"/>
        <v/>
      </c>
      <c r="AC434" s="195" t="str">
        <f t="shared" si="873"/>
        <v/>
      </c>
      <c r="AD434" s="195" t="str">
        <f t="shared" si="874"/>
        <v/>
      </c>
      <c r="AE434" s="195" t="str">
        <f t="shared" si="874"/>
        <v/>
      </c>
      <c r="AF434" s="195" t="str">
        <f t="shared" si="921"/>
        <v/>
      </c>
      <c r="AG434" s="195" t="str">
        <f t="shared" si="921"/>
        <v/>
      </c>
      <c r="AH434" s="195" t="str">
        <f t="shared" si="921"/>
        <v/>
      </c>
      <c r="AI434" s="195" t="str">
        <f t="shared" si="921"/>
        <v/>
      </c>
      <c r="AJ434" s="195" t="str">
        <f t="shared" si="921"/>
        <v/>
      </c>
      <c r="AK434" s="195" t="str">
        <f t="shared" si="921"/>
        <v/>
      </c>
      <c r="AL434" s="195" t="str">
        <f t="shared" si="921"/>
        <v/>
      </c>
      <c r="AM434" s="195" t="str">
        <f t="shared" si="921"/>
        <v/>
      </c>
      <c r="AN434" s="195" t="str">
        <f t="shared" si="921"/>
        <v/>
      </c>
      <c r="AO434" s="195" t="str">
        <f t="shared" si="921"/>
        <v/>
      </c>
      <c r="AP434" s="195" t="str">
        <f t="shared" si="921"/>
        <v/>
      </c>
      <c r="AQ434" s="196" t="str">
        <f>IF(J434&gt;0,"",IF(J435&gt;0,1,""))</f>
        <v/>
      </c>
      <c r="AR434" s="196" t="str">
        <f>IF(J434="","",IF(C434&gt;0,"",1))</f>
        <v/>
      </c>
      <c r="AS434" s="195" t="str">
        <f t="shared" si="940"/>
        <v/>
      </c>
      <c r="AT434" s="195" t="str">
        <f t="shared" si="940"/>
        <v/>
      </c>
      <c r="AU434" s="195" t="str">
        <f t="shared" si="940"/>
        <v/>
      </c>
      <c r="AV434" s="195" t="str">
        <f t="shared" si="940"/>
        <v/>
      </c>
      <c r="AW434" s="196">
        <f>COUNTIF($C$14:C434,C434)</f>
        <v>0</v>
      </c>
      <c r="AX434" s="195" t="str">
        <f t="shared" si="941"/>
        <v/>
      </c>
      <c r="AY434" s="195" t="str">
        <f t="shared" si="941"/>
        <v/>
      </c>
      <c r="AZ434" s="195" t="str">
        <f t="shared" si="941"/>
        <v/>
      </c>
      <c r="BA434" s="195" t="str">
        <f t="shared" si="941"/>
        <v/>
      </c>
    </row>
    <row r="435" spans="1:53" s="17" customFormat="1" ht="18" customHeight="1" thickBot="1">
      <c r="A435" s="344"/>
      <c r="B435" s="398"/>
      <c r="C435" s="400"/>
      <c r="D435" s="400"/>
      <c r="E435" s="400"/>
      <c r="F435" s="98" t="str">
        <f>IF(C434&gt;0,VLOOKUP(C434,女子登録情報!$A$1:$H$2000,5,0),"")</f>
        <v/>
      </c>
      <c r="G435" s="353"/>
      <c r="H435" s="353"/>
      <c r="I435" s="9" t="s">
        <v>33</v>
      </c>
      <c r="J435" s="99"/>
      <c r="K435" s="7" t="str">
        <f>IF(J435&gt;0,VLOOKUP(J435,女子登録情報!$J$2:$K$21,2,0),"")</f>
        <v/>
      </c>
      <c r="L435" s="9" t="s">
        <v>34</v>
      </c>
      <c r="M435" s="213"/>
      <c r="N435" s="101" t="str">
        <f t="shared" si="864"/>
        <v/>
      </c>
      <c r="O435" s="197"/>
      <c r="P435" s="387"/>
      <c r="Q435" s="388"/>
      <c r="R435" s="389"/>
      <c r="S435" s="330"/>
      <c r="T435" s="330"/>
      <c r="Y435" s="195" t="str">
        <f>IF(C434="","",COUNTIF($B$14:$C$462,C434))</f>
        <v/>
      </c>
      <c r="Z435" s="195" t="str">
        <f t="shared" ref="Z435" si="950">IF(C434="","",COUNTIF($J$14:$J$463,J435))</f>
        <v/>
      </c>
      <c r="AA435" s="195" t="str">
        <f t="shared" ref="AA435" si="951">IF(C434="","",IF(AND(Y435&gt;1,Z435&gt;1),1,""))</f>
        <v/>
      </c>
      <c r="AB435" s="195" t="str">
        <f t="shared" si="872"/>
        <v/>
      </c>
      <c r="AC435" s="195" t="str">
        <f t="shared" si="873"/>
        <v/>
      </c>
      <c r="AD435" s="195" t="str">
        <f t="shared" si="874"/>
        <v/>
      </c>
      <c r="AE435" s="195" t="str">
        <f t="shared" si="874"/>
        <v/>
      </c>
      <c r="AF435" s="195" t="str">
        <f t="shared" si="921"/>
        <v/>
      </c>
      <c r="AG435" s="195" t="str">
        <f t="shared" si="921"/>
        <v/>
      </c>
      <c r="AH435" s="195" t="str">
        <f t="shared" si="921"/>
        <v/>
      </c>
      <c r="AI435" s="195" t="str">
        <f t="shared" si="921"/>
        <v/>
      </c>
      <c r="AJ435" s="195" t="str">
        <f t="shared" si="921"/>
        <v/>
      </c>
      <c r="AK435" s="195" t="str">
        <f t="shared" si="921"/>
        <v/>
      </c>
      <c r="AL435" s="195" t="str">
        <f t="shared" si="921"/>
        <v/>
      </c>
      <c r="AM435" s="195" t="str">
        <f t="shared" si="921"/>
        <v/>
      </c>
      <c r="AN435" s="195" t="str">
        <f t="shared" si="921"/>
        <v/>
      </c>
      <c r="AO435" s="195" t="str">
        <f t="shared" si="921"/>
        <v/>
      </c>
      <c r="AP435" s="195" t="str">
        <f t="shared" si="921"/>
        <v/>
      </c>
      <c r="AQ435" s="196" t="str">
        <f>IF(J435&gt;0,"",IF(J436&gt;0,1,""))</f>
        <v/>
      </c>
      <c r="AR435" s="196" t="str">
        <f>IF(J435="","",IF(C434&gt;0,"",1))</f>
        <v/>
      </c>
      <c r="AS435" s="195" t="str">
        <f t="shared" si="940"/>
        <v/>
      </c>
      <c r="AT435" s="195" t="str">
        <f t="shared" si="940"/>
        <v/>
      </c>
      <c r="AU435" s="195" t="str">
        <f t="shared" si="940"/>
        <v/>
      </c>
      <c r="AV435" s="195" t="str">
        <f t="shared" si="940"/>
        <v/>
      </c>
      <c r="AW435" s="196"/>
      <c r="AX435" s="195" t="str">
        <f t="shared" si="941"/>
        <v/>
      </c>
      <c r="AY435" s="195" t="str">
        <f t="shared" si="941"/>
        <v/>
      </c>
      <c r="AZ435" s="195" t="str">
        <f t="shared" si="941"/>
        <v/>
      </c>
      <c r="BA435" s="195" t="str">
        <f t="shared" si="941"/>
        <v/>
      </c>
    </row>
    <row r="436" spans="1:53" s="17" customFormat="1" ht="18" customHeight="1" thickBot="1">
      <c r="A436" s="345"/>
      <c r="B436" s="401" t="s">
        <v>35</v>
      </c>
      <c r="C436" s="392"/>
      <c r="D436" s="102"/>
      <c r="E436" s="102"/>
      <c r="F436" s="103"/>
      <c r="G436" s="354"/>
      <c r="H436" s="354"/>
      <c r="I436" s="10" t="s">
        <v>36</v>
      </c>
      <c r="J436" s="100"/>
      <c r="K436" s="11" t="str">
        <f>IF(J436&gt;0,VLOOKUP(J436,女子登録情報!$J$2:$K$21,2,0),"")</f>
        <v/>
      </c>
      <c r="L436" s="12" t="s">
        <v>37</v>
      </c>
      <c r="M436" s="214"/>
      <c r="N436" s="101" t="str">
        <f t="shared" si="864"/>
        <v/>
      </c>
      <c r="O436" s="200"/>
      <c r="P436" s="394"/>
      <c r="Q436" s="395"/>
      <c r="R436" s="396"/>
      <c r="S436" s="331"/>
      <c r="T436" s="331"/>
      <c r="Y436" s="195" t="str">
        <f>IF(C434="","",COUNTIF($B$14:$C$462,C434))</f>
        <v/>
      </c>
      <c r="Z436" s="195" t="str">
        <f t="shared" ref="Z436" si="952">IF(C434="","",COUNTIF($J$14:$J$463,J436))</f>
        <v/>
      </c>
      <c r="AA436" s="195" t="str">
        <f t="shared" ref="AA436" si="953">IF(C434="","",IF(AND(Y436&gt;1,Z436&gt;1),1,""))</f>
        <v/>
      </c>
      <c r="AB436" s="195" t="str">
        <f t="shared" si="872"/>
        <v/>
      </c>
      <c r="AC436" s="195" t="str">
        <f t="shared" si="873"/>
        <v/>
      </c>
      <c r="AD436" s="195" t="str">
        <f t="shared" si="874"/>
        <v/>
      </c>
      <c r="AE436" s="195" t="str">
        <f t="shared" si="874"/>
        <v/>
      </c>
      <c r="AF436" s="195" t="str">
        <f t="shared" si="921"/>
        <v/>
      </c>
      <c r="AG436" s="195" t="str">
        <f t="shared" si="921"/>
        <v/>
      </c>
      <c r="AH436" s="195" t="str">
        <f t="shared" si="921"/>
        <v/>
      </c>
      <c r="AI436" s="195" t="str">
        <f t="shared" si="921"/>
        <v/>
      </c>
      <c r="AJ436" s="195" t="str">
        <f t="shared" si="921"/>
        <v/>
      </c>
      <c r="AK436" s="195" t="str">
        <f t="shared" si="921"/>
        <v/>
      </c>
      <c r="AL436" s="195" t="str">
        <f t="shared" si="921"/>
        <v/>
      </c>
      <c r="AM436" s="195" t="str">
        <f t="shared" si="921"/>
        <v/>
      </c>
      <c r="AN436" s="195" t="str">
        <f t="shared" si="921"/>
        <v/>
      </c>
      <c r="AO436" s="195" t="str">
        <f t="shared" si="921"/>
        <v/>
      </c>
      <c r="AP436" s="195" t="str">
        <f t="shared" si="921"/>
        <v/>
      </c>
      <c r="AQ436" s="196" t="str">
        <f>IF(C434="","",IF(S434&gt;0,"",IF(T434&gt;0,"",IF(COUNTBLANK(J434:J436)&lt;3,"",1))))</f>
        <v/>
      </c>
      <c r="AR436" s="196" t="str">
        <f>IF(J436="","",IF(C434&gt;0,"",1))</f>
        <v/>
      </c>
      <c r="AS436" s="195" t="str">
        <f t="shared" si="940"/>
        <v/>
      </c>
      <c r="AT436" s="195" t="str">
        <f t="shared" si="940"/>
        <v/>
      </c>
      <c r="AU436" s="195" t="str">
        <f t="shared" si="940"/>
        <v/>
      </c>
      <c r="AV436" s="195" t="str">
        <f t="shared" si="940"/>
        <v/>
      </c>
      <c r="AW436" s="196"/>
      <c r="AX436" s="195" t="str">
        <f t="shared" si="941"/>
        <v/>
      </c>
      <c r="AY436" s="195" t="str">
        <f t="shared" si="941"/>
        <v/>
      </c>
      <c r="AZ436" s="195" t="str">
        <f t="shared" si="941"/>
        <v/>
      </c>
      <c r="BA436" s="195" t="str">
        <f t="shared" si="941"/>
        <v/>
      </c>
    </row>
    <row r="437" spans="1:53" s="17" customFormat="1" ht="18" customHeight="1" thickTop="1" thickBot="1">
      <c r="A437" s="343">
        <v>142</v>
      </c>
      <c r="B437" s="397" t="s">
        <v>1234</v>
      </c>
      <c r="C437" s="399"/>
      <c r="D437" s="399" t="str">
        <f>IF(C437&gt;0,VLOOKUP(C437,女子登録情報!$A$1:$H$2000,3,0),"")</f>
        <v/>
      </c>
      <c r="E437" s="399" t="str">
        <f>IF(C437&gt;0,VLOOKUP(C437,女子登録情報!$A$1:$H$2000,4,0),"")</f>
        <v/>
      </c>
      <c r="F437" s="97" t="str">
        <f>IF(C437&gt;0,VLOOKUP(C437,女子登録情報!$A$1:$H$2000,8,0),"")</f>
        <v/>
      </c>
      <c r="G437" s="352" t="e">
        <f>IF(F438&gt;0,VLOOKUP(F438,女子登録情報!$M$2:$N$48,2,0),"")</f>
        <v>#N/A</v>
      </c>
      <c r="H437" s="352" t="str">
        <f>IF(C437&gt;0,TEXT(C437,"100000000"),"")</f>
        <v/>
      </c>
      <c r="I437" s="6" t="s">
        <v>29</v>
      </c>
      <c r="J437" s="99"/>
      <c r="K437" s="7" t="str">
        <f>IF(J437&gt;0,VLOOKUP(J437,女子登録情報!$J$1:$K$21,2,0),"")</f>
        <v/>
      </c>
      <c r="L437" s="6" t="s">
        <v>32</v>
      </c>
      <c r="M437" s="205"/>
      <c r="N437" s="101" t="str">
        <f t="shared" si="864"/>
        <v/>
      </c>
      <c r="O437" s="197"/>
      <c r="P437" s="373"/>
      <c r="Q437" s="374"/>
      <c r="R437" s="375"/>
      <c r="S437" s="329" t="str">
        <f>IF(C437="","",IF(COUNTIF('様式Ⅱ(女子4×100mR)'!$C$18:$C$29,C437)=0,"",$A$5))</f>
        <v/>
      </c>
      <c r="T437" s="329" t="str">
        <f>IF(C437="","",IF(COUNTIF('様式Ⅱ(女子4×400mR)'!$C$18:$C$29,C437)=0,"",$A$5))</f>
        <v/>
      </c>
      <c r="Y437" s="195" t="str">
        <f>IF(C437="","",COUNTIF($B$14:$C$462,C437))</f>
        <v/>
      </c>
      <c r="Z437" s="195" t="str">
        <f t="shared" ref="Z437" si="954">IF(C437="","",COUNTIF($J$14:$J$463,J437))</f>
        <v/>
      </c>
      <c r="AA437" s="195" t="str">
        <f t="shared" ref="AA437" si="955">IF(C437="","",IF(AND(Y437&gt;1,Z437&gt;1),1,""))</f>
        <v/>
      </c>
      <c r="AB437" s="195" t="str">
        <f t="shared" si="872"/>
        <v/>
      </c>
      <c r="AC437" s="195" t="str">
        <f t="shared" si="873"/>
        <v/>
      </c>
      <c r="AD437" s="195" t="str">
        <f t="shared" si="874"/>
        <v/>
      </c>
      <c r="AE437" s="195" t="str">
        <f t="shared" si="874"/>
        <v/>
      </c>
      <c r="AF437" s="195" t="str">
        <f t="shared" si="921"/>
        <v/>
      </c>
      <c r="AG437" s="195" t="str">
        <f t="shared" si="921"/>
        <v/>
      </c>
      <c r="AH437" s="195" t="str">
        <f t="shared" si="921"/>
        <v/>
      </c>
      <c r="AI437" s="195" t="str">
        <f t="shared" si="921"/>
        <v/>
      </c>
      <c r="AJ437" s="195" t="str">
        <f t="shared" si="921"/>
        <v/>
      </c>
      <c r="AK437" s="195" t="str">
        <f t="shared" si="921"/>
        <v/>
      </c>
      <c r="AL437" s="195" t="str">
        <f t="shared" si="921"/>
        <v/>
      </c>
      <c r="AM437" s="195" t="str">
        <f t="shared" si="921"/>
        <v/>
      </c>
      <c r="AN437" s="195" t="str">
        <f t="shared" si="921"/>
        <v/>
      </c>
      <c r="AO437" s="195" t="str">
        <f t="shared" si="921"/>
        <v/>
      </c>
      <c r="AP437" s="195" t="str">
        <f t="shared" si="921"/>
        <v/>
      </c>
      <c r="AQ437" s="196" t="str">
        <f>IF(J437&gt;0,"",IF(J438&gt;0,1,""))</f>
        <v/>
      </c>
      <c r="AR437" s="196" t="str">
        <f>IF(J437="","",IF(C437&gt;0,"",1))</f>
        <v/>
      </c>
      <c r="AS437" s="195" t="str">
        <f t="shared" si="940"/>
        <v/>
      </c>
      <c r="AT437" s="195" t="str">
        <f t="shared" si="940"/>
        <v/>
      </c>
      <c r="AU437" s="195" t="str">
        <f t="shared" si="940"/>
        <v/>
      </c>
      <c r="AV437" s="195" t="str">
        <f t="shared" si="940"/>
        <v/>
      </c>
      <c r="AW437" s="196">
        <f>COUNTIF($C$14:C437,C437)</f>
        <v>0</v>
      </c>
      <c r="AX437" s="195" t="str">
        <f t="shared" si="941"/>
        <v/>
      </c>
      <c r="AY437" s="195" t="str">
        <f t="shared" si="941"/>
        <v/>
      </c>
      <c r="AZ437" s="195" t="str">
        <f t="shared" si="941"/>
        <v/>
      </c>
      <c r="BA437" s="195" t="str">
        <f t="shared" si="941"/>
        <v/>
      </c>
    </row>
    <row r="438" spans="1:53" s="17" customFormat="1" ht="18" customHeight="1" thickBot="1">
      <c r="A438" s="344"/>
      <c r="B438" s="398"/>
      <c r="C438" s="400"/>
      <c r="D438" s="400"/>
      <c r="E438" s="400"/>
      <c r="F438" s="98" t="str">
        <f>IF(C437&gt;0,VLOOKUP(C437,女子登録情報!$A$1:$H$2000,5,0),"")</f>
        <v/>
      </c>
      <c r="G438" s="353"/>
      <c r="H438" s="353"/>
      <c r="I438" s="9" t="s">
        <v>33</v>
      </c>
      <c r="J438" s="99"/>
      <c r="K438" s="7" t="str">
        <f>IF(J438&gt;0,VLOOKUP(J438,女子登録情報!$J$2:$K$21,2,0),"")</f>
        <v/>
      </c>
      <c r="L438" s="9" t="s">
        <v>34</v>
      </c>
      <c r="M438" s="213"/>
      <c r="N438" s="101" t="str">
        <f t="shared" si="864"/>
        <v/>
      </c>
      <c r="O438" s="197"/>
      <c r="P438" s="387"/>
      <c r="Q438" s="388"/>
      <c r="R438" s="389"/>
      <c r="S438" s="330"/>
      <c r="T438" s="330"/>
      <c r="Y438" s="195" t="str">
        <f>IF(C437="","",COUNTIF($B$14:$C$462,C437))</f>
        <v/>
      </c>
      <c r="Z438" s="195" t="str">
        <f t="shared" ref="Z438" si="956">IF(C437="","",COUNTIF($J$14:$J$463,J438))</f>
        <v/>
      </c>
      <c r="AA438" s="195" t="str">
        <f t="shared" ref="AA438" si="957">IF(C437="","",IF(AND(Y438&gt;1,Z438&gt;1),1,""))</f>
        <v/>
      </c>
      <c r="AB438" s="195" t="str">
        <f t="shared" si="872"/>
        <v/>
      </c>
      <c r="AC438" s="195" t="str">
        <f t="shared" si="873"/>
        <v/>
      </c>
      <c r="AD438" s="195" t="str">
        <f t="shared" si="874"/>
        <v/>
      </c>
      <c r="AE438" s="195" t="str">
        <f t="shared" si="874"/>
        <v/>
      </c>
      <c r="AF438" s="195" t="str">
        <f t="shared" si="921"/>
        <v/>
      </c>
      <c r="AG438" s="195" t="str">
        <f t="shared" si="921"/>
        <v/>
      </c>
      <c r="AH438" s="195" t="str">
        <f t="shared" si="921"/>
        <v/>
      </c>
      <c r="AI438" s="195" t="str">
        <f t="shared" si="921"/>
        <v/>
      </c>
      <c r="AJ438" s="195" t="str">
        <f t="shared" si="921"/>
        <v/>
      </c>
      <c r="AK438" s="195" t="str">
        <f t="shared" si="921"/>
        <v/>
      </c>
      <c r="AL438" s="195" t="str">
        <f t="shared" si="921"/>
        <v/>
      </c>
      <c r="AM438" s="195" t="str">
        <f t="shared" si="921"/>
        <v/>
      </c>
      <c r="AN438" s="195" t="str">
        <f t="shared" si="921"/>
        <v/>
      </c>
      <c r="AO438" s="195" t="str">
        <f t="shared" si="921"/>
        <v/>
      </c>
      <c r="AP438" s="195" t="str">
        <f t="shared" si="921"/>
        <v/>
      </c>
      <c r="AQ438" s="196" t="str">
        <f>IF(J438&gt;0,"",IF(J439&gt;0,1,""))</f>
        <v/>
      </c>
      <c r="AR438" s="196" t="str">
        <f>IF(J438="","",IF(C437&gt;0,"",1))</f>
        <v/>
      </c>
      <c r="AS438" s="195" t="str">
        <f t="shared" si="940"/>
        <v/>
      </c>
      <c r="AT438" s="195" t="str">
        <f t="shared" si="940"/>
        <v/>
      </c>
      <c r="AU438" s="195" t="str">
        <f t="shared" si="940"/>
        <v/>
      </c>
      <c r="AV438" s="195" t="str">
        <f t="shared" si="940"/>
        <v/>
      </c>
      <c r="AW438" s="196"/>
      <c r="AX438" s="195" t="str">
        <f t="shared" si="941"/>
        <v/>
      </c>
      <c r="AY438" s="195" t="str">
        <f t="shared" si="941"/>
        <v/>
      </c>
      <c r="AZ438" s="195" t="str">
        <f t="shared" si="941"/>
        <v/>
      </c>
      <c r="BA438" s="195" t="str">
        <f t="shared" si="941"/>
        <v/>
      </c>
    </row>
    <row r="439" spans="1:53" s="17" customFormat="1" ht="18" customHeight="1" thickBot="1">
      <c r="A439" s="345"/>
      <c r="B439" s="401" t="s">
        <v>35</v>
      </c>
      <c r="C439" s="392"/>
      <c r="D439" s="102"/>
      <c r="E439" s="102"/>
      <c r="F439" s="103"/>
      <c r="G439" s="354"/>
      <c r="H439" s="354"/>
      <c r="I439" s="10" t="s">
        <v>36</v>
      </c>
      <c r="J439" s="100"/>
      <c r="K439" s="11" t="str">
        <f>IF(J439&gt;0,VLOOKUP(J439,女子登録情報!$J$2:$K$21,2,0),"")</f>
        <v/>
      </c>
      <c r="L439" s="12" t="s">
        <v>37</v>
      </c>
      <c r="M439" s="214"/>
      <c r="N439" s="101" t="str">
        <f t="shared" si="864"/>
        <v/>
      </c>
      <c r="O439" s="200"/>
      <c r="P439" s="394"/>
      <c r="Q439" s="395"/>
      <c r="R439" s="396"/>
      <c r="S439" s="331"/>
      <c r="T439" s="331"/>
      <c r="Y439" s="195" t="str">
        <f>IF(C437="","",COUNTIF($B$14:$C$462,C437))</f>
        <v/>
      </c>
      <c r="Z439" s="195" t="str">
        <f t="shared" ref="Z439" si="958">IF(C437="","",COUNTIF($J$14:$J$463,J439))</f>
        <v/>
      </c>
      <c r="AA439" s="195" t="str">
        <f t="shared" ref="AA439" si="959">IF(C437="","",IF(AND(Y439&gt;1,Z439&gt;1),1,""))</f>
        <v/>
      </c>
      <c r="AB439" s="195" t="str">
        <f t="shared" si="872"/>
        <v/>
      </c>
      <c r="AC439" s="195" t="str">
        <f t="shared" si="873"/>
        <v/>
      </c>
      <c r="AD439" s="195" t="str">
        <f t="shared" si="874"/>
        <v/>
      </c>
      <c r="AE439" s="195" t="str">
        <f t="shared" si="874"/>
        <v/>
      </c>
      <c r="AF439" s="195" t="str">
        <f t="shared" si="921"/>
        <v/>
      </c>
      <c r="AG439" s="195" t="str">
        <f t="shared" si="921"/>
        <v/>
      </c>
      <c r="AH439" s="195" t="str">
        <f t="shared" si="921"/>
        <v/>
      </c>
      <c r="AI439" s="195" t="str">
        <f t="shared" si="921"/>
        <v/>
      </c>
      <c r="AJ439" s="195" t="str">
        <f t="shared" si="921"/>
        <v/>
      </c>
      <c r="AK439" s="195" t="str">
        <f t="shared" si="921"/>
        <v/>
      </c>
      <c r="AL439" s="195" t="str">
        <f t="shared" si="921"/>
        <v/>
      </c>
      <c r="AM439" s="195" t="str">
        <f t="shared" si="921"/>
        <v/>
      </c>
      <c r="AN439" s="195" t="str">
        <f t="shared" si="921"/>
        <v/>
      </c>
      <c r="AO439" s="195" t="str">
        <f t="shared" si="921"/>
        <v/>
      </c>
      <c r="AP439" s="195" t="str">
        <f t="shared" si="921"/>
        <v/>
      </c>
      <c r="AQ439" s="196" t="str">
        <f>IF(C437="","",IF(S437&gt;0,"",IF(T437&gt;0,"",IF(COUNTBLANK(J437:J439)&lt;3,"",1))))</f>
        <v/>
      </c>
      <c r="AR439" s="196" t="str">
        <f>IF(J439="","",IF(C437&gt;0,"",1))</f>
        <v/>
      </c>
      <c r="AS439" s="195" t="str">
        <f t="shared" si="940"/>
        <v/>
      </c>
      <c r="AT439" s="195" t="str">
        <f t="shared" si="940"/>
        <v/>
      </c>
      <c r="AU439" s="195" t="str">
        <f t="shared" si="940"/>
        <v/>
      </c>
      <c r="AV439" s="195" t="str">
        <f t="shared" si="940"/>
        <v/>
      </c>
      <c r="AW439" s="196"/>
      <c r="AX439" s="195" t="str">
        <f t="shared" si="941"/>
        <v/>
      </c>
      <c r="AY439" s="195" t="str">
        <f t="shared" si="941"/>
        <v/>
      </c>
      <c r="AZ439" s="195" t="str">
        <f t="shared" si="941"/>
        <v/>
      </c>
      <c r="BA439" s="195" t="str">
        <f t="shared" si="941"/>
        <v/>
      </c>
    </row>
    <row r="440" spans="1:53" s="17" customFormat="1" ht="18" customHeight="1" thickTop="1" thickBot="1">
      <c r="A440" s="343">
        <v>143</v>
      </c>
      <c r="B440" s="397" t="s">
        <v>1234</v>
      </c>
      <c r="C440" s="399"/>
      <c r="D440" s="399" t="str">
        <f>IF(C440&gt;0,VLOOKUP(C440,女子登録情報!$A$1:$H$2000,3,0),"")</f>
        <v/>
      </c>
      <c r="E440" s="399" t="str">
        <f>IF(C440&gt;0,VLOOKUP(C440,女子登録情報!$A$1:$H$2000,4,0),"")</f>
        <v/>
      </c>
      <c r="F440" s="97" t="str">
        <f>IF(C440&gt;0,VLOOKUP(C440,女子登録情報!$A$1:$H$2000,8,0),"")</f>
        <v/>
      </c>
      <c r="G440" s="352" t="e">
        <f>IF(F441&gt;0,VLOOKUP(F441,女子登録情報!$M$2:$N$48,2,0),"")</f>
        <v>#N/A</v>
      </c>
      <c r="H440" s="352" t="str">
        <f>IF(C440&gt;0,TEXT(C440,"100000000"),"")</f>
        <v/>
      </c>
      <c r="I440" s="6" t="s">
        <v>29</v>
      </c>
      <c r="J440" s="99"/>
      <c r="K440" s="7" t="str">
        <f>IF(J440&gt;0,VLOOKUP(J440,女子登録情報!$J$1:$K$21,2,0),"")</f>
        <v/>
      </c>
      <c r="L440" s="6" t="s">
        <v>32</v>
      </c>
      <c r="M440" s="205"/>
      <c r="N440" s="101" t="str">
        <f t="shared" si="864"/>
        <v/>
      </c>
      <c r="O440" s="197"/>
      <c r="P440" s="373"/>
      <c r="Q440" s="374"/>
      <c r="R440" s="375"/>
      <c r="S440" s="329" t="str">
        <f>IF(C440="","",IF(COUNTIF('様式Ⅱ(女子4×100mR)'!$C$18:$C$29,C440)=0,"",$A$5))</f>
        <v/>
      </c>
      <c r="T440" s="329" t="str">
        <f>IF(C440="","",IF(COUNTIF('様式Ⅱ(女子4×400mR)'!$C$18:$C$29,C440)=0,"",$A$5))</f>
        <v/>
      </c>
      <c r="Y440" s="195" t="str">
        <f>IF(C440="","",COUNTIF($B$14:$C$462,C440))</f>
        <v/>
      </c>
      <c r="Z440" s="195" t="str">
        <f t="shared" ref="Z440" si="960">IF(C440="","",COUNTIF($J$14:$J$463,J440))</f>
        <v/>
      </c>
      <c r="AA440" s="195" t="str">
        <f t="shared" ref="AA440" si="961">IF(C440="","",IF(AND(Y440&gt;1,Z440&gt;1),1,""))</f>
        <v/>
      </c>
      <c r="AB440" s="195" t="str">
        <f t="shared" si="872"/>
        <v/>
      </c>
      <c r="AC440" s="195" t="str">
        <f t="shared" si="873"/>
        <v/>
      </c>
      <c r="AD440" s="195" t="str">
        <f t="shared" si="874"/>
        <v/>
      </c>
      <c r="AE440" s="195" t="str">
        <f t="shared" si="874"/>
        <v/>
      </c>
      <c r="AF440" s="195" t="str">
        <f t="shared" si="921"/>
        <v/>
      </c>
      <c r="AG440" s="195" t="str">
        <f t="shared" si="921"/>
        <v/>
      </c>
      <c r="AH440" s="195" t="str">
        <f t="shared" si="921"/>
        <v/>
      </c>
      <c r="AI440" s="195" t="str">
        <f t="shared" si="921"/>
        <v/>
      </c>
      <c r="AJ440" s="195" t="str">
        <f t="shared" si="921"/>
        <v/>
      </c>
      <c r="AK440" s="195" t="str">
        <f t="shared" si="921"/>
        <v/>
      </c>
      <c r="AL440" s="195" t="str">
        <f t="shared" si="921"/>
        <v/>
      </c>
      <c r="AM440" s="195" t="str">
        <f t="shared" si="921"/>
        <v/>
      </c>
      <c r="AN440" s="195" t="str">
        <f t="shared" si="921"/>
        <v/>
      </c>
      <c r="AO440" s="195" t="str">
        <f t="shared" si="921"/>
        <v/>
      </c>
      <c r="AP440" s="195" t="str">
        <f t="shared" si="921"/>
        <v/>
      </c>
      <c r="AQ440" s="196" t="str">
        <f>IF(J440&gt;0,"",IF(J441&gt;0,1,""))</f>
        <v/>
      </c>
      <c r="AR440" s="196" t="str">
        <f>IF(J440="","",IF(C440&gt;0,"",1))</f>
        <v/>
      </c>
      <c r="AS440" s="195" t="str">
        <f t="shared" si="940"/>
        <v/>
      </c>
      <c r="AT440" s="195" t="str">
        <f t="shared" si="940"/>
        <v/>
      </c>
      <c r="AU440" s="195" t="str">
        <f t="shared" si="940"/>
        <v/>
      </c>
      <c r="AV440" s="195" t="str">
        <f t="shared" si="940"/>
        <v/>
      </c>
      <c r="AW440" s="196">
        <f>COUNTIF($C$14:C440,C440)</f>
        <v>0</v>
      </c>
      <c r="AX440" s="195" t="str">
        <f t="shared" si="941"/>
        <v/>
      </c>
      <c r="AY440" s="195" t="str">
        <f t="shared" si="941"/>
        <v/>
      </c>
      <c r="AZ440" s="195" t="str">
        <f t="shared" si="941"/>
        <v/>
      </c>
      <c r="BA440" s="195" t="str">
        <f t="shared" si="941"/>
        <v/>
      </c>
    </row>
    <row r="441" spans="1:53" s="17" customFormat="1" ht="18" customHeight="1" thickBot="1">
      <c r="A441" s="344"/>
      <c r="B441" s="398"/>
      <c r="C441" s="400"/>
      <c r="D441" s="400"/>
      <c r="E441" s="400"/>
      <c r="F441" s="98" t="str">
        <f>IF(C440&gt;0,VLOOKUP(C440,女子登録情報!$A$1:$H$2000,5,0),"")</f>
        <v/>
      </c>
      <c r="G441" s="353"/>
      <c r="H441" s="353"/>
      <c r="I441" s="9" t="s">
        <v>33</v>
      </c>
      <c r="J441" s="99"/>
      <c r="K441" s="7" t="str">
        <f>IF(J441&gt;0,VLOOKUP(J441,女子登録情報!$J$2:$K$21,2,0),"")</f>
        <v/>
      </c>
      <c r="L441" s="9" t="s">
        <v>34</v>
      </c>
      <c r="M441" s="213"/>
      <c r="N441" s="101" t="str">
        <f t="shared" si="864"/>
        <v/>
      </c>
      <c r="O441" s="197"/>
      <c r="P441" s="387"/>
      <c r="Q441" s="388"/>
      <c r="R441" s="389"/>
      <c r="S441" s="330"/>
      <c r="T441" s="330"/>
      <c r="Y441" s="195" t="str">
        <f>IF(C440="","",COUNTIF($B$14:$C$462,C440))</f>
        <v/>
      </c>
      <c r="Z441" s="195" t="str">
        <f t="shared" ref="Z441" si="962">IF(C440="","",COUNTIF($J$14:$J$463,J441))</f>
        <v/>
      </c>
      <c r="AA441" s="195" t="str">
        <f t="shared" ref="AA441" si="963">IF(C440="","",IF(AND(Y441&gt;1,Z441&gt;1),1,""))</f>
        <v/>
      </c>
      <c r="AB441" s="195" t="str">
        <f t="shared" si="872"/>
        <v/>
      </c>
      <c r="AC441" s="195" t="str">
        <f t="shared" si="873"/>
        <v/>
      </c>
      <c r="AD441" s="195" t="str">
        <f t="shared" si="874"/>
        <v/>
      </c>
      <c r="AE441" s="195" t="str">
        <f t="shared" si="874"/>
        <v/>
      </c>
      <c r="AF441" s="195" t="str">
        <f t="shared" si="921"/>
        <v/>
      </c>
      <c r="AG441" s="195" t="str">
        <f t="shared" si="921"/>
        <v/>
      </c>
      <c r="AH441" s="195" t="str">
        <f t="shared" si="921"/>
        <v/>
      </c>
      <c r="AI441" s="195" t="str">
        <f t="shared" si="921"/>
        <v/>
      </c>
      <c r="AJ441" s="195" t="str">
        <f t="shared" si="921"/>
        <v/>
      </c>
      <c r="AK441" s="195" t="str">
        <f t="shared" si="921"/>
        <v/>
      </c>
      <c r="AL441" s="195" t="str">
        <f t="shared" si="921"/>
        <v/>
      </c>
      <c r="AM441" s="195" t="str">
        <f t="shared" si="921"/>
        <v/>
      </c>
      <c r="AN441" s="195" t="str">
        <f t="shared" si="921"/>
        <v/>
      </c>
      <c r="AO441" s="195" t="str">
        <f t="shared" si="921"/>
        <v/>
      </c>
      <c r="AP441" s="195" t="str">
        <f t="shared" si="921"/>
        <v/>
      </c>
      <c r="AQ441" s="196" t="str">
        <f>IF(J441&gt;0,"",IF(J442&gt;0,1,""))</f>
        <v/>
      </c>
      <c r="AR441" s="196" t="str">
        <f>IF(J441="","",IF(C440&gt;0,"",1))</f>
        <v/>
      </c>
      <c r="AS441" s="195" t="str">
        <f t="shared" si="940"/>
        <v/>
      </c>
      <c r="AT441" s="195" t="str">
        <f t="shared" si="940"/>
        <v/>
      </c>
      <c r="AU441" s="195" t="str">
        <f t="shared" si="940"/>
        <v/>
      </c>
      <c r="AV441" s="195" t="str">
        <f t="shared" si="940"/>
        <v/>
      </c>
      <c r="AW441" s="196"/>
      <c r="AX441" s="195" t="str">
        <f t="shared" si="941"/>
        <v/>
      </c>
      <c r="AY441" s="195" t="str">
        <f t="shared" si="941"/>
        <v/>
      </c>
      <c r="AZ441" s="195" t="str">
        <f t="shared" si="941"/>
        <v/>
      </c>
      <c r="BA441" s="195" t="str">
        <f t="shared" si="941"/>
        <v/>
      </c>
    </row>
    <row r="442" spans="1:53" s="17" customFormat="1" ht="18" customHeight="1" thickBot="1">
      <c r="A442" s="345"/>
      <c r="B442" s="401" t="s">
        <v>35</v>
      </c>
      <c r="C442" s="392"/>
      <c r="D442" s="102"/>
      <c r="E442" s="102"/>
      <c r="F442" s="103"/>
      <c r="G442" s="354"/>
      <c r="H442" s="354"/>
      <c r="I442" s="10" t="s">
        <v>36</v>
      </c>
      <c r="J442" s="100"/>
      <c r="K442" s="11" t="str">
        <f>IF(J442&gt;0,VLOOKUP(J442,女子登録情報!$J$2:$K$21,2,0),"")</f>
        <v/>
      </c>
      <c r="L442" s="12" t="s">
        <v>37</v>
      </c>
      <c r="M442" s="214"/>
      <c r="N442" s="101" t="str">
        <f t="shared" si="864"/>
        <v/>
      </c>
      <c r="O442" s="200"/>
      <c r="P442" s="394"/>
      <c r="Q442" s="395"/>
      <c r="R442" s="396"/>
      <c r="S442" s="331"/>
      <c r="T442" s="331"/>
      <c r="Y442" s="195" t="str">
        <f>IF(C440="","",COUNTIF($B$14:$C$462,C440))</f>
        <v/>
      </c>
      <c r="Z442" s="195" t="str">
        <f t="shared" ref="Z442" si="964">IF(C440="","",COUNTIF($J$14:$J$463,J442))</f>
        <v/>
      </c>
      <c r="AA442" s="195" t="str">
        <f t="shared" ref="AA442" si="965">IF(C440="","",IF(AND(Y442&gt;1,Z442&gt;1),1,""))</f>
        <v/>
      </c>
      <c r="AB442" s="195" t="str">
        <f t="shared" si="872"/>
        <v/>
      </c>
      <c r="AC442" s="195" t="str">
        <f t="shared" si="873"/>
        <v/>
      </c>
      <c r="AD442" s="195" t="str">
        <f t="shared" si="874"/>
        <v/>
      </c>
      <c r="AE442" s="195" t="str">
        <f t="shared" si="874"/>
        <v/>
      </c>
      <c r="AF442" s="195" t="str">
        <f t="shared" si="921"/>
        <v/>
      </c>
      <c r="AG442" s="195" t="str">
        <f t="shared" si="921"/>
        <v/>
      </c>
      <c r="AH442" s="195" t="str">
        <f t="shared" si="921"/>
        <v/>
      </c>
      <c r="AI442" s="195" t="str">
        <f t="shared" si="921"/>
        <v/>
      </c>
      <c r="AJ442" s="195" t="str">
        <f t="shared" si="921"/>
        <v/>
      </c>
      <c r="AK442" s="195" t="str">
        <f t="shared" si="921"/>
        <v/>
      </c>
      <c r="AL442" s="195" t="str">
        <f t="shared" si="921"/>
        <v/>
      </c>
      <c r="AM442" s="195" t="str">
        <f t="shared" si="921"/>
        <v/>
      </c>
      <c r="AN442" s="195" t="str">
        <f t="shared" si="921"/>
        <v/>
      </c>
      <c r="AO442" s="195" t="str">
        <f t="shared" si="921"/>
        <v/>
      </c>
      <c r="AP442" s="195" t="str">
        <f t="shared" si="921"/>
        <v/>
      </c>
      <c r="AQ442" s="196" t="str">
        <f>IF(C440="","",IF(S440&gt;0,"",IF(T440&gt;0,"",IF(COUNTBLANK(J440:J442)&lt;3,"",1))))</f>
        <v/>
      </c>
      <c r="AR442" s="196" t="str">
        <f>IF(J442="","",IF(C440&gt;0,"",1))</f>
        <v/>
      </c>
      <c r="AS442" s="195" t="str">
        <f t="shared" si="940"/>
        <v/>
      </c>
      <c r="AT442" s="195" t="str">
        <f t="shared" si="940"/>
        <v/>
      </c>
      <c r="AU442" s="195" t="str">
        <f t="shared" si="940"/>
        <v/>
      </c>
      <c r="AV442" s="195" t="str">
        <f t="shared" si="940"/>
        <v/>
      </c>
      <c r="AW442" s="196"/>
      <c r="AX442" s="195" t="str">
        <f t="shared" si="941"/>
        <v/>
      </c>
      <c r="AY442" s="195" t="str">
        <f t="shared" si="941"/>
        <v/>
      </c>
      <c r="AZ442" s="195" t="str">
        <f t="shared" si="941"/>
        <v/>
      </c>
      <c r="BA442" s="195" t="str">
        <f t="shared" si="941"/>
        <v/>
      </c>
    </row>
    <row r="443" spans="1:53" s="17" customFormat="1" ht="18" customHeight="1" thickTop="1" thickBot="1">
      <c r="A443" s="343">
        <v>144</v>
      </c>
      <c r="B443" s="397" t="s">
        <v>1234</v>
      </c>
      <c r="C443" s="399"/>
      <c r="D443" s="399" t="str">
        <f>IF(C443&gt;0,VLOOKUP(C443,女子登録情報!$A$1:$H$2000,3,0),"")</f>
        <v/>
      </c>
      <c r="E443" s="399" t="str">
        <f>IF(C443&gt;0,VLOOKUP(C443,女子登録情報!$A$1:$H$2000,4,0),"")</f>
        <v/>
      </c>
      <c r="F443" s="97" t="str">
        <f>IF(C443&gt;0,VLOOKUP(C443,女子登録情報!$A$1:$H$2000,8,0),"")</f>
        <v/>
      </c>
      <c r="G443" s="352" t="e">
        <f>IF(F444&gt;0,VLOOKUP(F444,女子登録情報!$M$2:$N$48,2,0),"")</f>
        <v>#N/A</v>
      </c>
      <c r="H443" s="352" t="str">
        <f>IF(C443&gt;0,TEXT(C443,"100000000"),"")</f>
        <v/>
      </c>
      <c r="I443" s="6" t="s">
        <v>29</v>
      </c>
      <c r="J443" s="99"/>
      <c r="K443" s="7" t="str">
        <f>IF(J443&gt;0,VLOOKUP(J443,女子登録情報!$J$1:$K$21,2,0),"")</f>
        <v/>
      </c>
      <c r="L443" s="6" t="s">
        <v>32</v>
      </c>
      <c r="M443" s="205"/>
      <c r="N443" s="101" t="str">
        <f t="shared" si="864"/>
        <v/>
      </c>
      <c r="O443" s="197"/>
      <c r="P443" s="373"/>
      <c r="Q443" s="374"/>
      <c r="R443" s="375"/>
      <c r="S443" s="329" t="str">
        <f>IF(C443="","",IF(COUNTIF('様式Ⅱ(女子4×100mR)'!$C$18:$C$29,C443)=0,"",$A$5))</f>
        <v/>
      </c>
      <c r="T443" s="329" t="str">
        <f>IF(C443="","",IF(COUNTIF('様式Ⅱ(女子4×400mR)'!$C$18:$C$29,C443)=0,"",$A$5))</f>
        <v/>
      </c>
      <c r="Y443" s="195" t="str">
        <f>IF(C443="","",COUNTIF($B$14:$C$462,C443))</f>
        <v/>
      </c>
      <c r="Z443" s="195" t="str">
        <f t="shared" ref="Z443" si="966">IF(C443="","",COUNTIF($J$14:$J$463,J443))</f>
        <v/>
      </c>
      <c r="AA443" s="195" t="str">
        <f t="shared" ref="AA443" si="967">IF(C443="","",IF(AND(Y443&gt;1,Z443&gt;1),1,""))</f>
        <v/>
      </c>
      <c r="AB443" s="195" t="str">
        <f t="shared" si="872"/>
        <v/>
      </c>
      <c r="AC443" s="195" t="str">
        <f t="shared" si="873"/>
        <v/>
      </c>
      <c r="AD443" s="195" t="str">
        <f t="shared" si="874"/>
        <v/>
      </c>
      <c r="AE443" s="195" t="str">
        <f t="shared" si="874"/>
        <v/>
      </c>
      <c r="AF443" s="195" t="str">
        <f t="shared" si="921"/>
        <v/>
      </c>
      <c r="AG443" s="195" t="str">
        <f t="shared" si="921"/>
        <v/>
      </c>
      <c r="AH443" s="195" t="str">
        <f t="shared" si="921"/>
        <v/>
      </c>
      <c r="AI443" s="195" t="str">
        <f t="shared" si="921"/>
        <v/>
      </c>
      <c r="AJ443" s="195" t="str">
        <f t="shared" si="921"/>
        <v/>
      </c>
      <c r="AK443" s="195" t="str">
        <f t="shared" si="921"/>
        <v/>
      </c>
      <c r="AL443" s="195" t="str">
        <f t="shared" si="921"/>
        <v/>
      </c>
      <c r="AM443" s="195" t="str">
        <f t="shared" si="921"/>
        <v/>
      </c>
      <c r="AN443" s="195" t="str">
        <f t="shared" si="921"/>
        <v/>
      </c>
      <c r="AO443" s="195" t="str">
        <f t="shared" si="921"/>
        <v/>
      </c>
      <c r="AP443" s="195" t="str">
        <f t="shared" si="921"/>
        <v/>
      </c>
      <c r="AQ443" s="196" t="str">
        <f>IF(J443&gt;0,"",IF(J444&gt;0,1,""))</f>
        <v/>
      </c>
      <c r="AR443" s="196" t="str">
        <f>IF(J443="","",IF(C443&gt;0,"",1))</f>
        <v/>
      </c>
      <c r="AS443" s="195" t="str">
        <f t="shared" si="940"/>
        <v/>
      </c>
      <c r="AT443" s="195" t="str">
        <f t="shared" si="940"/>
        <v/>
      </c>
      <c r="AU443" s="195" t="str">
        <f t="shared" si="940"/>
        <v/>
      </c>
      <c r="AV443" s="195" t="str">
        <f t="shared" si="940"/>
        <v/>
      </c>
      <c r="AW443" s="196">
        <f>COUNTIF($C$14:C443,C443)</f>
        <v>0</v>
      </c>
      <c r="AX443" s="195" t="str">
        <f t="shared" si="941"/>
        <v/>
      </c>
      <c r="AY443" s="195" t="str">
        <f t="shared" si="941"/>
        <v/>
      </c>
      <c r="AZ443" s="195" t="str">
        <f t="shared" si="941"/>
        <v/>
      </c>
      <c r="BA443" s="195" t="str">
        <f t="shared" si="941"/>
        <v/>
      </c>
    </row>
    <row r="444" spans="1:53" s="17" customFormat="1" ht="18" customHeight="1" thickBot="1">
      <c r="A444" s="344"/>
      <c r="B444" s="398"/>
      <c r="C444" s="400"/>
      <c r="D444" s="400"/>
      <c r="E444" s="400"/>
      <c r="F444" s="98" t="str">
        <f>IF(C443&gt;0,VLOOKUP(C443,女子登録情報!$A$1:$H$2000,5,0),"")</f>
        <v/>
      </c>
      <c r="G444" s="353"/>
      <c r="H444" s="353"/>
      <c r="I444" s="9" t="s">
        <v>33</v>
      </c>
      <c r="J444" s="99"/>
      <c r="K444" s="7" t="str">
        <f>IF(J444&gt;0,VLOOKUP(J444,女子登録情報!$J$2:$K$21,2,0),"")</f>
        <v/>
      </c>
      <c r="L444" s="9" t="s">
        <v>34</v>
      </c>
      <c r="M444" s="213"/>
      <c r="N444" s="101" t="str">
        <f t="shared" si="864"/>
        <v/>
      </c>
      <c r="O444" s="197"/>
      <c r="P444" s="387"/>
      <c r="Q444" s="388"/>
      <c r="R444" s="389"/>
      <c r="S444" s="330"/>
      <c r="T444" s="330"/>
      <c r="Y444" s="195" t="str">
        <f>IF(C443="","",COUNTIF($B$14:$C$462,C443))</f>
        <v/>
      </c>
      <c r="Z444" s="195" t="str">
        <f t="shared" ref="Z444" si="968">IF(C443="","",COUNTIF($J$14:$J$463,J444))</f>
        <v/>
      </c>
      <c r="AA444" s="195" t="str">
        <f t="shared" ref="AA444" si="969">IF(C443="","",IF(AND(Y444&gt;1,Z444&gt;1),1,""))</f>
        <v/>
      </c>
      <c r="AB444" s="195" t="str">
        <f t="shared" si="872"/>
        <v/>
      </c>
      <c r="AC444" s="195" t="str">
        <f t="shared" si="873"/>
        <v/>
      </c>
      <c r="AD444" s="195" t="str">
        <f t="shared" si="874"/>
        <v/>
      </c>
      <c r="AE444" s="195" t="str">
        <f t="shared" si="874"/>
        <v/>
      </c>
      <c r="AF444" s="195" t="str">
        <f t="shared" si="921"/>
        <v/>
      </c>
      <c r="AG444" s="195" t="str">
        <f t="shared" si="921"/>
        <v/>
      </c>
      <c r="AH444" s="195" t="str">
        <f t="shared" si="921"/>
        <v/>
      </c>
      <c r="AI444" s="195" t="str">
        <f t="shared" si="921"/>
        <v/>
      </c>
      <c r="AJ444" s="195" t="str">
        <f t="shared" si="921"/>
        <v/>
      </c>
      <c r="AK444" s="195" t="str">
        <f t="shared" si="921"/>
        <v/>
      </c>
      <c r="AL444" s="195" t="str">
        <f t="shared" si="921"/>
        <v/>
      </c>
      <c r="AM444" s="195" t="str">
        <f t="shared" si="921"/>
        <v/>
      </c>
      <c r="AN444" s="195" t="str">
        <f t="shared" si="921"/>
        <v/>
      </c>
      <c r="AO444" s="195" t="str">
        <f t="shared" si="921"/>
        <v/>
      </c>
      <c r="AP444" s="195" t="str">
        <f t="shared" ref="AF444:AP463" si="970">IF($J444="","",COUNTIF($M444,AP$13))</f>
        <v/>
      </c>
      <c r="AQ444" s="196" t="str">
        <f>IF(J444&gt;0,"",IF(J445&gt;0,1,""))</f>
        <v/>
      </c>
      <c r="AR444" s="196" t="str">
        <f>IF(J444="","",IF(C443&gt;0,"",1))</f>
        <v/>
      </c>
      <c r="AS444" s="195" t="str">
        <f t="shared" si="940"/>
        <v/>
      </c>
      <c r="AT444" s="195" t="str">
        <f t="shared" si="940"/>
        <v/>
      </c>
      <c r="AU444" s="195" t="str">
        <f t="shared" si="940"/>
        <v/>
      </c>
      <c r="AV444" s="195" t="str">
        <f t="shared" si="940"/>
        <v/>
      </c>
      <c r="AW444" s="196"/>
      <c r="AX444" s="195" t="str">
        <f t="shared" si="941"/>
        <v/>
      </c>
      <c r="AY444" s="195" t="str">
        <f t="shared" si="941"/>
        <v/>
      </c>
      <c r="AZ444" s="195" t="str">
        <f t="shared" si="941"/>
        <v/>
      </c>
      <c r="BA444" s="195" t="str">
        <f t="shared" si="941"/>
        <v/>
      </c>
    </row>
    <row r="445" spans="1:53" s="17" customFormat="1" ht="18" customHeight="1" thickBot="1">
      <c r="A445" s="345"/>
      <c r="B445" s="401" t="s">
        <v>35</v>
      </c>
      <c r="C445" s="392"/>
      <c r="D445" s="102"/>
      <c r="E445" s="102"/>
      <c r="F445" s="103"/>
      <c r="G445" s="354"/>
      <c r="H445" s="354"/>
      <c r="I445" s="10" t="s">
        <v>36</v>
      </c>
      <c r="J445" s="100"/>
      <c r="K445" s="11" t="str">
        <f>IF(J445&gt;0,VLOOKUP(J445,女子登録情報!$J$2:$K$21,2,0),"")</f>
        <v/>
      </c>
      <c r="L445" s="12" t="s">
        <v>37</v>
      </c>
      <c r="M445" s="214"/>
      <c r="N445" s="101" t="str">
        <f t="shared" si="864"/>
        <v/>
      </c>
      <c r="O445" s="200"/>
      <c r="P445" s="394"/>
      <c r="Q445" s="395"/>
      <c r="R445" s="396"/>
      <c r="S445" s="331"/>
      <c r="T445" s="331"/>
      <c r="Y445" s="195" t="str">
        <f>IF(C443="","",COUNTIF($B$14:$C$462,C443))</f>
        <v/>
      </c>
      <c r="Z445" s="195" t="str">
        <f t="shared" ref="Z445" si="971">IF(C443="","",COUNTIF($J$14:$J$463,J445))</f>
        <v/>
      </c>
      <c r="AA445" s="195" t="str">
        <f t="shared" ref="AA445" si="972">IF(C443="","",IF(AND(Y445&gt;1,Z445&gt;1),1,""))</f>
        <v/>
      </c>
      <c r="AB445" s="195" t="str">
        <f t="shared" si="872"/>
        <v/>
      </c>
      <c r="AC445" s="195" t="str">
        <f t="shared" si="873"/>
        <v/>
      </c>
      <c r="AD445" s="195" t="str">
        <f t="shared" si="874"/>
        <v/>
      </c>
      <c r="AE445" s="195" t="str">
        <f t="shared" si="874"/>
        <v/>
      </c>
      <c r="AF445" s="195" t="str">
        <f t="shared" si="970"/>
        <v/>
      </c>
      <c r="AG445" s="195" t="str">
        <f t="shared" si="970"/>
        <v/>
      </c>
      <c r="AH445" s="195" t="str">
        <f t="shared" si="970"/>
        <v/>
      </c>
      <c r="AI445" s="195" t="str">
        <f t="shared" si="970"/>
        <v/>
      </c>
      <c r="AJ445" s="195" t="str">
        <f t="shared" si="970"/>
        <v/>
      </c>
      <c r="AK445" s="195" t="str">
        <f t="shared" si="970"/>
        <v/>
      </c>
      <c r="AL445" s="195" t="str">
        <f t="shared" si="970"/>
        <v/>
      </c>
      <c r="AM445" s="195" t="str">
        <f t="shared" si="970"/>
        <v/>
      </c>
      <c r="AN445" s="195" t="str">
        <f t="shared" si="970"/>
        <v/>
      </c>
      <c r="AO445" s="195" t="str">
        <f t="shared" si="970"/>
        <v/>
      </c>
      <c r="AP445" s="195" t="str">
        <f t="shared" si="970"/>
        <v/>
      </c>
      <c r="AQ445" s="196" t="str">
        <f>IF(C443="","",IF(S443&gt;0,"",IF(T443&gt;0,"",IF(COUNTBLANK(J443:J445)&lt;3,"",1))))</f>
        <v/>
      </c>
      <c r="AR445" s="196" t="str">
        <f>IF(J445="","",IF(C443&gt;0,"",1))</f>
        <v/>
      </c>
      <c r="AS445" s="195" t="str">
        <f t="shared" si="940"/>
        <v/>
      </c>
      <c r="AT445" s="195" t="str">
        <f t="shared" si="940"/>
        <v/>
      </c>
      <c r="AU445" s="195" t="str">
        <f t="shared" si="940"/>
        <v/>
      </c>
      <c r="AV445" s="195" t="str">
        <f t="shared" si="940"/>
        <v/>
      </c>
      <c r="AW445" s="196"/>
      <c r="AX445" s="195" t="str">
        <f t="shared" si="941"/>
        <v/>
      </c>
      <c r="AY445" s="195" t="str">
        <f t="shared" si="941"/>
        <v/>
      </c>
      <c r="AZ445" s="195" t="str">
        <f t="shared" si="941"/>
        <v/>
      </c>
      <c r="BA445" s="195" t="str">
        <f t="shared" si="941"/>
        <v/>
      </c>
    </row>
    <row r="446" spans="1:53" s="17" customFormat="1" ht="18" customHeight="1" thickTop="1" thickBot="1">
      <c r="A446" s="343">
        <v>145</v>
      </c>
      <c r="B446" s="397" t="s">
        <v>1234</v>
      </c>
      <c r="C446" s="399"/>
      <c r="D446" s="399" t="str">
        <f>IF(C446&gt;0,VLOOKUP(C446,女子登録情報!$A$1:$H$2000,3,0),"")</f>
        <v/>
      </c>
      <c r="E446" s="399" t="str">
        <f>IF(C446&gt;0,VLOOKUP(C446,女子登録情報!$A$1:$H$2000,4,0),"")</f>
        <v/>
      </c>
      <c r="F446" s="97" t="str">
        <f>IF(C446&gt;0,VLOOKUP(C446,女子登録情報!$A$1:$H$2000,8,0),"")</f>
        <v/>
      </c>
      <c r="G446" s="352" t="e">
        <f>IF(F447&gt;0,VLOOKUP(F447,女子登録情報!$M$2:$N$48,2,0),"")</f>
        <v>#N/A</v>
      </c>
      <c r="H446" s="352" t="str">
        <f>IF(C446&gt;0,TEXT(C446,"100000000"),"")</f>
        <v/>
      </c>
      <c r="I446" s="6" t="s">
        <v>29</v>
      </c>
      <c r="J446" s="99"/>
      <c r="K446" s="7" t="str">
        <f>IF(J446&gt;0,VLOOKUP(J446,女子登録情報!$J$1:$K$21,2,0),"")</f>
        <v/>
      </c>
      <c r="L446" s="6" t="s">
        <v>32</v>
      </c>
      <c r="M446" s="205"/>
      <c r="N446" s="101" t="str">
        <f t="shared" si="864"/>
        <v/>
      </c>
      <c r="O446" s="197"/>
      <c r="P446" s="373"/>
      <c r="Q446" s="374"/>
      <c r="R446" s="375"/>
      <c r="S446" s="329" t="str">
        <f>IF(C446="","",IF(COUNTIF('様式Ⅱ(女子4×100mR)'!$C$18:$C$29,C446)=0,"",$A$5))</f>
        <v/>
      </c>
      <c r="T446" s="329" t="str">
        <f>IF(C446="","",IF(COUNTIF('様式Ⅱ(女子4×400mR)'!$C$18:$C$29,C446)=0,"",$A$5))</f>
        <v/>
      </c>
      <c r="Y446" s="195" t="str">
        <f>IF(C446="","",COUNTIF($B$14:$C$462,C446))</f>
        <v/>
      </c>
      <c r="Z446" s="195" t="str">
        <f t="shared" ref="Z446" si="973">IF(C446="","",COUNTIF($J$14:$J$463,J446))</f>
        <v/>
      </c>
      <c r="AA446" s="195" t="str">
        <f t="shared" ref="AA446" si="974">IF(C446="","",IF(AND(Y446&gt;1,Z446&gt;1),1,""))</f>
        <v/>
      </c>
      <c r="AB446" s="195" t="str">
        <f t="shared" si="872"/>
        <v/>
      </c>
      <c r="AC446" s="195" t="str">
        <f t="shared" si="873"/>
        <v/>
      </c>
      <c r="AD446" s="195" t="str">
        <f t="shared" si="874"/>
        <v/>
      </c>
      <c r="AE446" s="195" t="str">
        <f t="shared" si="874"/>
        <v/>
      </c>
      <c r="AF446" s="195" t="str">
        <f t="shared" si="970"/>
        <v/>
      </c>
      <c r="AG446" s="195" t="str">
        <f t="shared" si="970"/>
        <v/>
      </c>
      <c r="AH446" s="195" t="str">
        <f t="shared" si="970"/>
        <v/>
      </c>
      <c r="AI446" s="195" t="str">
        <f t="shared" si="970"/>
        <v/>
      </c>
      <c r="AJ446" s="195" t="str">
        <f t="shared" si="970"/>
        <v/>
      </c>
      <c r="AK446" s="195" t="str">
        <f t="shared" si="970"/>
        <v/>
      </c>
      <c r="AL446" s="195" t="str">
        <f t="shared" si="970"/>
        <v/>
      </c>
      <c r="AM446" s="195" t="str">
        <f t="shared" si="970"/>
        <v/>
      </c>
      <c r="AN446" s="195" t="str">
        <f t="shared" si="970"/>
        <v/>
      </c>
      <c r="AO446" s="195" t="str">
        <f t="shared" si="970"/>
        <v/>
      </c>
      <c r="AP446" s="195" t="str">
        <f t="shared" si="970"/>
        <v/>
      </c>
      <c r="AQ446" s="196" t="str">
        <f>IF(J446&gt;0,"",IF(J447&gt;0,1,""))</f>
        <v/>
      </c>
      <c r="AR446" s="196" t="str">
        <f>IF(J446="","",IF(C446&gt;0,"",1))</f>
        <v/>
      </c>
      <c r="AS446" s="195" t="str">
        <f t="shared" ref="AS446:AV461" si="975">IF($J446="","",COUNTIF($M446,AS$13))</f>
        <v/>
      </c>
      <c r="AT446" s="195" t="str">
        <f t="shared" si="975"/>
        <v/>
      </c>
      <c r="AU446" s="195" t="str">
        <f t="shared" si="975"/>
        <v/>
      </c>
      <c r="AV446" s="195" t="str">
        <f t="shared" si="975"/>
        <v/>
      </c>
      <c r="AW446" s="196">
        <f>COUNTIF($C$14:C446,C446)</f>
        <v>0</v>
      </c>
      <c r="AX446" s="195" t="str">
        <f t="shared" ref="AX446:BA461" si="976">IF($J446="","",COUNTIF($M446,AX$13))</f>
        <v/>
      </c>
      <c r="AY446" s="195" t="str">
        <f t="shared" si="976"/>
        <v/>
      </c>
      <c r="AZ446" s="195" t="str">
        <f t="shared" si="976"/>
        <v/>
      </c>
      <c r="BA446" s="195" t="str">
        <f t="shared" si="976"/>
        <v/>
      </c>
    </row>
    <row r="447" spans="1:53" s="17" customFormat="1" ht="18" customHeight="1" thickBot="1">
      <c r="A447" s="344"/>
      <c r="B447" s="398"/>
      <c r="C447" s="400"/>
      <c r="D447" s="400"/>
      <c r="E447" s="400"/>
      <c r="F447" s="98" t="str">
        <f>IF(C446&gt;0,VLOOKUP(C446,女子登録情報!$A$1:$H$2000,5,0),"")</f>
        <v/>
      </c>
      <c r="G447" s="353"/>
      <c r="H447" s="353"/>
      <c r="I447" s="9" t="s">
        <v>33</v>
      </c>
      <c r="J447" s="99"/>
      <c r="K447" s="7" t="str">
        <f>IF(J447&gt;0,VLOOKUP(J447,女子登録情報!$J$2:$K$21,2,0),"")</f>
        <v/>
      </c>
      <c r="L447" s="9" t="s">
        <v>34</v>
      </c>
      <c r="M447" s="213"/>
      <c r="N447" s="101" t="str">
        <f t="shared" si="864"/>
        <v/>
      </c>
      <c r="O447" s="197"/>
      <c r="P447" s="387"/>
      <c r="Q447" s="388"/>
      <c r="R447" s="389"/>
      <c r="S447" s="330"/>
      <c r="T447" s="330"/>
      <c r="Y447" s="195" t="str">
        <f>IF(C446="","",COUNTIF($B$14:$C$462,C446))</f>
        <v/>
      </c>
      <c r="Z447" s="195" t="str">
        <f t="shared" ref="Z447" si="977">IF(C446="","",COUNTIF($J$14:$J$463,J447))</f>
        <v/>
      </c>
      <c r="AA447" s="195" t="str">
        <f t="shared" ref="AA447" si="978">IF(C446="","",IF(AND(Y447&gt;1,Z447&gt;1),1,""))</f>
        <v/>
      </c>
      <c r="AB447" s="195" t="str">
        <f t="shared" si="872"/>
        <v/>
      </c>
      <c r="AC447" s="195" t="str">
        <f t="shared" si="873"/>
        <v/>
      </c>
      <c r="AD447" s="195" t="str">
        <f t="shared" si="874"/>
        <v/>
      </c>
      <c r="AE447" s="195" t="str">
        <f t="shared" si="874"/>
        <v/>
      </c>
      <c r="AF447" s="195" t="str">
        <f t="shared" si="970"/>
        <v/>
      </c>
      <c r="AG447" s="195" t="str">
        <f t="shared" si="970"/>
        <v/>
      </c>
      <c r="AH447" s="195" t="str">
        <f t="shared" si="970"/>
        <v/>
      </c>
      <c r="AI447" s="195" t="str">
        <f t="shared" si="970"/>
        <v/>
      </c>
      <c r="AJ447" s="195" t="str">
        <f t="shared" si="970"/>
        <v/>
      </c>
      <c r="AK447" s="195" t="str">
        <f t="shared" si="970"/>
        <v/>
      </c>
      <c r="AL447" s="195" t="str">
        <f t="shared" si="970"/>
        <v/>
      </c>
      <c r="AM447" s="195" t="str">
        <f t="shared" si="970"/>
        <v/>
      </c>
      <c r="AN447" s="195" t="str">
        <f t="shared" si="970"/>
        <v/>
      </c>
      <c r="AO447" s="195" t="str">
        <f t="shared" si="970"/>
        <v/>
      </c>
      <c r="AP447" s="195" t="str">
        <f t="shared" si="970"/>
        <v/>
      </c>
      <c r="AQ447" s="196" t="str">
        <f>IF(J447&gt;0,"",IF(J448&gt;0,1,""))</f>
        <v/>
      </c>
      <c r="AR447" s="196" t="str">
        <f>IF(J447="","",IF(C446&gt;0,"",1))</f>
        <v/>
      </c>
      <c r="AS447" s="195" t="str">
        <f t="shared" si="975"/>
        <v/>
      </c>
      <c r="AT447" s="195" t="str">
        <f t="shared" si="975"/>
        <v/>
      </c>
      <c r="AU447" s="195" t="str">
        <f t="shared" si="975"/>
        <v/>
      </c>
      <c r="AV447" s="195" t="str">
        <f t="shared" si="975"/>
        <v/>
      </c>
      <c r="AW447" s="196"/>
      <c r="AX447" s="195" t="str">
        <f t="shared" si="976"/>
        <v/>
      </c>
      <c r="AY447" s="195" t="str">
        <f t="shared" si="976"/>
        <v/>
      </c>
      <c r="AZ447" s="195" t="str">
        <f t="shared" si="976"/>
        <v/>
      </c>
      <c r="BA447" s="195" t="str">
        <f t="shared" si="976"/>
        <v/>
      </c>
    </row>
    <row r="448" spans="1:53" s="17" customFormat="1" ht="18" customHeight="1" thickBot="1">
      <c r="A448" s="345"/>
      <c r="B448" s="401" t="s">
        <v>35</v>
      </c>
      <c r="C448" s="392"/>
      <c r="D448" s="102"/>
      <c r="E448" s="102"/>
      <c r="F448" s="103"/>
      <c r="G448" s="354"/>
      <c r="H448" s="354"/>
      <c r="I448" s="10" t="s">
        <v>36</v>
      </c>
      <c r="J448" s="100"/>
      <c r="K448" s="11" t="str">
        <f>IF(J448&gt;0,VLOOKUP(J448,女子登録情報!$J$2:$K$21,2,0),"")</f>
        <v/>
      </c>
      <c r="L448" s="12" t="s">
        <v>37</v>
      </c>
      <c r="M448" s="214"/>
      <c r="N448" s="101" t="str">
        <f t="shared" si="864"/>
        <v/>
      </c>
      <c r="O448" s="200"/>
      <c r="P448" s="394"/>
      <c r="Q448" s="395"/>
      <c r="R448" s="396"/>
      <c r="S448" s="331"/>
      <c r="T448" s="331"/>
      <c r="Y448" s="195" t="str">
        <f>IF(C446="","",COUNTIF($B$14:$C$462,C446))</f>
        <v/>
      </c>
      <c r="Z448" s="195" t="str">
        <f t="shared" ref="Z448" si="979">IF(C446="","",COUNTIF($J$14:$J$463,J448))</f>
        <v/>
      </c>
      <c r="AA448" s="195" t="str">
        <f t="shared" ref="AA448" si="980">IF(C446="","",IF(AND(Y448&gt;1,Z448&gt;1),1,""))</f>
        <v/>
      </c>
      <c r="AB448" s="195" t="str">
        <f t="shared" si="872"/>
        <v/>
      </c>
      <c r="AC448" s="195" t="str">
        <f t="shared" si="873"/>
        <v/>
      </c>
      <c r="AD448" s="195" t="str">
        <f t="shared" si="874"/>
        <v/>
      </c>
      <c r="AE448" s="195" t="str">
        <f t="shared" si="874"/>
        <v/>
      </c>
      <c r="AF448" s="195" t="str">
        <f t="shared" si="970"/>
        <v/>
      </c>
      <c r="AG448" s="195" t="str">
        <f t="shared" si="970"/>
        <v/>
      </c>
      <c r="AH448" s="195" t="str">
        <f t="shared" si="970"/>
        <v/>
      </c>
      <c r="AI448" s="195" t="str">
        <f t="shared" si="970"/>
        <v/>
      </c>
      <c r="AJ448" s="195" t="str">
        <f t="shared" si="970"/>
        <v/>
      </c>
      <c r="AK448" s="195" t="str">
        <f t="shared" si="970"/>
        <v/>
      </c>
      <c r="AL448" s="195" t="str">
        <f t="shared" si="970"/>
        <v/>
      </c>
      <c r="AM448" s="195" t="str">
        <f t="shared" si="970"/>
        <v/>
      </c>
      <c r="AN448" s="195" t="str">
        <f t="shared" si="970"/>
        <v/>
      </c>
      <c r="AO448" s="195" t="str">
        <f t="shared" si="970"/>
        <v/>
      </c>
      <c r="AP448" s="195" t="str">
        <f t="shared" si="970"/>
        <v/>
      </c>
      <c r="AQ448" s="196" t="str">
        <f>IF(C446="","",IF(S446&gt;0,"",IF(T446&gt;0,"",IF(COUNTBLANK(J446:J448)&lt;3,"",1))))</f>
        <v/>
      </c>
      <c r="AR448" s="196" t="str">
        <f>IF(J448="","",IF(C446&gt;0,"",1))</f>
        <v/>
      </c>
      <c r="AS448" s="195" t="str">
        <f t="shared" si="975"/>
        <v/>
      </c>
      <c r="AT448" s="195" t="str">
        <f t="shared" si="975"/>
        <v/>
      </c>
      <c r="AU448" s="195" t="str">
        <f t="shared" si="975"/>
        <v/>
      </c>
      <c r="AV448" s="195" t="str">
        <f t="shared" si="975"/>
        <v/>
      </c>
      <c r="AW448" s="196"/>
      <c r="AX448" s="195" t="str">
        <f t="shared" si="976"/>
        <v/>
      </c>
      <c r="AY448" s="195" t="str">
        <f t="shared" si="976"/>
        <v/>
      </c>
      <c r="AZ448" s="195" t="str">
        <f t="shared" si="976"/>
        <v/>
      </c>
      <c r="BA448" s="195" t="str">
        <f t="shared" si="976"/>
        <v/>
      </c>
    </row>
    <row r="449" spans="1:53" s="17" customFormat="1" ht="18" customHeight="1" thickTop="1" thickBot="1">
      <c r="A449" s="343">
        <v>146</v>
      </c>
      <c r="B449" s="397" t="s">
        <v>1234</v>
      </c>
      <c r="C449" s="399"/>
      <c r="D449" s="399" t="str">
        <f>IF(C449&gt;0,VLOOKUP(C449,女子登録情報!$A$1:$H$2000,3,0),"")</f>
        <v/>
      </c>
      <c r="E449" s="399" t="str">
        <f>IF(C449&gt;0,VLOOKUP(C449,女子登録情報!$A$1:$H$2000,4,0),"")</f>
        <v/>
      </c>
      <c r="F449" s="97" t="str">
        <f>IF(C449&gt;0,VLOOKUP(C449,女子登録情報!$A$1:$H$2000,8,0),"")</f>
        <v/>
      </c>
      <c r="G449" s="352" t="e">
        <f>IF(F450&gt;0,VLOOKUP(F450,女子登録情報!$M$2:$N$48,2,0),"")</f>
        <v>#N/A</v>
      </c>
      <c r="H449" s="352" t="str">
        <f>IF(C449&gt;0,TEXT(C449,"100000000"),"")</f>
        <v/>
      </c>
      <c r="I449" s="6" t="s">
        <v>29</v>
      </c>
      <c r="J449" s="99"/>
      <c r="K449" s="7" t="str">
        <f>IF(J449&gt;0,VLOOKUP(J449,女子登録情報!$J$1:$K$21,2,0),"")</f>
        <v/>
      </c>
      <c r="L449" s="6" t="s">
        <v>32</v>
      </c>
      <c r="M449" s="205"/>
      <c r="N449" s="101" t="str">
        <f t="shared" si="864"/>
        <v/>
      </c>
      <c r="O449" s="197"/>
      <c r="P449" s="373"/>
      <c r="Q449" s="374"/>
      <c r="R449" s="375"/>
      <c r="S449" s="329" t="str">
        <f>IF(C449="","",IF(COUNTIF('様式Ⅱ(女子4×100mR)'!$C$18:$C$29,C449)=0,"",$A$5))</f>
        <v/>
      </c>
      <c r="T449" s="329" t="str">
        <f>IF(C449="","",IF(COUNTIF('様式Ⅱ(女子4×400mR)'!$C$18:$C$29,C449)=0,"",$A$5))</f>
        <v/>
      </c>
      <c r="Y449" s="195" t="str">
        <f>IF(C449="","",COUNTIF($B$14:$C$462,C449))</f>
        <v/>
      </c>
      <c r="Z449" s="195" t="str">
        <f t="shared" ref="Z449" si="981">IF(C449="","",COUNTIF($J$14:$J$463,J449))</f>
        <v/>
      </c>
      <c r="AA449" s="195" t="str">
        <f t="shared" ref="AA449" si="982">IF(C449="","",IF(AND(Y449&gt;1,Z449&gt;1),1,""))</f>
        <v/>
      </c>
      <c r="AB449" s="195" t="str">
        <f t="shared" si="872"/>
        <v/>
      </c>
      <c r="AC449" s="195" t="str">
        <f t="shared" si="873"/>
        <v/>
      </c>
      <c r="AD449" s="195" t="str">
        <f t="shared" si="874"/>
        <v/>
      </c>
      <c r="AE449" s="195" t="str">
        <f t="shared" si="874"/>
        <v/>
      </c>
      <c r="AF449" s="195" t="str">
        <f t="shared" si="970"/>
        <v/>
      </c>
      <c r="AG449" s="195" t="str">
        <f t="shared" si="970"/>
        <v/>
      </c>
      <c r="AH449" s="195" t="str">
        <f t="shared" si="970"/>
        <v/>
      </c>
      <c r="AI449" s="195" t="str">
        <f t="shared" si="970"/>
        <v/>
      </c>
      <c r="AJ449" s="195" t="str">
        <f t="shared" si="970"/>
        <v/>
      </c>
      <c r="AK449" s="195" t="str">
        <f t="shared" si="970"/>
        <v/>
      </c>
      <c r="AL449" s="195" t="str">
        <f t="shared" si="970"/>
        <v/>
      </c>
      <c r="AM449" s="195" t="str">
        <f t="shared" si="970"/>
        <v/>
      </c>
      <c r="AN449" s="195" t="str">
        <f t="shared" si="970"/>
        <v/>
      </c>
      <c r="AO449" s="195" t="str">
        <f t="shared" si="970"/>
        <v/>
      </c>
      <c r="AP449" s="195" t="str">
        <f t="shared" si="970"/>
        <v/>
      </c>
      <c r="AQ449" s="196" t="str">
        <f>IF(J449&gt;0,"",IF(J450&gt;0,1,""))</f>
        <v/>
      </c>
      <c r="AR449" s="196" t="str">
        <f>IF(J449="","",IF(C449&gt;0,"",1))</f>
        <v/>
      </c>
      <c r="AS449" s="195" t="str">
        <f t="shared" si="975"/>
        <v/>
      </c>
      <c r="AT449" s="195" t="str">
        <f t="shared" si="975"/>
        <v/>
      </c>
      <c r="AU449" s="195" t="str">
        <f t="shared" si="975"/>
        <v/>
      </c>
      <c r="AV449" s="195" t="str">
        <f t="shared" si="975"/>
        <v/>
      </c>
      <c r="AW449" s="196">
        <f>COUNTIF($C$14:C449,C449)</f>
        <v>0</v>
      </c>
      <c r="AX449" s="195" t="str">
        <f t="shared" si="976"/>
        <v/>
      </c>
      <c r="AY449" s="195" t="str">
        <f t="shared" si="976"/>
        <v/>
      </c>
      <c r="AZ449" s="195" t="str">
        <f t="shared" si="976"/>
        <v/>
      </c>
      <c r="BA449" s="195" t="str">
        <f t="shared" si="976"/>
        <v/>
      </c>
    </row>
    <row r="450" spans="1:53" s="17" customFormat="1" ht="18" customHeight="1" thickBot="1">
      <c r="A450" s="344"/>
      <c r="B450" s="398"/>
      <c r="C450" s="400"/>
      <c r="D450" s="400"/>
      <c r="E450" s="400"/>
      <c r="F450" s="98" t="str">
        <f>IF(C449&gt;0,VLOOKUP(C449,女子登録情報!$A$1:$H$2000,5,0),"")</f>
        <v/>
      </c>
      <c r="G450" s="353"/>
      <c r="H450" s="353"/>
      <c r="I450" s="9" t="s">
        <v>33</v>
      </c>
      <c r="J450" s="99"/>
      <c r="K450" s="7" t="str">
        <f>IF(J450&gt;0,VLOOKUP(J450,女子登録情報!$J$2:$K$21,2,0),"")</f>
        <v/>
      </c>
      <c r="L450" s="9" t="s">
        <v>34</v>
      </c>
      <c r="M450" s="213"/>
      <c r="N450" s="101" t="str">
        <f t="shared" si="864"/>
        <v/>
      </c>
      <c r="O450" s="197"/>
      <c r="P450" s="387"/>
      <c r="Q450" s="388"/>
      <c r="R450" s="389"/>
      <c r="S450" s="330"/>
      <c r="T450" s="330"/>
      <c r="Y450" s="195" t="str">
        <f>IF(C449="","",COUNTIF($B$14:$C$462,C449))</f>
        <v/>
      </c>
      <c r="Z450" s="195" t="str">
        <f t="shared" ref="Z450" si="983">IF(C449="","",COUNTIF($J$14:$J$463,J450))</f>
        <v/>
      </c>
      <c r="AA450" s="195" t="str">
        <f t="shared" ref="AA450" si="984">IF(C449="","",IF(AND(Y450&gt;1,Z450&gt;1),1,""))</f>
        <v/>
      </c>
      <c r="AB450" s="195" t="str">
        <f t="shared" si="872"/>
        <v/>
      </c>
      <c r="AC450" s="195" t="str">
        <f t="shared" si="873"/>
        <v/>
      </c>
      <c r="AD450" s="195" t="str">
        <f t="shared" si="874"/>
        <v/>
      </c>
      <c r="AE450" s="195" t="str">
        <f t="shared" si="874"/>
        <v/>
      </c>
      <c r="AF450" s="195" t="str">
        <f t="shared" si="970"/>
        <v/>
      </c>
      <c r="AG450" s="195" t="str">
        <f t="shared" si="970"/>
        <v/>
      </c>
      <c r="AH450" s="195" t="str">
        <f t="shared" si="970"/>
        <v/>
      </c>
      <c r="AI450" s="195" t="str">
        <f t="shared" si="970"/>
        <v/>
      </c>
      <c r="AJ450" s="195" t="str">
        <f t="shared" si="970"/>
        <v/>
      </c>
      <c r="AK450" s="195" t="str">
        <f t="shared" si="970"/>
        <v/>
      </c>
      <c r="AL450" s="195" t="str">
        <f t="shared" si="970"/>
        <v/>
      </c>
      <c r="AM450" s="195" t="str">
        <f t="shared" si="970"/>
        <v/>
      </c>
      <c r="AN450" s="195" t="str">
        <f t="shared" si="970"/>
        <v/>
      </c>
      <c r="AO450" s="195" t="str">
        <f t="shared" si="970"/>
        <v/>
      </c>
      <c r="AP450" s="195" t="str">
        <f t="shared" si="970"/>
        <v/>
      </c>
      <c r="AQ450" s="196" t="str">
        <f>IF(J450&gt;0,"",IF(J451&gt;0,1,""))</f>
        <v/>
      </c>
      <c r="AR450" s="196" t="str">
        <f>IF(J450="","",IF(C449&gt;0,"",1))</f>
        <v/>
      </c>
      <c r="AS450" s="195" t="str">
        <f t="shared" si="975"/>
        <v/>
      </c>
      <c r="AT450" s="195" t="str">
        <f t="shared" si="975"/>
        <v/>
      </c>
      <c r="AU450" s="195" t="str">
        <f t="shared" si="975"/>
        <v/>
      </c>
      <c r="AV450" s="195" t="str">
        <f t="shared" si="975"/>
        <v/>
      </c>
      <c r="AW450" s="196"/>
      <c r="AX450" s="195" t="str">
        <f t="shared" si="976"/>
        <v/>
      </c>
      <c r="AY450" s="195" t="str">
        <f t="shared" si="976"/>
        <v/>
      </c>
      <c r="AZ450" s="195" t="str">
        <f t="shared" si="976"/>
        <v/>
      </c>
      <c r="BA450" s="195" t="str">
        <f t="shared" si="976"/>
        <v/>
      </c>
    </row>
    <row r="451" spans="1:53" s="17" customFormat="1" ht="18" customHeight="1" thickBot="1">
      <c r="A451" s="345"/>
      <c r="B451" s="401" t="s">
        <v>35</v>
      </c>
      <c r="C451" s="392"/>
      <c r="D451" s="102"/>
      <c r="E451" s="102"/>
      <c r="F451" s="103"/>
      <c r="G451" s="354"/>
      <c r="H451" s="354"/>
      <c r="I451" s="10" t="s">
        <v>36</v>
      </c>
      <c r="J451" s="100"/>
      <c r="K451" s="11" t="str">
        <f>IF(J451&gt;0,VLOOKUP(J451,女子登録情報!$J$2:$K$21,2,0),"")</f>
        <v/>
      </c>
      <c r="L451" s="12" t="s">
        <v>37</v>
      </c>
      <c r="M451" s="214"/>
      <c r="N451" s="101" t="str">
        <f t="shared" si="864"/>
        <v/>
      </c>
      <c r="O451" s="200"/>
      <c r="P451" s="394"/>
      <c r="Q451" s="395"/>
      <c r="R451" s="396"/>
      <c r="S451" s="331"/>
      <c r="T451" s="331"/>
      <c r="Y451" s="195" t="str">
        <f>IF(C449="","",COUNTIF($B$14:$C$462,C449))</f>
        <v/>
      </c>
      <c r="Z451" s="195" t="str">
        <f t="shared" ref="Z451" si="985">IF(C449="","",COUNTIF($J$14:$J$463,J451))</f>
        <v/>
      </c>
      <c r="AA451" s="195" t="str">
        <f t="shared" ref="AA451" si="986">IF(C449="","",IF(AND(Y451&gt;1,Z451&gt;1),1,""))</f>
        <v/>
      </c>
      <c r="AB451" s="195" t="str">
        <f t="shared" si="872"/>
        <v/>
      </c>
      <c r="AC451" s="195" t="str">
        <f t="shared" si="873"/>
        <v/>
      </c>
      <c r="AD451" s="195" t="str">
        <f t="shared" si="874"/>
        <v/>
      </c>
      <c r="AE451" s="195" t="str">
        <f t="shared" si="874"/>
        <v/>
      </c>
      <c r="AF451" s="195" t="str">
        <f t="shared" si="970"/>
        <v/>
      </c>
      <c r="AG451" s="195" t="str">
        <f t="shared" si="970"/>
        <v/>
      </c>
      <c r="AH451" s="195" t="str">
        <f t="shared" si="970"/>
        <v/>
      </c>
      <c r="AI451" s="195" t="str">
        <f t="shared" si="970"/>
        <v/>
      </c>
      <c r="AJ451" s="195" t="str">
        <f t="shared" si="970"/>
        <v/>
      </c>
      <c r="AK451" s="195" t="str">
        <f t="shared" si="970"/>
        <v/>
      </c>
      <c r="AL451" s="195" t="str">
        <f t="shared" si="970"/>
        <v/>
      </c>
      <c r="AM451" s="195" t="str">
        <f t="shared" si="970"/>
        <v/>
      </c>
      <c r="AN451" s="195" t="str">
        <f t="shared" si="970"/>
        <v/>
      </c>
      <c r="AO451" s="195" t="str">
        <f t="shared" si="970"/>
        <v/>
      </c>
      <c r="AP451" s="195" t="str">
        <f t="shared" si="970"/>
        <v/>
      </c>
      <c r="AQ451" s="196" t="str">
        <f>IF(C449="","",IF(S449&gt;0,"",IF(T449&gt;0,"",IF(COUNTBLANK(J449:J451)&lt;3,"",1))))</f>
        <v/>
      </c>
      <c r="AR451" s="196" t="str">
        <f>IF(J451="","",IF(C449&gt;0,"",1))</f>
        <v/>
      </c>
      <c r="AS451" s="195" t="str">
        <f t="shared" si="975"/>
        <v/>
      </c>
      <c r="AT451" s="195" t="str">
        <f t="shared" si="975"/>
        <v/>
      </c>
      <c r="AU451" s="195" t="str">
        <f t="shared" si="975"/>
        <v/>
      </c>
      <c r="AV451" s="195" t="str">
        <f t="shared" si="975"/>
        <v/>
      </c>
      <c r="AW451" s="196"/>
      <c r="AX451" s="195" t="str">
        <f t="shared" si="976"/>
        <v/>
      </c>
      <c r="AY451" s="195" t="str">
        <f t="shared" si="976"/>
        <v/>
      </c>
      <c r="AZ451" s="195" t="str">
        <f t="shared" si="976"/>
        <v/>
      </c>
      <c r="BA451" s="195" t="str">
        <f t="shared" si="976"/>
        <v/>
      </c>
    </row>
    <row r="452" spans="1:53" s="17" customFormat="1" ht="18" customHeight="1" thickTop="1" thickBot="1">
      <c r="A452" s="343">
        <v>147</v>
      </c>
      <c r="B452" s="397" t="s">
        <v>1234</v>
      </c>
      <c r="C452" s="399"/>
      <c r="D452" s="399" t="str">
        <f>IF(C452&gt;0,VLOOKUP(C452,女子登録情報!$A$1:$H$2000,3,0),"")</f>
        <v/>
      </c>
      <c r="E452" s="399" t="str">
        <f>IF(C452&gt;0,VLOOKUP(C452,女子登録情報!$A$1:$H$2000,4,0),"")</f>
        <v/>
      </c>
      <c r="F452" s="97" t="str">
        <f>IF(C452&gt;0,VLOOKUP(C452,女子登録情報!$A$1:$H$2000,8,0),"")</f>
        <v/>
      </c>
      <c r="G452" s="352" t="e">
        <f>IF(F453&gt;0,VLOOKUP(F453,女子登録情報!$M$2:$N$48,2,0),"")</f>
        <v>#N/A</v>
      </c>
      <c r="H452" s="352" t="str">
        <f>IF(C452&gt;0,TEXT(C452,"100000000"),"")</f>
        <v/>
      </c>
      <c r="I452" s="6" t="s">
        <v>29</v>
      </c>
      <c r="J452" s="99"/>
      <c r="K452" s="7" t="str">
        <f>IF(J452&gt;0,VLOOKUP(J452,女子登録情報!$J$1:$K$21,2,0),"")</f>
        <v/>
      </c>
      <c r="L452" s="6" t="s">
        <v>32</v>
      </c>
      <c r="M452" s="205"/>
      <c r="N452" s="101" t="str">
        <f t="shared" si="864"/>
        <v/>
      </c>
      <c r="O452" s="197"/>
      <c r="P452" s="373"/>
      <c r="Q452" s="374"/>
      <c r="R452" s="375"/>
      <c r="S452" s="329" t="str">
        <f>IF(C452="","",IF(COUNTIF('様式Ⅱ(女子4×100mR)'!$C$18:$C$29,C452)=0,"",$A$5))</f>
        <v/>
      </c>
      <c r="T452" s="329" t="str">
        <f>IF(C452="","",IF(COUNTIF('様式Ⅱ(女子4×400mR)'!$C$18:$C$29,C452)=0,"",$A$5))</f>
        <v/>
      </c>
      <c r="Y452" s="195" t="str">
        <f>IF(C452="","",COUNTIF($B$14:$C$462,C452))</f>
        <v/>
      </c>
      <c r="Z452" s="195" t="str">
        <f t="shared" ref="Z452" si="987">IF(C452="","",COUNTIF($J$14:$J$463,J452))</f>
        <v/>
      </c>
      <c r="AA452" s="195" t="str">
        <f t="shared" ref="AA452" si="988">IF(C452="","",IF(AND(Y452&gt;1,Z452&gt;1),1,""))</f>
        <v/>
      </c>
      <c r="AB452" s="195" t="str">
        <f t="shared" si="872"/>
        <v/>
      </c>
      <c r="AC452" s="195" t="str">
        <f t="shared" si="873"/>
        <v/>
      </c>
      <c r="AD452" s="195" t="str">
        <f t="shared" si="874"/>
        <v/>
      </c>
      <c r="AE452" s="195" t="str">
        <f t="shared" si="874"/>
        <v/>
      </c>
      <c r="AF452" s="195" t="str">
        <f t="shared" si="970"/>
        <v/>
      </c>
      <c r="AG452" s="195" t="str">
        <f t="shared" si="970"/>
        <v/>
      </c>
      <c r="AH452" s="195" t="str">
        <f t="shared" si="970"/>
        <v/>
      </c>
      <c r="AI452" s="195" t="str">
        <f t="shared" si="970"/>
        <v/>
      </c>
      <c r="AJ452" s="195" t="str">
        <f t="shared" si="970"/>
        <v/>
      </c>
      <c r="AK452" s="195" t="str">
        <f t="shared" si="970"/>
        <v/>
      </c>
      <c r="AL452" s="195" t="str">
        <f t="shared" si="970"/>
        <v/>
      </c>
      <c r="AM452" s="195" t="str">
        <f t="shared" si="970"/>
        <v/>
      </c>
      <c r="AN452" s="195" t="str">
        <f t="shared" si="970"/>
        <v/>
      </c>
      <c r="AO452" s="195" t="str">
        <f t="shared" si="970"/>
        <v/>
      </c>
      <c r="AP452" s="195" t="str">
        <f t="shared" si="970"/>
        <v/>
      </c>
      <c r="AQ452" s="196" t="str">
        <f>IF(J452&gt;0,"",IF(J453&gt;0,1,""))</f>
        <v/>
      </c>
      <c r="AR452" s="196" t="str">
        <f>IF(J452="","",IF(C452&gt;0,"",1))</f>
        <v/>
      </c>
      <c r="AS452" s="195" t="str">
        <f t="shared" si="975"/>
        <v/>
      </c>
      <c r="AT452" s="195" t="str">
        <f t="shared" si="975"/>
        <v/>
      </c>
      <c r="AU452" s="195" t="str">
        <f t="shared" si="975"/>
        <v/>
      </c>
      <c r="AV452" s="195" t="str">
        <f t="shared" si="975"/>
        <v/>
      </c>
      <c r="AW452" s="196">
        <f>COUNTIF($C$14:C452,C452)</f>
        <v>0</v>
      </c>
      <c r="AX452" s="195" t="str">
        <f t="shared" si="976"/>
        <v/>
      </c>
      <c r="AY452" s="195" t="str">
        <f t="shared" si="976"/>
        <v/>
      </c>
      <c r="AZ452" s="195" t="str">
        <f t="shared" si="976"/>
        <v/>
      </c>
      <c r="BA452" s="195" t="str">
        <f t="shared" si="976"/>
        <v/>
      </c>
    </row>
    <row r="453" spans="1:53" s="17" customFormat="1" ht="18" customHeight="1" thickBot="1">
      <c r="A453" s="344"/>
      <c r="B453" s="398"/>
      <c r="C453" s="400"/>
      <c r="D453" s="400"/>
      <c r="E453" s="400"/>
      <c r="F453" s="98" t="str">
        <f>IF(C452&gt;0,VLOOKUP(C452,女子登録情報!$A$1:$H$2000,5,0),"")</f>
        <v/>
      </c>
      <c r="G453" s="353"/>
      <c r="H453" s="353"/>
      <c r="I453" s="9" t="s">
        <v>33</v>
      </c>
      <c r="J453" s="99"/>
      <c r="K453" s="7" t="str">
        <f>IF(J453&gt;0,VLOOKUP(J453,女子登録情報!$J$2:$K$21,2,0),"")</f>
        <v/>
      </c>
      <c r="L453" s="9" t="s">
        <v>34</v>
      </c>
      <c r="M453" s="213"/>
      <c r="N453" s="101" t="str">
        <f t="shared" si="864"/>
        <v/>
      </c>
      <c r="O453" s="197"/>
      <c r="P453" s="387"/>
      <c r="Q453" s="388"/>
      <c r="R453" s="389"/>
      <c r="S453" s="330"/>
      <c r="T453" s="330"/>
      <c r="Y453" s="195" t="str">
        <f>IF(C452="","",COUNTIF($B$14:$C$462,C452))</f>
        <v/>
      </c>
      <c r="Z453" s="195" t="str">
        <f t="shared" ref="Z453" si="989">IF(C452="","",COUNTIF($J$14:$J$463,J453))</f>
        <v/>
      </c>
      <c r="AA453" s="195" t="str">
        <f t="shared" ref="AA453" si="990">IF(C452="","",IF(AND(Y453&gt;1,Z453&gt;1),1,""))</f>
        <v/>
      </c>
      <c r="AB453" s="195" t="str">
        <f t="shared" si="872"/>
        <v/>
      </c>
      <c r="AC453" s="195" t="str">
        <f t="shared" si="873"/>
        <v/>
      </c>
      <c r="AD453" s="195" t="str">
        <f t="shared" si="874"/>
        <v/>
      </c>
      <c r="AE453" s="195" t="str">
        <f t="shared" si="874"/>
        <v/>
      </c>
      <c r="AF453" s="195" t="str">
        <f t="shared" si="970"/>
        <v/>
      </c>
      <c r="AG453" s="195" t="str">
        <f t="shared" si="970"/>
        <v/>
      </c>
      <c r="AH453" s="195" t="str">
        <f t="shared" si="970"/>
        <v/>
      </c>
      <c r="AI453" s="195" t="str">
        <f t="shared" si="970"/>
        <v/>
      </c>
      <c r="AJ453" s="195" t="str">
        <f t="shared" si="970"/>
        <v/>
      </c>
      <c r="AK453" s="195" t="str">
        <f t="shared" si="970"/>
        <v/>
      </c>
      <c r="AL453" s="195" t="str">
        <f t="shared" si="970"/>
        <v/>
      </c>
      <c r="AM453" s="195" t="str">
        <f t="shared" si="970"/>
        <v/>
      </c>
      <c r="AN453" s="195" t="str">
        <f t="shared" si="970"/>
        <v/>
      </c>
      <c r="AO453" s="195" t="str">
        <f t="shared" si="970"/>
        <v/>
      </c>
      <c r="AP453" s="195" t="str">
        <f t="shared" si="970"/>
        <v/>
      </c>
      <c r="AQ453" s="196" t="str">
        <f>IF(J453&gt;0,"",IF(J454&gt;0,1,""))</f>
        <v/>
      </c>
      <c r="AR453" s="196" t="str">
        <f>IF(J453="","",IF(C452&gt;0,"",1))</f>
        <v/>
      </c>
      <c r="AS453" s="195" t="str">
        <f t="shared" si="975"/>
        <v/>
      </c>
      <c r="AT453" s="195" t="str">
        <f t="shared" si="975"/>
        <v/>
      </c>
      <c r="AU453" s="195" t="str">
        <f t="shared" si="975"/>
        <v/>
      </c>
      <c r="AV453" s="195" t="str">
        <f t="shared" si="975"/>
        <v/>
      </c>
      <c r="AW453" s="196"/>
      <c r="AX453" s="195" t="str">
        <f t="shared" si="976"/>
        <v/>
      </c>
      <c r="AY453" s="195" t="str">
        <f t="shared" si="976"/>
        <v/>
      </c>
      <c r="AZ453" s="195" t="str">
        <f t="shared" si="976"/>
        <v/>
      </c>
      <c r="BA453" s="195" t="str">
        <f t="shared" si="976"/>
        <v/>
      </c>
    </row>
    <row r="454" spans="1:53" s="17" customFormat="1" ht="18" customHeight="1" thickBot="1">
      <c r="A454" s="345"/>
      <c r="B454" s="401" t="s">
        <v>35</v>
      </c>
      <c r="C454" s="392"/>
      <c r="D454" s="102"/>
      <c r="E454" s="102"/>
      <c r="F454" s="103"/>
      <c r="G454" s="354"/>
      <c r="H454" s="354"/>
      <c r="I454" s="10" t="s">
        <v>36</v>
      </c>
      <c r="J454" s="100"/>
      <c r="K454" s="11" t="str">
        <f>IF(J454&gt;0,VLOOKUP(J454,女子登録情報!$J$2:$K$21,2,0),"")</f>
        <v/>
      </c>
      <c r="L454" s="12" t="s">
        <v>37</v>
      </c>
      <c r="M454" s="214"/>
      <c r="N454" s="101" t="str">
        <f t="shared" si="864"/>
        <v/>
      </c>
      <c r="O454" s="200"/>
      <c r="P454" s="394"/>
      <c r="Q454" s="395"/>
      <c r="R454" s="396"/>
      <c r="S454" s="331"/>
      <c r="T454" s="331"/>
      <c r="Y454" s="195" t="str">
        <f>IF(C452="","",COUNTIF($B$14:$C$462,C452))</f>
        <v/>
      </c>
      <c r="Z454" s="195" t="str">
        <f t="shared" ref="Z454" si="991">IF(C452="","",COUNTIF($J$14:$J$463,J454))</f>
        <v/>
      </c>
      <c r="AA454" s="195" t="str">
        <f t="shared" ref="AA454" si="992">IF(C452="","",IF(AND(Y454&gt;1,Z454&gt;1),1,""))</f>
        <v/>
      </c>
      <c r="AB454" s="195" t="str">
        <f t="shared" si="872"/>
        <v/>
      </c>
      <c r="AC454" s="195" t="str">
        <f t="shared" si="873"/>
        <v/>
      </c>
      <c r="AD454" s="195" t="str">
        <f t="shared" si="874"/>
        <v/>
      </c>
      <c r="AE454" s="195" t="str">
        <f t="shared" si="874"/>
        <v/>
      </c>
      <c r="AF454" s="195" t="str">
        <f t="shared" si="970"/>
        <v/>
      </c>
      <c r="AG454" s="195" t="str">
        <f t="shared" si="970"/>
        <v/>
      </c>
      <c r="AH454" s="195" t="str">
        <f t="shared" si="970"/>
        <v/>
      </c>
      <c r="AI454" s="195" t="str">
        <f t="shared" si="970"/>
        <v/>
      </c>
      <c r="AJ454" s="195" t="str">
        <f t="shared" si="970"/>
        <v/>
      </c>
      <c r="AK454" s="195" t="str">
        <f t="shared" si="970"/>
        <v/>
      </c>
      <c r="AL454" s="195" t="str">
        <f t="shared" si="970"/>
        <v/>
      </c>
      <c r="AM454" s="195" t="str">
        <f t="shared" si="970"/>
        <v/>
      </c>
      <c r="AN454" s="195" t="str">
        <f t="shared" si="970"/>
        <v/>
      </c>
      <c r="AO454" s="195" t="str">
        <f t="shared" si="970"/>
        <v/>
      </c>
      <c r="AP454" s="195" t="str">
        <f t="shared" si="970"/>
        <v/>
      </c>
      <c r="AQ454" s="196" t="str">
        <f>IF(C452="","",IF(S452&gt;0,"",IF(T452&gt;0,"",IF(COUNTBLANK(J452:J454)&lt;3,"",1))))</f>
        <v/>
      </c>
      <c r="AR454" s="196" t="str">
        <f>IF(J454="","",IF(C452&gt;0,"",1))</f>
        <v/>
      </c>
      <c r="AS454" s="195" t="str">
        <f t="shared" si="975"/>
        <v/>
      </c>
      <c r="AT454" s="195" t="str">
        <f t="shared" si="975"/>
        <v/>
      </c>
      <c r="AU454" s="195" t="str">
        <f t="shared" si="975"/>
        <v/>
      </c>
      <c r="AV454" s="195" t="str">
        <f t="shared" si="975"/>
        <v/>
      </c>
      <c r="AW454" s="196"/>
      <c r="AX454" s="195" t="str">
        <f t="shared" si="976"/>
        <v/>
      </c>
      <c r="AY454" s="195" t="str">
        <f t="shared" si="976"/>
        <v/>
      </c>
      <c r="AZ454" s="195" t="str">
        <f t="shared" si="976"/>
        <v/>
      </c>
      <c r="BA454" s="195" t="str">
        <f t="shared" si="976"/>
        <v/>
      </c>
    </row>
    <row r="455" spans="1:53" s="17" customFormat="1" ht="18" customHeight="1" thickTop="1" thickBot="1">
      <c r="A455" s="343">
        <v>148</v>
      </c>
      <c r="B455" s="397" t="s">
        <v>1234</v>
      </c>
      <c r="C455" s="399"/>
      <c r="D455" s="399" t="str">
        <f>IF(C455&gt;0,VLOOKUP(C455,女子登録情報!$A$1:$H$2000,3,0),"")</f>
        <v/>
      </c>
      <c r="E455" s="399" t="str">
        <f>IF(C455&gt;0,VLOOKUP(C455,女子登録情報!$A$1:$H$2000,4,0),"")</f>
        <v/>
      </c>
      <c r="F455" s="97" t="str">
        <f>IF(C455&gt;0,VLOOKUP(C455,女子登録情報!$A$1:$H$2000,8,0),"")</f>
        <v/>
      </c>
      <c r="G455" s="352" t="e">
        <f>IF(F456&gt;0,VLOOKUP(F456,女子登録情報!$M$2:$N$48,2,0),"")</f>
        <v>#N/A</v>
      </c>
      <c r="H455" s="352" t="str">
        <f>IF(C455&gt;0,TEXT(C455,"100000000"),"")</f>
        <v/>
      </c>
      <c r="I455" s="6" t="s">
        <v>29</v>
      </c>
      <c r="J455" s="99"/>
      <c r="K455" s="7" t="str">
        <f>IF(J455&gt;0,VLOOKUP(J455,女子登録情報!$J$1:$K$21,2,0),"")</f>
        <v/>
      </c>
      <c r="L455" s="6" t="s">
        <v>32</v>
      </c>
      <c r="M455" s="205"/>
      <c r="N455" s="101" t="str">
        <f t="shared" si="864"/>
        <v/>
      </c>
      <c r="O455" s="197"/>
      <c r="P455" s="373"/>
      <c r="Q455" s="374"/>
      <c r="R455" s="375"/>
      <c r="S455" s="329" t="str">
        <f>IF(C455="","",IF(COUNTIF('様式Ⅱ(女子4×100mR)'!$C$18:$C$29,C455)=0,"",$A$5))</f>
        <v/>
      </c>
      <c r="T455" s="329" t="str">
        <f>IF(C455="","",IF(COUNTIF('様式Ⅱ(女子4×400mR)'!$C$18:$C$29,C455)=0,"",$A$5))</f>
        <v/>
      </c>
      <c r="Y455" s="195" t="str">
        <f>IF(C455="","",COUNTIF($B$14:$C$462,C455))</f>
        <v/>
      </c>
      <c r="Z455" s="195" t="str">
        <f t="shared" ref="Z455" si="993">IF(C455="","",COUNTIF($J$14:$J$463,J455))</f>
        <v/>
      </c>
      <c r="AA455" s="195" t="str">
        <f t="shared" ref="AA455" si="994">IF(C455="","",IF(AND(Y455&gt;1,Z455&gt;1),1,""))</f>
        <v/>
      </c>
      <c r="AB455" s="195" t="str">
        <f t="shared" si="872"/>
        <v/>
      </c>
      <c r="AC455" s="195" t="str">
        <f t="shared" si="873"/>
        <v/>
      </c>
      <c r="AD455" s="195" t="str">
        <f t="shared" si="874"/>
        <v/>
      </c>
      <c r="AE455" s="195" t="str">
        <f t="shared" si="874"/>
        <v/>
      </c>
      <c r="AF455" s="195" t="str">
        <f t="shared" si="970"/>
        <v/>
      </c>
      <c r="AG455" s="195" t="str">
        <f t="shared" si="970"/>
        <v/>
      </c>
      <c r="AH455" s="195" t="str">
        <f t="shared" si="970"/>
        <v/>
      </c>
      <c r="AI455" s="195" t="str">
        <f t="shared" si="970"/>
        <v/>
      </c>
      <c r="AJ455" s="195" t="str">
        <f t="shared" si="970"/>
        <v/>
      </c>
      <c r="AK455" s="195" t="str">
        <f t="shared" si="970"/>
        <v/>
      </c>
      <c r="AL455" s="195" t="str">
        <f t="shared" si="970"/>
        <v/>
      </c>
      <c r="AM455" s="195" t="str">
        <f t="shared" si="970"/>
        <v/>
      </c>
      <c r="AN455" s="195" t="str">
        <f t="shared" si="970"/>
        <v/>
      </c>
      <c r="AO455" s="195" t="str">
        <f t="shared" si="970"/>
        <v/>
      </c>
      <c r="AP455" s="195" t="str">
        <f t="shared" si="970"/>
        <v/>
      </c>
      <c r="AQ455" s="196" t="str">
        <f>IF(J455&gt;0,"",IF(J456&gt;0,1,""))</f>
        <v/>
      </c>
      <c r="AR455" s="196" t="str">
        <f>IF(J455="","",IF(C455&gt;0,"",1))</f>
        <v/>
      </c>
      <c r="AS455" s="195" t="str">
        <f t="shared" si="975"/>
        <v/>
      </c>
      <c r="AT455" s="195" t="str">
        <f t="shared" si="975"/>
        <v/>
      </c>
      <c r="AU455" s="195" t="str">
        <f t="shared" si="975"/>
        <v/>
      </c>
      <c r="AV455" s="195" t="str">
        <f t="shared" si="975"/>
        <v/>
      </c>
      <c r="AW455" s="196">
        <f>COUNTIF($C$14:C455,C455)</f>
        <v>0</v>
      </c>
      <c r="AX455" s="195" t="str">
        <f t="shared" si="976"/>
        <v/>
      </c>
      <c r="AY455" s="195" t="str">
        <f t="shared" si="976"/>
        <v/>
      </c>
      <c r="AZ455" s="195" t="str">
        <f t="shared" si="976"/>
        <v/>
      </c>
      <c r="BA455" s="195" t="str">
        <f t="shared" si="976"/>
        <v/>
      </c>
    </row>
    <row r="456" spans="1:53" s="17" customFormat="1" ht="18" customHeight="1" thickBot="1">
      <c r="A456" s="344"/>
      <c r="B456" s="398"/>
      <c r="C456" s="400"/>
      <c r="D456" s="400"/>
      <c r="E456" s="400"/>
      <c r="F456" s="98" t="str">
        <f>IF(C455&gt;0,VLOOKUP(C455,女子登録情報!$A$1:$H$2000,5,0),"")</f>
        <v/>
      </c>
      <c r="G456" s="353"/>
      <c r="H456" s="353"/>
      <c r="I456" s="9" t="s">
        <v>33</v>
      </c>
      <c r="J456" s="99"/>
      <c r="K456" s="7" t="str">
        <f>IF(J456&gt;0,VLOOKUP(J456,女子登録情報!$J$2:$K$21,2,0),"")</f>
        <v/>
      </c>
      <c r="L456" s="9" t="s">
        <v>34</v>
      </c>
      <c r="M456" s="213"/>
      <c r="N456" s="101" t="str">
        <f t="shared" si="864"/>
        <v/>
      </c>
      <c r="O456" s="197"/>
      <c r="P456" s="387"/>
      <c r="Q456" s="388"/>
      <c r="R456" s="389"/>
      <c r="S456" s="330"/>
      <c r="T456" s="330"/>
      <c r="Y456" s="195" t="str">
        <f>IF(C455="","",COUNTIF($B$14:$C$462,C455))</f>
        <v/>
      </c>
      <c r="Z456" s="195" t="str">
        <f t="shared" ref="Z456" si="995">IF(C455="","",COUNTIF($J$14:$J$463,J456))</f>
        <v/>
      </c>
      <c r="AA456" s="195" t="str">
        <f t="shared" ref="AA456" si="996">IF(C455="","",IF(AND(Y456&gt;1,Z456&gt;1),1,""))</f>
        <v/>
      </c>
      <c r="AB456" s="195" t="str">
        <f t="shared" si="872"/>
        <v/>
      </c>
      <c r="AC456" s="195" t="str">
        <f t="shared" si="873"/>
        <v/>
      </c>
      <c r="AD456" s="195" t="str">
        <f t="shared" si="874"/>
        <v/>
      </c>
      <c r="AE456" s="195" t="str">
        <f t="shared" si="874"/>
        <v/>
      </c>
      <c r="AF456" s="195" t="str">
        <f t="shared" si="970"/>
        <v/>
      </c>
      <c r="AG456" s="195" t="str">
        <f t="shared" si="970"/>
        <v/>
      </c>
      <c r="AH456" s="195" t="str">
        <f t="shared" si="970"/>
        <v/>
      </c>
      <c r="AI456" s="195" t="str">
        <f t="shared" si="970"/>
        <v/>
      </c>
      <c r="AJ456" s="195" t="str">
        <f t="shared" si="970"/>
        <v/>
      </c>
      <c r="AK456" s="195" t="str">
        <f t="shared" si="970"/>
        <v/>
      </c>
      <c r="AL456" s="195" t="str">
        <f t="shared" si="970"/>
        <v/>
      </c>
      <c r="AM456" s="195" t="str">
        <f t="shared" si="970"/>
        <v/>
      </c>
      <c r="AN456" s="195" t="str">
        <f t="shared" si="970"/>
        <v/>
      </c>
      <c r="AO456" s="195" t="str">
        <f t="shared" si="970"/>
        <v/>
      </c>
      <c r="AP456" s="195" t="str">
        <f t="shared" si="970"/>
        <v/>
      </c>
      <c r="AQ456" s="196" t="str">
        <f>IF(J456&gt;0,"",IF(J457&gt;0,1,""))</f>
        <v/>
      </c>
      <c r="AR456" s="196" t="str">
        <f>IF(J456="","",IF(C455&gt;0,"",1))</f>
        <v/>
      </c>
      <c r="AS456" s="195" t="str">
        <f t="shared" si="975"/>
        <v/>
      </c>
      <c r="AT456" s="195" t="str">
        <f t="shared" si="975"/>
        <v/>
      </c>
      <c r="AU456" s="195" t="str">
        <f t="shared" si="975"/>
        <v/>
      </c>
      <c r="AV456" s="195" t="str">
        <f t="shared" si="975"/>
        <v/>
      </c>
      <c r="AW456" s="196"/>
      <c r="AX456" s="195" t="str">
        <f t="shared" si="976"/>
        <v/>
      </c>
      <c r="AY456" s="195" t="str">
        <f t="shared" si="976"/>
        <v/>
      </c>
      <c r="AZ456" s="195" t="str">
        <f t="shared" si="976"/>
        <v/>
      </c>
      <c r="BA456" s="195" t="str">
        <f t="shared" si="976"/>
        <v/>
      </c>
    </row>
    <row r="457" spans="1:53" s="17" customFormat="1" ht="18" customHeight="1" thickBot="1">
      <c r="A457" s="345"/>
      <c r="B457" s="401" t="s">
        <v>35</v>
      </c>
      <c r="C457" s="392"/>
      <c r="D457" s="102"/>
      <c r="E457" s="102"/>
      <c r="F457" s="103"/>
      <c r="G457" s="354"/>
      <c r="H457" s="354"/>
      <c r="I457" s="10" t="s">
        <v>36</v>
      </c>
      <c r="J457" s="100"/>
      <c r="K457" s="11" t="str">
        <f>IF(J457&gt;0,VLOOKUP(J457,女子登録情報!$J$2:$K$21,2,0),"")</f>
        <v/>
      </c>
      <c r="L457" s="12" t="s">
        <v>37</v>
      </c>
      <c r="M457" s="214"/>
      <c r="N457" s="101" t="str">
        <f t="shared" si="864"/>
        <v/>
      </c>
      <c r="O457" s="200"/>
      <c r="P457" s="394"/>
      <c r="Q457" s="395"/>
      <c r="R457" s="396"/>
      <c r="S457" s="331"/>
      <c r="T457" s="331"/>
      <c r="Y457" s="195" t="str">
        <f>IF(C455="","",COUNTIF($B$14:$C$462,C455))</f>
        <v/>
      </c>
      <c r="Z457" s="195" t="str">
        <f t="shared" ref="Z457" si="997">IF(C455="","",COUNTIF($J$14:$J$463,J457))</f>
        <v/>
      </c>
      <c r="AA457" s="195" t="str">
        <f t="shared" ref="AA457" si="998">IF(C455="","",IF(AND(Y457&gt;1,Z457&gt;1),1,""))</f>
        <v/>
      </c>
      <c r="AB457" s="195" t="str">
        <f t="shared" si="872"/>
        <v/>
      </c>
      <c r="AC457" s="195" t="str">
        <f t="shared" si="873"/>
        <v/>
      </c>
      <c r="AD457" s="195" t="str">
        <f t="shared" si="874"/>
        <v/>
      </c>
      <c r="AE457" s="195" t="str">
        <f t="shared" si="874"/>
        <v/>
      </c>
      <c r="AF457" s="195" t="str">
        <f t="shared" si="970"/>
        <v/>
      </c>
      <c r="AG457" s="195" t="str">
        <f t="shared" si="970"/>
        <v/>
      </c>
      <c r="AH457" s="195" t="str">
        <f t="shared" si="970"/>
        <v/>
      </c>
      <c r="AI457" s="195" t="str">
        <f t="shared" si="970"/>
        <v/>
      </c>
      <c r="AJ457" s="195" t="str">
        <f t="shared" si="970"/>
        <v/>
      </c>
      <c r="AK457" s="195" t="str">
        <f t="shared" si="970"/>
        <v/>
      </c>
      <c r="AL457" s="195" t="str">
        <f t="shared" si="970"/>
        <v/>
      </c>
      <c r="AM457" s="195" t="str">
        <f t="shared" si="970"/>
        <v/>
      </c>
      <c r="AN457" s="195" t="str">
        <f t="shared" si="970"/>
        <v/>
      </c>
      <c r="AO457" s="195" t="str">
        <f t="shared" si="970"/>
        <v/>
      </c>
      <c r="AP457" s="195" t="str">
        <f t="shared" si="970"/>
        <v/>
      </c>
      <c r="AQ457" s="196" t="str">
        <f>IF(C455="","",IF(S455&gt;0,"",IF(T455&gt;0,"",IF(COUNTBLANK(J455:J457)&lt;3,"",1))))</f>
        <v/>
      </c>
      <c r="AR457" s="196" t="str">
        <f>IF(J457="","",IF(C455&gt;0,"",1))</f>
        <v/>
      </c>
      <c r="AS457" s="195" t="str">
        <f t="shared" si="975"/>
        <v/>
      </c>
      <c r="AT457" s="195" t="str">
        <f t="shared" si="975"/>
        <v/>
      </c>
      <c r="AU457" s="195" t="str">
        <f t="shared" si="975"/>
        <v/>
      </c>
      <c r="AV457" s="195" t="str">
        <f t="shared" si="975"/>
        <v/>
      </c>
      <c r="AW457" s="196"/>
      <c r="AX457" s="195" t="str">
        <f t="shared" si="976"/>
        <v/>
      </c>
      <c r="AY457" s="195" t="str">
        <f t="shared" si="976"/>
        <v/>
      </c>
      <c r="AZ457" s="195" t="str">
        <f t="shared" si="976"/>
        <v/>
      </c>
      <c r="BA457" s="195" t="str">
        <f t="shared" si="976"/>
        <v/>
      </c>
    </row>
    <row r="458" spans="1:53" s="17" customFormat="1" ht="18" customHeight="1" thickTop="1" thickBot="1">
      <c r="A458" s="343">
        <v>149</v>
      </c>
      <c r="B458" s="397" t="s">
        <v>1234</v>
      </c>
      <c r="C458" s="399"/>
      <c r="D458" s="399" t="str">
        <f>IF(C458&gt;0,VLOOKUP(C458,女子登録情報!$A$1:$H$2000,3,0),"")</f>
        <v/>
      </c>
      <c r="E458" s="399" t="str">
        <f>IF(C458&gt;0,VLOOKUP(C458,女子登録情報!$A$1:$H$2000,4,0),"")</f>
        <v/>
      </c>
      <c r="F458" s="97" t="str">
        <f>IF(C458&gt;0,VLOOKUP(C458,女子登録情報!$A$1:$H$2000,8,0),"")</f>
        <v/>
      </c>
      <c r="G458" s="352" t="e">
        <f>IF(F459&gt;0,VLOOKUP(F459,女子登録情報!$M$2:$N$48,2,0),"")</f>
        <v>#N/A</v>
      </c>
      <c r="H458" s="352" t="str">
        <f>IF(C458&gt;0,TEXT(C458,"100000000"),"")</f>
        <v/>
      </c>
      <c r="I458" s="6" t="s">
        <v>29</v>
      </c>
      <c r="J458" s="99"/>
      <c r="K458" s="7" t="str">
        <f>IF(J458&gt;0,VLOOKUP(J458,女子登録情報!$J$1:$K$21,2,0),"")</f>
        <v/>
      </c>
      <c r="L458" s="6" t="s">
        <v>32</v>
      </c>
      <c r="M458" s="205"/>
      <c r="N458" s="101" t="str">
        <f t="shared" si="864"/>
        <v/>
      </c>
      <c r="O458" s="197"/>
      <c r="P458" s="373"/>
      <c r="Q458" s="374"/>
      <c r="R458" s="375"/>
      <c r="S458" s="329" t="str">
        <f>IF(C458="","",IF(COUNTIF('様式Ⅱ(女子4×100mR)'!$C$18:$C$29,C458)=0,"",$A$5))</f>
        <v/>
      </c>
      <c r="T458" s="329" t="str">
        <f>IF(C458="","",IF(COUNTIF('様式Ⅱ(女子4×400mR)'!$C$18:$C$29,C458)=0,"",$A$5))</f>
        <v/>
      </c>
      <c r="Y458" s="195" t="str">
        <f>IF(C458="","",COUNTIF($B$14:$C$462,C458))</f>
        <v/>
      </c>
      <c r="Z458" s="195" t="str">
        <f t="shared" ref="Z458" si="999">IF(C458="","",COUNTIF($J$14:$J$463,J458))</f>
        <v/>
      </c>
      <c r="AA458" s="195" t="str">
        <f t="shared" ref="AA458" si="1000">IF(C458="","",IF(AND(Y458&gt;1,Z458&gt;1),1,""))</f>
        <v/>
      </c>
      <c r="AB458" s="195" t="str">
        <f t="shared" si="872"/>
        <v/>
      </c>
      <c r="AC458" s="195" t="str">
        <f t="shared" si="873"/>
        <v/>
      </c>
      <c r="AD458" s="195" t="str">
        <f t="shared" si="874"/>
        <v/>
      </c>
      <c r="AE458" s="195" t="str">
        <f t="shared" si="874"/>
        <v/>
      </c>
      <c r="AF458" s="195" t="str">
        <f t="shared" si="970"/>
        <v/>
      </c>
      <c r="AG458" s="195" t="str">
        <f t="shared" si="970"/>
        <v/>
      </c>
      <c r="AH458" s="195" t="str">
        <f t="shared" si="970"/>
        <v/>
      </c>
      <c r="AI458" s="195" t="str">
        <f t="shared" si="970"/>
        <v/>
      </c>
      <c r="AJ458" s="195" t="str">
        <f t="shared" si="970"/>
        <v/>
      </c>
      <c r="AK458" s="195" t="str">
        <f t="shared" si="970"/>
        <v/>
      </c>
      <c r="AL458" s="195" t="str">
        <f t="shared" si="970"/>
        <v/>
      </c>
      <c r="AM458" s="195" t="str">
        <f t="shared" si="970"/>
        <v/>
      </c>
      <c r="AN458" s="195" t="str">
        <f t="shared" si="970"/>
        <v/>
      </c>
      <c r="AO458" s="195" t="str">
        <f t="shared" si="970"/>
        <v/>
      </c>
      <c r="AP458" s="195" t="str">
        <f t="shared" si="970"/>
        <v/>
      </c>
      <c r="AQ458" s="196" t="str">
        <f>IF(J458&gt;0,"",IF(J459&gt;0,1,""))</f>
        <v/>
      </c>
      <c r="AR458" s="196" t="str">
        <f>IF(J458="","",IF(C458&gt;0,"",1))</f>
        <v/>
      </c>
      <c r="AS458" s="195" t="str">
        <f t="shared" si="975"/>
        <v/>
      </c>
      <c r="AT458" s="195" t="str">
        <f t="shared" si="975"/>
        <v/>
      </c>
      <c r="AU458" s="195" t="str">
        <f t="shared" si="975"/>
        <v/>
      </c>
      <c r="AV458" s="195" t="str">
        <f t="shared" si="975"/>
        <v/>
      </c>
      <c r="AW458" s="196">
        <f>COUNTIF($C$14:C458,C458)</f>
        <v>0</v>
      </c>
      <c r="AX458" s="195" t="str">
        <f t="shared" si="976"/>
        <v/>
      </c>
      <c r="AY458" s="195" t="str">
        <f t="shared" si="976"/>
        <v/>
      </c>
      <c r="AZ458" s="195" t="str">
        <f t="shared" si="976"/>
        <v/>
      </c>
      <c r="BA458" s="195" t="str">
        <f t="shared" si="976"/>
        <v/>
      </c>
    </row>
    <row r="459" spans="1:53" s="17" customFormat="1" ht="18" customHeight="1" thickBot="1">
      <c r="A459" s="344"/>
      <c r="B459" s="398"/>
      <c r="C459" s="400"/>
      <c r="D459" s="400"/>
      <c r="E459" s="400"/>
      <c r="F459" s="98" t="str">
        <f>IF(C458&gt;0,VLOOKUP(C458,女子登録情報!$A$1:$H$2000,5,0),"")</f>
        <v/>
      </c>
      <c r="G459" s="353"/>
      <c r="H459" s="353"/>
      <c r="I459" s="9" t="s">
        <v>33</v>
      </c>
      <c r="J459" s="99"/>
      <c r="K459" s="7" t="str">
        <f>IF(J459&gt;0,VLOOKUP(J459,女子登録情報!$J$2:$K$21,2,0),"")</f>
        <v/>
      </c>
      <c r="L459" s="9" t="s">
        <v>34</v>
      </c>
      <c r="M459" s="213"/>
      <c r="N459" s="101" t="str">
        <f t="shared" si="864"/>
        <v/>
      </c>
      <c r="O459" s="197"/>
      <c r="P459" s="387"/>
      <c r="Q459" s="388"/>
      <c r="R459" s="389"/>
      <c r="S459" s="330"/>
      <c r="T459" s="330"/>
      <c r="Y459" s="195" t="str">
        <f>IF(C458="","",COUNTIF($B$14:$C$462,C458))</f>
        <v/>
      </c>
      <c r="Z459" s="195" t="str">
        <f t="shared" ref="Z459" si="1001">IF(C458="","",COUNTIF($J$14:$J$463,J459))</f>
        <v/>
      </c>
      <c r="AA459" s="195" t="str">
        <f t="shared" ref="AA459" si="1002">IF(C458="","",IF(AND(Y459&gt;1,Z459&gt;1),1,""))</f>
        <v/>
      </c>
      <c r="AB459" s="195" t="str">
        <f t="shared" si="872"/>
        <v/>
      </c>
      <c r="AC459" s="195" t="str">
        <f t="shared" si="873"/>
        <v/>
      </c>
      <c r="AD459" s="195" t="str">
        <f t="shared" si="874"/>
        <v/>
      </c>
      <c r="AE459" s="195" t="str">
        <f t="shared" si="874"/>
        <v/>
      </c>
      <c r="AF459" s="195" t="str">
        <f t="shared" si="970"/>
        <v/>
      </c>
      <c r="AG459" s="195" t="str">
        <f t="shared" si="970"/>
        <v/>
      </c>
      <c r="AH459" s="195" t="str">
        <f t="shared" si="970"/>
        <v/>
      </c>
      <c r="AI459" s="195" t="str">
        <f t="shared" si="970"/>
        <v/>
      </c>
      <c r="AJ459" s="195" t="str">
        <f t="shared" si="970"/>
        <v/>
      </c>
      <c r="AK459" s="195" t="str">
        <f t="shared" si="970"/>
        <v/>
      </c>
      <c r="AL459" s="195" t="str">
        <f t="shared" si="970"/>
        <v/>
      </c>
      <c r="AM459" s="195" t="str">
        <f t="shared" si="970"/>
        <v/>
      </c>
      <c r="AN459" s="195" t="str">
        <f t="shared" si="970"/>
        <v/>
      </c>
      <c r="AO459" s="195" t="str">
        <f t="shared" si="970"/>
        <v/>
      </c>
      <c r="AP459" s="195" t="str">
        <f t="shared" si="970"/>
        <v/>
      </c>
      <c r="AQ459" s="196" t="str">
        <f>IF(J459&gt;0,"",IF(J460&gt;0,1,""))</f>
        <v/>
      </c>
      <c r="AR459" s="196" t="str">
        <f>IF(J459="","",IF(C458&gt;0,"",1))</f>
        <v/>
      </c>
      <c r="AS459" s="195" t="str">
        <f t="shared" si="975"/>
        <v/>
      </c>
      <c r="AT459" s="195" t="str">
        <f t="shared" si="975"/>
        <v/>
      </c>
      <c r="AU459" s="195" t="str">
        <f t="shared" si="975"/>
        <v/>
      </c>
      <c r="AV459" s="195" t="str">
        <f t="shared" si="975"/>
        <v/>
      </c>
      <c r="AW459" s="196"/>
      <c r="AX459" s="195" t="str">
        <f t="shared" si="976"/>
        <v/>
      </c>
      <c r="AY459" s="195" t="str">
        <f t="shared" si="976"/>
        <v/>
      </c>
      <c r="AZ459" s="195" t="str">
        <f t="shared" si="976"/>
        <v/>
      </c>
      <c r="BA459" s="195" t="str">
        <f t="shared" si="976"/>
        <v/>
      </c>
    </row>
    <row r="460" spans="1:53" s="17" customFormat="1" ht="18" customHeight="1" thickBot="1">
      <c r="A460" s="345"/>
      <c r="B460" s="401" t="s">
        <v>35</v>
      </c>
      <c r="C460" s="392"/>
      <c r="D460" s="102"/>
      <c r="E460" s="102"/>
      <c r="F460" s="103"/>
      <c r="G460" s="354"/>
      <c r="H460" s="354"/>
      <c r="I460" s="10" t="s">
        <v>36</v>
      </c>
      <c r="J460" s="100"/>
      <c r="K460" s="11" t="str">
        <f>IF(J460&gt;0,VLOOKUP(J460,女子登録情報!$J$2:$K$21,2,0),"")</f>
        <v/>
      </c>
      <c r="L460" s="12" t="s">
        <v>37</v>
      </c>
      <c r="M460" s="214"/>
      <c r="N460" s="101" t="str">
        <f t="shared" si="864"/>
        <v/>
      </c>
      <c r="O460" s="200"/>
      <c r="P460" s="394"/>
      <c r="Q460" s="395"/>
      <c r="R460" s="396"/>
      <c r="S460" s="331"/>
      <c r="T460" s="331"/>
      <c r="Y460" s="195" t="str">
        <f>IF(C458="","",COUNTIF($B$14:$C$462,C458))</f>
        <v/>
      </c>
      <c r="Z460" s="195" t="str">
        <f t="shared" ref="Z460" si="1003">IF(C458="","",COUNTIF($J$14:$J$463,J460))</f>
        <v/>
      </c>
      <c r="AA460" s="195" t="str">
        <f t="shared" ref="AA460" si="1004">IF(C458="","",IF(AND(Y460&gt;1,Z460&gt;1),1,""))</f>
        <v/>
      </c>
      <c r="AB460" s="195" t="str">
        <f t="shared" si="872"/>
        <v/>
      </c>
      <c r="AC460" s="195" t="str">
        <f t="shared" si="873"/>
        <v/>
      </c>
      <c r="AD460" s="195" t="str">
        <f t="shared" si="874"/>
        <v/>
      </c>
      <c r="AE460" s="195" t="str">
        <f t="shared" si="874"/>
        <v/>
      </c>
      <c r="AF460" s="195" t="str">
        <f t="shared" si="970"/>
        <v/>
      </c>
      <c r="AG460" s="195" t="str">
        <f t="shared" si="970"/>
        <v/>
      </c>
      <c r="AH460" s="195" t="str">
        <f t="shared" si="970"/>
        <v/>
      </c>
      <c r="AI460" s="195" t="str">
        <f t="shared" si="970"/>
        <v/>
      </c>
      <c r="AJ460" s="195" t="str">
        <f t="shared" si="970"/>
        <v/>
      </c>
      <c r="AK460" s="195" t="str">
        <f t="shared" si="970"/>
        <v/>
      </c>
      <c r="AL460" s="195" t="str">
        <f t="shared" si="970"/>
        <v/>
      </c>
      <c r="AM460" s="195" t="str">
        <f t="shared" si="970"/>
        <v/>
      </c>
      <c r="AN460" s="195" t="str">
        <f t="shared" si="970"/>
        <v/>
      </c>
      <c r="AO460" s="195" t="str">
        <f t="shared" si="970"/>
        <v/>
      </c>
      <c r="AP460" s="195" t="str">
        <f t="shared" si="970"/>
        <v/>
      </c>
      <c r="AQ460" s="196" t="str">
        <f>IF(C458="","",IF(S458&gt;0,"",IF(T458&gt;0,"",IF(COUNTBLANK(J458:J460)&lt;3,"",1))))</f>
        <v/>
      </c>
      <c r="AR460" s="196" t="str">
        <f>IF(J460="","",IF(C458&gt;0,"",1))</f>
        <v/>
      </c>
      <c r="AS460" s="195" t="str">
        <f t="shared" si="975"/>
        <v/>
      </c>
      <c r="AT460" s="195" t="str">
        <f t="shared" si="975"/>
        <v/>
      </c>
      <c r="AU460" s="195" t="str">
        <f t="shared" si="975"/>
        <v/>
      </c>
      <c r="AV460" s="195" t="str">
        <f t="shared" si="975"/>
        <v/>
      </c>
      <c r="AW460" s="196"/>
      <c r="AX460" s="195" t="str">
        <f t="shared" si="976"/>
        <v/>
      </c>
      <c r="AY460" s="195" t="str">
        <f t="shared" si="976"/>
        <v/>
      </c>
      <c r="AZ460" s="195" t="str">
        <f t="shared" si="976"/>
        <v/>
      </c>
      <c r="BA460" s="195" t="str">
        <f t="shared" si="976"/>
        <v/>
      </c>
    </row>
    <row r="461" spans="1:53" s="17" customFormat="1" ht="18" customHeight="1" thickTop="1" thickBot="1">
      <c r="A461" s="343">
        <v>150</v>
      </c>
      <c r="B461" s="397" t="s">
        <v>1234</v>
      </c>
      <c r="C461" s="399"/>
      <c r="D461" s="399" t="str">
        <f>IF(C461&gt;0,VLOOKUP(C461,女子登録情報!$A$1:$H$2000,3,0),"")</f>
        <v/>
      </c>
      <c r="E461" s="399" t="str">
        <f>IF(C461&gt;0,VLOOKUP(C461,女子登録情報!$A$1:$H$2000,4,0),"")</f>
        <v/>
      </c>
      <c r="F461" s="97" t="str">
        <f>IF(C461&gt;0,VLOOKUP(C461,女子登録情報!$A$1:$H$2000,8,0),"")</f>
        <v/>
      </c>
      <c r="G461" s="352" t="e">
        <f>IF(F462&gt;0,VLOOKUP(F462,女子登録情報!$M$2:$N$48,2,0),"")</f>
        <v>#N/A</v>
      </c>
      <c r="H461" s="352" t="str">
        <f>IF(C461&gt;0,TEXT(C461,"100000000"),"")</f>
        <v/>
      </c>
      <c r="I461" s="6" t="s">
        <v>29</v>
      </c>
      <c r="J461" s="99"/>
      <c r="K461" s="7" t="str">
        <f>IF(J461&gt;0,VLOOKUP(J461,女子登録情報!$J$1:$K$21,2,0),"")</f>
        <v/>
      </c>
      <c r="L461" s="6" t="s">
        <v>32</v>
      </c>
      <c r="M461" s="205"/>
      <c r="N461" s="101" t="str">
        <f t="shared" si="864"/>
        <v/>
      </c>
      <c r="O461" s="197"/>
      <c r="P461" s="373"/>
      <c r="Q461" s="374"/>
      <c r="R461" s="375"/>
      <c r="S461" s="329" t="str">
        <f>IF(C461="","",IF(COUNTIF('様式Ⅱ(女子4×100mR)'!$C$18:$C$29,C461)=0,"",$A$5))</f>
        <v/>
      </c>
      <c r="T461" s="329" t="str">
        <f>IF(C461="","",IF(COUNTIF('様式Ⅱ(女子4×400mR)'!$C$18:$C$29,C461)=0,"",$A$5))</f>
        <v/>
      </c>
      <c r="Y461" s="195" t="str">
        <f>IF(C461="","",COUNTIF($B$14:$C$462,C461))</f>
        <v/>
      </c>
      <c r="Z461" s="195" t="str">
        <f t="shared" ref="Z461" si="1005">IF(C461="","",COUNTIF($J$14:$J$463,J461))</f>
        <v/>
      </c>
      <c r="AA461" s="195" t="str">
        <f t="shared" ref="AA461" si="1006">IF(C461="","",IF(AND(Y461&gt;1,Z461&gt;1),1,""))</f>
        <v/>
      </c>
      <c r="AB461" s="195" t="str">
        <f t="shared" si="872"/>
        <v/>
      </c>
      <c r="AC461" s="195" t="str">
        <f t="shared" si="873"/>
        <v/>
      </c>
      <c r="AD461" s="195" t="str">
        <f t="shared" si="874"/>
        <v/>
      </c>
      <c r="AE461" s="195" t="str">
        <f t="shared" si="874"/>
        <v/>
      </c>
      <c r="AF461" s="195" t="str">
        <f t="shared" si="970"/>
        <v/>
      </c>
      <c r="AG461" s="195" t="str">
        <f t="shared" si="970"/>
        <v/>
      </c>
      <c r="AH461" s="195" t="str">
        <f t="shared" si="970"/>
        <v/>
      </c>
      <c r="AI461" s="195" t="str">
        <f t="shared" si="970"/>
        <v/>
      </c>
      <c r="AJ461" s="195" t="str">
        <f t="shared" si="970"/>
        <v/>
      </c>
      <c r="AK461" s="195" t="str">
        <f t="shared" si="970"/>
        <v/>
      </c>
      <c r="AL461" s="195" t="str">
        <f t="shared" si="970"/>
        <v/>
      </c>
      <c r="AM461" s="195" t="str">
        <f t="shared" si="970"/>
        <v/>
      </c>
      <c r="AN461" s="195" t="str">
        <f t="shared" si="970"/>
        <v/>
      </c>
      <c r="AO461" s="195" t="str">
        <f t="shared" si="970"/>
        <v/>
      </c>
      <c r="AP461" s="195" t="str">
        <f t="shared" si="970"/>
        <v/>
      </c>
      <c r="AQ461" s="196" t="str">
        <f>IF(J461&gt;0,"",IF(J462&gt;0,1,""))</f>
        <v/>
      </c>
      <c r="AR461" s="196" t="str">
        <f>IF(J461="","",IF(C461&gt;0,"",1))</f>
        <v/>
      </c>
      <c r="AS461" s="195" t="str">
        <f t="shared" si="975"/>
        <v/>
      </c>
      <c r="AT461" s="195" t="str">
        <f t="shared" si="975"/>
        <v/>
      </c>
      <c r="AU461" s="195" t="str">
        <f t="shared" si="975"/>
        <v/>
      </c>
      <c r="AV461" s="195" t="str">
        <f t="shared" si="975"/>
        <v/>
      </c>
      <c r="AW461" s="196">
        <f>COUNTIF($C$14:C461,C461)</f>
        <v>0</v>
      </c>
      <c r="AX461" s="195" t="str">
        <f t="shared" si="976"/>
        <v/>
      </c>
      <c r="AY461" s="195" t="str">
        <f t="shared" si="976"/>
        <v/>
      </c>
      <c r="AZ461" s="195" t="str">
        <f t="shared" si="976"/>
        <v/>
      </c>
      <c r="BA461" s="195" t="str">
        <f t="shared" si="976"/>
        <v/>
      </c>
    </row>
    <row r="462" spans="1:53" s="17" customFormat="1" ht="18" customHeight="1" thickBot="1">
      <c r="A462" s="344"/>
      <c r="B462" s="398"/>
      <c r="C462" s="400"/>
      <c r="D462" s="400"/>
      <c r="E462" s="400"/>
      <c r="F462" s="98" t="str">
        <f>IF(C461&gt;0,VLOOKUP(C461,女子登録情報!$A$1:$H$2000,5,0),"")</f>
        <v/>
      </c>
      <c r="G462" s="353"/>
      <c r="H462" s="353"/>
      <c r="I462" s="9" t="s">
        <v>33</v>
      </c>
      <c r="J462" s="99"/>
      <c r="K462" s="7" t="str">
        <f>IF(J462&gt;0,VLOOKUP(J462,女子登録情報!$J$2:$K$21,2,0),"")</f>
        <v/>
      </c>
      <c r="L462" s="9" t="s">
        <v>34</v>
      </c>
      <c r="M462" s="213"/>
      <c r="N462" s="101" t="str">
        <f>IF(K462="","",LEFT(K462,5)&amp;" "&amp;IF(OR(LEFT(K462,3)*1&lt;70,LEFT(K462,3)*1&gt;100),REPT(0,7-LEN(M462)),REPT(0,5-LEN(M462)))&amp;M462)</f>
        <v/>
      </c>
      <c r="O462" s="197"/>
      <c r="P462" s="387"/>
      <c r="Q462" s="388"/>
      <c r="R462" s="389"/>
      <c r="S462" s="330"/>
      <c r="T462" s="330"/>
      <c r="Y462" s="195" t="str">
        <f>IF(C461="","",COUNTIF($B$14:$C$462,C461))</f>
        <v/>
      </c>
      <c r="Z462" s="195" t="str">
        <f t="shared" ref="Z462" si="1007">IF(C461="","",COUNTIF($J$14:$J$463,J462))</f>
        <v/>
      </c>
      <c r="AA462" s="195" t="str">
        <f t="shared" ref="AA462" si="1008">IF(C461="","",IF(AND(Y462&gt;1,Z462&gt;1),1,""))</f>
        <v/>
      </c>
      <c r="AB462" s="195" t="str">
        <f t="shared" si="872"/>
        <v/>
      </c>
      <c r="AC462" s="195" t="str">
        <f t="shared" si="873"/>
        <v/>
      </c>
      <c r="AD462" s="195" t="str">
        <f t="shared" si="874"/>
        <v/>
      </c>
      <c r="AE462" s="195" t="str">
        <f t="shared" si="874"/>
        <v/>
      </c>
      <c r="AF462" s="195" t="str">
        <f t="shared" si="970"/>
        <v/>
      </c>
      <c r="AG462" s="195" t="str">
        <f t="shared" si="970"/>
        <v/>
      </c>
      <c r="AH462" s="195" t="str">
        <f t="shared" si="970"/>
        <v/>
      </c>
      <c r="AI462" s="195" t="str">
        <f t="shared" si="970"/>
        <v/>
      </c>
      <c r="AJ462" s="195" t="str">
        <f t="shared" si="970"/>
        <v/>
      </c>
      <c r="AK462" s="195" t="str">
        <f t="shared" si="970"/>
        <v/>
      </c>
      <c r="AL462" s="195" t="str">
        <f t="shared" si="970"/>
        <v/>
      </c>
      <c r="AM462" s="195" t="str">
        <f t="shared" si="970"/>
        <v/>
      </c>
      <c r="AN462" s="195" t="str">
        <f t="shared" si="970"/>
        <v/>
      </c>
      <c r="AO462" s="195" t="str">
        <f t="shared" si="970"/>
        <v/>
      </c>
      <c r="AP462" s="195" t="str">
        <f t="shared" si="970"/>
        <v/>
      </c>
      <c r="AQ462" s="196" t="str">
        <f>IF(J462&gt;0,"",IF(J463&gt;0,1,""))</f>
        <v/>
      </c>
      <c r="AR462" s="196" t="str">
        <f>IF(J462="","",IF(C461&gt;0,"",1))</f>
        <v/>
      </c>
      <c r="AS462" s="195" t="str">
        <f t="shared" ref="AS462:AV463" si="1009">IF($J462="","",COUNTIF($M462,AS$13))</f>
        <v/>
      </c>
      <c r="AT462" s="195" t="str">
        <f t="shared" si="1009"/>
        <v/>
      </c>
      <c r="AU462" s="195" t="str">
        <f t="shared" si="1009"/>
        <v/>
      </c>
      <c r="AV462" s="195" t="str">
        <f t="shared" si="1009"/>
        <v/>
      </c>
      <c r="AW462" s="196"/>
      <c r="AX462" s="195" t="str">
        <f t="shared" ref="AX462:BA463" si="1010">IF($J462="","",COUNTIF($M462,AX$13))</f>
        <v/>
      </c>
      <c r="AY462" s="195" t="str">
        <f t="shared" si="1010"/>
        <v/>
      </c>
      <c r="AZ462" s="195" t="str">
        <f t="shared" si="1010"/>
        <v/>
      </c>
      <c r="BA462" s="195" t="str">
        <f t="shared" si="1010"/>
        <v/>
      </c>
    </row>
    <row r="463" spans="1:53" s="17" customFormat="1" ht="18" customHeight="1" thickBot="1">
      <c r="A463" s="345"/>
      <c r="B463" s="401" t="s">
        <v>35</v>
      </c>
      <c r="C463" s="392"/>
      <c r="D463" s="102"/>
      <c r="E463" s="102"/>
      <c r="F463" s="103"/>
      <c r="G463" s="354"/>
      <c r="H463" s="354"/>
      <c r="I463" s="10" t="s">
        <v>36</v>
      </c>
      <c r="J463" s="100"/>
      <c r="K463" s="11" t="str">
        <f>IF(J463&gt;0,VLOOKUP(J463,女子登録情報!$J$2:$K$21,2,0),"")</f>
        <v/>
      </c>
      <c r="L463" s="12" t="s">
        <v>37</v>
      </c>
      <c r="M463" s="214"/>
      <c r="N463" s="101" t="str">
        <f>IF(K463="","",LEFT(K463,5)&amp;" "&amp;IF(OR(LEFT(K463,3)*1&lt;70,LEFT(K463,3)*1&gt;100),REPT(0,7-LEN(M463)),REPT(0,5-LEN(M463)))&amp;M463)</f>
        <v/>
      </c>
      <c r="O463" s="200"/>
      <c r="P463" s="394"/>
      <c r="Q463" s="395"/>
      <c r="R463" s="396"/>
      <c r="S463" s="331"/>
      <c r="T463" s="331"/>
      <c r="Y463" s="195" t="str">
        <f>IF(C461="","",COUNTIF($B$14:$C$462,C461))</f>
        <v/>
      </c>
      <c r="Z463" s="195" t="str">
        <f t="shared" ref="Z463" si="1011">IF(C461="","",COUNTIF($J$14:$J$463,J463))</f>
        <v/>
      </c>
      <c r="AA463" s="195" t="str">
        <f t="shared" ref="AA463" si="1012">IF(C461="","",IF(AND(Y463&gt;1,Z463&gt;1),1,""))</f>
        <v/>
      </c>
      <c r="AB463" s="195" t="str">
        <f>IF(O463="","",IF(AND(O463&gt;20170100,20180917&gt;O463),0,1))</f>
        <v/>
      </c>
      <c r="AC463" s="195" t="str">
        <f>IF($J463="","",COUNTIF($M463,$AC$13))</f>
        <v/>
      </c>
      <c r="AD463" s="195" t="str">
        <f>IF($J463="","",COUNTIF($M463,AD$13))</f>
        <v/>
      </c>
      <c r="AE463" s="195" t="str">
        <f>IF($J463="","",COUNTIF($M463,AE$13))</f>
        <v/>
      </c>
      <c r="AF463" s="195" t="str">
        <f t="shared" si="970"/>
        <v/>
      </c>
      <c r="AG463" s="195" t="str">
        <f t="shared" si="970"/>
        <v/>
      </c>
      <c r="AH463" s="195" t="str">
        <f t="shared" si="970"/>
        <v/>
      </c>
      <c r="AI463" s="195" t="str">
        <f t="shared" si="970"/>
        <v/>
      </c>
      <c r="AJ463" s="195" t="str">
        <f t="shared" si="970"/>
        <v/>
      </c>
      <c r="AK463" s="195" t="str">
        <f t="shared" si="970"/>
        <v/>
      </c>
      <c r="AL463" s="195" t="str">
        <f t="shared" si="970"/>
        <v/>
      </c>
      <c r="AM463" s="195" t="str">
        <f t="shared" si="970"/>
        <v/>
      </c>
      <c r="AN463" s="195" t="str">
        <f t="shared" si="970"/>
        <v/>
      </c>
      <c r="AO463" s="195" t="str">
        <f t="shared" si="970"/>
        <v/>
      </c>
      <c r="AP463" s="195" t="str">
        <f t="shared" si="970"/>
        <v/>
      </c>
      <c r="AQ463" s="196" t="str">
        <f>IF(C461="","",IF(S461&gt;0,"",IF(T461&gt;0,"",IF(COUNTBLANK(J461:J463)&lt;3,"",1))))</f>
        <v/>
      </c>
      <c r="AR463" s="196" t="str">
        <f>IF(J463="","",IF(C461&gt;0,"",1))</f>
        <v/>
      </c>
      <c r="AS463" s="195" t="str">
        <f t="shared" si="1009"/>
        <v/>
      </c>
      <c r="AT463" s="195" t="str">
        <f t="shared" si="1009"/>
        <v/>
      </c>
      <c r="AU463" s="195" t="str">
        <f t="shared" si="1009"/>
        <v/>
      </c>
      <c r="AV463" s="195" t="str">
        <f t="shared" si="1009"/>
        <v/>
      </c>
      <c r="AW463" s="196"/>
      <c r="AX463" s="195" t="str">
        <f t="shared" si="1010"/>
        <v/>
      </c>
      <c r="AY463" s="195" t="str">
        <f t="shared" si="1010"/>
        <v/>
      </c>
      <c r="AZ463" s="195" t="str">
        <f t="shared" si="1010"/>
        <v/>
      </c>
      <c r="BA463" s="195" t="str">
        <f t="shared" si="1010"/>
        <v/>
      </c>
    </row>
    <row r="464" spans="1:53" ht="14.25" thickTop="1"/>
  </sheetData>
  <sheetProtection password="E027" sheet="1" objects="1" scenarios="1"/>
  <mergeCells count="1989">
    <mergeCell ref="H461:H463"/>
    <mergeCell ref="P461:R461"/>
    <mergeCell ref="S461:S463"/>
    <mergeCell ref="T461:T463"/>
    <mergeCell ref="P462:R462"/>
    <mergeCell ref="B463:C463"/>
    <mergeCell ref="P463:R463"/>
    <mergeCell ref="A461:A463"/>
    <mergeCell ref="B461:B462"/>
    <mergeCell ref="C461:C462"/>
    <mergeCell ref="D461:D462"/>
    <mergeCell ref="E461:E462"/>
    <mergeCell ref="G461:G463"/>
    <mergeCell ref="H458:H460"/>
    <mergeCell ref="P458:R458"/>
    <mergeCell ref="S458:S460"/>
    <mergeCell ref="T458:T460"/>
    <mergeCell ref="P459:R459"/>
    <mergeCell ref="B460:C460"/>
    <mergeCell ref="P460:R460"/>
    <mergeCell ref="A458:A460"/>
    <mergeCell ref="B458:B459"/>
    <mergeCell ref="C458:C459"/>
    <mergeCell ref="D458:D459"/>
    <mergeCell ref="E458:E459"/>
    <mergeCell ref="G458:G460"/>
    <mergeCell ref="H455:H457"/>
    <mergeCell ref="P455:R455"/>
    <mergeCell ref="S455:S457"/>
    <mergeCell ref="T455:T457"/>
    <mergeCell ref="P456:R456"/>
    <mergeCell ref="B457:C457"/>
    <mergeCell ref="P457:R457"/>
    <mergeCell ref="A455:A457"/>
    <mergeCell ref="B455:B456"/>
    <mergeCell ref="C455:C456"/>
    <mergeCell ref="D455:D456"/>
    <mergeCell ref="E455:E456"/>
    <mergeCell ref="G455:G457"/>
    <mergeCell ref="H452:H454"/>
    <mergeCell ref="P452:R452"/>
    <mergeCell ref="S452:S454"/>
    <mergeCell ref="T452:T454"/>
    <mergeCell ref="P453:R453"/>
    <mergeCell ref="B454:C454"/>
    <mergeCell ref="P454:R454"/>
    <mergeCell ref="A452:A454"/>
    <mergeCell ref="B452:B453"/>
    <mergeCell ref="C452:C453"/>
    <mergeCell ref="D452:D453"/>
    <mergeCell ref="E452:E453"/>
    <mergeCell ref="G452:G454"/>
    <mergeCell ref="H449:H451"/>
    <mergeCell ref="P449:R449"/>
    <mergeCell ref="S449:S451"/>
    <mergeCell ref="T449:T451"/>
    <mergeCell ref="P450:R450"/>
    <mergeCell ref="B451:C451"/>
    <mergeCell ref="P451:R451"/>
    <mergeCell ref="A449:A451"/>
    <mergeCell ref="B449:B450"/>
    <mergeCell ref="C449:C450"/>
    <mergeCell ref="D449:D450"/>
    <mergeCell ref="E449:E450"/>
    <mergeCell ref="G449:G451"/>
    <mergeCell ref="H446:H448"/>
    <mergeCell ref="P446:R446"/>
    <mergeCell ref="S446:S448"/>
    <mergeCell ref="T446:T448"/>
    <mergeCell ref="P447:R447"/>
    <mergeCell ref="B448:C448"/>
    <mergeCell ref="P448:R448"/>
    <mergeCell ref="A446:A448"/>
    <mergeCell ref="B446:B447"/>
    <mergeCell ref="C446:C447"/>
    <mergeCell ref="D446:D447"/>
    <mergeCell ref="E446:E447"/>
    <mergeCell ref="G446:G448"/>
    <mergeCell ref="H443:H445"/>
    <mergeCell ref="P443:R443"/>
    <mergeCell ref="S443:S445"/>
    <mergeCell ref="T443:T445"/>
    <mergeCell ref="P444:R444"/>
    <mergeCell ref="B445:C445"/>
    <mergeCell ref="P445:R445"/>
    <mergeCell ref="A443:A445"/>
    <mergeCell ref="B443:B444"/>
    <mergeCell ref="C443:C444"/>
    <mergeCell ref="D443:D444"/>
    <mergeCell ref="E443:E444"/>
    <mergeCell ref="G443:G445"/>
    <mergeCell ref="H440:H442"/>
    <mergeCell ref="P440:R440"/>
    <mergeCell ref="S440:S442"/>
    <mergeCell ref="T440:T442"/>
    <mergeCell ref="P441:R441"/>
    <mergeCell ref="B442:C442"/>
    <mergeCell ref="P442:R442"/>
    <mergeCell ref="A440:A442"/>
    <mergeCell ref="B440:B441"/>
    <mergeCell ref="C440:C441"/>
    <mergeCell ref="D440:D441"/>
    <mergeCell ref="E440:E441"/>
    <mergeCell ref="G440:G442"/>
    <mergeCell ref="H437:H439"/>
    <mergeCell ref="P437:R437"/>
    <mergeCell ref="S437:S439"/>
    <mergeCell ref="T437:T439"/>
    <mergeCell ref="P438:R438"/>
    <mergeCell ref="B439:C439"/>
    <mergeCell ref="P439:R439"/>
    <mergeCell ref="A437:A439"/>
    <mergeCell ref="B437:B438"/>
    <mergeCell ref="C437:C438"/>
    <mergeCell ref="D437:D438"/>
    <mergeCell ref="E437:E438"/>
    <mergeCell ref="G437:G439"/>
    <mergeCell ref="H434:H436"/>
    <mergeCell ref="P434:R434"/>
    <mergeCell ref="S434:S436"/>
    <mergeCell ref="T434:T436"/>
    <mergeCell ref="P435:R435"/>
    <mergeCell ref="B436:C436"/>
    <mergeCell ref="P436:R436"/>
    <mergeCell ref="A434:A436"/>
    <mergeCell ref="B434:B435"/>
    <mergeCell ref="C434:C435"/>
    <mergeCell ref="D434:D435"/>
    <mergeCell ref="E434:E435"/>
    <mergeCell ref="G434:G436"/>
    <mergeCell ref="H431:H433"/>
    <mergeCell ref="P431:R431"/>
    <mergeCell ref="S431:S433"/>
    <mergeCell ref="T431:T433"/>
    <mergeCell ref="P432:R432"/>
    <mergeCell ref="B433:C433"/>
    <mergeCell ref="P433:R433"/>
    <mergeCell ref="A431:A433"/>
    <mergeCell ref="B431:B432"/>
    <mergeCell ref="C431:C432"/>
    <mergeCell ref="D431:D432"/>
    <mergeCell ref="E431:E432"/>
    <mergeCell ref="G431:G433"/>
    <mergeCell ref="H428:H430"/>
    <mergeCell ref="P428:R428"/>
    <mergeCell ref="S428:S430"/>
    <mergeCell ref="T428:T430"/>
    <mergeCell ref="P429:R429"/>
    <mergeCell ref="B430:C430"/>
    <mergeCell ref="P430:R430"/>
    <mergeCell ref="A428:A430"/>
    <mergeCell ref="B428:B429"/>
    <mergeCell ref="C428:C429"/>
    <mergeCell ref="D428:D429"/>
    <mergeCell ref="E428:E429"/>
    <mergeCell ref="G428:G430"/>
    <mergeCell ref="H425:H427"/>
    <mergeCell ref="P425:R425"/>
    <mergeCell ref="S425:S427"/>
    <mergeCell ref="T425:T427"/>
    <mergeCell ref="P426:R426"/>
    <mergeCell ref="B427:C427"/>
    <mergeCell ref="P427:R427"/>
    <mergeCell ref="A425:A427"/>
    <mergeCell ref="B425:B426"/>
    <mergeCell ref="C425:C426"/>
    <mergeCell ref="D425:D426"/>
    <mergeCell ref="E425:E426"/>
    <mergeCell ref="G425:G427"/>
    <mergeCell ref="H422:H424"/>
    <mergeCell ref="P422:R422"/>
    <mergeCell ref="S422:S424"/>
    <mergeCell ref="T422:T424"/>
    <mergeCell ref="P423:R423"/>
    <mergeCell ref="B424:C424"/>
    <mergeCell ref="P424:R424"/>
    <mergeCell ref="A422:A424"/>
    <mergeCell ref="B422:B423"/>
    <mergeCell ref="C422:C423"/>
    <mergeCell ref="D422:D423"/>
    <mergeCell ref="E422:E423"/>
    <mergeCell ref="G422:G424"/>
    <mergeCell ref="H419:H421"/>
    <mergeCell ref="P419:R419"/>
    <mergeCell ref="S419:S421"/>
    <mergeCell ref="T419:T421"/>
    <mergeCell ref="P420:R420"/>
    <mergeCell ref="B421:C421"/>
    <mergeCell ref="P421:R421"/>
    <mergeCell ref="A419:A421"/>
    <mergeCell ref="B419:B420"/>
    <mergeCell ref="C419:C420"/>
    <mergeCell ref="D419:D420"/>
    <mergeCell ref="E419:E420"/>
    <mergeCell ref="G419:G421"/>
    <mergeCell ref="H416:H418"/>
    <mergeCell ref="P416:R416"/>
    <mergeCell ref="S416:S418"/>
    <mergeCell ref="T416:T418"/>
    <mergeCell ref="P417:R417"/>
    <mergeCell ref="B418:C418"/>
    <mergeCell ref="P418:R418"/>
    <mergeCell ref="A416:A418"/>
    <mergeCell ref="B416:B417"/>
    <mergeCell ref="C416:C417"/>
    <mergeCell ref="D416:D417"/>
    <mergeCell ref="E416:E417"/>
    <mergeCell ref="G416:G418"/>
    <mergeCell ref="H413:H415"/>
    <mergeCell ref="P413:R413"/>
    <mergeCell ref="S413:S415"/>
    <mergeCell ref="T413:T415"/>
    <mergeCell ref="P414:R414"/>
    <mergeCell ref="B415:C415"/>
    <mergeCell ref="P415:R415"/>
    <mergeCell ref="A413:A415"/>
    <mergeCell ref="B413:B414"/>
    <mergeCell ref="C413:C414"/>
    <mergeCell ref="D413:D414"/>
    <mergeCell ref="E413:E414"/>
    <mergeCell ref="G413:G415"/>
    <mergeCell ref="H410:H412"/>
    <mergeCell ref="P410:R410"/>
    <mergeCell ref="S410:S412"/>
    <mergeCell ref="T410:T412"/>
    <mergeCell ref="P411:R411"/>
    <mergeCell ref="B412:C412"/>
    <mergeCell ref="P412:R412"/>
    <mergeCell ref="A410:A412"/>
    <mergeCell ref="B410:B411"/>
    <mergeCell ref="C410:C411"/>
    <mergeCell ref="D410:D411"/>
    <mergeCell ref="E410:E411"/>
    <mergeCell ref="G410:G412"/>
    <mergeCell ref="H407:H409"/>
    <mergeCell ref="P407:R407"/>
    <mergeCell ref="S407:S409"/>
    <mergeCell ref="T407:T409"/>
    <mergeCell ref="P408:R408"/>
    <mergeCell ref="B409:C409"/>
    <mergeCell ref="P409:R409"/>
    <mergeCell ref="A407:A409"/>
    <mergeCell ref="B407:B408"/>
    <mergeCell ref="C407:C408"/>
    <mergeCell ref="D407:D408"/>
    <mergeCell ref="E407:E408"/>
    <mergeCell ref="G407:G409"/>
    <mergeCell ref="H404:H406"/>
    <mergeCell ref="P404:R404"/>
    <mergeCell ref="S404:S406"/>
    <mergeCell ref="T404:T406"/>
    <mergeCell ref="P405:R405"/>
    <mergeCell ref="B406:C406"/>
    <mergeCell ref="P406:R406"/>
    <mergeCell ref="A404:A406"/>
    <mergeCell ref="B404:B405"/>
    <mergeCell ref="C404:C405"/>
    <mergeCell ref="D404:D405"/>
    <mergeCell ref="E404:E405"/>
    <mergeCell ref="G404:G406"/>
    <mergeCell ref="H401:H403"/>
    <mergeCell ref="P401:R401"/>
    <mergeCell ref="S401:S403"/>
    <mergeCell ref="T401:T403"/>
    <mergeCell ref="P402:R402"/>
    <mergeCell ref="B403:C403"/>
    <mergeCell ref="P403:R403"/>
    <mergeCell ref="A401:A403"/>
    <mergeCell ref="B401:B402"/>
    <mergeCell ref="C401:C402"/>
    <mergeCell ref="D401:D402"/>
    <mergeCell ref="E401:E402"/>
    <mergeCell ref="G401:G403"/>
    <mergeCell ref="H398:H400"/>
    <mergeCell ref="P398:R398"/>
    <mergeCell ref="S398:S400"/>
    <mergeCell ref="T398:T400"/>
    <mergeCell ref="P399:R399"/>
    <mergeCell ref="B400:C400"/>
    <mergeCell ref="P400:R400"/>
    <mergeCell ref="A398:A400"/>
    <mergeCell ref="B398:B399"/>
    <mergeCell ref="C398:C399"/>
    <mergeCell ref="D398:D399"/>
    <mergeCell ref="E398:E399"/>
    <mergeCell ref="G398:G400"/>
    <mergeCell ref="H395:H397"/>
    <mergeCell ref="P395:R395"/>
    <mergeCell ref="S395:S397"/>
    <mergeCell ref="T395:T397"/>
    <mergeCell ref="P396:R396"/>
    <mergeCell ref="B397:C397"/>
    <mergeCell ref="P397:R397"/>
    <mergeCell ref="A395:A397"/>
    <mergeCell ref="B395:B396"/>
    <mergeCell ref="C395:C396"/>
    <mergeCell ref="D395:D396"/>
    <mergeCell ref="E395:E396"/>
    <mergeCell ref="G395:G397"/>
    <mergeCell ref="H392:H394"/>
    <mergeCell ref="P392:R392"/>
    <mergeCell ref="S392:S394"/>
    <mergeCell ref="T392:T394"/>
    <mergeCell ref="P393:R393"/>
    <mergeCell ref="B394:C394"/>
    <mergeCell ref="P394:R394"/>
    <mergeCell ref="A392:A394"/>
    <mergeCell ref="B392:B393"/>
    <mergeCell ref="C392:C393"/>
    <mergeCell ref="D392:D393"/>
    <mergeCell ref="E392:E393"/>
    <mergeCell ref="G392:G394"/>
    <mergeCell ref="H389:H391"/>
    <mergeCell ref="P389:R389"/>
    <mergeCell ref="S389:S391"/>
    <mergeCell ref="T389:T391"/>
    <mergeCell ref="P390:R390"/>
    <mergeCell ref="B391:C391"/>
    <mergeCell ref="P391:R391"/>
    <mergeCell ref="A389:A391"/>
    <mergeCell ref="B389:B390"/>
    <mergeCell ref="C389:C390"/>
    <mergeCell ref="D389:D390"/>
    <mergeCell ref="E389:E390"/>
    <mergeCell ref="G389:G391"/>
    <mergeCell ref="H386:H388"/>
    <mergeCell ref="P386:R386"/>
    <mergeCell ref="S386:S388"/>
    <mergeCell ref="T386:T388"/>
    <mergeCell ref="P387:R387"/>
    <mergeCell ref="B388:C388"/>
    <mergeCell ref="P388:R388"/>
    <mergeCell ref="A386:A388"/>
    <mergeCell ref="B386:B387"/>
    <mergeCell ref="C386:C387"/>
    <mergeCell ref="D386:D387"/>
    <mergeCell ref="E386:E387"/>
    <mergeCell ref="G386:G388"/>
    <mergeCell ref="H383:H385"/>
    <mergeCell ref="P383:R383"/>
    <mergeCell ref="S383:S385"/>
    <mergeCell ref="T383:T385"/>
    <mergeCell ref="P384:R384"/>
    <mergeCell ref="B385:C385"/>
    <mergeCell ref="P385:R385"/>
    <mergeCell ref="A383:A385"/>
    <mergeCell ref="B383:B384"/>
    <mergeCell ref="C383:C384"/>
    <mergeCell ref="D383:D384"/>
    <mergeCell ref="E383:E384"/>
    <mergeCell ref="G383:G385"/>
    <mergeCell ref="H380:H382"/>
    <mergeCell ref="P380:R380"/>
    <mergeCell ref="S380:S382"/>
    <mergeCell ref="T380:T382"/>
    <mergeCell ref="P381:R381"/>
    <mergeCell ref="B382:C382"/>
    <mergeCell ref="P382:R382"/>
    <mergeCell ref="A380:A382"/>
    <mergeCell ref="B380:B381"/>
    <mergeCell ref="C380:C381"/>
    <mergeCell ref="D380:D381"/>
    <mergeCell ref="E380:E381"/>
    <mergeCell ref="G380:G382"/>
    <mergeCell ref="H377:H379"/>
    <mergeCell ref="P377:R377"/>
    <mergeCell ref="S377:S379"/>
    <mergeCell ref="T377:T379"/>
    <mergeCell ref="P378:R378"/>
    <mergeCell ref="B379:C379"/>
    <mergeCell ref="P379:R379"/>
    <mergeCell ref="A377:A379"/>
    <mergeCell ref="B377:B378"/>
    <mergeCell ref="C377:C378"/>
    <mergeCell ref="D377:D378"/>
    <mergeCell ref="E377:E378"/>
    <mergeCell ref="G377:G379"/>
    <mergeCell ref="H374:H376"/>
    <mergeCell ref="P374:R374"/>
    <mergeCell ref="S374:S376"/>
    <mergeCell ref="T374:T376"/>
    <mergeCell ref="P375:R375"/>
    <mergeCell ref="B376:C376"/>
    <mergeCell ref="P376:R376"/>
    <mergeCell ref="A374:A376"/>
    <mergeCell ref="B374:B375"/>
    <mergeCell ref="C374:C375"/>
    <mergeCell ref="D374:D375"/>
    <mergeCell ref="E374:E375"/>
    <mergeCell ref="G374:G376"/>
    <mergeCell ref="H371:H373"/>
    <mergeCell ref="P371:R371"/>
    <mergeCell ref="S371:S373"/>
    <mergeCell ref="T371:T373"/>
    <mergeCell ref="P372:R372"/>
    <mergeCell ref="B373:C373"/>
    <mergeCell ref="P373:R373"/>
    <mergeCell ref="A371:A373"/>
    <mergeCell ref="B371:B372"/>
    <mergeCell ref="C371:C372"/>
    <mergeCell ref="D371:D372"/>
    <mergeCell ref="E371:E372"/>
    <mergeCell ref="G371:G373"/>
    <mergeCell ref="H368:H370"/>
    <mergeCell ref="P368:R368"/>
    <mergeCell ref="S368:S370"/>
    <mergeCell ref="T368:T370"/>
    <mergeCell ref="P369:R369"/>
    <mergeCell ref="B370:C370"/>
    <mergeCell ref="P370:R370"/>
    <mergeCell ref="A368:A370"/>
    <mergeCell ref="B368:B369"/>
    <mergeCell ref="C368:C369"/>
    <mergeCell ref="D368:D369"/>
    <mergeCell ref="E368:E369"/>
    <mergeCell ref="G368:G370"/>
    <mergeCell ref="H365:H367"/>
    <mergeCell ref="P365:R365"/>
    <mergeCell ref="S365:S367"/>
    <mergeCell ref="T365:T367"/>
    <mergeCell ref="P366:R366"/>
    <mergeCell ref="B367:C367"/>
    <mergeCell ref="P367:R367"/>
    <mergeCell ref="A365:A367"/>
    <mergeCell ref="B365:B366"/>
    <mergeCell ref="C365:C366"/>
    <mergeCell ref="D365:D366"/>
    <mergeCell ref="E365:E366"/>
    <mergeCell ref="G365:G367"/>
    <mergeCell ref="H362:H364"/>
    <mergeCell ref="P362:R362"/>
    <mergeCell ref="S362:S364"/>
    <mergeCell ref="T362:T364"/>
    <mergeCell ref="P363:R363"/>
    <mergeCell ref="B364:C364"/>
    <mergeCell ref="P364:R364"/>
    <mergeCell ref="A362:A364"/>
    <mergeCell ref="B362:B363"/>
    <mergeCell ref="C362:C363"/>
    <mergeCell ref="D362:D363"/>
    <mergeCell ref="E362:E363"/>
    <mergeCell ref="G362:G364"/>
    <mergeCell ref="H359:H361"/>
    <mergeCell ref="P359:R359"/>
    <mergeCell ref="S359:S361"/>
    <mergeCell ref="T359:T361"/>
    <mergeCell ref="P360:R360"/>
    <mergeCell ref="B361:C361"/>
    <mergeCell ref="P361:R361"/>
    <mergeCell ref="A359:A361"/>
    <mergeCell ref="B359:B360"/>
    <mergeCell ref="C359:C360"/>
    <mergeCell ref="D359:D360"/>
    <mergeCell ref="E359:E360"/>
    <mergeCell ref="G359:G361"/>
    <mergeCell ref="H356:H358"/>
    <mergeCell ref="P356:R356"/>
    <mergeCell ref="S356:S358"/>
    <mergeCell ref="T356:T358"/>
    <mergeCell ref="P357:R357"/>
    <mergeCell ref="B358:C358"/>
    <mergeCell ref="P358:R358"/>
    <mergeCell ref="A356:A358"/>
    <mergeCell ref="B356:B357"/>
    <mergeCell ref="C356:C357"/>
    <mergeCell ref="D356:D357"/>
    <mergeCell ref="E356:E357"/>
    <mergeCell ref="G356:G358"/>
    <mergeCell ref="H353:H355"/>
    <mergeCell ref="P353:R353"/>
    <mergeCell ref="S353:S355"/>
    <mergeCell ref="T353:T355"/>
    <mergeCell ref="P354:R354"/>
    <mergeCell ref="B355:C355"/>
    <mergeCell ref="P355:R355"/>
    <mergeCell ref="A353:A355"/>
    <mergeCell ref="B353:B354"/>
    <mergeCell ref="C353:C354"/>
    <mergeCell ref="D353:D354"/>
    <mergeCell ref="E353:E354"/>
    <mergeCell ref="G353:G355"/>
    <mergeCell ref="H350:H352"/>
    <mergeCell ref="P350:R350"/>
    <mergeCell ref="S350:S352"/>
    <mergeCell ref="T350:T352"/>
    <mergeCell ref="P351:R351"/>
    <mergeCell ref="B352:C352"/>
    <mergeCell ref="P352:R352"/>
    <mergeCell ref="A350:A352"/>
    <mergeCell ref="B350:B351"/>
    <mergeCell ref="C350:C351"/>
    <mergeCell ref="D350:D351"/>
    <mergeCell ref="E350:E351"/>
    <mergeCell ref="G350:G352"/>
    <mergeCell ref="H347:H349"/>
    <mergeCell ref="P347:R347"/>
    <mergeCell ref="S347:S349"/>
    <mergeCell ref="T347:T349"/>
    <mergeCell ref="P348:R348"/>
    <mergeCell ref="B349:C349"/>
    <mergeCell ref="P349:R349"/>
    <mergeCell ref="A347:A349"/>
    <mergeCell ref="B347:B348"/>
    <mergeCell ref="C347:C348"/>
    <mergeCell ref="D347:D348"/>
    <mergeCell ref="E347:E348"/>
    <mergeCell ref="G347:G349"/>
    <mergeCell ref="H344:H346"/>
    <mergeCell ref="P344:R344"/>
    <mergeCell ref="S344:S346"/>
    <mergeCell ref="T344:T346"/>
    <mergeCell ref="P345:R345"/>
    <mergeCell ref="B346:C346"/>
    <mergeCell ref="P346:R346"/>
    <mergeCell ref="A344:A346"/>
    <mergeCell ref="B344:B345"/>
    <mergeCell ref="C344:C345"/>
    <mergeCell ref="D344:D345"/>
    <mergeCell ref="E344:E345"/>
    <mergeCell ref="G344:G346"/>
    <mergeCell ref="H341:H343"/>
    <mergeCell ref="P341:R341"/>
    <mergeCell ref="S341:S343"/>
    <mergeCell ref="T341:T343"/>
    <mergeCell ref="P342:R342"/>
    <mergeCell ref="B343:C343"/>
    <mergeCell ref="P343:R343"/>
    <mergeCell ref="A341:A343"/>
    <mergeCell ref="B341:B342"/>
    <mergeCell ref="C341:C342"/>
    <mergeCell ref="D341:D342"/>
    <mergeCell ref="E341:E342"/>
    <mergeCell ref="G341:G343"/>
    <mergeCell ref="H338:H340"/>
    <mergeCell ref="P338:R338"/>
    <mergeCell ref="S338:S340"/>
    <mergeCell ref="T338:T340"/>
    <mergeCell ref="P339:R339"/>
    <mergeCell ref="B340:C340"/>
    <mergeCell ref="P340:R340"/>
    <mergeCell ref="A338:A340"/>
    <mergeCell ref="B338:B339"/>
    <mergeCell ref="C338:C339"/>
    <mergeCell ref="D338:D339"/>
    <mergeCell ref="E338:E339"/>
    <mergeCell ref="G338:G340"/>
    <mergeCell ref="H335:H337"/>
    <mergeCell ref="P335:R335"/>
    <mergeCell ref="S335:S337"/>
    <mergeCell ref="T335:T337"/>
    <mergeCell ref="P336:R336"/>
    <mergeCell ref="B337:C337"/>
    <mergeCell ref="P337:R337"/>
    <mergeCell ref="A335:A337"/>
    <mergeCell ref="B335:B336"/>
    <mergeCell ref="C335:C336"/>
    <mergeCell ref="D335:D336"/>
    <mergeCell ref="E335:E336"/>
    <mergeCell ref="G335:G337"/>
    <mergeCell ref="H332:H334"/>
    <mergeCell ref="P332:R332"/>
    <mergeCell ref="S332:S334"/>
    <mergeCell ref="T332:T334"/>
    <mergeCell ref="P333:R333"/>
    <mergeCell ref="B334:C334"/>
    <mergeCell ref="P334:R334"/>
    <mergeCell ref="A332:A334"/>
    <mergeCell ref="B332:B333"/>
    <mergeCell ref="C332:C333"/>
    <mergeCell ref="D332:D333"/>
    <mergeCell ref="E332:E333"/>
    <mergeCell ref="G332:G334"/>
    <mergeCell ref="H329:H331"/>
    <mergeCell ref="P329:R329"/>
    <mergeCell ref="S329:S331"/>
    <mergeCell ref="T329:T331"/>
    <mergeCell ref="P330:R330"/>
    <mergeCell ref="B331:C331"/>
    <mergeCell ref="P331:R331"/>
    <mergeCell ref="A329:A331"/>
    <mergeCell ref="B329:B330"/>
    <mergeCell ref="C329:C330"/>
    <mergeCell ref="D329:D330"/>
    <mergeCell ref="E329:E330"/>
    <mergeCell ref="G329:G331"/>
    <mergeCell ref="H326:H328"/>
    <mergeCell ref="P326:R326"/>
    <mergeCell ref="S326:S328"/>
    <mergeCell ref="T326:T328"/>
    <mergeCell ref="P327:R327"/>
    <mergeCell ref="B328:C328"/>
    <mergeCell ref="P328:R328"/>
    <mergeCell ref="A326:A328"/>
    <mergeCell ref="B326:B327"/>
    <mergeCell ref="C326:C327"/>
    <mergeCell ref="D326:D327"/>
    <mergeCell ref="E326:E327"/>
    <mergeCell ref="G326:G328"/>
    <mergeCell ref="H323:H325"/>
    <mergeCell ref="P323:R323"/>
    <mergeCell ref="S323:S325"/>
    <mergeCell ref="T323:T325"/>
    <mergeCell ref="P324:R324"/>
    <mergeCell ref="B325:C325"/>
    <mergeCell ref="P325:R325"/>
    <mergeCell ref="A323:A325"/>
    <mergeCell ref="B323:B324"/>
    <mergeCell ref="C323:C324"/>
    <mergeCell ref="D323:D324"/>
    <mergeCell ref="E323:E324"/>
    <mergeCell ref="G323:G325"/>
    <mergeCell ref="H320:H322"/>
    <mergeCell ref="P320:R320"/>
    <mergeCell ref="S320:S322"/>
    <mergeCell ref="T320:T322"/>
    <mergeCell ref="P321:R321"/>
    <mergeCell ref="B322:C322"/>
    <mergeCell ref="P322:R322"/>
    <mergeCell ref="A320:A322"/>
    <mergeCell ref="B320:B321"/>
    <mergeCell ref="C320:C321"/>
    <mergeCell ref="D320:D321"/>
    <mergeCell ref="E320:E321"/>
    <mergeCell ref="G320:G322"/>
    <mergeCell ref="H317:H319"/>
    <mergeCell ref="P317:R317"/>
    <mergeCell ref="S317:S319"/>
    <mergeCell ref="T317:T319"/>
    <mergeCell ref="P318:R318"/>
    <mergeCell ref="B319:C319"/>
    <mergeCell ref="P319:R319"/>
    <mergeCell ref="A317:A319"/>
    <mergeCell ref="B317:B318"/>
    <mergeCell ref="C317:C318"/>
    <mergeCell ref="D317:D318"/>
    <mergeCell ref="E317:E318"/>
    <mergeCell ref="G317:G319"/>
    <mergeCell ref="H314:H316"/>
    <mergeCell ref="P314:R314"/>
    <mergeCell ref="S314:S316"/>
    <mergeCell ref="T314:T316"/>
    <mergeCell ref="P315:R315"/>
    <mergeCell ref="B316:C316"/>
    <mergeCell ref="P316:R316"/>
    <mergeCell ref="A314:A316"/>
    <mergeCell ref="B314:B315"/>
    <mergeCell ref="C314:C315"/>
    <mergeCell ref="D314:D315"/>
    <mergeCell ref="E314:E315"/>
    <mergeCell ref="G314:G316"/>
    <mergeCell ref="H311:H313"/>
    <mergeCell ref="P311:R311"/>
    <mergeCell ref="S311:S313"/>
    <mergeCell ref="T311:T313"/>
    <mergeCell ref="P312:R312"/>
    <mergeCell ref="B313:C313"/>
    <mergeCell ref="P313:R313"/>
    <mergeCell ref="A311:A313"/>
    <mergeCell ref="B311:B312"/>
    <mergeCell ref="C311:C312"/>
    <mergeCell ref="D311:D312"/>
    <mergeCell ref="E311:E312"/>
    <mergeCell ref="G311:G313"/>
    <mergeCell ref="H308:H310"/>
    <mergeCell ref="P308:R308"/>
    <mergeCell ref="S308:S310"/>
    <mergeCell ref="T308:T310"/>
    <mergeCell ref="P309:R309"/>
    <mergeCell ref="B310:C310"/>
    <mergeCell ref="P310:R310"/>
    <mergeCell ref="A308:A310"/>
    <mergeCell ref="B308:B309"/>
    <mergeCell ref="C308:C309"/>
    <mergeCell ref="D308:D309"/>
    <mergeCell ref="E308:E309"/>
    <mergeCell ref="G308:G310"/>
    <mergeCell ref="H305:H307"/>
    <mergeCell ref="P305:R305"/>
    <mergeCell ref="S305:S307"/>
    <mergeCell ref="T305:T307"/>
    <mergeCell ref="P306:R306"/>
    <mergeCell ref="B307:C307"/>
    <mergeCell ref="P307:R307"/>
    <mergeCell ref="A305:A307"/>
    <mergeCell ref="B305:B306"/>
    <mergeCell ref="C305:C306"/>
    <mergeCell ref="D305:D306"/>
    <mergeCell ref="E305:E306"/>
    <mergeCell ref="G305:G307"/>
    <mergeCell ref="H302:H304"/>
    <mergeCell ref="P302:R302"/>
    <mergeCell ref="S302:S304"/>
    <mergeCell ref="T302:T304"/>
    <mergeCell ref="P303:R303"/>
    <mergeCell ref="B304:C304"/>
    <mergeCell ref="P304:R304"/>
    <mergeCell ref="A302:A304"/>
    <mergeCell ref="B302:B303"/>
    <mergeCell ref="C302:C303"/>
    <mergeCell ref="D302:D303"/>
    <mergeCell ref="E302:E303"/>
    <mergeCell ref="G302:G304"/>
    <mergeCell ref="H299:H301"/>
    <mergeCell ref="P299:R299"/>
    <mergeCell ref="S299:S301"/>
    <mergeCell ref="T299:T301"/>
    <mergeCell ref="P300:R300"/>
    <mergeCell ref="B301:C301"/>
    <mergeCell ref="P301:R301"/>
    <mergeCell ref="A299:A301"/>
    <mergeCell ref="B299:B300"/>
    <mergeCell ref="C299:C300"/>
    <mergeCell ref="D299:D300"/>
    <mergeCell ref="E299:E300"/>
    <mergeCell ref="G299:G301"/>
    <mergeCell ref="H296:H298"/>
    <mergeCell ref="P296:R296"/>
    <mergeCell ref="S296:S298"/>
    <mergeCell ref="T296:T298"/>
    <mergeCell ref="P297:R297"/>
    <mergeCell ref="B298:C298"/>
    <mergeCell ref="P298:R298"/>
    <mergeCell ref="A296:A298"/>
    <mergeCell ref="B296:B297"/>
    <mergeCell ref="C296:C297"/>
    <mergeCell ref="D296:D297"/>
    <mergeCell ref="E296:E297"/>
    <mergeCell ref="G296:G298"/>
    <mergeCell ref="H293:H295"/>
    <mergeCell ref="P293:R293"/>
    <mergeCell ref="S293:S295"/>
    <mergeCell ref="T293:T295"/>
    <mergeCell ref="P294:R294"/>
    <mergeCell ref="B295:C295"/>
    <mergeCell ref="P295:R295"/>
    <mergeCell ref="A293:A295"/>
    <mergeCell ref="B293:B294"/>
    <mergeCell ref="C293:C294"/>
    <mergeCell ref="D293:D294"/>
    <mergeCell ref="E293:E294"/>
    <mergeCell ref="G293:G295"/>
    <mergeCell ref="H290:H292"/>
    <mergeCell ref="P290:R290"/>
    <mergeCell ref="S290:S292"/>
    <mergeCell ref="T290:T292"/>
    <mergeCell ref="P291:R291"/>
    <mergeCell ref="B292:C292"/>
    <mergeCell ref="P292:R292"/>
    <mergeCell ref="A290:A292"/>
    <mergeCell ref="B290:B291"/>
    <mergeCell ref="C290:C291"/>
    <mergeCell ref="D290:D291"/>
    <mergeCell ref="E290:E291"/>
    <mergeCell ref="G290:G292"/>
    <mergeCell ref="H287:H289"/>
    <mergeCell ref="P287:R287"/>
    <mergeCell ref="S287:S289"/>
    <mergeCell ref="T287:T289"/>
    <mergeCell ref="P288:R288"/>
    <mergeCell ref="B289:C289"/>
    <mergeCell ref="P289:R289"/>
    <mergeCell ref="A287:A289"/>
    <mergeCell ref="B287:B288"/>
    <mergeCell ref="C287:C288"/>
    <mergeCell ref="D287:D288"/>
    <mergeCell ref="E287:E288"/>
    <mergeCell ref="G287:G289"/>
    <mergeCell ref="H284:H286"/>
    <mergeCell ref="P284:R284"/>
    <mergeCell ref="S284:S286"/>
    <mergeCell ref="T284:T286"/>
    <mergeCell ref="P285:R285"/>
    <mergeCell ref="B286:C286"/>
    <mergeCell ref="P286:R286"/>
    <mergeCell ref="A284:A286"/>
    <mergeCell ref="B284:B285"/>
    <mergeCell ref="C284:C285"/>
    <mergeCell ref="D284:D285"/>
    <mergeCell ref="E284:E285"/>
    <mergeCell ref="G284:G286"/>
    <mergeCell ref="H281:H283"/>
    <mergeCell ref="P281:R281"/>
    <mergeCell ref="S281:S283"/>
    <mergeCell ref="T281:T283"/>
    <mergeCell ref="P282:R282"/>
    <mergeCell ref="B283:C283"/>
    <mergeCell ref="P283:R283"/>
    <mergeCell ref="A281:A283"/>
    <mergeCell ref="B281:B282"/>
    <mergeCell ref="C281:C282"/>
    <mergeCell ref="D281:D282"/>
    <mergeCell ref="E281:E282"/>
    <mergeCell ref="G281:G283"/>
    <mergeCell ref="H278:H280"/>
    <mergeCell ref="P278:R278"/>
    <mergeCell ref="S278:S280"/>
    <mergeCell ref="T278:T280"/>
    <mergeCell ref="P279:R279"/>
    <mergeCell ref="B280:C280"/>
    <mergeCell ref="P280:R280"/>
    <mergeCell ref="A278:A280"/>
    <mergeCell ref="B278:B279"/>
    <mergeCell ref="C278:C279"/>
    <mergeCell ref="D278:D279"/>
    <mergeCell ref="E278:E279"/>
    <mergeCell ref="G278:G280"/>
    <mergeCell ref="H275:H277"/>
    <mergeCell ref="P275:R275"/>
    <mergeCell ref="S275:S277"/>
    <mergeCell ref="T275:T277"/>
    <mergeCell ref="P276:R276"/>
    <mergeCell ref="B277:C277"/>
    <mergeCell ref="P277:R277"/>
    <mergeCell ref="A275:A277"/>
    <mergeCell ref="B275:B276"/>
    <mergeCell ref="C275:C276"/>
    <mergeCell ref="D275:D276"/>
    <mergeCell ref="E275:E276"/>
    <mergeCell ref="G275:G277"/>
    <mergeCell ref="H272:H274"/>
    <mergeCell ref="P272:R272"/>
    <mergeCell ref="S272:S274"/>
    <mergeCell ref="T272:T274"/>
    <mergeCell ref="P273:R273"/>
    <mergeCell ref="B274:C274"/>
    <mergeCell ref="P274:R274"/>
    <mergeCell ref="A272:A274"/>
    <mergeCell ref="B272:B273"/>
    <mergeCell ref="C272:C273"/>
    <mergeCell ref="D272:D273"/>
    <mergeCell ref="E272:E273"/>
    <mergeCell ref="G272:G274"/>
    <mergeCell ref="H269:H271"/>
    <mergeCell ref="P269:R269"/>
    <mergeCell ref="S269:S271"/>
    <mergeCell ref="T269:T271"/>
    <mergeCell ref="P270:R270"/>
    <mergeCell ref="B271:C271"/>
    <mergeCell ref="P271:R271"/>
    <mergeCell ref="A269:A271"/>
    <mergeCell ref="B269:B270"/>
    <mergeCell ref="C269:C270"/>
    <mergeCell ref="D269:D270"/>
    <mergeCell ref="E269:E270"/>
    <mergeCell ref="G269:G271"/>
    <mergeCell ref="H266:H268"/>
    <mergeCell ref="P266:R266"/>
    <mergeCell ref="S266:S268"/>
    <mergeCell ref="T266:T268"/>
    <mergeCell ref="P267:R267"/>
    <mergeCell ref="B268:C268"/>
    <mergeCell ref="P268:R268"/>
    <mergeCell ref="A266:A268"/>
    <mergeCell ref="B266:B267"/>
    <mergeCell ref="C266:C267"/>
    <mergeCell ref="D266:D267"/>
    <mergeCell ref="E266:E267"/>
    <mergeCell ref="G266:G268"/>
    <mergeCell ref="H263:H265"/>
    <mergeCell ref="P263:R263"/>
    <mergeCell ref="S263:S265"/>
    <mergeCell ref="T263:T265"/>
    <mergeCell ref="P264:R264"/>
    <mergeCell ref="B265:C265"/>
    <mergeCell ref="P265:R265"/>
    <mergeCell ref="A263:A265"/>
    <mergeCell ref="B263:B264"/>
    <mergeCell ref="C263:C264"/>
    <mergeCell ref="D263:D264"/>
    <mergeCell ref="E263:E264"/>
    <mergeCell ref="G263:G265"/>
    <mergeCell ref="H260:H262"/>
    <mergeCell ref="P260:R260"/>
    <mergeCell ref="S260:S262"/>
    <mergeCell ref="T260:T262"/>
    <mergeCell ref="P261:R261"/>
    <mergeCell ref="B262:C262"/>
    <mergeCell ref="P262:R262"/>
    <mergeCell ref="A260:A262"/>
    <mergeCell ref="B260:B261"/>
    <mergeCell ref="C260:C261"/>
    <mergeCell ref="D260:D261"/>
    <mergeCell ref="E260:E261"/>
    <mergeCell ref="G260:G262"/>
    <mergeCell ref="H257:H259"/>
    <mergeCell ref="P257:R257"/>
    <mergeCell ref="S257:S259"/>
    <mergeCell ref="T257:T259"/>
    <mergeCell ref="P258:R258"/>
    <mergeCell ref="B259:C259"/>
    <mergeCell ref="P259:R259"/>
    <mergeCell ref="A257:A259"/>
    <mergeCell ref="B257:B258"/>
    <mergeCell ref="C257:C258"/>
    <mergeCell ref="D257:D258"/>
    <mergeCell ref="E257:E258"/>
    <mergeCell ref="G257:G259"/>
    <mergeCell ref="H254:H256"/>
    <mergeCell ref="P254:R254"/>
    <mergeCell ref="S254:S256"/>
    <mergeCell ref="T254:T256"/>
    <mergeCell ref="P255:R255"/>
    <mergeCell ref="B256:C256"/>
    <mergeCell ref="P256:R256"/>
    <mergeCell ref="A254:A256"/>
    <mergeCell ref="B254:B255"/>
    <mergeCell ref="C254:C255"/>
    <mergeCell ref="D254:D255"/>
    <mergeCell ref="E254:E255"/>
    <mergeCell ref="G254:G256"/>
    <mergeCell ref="H251:H253"/>
    <mergeCell ref="P251:R251"/>
    <mergeCell ref="S251:S253"/>
    <mergeCell ref="T251:T253"/>
    <mergeCell ref="P252:R252"/>
    <mergeCell ref="B253:C253"/>
    <mergeCell ref="P253:R253"/>
    <mergeCell ref="A251:A253"/>
    <mergeCell ref="B251:B252"/>
    <mergeCell ref="C251:C252"/>
    <mergeCell ref="D251:D252"/>
    <mergeCell ref="E251:E252"/>
    <mergeCell ref="G251:G253"/>
    <mergeCell ref="H248:H250"/>
    <mergeCell ref="P248:R248"/>
    <mergeCell ref="S248:S250"/>
    <mergeCell ref="T248:T250"/>
    <mergeCell ref="P249:R249"/>
    <mergeCell ref="B250:C250"/>
    <mergeCell ref="P250:R250"/>
    <mergeCell ref="A248:A250"/>
    <mergeCell ref="B248:B249"/>
    <mergeCell ref="C248:C249"/>
    <mergeCell ref="D248:D249"/>
    <mergeCell ref="E248:E249"/>
    <mergeCell ref="G248:G250"/>
    <mergeCell ref="H245:H247"/>
    <mergeCell ref="P245:R245"/>
    <mergeCell ref="S245:S247"/>
    <mergeCell ref="T245:T247"/>
    <mergeCell ref="P246:R246"/>
    <mergeCell ref="B247:C247"/>
    <mergeCell ref="P247:R247"/>
    <mergeCell ref="A245:A247"/>
    <mergeCell ref="B245:B246"/>
    <mergeCell ref="C245:C246"/>
    <mergeCell ref="D245:D246"/>
    <mergeCell ref="E245:E246"/>
    <mergeCell ref="G245:G247"/>
    <mergeCell ref="H242:H244"/>
    <mergeCell ref="P242:R242"/>
    <mergeCell ref="S242:S244"/>
    <mergeCell ref="T242:T244"/>
    <mergeCell ref="P243:R243"/>
    <mergeCell ref="B244:C244"/>
    <mergeCell ref="P244:R244"/>
    <mergeCell ref="A242:A244"/>
    <mergeCell ref="B242:B243"/>
    <mergeCell ref="C242:C243"/>
    <mergeCell ref="D242:D243"/>
    <mergeCell ref="E242:E243"/>
    <mergeCell ref="G242:G244"/>
    <mergeCell ref="H239:H241"/>
    <mergeCell ref="P239:R239"/>
    <mergeCell ref="S239:S241"/>
    <mergeCell ref="T239:T241"/>
    <mergeCell ref="P240:R240"/>
    <mergeCell ref="B241:C241"/>
    <mergeCell ref="P241:R241"/>
    <mergeCell ref="A239:A241"/>
    <mergeCell ref="B239:B240"/>
    <mergeCell ref="C239:C240"/>
    <mergeCell ref="D239:D240"/>
    <mergeCell ref="E239:E240"/>
    <mergeCell ref="G239:G241"/>
    <mergeCell ref="H236:H238"/>
    <mergeCell ref="P236:R236"/>
    <mergeCell ref="S236:S238"/>
    <mergeCell ref="T236:T238"/>
    <mergeCell ref="P237:R237"/>
    <mergeCell ref="B238:C238"/>
    <mergeCell ref="P238:R238"/>
    <mergeCell ref="A236:A238"/>
    <mergeCell ref="B236:B237"/>
    <mergeCell ref="C236:C237"/>
    <mergeCell ref="D236:D237"/>
    <mergeCell ref="E236:E237"/>
    <mergeCell ref="G236:G238"/>
    <mergeCell ref="H233:H235"/>
    <mergeCell ref="P233:R233"/>
    <mergeCell ref="S233:S235"/>
    <mergeCell ref="T233:T235"/>
    <mergeCell ref="P234:R234"/>
    <mergeCell ref="B235:C235"/>
    <mergeCell ref="P235:R235"/>
    <mergeCell ref="A233:A235"/>
    <mergeCell ref="B233:B234"/>
    <mergeCell ref="C233:C234"/>
    <mergeCell ref="D233:D234"/>
    <mergeCell ref="E233:E234"/>
    <mergeCell ref="G233:G235"/>
    <mergeCell ref="H230:H232"/>
    <mergeCell ref="P230:R230"/>
    <mergeCell ref="S230:S232"/>
    <mergeCell ref="T230:T232"/>
    <mergeCell ref="P231:R231"/>
    <mergeCell ref="B232:C232"/>
    <mergeCell ref="P232:R232"/>
    <mergeCell ref="A230:A232"/>
    <mergeCell ref="B230:B231"/>
    <mergeCell ref="C230:C231"/>
    <mergeCell ref="D230:D231"/>
    <mergeCell ref="E230:E231"/>
    <mergeCell ref="G230:G232"/>
    <mergeCell ref="H227:H229"/>
    <mergeCell ref="P227:R227"/>
    <mergeCell ref="S227:S229"/>
    <mergeCell ref="T227:T229"/>
    <mergeCell ref="P228:R228"/>
    <mergeCell ref="B229:C229"/>
    <mergeCell ref="P229:R229"/>
    <mergeCell ref="A227:A229"/>
    <mergeCell ref="B227:B228"/>
    <mergeCell ref="C227:C228"/>
    <mergeCell ref="D227:D228"/>
    <mergeCell ref="E227:E228"/>
    <mergeCell ref="G227:G229"/>
    <mergeCell ref="H224:H226"/>
    <mergeCell ref="P224:R224"/>
    <mergeCell ref="S224:S226"/>
    <mergeCell ref="T224:T226"/>
    <mergeCell ref="P225:R225"/>
    <mergeCell ref="B226:C226"/>
    <mergeCell ref="P226:R226"/>
    <mergeCell ref="A224:A226"/>
    <mergeCell ref="B224:B225"/>
    <mergeCell ref="C224:C225"/>
    <mergeCell ref="D224:D225"/>
    <mergeCell ref="E224:E225"/>
    <mergeCell ref="G224:G226"/>
    <mergeCell ref="H221:H223"/>
    <mergeCell ref="P221:R221"/>
    <mergeCell ref="S221:S223"/>
    <mergeCell ref="T221:T223"/>
    <mergeCell ref="P222:R222"/>
    <mergeCell ref="B223:C223"/>
    <mergeCell ref="P223:R223"/>
    <mergeCell ref="A221:A223"/>
    <mergeCell ref="B221:B222"/>
    <mergeCell ref="C221:C222"/>
    <mergeCell ref="D221:D222"/>
    <mergeCell ref="E221:E222"/>
    <mergeCell ref="G221:G223"/>
    <mergeCell ref="H218:H220"/>
    <mergeCell ref="P218:R218"/>
    <mergeCell ref="S218:S220"/>
    <mergeCell ref="T218:T220"/>
    <mergeCell ref="P219:R219"/>
    <mergeCell ref="B220:C220"/>
    <mergeCell ref="P220:R220"/>
    <mergeCell ref="A218:A220"/>
    <mergeCell ref="B218:B219"/>
    <mergeCell ref="C218:C219"/>
    <mergeCell ref="D218:D219"/>
    <mergeCell ref="E218:E219"/>
    <mergeCell ref="G218:G220"/>
    <mergeCell ref="H215:H217"/>
    <mergeCell ref="P215:R215"/>
    <mergeCell ref="S215:S217"/>
    <mergeCell ref="T215:T217"/>
    <mergeCell ref="P216:R216"/>
    <mergeCell ref="B217:C217"/>
    <mergeCell ref="P217:R217"/>
    <mergeCell ref="A215:A217"/>
    <mergeCell ref="B215:B216"/>
    <mergeCell ref="C215:C216"/>
    <mergeCell ref="D215:D216"/>
    <mergeCell ref="E215:E216"/>
    <mergeCell ref="G215:G217"/>
    <mergeCell ref="H212:H214"/>
    <mergeCell ref="P212:R212"/>
    <mergeCell ref="S212:S214"/>
    <mergeCell ref="T212:T214"/>
    <mergeCell ref="P213:R213"/>
    <mergeCell ref="B214:C214"/>
    <mergeCell ref="P214:R214"/>
    <mergeCell ref="A212:A214"/>
    <mergeCell ref="B212:B213"/>
    <mergeCell ref="C212:C213"/>
    <mergeCell ref="D212:D213"/>
    <mergeCell ref="E212:E213"/>
    <mergeCell ref="G212:G214"/>
    <mergeCell ref="H209:H211"/>
    <mergeCell ref="P209:R209"/>
    <mergeCell ref="S209:S211"/>
    <mergeCell ref="T209:T211"/>
    <mergeCell ref="P210:R210"/>
    <mergeCell ref="B211:C211"/>
    <mergeCell ref="P211:R211"/>
    <mergeCell ref="A209:A211"/>
    <mergeCell ref="B209:B210"/>
    <mergeCell ref="C209:C210"/>
    <mergeCell ref="D209:D210"/>
    <mergeCell ref="E209:E210"/>
    <mergeCell ref="G209:G211"/>
    <mergeCell ref="H206:H208"/>
    <mergeCell ref="P206:R206"/>
    <mergeCell ref="S206:S208"/>
    <mergeCell ref="T206:T208"/>
    <mergeCell ref="P207:R207"/>
    <mergeCell ref="B208:C208"/>
    <mergeCell ref="P208:R208"/>
    <mergeCell ref="A206:A208"/>
    <mergeCell ref="B206:B207"/>
    <mergeCell ref="C206:C207"/>
    <mergeCell ref="D206:D207"/>
    <mergeCell ref="E206:E207"/>
    <mergeCell ref="G206:G208"/>
    <mergeCell ref="H203:H205"/>
    <mergeCell ref="P203:R203"/>
    <mergeCell ref="S203:S205"/>
    <mergeCell ref="T203:T205"/>
    <mergeCell ref="P204:R204"/>
    <mergeCell ref="B205:C205"/>
    <mergeCell ref="P205:R205"/>
    <mergeCell ref="A203:A205"/>
    <mergeCell ref="B203:B204"/>
    <mergeCell ref="C203:C204"/>
    <mergeCell ref="D203:D204"/>
    <mergeCell ref="E203:E204"/>
    <mergeCell ref="G203:G205"/>
    <mergeCell ref="H200:H202"/>
    <mergeCell ref="P200:R200"/>
    <mergeCell ref="S200:S202"/>
    <mergeCell ref="T200:T202"/>
    <mergeCell ref="P201:R201"/>
    <mergeCell ref="B202:C202"/>
    <mergeCell ref="P202:R202"/>
    <mergeCell ref="A200:A202"/>
    <mergeCell ref="B200:B201"/>
    <mergeCell ref="C200:C201"/>
    <mergeCell ref="D200:D201"/>
    <mergeCell ref="E200:E201"/>
    <mergeCell ref="G200:G202"/>
    <mergeCell ref="H197:H199"/>
    <mergeCell ref="P197:R197"/>
    <mergeCell ref="S197:S199"/>
    <mergeCell ref="T197:T199"/>
    <mergeCell ref="P198:R198"/>
    <mergeCell ref="B199:C199"/>
    <mergeCell ref="P199:R199"/>
    <mergeCell ref="A197:A199"/>
    <mergeCell ref="B197:B198"/>
    <mergeCell ref="C197:C198"/>
    <mergeCell ref="D197:D198"/>
    <mergeCell ref="E197:E198"/>
    <mergeCell ref="G197:G199"/>
    <mergeCell ref="H194:H196"/>
    <mergeCell ref="P194:R194"/>
    <mergeCell ref="S194:S196"/>
    <mergeCell ref="T194:T196"/>
    <mergeCell ref="P195:R195"/>
    <mergeCell ref="B196:C196"/>
    <mergeCell ref="P196:R196"/>
    <mergeCell ref="A194:A196"/>
    <mergeCell ref="B194:B195"/>
    <mergeCell ref="C194:C195"/>
    <mergeCell ref="D194:D195"/>
    <mergeCell ref="E194:E195"/>
    <mergeCell ref="G194:G196"/>
    <mergeCell ref="H191:H193"/>
    <mergeCell ref="P191:R191"/>
    <mergeCell ref="S191:S193"/>
    <mergeCell ref="T191:T193"/>
    <mergeCell ref="P192:R192"/>
    <mergeCell ref="B193:C193"/>
    <mergeCell ref="P193:R193"/>
    <mergeCell ref="A191:A193"/>
    <mergeCell ref="B191:B192"/>
    <mergeCell ref="C191:C192"/>
    <mergeCell ref="D191:D192"/>
    <mergeCell ref="E191:E192"/>
    <mergeCell ref="G191:G193"/>
    <mergeCell ref="H188:H190"/>
    <mergeCell ref="P188:R188"/>
    <mergeCell ref="S188:S190"/>
    <mergeCell ref="T188:T190"/>
    <mergeCell ref="P189:R189"/>
    <mergeCell ref="B190:C190"/>
    <mergeCell ref="P190:R190"/>
    <mergeCell ref="A188:A190"/>
    <mergeCell ref="B188:B189"/>
    <mergeCell ref="C188:C189"/>
    <mergeCell ref="D188:D189"/>
    <mergeCell ref="E188:E189"/>
    <mergeCell ref="G188:G190"/>
    <mergeCell ref="H185:H187"/>
    <mergeCell ref="P185:R185"/>
    <mergeCell ref="S185:S187"/>
    <mergeCell ref="T185:T187"/>
    <mergeCell ref="P186:R186"/>
    <mergeCell ref="B187:C187"/>
    <mergeCell ref="P187:R187"/>
    <mergeCell ref="A185:A187"/>
    <mergeCell ref="B185:B186"/>
    <mergeCell ref="C185:C186"/>
    <mergeCell ref="D185:D186"/>
    <mergeCell ref="E185:E186"/>
    <mergeCell ref="G185:G187"/>
    <mergeCell ref="H182:H184"/>
    <mergeCell ref="P182:R182"/>
    <mergeCell ref="S182:S184"/>
    <mergeCell ref="T182:T184"/>
    <mergeCell ref="P183:R183"/>
    <mergeCell ref="B184:C184"/>
    <mergeCell ref="P184:R184"/>
    <mergeCell ref="A182:A184"/>
    <mergeCell ref="B182:B183"/>
    <mergeCell ref="C182:C183"/>
    <mergeCell ref="D182:D183"/>
    <mergeCell ref="E182:E183"/>
    <mergeCell ref="G182:G184"/>
    <mergeCell ref="H179:H181"/>
    <mergeCell ref="P179:R179"/>
    <mergeCell ref="S179:S181"/>
    <mergeCell ref="T179:T181"/>
    <mergeCell ref="P180:R180"/>
    <mergeCell ref="B181:C181"/>
    <mergeCell ref="P181:R181"/>
    <mergeCell ref="A179:A181"/>
    <mergeCell ref="B179:B180"/>
    <mergeCell ref="C179:C180"/>
    <mergeCell ref="D179:D180"/>
    <mergeCell ref="E179:E180"/>
    <mergeCell ref="G179:G181"/>
    <mergeCell ref="H176:H178"/>
    <mergeCell ref="P176:R176"/>
    <mergeCell ref="S176:S178"/>
    <mergeCell ref="T176:T178"/>
    <mergeCell ref="P177:R177"/>
    <mergeCell ref="B178:C178"/>
    <mergeCell ref="P178:R178"/>
    <mergeCell ref="A176:A178"/>
    <mergeCell ref="B176:B177"/>
    <mergeCell ref="C176:C177"/>
    <mergeCell ref="D176:D177"/>
    <mergeCell ref="E176:E177"/>
    <mergeCell ref="G176:G178"/>
    <mergeCell ref="H173:H175"/>
    <mergeCell ref="P173:R173"/>
    <mergeCell ref="S173:S175"/>
    <mergeCell ref="T173:T175"/>
    <mergeCell ref="P174:R174"/>
    <mergeCell ref="B175:C175"/>
    <mergeCell ref="P175:R175"/>
    <mergeCell ref="A173:A175"/>
    <mergeCell ref="B173:B174"/>
    <mergeCell ref="C173:C174"/>
    <mergeCell ref="D173:D174"/>
    <mergeCell ref="E173:E174"/>
    <mergeCell ref="G173:G175"/>
    <mergeCell ref="H170:H172"/>
    <mergeCell ref="P170:R170"/>
    <mergeCell ref="S170:S172"/>
    <mergeCell ref="T170:T172"/>
    <mergeCell ref="P171:R171"/>
    <mergeCell ref="B172:C172"/>
    <mergeCell ref="P172:R172"/>
    <mergeCell ref="A170:A172"/>
    <mergeCell ref="B170:B171"/>
    <mergeCell ref="C170:C171"/>
    <mergeCell ref="D170:D171"/>
    <mergeCell ref="E170:E171"/>
    <mergeCell ref="G170:G172"/>
    <mergeCell ref="H167:H169"/>
    <mergeCell ref="P167:R167"/>
    <mergeCell ref="S167:S169"/>
    <mergeCell ref="T167:T169"/>
    <mergeCell ref="P168:R168"/>
    <mergeCell ref="B169:C169"/>
    <mergeCell ref="P169:R169"/>
    <mergeCell ref="A167:A169"/>
    <mergeCell ref="B167:B168"/>
    <mergeCell ref="C167:C168"/>
    <mergeCell ref="D167:D168"/>
    <mergeCell ref="E167:E168"/>
    <mergeCell ref="G167:G169"/>
    <mergeCell ref="H164:H166"/>
    <mergeCell ref="P164:R164"/>
    <mergeCell ref="S164:S166"/>
    <mergeCell ref="T164:T166"/>
    <mergeCell ref="P165:R165"/>
    <mergeCell ref="B166:C166"/>
    <mergeCell ref="P166:R166"/>
    <mergeCell ref="A164:A166"/>
    <mergeCell ref="B164:B165"/>
    <mergeCell ref="C164:C165"/>
    <mergeCell ref="D164:D165"/>
    <mergeCell ref="E164:E165"/>
    <mergeCell ref="G164:G166"/>
    <mergeCell ref="H161:H163"/>
    <mergeCell ref="P161:R161"/>
    <mergeCell ref="S161:S163"/>
    <mergeCell ref="T161:T163"/>
    <mergeCell ref="P162:R162"/>
    <mergeCell ref="B163:C163"/>
    <mergeCell ref="P163:R163"/>
    <mergeCell ref="A161:A163"/>
    <mergeCell ref="B161:B162"/>
    <mergeCell ref="C161:C162"/>
    <mergeCell ref="D161:D162"/>
    <mergeCell ref="E161:E162"/>
    <mergeCell ref="G161:G163"/>
    <mergeCell ref="H158:H160"/>
    <mergeCell ref="P158:R158"/>
    <mergeCell ref="S158:S160"/>
    <mergeCell ref="T158:T160"/>
    <mergeCell ref="P159:R159"/>
    <mergeCell ref="B160:C160"/>
    <mergeCell ref="P160:R160"/>
    <mergeCell ref="A158:A160"/>
    <mergeCell ref="B158:B159"/>
    <mergeCell ref="C158:C159"/>
    <mergeCell ref="D158:D159"/>
    <mergeCell ref="E158:E159"/>
    <mergeCell ref="G158:G160"/>
    <mergeCell ref="H155:H157"/>
    <mergeCell ref="P155:R155"/>
    <mergeCell ref="S155:S157"/>
    <mergeCell ref="T155:T157"/>
    <mergeCell ref="P156:R156"/>
    <mergeCell ref="B157:C157"/>
    <mergeCell ref="P157:R157"/>
    <mergeCell ref="A155:A157"/>
    <mergeCell ref="B155:B156"/>
    <mergeCell ref="C155:C156"/>
    <mergeCell ref="D155:D156"/>
    <mergeCell ref="E155:E156"/>
    <mergeCell ref="G155:G157"/>
    <mergeCell ref="H152:H154"/>
    <mergeCell ref="P152:R152"/>
    <mergeCell ref="S152:S154"/>
    <mergeCell ref="T152:T154"/>
    <mergeCell ref="P153:R153"/>
    <mergeCell ref="B154:C154"/>
    <mergeCell ref="P154:R154"/>
    <mergeCell ref="A152:A154"/>
    <mergeCell ref="B152:B153"/>
    <mergeCell ref="C152:C153"/>
    <mergeCell ref="D152:D153"/>
    <mergeCell ref="E152:E153"/>
    <mergeCell ref="G152:G154"/>
    <mergeCell ref="H149:H151"/>
    <mergeCell ref="P149:R149"/>
    <mergeCell ref="S149:S151"/>
    <mergeCell ref="T149:T151"/>
    <mergeCell ref="P150:R150"/>
    <mergeCell ref="B151:C151"/>
    <mergeCell ref="P151:R151"/>
    <mergeCell ref="A149:A151"/>
    <mergeCell ref="B149:B150"/>
    <mergeCell ref="C149:C150"/>
    <mergeCell ref="D149:D150"/>
    <mergeCell ref="E149:E150"/>
    <mergeCell ref="G149:G151"/>
    <mergeCell ref="H146:H148"/>
    <mergeCell ref="P146:R146"/>
    <mergeCell ref="S146:S148"/>
    <mergeCell ref="T146:T148"/>
    <mergeCell ref="P147:R147"/>
    <mergeCell ref="B148:C148"/>
    <mergeCell ref="P148:R148"/>
    <mergeCell ref="A146:A148"/>
    <mergeCell ref="B146:B147"/>
    <mergeCell ref="C146:C147"/>
    <mergeCell ref="D146:D147"/>
    <mergeCell ref="E146:E147"/>
    <mergeCell ref="G146:G148"/>
    <mergeCell ref="H143:H145"/>
    <mergeCell ref="P143:R143"/>
    <mergeCell ref="S143:S145"/>
    <mergeCell ref="T143:T145"/>
    <mergeCell ref="P144:R144"/>
    <mergeCell ref="B145:C145"/>
    <mergeCell ref="P145:R145"/>
    <mergeCell ref="A143:A145"/>
    <mergeCell ref="B143:B144"/>
    <mergeCell ref="C143:C144"/>
    <mergeCell ref="D143:D144"/>
    <mergeCell ref="E143:E144"/>
    <mergeCell ref="G143:G145"/>
    <mergeCell ref="H140:H142"/>
    <mergeCell ref="P140:R140"/>
    <mergeCell ref="S140:S142"/>
    <mergeCell ref="T140:T142"/>
    <mergeCell ref="P141:R141"/>
    <mergeCell ref="B142:C142"/>
    <mergeCell ref="P142:R142"/>
    <mergeCell ref="A140:A142"/>
    <mergeCell ref="B140:B141"/>
    <mergeCell ref="C140:C141"/>
    <mergeCell ref="D140:D141"/>
    <mergeCell ref="E140:E141"/>
    <mergeCell ref="G140:G142"/>
    <mergeCell ref="H137:H139"/>
    <mergeCell ref="P137:R137"/>
    <mergeCell ref="S137:S139"/>
    <mergeCell ref="T137:T139"/>
    <mergeCell ref="P138:R138"/>
    <mergeCell ref="B139:C139"/>
    <mergeCell ref="P139:R139"/>
    <mergeCell ref="A137:A139"/>
    <mergeCell ref="B137:B138"/>
    <mergeCell ref="C137:C138"/>
    <mergeCell ref="D137:D138"/>
    <mergeCell ref="E137:E138"/>
    <mergeCell ref="G137:G139"/>
    <mergeCell ref="H134:H136"/>
    <mergeCell ref="P134:R134"/>
    <mergeCell ref="S134:S136"/>
    <mergeCell ref="T134:T136"/>
    <mergeCell ref="P135:R135"/>
    <mergeCell ref="B136:C136"/>
    <mergeCell ref="P136:R136"/>
    <mergeCell ref="A134:A136"/>
    <mergeCell ref="B134:B135"/>
    <mergeCell ref="C134:C135"/>
    <mergeCell ref="D134:D135"/>
    <mergeCell ref="E134:E135"/>
    <mergeCell ref="G134:G136"/>
    <mergeCell ref="H131:H133"/>
    <mergeCell ref="P131:R131"/>
    <mergeCell ref="S131:S133"/>
    <mergeCell ref="T131:T133"/>
    <mergeCell ref="P132:R132"/>
    <mergeCell ref="B133:C133"/>
    <mergeCell ref="P133:R133"/>
    <mergeCell ref="A131:A133"/>
    <mergeCell ref="B131:B132"/>
    <mergeCell ref="C131:C132"/>
    <mergeCell ref="D131:D132"/>
    <mergeCell ref="E131:E132"/>
    <mergeCell ref="G131:G133"/>
    <mergeCell ref="H128:H130"/>
    <mergeCell ref="P128:R128"/>
    <mergeCell ref="S128:S130"/>
    <mergeCell ref="T128:T130"/>
    <mergeCell ref="P129:R129"/>
    <mergeCell ref="B130:C130"/>
    <mergeCell ref="P130:R130"/>
    <mergeCell ref="A128:A130"/>
    <mergeCell ref="B128:B129"/>
    <mergeCell ref="C128:C129"/>
    <mergeCell ref="D128:D129"/>
    <mergeCell ref="E128:E129"/>
    <mergeCell ref="G128:G130"/>
    <mergeCell ref="H125:H127"/>
    <mergeCell ref="P125:R125"/>
    <mergeCell ref="S125:S127"/>
    <mergeCell ref="T125:T127"/>
    <mergeCell ref="P126:R126"/>
    <mergeCell ref="B127:C127"/>
    <mergeCell ref="P127:R127"/>
    <mergeCell ref="A125:A127"/>
    <mergeCell ref="B125:B126"/>
    <mergeCell ref="C125:C126"/>
    <mergeCell ref="D125:D126"/>
    <mergeCell ref="E125:E126"/>
    <mergeCell ref="G125:G127"/>
    <mergeCell ref="H122:H124"/>
    <mergeCell ref="P122:R122"/>
    <mergeCell ref="S122:S124"/>
    <mergeCell ref="T122:T124"/>
    <mergeCell ref="P123:R123"/>
    <mergeCell ref="B124:C124"/>
    <mergeCell ref="P124:R124"/>
    <mergeCell ref="A122:A124"/>
    <mergeCell ref="B122:B123"/>
    <mergeCell ref="C122:C123"/>
    <mergeCell ref="D122:D123"/>
    <mergeCell ref="E122:E123"/>
    <mergeCell ref="G122:G124"/>
    <mergeCell ref="H119:H121"/>
    <mergeCell ref="P119:R119"/>
    <mergeCell ref="S119:S121"/>
    <mergeCell ref="T119:T121"/>
    <mergeCell ref="P120:R120"/>
    <mergeCell ref="B121:C121"/>
    <mergeCell ref="P121:R121"/>
    <mergeCell ref="A119:A121"/>
    <mergeCell ref="B119:B120"/>
    <mergeCell ref="C119:C120"/>
    <mergeCell ref="D119:D120"/>
    <mergeCell ref="E119:E120"/>
    <mergeCell ref="G119:G121"/>
    <mergeCell ref="H116:H118"/>
    <mergeCell ref="P116:R116"/>
    <mergeCell ref="S116:S118"/>
    <mergeCell ref="T116:T118"/>
    <mergeCell ref="P117:R117"/>
    <mergeCell ref="B118:C118"/>
    <mergeCell ref="P118:R118"/>
    <mergeCell ref="A116:A118"/>
    <mergeCell ref="B116:B117"/>
    <mergeCell ref="C116:C117"/>
    <mergeCell ref="D116:D117"/>
    <mergeCell ref="E116:E117"/>
    <mergeCell ref="G116:G118"/>
    <mergeCell ref="H113:H115"/>
    <mergeCell ref="P113:R113"/>
    <mergeCell ref="S113:S115"/>
    <mergeCell ref="T113:T115"/>
    <mergeCell ref="P114:R114"/>
    <mergeCell ref="B115:C115"/>
    <mergeCell ref="P115:R115"/>
    <mergeCell ref="A113:A115"/>
    <mergeCell ref="B113:B114"/>
    <mergeCell ref="C113:C114"/>
    <mergeCell ref="D113:D114"/>
    <mergeCell ref="E113:E114"/>
    <mergeCell ref="G113:G115"/>
    <mergeCell ref="H110:H112"/>
    <mergeCell ref="P110:R110"/>
    <mergeCell ref="S110:S112"/>
    <mergeCell ref="T110:T112"/>
    <mergeCell ref="P111:R111"/>
    <mergeCell ref="B112:C112"/>
    <mergeCell ref="P112:R112"/>
    <mergeCell ref="A110:A112"/>
    <mergeCell ref="B110:B111"/>
    <mergeCell ref="C110:C111"/>
    <mergeCell ref="D110:D111"/>
    <mergeCell ref="E110:E111"/>
    <mergeCell ref="G110:G112"/>
    <mergeCell ref="H107:H109"/>
    <mergeCell ref="P107:R107"/>
    <mergeCell ref="S107:S109"/>
    <mergeCell ref="T107:T109"/>
    <mergeCell ref="P108:R108"/>
    <mergeCell ref="B109:C109"/>
    <mergeCell ref="P109:R109"/>
    <mergeCell ref="A107:A109"/>
    <mergeCell ref="B107:B108"/>
    <mergeCell ref="C107:C108"/>
    <mergeCell ref="D107:D108"/>
    <mergeCell ref="E107:E108"/>
    <mergeCell ref="G107:G109"/>
    <mergeCell ref="H104:H106"/>
    <mergeCell ref="P104:R104"/>
    <mergeCell ref="S104:S106"/>
    <mergeCell ref="T104:T106"/>
    <mergeCell ref="P105:R105"/>
    <mergeCell ref="B106:C106"/>
    <mergeCell ref="P106:R106"/>
    <mergeCell ref="A104:A106"/>
    <mergeCell ref="B104:B105"/>
    <mergeCell ref="C104:C105"/>
    <mergeCell ref="D104:D105"/>
    <mergeCell ref="E104:E105"/>
    <mergeCell ref="G104:G106"/>
    <mergeCell ref="H101:H103"/>
    <mergeCell ref="P101:R101"/>
    <mergeCell ref="S101:S103"/>
    <mergeCell ref="T101:T103"/>
    <mergeCell ref="P102:R102"/>
    <mergeCell ref="B103:C103"/>
    <mergeCell ref="P103:R103"/>
    <mergeCell ref="A101:A103"/>
    <mergeCell ref="B101:B102"/>
    <mergeCell ref="C101:C102"/>
    <mergeCell ref="D101:D102"/>
    <mergeCell ref="E101:E102"/>
    <mergeCell ref="G101:G103"/>
    <mergeCell ref="H98:H100"/>
    <mergeCell ref="P98:R98"/>
    <mergeCell ref="S98:S100"/>
    <mergeCell ref="T98:T100"/>
    <mergeCell ref="P99:R99"/>
    <mergeCell ref="B100:C100"/>
    <mergeCell ref="P100:R100"/>
    <mergeCell ref="A98:A100"/>
    <mergeCell ref="B98:B99"/>
    <mergeCell ref="C98:C99"/>
    <mergeCell ref="D98:D99"/>
    <mergeCell ref="E98:E99"/>
    <mergeCell ref="G98:G100"/>
    <mergeCell ref="H95:H97"/>
    <mergeCell ref="P95:R95"/>
    <mergeCell ref="S95:S97"/>
    <mergeCell ref="T95:T97"/>
    <mergeCell ref="P96:R96"/>
    <mergeCell ref="B97:C97"/>
    <mergeCell ref="P97:R97"/>
    <mergeCell ref="A95:A97"/>
    <mergeCell ref="B95:B96"/>
    <mergeCell ref="C95:C96"/>
    <mergeCell ref="D95:D96"/>
    <mergeCell ref="E95:E96"/>
    <mergeCell ref="G95:G97"/>
    <mergeCell ref="H92:H94"/>
    <mergeCell ref="P92:R92"/>
    <mergeCell ref="S92:S94"/>
    <mergeCell ref="T92:T94"/>
    <mergeCell ref="P93:R93"/>
    <mergeCell ref="B94:C94"/>
    <mergeCell ref="P94:R94"/>
    <mergeCell ref="A92:A94"/>
    <mergeCell ref="B92:B93"/>
    <mergeCell ref="C92:C93"/>
    <mergeCell ref="D92:D93"/>
    <mergeCell ref="E92:E93"/>
    <mergeCell ref="G92:G94"/>
    <mergeCell ref="H89:H91"/>
    <mergeCell ref="P89:R89"/>
    <mergeCell ref="S89:S91"/>
    <mergeCell ref="T89:T91"/>
    <mergeCell ref="P90:R90"/>
    <mergeCell ref="B91:C91"/>
    <mergeCell ref="P91:R91"/>
    <mergeCell ref="A89:A91"/>
    <mergeCell ref="B89:B90"/>
    <mergeCell ref="C89:C90"/>
    <mergeCell ref="D89:D90"/>
    <mergeCell ref="E89:E90"/>
    <mergeCell ref="G89:G91"/>
    <mergeCell ref="H86:H88"/>
    <mergeCell ref="P86:R86"/>
    <mergeCell ref="S86:S88"/>
    <mergeCell ref="T86:T88"/>
    <mergeCell ref="P87:R87"/>
    <mergeCell ref="B88:C88"/>
    <mergeCell ref="P88:R88"/>
    <mergeCell ref="A86:A88"/>
    <mergeCell ref="B86:B87"/>
    <mergeCell ref="C86:C87"/>
    <mergeCell ref="D86:D87"/>
    <mergeCell ref="E86:E87"/>
    <mergeCell ref="G86:G88"/>
    <mergeCell ref="H83:H85"/>
    <mergeCell ref="P83:R83"/>
    <mergeCell ref="S83:S85"/>
    <mergeCell ref="T83:T85"/>
    <mergeCell ref="P84:R84"/>
    <mergeCell ref="B85:C85"/>
    <mergeCell ref="P85:R85"/>
    <mergeCell ref="A83:A85"/>
    <mergeCell ref="B83:B84"/>
    <mergeCell ref="C83:C84"/>
    <mergeCell ref="D83:D84"/>
    <mergeCell ref="E83:E84"/>
    <mergeCell ref="G83:G85"/>
    <mergeCell ref="H80:H82"/>
    <mergeCell ref="P80:R80"/>
    <mergeCell ref="S80:S82"/>
    <mergeCell ref="T80:T82"/>
    <mergeCell ref="P81:R81"/>
    <mergeCell ref="B82:C82"/>
    <mergeCell ref="P82:R82"/>
    <mergeCell ref="A80:A82"/>
    <mergeCell ref="B80:B81"/>
    <mergeCell ref="C80:C81"/>
    <mergeCell ref="D80:D81"/>
    <mergeCell ref="E80:E81"/>
    <mergeCell ref="G80:G82"/>
    <mergeCell ref="H77:H79"/>
    <mergeCell ref="P77:R77"/>
    <mergeCell ref="S77:S79"/>
    <mergeCell ref="T77:T79"/>
    <mergeCell ref="P78:R78"/>
    <mergeCell ref="B79:C79"/>
    <mergeCell ref="P79:R79"/>
    <mergeCell ref="A77:A79"/>
    <mergeCell ref="B77:B78"/>
    <mergeCell ref="C77:C78"/>
    <mergeCell ref="D77:D78"/>
    <mergeCell ref="E77:E78"/>
    <mergeCell ref="G77:G79"/>
    <mergeCell ref="H74:H76"/>
    <mergeCell ref="P74:R74"/>
    <mergeCell ref="S74:S76"/>
    <mergeCell ref="T74:T76"/>
    <mergeCell ref="P75:R75"/>
    <mergeCell ref="B76:C76"/>
    <mergeCell ref="P76:R76"/>
    <mergeCell ref="A74:A76"/>
    <mergeCell ref="B74:B75"/>
    <mergeCell ref="C74:C75"/>
    <mergeCell ref="D74:D75"/>
    <mergeCell ref="E74:E75"/>
    <mergeCell ref="G74:G76"/>
    <mergeCell ref="H71:H73"/>
    <mergeCell ref="P71:R71"/>
    <mergeCell ref="S71:S73"/>
    <mergeCell ref="T71:T73"/>
    <mergeCell ref="P72:R72"/>
    <mergeCell ref="B73:C73"/>
    <mergeCell ref="P73:R73"/>
    <mergeCell ref="A71:A73"/>
    <mergeCell ref="B71:B72"/>
    <mergeCell ref="C71:C72"/>
    <mergeCell ref="D71:D72"/>
    <mergeCell ref="E71:E72"/>
    <mergeCell ref="G71:G73"/>
    <mergeCell ref="H68:H70"/>
    <mergeCell ref="P68:R68"/>
    <mergeCell ref="S68:S70"/>
    <mergeCell ref="T68:T70"/>
    <mergeCell ref="P69:R69"/>
    <mergeCell ref="B70:C70"/>
    <mergeCell ref="P70:R70"/>
    <mergeCell ref="A68:A70"/>
    <mergeCell ref="B68:B69"/>
    <mergeCell ref="C68:C69"/>
    <mergeCell ref="D68:D69"/>
    <mergeCell ref="E68:E69"/>
    <mergeCell ref="G68:G70"/>
    <mergeCell ref="H65:H67"/>
    <mergeCell ref="P65:R65"/>
    <mergeCell ref="S65:S67"/>
    <mergeCell ref="T65:T67"/>
    <mergeCell ref="P66:R66"/>
    <mergeCell ref="B67:C67"/>
    <mergeCell ref="P67:R67"/>
    <mergeCell ref="A65:A67"/>
    <mergeCell ref="B65:B66"/>
    <mergeCell ref="C65:C66"/>
    <mergeCell ref="D65:D66"/>
    <mergeCell ref="E65:E66"/>
    <mergeCell ref="G65:G67"/>
    <mergeCell ref="H62:H64"/>
    <mergeCell ref="P62:R62"/>
    <mergeCell ref="S62:S64"/>
    <mergeCell ref="T62:T64"/>
    <mergeCell ref="P63:R63"/>
    <mergeCell ref="B64:C64"/>
    <mergeCell ref="P64:R64"/>
    <mergeCell ref="A62:A64"/>
    <mergeCell ref="B62:B63"/>
    <mergeCell ref="C62:C63"/>
    <mergeCell ref="D62:D63"/>
    <mergeCell ref="E62:E63"/>
    <mergeCell ref="G62:G64"/>
    <mergeCell ref="H59:H61"/>
    <mergeCell ref="P59:R59"/>
    <mergeCell ref="S59:S61"/>
    <mergeCell ref="T59:T61"/>
    <mergeCell ref="P60:R60"/>
    <mergeCell ref="B61:C61"/>
    <mergeCell ref="P61:R61"/>
    <mergeCell ref="A59:A61"/>
    <mergeCell ref="B59:B60"/>
    <mergeCell ref="C59:C60"/>
    <mergeCell ref="D59:D60"/>
    <mergeCell ref="E59:E60"/>
    <mergeCell ref="G59:G61"/>
    <mergeCell ref="H56:H58"/>
    <mergeCell ref="P56:R56"/>
    <mergeCell ref="S56:S58"/>
    <mergeCell ref="T56:T58"/>
    <mergeCell ref="P57:R57"/>
    <mergeCell ref="B58:C58"/>
    <mergeCell ref="P58:R58"/>
    <mergeCell ref="A56:A58"/>
    <mergeCell ref="B56:B57"/>
    <mergeCell ref="C56:C57"/>
    <mergeCell ref="D56:D57"/>
    <mergeCell ref="E56:E57"/>
    <mergeCell ref="G56:G58"/>
    <mergeCell ref="H53:H55"/>
    <mergeCell ref="P53:R53"/>
    <mergeCell ref="S53:S55"/>
    <mergeCell ref="T53:T55"/>
    <mergeCell ref="P54:R54"/>
    <mergeCell ref="B55:C55"/>
    <mergeCell ref="P55:R55"/>
    <mergeCell ref="A53:A55"/>
    <mergeCell ref="B53:B54"/>
    <mergeCell ref="C53:C54"/>
    <mergeCell ref="D53:D54"/>
    <mergeCell ref="E53:E54"/>
    <mergeCell ref="G53:G55"/>
    <mergeCell ref="H50:H52"/>
    <mergeCell ref="P50:R50"/>
    <mergeCell ref="S50:S52"/>
    <mergeCell ref="T50:T52"/>
    <mergeCell ref="P51:R51"/>
    <mergeCell ref="B52:C52"/>
    <mergeCell ref="P52:R52"/>
    <mergeCell ref="A50:A52"/>
    <mergeCell ref="B50:B51"/>
    <mergeCell ref="C50:C51"/>
    <mergeCell ref="D50:D51"/>
    <mergeCell ref="E50:E51"/>
    <mergeCell ref="G50:G52"/>
    <mergeCell ref="H47:H49"/>
    <mergeCell ref="P47:R47"/>
    <mergeCell ref="S47:S49"/>
    <mergeCell ref="T47:T49"/>
    <mergeCell ref="P48:R48"/>
    <mergeCell ref="B49:C49"/>
    <mergeCell ref="P49:R49"/>
    <mergeCell ref="A47:A49"/>
    <mergeCell ref="B47:B48"/>
    <mergeCell ref="C47:C48"/>
    <mergeCell ref="D47:D48"/>
    <mergeCell ref="E47:E48"/>
    <mergeCell ref="G47:G49"/>
    <mergeCell ref="H44:H46"/>
    <mergeCell ref="P44:R44"/>
    <mergeCell ref="S44:S46"/>
    <mergeCell ref="T44:T46"/>
    <mergeCell ref="P45:R45"/>
    <mergeCell ref="B46:C46"/>
    <mergeCell ref="P46:R46"/>
    <mergeCell ref="A44:A46"/>
    <mergeCell ref="B44:B45"/>
    <mergeCell ref="C44:C45"/>
    <mergeCell ref="D44:D45"/>
    <mergeCell ref="E44:E45"/>
    <mergeCell ref="G44:G46"/>
    <mergeCell ref="H41:H43"/>
    <mergeCell ref="P41:R41"/>
    <mergeCell ref="S41:S43"/>
    <mergeCell ref="T41:T43"/>
    <mergeCell ref="P42:R42"/>
    <mergeCell ref="B43:C43"/>
    <mergeCell ref="D43:F43"/>
    <mergeCell ref="P43:R43"/>
    <mergeCell ref="A41:A43"/>
    <mergeCell ref="B41:B42"/>
    <mergeCell ref="C41:C42"/>
    <mergeCell ref="D41:D42"/>
    <mergeCell ref="E41:E42"/>
    <mergeCell ref="G41:G43"/>
    <mergeCell ref="H38:H40"/>
    <mergeCell ref="P38:R38"/>
    <mergeCell ref="S38:S40"/>
    <mergeCell ref="T38:T40"/>
    <mergeCell ref="P39:R39"/>
    <mergeCell ref="B40:C40"/>
    <mergeCell ref="D40:F40"/>
    <mergeCell ref="P40:R40"/>
    <mergeCell ref="A38:A40"/>
    <mergeCell ref="B38:B39"/>
    <mergeCell ref="C38:C39"/>
    <mergeCell ref="D38:D39"/>
    <mergeCell ref="E38:E39"/>
    <mergeCell ref="G38:G40"/>
    <mergeCell ref="H35:H37"/>
    <mergeCell ref="P35:R35"/>
    <mergeCell ref="S35:S37"/>
    <mergeCell ref="T35:T37"/>
    <mergeCell ref="P36:R36"/>
    <mergeCell ref="B37:C37"/>
    <mergeCell ref="D37:F37"/>
    <mergeCell ref="P37:R37"/>
    <mergeCell ref="A35:A37"/>
    <mergeCell ref="B35:B36"/>
    <mergeCell ref="C35:C36"/>
    <mergeCell ref="D35:D36"/>
    <mergeCell ref="E35:E36"/>
    <mergeCell ref="G35:G37"/>
    <mergeCell ref="H32:H34"/>
    <mergeCell ref="P32:R32"/>
    <mergeCell ref="S32:S34"/>
    <mergeCell ref="T32:T34"/>
    <mergeCell ref="P33:R33"/>
    <mergeCell ref="B34:C34"/>
    <mergeCell ref="D34:F34"/>
    <mergeCell ref="P34:R34"/>
    <mergeCell ref="A32:A34"/>
    <mergeCell ref="B32:B33"/>
    <mergeCell ref="C32:C33"/>
    <mergeCell ref="D32:D33"/>
    <mergeCell ref="E32:E33"/>
    <mergeCell ref="G32:G34"/>
    <mergeCell ref="H29:H31"/>
    <mergeCell ref="P29:R29"/>
    <mergeCell ref="S29:S31"/>
    <mergeCell ref="T29:T31"/>
    <mergeCell ref="P30:R30"/>
    <mergeCell ref="B31:C31"/>
    <mergeCell ref="D31:F31"/>
    <mergeCell ref="P31:R31"/>
    <mergeCell ref="A29:A31"/>
    <mergeCell ref="B29:B30"/>
    <mergeCell ref="C29:C30"/>
    <mergeCell ref="D29:D30"/>
    <mergeCell ref="E29:E30"/>
    <mergeCell ref="G29:G31"/>
    <mergeCell ref="H26:H28"/>
    <mergeCell ref="P26:R26"/>
    <mergeCell ref="S26:S28"/>
    <mergeCell ref="T26:T28"/>
    <mergeCell ref="P27:R27"/>
    <mergeCell ref="B28:C28"/>
    <mergeCell ref="D28:F28"/>
    <mergeCell ref="P28:R28"/>
    <mergeCell ref="A26:A28"/>
    <mergeCell ref="B26:B27"/>
    <mergeCell ref="C26:C27"/>
    <mergeCell ref="D26:D27"/>
    <mergeCell ref="E26:E27"/>
    <mergeCell ref="G26:G28"/>
    <mergeCell ref="H23:H25"/>
    <mergeCell ref="P23:R23"/>
    <mergeCell ref="S23:S25"/>
    <mergeCell ref="T23:T25"/>
    <mergeCell ref="P24:R24"/>
    <mergeCell ref="B25:C25"/>
    <mergeCell ref="D25:F25"/>
    <mergeCell ref="P25:R25"/>
    <mergeCell ref="A23:A25"/>
    <mergeCell ref="B23:B24"/>
    <mergeCell ref="C23:C24"/>
    <mergeCell ref="D23:D24"/>
    <mergeCell ref="E23:E24"/>
    <mergeCell ref="G23:G25"/>
    <mergeCell ref="H20:H22"/>
    <mergeCell ref="P20:R20"/>
    <mergeCell ref="S20:S22"/>
    <mergeCell ref="T20:T22"/>
    <mergeCell ref="P21:R21"/>
    <mergeCell ref="B22:C22"/>
    <mergeCell ref="D22:F22"/>
    <mergeCell ref="P22:R22"/>
    <mergeCell ref="A20:A22"/>
    <mergeCell ref="B20:B21"/>
    <mergeCell ref="C20:C21"/>
    <mergeCell ref="D20:D21"/>
    <mergeCell ref="E20:E21"/>
    <mergeCell ref="G20:G22"/>
    <mergeCell ref="H17:H19"/>
    <mergeCell ref="P17:R17"/>
    <mergeCell ref="S17:S19"/>
    <mergeCell ref="T17:T19"/>
    <mergeCell ref="P18:R18"/>
    <mergeCell ref="B19:C19"/>
    <mergeCell ref="D19:F19"/>
    <mergeCell ref="P19:R19"/>
    <mergeCell ref="A17:A19"/>
    <mergeCell ref="B17:B18"/>
    <mergeCell ref="C17:C18"/>
    <mergeCell ref="D17:D18"/>
    <mergeCell ref="E17:E18"/>
    <mergeCell ref="G17:G19"/>
    <mergeCell ref="P14:R14"/>
    <mergeCell ref="S14:S16"/>
    <mergeCell ref="T14:T16"/>
    <mergeCell ref="P15:R15"/>
    <mergeCell ref="B16:C16"/>
    <mergeCell ref="D16:F16"/>
    <mergeCell ref="P16:R16"/>
    <mergeCell ref="A14:A16"/>
    <mergeCell ref="B14:B15"/>
    <mergeCell ref="C14:C15"/>
    <mergeCell ref="D14:D15"/>
    <mergeCell ref="E14:E15"/>
    <mergeCell ref="G14:G16"/>
    <mergeCell ref="H14:H16"/>
    <mergeCell ref="D9:E9"/>
    <mergeCell ref="M9:P9"/>
    <mergeCell ref="A12:A13"/>
    <mergeCell ref="B12:C13"/>
    <mergeCell ref="D12:D13"/>
    <mergeCell ref="E12:E13"/>
    <mergeCell ref="F12:F13"/>
    <mergeCell ref="I12:J13"/>
    <mergeCell ref="K12:K13"/>
    <mergeCell ref="L12:R12"/>
    <mergeCell ref="A4:C4"/>
    <mergeCell ref="D4:R4"/>
    <mergeCell ref="D11:R11"/>
    <mergeCell ref="A11:C11"/>
    <mergeCell ref="A10:C10"/>
    <mergeCell ref="D10:R10"/>
    <mergeCell ref="A1:T3"/>
    <mergeCell ref="D5:E5"/>
    <mergeCell ref="M5:P5"/>
    <mergeCell ref="R5:R6"/>
    <mergeCell ref="S5:T6"/>
    <mergeCell ref="D7:E7"/>
    <mergeCell ref="M7:P7"/>
    <mergeCell ref="R7:R8"/>
    <mergeCell ref="S7:T8"/>
    <mergeCell ref="S12:T12"/>
    <mergeCell ref="L13:M13"/>
    <mergeCell ref="P13:R13"/>
    <mergeCell ref="S10:T11"/>
  </mergeCells>
  <phoneticPr fontId="1"/>
  <dataValidations count="2">
    <dataValidation imeMode="halfKatakana" allowBlank="1" showInputMessage="1" showErrorMessage="1" sqref="E461:E462 E17:E18 E20:E21 E23:E24 E26:E27 E29:E30 E32:E33 E35:E36 E38:E39 E41:E42 E44:E45 E47:E48 E50:E51 E53:E54 E56:E57 E59:E60 E62:E63 E65:E66 E68:E69 E71:E72 E74:E75 E77:E78 E80:E81 E83:E84 E86:E87 E89:E90 E92:E93 E95:E96 E98:E99 E101:E102 E104:E105 E107:E108 E110:E111 E113:E114 E116:E117 E119:E120 E122:E123 E125:E126 E128:E129 E131:E132 E134:E135 E137:E138 E140:E141 E143:E144 E146:E147 E149:E150 E152:E153 E155:E156 E158:E159 E161:E162 E164:E165 E167:E168 E170:E171 E173:E174 E176:E177 E179:E180 E182:E183 E185:E186 E188:E189 E191:E192 E194:E195 E197:E198 E200:E201 E203:E204 E206:E207 E209:E210 E212:E213 E215:E216 E218:E219 E221:E222 E224:E225 E227:E228 E230:E231 E233:E234 E236:E237 E239:E240 E242:E243 E245:E246 E248:E249 E251:E252 E254:E255 E257:E258 E260:E261 E263:E264 E266:E267 E269:E270 E272:E273 E275:E276 E278:E279 E281:E282 E284:E285 E287:E288 E290:E291 E293:E294 E296:E297 E299:E300 E302:E303 E305:E306 E308:E309 E311:E312 E314:E315 E317:E318 E320:E321 E323:E324 E326:E327 E329:E330 E332:E333 E335:E336 E338:E339 E341:E342 E344:E345 E347:E348 E350:E351 E353:E354 E356:E357 E359:E360 E362:E363 E365:E366 E368:E369 E371:E372 E374:E375 E377:E378 E380:E381 E383:E384 E386:E387 E389:E390 E392:E393 E395:E396 E398:E399 E401:E402 E404:E405 E407:E408 E410:E411 E413:E414 E416:E417 E419:E420 E422:E423 E425:E426 E428:E429 E431:E432 E434:E435 E437:E438 E440:E441 E443:E444 E446:E447 E449:E450 E452:E453 E455:E456 E458:E459 E14:E15"/>
    <dataValidation imeMode="halfAlpha" allowBlank="1" showInputMessage="1" showErrorMessage="1" sqref="F14 F461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M14:M463"/>
  </dataValidations>
  <pageMargins left="0.70866141732283472" right="0.70866141732283472" top="0.74803149606299213" bottom="0.74803149606299213" header="0.31496062992125984" footer="0.31496062992125984"/>
  <pageSetup paperSize="9" scale="54" fitToHeight="0" orientation="portrait" horizontalDpi="4294967293" verticalDpi="1200" r:id="rId1"/>
  <rowBreaks count="7" manualBreakCount="7">
    <brk id="73" max="19" man="1"/>
    <brk id="133" max="19" man="1"/>
    <brk id="193" max="19" man="1"/>
    <brk id="253" max="19" man="1"/>
    <brk id="313" max="19" man="1"/>
    <brk id="373" max="16383" man="1"/>
    <brk id="433" max="1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女子登録情報!$J$2:$J$20</xm:f>
          </x14:formula1>
          <xm:sqref>J14:J463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AA585"/>
  <sheetViews>
    <sheetView topLeftCell="B1" zoomScaleNormal="100" workbookViewId="0">
      <selection activeCell="E15" sqref="E15:I15"/>
    </sheetView>
  </sheetViews>
  <sheetFormatPr defaultRowHeight="13.5"/>
  <cols>
    <col min="1" max="1" width="10.625" style="55" customWidth="1"/>
    <col min="2" max="2" width="5.125" style="55" bestFit="1" customWidth="1"/>
    <col min="3" max="3" width="11" style="55" customWidth="1"/>
    <col min="4" max="4" width="6.125" style="55" hidden="1" customWidth="1"/>
    <col min="5" max="6" width="15.625" style="55" customWidth="1"/>
    <col min="7" max="7" width="32.375" style="55" customWidth="1"/>
    <col min="8" max="8" width="9" style="55"/>
    <col min="9" max="9" width="12.125" style="55" customWidth="1"/>
    <col min="10" max="10" width="10.625" style="60" customWidth="1"/>
    <col min="11" max="11" width="9" style="17" hidden="1" customWidth="1"/>
    <col min="12" max="12" width="9" style="55" hidden="1" customWidth="1"/>
    <col min="13" max="22" width="9" style="17" hidden="1" customWidth="1"/>
    <col min="23" max="23" width="9" style="17" customWidth="1"/>
    <col min="24" max="27" width="9" style="17"/>
  </cols>
  <sheetData>
    <row r="1" spans="1:22" s="17" customFormat="1" ht="13.5" customHeight="1">
      <c r="A1" s="429" t="str">
        <f>CONCATENATE('加盟校情報&amp;大会設定'!G5,'加盟校情報&amp;大会設定'!H5,'加盟校情報&amp;大会設定'!I5,'加盟校情報&amp;大会設定'!J5)&amp;"　様式Ⅱ(男子4×100mR)個票"</f>
        <v>第45回東海学生陸上競技秋季選手権大会　様式Ⅱ(男子4×100mR)個票</v>
      </c>
      <c r="B1" s="429"/>
      <c r="C1" s="429"/>
      <c r="D1" s="429"/>
      <c r="E1" s="429"/>
      <c r="F1" s="429"/>
      <c r="G1" s="429"/>
      <c r="H1" s="429"/>
      <c r="I1" s="429"/>
      <c r="J1" s="429"/>
      <c r="L1" s="55"/>
      <c r="M1" s="222"/>
      <c r="N1" s="222"/>
      <c r="O1" s="222"/>
      <c r="P1" s="222"/>
      <c r="Q1" s="222"/>
      <c r="R1" s="222"/>
      <c r="S1" s="222"/>
      <c r="T1" s="222"/>
    </row>
    <row r="2" spans="1:22" s="17" customFormat="1" ht="13.5" customHeight="1">
      <c r="A2" s="429"/>
      <c r="B2" s="429"/>
      <c r="C2" s="429"/>
      <c r="D2" s="429"/>
      <c r="E2" s="429"/>
      <c r="F2" s="429"/>
      <c r="G2" s="429"/>
      <c r="H2" s="429"/>
      <c r="I2" s="429"/>
      <c r="J2" s="429"/>
      <c r="L2" s="55"/>
      <c r="M2" s="222"/>
      <c r="N2" s="222"/>
      <c r="O2" s="222"/>
      <c r="P2" s="222"/>
      <c r="Q2" s="222"/>
      <c r="R2" s="222"/>
      <c r="S2" s="222"/>
      <c r="T2" s="222"/>
    </row>
    <row r="3" spans="1:22" s="17" customFormat="1" ht="13.5" customHeight="1" thickBot="1">
      <c r="A3" s="429"/>
      <c r="B3" s="429"/>
      <c r="C3" s="429"/>
      <c r="D3" s="429"/>
      <c r="E3" s="429"/>
      <c r="F3" s="429"/>
      <c r="G3" s="429"/>
      <c r="H3" s="429"/>
      <c r="I3" s="429"/>
      <c r="J3" s="429"/>
      <c r="L3" s="55"/>
      <c r="M3" s="222"/>
      <c r="N3" s="222"/>
      <c r="O3" s="222"/>
      <c r="P3" s="222"/>
      <c r="Q3" s="222"/>
      <c r="R3" s="222"/>
      <c r="S3" s="222"/>
      <c r="T3" s="222"/>
    </row>
    <row r="4" spans="1:22" s="17" customFormat="1" ht="46.5" customHeight="1" thickBot="1">
      <c r="A4" s="4"/>
      <c r="B4" s="402" t="s">
        <v>6410</v>
      </c>
      <c r="C4" s="403"/>
      <c r="D4" s="223"/>
      <c r="E4" s="457" t="s">
        <v>6414</v>
      </c>
      <c r="F4" s="458"/>
      <c r="G4" s="458"/>
      <c r="H4" s="458"/>
      <c r="I4" s="459"/>
      <c r="J4" s="52"/>
      <c r="L4" s="55"/>
      <c r="M4" s="193" t="s">
        <v>25</v>
      </c>
      <c r="N4" s="196" t="s">
        <v>6375</v>
      </c>
      <c r="O4" s="196" t="s">
        <v>6379</v>
      </c>
      <c r="P4" s="196" t="s">
        <v>6382</v>
      </c>
      <c r="Q4" s="196"/>
      <c r="R4" s="196"/>
      <c r="S4" s="196"/>
      <c r="T4" s="196"/>
      <c r="V4" s="17" t="s">
        <v>6411</v>
      </c>
    </row>
    <row r="5" spans="1:22" s="17" customFormat="1" ht="36.75" customHeight="1" thickBot="1">
      <c r="A5" s="4"/>
      <c r="B5" s="402" t="s">
        <v>6373</v>
      </c>
      <c r="C5" s="403"/>
      <c r="D5" s="80"/>
      <c r="E5" s="404" t="str">
        <f>IF(COUNTIF($M$5:$CC$5,1)&gt;0,HLOOKUP(1,$M$5:$CC$6,2,FALSE),"")</f>
        <v/>
      </c>
      <c r="F5" s="404"/>
      <c r="G5" s="404"/>
      <c r="H5" s="404"/>
      <c r="I5" s="403"/>
      <c r="J5" s="57" t="s">
        <v>1255</v>
      </c>
      <c r="L5" s="55" t="s">
        <v>6377</v>
      </c>
      <c r="M5" s="193" t="str">
        <f>IF(M7&gt;0,1,"")</f>
        <v/>
      </c>
      <c r="N5" s="193" t="str">
        <f>IF(N7&gt;1,1,"")</f>
        <v/>
      </c>
      <c r="O5" s="193" t="str">
        <f>IF(O7&gt;0,1,"")</f>
        <v/>
      </c>
      <c r="P5" s="193" t="str">
        <f t="shared" ref="P5:V5" si="0">IF(P7&gt;0,1,"")</f>
        <v/>
      </c>
      <c r="Q5" s="193" t="str">
        <f t="shared" si="0"/>
        <v/>
      </c>
      <c r="R5" s="193" t="str">
        <f t="shared" si="0"/>
        <v/>
      </c>
      <c r="S5" s="193" t="str">
        <f t="shared" si="0"/>
        <v/>
      </c>
      <c r="T5" s="193" t="str">
        <f t="shared" si="0"/>
        <v/>
      </c>
      <c r="U5" s="193" t="str">
        <f t="shared" si="0"/>
        <v/>
      </c>
      <c r="V5" s="193" t="str">
        <f t="shared" si="0"/>
        <v/>
      </c>
    </row>
    <row r="6" spans="1:22" s="17" customFormat="1" ht="18.75" customHeight="1">
      <c r="A6" s="4"/>
      <c r="B6" s="430" t="str">
        <f>CONCATENATE('加盟校情報&amp;大会設定'!$G$5,'加盟校情報&amp;大会設定'!$H$5,'加盟校情報&amp;大会設定'!$I$5,'加盟校情報&amp;大会設定'!$J$5,)&amp;"　男子4×100mR"</f>
        <v>第45回東海学生陸上競技秋季選手権大会　男子4×100mR</v>
      </c>
      <c r="C6" s="431"/>
      <c r="D6" s="431"/>
      <c r="E6" s="431"/>
      <c r="F6" s="431"/>
      <c r="G6" s="431"/>
      <c r="H6" s="431"/>
      <c r="I6" s="432"/>
      <c r="J6" s="53"/>
      <c r="L6" s="55">
        <f>COUNTA(C18,C47,C76,C105,C134,C163,C192,C221,C250,C279,C308,C337,C366,C395,C424,C453,C482,C511,C540,C569)</f>
        <v>0</v>
      </c>
      <c r="M6" s="193" t="s">
        <v>6405</v>
      </c>
      <c r="N6" s="196" t="s">
        <v>6380</v>
      </c>
      <c r="O6" s="196" t="s">
        <v>6381</v>
      </c>
      <c r="P6" s="202" t="s">
        <v>6385</v>
      </c>
      <c r="Q6" s="202" t="s">
        <v>6385</v>
      </c>
      <c r="R6" s="202" t="s">
        <v>6385</v>
      </c>
      <c r="S6" s="202" t="s">
        <v>6385</v>
      </c>
      <c r="T6" s="202" t="s">
        <v>6385</v>
      </c>
      <c r="U6" s="202" t="s">
        <v>6385</v>
      </c>
      <c r="V6" s="17" t="s">
        <v>6412</v>
      </c>
    </row>
    <row r="7" spans="1:22" s="17" customFormat="1" ht="19.5" customHeight="1" thickBot="1">
      <c r="A7" s="4"/>
      <c r="B7" s="433"/>
      <c r="C7" s="434"/>
      <c r="D7" s="434"/>
      <c r="E7" s="434"/>
      <c r="F7" s="434"/>
      <c r="G7" s="434"/>
      <c r="H7" s="434"/>
      <c r="I7" s="435"/>
      <c r="J7" s="53"/>
      <c r="L7" s="55" t="s">
        <v>6376</v>
      </c>
      <c r="M7" s="193">
        <f>MAX(M8:M458)</f>
        <v>0</v>
      </c>
      <c r="N7" s="193">
        <f>MAX(N9:N458)</f>
        <v>0</v>
      </c>
      <c r="O7" s="193">
        <f>MAX(O8:O458)</f>
        <v>0</v>
      </c>
      <c r="P7" s="193">
        <f t="shared" ref="P7:S7" si="1">MAX(P8:P458)</f>
        <v>0</v>
      </c>
      <c r="Q7" s="193">
        <f t="shared" si="1"/>
        <v>0</v>
      </c>
      <c r="R7" s="193">
        <f t="shared" si="1"/>
        <v>0</v>
      </c>
      <c r="S7" s="193">
        <f t="shared" si="1"/>
        <v>0</v>
      </c>
      <c r="T7" s="193">
        <f t="shared" ref="T7" si="2">MAX(T8:T458)</f>
        <v>0</v>
      </c>
      <c r="U7" s="193">
        <f t="shared" ref="U7:V7" si="3">MAX(U8:U458)</f>
        <v>0</v>
      </c>
      <c r="V7" s="193">
        <f t="shared" si="3"/>
        <v>0</v>
      </c>
    </row>
    <row r="8" spans="1:22" s="17" customFormat="1" ht="18.75">
      <c r="A8" s="4"/>
      <c r="B8" s="408" t="s">
        <v>1243</v>
      </c>
      <c r="C8" s="409"/>
      <c r="D8" s="446" t="str">
        <f>IF(基本情報登録!$D$6&gt;0,基本情報登録!$D$6,"")</f>
        <v/>
      </c>
      <c r="E8" s="447"/>
      <c r="F8" s="447"/>
      <c r="G8" s="447"/>
      <c r="H8" s="448"/>
      <c r="I8" s="50" t="s">
        <v>1277</v>
      </c>
      <c r="J8" s="53"/>
      <c r="L8" s="55" t="s">
        <v>6378</v>
      </c>
      <c r="M8" s="227" t="str">
        <f>IF(E15="","",IF(AND(E15&gt;20170100,E15&lt;20180917),"",1))</f>
        <v/>
      </c>
      <c r="N8" s="196"/>
      <c r="O8" s="196" t="str">
        <f>IF(C18="","",IF(AND(COUNTA(C18:C29)&gt;3,COUNTA(C18:C29)&lt;7),0,1))</f>
        <v/>
      </c>
      <c r="P8" s="196" t="s">
        <v>6383</v>
      </c>
      <c r="Q8" s="196" t="s">
        <v>6399</v>
      </c>
      <c r="R8" s="196" t="s">
        <v>6384</v>
      </c>
      <c r="S8" s="196" t="s">
        <v>6398</v>
      </c>
      <c r="T8" s="196" t="s">
        <v>6401</v>
      </c>
      <c r="U8" s="196" t="s">
        <v>6400</v>
      </c>
    </row>
    <row r="9" spans="1:22" s="17" customFormat="1" ht="18.75" customHeight="1">
      <c r="A9" s="4"/>
      <c r="B9" s="436" t="s">
        <v>1</v>
      </c>
      <c r="C9" s="437"/>
      <c r="D9" s="451" t="str">
        <f>IF(基本情報登録!$D$8&gt;0,基本情報登録!$D$8,"")</f>
        <v/>
      </c>
      <c r="E9" s="452"/>
      <c r="F9" s="452"/>
      <c r="G9" s="452"/>
      <c r="H9" s="453"/>
      <c r="I9" s="449" t="s">
        <v>5243</v>
      </c>
      <c r="J9" s="53"/>
      <c r="L9" s="55"/>
      <c r="M9" s="193"/>
      <c r="N9" s="196"/>
      <c r="O9" s="196"/>
      <c r="P9" s="196">
        <f>COUNTIF($D$11,P8)</f>
        <v>0</v>
      </c>
      <c r="Q9" s="196">
        <f>COUNTIF($D$11,Q8)</f>
        <v>0</v>
      </c>
      <c r="R9" s="196">
        <f>COUNTIF($D$11,R8)</f>
        <v>0</v>
      </c>
      <c r="S9" s="196">
        <f>COUNTIF($D$11,S8)</f>
        <v>0</v>
      </c>
      <c r="T9" s="196">
        <f t="shared" ref="T9:U9" si="4">COUNTIF($D$11,T8)</f>
        <v>0</v>
      </c>
      <c r="U9" s="196">
        <f t="shared" si="4"/>
        <v>0</v>
      </c>
    </row>
    <row r="10" spans="1:22" s="17" customFormat="1" ht="19.5" customHeight="1" thickBot="1">
      <c r="A10" s="4"/>
      <c r="B10" s="425"/>
      <c r="C10" s="426"/>
      <c r="D10" s="454"/>
      <c r="E10" s="455"/>
      <c r="F10" s="455"/>
      <c r="G10" s="455"/>
      <c r="H10" s="456"/>
      <c r="I10" s="450"/>
      <c r="J10" s="53"/>
      <c r="L10" s="55"/>
      <c r="M10" s="193"/>
      <c r="N10" s="196"/>
      <c r="O10" s="196"/>
      <c r="P10" s="196"/>
      <c r="Q10" s="196"/>
      <c r="R10" s="196"/>
      <c r="S10" s="196"/>
      <c r="T10" s="196"/>
    </row>
    <row r="11" spans="1:22" s="17" customFormat="1" ht="18.75">
      <c r="A11" s="4"/>
      <c r="B11" s="408" t="s">
        <v>6404</v>
      </c>
      <c r="C11" s="409"/>
      <c r="D11" s="410"/>
      <c r="E11" s="411"/>
      <c r="F11" s="411"/>
      <c r="G11" s="411"/>
      <c r="H11" s="411"/>
      <c r="I11" s="412"/>
      <c r="J11" s="53"/>
      <c r="L11" s="55"/>
      <c r="M11" s="195"/>
      <c r="N11" s="196"/>
      <c r="O11" s="196"/>
      <c r="P11" s="196"/>
      <c r="Q11" s="196"/>
      <c r="R11" s="196"/>
      <c r="S11" s="196"/>
      <c r="T11" s="196"/>
    </row>
    <row r="12" spans="1:22" s="17" customFormat="1" ht="18.75" hidden="1">
      <c r="A12" s="4"/>
      <c r="B12" s="43"/>
      <c r="C12" s="44"/>
      <c r="D12" s="45"/>
      <c r="E12" s="413" t="str">
        <f>TEXT(D11,"00000")</f>
        <v>00000</v>
      </c>
      <c r="F12" s="413"/>
      <c r="G12" s="413"/>
      <c r="H12" s="413"/>
      <c r="I12" s="414"/>
      <c r="J12" s="53"/>
      <c r="L12" s="55"/>
      <c r="M12" s="195"/>
      <c r="N12" s="196"/>
      <c r="O12" s="196"/>
      <c r="P12" s="196"/>
      <c r="Q12" s="196"/>
      <c r="R12" s="196"/>
      <c r="S12" s="196"/>
      <c r="T12" s="196"/>
    </row>
    <row r="13" spans="1:22" s="17" customFormat="1" ht="18.75" customHeight="1">
      <c r="A13" s="4"/>
      <c r="B13" s="415" t="s">
        <v>26</v>
      </c>
      <c r="C13" s="416"/>
      <c r="D13" s="419"/>
      <c r="E13" s="420"/>
      <c r="F13" s="420"/>
      <c r="G13" s="420"/>
      <c r="H13" s="420"/>
      <c r="I13" s="421"/>
      <c r="J13" s="53"/>
      <c r="L13" s="55"/>
      <c r="M13" s="195"/>
      <c r="N13" s="196"/>
      <c r="O13" s="196"/>
      <c r="P13" s="196"/>
      <c r="Q13" s="196"/>
      <c r="R13" s="196"/>
      <c r="S13" s="196"/>
      <c r="T13" s="196"/>
    </row>
    <row r="14" spans="1:22" s="17" customFormat="1" ht="18.75" customHeight="1">
      <c r="A14" s="4"/>
      <c r="B14" s="417"/>
      <c r="C14" s="418"/>
      <c r="D14" s="422"/>
      <c r="E14" s="423"/>
      <c r="F14" s="423"/>
      <c r="G14" s="423"/>
      <c r="H14" s="423"/>
      <c r="I14" s="424"/>
      <c r="J14" s="53"/>
      <c r="L14" s="55"/>
      <c r="M14" s="196"/>
      <c r="N14" s="196"/>
      <c r="O14" s="196"/>
      <c r="P14" s="196"/>
      <c r="Q14" s="196"/>
      <c r="R14" s="196"/>
      <c r="S14" s="196"/>
      <c r="T14" s="196"/>
    </row>
    <row r="15" spans="1:22" s="17" customFormat="1" ht="19.5" thickBot="1">
      <c r="A15" s="4"/>
      <c r="B15" s="425" t="s">
        <v>25</v>
      </c>
      <c r="C15" s="426"/>
      <c r="D15" s="226"/>
      <c r="E15" s="406"/>
      <c r="F15" s="406"/>
      <c r="G15" s="406"/>
      <c r="H15" s="406"/>
      <c r="I15" s="407"/>
      <c r="J15" s="53"/>
      <c r="L15" s="55"/>
      <c r="M15" s="196"/>
      <c r="N15" s="196"/>
      <c r="O15" s="196"/>
      <c r="P15" s="196"/>
      <c r="Q15" s="196"/>
      <c r="R15" s="196"/>
      <c r="S15" s="196"/>
      <c r="T15" s="196"/>
    </row>
    <row r="16" spans="1:22" s="17" customFormat="1" ht="18.75">
      <c r="A16" s="4"/>
      <c r="B16" s="440" t="s">
        <v>1236</v>
      </c>
      <c r="C16" s="441"/>
      <c r="D16" s="441"/>
      <c r="E16" s="441"/>
      <c r="F16" s="441"/>
      <c r="G16" s="441"/>
      <c r="H16" s="441"/>
      <c r="I16" s="442"/>
      <c r="J16" s="53"/>
      <c r="L16" s="55"/>
      <c r="M16" s="196"/>
      <c r="N16" s="196"/>
      <c r="O16" s="196"/>
      <c r="P16" s="196"/>
      <c r="Q16" s="196"/>
      <c r="R16" s="196"/>
      <c r="S16" s="196"/>
      <c r="T16" s="196"/>
      <c r="V16" s="222"/>
    </row>
    <row r="17" spans="1:22" s="17" customFormat="1" ht="19.5" thickBot="1">
      <c r="A17" s="4"/>
      <c r="B17" s="46" t="s">
        <v>1240</v>
      </c>
      <c r="C17" s="47" t="s">
        <v>16</v>
      </c>
      <c r="D17" s="47" t="s">
        <v>1241</v>
      </c>
      <c r="E17" s="443" t="s">
        <v>1237</v>
      </c>
      <c r="F17" s="443"/>
      <c r="G17" s="47" t="s">
        <v>1242</v>
      </c>
      <c r="H17" s="47" t="s">
        <v>47</v>
      </c>
      <c r="I17" s="48" t="s">
        <v>1238</v>
      </c>
      <c r="J17" s="53"/>
      <c r="L17" s="55"/>
      <c r="M17" s="196"/>
      <c r="N17" s="196"/>
      <c r="O17" s="196"/>
      <c r="P17" s="196"/>
      <c r="Q17" s="196"/>
      <c r="R17" s="196"/>
      <c r="S17" s="196"/>
      <c r="T17" s="196"/>
      <c r="V17" s="222"/>
    </row>
    <row r="18" spans="1:22" s="17" customFormat="1" ht="19.5" customHeight="1" thickTop="1">
      <c r="A18" s="4"/>
      <c r="B18" s="444">
        <v>1</v>
      </c>
      <c r="C18" s="439"/>
      <c r="D18" s="439" t="str">
        <f>IF(C18&gt;0,VLOOKUP(C18,男子登録情報!$A$2:$H$1688,2,0),"")</f>
        <v/>
      </c>
      <c r="E18" s="439" t="str">
        <f>IF(C18&gt;0,VLOOKUP(C18,男子登録情報!$A$2:$H$1688,3,0),"")</f>
        <v/>
      </c>
      <c r="F18" s="439"/>
      <c r="G18" s="445" t="str">
        <f>IF(C18&gt;0,VLOOKUP(C18,男子登録情報!$A$2:$H$1688,4,0),"")</f>
        <v/>
      </c>
      <c r="H18" s="439" t="str">
        <f>IF(C18&gt;0,VLOOKUP(C18,男子登録情報!$A$2:$H$1688,8,0),"")</f>
        <v/>
      </c>
      <c r="I18" s="427" t="str">
        <f>IF(C18&gt;0,VLOOKUP(C18,男子登録情報!$A$2:$H$1688,5,0),"")</f>
        <v/>
      </c>
      <c r="J18" s="53"/>
      <c r="L18" s="55"/>
      <c r="M18" s="196"/>
      <c r="N18" s="494">
        <f>COUNTIF($C$18:C18,C18)</f>
        <v>0</v>
      </c>
      <c r="O18" s="196"/>
      <c r="P18" s="196"/>
      <c r="Q18" s="196"/>
      <c r="R18" s="196"/>
      <c r="S18" s="196"/>
      <c r="T18" s="196"/>
      <c r="V18" s="405" t="str">
        <f>IF(C18="","",IF(COUNTIF('様式Ⅰ(男子)'!$C$14:$C$463,'様式Ⅱ(男子4×100mR)'!C18)&gt;0,"",1))</f>
        <v/>
      </c>
    </row>
    <row r="19" spans="1:22" s="17" customFormat="1" ht="18.75" customHeight="1">
      <c r="A19" s="4"/>
      <c r="B19" s="438"/>
      <c r="C19" s="233"/>
      <c r="D19" s="233"/>
      <c r="E19" s="233"/>
      <c r="F19" s="233"/>
      <c r="G19" s="445"/>
      <c r="H19" s="233"/>
      <c r="I19" s="246"/>
      <c r="J19" s="53"/>
      <c r="L19" s="55"/>
      <c r="M19" s="196"/>
      <c r="N19" s="495"/>
      <c r="O19" s="196"/>
      <c r="P19" s="196"/>
      <c r="Q19" s="196"/>
      <c r="R19" s="196"/>
      <c r="S19" s="196"/>
      <c r="T19" s="196"/>
      <c r="V19" s="405"/>
    </row>
    <row r="20" spans="1:22" s="17" customFormat="1" ht="18.75" customHeight="1">
      <c r="A20" s="4"/>
      <c r="B20" s="438">
        <v>2</v>
      </c>
      <c r="C20" s="233"/>
      <c r="D20" s="439" t="str">
        <f>IF(C20,VLOOKUP(C20,男子登録情報!$A$2:$H$1688,2,0),"")</f>
        <v/>
      </c>
      <c r="E20" s="439" t="str">
        <f>IF(C20&gt;0,VLOOKUP(C20,男子登録情報!$A$2:$H$1688,3,0),"")</f>
        <v/>
      </c>
      <c r="F20" s="439"/>
      <c r="G20" s="233" t="str">
        <f>IF(C20&gt;0,VLOOKUP(C20,男子登録情報!$A$2:$H$1688,4,0),"")</f>
        <v/>
      </c>
      <c r="H20" s="233" t="str">
        <f>IF(C20&gt;0,VLOOKUP(C20,男子登録情報!$A$2:$H$1688,8,0),"")</f>
        <v/>
      </c>
      <c r="I20" s="246" t="str">
        <f>IF(C20&gt;0,VLOOKUP(C20,男子登録情報!$A$2:$H$1688,5,0),"")</f>
        <v/>
      </c>
      <c r="J20" s="53"/>
      <c r="L20" s="55"/>
      <c r="M20" s="196"/>
      <c r="N20" s="494">
        <f>COUNTIF($C$18:C20,C20)</f>
        <v>0</v>
      </c>
      <c r="O20" s="196"/>
      <c r="P20" s="196"/>
      <c r="Q20" s="196"/>
      <c r="R20" s="196"/>
      <c r="S20" s="196"/>
      <c r="T20" s="196"/>
      <c r="V20" s="405" t="str">
        <f>IF(C20="","",IF(COUNTIF('様式Ⅰ(男子)'!$C$14:$C$463,'様式Ⅱ(男子4×100mR)'!C20)&gt;0,"",1))</f>
        <v/>
      </c>
    </row>
    <row r="21" spans="1:22" s="17" customFormat="1" ht="18.75" customHeight="1">
      <c r="A21" s="4"/>
      <c r="B21" s="438"/>
      <c r="C21" s="233"/>
      <c r="D21" s="233"/>
      <c r="E21" s="233"/>
      <c r="F21" s="233"/>
      <c r="G21" s="233"/>
      <c r="H21" s="233"/>
      <c r="I21" s="246"/>
      <c r="J21" s="53"/>
      <c r="L21" s="55"/>
      <c r="M21" s="196"/>
      <c r="N21" s="495"/>
      <c r="O21" s="196"/>
      <c r="P21" s="196"/>
      <c r="Q21" s="196"/>
      <c r="R21" s="196"/>
      <c r="S21" s="196"/>
      <c r="T21" s="196"/>
      <c r="V21" s="405"/>
    </row>
    <row r="22" spans="1:22" s="17" customFormat="1" ht="18.75" customHeight="1">
      <c r="A22" s="4"/>
      <c r="B22" s="438">
        <v>3</v>
      </c>
      <c r="C22" s="233"/>
      <c r="D22" s="439" t="str">
        <f>IF(C22,VLOOKUP(C22,男子登録情報!$A$2:$H$1688,2,0),"")</f>
        <v/>
      </c>
      <c r="E22" s="439" t="str">
        <f>IF(C22&gt;0,VLOOKUP(C22,男子登録情報!$A$2:$H$1688,3,0),"")</f>
        <v/>
      </c>
      <c r="F22" s="439"/>
      <c r="G22" s="233" t="str">
        <f>IF(C22&gt;0,VLOOKUP(C22,男子登録情報!$A$2:$H$1688,4,0),"")</f>
        <v/>
      </c>
      <c r="H22" s="233" t="str">
        <f>IF(C22&gt;0,VLOOKUP(C22,男子登録情報!$A$2:$H$1688,8,0),"")</f>
        <v/>
      </c>
      <c r="I22" s="246" t="str">
        <f>IF(C22&gt;0,VLOOKUP(C22,男子登録情報!$A$2:$H$1688,5,0),"")</f>
        <v/>
      </c>
      <c r="J22" s="53"/>
      <c r="L22" s="55"/>
      <c r="M22" s="196"/>
      <c r="N22" s="494">
        <f>COUNTIF($C$18:C22,C22)</f>
        <v>0</v>
      </c>
      <c r="O22" s="196"/>
      <c r="P22" s="196"/>
      <c r="Q22" s="196"/>
      <c r="R22" s="196"/>
      <c r="S22" s="196"/>
      <c r="T22" s="196"/>
      <c r="V22" s="405" t="str">
        <f>IF(C22="","",IF(COUNTIF('様式Ⅰ(男子)'!$C$14:$C$463,'様式Ⅱ(男子4×100mR)'!C22)&gt;0,"",1))</f>
        <v/>
      </c>
    </row>
    <row r="23" spans="1:22" s="17" customFormat="1" ht="18.75" customHeight="1">
      <c r="A23" s="4"/>
      <c r="B23" s="438"/>
      <c r="C23" s="233"/>
      <c r="D23" s="233"/>
      <c r="E23" s="233"/>
      <c r="F23" s="233"/>
      <c r="G23" s="233"/>
      <c r="H23" s="233"/>
      <c r="I23" s="246"/>
      <c r="J23" s="53"/>
      <c r="L23" s="55"/>
      <c r="M23" s="196"/>
      <c r="N23" s="495"/>
      <c r="O23" s="196"/>
      <c r="P23" s="196"/>
      <c r="Q23" s="196"/>
      <c r="R23" s="196"/>
      <c r="S23" s="196"/>
      <c r="T23" s="196"/>
      <c r="V23" s="405"/>
    </row>
    <row r="24" spans="1:22" s="17" customFormat="1" ht="18.75" customHeight="1">
      <c r="A24" s="4"/>
      <c r="B24" s="438">
        <v>4</v>
      </c>
      <c r="C24" s="233"/>
      <c r="D24" s="439" t="str">
        <f>IF(C24,VLOOKUP(C24,男子登録情報!$A$2:$H$1688,2,0),"")</f>
        <v/>
      </c>
      <c r="E24" s="439" t="str">
        <f>IF(C24&gt;0,VLOOKUP(C24,男子登録情報!$A$2:$H$1688,3,0),"")</f>
        <v/>
      </c>
      <c r="F24" s="439"/>
      <c r="G24" s="233" t="str">
        <f>IF(C24&gt;0,VLOOKUP(C24,男子登録情報!$A$2:$H$1688,4,0),"")</f>
        <v/>
      </c>
      <c r="H24" s="233" t="str">
        <f>IF(C24&gt;0,VLOOKUP(C24,男子登録情報!$A$2:$H$1688,8,0),"")</f>
        <v/>
      </c>
      <c r="I24" s="246" t="str">
        <f>IF(C24&gt;0,VLOOKUP(C24,男子登録情報!$A$2:$H$1688,5,0),"")</f>
        <v/>
      </c>
      <c r="J24" s="53"/>
      <c r="L24" s="55"/>
      <c r="M24" s="196"/>
      <c r="N24" s="494">
        <f>COUNTIF($C$18:C24,C24)</f>
        <v>0</v>
      </c>
      <c r="O24" s="196"/>
      <c r="P24" s="196"/>
      <c r="Q24" s="196"/>
      <c r="R24" s="196"/>
      <c r="S24" s="196"/>
      <c r="T24" s="196"/>
      <c r="V24" s="405" t="str">
        <f>IF(C24="","",IF(COUNTIF('様式Ⅰ(男子)'!$C$14:$C$463,'様式Ⅱ(男子4×100mR)'!C24)&gt;0,"",1))</f>
        <v/>
      </c>
    </row>
    <row r="25" spans="1:22" s="17" customFormat="1" ht="18.75" customHeight="1">
      <c r="A25" s="4"/>
      <c r="B25" s="438"/>
      <c r="C25" s="233"/>
      <c r="D25" s="233"/>
      <c r="E25" s="233"/>
      <c r="F25" s="233"/>
      <c r="G25" s="233"/>
      <c r="H25" s="233"/>
      <c r="I25" s="246"/>
      <c r="J25" s="53"/>
      <c r="L25" s="55"/>
      <c r="M25" s="196"/>
      <c r="N25" s="495"/>
      <c r="O25" s="196"/>
      <c r="P25" s="196"/>
      <c r="Q25" s="196"/>
      <c r="R25" s="196"/>
      <c r="S25" s="196"/>
      <c r="T25" s="196"/>
      <c r="V25" s="405"/>
    </row>
    <row r="26" spans="1:22" s="17" customFormat="1" ht="18.75" customHeight="1">
      <c r="A26" s="4"/>
      <c r="B26" s="438">
        <v>5</v>
      </c>
      <c r="C26" s="233"/>
      <c r="D26" s="439" t="str">
        <f>IF(C26,VLOOKUP(C26,男子登録情報!$A$2:$H$1688,2,0),"")</f>
        <v/>
      </c>
      <c r="E26" s="439" t="str">
        <f>IF(C26&gt;0,VLOOKUP(C26,男子登録情報!$A$2:$H$1688,3,0),"")</f>
        <v/>
      </c>
      <c r="F26" s="439"/>
      <c r="G26" s="233" t="str">
        <f>IF(C26&gt;0,VLOOKUP(C26,男子登録情報!$A$2:$H$1688,4,0),"")</f>
        <v/>
      </c>
      <c r="H26" s="233" t="str">
        <f>IF(C26&gt;0,VLOOKUP(C26,男子登録情報!$A$2:$H$1688,8,0),"")</f>
        <v/>
      </c>
      <c r="I26" s="246" t="str">
        <f>IF(C26&gt;0,VLOOKUP(C26,男子登録情報!$A$2:$H$1688,5,0),"")</f>
        <v/>
      </c>
      <c r="J26" s="53"/>
      <c r="L26" s="55"/>
      <c r="M26" s="196"/>
      <c r="N26" s="494">
        <f>COUNTIF($C$18:C26,C26)</f>
        <v>0</v>
      </c>
      <c r="O26" s="196"/>
      <c r="P26" s="196"/>
      <c r="Q26" s="196"/>
      <c r="R26" s="196"/>
      <c r="S26" s="196"/>
      <c r="T26" s="196"/>
      <c r="V26" s="405" t="str">
        <f>IF(C26="","",IF(COUNTIF('様式Ⅰ(男子)'!$C$14:$C$463,'様式Ⅱ(男子4×100mR)'!C26)&gt;0,"",1))</f>
        <v/>
      </c>
    </row>
    <row r="27" spans="1:22" s="17" customFormat="1" ht="18.75" customHeight="1">
      <c r="A27" s="4"/>
      <c r="B27" s="438"/>
      <c r="C27" s="233"/>
      <c r="D27" s="233"/>
      <c r="E27" s="233"/>
      <c r="F27" s="233"/>
      <c r="G27" s="233"/>
      <c r="H27" s="233"/>
      <c r="I27" s="246"/>
      <c r="J27" s="53"/>
      <c r="L27" s="55"/>
      <c r="M27" s="196"/>
      <c r="N27" s="495"/>
      <c r="O27" s="196"/>
      <c r="P27" s="196"/>
      <c r="Q27" s="196"/>
      <c r="R27" s="196"/>
      <c r="S27" s="196"/>
      <c r="T27" s="196"/>
      <c r="V27" s="405"/>
    </row>
    <row r="28" spans="1:22" s="17" customFormat="1" ht="18.75" customHeight="1">
      <c r="A28" s="4"/>
      <c r="B28" s="438">
        <v>6</v>
      </c>
      <c r="C28" s="233"/>
      <c r="D28" s="439" t="str">
        <f>IF(C28,VLOOKUP(C28,男子登録情報!$A$2:$H$1688,2,0),"")</f>
        <v/>
      </c>
      <c r="E28" s="439" t="str">
        <f>IF(C28&gt;0,VLOOKUP(C28,男子登録情報!$A$2:$H$1688,3,0),"")</f>
        <v/>
      </c>
      <c r="F28" s="439"/>
      <c r="G28" s="445" t="str">
        <f>IF(C28&gt;0,VLOOKUP(C28,男子登録情報!$A$2:$H$1688,4,0),"")</f>
        <v/>
      </c>
      <c r="H28" s="445" t="str">
        <f>IF(C28&gt;0,VLOOKUP(C28,男子登録情報!$A$2:$H$1688,8,0),"")</f>
        <v/>
      </c>
      <c r="I28" s="427" t="str">
        <f>IF(C28&gt;0,VLOOKUP(C28,男子登録情報!$A$2:$H$1688,5,0),"")</f>
        <v/>
      </c>
      <c r="J28" s="53"/>
      <c r="L28" s="55"/>
      <c r="M28" s="196"/>
      <c r="N28" s="494">
        <f>COUNTIF($C$18:C28,C28)</f>
        <v>0</v>
      </c>
      <c r="O28" s="196"/>
      <c r="P28" s="196"/>
      <c r="Q28" s="196"/>
      <c r="R28" s="196"/>
      <c r="S28" s="196"/>
      <c r="T28" s="196"/>
      <c r="V28" s="405" t="str">
        <f>IF(C28="","",IF(COUNTIF('様式Ⅰ(男子)'!$C$14:$C$463,'様式Ⅱ(男子4×100mR)'!C28)&gt;0,"",1))</f>
        <v/>
      </c>
    </row>
    <row r="29" spans="1:22" s="17" customFormat="1" ht="19.5" customHeight="1" thickBot="1">
      <c r="A29" s="4"/>
      <c r="B29" s="469"/>
      <c r="C29" s="263"/>
      <c r="D29" s="263"/>
      <c r="E29" s="263"/>
      <c r="F29" s="263"/>
      <c r="G29" s="470"/>
      <c r="H29" s="470"/>
      <c r="I29" s="428"/>
      <c r="J29" s="53"/>
      <c r="L29" s="55"/>
      <c r="M29" s="196"/>
      <c r="N29" s="495"/>
      <c r="O29" s="196"/>
      <c r="P29" s="196"/>
      <c r="Q29" s="196"/>
      <c r="R29" s="196"/>
      <c r="S29" s="196"/>
      <c r="T29" s="196"/>
      <c r="V29" s="405"/>
    </row>
    <row r="30" spans="1:22" s="17" customFormat="1" ht="18.75">
      <c r="A30" s="4"/>
      <c r="B30" s="460" t="s">
        <v>1239</v>
      </c>
      <c r="C30" s="461"/>
      <c r="D30" s="461"/>
      <c r="E30" s="461"/>
      <c r="F30" s="461"/>
      <c r="G30" s="461"/>
      <c r="H30" s="461"/>
      <c r="I30" s="462"/>
      <c r="J30" s="53"/>
      <c r="L30" s="55"/>
      <c r="M30" s="196"/>
      <c r="N30" s="196"/>
      <c r="O30" s="196"/>
      <c r="P30" s="196"/>
      <c r="Q30" s="196"/>
      <c r="R30" s="196"/>
      <c r="S30" s="196"/>
      <c r="T30" s="196"/>
    </row>
    <row r="31" spans="1:22" s="17" customFormat="1" ht="18.75">
      <c r="A31" s="4"/>
      <c r="B31" s="463"/>
      <c r="C31" s="464"/>
      <c r="D31" s="464"/>
      <c r="E31" s="464"/>
      <c r="F31" s="464"/>
      <c r="G31" s="464"/>
      <c r="H31" s="464"/>
      <c r="I31" s="465"/>
      <c r="J31" s="53"/>
      <c r="L31" s="55"/>
      <c r="M31" s="196"/>
      <c r="N31" s="196"/>
      <c r="O31" s="196"/>
      <c r="P31" s="196"/>
      <c r="Q31" s="196"/>
      <c r="R31" s="196"/>
      <c r="S31" s="196"/>
      <c r="T31" s="196"/>
    </row>
    <row r="32" spans="1:22" s="17" customFormat="1" ht="19.5" thickBot="1">
      <c r="A32" s="4"/>
      <c r="B32" s="466"/>
      <c r="C32" s="467"/>
      <c r="D32" s="467"/>
      <c r="E32" s="467"/>
      <c r="F32" s="467"/>
      <c r="G32" s="467"/>
      <c r="H32" s="467"/>
      <c r="I32" s="468"/>
      <c r="J32" s="53"/>
      <c r="L32" s="55"/>
      <c r="M32" s="196"/>
      <c r="N32" s="196"/>
      <c r="O32" s="196"/>
      <c r="P32" s="196"/>
      <c r="Q32" s="196"/>
      <c r="R32" s="196"/>
      <c r="S32" s="196"/>
      <c r="T32" s="196"/>
    </row>
    <row r="33" spans="1:12" s="17" customFormat="1" ht="18.75">
      <c r="A33" s="54"/>
      <c r="B33" s="54"/>
      <c r="C33" s="54"/>
      <c r="D33" s="54"/>
      <c r="E33" s="54"/>
      <c r="F33" s="54"/>
      <c r="G33" s="54"/>
      <c r="H33" s="54"/>
      <c r="I33" s="54"/>
      <c r="J33" s="59"/>
      <c r="L33" s="55"/>
    </row>
    <row r="34" spans="1:12" s="17" customFormat="1" ht="19.5" hidden="1" thickBot="1">
      <c r="A34" s="4"/>
      <c r="B34" s="4"/>
      <c r="C34" s="4"/>
      <c r="D34" s="4"/>
      <c r="E34" s="4"/>
      <c r="F34" s="4"/>
      <c r="G34" s="4"/>
      <c r="H34" s="4"/>
      <c r="I34" s="4"/>
      <c r="J34" s="57" t="s">
        <v>1256</v>
      </c>
      <c r="L34" s="55"/>
    </row>
    <row r="35" spans="1:12" s="17" customFormat="1" ht="18.75" hidden="1" customHeight="1">
      <c r="A35" s="4"/>
      <c r="B35" s="430" t="str">
        <f>CONCATENATE('加盟校情報&amp;大会設定'!$G$5,'加盟校情報&amp;大会設定'!$H$5,'加盟校情報&amp;大会設定'!$I$5,'加盟校情報&amp;大会設定'!$J$5,)&amp;"　男子4×100mR"</f>
        <v>第45回東海学生陸上競技秋季選手権大会　男子4×100mR</v>
      </c>
      <c r="C35" s="431"/>
      <c r="D35" s="431"/>
      <c r="E35" s="431"/>
      <c r="F35" s="431"/>
      <c r="G35" s="431"/>
      <c r="H35" s="431"/>
      <c r="I35" s="432"/>
      <c r="J35" s="53"/>
      <c r="L35" s="55"/>
    </row>
    <row r="36" spans="1:12" s="17" customFormat="1" ht="19.5" hidden="1" customHeight="1" thickBot="1">
      <c r="A36" s="4"/>
      <c r="B36" s="433"/>
      <c r="C36" s="434"/>
      <c r="D36" s="434"/>
      <c r="E36" s="434"/>
      <c r="F36" s="434"/>
      <c r="G36" s="434"/>
      <c r="H36" s="434"/>
      <c r="I36" s="435"/>
      <c r="J36" s="53"/>
      <c r="L36" s="55"/>
    </row>
    <row r="37" spans="1:12" s="17" customFormat="1" ht="18.75" hidden="1">
      <c r="A37" s="4"/>
      <c r="B37" s="408" t="s">
        <v>1243</v>
      </c>
      <c r="C37" s="409"/>
      <c r="D37" s="446" t="str">
        <f>IF(基本情報登録!$D$6&gt;0,基本情報登録!$D$6,"")</f>
        <v/>
      </c>
      <c r="E37" s="447"/>
      <c r="F37" s="447"/>
      <c r="G37" s="447"/>
      <c r="H37" s="448"/>
      <c r="I37" s="58" t="s">
        <v>1277</v>
      </c>
      <c r="J37" s="53"/>
      <c r="L37" s="55"/>
    </row>
    <row r="38" spans="1:12" s="17" customFormat="1" ht="18.75" hidden="1" customHeight="1">
      <c r="A38" s="4"/>
      <c r="B38" s="415" t="s">
        <v>1</v>
      </c>
      <c r="C38" s="416"/>
      <c r="D38" s="451" t="str">
        <f>IF(基本情報登録!$D$8&gt;0,基本情報登録!$D$8,"")</f>
        <v/>
      </c>
      <c r="E38" s="452"/>
      <c r="F38" s="452"/>
      <c r="G38" s="452"/>
      <c r="H38" s="453"/>
      <c r="I38" s="449"/>
      <c r="J38" s="53"/>
      <c r="L38" s="55"/>
    </row>
    <row r="39" spans="1:12" s="17" customFormat="1" ht="19.5" hidden="1" customHeight="1" thickBot="1">
      <c r="A39" s="4"/>
      <c r="B39" s="425"/>
      <c r="C39" s="426"/>
      <c r="D39" s="454"/>
      <c r="E39" s="455"/>
      <c r="F39" s="455"/>
      <c r="G39" s="455"/>
      <c r="H39" s="456"/>
      <c r="I39" s="450"/>
      <c r="J39" s="53"/>
      <c r="L39" s="55"/>
    </row>
    <row r="40" spans="1:12" s="17" customFormat="1" ht="18.75" hidden="1">
      <c r="A40" s="4"/>
      <c r="B40" s="408" t="s">
        <v>6406</v>
      </c>
      <c r="C40" s="409"/>
      <c r="D40" s="410"/>
      <c r="E40" s="411"/>
      <c r="F40" s="411"/>
      <c r="G40" s="411"/>
      <c r="H40" s="411"/>
      <c r="I40" s="412"/>
      <c r="J40" s="53"/>
      <c r="L40" s="55"/>
    </row>
    <row r="41" spans="1:12" s="17" customFormat="1" ht="18.75" hidden="1" customHeight="1">
      <c r="A41" s="4"/>
      <c r="B41" s="43"/>
      <c r="C41" s="44"/>
      <c r="D41" s="45"/>
      <c r="E41" s="413" t="str">
        <f>TEXT(D40,"00000")</f>
        <v>00000</v>
      </c>
      <c r="F41" s="413"/>
      <c r="G41" s="413"/>
      <c r="H41" s="413"/>
      <c r="I41" s="414"/>
      <c r="J41" s="53"/>
      <c r="L41" s="55"/>
    </row>
    <row r="42" spans="1:12" s="17" customFormat="1" ht="18.75" hidden="1" customHeight="1">
      <c r="A42" s="4"/>
      <c r="B42" s="415" t="s">
        <v>26</v>
      </c>
      <c r="C42" s="416"/>
      <c r="D42" s="419"/>
      <c r="E42" s="420"/>
      <c r="F42" s="420"/>
      <c r="G42" s="420"/>
      <c r="H42" s="420"/>
      <c r="I42" s="421"/>
      <c r="J42" s="53"/>
      <c r="L42" s="55"/>
    </row>
    <row r="43" spans="1:12" s="17" customFormat="1" ht="18.75" hidden="1" customHeight="1">
      <c r="A43" s="4"/>
      <c r="B43" s="417"/>
      <c r="C43" s="418"/>
      <c r="D43" s="422"/>
      <c r="E43" s="423"/>
      <c r="F43" s="423"/>
      <c r="G43" s="423"/>
      <c r="H43" s="423"/>
      <c r="I43" s="424"/>
      <c r="J43" s="53"/>
      <c r="L43" s="55"/>
    </row>
    <row r="44" spans="1:12" s="17" customFormat="1" ht="19.5" hidden="1" thickBot="1">
      <c r="A44" s="4"/>
      <c r="B44" s="482" t="s">
        <v>1235</v>
      </c>
      <c r="C44" s="483"/>
      <c r="D44" s="484"/>
      <c r="E44" s="485"/>
      <c r="F44" s="485"/>
      <c r="G44" s="485"/>
      <c r="H44" s="485"/>
      <c r="I44" s="486"/>
      <c r="J44" s="53"/>
      <c r="L44" s="55"/>
    </row>
    <row r="45" spans="1:12" s="17" customFormat="1" ht="18.75" hidden="1">
      <c r="A45" s="4"/>
      <c r="B45" s="471" t="s">
        <v>1236</v>
      </c>
      <c r="C45" s="472"/>
      <c r="D45" s="472"/>
      <c r="E45" s="472"/>
      <c r="F45" s="472"/>
      <c r="G45" s="472"/>
      <c r="H45" s="472"/>
      <c r="I45" s="473"/>
      <c r="J45" s="53"/>
      <c r="L45" s="55"/>
    </row>
    <row r="46" spans="1:12" s="17" customFormat="1" ht="19.5" hidden="1" thickBot="1">
      <c r="A46" s="4"/>
      <c r="B46" s="46" t="s">
        <v>1240</v>
      </c>
      <c r="C46" s="47" t="s">
        <v>16</v>
      </c>
      <c r="D46" s="47" t="s">
        <v>1241</v>
      </c>
      <c r="E46" s="474" t="s">
        <v>1237</v>
      </c>
      <c r="F46" s="475"/>
      <c r="G46" s="47" t="s">
        <v>1242</v>
      </c>
      <c r="H46" s="47" t="s">
        <v>47</v>
      </c>
      <c r="I46" s="48" t="s">
        <v>1238</v>
      </c>
      <c r="J46" s="53"/>
      <c r="L46" s="55"/>
    </row>
    <row r="47" spans="1:12" s="17" customFormat="1" ht="19.5" hidden="1" customHeight="1" thickTop="1">
      <c r="A47" s="4"/>
      <c r="B47" s="476">
        <v>1</v>
      </c>
      <c r="C47" s="477"/>
      <c r="D47" s="477" t="str">
        <f>IF(C47&gt;0,VLOOKUP(C47,男子登録情報!$A$2:$H$1688,2,0),"")</f>
        <v/>
      </c>
      <c r="E47" s="478" t="str">
        <f>IF(C47&gt;0,VLOOKUP(C47,男子登録情報!$A$2:$H$1688,3,0),"")</f>
        <v/>
      </c>
      <c r="F47" s="479"/>
      <c r="G47" s="477" t="str">
        <f>IF(C47&gt;0,VLOOKUP(C47,男子登録情報!$A$2:$H$1688,4,0),"")</f>
        <v/>
      </c>
      <c r="H47" s="477" t="str">
        <f>IF(C47&gt;0,VLOOKUP(C47,男子登録情報!$A$2:$H$1688,8,0),"")</f>
        <v/>
      </c>
      <c r="I47" s="481" t="str">
        <f>IF(C47&gt;0,VLOOKUP(C47,男子登録情報!$A$2:$H$1688,5,0),"")</f>
        <v/>
      </c>
      <c r="J47" s="53"/>
      <c r="L47" s="55"/>
    </row>
    <row r="48" spans="1:12" s="17" customFormat="1" ht="18.75" hidden="1" customHeight="1">
      <c r="A48" s="4"/>
      <c r="B48" s="444"/>
      <c r="C48" s="439"/>
      <c r="D48" s="439"/>
      <c r="E48" s="422"/>
      <c r="F48" s="480"/>
      <c r="G48" s="439"/>
      <c r="H48" s="439"/>
      <c r="I48" s="427"/>
      <c r="J48" s="53"/>
      <c r="L48" s="55"/>
    </row>
    <row r="49" spans="1:12" s="17" customFormat="1" ht="18.75" hidden="1" customHeight="1">
      <c r="A49" s="4"/>
      <c r="B49" s="487">
        <v>2</v>
      </c>
      <c r="C49" s="488"/>
      <c r="D49" s="488" t="str">
        <f>IF(C49,VLOOKUP(C49,男子登録情報!$A$2:$H$1688,2,0),"")</f>
        <v/>
      </c>
      <c r="E49" s="419" t="str">
        <f>IF(C49&gt;0,VLOOKUP(C49,男子登録情報!$A$2:$H$1688,3,0),"")</f>
        <v/>
      </c>
      <c r="F49" s="489"/>
      <c r="G49" s="488" t="str">
        <f>IF(C49&gt;0,VLOOKUP(C49,男子登録情報!$A$2:$H$1688,4,0),"")</f>
        <v/>
      </c>
      <c r="H49" s="488" t="str">
        <f>IF(C49&gt;0,VLOOKUP(C49,男子登録情報!$A$2:$H$1688,8,0),"")</f>
        <v/>
      </c>
      <c r="I49" s="449" t="str">
        <f>IF(C49&gt;0,VLOOKUP(C49,男子登録情報!$A$2:$H$1688,5,0),"")</f>
        <v/>
      </c>
      <c r="J49" s="53"/>
      <c r="L49" s="55"/>
    </row>
    <row r="50" spans="1:12" s="17" customFormat="1" ht="18.75" hidden="1" customHeight="1">
      <c r="A50" s="4"/>
      <c r="B50" s="444"/>
      <c r="C50" s="439"/>
      <c r="D50" s="439"/>
      <c r="E50" s="422"/>
      <c r="F50" s="480"/>
      <c r="G50" s="439"/>
      <c r="H50" s="439"/>
      <c r="I50" s="427"/>
      <c r="J50" s="53"/>
      <c r="L50" s="55"/>
    </row>
    <row r="51" spans="1:12" s="17" customFormat="1" ht="18.75" hidden="1" customHeight="1">
      <c r="A51" s="4"/>
      <c r="B51" s="487">
        <v>3</v>
      </c>
      <c r="C51" s="488"/>
      <c r="D51" s="488" t="str">
        <f>IF(C51,VLOOKUP(C51,男子登録情報!$A$2:$H$1688,2,0),"")</f>
        <v/>
      </c>
      <c r="E51" s="419" t="str">
        <f>IF(C51&gt;0,VLOOKUP(C51,男子登録情報!$A$2:$H$1688,3,0),"")</f>
        <v/>
      </c>
      <c r="F51" s="489"/>
      <c r="G51" s="488" t="str">
        <f>IF(C51&gt;0,VLOOKUP(C51,男子登録情報!$A$2:$H$1688,4,0),"")</f>
        <v/>
      </c>
      <c r="H51" s="488" t="str">
        <f>IF(C51&gt;0,VLOOKUP(C51,男子登録情報!$A$2:$H$1688,8,0),"")</f>
        <v/>
      </c>
      <c r="I51" s="449" t="str">
        <f>IF(C51&gt;0,VLOOKUP(C51,男子登録情報!$A$2:$H$1688,5,0),"")</f>
        <v/>
      </c>
      <c r="J51" s="53"/>
      <c r="L51" s="55"/>
    </row>
    <row r="52" spans="1:12" s="17" customFormat="1" ht="18.75" hidden="1" customHeight="1">
      <c r="A52" s="4"/>
      <c r="B52" s="444"/>
      <c r="C52" s="439"/>
      <c r="D52" s="439"/>
      <c r="E52" s="422"/>
      <c r="F52" s="480"/>
      <c r="G52" s="439"/>
      <c r="H52" s="439"/>
      <c r="I52" s="427"/>
      <c r="J52" s="53"/>
      <c r="L52" s="55"/>
    </row>
    <row r="53" spans="1:12" s="17" customFormat="1" ht="18.75" hidden="1" customHeight="1">
      <c r="A53" s="4"/>
      <c r="B53" s="487">
        <v>4</v>
      </c>
      <c r="C53" s="488"/>
      <c r="D53" s="488" t="str">
        <f>IF(C53,VLOOKUP(C53,男子登録情報!$A$2:$H$1688,2,0),"")</f>
        <v/>
      </c>
      <c r="E53" s="419" t="str">
        <f>IF(C53&gt;0,VLOOKUP(C53,男子登録情報!$A$2:$H$1688,3,0),"")</f>
        <v/>
      </c>
      <c r="F53" s="489"/>
      <c r="G53" s="488" t="str">
        <f>IF(C53&gt;0,VLOOKUP(C53,男子登録情報!$A$2:$H$1688,4,0),"")</f>
        <v/>
      </c>
      <c r="H53" s="488" t="str">
        <f>IF(C53&gt;0,VLOOKUP(C53,男子登録情報!$A$2:$H$1688,8,0),"")</f>
        <v/>
      </c>
      <c r="I53" s="449" t="str">
        <f>IF(C53&gt;0,VLOOKUP(C53,男子登録情報!$A$2:$H$1688,5,0),"")</f>
        <v/>
      </c>
      <c r="J53" s="53"/>
      <c r="L53" s="55"/>
    </row>
    <row r="54" spans="1:12" s="17" customFormat="1" ht="18.75" hidden="1" customHeight="1">
      <c r="A54" s="4"/>
      <c r="B54" s="444"/>
      <c r="C54" s="439"/>
      <c r="D54" s="439"/>
      <c r="E54" s="422"/>
      <c r="F54" s="480"/>
      <c r="G54" s="439"/>
      <c r="H54" s="439"/>
      <c r="I54" s="427"/>
      <c r="J54" s="53"/>
      <c r="L54" s="55"/>
    </row>
    <row r="55" spans="1:12" s="17" customFormat="1" ht="18.75" hidden="1" customHeight="1">
      <c r="A55" s="4"/>
      <c r="B55" s="487">
        <v>5</v>
      </c>
      <c r="C55" s="488"/>
      <c r="D55" s="488" t="str">
        <f>IF(C55,VLOOKUP(C55,男子登録情報!$A$2:$H$1688,2,0),"")</f>
        <v/>
      </c>
      <c r="E55" s="419" t="str">
        <f>IF(C55&gt;0,VLOOKUP(C55,男子登録情報!$A$2:$H$1688,3,0),"")</f>
        <v/>
      </c>
      <c r="F55" s="489"/>
      <c r="G55" s="488" t="str">
        <f>IF(C55&gt;0,VLOOKUP(C55,男子登録情報!$A$2:$H$1688,4,0),"")</f>
        <v/>
      </c>
      <c r="H55" s="488" t="str">
        <f>IF(C55&gt;0,VLOOKUP(C55,男子登録情報!$A$2:$H$1688,8,0),"")</f>
        <v/>
      </c>
      <c r="I55" s="449" t="str">
        <f>IF(C55&gt;0,VLOOKUP(C55,男子登録情報!$A$2:$H$1688,5,0),"")</f>
        <v/>
      </c>
      <c r="J55" s="53"/>
      <c r="L55" s="55"/>
    </row>
    <row r="56" spans="1:12" s="17" customFormat="1" ht="18.75" hidden="1" customHeight="1">
      <c r="A56" s="4"/>
      <c r="B56" s="444"/>
      <c r="C56" s="439"/>
      <c r="D56" s="439"/>
      <c r="E56" s="422"/>
      <c r="F56" s="480"/>
      <c r="G56" s="439"/>
      <c r="H56" s="439"/>
      <c r="I56" s="427"/>
      <c r="J56" s="53"/>
      <c r="L56" s="55"/>
    </row>
    <row r="57" spans="1:12" s="17" customFormat="1" ht="18.75" hidden="1" customHeight="1">
      <c r="A57" s="4"/>
      <c r="B57" s="487">
        <v>6</v>
      </c>
      <c r="C57" s="488"/>
      <c r="D57" s="488" t="str">
        <f>IF(C57,VLOOKUP(C57,男子登録情報!$A$2:$H$1688,2,0),"")</f>
        <v/>
      </c>
      <c r="E57" s="419" t="str">
        <f>IF(C57&gt;0,VLOOKUP(C57,男子登録情報!$A$2:$H$1688,3,0),"")</f>
        <v/>
      </c>
      <c r="F57" s="489"/>
      <c r="G57" s="488" t="str">
        <f>IF(C57&gt;0,VLOOKUP(C57,男子登録情報!$A$2:$H$1688,4,0),"")</f>
        <v/>
      </c>
      <c r="H57" s="488" t="str">
        <f>IF(C57&gt;0,VLOOKUP(C57,男子登録情報!$A$2:$H$1688,8,0),"")</f>
        <v/>
      </c>
      <c r="I57" s="449" t="str">
        <f>IF(C57&gt;0,VLOOKUP(C57,男子登録情報!$A$2:$H$1688,5,0),"")</f>
        <v/>
      </c>
      <c r="J57" s="53"/>
      <c r="L57" s="55"/>
    </row>
    <row r="58" spans="1:12" s="17" customFormat="1" ht="19.5" hidden="1" customHeight="1" thickBot="1">
      <c r="A58" s="4"/>
      <c r="B58" s="490"/>
      <c r="C58" s="470"/>
      <c r="D58" s="470"/>
      <c r="E58" s="491"/>
      <c r="F58" s="492"/>
      <c r="G58" s="470"/>
      <c r="H58" s="470"/>
      <c r="I58" s="450"/>
      <c r="J58" s="53"/>
      <c r="L58" s="55"/>
    </row>
    <row r="59" spans="1:12" s="17" customFormat="1" ht="18.75" hidden="1">
      <c r="A59" s="4"/>
      <c r="B59" s="460" t="s">
        <v>1239</v>
      </c>
      <c r="C59" s="461"/>
      <c r="D59" s="461"/>
      <c r="E59" s="461"/>
      <c r="F59" s="461"/>
      <c r="G59" s="461"/>
      <c r="H59" s="461"/>
      <c r="I59" s="462"/>
      <c r="J59" s="53"/>
      <c r="L59" s="55"/>
    </row>
    <row r="60" spans="1:12" s="17" customFormat="1" ht="18.75" hidden="1">
      <c r="A60" s="4"/>
      <c r="B60" s="463"/>
      <c r="C60" s="464"/>
      <c r="D60" s="464"/>
      <c r="E60" s="464"/>
      <c r="F60" s="464"/>
      <c r="G60" s="464"/>
      <c r="H60" s="464"/>
      <c r="I60" s="465"/>
      <c r="J60" s="53"/>
      <c r="L60" s="55"/>
    </row>
    <row r="61" spans="1:12" s="17" customFormat="1" ht="19.5" hidden="1" thickBot="1">
      <c r="A61" s="4"/>
      <c r="B61" s="466"/>
      <c r="C61" s="467"/>
      <c r="D61" s="467"/>
      <c r="E61" s="467"/>
      <c r="F61" s="467"/>
      <c r="G61" s="467"/>
      <c r="H61" s="467"/>
      <c r="I61" s="468"/>
      <c r="J61" s="53"/>
      <c r="L61" s="55"/>
    </row>
    <row r="62" spans="1:12" s="17" customFormat="1" ht="18.75" hidden="1">
      <c r="A62" s="54"/>
      <c r="B62" s="54"/>
      <c r="C62" s="54"/>
      <c r="D62" s="54"/>
      <c r="E62" s="54"/>
      <c r="F62" s="54"/>
      <c r="G62" s="54"/>
      <c r="H62" s="54"/>
      <c r="I62" s="54"/>
      <c r="J62" s="59"/>
      <c r="L62" s="55"/>
    </row>
    <row r="63" spans="1:12" s="17" customFormat="1" ht="19.5" hidden="1" thickBot="1">
      <c r="A63" s="4"/>
      <c r="B63" s="4"/>
      <c r="C63" s="4"/>
      <c r="D63" s="4"/>
      <c r="E63" s="4"/>
      <c r="F63" s="4"/>
      <c r="G63" s="4"/>
      <c r="H63" s="4"/>
      <c r="I63" s="4"/>
      <c r="J63" s="57" t="s">
        <v>1257</v>
      </c>
      <c r="L63" s="55"/>
    </row>
    <row r="64" spans="1:12" s="17" customFormat="1" ht="18.75" hidden="1" customHeight="1">
      <c r="A64" s="4"/>
      <c r="B64" s="430" t="str">
        <f>CONCATENATE('加盟校情報&amp;大会設定'!$G$5,'加盟校情報&amp;大会設定'!$H$5,'加盟校情報&amp;大会設定'!$I$5,'加盟校情報&amp;大会設定'!$J$5,)&amp;"　男子4×100mR"</f>
        <v>第45回東海学生陸上競技秋季選手権大会　男子4×100mR</v>
      </c>
      <c r="C64" s="431"/>
      <c r="D64" s="431"/>
      <c r="E64" s="431"/>
      <c r="F64" s="431"/>
      <c r="G64" s="431"/>
      <c r="H64" s="431"/>
      <c r="I64" s="432"/>
      <c r="J64" s="53"/>
      <c r="L64" s="55"/>
    </row>
    <row r="65" spans="1:12" s="17" customFormat="1" ht="19.5" hidden="1" customHeight="1" thickBot="1">
      <c r="A65" s="4"/>
      <c r="B65" s="433"/>
      <c r="C65" s="434"/>
      <c r="D65" s="434"/>
      <c r="E65" s="434"/>
      <c r="F65" s="434"/>
      <c r="G65" s="434"/>
      <c r="H65" s="434"/>
      <c r="I65" s="435"/>
      <c r="J65" s="53"/>
      <c r="L65" s="55"/>
    </row>
    <row r="66" spans="1:12" s="17" customFormat="1" ht="18.75" hidden="1">
      <c r="A66" s="4"/>
      <c r="B66" s="408" t="s">
        <v>1243</v>
      </c>
      <c r="C66" s="409"/>
      <c r="D66" s="446" t="str">
        <f>IF(基本情報登録!$D$6&gt;0,基本情報登録!$D$6,"")</f>
        <v/>
      </c>
      <c r="E66" s="447"/>
      <c r="F66" s="447"/>
      <c r="G66" s="447"/>
      <c r="H66" s="448"/>
      <c r="I66" s="58" t="s">
        <v>1277</v>
      </c>
      <c r="J66" s="53"/>
      <c r="L66" s="55"/>
    </row>
    <row r="67" spans="1:12" s="17" customFormat="1" ht="18.75" hidden="1" customHeight="1">
      <c r="A67" s="4"/>
      <c r="B67" s="415" t="s">
        <v>1</v>
      </c>
      <c r="C67" s="416"/>
      <c r="D67" s="451" t="str">
        <f>IF(基本情報登録!$D$8&gt;0,基本情報登録!$D$8,"")</f>
        <v/>
      </c>
      <c r="E67" s="452"/>
      <c r="F67" s="452"/>
      <c r="G67" s="452"/>
      <c r="H67" s="453"/>
      <c r="I67" s="449"/>
      <c r="J67" s="53"/>
      <c r="L67" s="55"/>
    </row>
    <row r="68" spans="1:12" s="17" customFormat="1" ht="19.5" hidden="1" customHeight="1" thickBot="1">
      <c r="A68" s="4"/>
      <c r="B68" s="425"/>
      <c r="C68" s="426"/>
      <c r="D68" s="454"/>
      <c r="E68" s="455"/>
      <c r="F68" s="455"/>
      <c r="G68" s="455"/>
      <c r="H68" s="456"/>
      <c r="I68" s="450"/>
      <c r="J68" s="53"/>
      <c r="L68" s="55"/>
    </row>
    <row r="69" spans="1:12" s="17" customFormat="1" ht="18.75" hidden="1">
      <c r="A69" s="4"/>
      <c r="B69" s="408" t="s">
        <v>6406</v>
      </c>
      <c r="C69" s="409"/>
      <c r="D69" s="410"/>
      <c r="E69" s="411"/>
      <c r="F69" s="411"/>
      <c r="G69" s="411"/>
      <c r="H69" s="411"/>
      <c r="I69" s="412"/>
      <c r="J69" s="53"/>
      <c r="L69" s="55"/>
    </row>
    <row r="70" spans="1:12" s="17" customFormat="1" ht="18.75" hidden="1">
      <c r="A70" s="4"/>
      <c r="B70" s="43"/>
      <c r="C70" s="44"/>
      <c r="D70" s="45"/>
      <c r="E70" s="413" t="str">
        <f>TEXT(D69,"00000")</f>
        <v>00000</v>
      </c>
      <c r="F70" s="413"/>
      <c r="G70" s="413"/>
      <c r="H70" s="413"/>
      <c r="I70" s="414"/>
      <c r="J70" s="53"/>
      <c r="L70" s="55"/>
    </row>
    <row r="71" spans="1:12" s="17" customFormat="1" ht="18.75" hidden="1" customHeight="1">
      <c r="A71" s="4"/>
      <c r="B71" s="415" t="s">
        <v>26</v>
      </c>
      <c r="C71" s="416"/>
      <c r="D71" s="419"/>
      <c r="E71" s="420"/>
      <c r="F71" s="420"/>
      <c r="G71" s="420"/>
      <c r="H71" s="420"/>
      <c r="I71" s="421"/>
      <c r="J71" s="53"/>
      <c r="L71" s="55"/>
    </row>
    <row r="72" spans="1:12" s="17" customFormat="1" ht="18.75" hidden="1" customHeight="1">
      <c r="A72" s="4"/>
      <c r="B72" s="417"/>
      <c r="C72" s="418"/>
      <c r="D72" s="422"/>
      <c r="E72" s="423"/>
      <c r="F72" s="423"/>
      <c r="G72" s="423"/>
      <c r="H72" s="423"/>
      <c r="I72" s="424"/>
      <c r="J72" s="53"/>
      <c r="L72" s="55"/>
    </row>
    <row r="73" spans="1:12" s="17" customFormat="1" ht="19.5" hidden="1" thickBot="1">
      <c r="A73" s="4"/>
      <c r="B73" s="482" t="s">
        <v>1235</v>
      </c>
      <c r="C73" s="483"/>
      <c r="D73" s="484"/>
      <c r="E73" s="485"/>
      <c r="F73" s="485"/>
      <c r="G73" s="485"/>
      <c r="H73" s="485"/>
      <c r="I73" s="486"/>
      <c r="J73" s="53"/>
      <c r="L73" s="55"/>
    </row>
    <row r="74" spans="1:12" s="17" customFormat="1" ht="18.75" hidden="1">
      <c r="A74" s="4"/>
      <c r="B74" s="471" t="s">
        <v>1236</v>
      </c>
      <c r="C74" s="472"/>
      <c r="D74" s="472"/>
      <c r="E74" s="472"/>
      <c r="F74" s="472"/>
      <c r="G74" s="472"/>
      <c r="H74" s="472"/>
      <c r="I74" s="473"/>
      <c r="J74" s="53"/>
      <c r="L74" s="55"/>
    </row>
    <row r="75" spans="1:12" s="17" customFormat="1" ht="19.5" hidden="1" thickBot="1">
      <c r="A75" s="4"/>
      <c r="B75" s="46" t="s">
        <v>1240</v>
      </c>
      <c r="C75" s="47" t="s">
        <v>16</v>
      </c>
      <c r="D75" s="47" t="s">
        <v>1241</v>
      </c>
      <c r="E75" s="474" t="s">
        <v>1237</v>
      </c>
      <c r="F75" s="475"/>
      <c r="G75" s="47" t="s">
        <v>1242</v>
      </c>
      <c r="H75" s="47" t="s">
        <v>47</v>
      </c>
      <c r="I75" s="48" t="s">
        <v>1238</v>
      </c>
      <c r="J75" s="53"/>
      <c r="L75" s="55"/>
    </row>
    <row r="76" spans="1:12" s="17" customFormat="1" ht="19.5" hidden="1" customHeight="1" thickTop="1">
      <c r="A76" s="4"/>
      <c r="B76" s="476">
        <v>1</v>
      </c>
      <c r="C76" s="477"/>
      <c r="D76" s="477" t="str">
        <f>IF(C76&gt;0,VLOOKUP(C76,男子登録情報!$A$2:$H$1688,2,0),"")</f>
        <v/>
      </c>
      <c r="E76" s="478" t="str">
        <f>IF(C76&gt;0,VLOOKUP(C76,男子登録情報!$A$2:$H$1688,3,0),"")</f>
        <v/>
      </c>
      <c r="F76" s="479"/>
      <c r="G76" s="477" t="str">
        <f>IF(C76&gt;0,VLOOKUP(C76,男子登録情報!$A$2:$H$1688,4,0),"")</f>
        <v/>
      </c>
      <c r="H76" s="477" t="str">
        <f>IF(C76&gt;0,VLOOKUP(C76,男子登録情報!$A$2:$H$1688,8,0),"")</f>
        <v/>
      </c>
      <c r="I76" s="481" t="str">
        <f>IF(C76&gt;0,VLOOKUP(C76,男子登録情報!$A$2:$H$1688,5,0),"")</f>
        <v/>
      </c>
      <c r="J76" s="53"/>
      <c r="L76" s="55"/>
    </row>
    <row r="77" spans="1:12" s="17" customFormat="1" ht="18.75" hidden="1" customHeight="1">
      <c r="A77" s="4"/>
      <c r="B77" s="444"/>
      <c r="C77" s="439"/>
      <c r="D77" s="439"/>
      <c r="E77" s="422"/>
      <c r="F77" s="480"/>
      <c r="G77" s="439"/>
      <c r="H77" s="439"/>
      <c r="I77" s="427"/>
      <c r="J77" s="53"/>
      <c r="L77" s="55"/>
    </row>
    <row r="78" spans="1:12" s="17" customFormat="1" ht="18.75" hidden="1" customHeight="1">
      <c r="A78" s="4"/>
      <c r="B78" s="487">
        <v>2</v>
      </c>
      <c r="C78" s="488"/>
      <c r="D78" s="488" t="str">
        <f>IF(C78,VLOOKUP(C78,男子登録情報!$A$2:$H$1688,2,0),"")</f>
        <v/>
      </c>
      <c r="E78" s="419" t="str">
        <f>IF(C78&gt;0,VLOOKUP(C78,男子登録情報!$A$2:$H$1688,3,0),"")</f>
        <v/>
      </c>
      <c r="F78" s="489"/>
      <c r="G78" s="488" t="str">
        <f>IF(C78&gt;0,VLOOKUP(C78,男子登録情報!$A$2:$H$1688,4,0),"")</f>
        <v/>
      </c>
      <c r="H78" s="488" t="str">
        <f>IF(C78&gt;0,VLOOKUP(C78,男子登録情報!$A$2:$H$1688,8,0),"")</f>
        <v/>
      </c>
      <c r="I78" s="449" t="str">
        <f>IF(C78&gt;0,VLOOKUP(C78,男子登録情報!$A$2:$H$1688,5,0),"")</f>
        <v/>
      </c>
      <c r="J78" s="53"/>
      <c r="L78" s="55"/>
    </row>
    <row r="79" spans="1:12" s="17" customFormat="1" ht="18.75" hidden="1" customHeight="1">
      <c r="A79" s="4"/>
      <c r="B79" s="444"/>
      <c r="C79" s="439"/>
      <c r="D79" s="439"/>
      <c r="E79" s="422"/>
      <c r="F79" s="480"/>
      <c r="G79" s="439"/>
      <c r="H79" s="439"/>
      <c r="I79" s="427"/>
      <c r="J79" s="53"/>
      <c r="L79" s="55"/>
    </row>
    <row r="80" spans="1:12" s="17" customFormat="1" ht="18.75" hidden="1" customHeight="1">
      <c r="A80" s="4"/>
      <c r="B80" s="487">
        <v>3</v>
      </c>
      <c r="C80" s="488"/>
      <c r="D80" s="488" t="str">
        <f>IF(C80,VLOOKUP(C80,男子登録情報!$A$2:$H$1688,2,0),"")</f>
        <v/>
      </c>
      <c r="E80" s="419" t="str">
        <f>IF(C80&gt;0,VLOOKUP(C80,男子登録情報!$A$2:$H$1688,3,0),"")</f>
        <v/>
      </c>
      <c r="F80" s="489"/>
      <c r="G80" s="488" t="str">
        <f>IF(C80&gt;0,VLOOKUP(C80,男子登録情報!$A$2:$H$1688,4,0),"")</f>
        <v/>
      </c>
      <c r="H80" s="488" t="str">
        <f>IF(C80&gt;0,VLOOKUP(C80,男子登録情報!$A$2:$H$1688,8,0),"")</f>
        <v/>
      </c>
      <c r="I80" s="449" t="str">
        <f>IF(C80&gt;0,VLOOKUP(C80,男子登録情報!$A$2:$H$1688,5,0),"")</f>
        <v/>
      </c>
      <c r="J80" s="53"/>
      <c r="L80" s="55"/>
    </row>
    <row r="81" spans="1:12" s="17" customFormat="1" ht="18.75" hidden="1" customHeight="1">
      <c r="A81" s="4"/>
      <c r="B81" s="444"/>
      <c r="C81" s="439"/>
      <c r="D81" s="439"/>
      <c r="E81" s="422"/>
      <c r="F81" s="480"/>
      <c r="G81" s="439"/>
      <c r="H81" s="439"/>
      <c r="I81" s="427"/>
      <c r="J81" s="53"/>
      <c r="L81" s="55"/>
    </row>
    <row r="82" spans="1:12" s="17" customFormat="1" ht="18.75" hidden="1" customHeight="1">
      <c r="A82" s="4"/>
      <c r="B82" s="487">
        <v>4</v>
      </c>
      <c r="C82" s="488"/>
      <c r="D82" s="488" t="str">
        <f>IF(C82,VLOOKUP(C82,男子登録情報!$A$2:$H$1688,2,0),"")</f>
        <v/>
      </c>
      <c r="E82" s="419" t="str">
        <f>IF(C82&gt;0,VLOOKUP(C82,男子登録情報!$A$2:$H$1688,3,0),"")</f>
        <v/>
      </c>
      <c r="F82" s="489"/>
      <c r="G82" s="488" t="str">
        <f>IF(C82&gt;0,VLOOKUP(C82,男子登録情報!$A$2:$H$1688,4,0),"")</f>
        <v/>
      </c>
      <c r="H82" s="488" t="str">
        <f>IF(C82&gt;0,VLOOKUP(C82,男子登録情報!$A$2:$H$1688,8,0),"")</f>
        <v/>
      </c>
      <c r="I82" s="449" t="str">
        <f>IF(C82&gt;0,VLOOKUP(C82,男子登録情報!$A$2:$H$1688,5,0),"")</f>
        <v/>
      </c>
      <c r="J82" s="53"/>
      <c r="L82" s="55"/>
    </row>
    <row r="83" spans="1:12" s="17" customFormat="1" ht="18.75" hidden="1" customHeight="1">
      <c r="A83" s="4"/>
      <c r="B83" s="444"/>
      <c r="C83" s="439"/>
      <c r="D83" s="439"/>
      <c r="E83" s="422"/>
      <c r="F83" s="480"/>
      <c r="G83" s="439"/>
      <c r="H83" s="439"/>
      <c r="I83" s="427"/>
      <c r="J83" s="53"/>
      <c r="L83" s="55"/>
    </row>
    <row r="84" spans="1:12" s="17" customFormat="1" ht="18.75" hidden="1" customHeight="1">
      <c r="A84" s="4"/>
      <c r="B84" s="487">
        <v>5</v>
      </c>
      <c r="C84" s="488"/>
      <c r="D84" s="488" t="str">
        <f>IF(C84,VLOOKUP(C84,男子登録情報!$A$2:$H$1688,2,0),"")</f>
        <v/>
      </c>
      <c r="E84" s="419" t="str">
        <f>IF(C84&gt;0,VLOOKUP(C84,男子登録情報!$A$2:$H$1688,3,0),"")</f>
        <v/>
      </c>
      <c r="F84" s="489"/>
      <c r="G84" s="488" t="str">
        <f>IF(C84&gt;0,VLOOKUP(C84,男子登録情報!$A$2:$H$1688,4,0),"")</f>
        <v/>
      </c>
      <c r="H84" s="488" t="str">
        <f>IF(C84&gt;0,VLOOKUP(C84,男子登録情報!$A$2:$H$1688,8,0),"")</f>
        <v/>
      </c>
      <c r="I84" s="449" t="str">
        <f>IF(C84&gt;0,VLOOKUP(C84,男子登録情報!$A$2:$H$1688,5,0),"")</f>
        <v/>
      </c>
      <c r="J84" s="53"/>
      <c r="L84" s="55"/>
    </row>
    <row r="85" spans="1:12" s="17" customFormat="1" ht="18.75" hidden="1" customHeight="1">
      <c r="A85" s="4"/>
      <c r="B85" s="444"/>
      <c r="C85" s="439"/>
      <c r="D85" s="439"/>
      <c r="E85" s="422"/>
      <c r="F85" s="480"/>
      <c r="G85" s="439"/>
      <c r="H85" s="439"/>
      <c r="I85" s="427"/>
      <c r="J85" s="53"/>
      <c r="L85" s="55"/>
    </row>
    <row r="86" spans="1:12" s="17" customFormat="1" ht="18.75" hidden="1" customHeight="1">
      <c r="A86" s="4"/>
      <c r="B86" s="487">
        <v>6</v>
      </c>
      <c r="C86" s="488"/>
      <c r="D86" s="488" t="str">
        <f>IF(C86,VLOOKUP(C86,男子登録情報!$A$2:$H$1688,2,0),"")</f>
        <v/>
      </c>
      <c r="E86" s="419" t="str">
        <f>IF(C86&gt;0,VLOOKUP(C86,男子登録情報!$A$2:$H$1688,3,0),"")</f>
        <v/>
      </c>
      <c r="F86" s="489"/>
      <c r="G86" s="488" t="str">
        <f>IF(C86&gt;0,VLOOKUP(C86,男子登録情報!$A$2:$H$1688,4,0),"")</f>
        <v/>
      </c>
      <c r="H86" s="488" t="str">
        <f>IF(C86&gt;0,VLOOKUP(C86,男子登録情報!$A$2:$H$1688,8,0),"")</f>
        <v/>
      </c>
      <c r="I86" s="449" t="str">
        <f>IF(C86&gt;0,VLOOKUP(C86,男子登録情報!$A$2:$H$1688,5,0),"")</f>
        <v/>
      </c>
      <c r="J86" s="53"/>
      <c r="L86" s="55"/>
    </row>
    <row r="87" spans="1:12" s="17" customFormat="1" ht="19.5" hidden="1" customHeight="1" thickBot="1">
      <c r="A87" s="4"/>
      <c r="B87" s="490"/>
      <c r="C87" s="470"/>
      <c r="D87" s="470"/>
      <c r="E87" s="491"/>
      <c r="F87" s="492"/>
      <c r="G87" s="470"/>
      <c r="H87" s="470"/>
      <c r="I87" s="450"/>
      <c r="J87" s="53"/>
      <c r="L87" s="55"/>
    </row>
    <row r="88" spans="1:12" s="17" customFormat="1" ht="18.75" hidden="1">
      <c r="A88" s="4"/>
      <c r="B88" s="460" t="s">
        <v>1239</v>
      </c>
      <c r="C88" s="461"/>
      <c r="D88" s="461"/>
      <c r="E88" s="461"/>
      <c r="F88" s="461"/>
      <c r="G88" s="461"/>
      <c r="H88" s="461"/>
      <c r="I88" s="462"/>
      <c r="J88" s="53"/>
      <c r="L88" s="55"/>
    </row>
    <row r="89" spans="1:12" s="17" customFormat="1" ht="18.75" hidden="1">
      <c r="A89" s="4"/>
      <c r="B89" s="463"/>
      <c r="C89" s="464"/>
      <c r="D89" s="464"/>
      <c r="E89" s="464"/>
      <c r="F89" s="464"/>
      <c r="G89" s="464"/>
      <c r="H89" s="464"/>
      <c r="I89" s="465"/>
      <c r="J89" s="53"/>
      <c r="L89" s="55"/>
    </row>
    <row r="90" spans="1:12" s="17" customFormat="1" ht="19.5" hidden="1" thickBot="1">
      <c r="A90" s="4"/>
      <c r="B90" s="466"/>
      <c r="C90" s="467"/>
      <c r="D90" s="467"/>
      <c r="E90" s="467"/>
      <c r="F90" s="467"/>
      <c r="G90" s="467"/>
      <c r="H90" s="467"/>
      <c r="I90" s="468"/>
      <c r="J90" s="53"/>
      <c r="L90" s="55"/>
    </row>
    <row r="91" spans="1:12" s="17" customFormat="1" ht="18.75" hidden="1">
      <c r="A91" s="54"/>
      <c r="B91" s="54"/>
      <c r="C91" s="54"/>
      <c r="D91" s="54"/>
      <c r="E91" s="54"/>
      <c r="F91" s="54"/>
      <c r="G91" s="54"/>
      <c r="H91" s="54"/>
      <c r="I91" s="54"/>
      <c r="J91" s="59"/>
      <c r="L91" s="55"/>
    </row>
    <row r="92" spans="1:12" s="17" customFormat="1" ht="19.5" hidden="1" thickBot="1">
      <c r="A92" s="4"/>
      <c r="B92" s="4"/>
      <c r="C92" s="4"/>
      <c r="D92" s="4"/>
      <c r="E92" s="4"/>
      <c r="F92" s="4"/>
      <c r="G92" s="4"/>
      <c r="H92" s="4"/>
      <c r="I92" s="4"/>
      <c r="J92" s="57" t="s">
        <v>1258</v>
      </c>
      <c r="L92" s="55"/>
    </row>
    <row r="93" spans="1:12" s="17" customFormat="1" ht="18.75" hidden="1" customHeight="1">
      <c r="A93" s="4"/>
      <c r="B93" s="430" t="str">
        <f>CONCATENATE('加盟校情報&amp;大会設定'!$G$5,'加盟校情報&amp;大会設定'!$H$5,'加盟校情報&amp;大会設定'!$I$5,'加盟校情報&amp;大会設定'!$J$5,)&amp;"　男子4×100mR"</f>
        <v>第45回東海学生陸上競技秋季選手権大会　男子4×100mR</v>
      </c>
      <c r="C93" s="431"/>
      <c r="D93" s="431"/>
      <c r="E93" s="431"/>
      <c r="F93" s="431"/>
      <c r="G93" s="431"/>
      <c r="H93" s="431"/>
      <c r="I93" s="432"/>
      <c r="J93" s="53"/>
      <c r="L93" s="55"/>
    </row>
    <row r="94" spans="1:12" s="17" customFormat="1" ht="19.5" hidden="1" customHeight="1" thickBot="1">
      <c r="A94" s="4"/>
      <c r="B94" s="433"/>
      <c r="C94" s="434"/>
      <c r="D94" s="434"/>
      <c r="E94" s="434"/>
      <c r="F94" s="434"/>
      <c r="G94" s="434"/>
      <c r="H94" s="434"/>
      <c r="I94" s="435"/>
      <c r="J94" s="53"/>
      <c r="L94" s="55"/>
    </row>
    <row r="95" spans="1:12" s="17" customFormat="1" ht="18.75" hidden="1">
      <c r="A95" s="4"/>
      <c r="B95" s="408" t="s">
        <v>1243</v>
      </c>
      <c r="C95" s="409"/>
      <c r="D95" s="446" t="str">
        <f>IF(基本情報登録!$D$6&gt;0,基本情報登録!$D$6,"")</f>
        <v/>
      </c>
      <c r="E95" s="447"/>
      <c r="F95" s="447"/>
      <c r="G95" s="447"/>
      <c r="H95" s="448"/>
      <c r="I95" s="58" t="s">
        <v>1277</v>
      </c>
      <c r="J95" s="53"/>
      <c r="L95" s="55"/>
    </row>
    <row r="96" spans="1:12" s="17" customFormat="1" ht="18.75" hidden="1" customHeight="1">
      <c r="A96" s="4"/>
      <c r="B96" s="415" t="s">
        <v>1</v>
      </c>
      <c r="C96" s="416"/>
      <c r="D96" s="451" t="str">
        <f>IF(基本情報登録!$D$8&gt;0,基本情報登録!$D$8,"")</f>
        <v/>
      </c>
      <c r="E96" s="452"/>
      <c r="F96" s="452"/>
      <c r="G96" s="452"/>
      <c r="H96" s="453"/>
      <c r="I96" s="449"/>
      <c r="J96" s="53"/>
      <c r="L96" s="55"/>
    </row>
    <row r="97" spans="1:12" s="17" customFormat="1" ht="19.5" hidden="1" customHeight="1" thickBot="1">
      <c r="A97" s="4"/>
      <c r="B97" s="425"/>
      <c r="C97" s="426"/>
      <c r="D97" s="454"/>
      <c r="E97" s="455"/>
      <c r="F97" s="455"/>
      <c r="G97" s="455"/>
      <c r="H97" s="456"/>
      <c r="I97" s="450"/>
      <c r="J97" s="53"/>
      <c r="L97" s="55"/>
    </row>
    <row r="98" spans="1:12" s="17" customFormat="1" ht="18.75" hidden="1">
      <c r="A98" s="4"/>
      <c r="B98" s="408" t="s">
        <v>6406</v>
      </c>
      <c r="C98" s="409"/>
      <c r="D98" s="410"/>
      <c r="E98" s="411"/>
      <c r="F98" s="411"/>
      <c r="G98" s="411"/>
      <c r="H98" s="411"/>
      <c r="I98" s="412"/>
      <c r="J98" s="53"/>
      <c r="L98" s="55"/>
    </row>
    <row r="99" spans="1:12" s="17" customFormat="1" ht="18.75" hidden="1">
      <c r="A99" s="4"/>
      <c r="B99" s="43"/>
      <c r="C99" s="44"/>
      <c r="D99" s="45"/>
      <c r="E99" s="413" t="str">
        <f>TEXT(D98,"00000")</f>
        <v>00000</v>
      </c>
      <c r="F99" s="413"/>
      <c r="G99" s="413"/>
      <c r="H99" s="413"/>
      <c r="I99" s="414"/>
      <c r="J99" s="53"/>
      <c r="L99" s="55"/>
    </row>
    <row r="100" spans="1:12" s="17" customFormat="1" ht="18.75" hidden="1" customHeight="1">
      <c r="A100" s="4"/>
      <c r="B100" s="415" t="s">
        <v>26</v>
      </c>
      <c r="C100" s="416"/>
      <c r="D100" s="419"/>
      <c r="E100" s="420"/>
      <c r="F100" s="420"/>
      <c r="G100" s="420"/>
      <c r="H100" s="420"/>
      <c r="I100" s="421"/>
      <c r="J100" s="53"/>
      <c r="L100" s="55"/>
    </row>
    <row r="101" spans="1:12" s="17" customFormat="1" ht="18.75" hidden="1" customHeight="1">
      <c r="A101" s="4"/>
      <c r="B101" s="417"/>
      <c r="C101" s="418"/>
      <c r="D101" s="422"/>
      <c r="E101" s="423"/>
      <c r="F101" s="423"/>
      <c r="G101" s="423"/>
      <c r="H101" s="423"/>
      <c r="I101" s="424"/>
      <c r="J101" s="53"/>
      <c r="L101" s="55"/>
    </row>
    <row r="102" spans="1:12" s="17" customFormat="1" ht="19.5" hidden="1" thickBot="1">
      <c r="A102" s="4"/>
      <c r="B102" s="482" t="s">
        <v>1235</v>
      </c>
      <c r="C102" s="483"/>
      <c r="D102" s="484"/>
      <c r="E102" s="485"/>
      <c r="F102" s="485"/>
      <c r="G102" s="485"/>
      <c r="H102" s="485"/>
      <c r="I102" s="486"/>
      <c r="J102" s="53"/>
      <c r="L102" s="55"/>
    </row>
    <row r="103" spans="1:12" s="17" customFormat="1" ht="18.75" hidden="1">
      <c r="A103" s="4"/>
      <c r="B103" s="471" t="s">
        <v>1236</v>
      </c>
      <c r="C103" s="472"/>
      <c r="D103" s="472"/>
      <c r="E103" s="472"/>
      <c r="F103" s="472"/>
      <c r="G103" s="472"/>
      <c r="H103" s="472"/>
      <c r="I103" s="473"/>
      <c r="J103" s="53"/>
      <c r="L103" s="55"/>
    </row>
    <row r="104" spans="1:12" s="17" customFormat="1" ht="19.5" hidden="1" thickBot="1">
      <c r="A104" s="4"/>
      <c r="B104" s="46" t="s">
        <v>1240</v>
      </c>
      <c r="C104" s="47" t="s">
        <v>16</v>
      </c>
      <c r="D104" s="47" t="s">
        <v>1241</v>
      </c>
      <c r="E104" s="474" t="s">
        <v>1237</v>
      </c>
      <c r="F104" s="475"/>
      <c r="G104" s="47" t="s">
        <v>1242</v>
      </c>
      <c r="H104" s="47" t="s">
        <v>47</v>
      </c>
      <c r="I104" s="48" t="s">
        <v>1238</v>
      </c>
      <c r="J104" s="53"/>
      <c r="L104" s="55"/>
    </row>
    <row r="105" spans="1:12" s="17" customFormat="1" ht="19.5" hidden="1" customHeight="1" thickTop="1">
      <c r="A105" s="4"/>
      <c r="B105" s="476">
        <v>1</v>
      </c>
      <c r="C105" s="477"/>
      <c r="D105" s="477" t="str">
        <f>IF(C105&gt;0,VLOOKUP(C105,男子登録情報!$A$2:$H$1688,2,0),"")</f>
        <v/>
      </c>
      <c r="E105" s="478" t="str">
        <f>IF(C105&gt;0,VLOOKUP(C105,男子登録情報!$A$2:$H$1688,3,0),"")</f>
        <v/>
      </c>
      <c r="F105" s="479"/>
      <c r="G105" s="477" t="str">
        <f>IF(C105&gt;0,VLOOKUP(C105,男子登録情報!$A$2:$H$1688,4,0),"")</f>
        <v/>
      </c>
      <c r="H105" s="477" t="str">
        <f>IF(C105&gt;0,VLOOKUP(C105,男子登録情報!$A$2:$H$1688,8,0),"")</f>
        <v/>
      </c>
      <c r="I105" s="481" t="str">
        <f>IF(C105&gt;0,VLOOKUP(C105,男子登録情報!$A$2:$H$1688,5,0),"")</f>
        <v/>
      </c>
      <c r="J105" s="53"/>
      <c r="L105" s="55"/>
    </row>
    <row r="106" spans="1:12" s="17" customFormat="1" ht="18.75" hidden="1" customHeight="1">
      <c r="A106" s="4"/>
      <c r="B106" s="444"/>
      <c r="C106" s="439"/>
      <c r="D106" s="439"/>
      <c r="E106" s="422"/>
      <c r="F106" s="480"/>
      <c r="G106" s="439"/>
      <c r="H106" s="439"/>
      <c r="I106" s="427"/>
      <c r="J106" s="53"/>
      <c r="L106" s="55"/>
    </row>
    <row r="107" spans="1:12" s="17" customFormat="1" ht="18.75" hidden="1" customHeight="1">
      <c r="A107" s="4"/>
      <c r="B107" s="487">
        <v>2</v>
      </c>
      <c r="C107" s="488"/>
      <c r="D107" s="488" t="str">
        <f>IF(C107,VLOOKUP(C107,男子登録情報!$A$2:$H$1688,2,0),"")</f>
        <v/>
      </c>
      <c r="E107" s="419" t="str">
        <f>IF(C107&gt;0,VLOOKUP(C107,男子登録情報!$A$2:$H$1688,3,0),"")</f>
        <v/>
      </c>
      <c r="F107" s="489"/>
      <c r="G107" s="488" t="str">
        <f>IF(C107&gt;0,VLOOKUP(C107,男子登録情報!$A$2:$H$1688,4,0),"")</f>
        <v/>
      </c>
      <c r="H107" s="488" t="str">
        <f>IF(C107&gt;0,VLOOKUP(C107,男子登録情報!$A$2:$H$1688,8,0),"")</f>
        <v/>
      </c>
      <c r="I107" s="449" t="str">
        <f>IF(C107&gt;0,VLOOKUP(C107,男子登録情報!$A$2:$H$1688,5,0),"")</f>
        <v/>
      </c>
      <c r="J107" s="53"/>
      <c r="L107" s="55"/>
    </row>
    <row r="108" spans="1:12" s="17" customFormat="1" ht="18.75" hidden="1" customHeight="1">
      <c r="A108" s="4"/>
      <c r="B108" s="444"/>
      <c r="C108" s="439"/>
      <c r="D108" s="439"/>
      <c r="E108" s="422"/>
      <c r="F108" s="480"/>
      <c r="G108" s="439"/>
      <c r="H108" s="439"/>
      <c r="I108" s="427"/>
      <c r="J108" s="53"/>
      <c r="L108" s="55"/>
    </row>
    <row r="109" spans="1:12" s="17" customFormat="1" ht="18.75" hidden="1" customHeight="1">
      <c r="A109" s="4"/>
      <c r="B109" s="487">
        <v>3</v>
      </c>
      <c r="C109" s="488"/>
      <c r="D109" s="488" t="str">
        <f>IF(C109,VLOOKUP(C109,男子登録情報!$A$2:$H$1688,2,0),"")</f>
        <v/>
      </c>
      <c r="E109" s="419" t="str">
        <f>IF(C109&gt;0,VLOOKUP(C109,男子登録情報!$A$2:$H$1688,3,0),"")</f>
        <v/>
      </c>
      <c r="F109" s="489"/>
      <c r="G109" s="488" t="str">
        <f>IF(C109&gt;0,VLOOKUP(C109,男子登録情報!$A$2:$H$1688,4,0),"")</f>
        <v/>
      </c>
      <c r="H109" s="488" t="str">
        <f>IF(C109&gt;0,VLOOKUP(C109,男子登録情報!$A$2:$H$1688,8,0),"")</f>
        <v/>
      </c>
      <c r="I109" s="449" t="str">
        <f>IF(C109&gt;0,VLOOKUP(C109,男子登録情報!$A$2:$H$1688,5,0),"")</f>
        <v/>
      </c>
      <c r="J109" s="53"/>
      <c r="L109" s="55"/>
    </row>
    <row r="110" spans="1:12" s="17" customFormat="1" ht="18.75" hidden="1" customHeight="1">
      <c r="A110" s="4"/>
      <c r="B110" s="444"/>
      <c r="C110" s="439"/>
      <c r="D110" s="439"/>
      <c r="E110" s="422"/>
      <c r="F110" s="480"/>
      <c r="G110" s="439"/>
      <c r="H110" s="439"/>
      <c r="I110" s="427"/>
      <c r="J110" s="53"/>
      <c r="L110" s="55"/>
    </row>
    <row r="111" spans="1:12" s="17" customFormat="1" ht="18.75" hidden="1" customHeight="1">
      <c r="A111" s="4"/>
      <c r="B111" s="487">
        <v>4</v>
      </c>
      <c r="C111" s="488"/>
      <c r="D111" s="488" t="str">
        <f>IF(C111,VLOOKUP(C111,男子登録情報!$A$2:$H$1688,2,0),"")</f>
        <v/>
      </c>
      <c r="E111" s="419" t="str">
        <f>IF(C111&gt;0,VLOOKUP(C111,男子登録情報!$A$2:$H$1688,3,0),"")</f>
        <v/>
      </c>
      <c r="F111" s="489"/>
      <c r="G111" s="488" t="str">
        <f>IF(C111&gt;0,VLOOKUP(C111,男子登録情報!$A$2:$H$1688,4,0),"")</f>
        <v/>
      </c>
      <c r="H111" s="488" t="str">
        <f>IF(C111&gt;0,VLOOKUP(C111,男子登録情報!$A$2:$H$1688,8,0),"")</f>
        <v/>
      </c>
      <c r="I111" s="449" t="str">
        <f>IF(C111&gt;0,VLOOKUP(C111,男子登録情報!$A$2:$H$1688,5,0),"")</f>
        <v/>
      </c>
      <c r="J111" s="53"/>
      <c r="L111" s="55"/>
    </row>
    <row r="112" spans="1:12" s="17" customFormat="1" ht="18.75" hidden="1" customHeight="1">
      <c r="A112" s="4"/>
      <c r="B112" s="444"/>
      <c r="C112" s="439"/>
      <c r="D112" s="439"/>
      <c r="E112" s="422"/>
      <c r="F112" s="480"/>
      <c r="G112" s="439"/>
      <c r="H112" s="439"/>
      <c r="I112" s="427"/>
      <c r="J112" s="53"/>
      <c r="L112" s="55"/>
    </row>
    <row r="113" spans="1:12" s="17" customFormat="1" ht="18.75" hidden="1" customHeight="1">
      <c r="A113" s="4"/>
      <c r="B113" s="487">
        <v>5</v>
      </c>
      <c r="C113" s="488"/>
      <c r="D113" s="488" t="str">
        <f>IF(C113,VLOOKUP(C113,男子登録情報!$A$2:$H$1688,2,0),"")</f>
        <v/>
      </c>
      <c r="E113" s="419" t="str">
        <f>IF(C113&gt;0,VLOOKUP(C113,男子登録情報!$A$2:$H$1688,3,0),"")</f>
        <v/>
      </c>
      <c r="F113" s="489"/>
      <c r="G113" s="488" t="str">
        <f>IF(C113&gt;0,VLOOKUP(C113,男子登録情報!$A$2:$H$1688,4,0),"")</f>
        <v/>
      </c>
      <c r="H113" s="488" t="str">
        <f>IF(C113&gt;0,VLOOKUP(C113,男子登録情報!$A$2:$H$1688,8,0),"")</f>
        <v/>
      </c>
      <c r="I113" s="449" t="str">
        <f>IF(C113&gt;0,VLOOKUP(C113,男子登録情報!$A$2:$H$1688,5,0),"")</f>
        <v/>
      </c>
      <c r="J113" s="53"/>
      <c r="L113" s="55"/>
    </row>
    <row r="114" spans="1:12" s="17" customFormat="1" ht="18.75" hidden="1" customHeight="1">
      <c r="A114" s="4"/>
      <c r="B114" s="444"/>
      <c r="C114" s="439"/>
      <c r="D114" s="439"/>
      <c r="E114" s="422"/>
      <c r="F114" s="480"/>
      <c r="G114" s="439"/>
      <c r="H114" s="439"/>
      <c r="I114" s="427"/>
      <c r="J114" s="53"/>
      <c r="L114" s="55"/>
    </row>
    <row r="115" spans="1:12" s="17" customFormat="1" ht="18.75" hidden="1" customHeight="1">
      <c r="A115" s="4"/>
      <c r="B115" s="487">
        <v>6</v>
      </c>
      <c r="C115" s="488"/>
      <c r="D115" s="488" t="str">
        <f>IF(C115,VLOOKUP(C115,男子登録情報!$A$2:$H$1688,2,0),"")</f>
        <v/>
      </c>
      <c r="E115" s="419" t="str">
        <f>IF(C115&gt;0,VLOOKUP(C115,男子登録情報!$A$2:$H$1688,3,0),"")</f>
        <v/>
      </c>
      <c r="F115" s="489"/>
      <c r="G115" s="488" t="str">
        <f>IF(C115&gt;0,VLOOKUP(C115,男子登録情報!$A$2:$H$1688,4,0),"")</f>
        <v/>
      </c>
      <c r="H115" s="488" t="str">
        <f>IF(C115&gt;0,VLOOKUP(C115,男子登録情報!$A$2:$H$1688,8,0),"")</f>
        <v/>
      </c>
      <c r="I115" s="449" t="str">
        <f>IF(C115&gt;0,VLOOKUP(C115,男子登録情報!$A$2:$H$1688,5,0),"")</f>
        <v/>
      </c>
      <c r="J115" s="53"/>
      <c r="L115" s="55"/>
    </row>
    <row r="116" spans="1:12" s="17" customFormat="1" ht="19.5" hidden="1" customHeight="1" thickBot="1">
      <c r="A116" s="4"/>
      <c r="B116" s="490"/>
      <c r="C116" s="470"/>
      <c r="D116" s="470"/>
      <c r="E116" s="491"/>
      <c r="F116" s="492"/>
      <c r="G116" s="470"/>
      <c r="H116" s="470"/>
      <c r="I116" s="450"/>
      <c r="J116" s="53"/>
      <c r="L116" s="55"/>
    </row>
    <row r="117" spans="1:12" s="17" customFormat="1" ht="18.75" hidden="1">
      <c r="A117" s="4"/>
      <c r="B117" s="460" t="s">
        <v>1239</v>
      </c>
      <c r="C117" s="461"/>
      <c r="D117" s="461"/>
      <c r="E117" s="461"/>
      <c r="F117" s="461"/>
      <c r="G117" s="461"/>
      <c r="H117" s="461"/>
      <c r="I117" s="462"/>
      <c r="J117" s="53"/>
      <c r="L117" s="55"/>
    </row>
    <row r="118" spans="1:12" s="17" customFormat="1" ht="18.75" hidden="1">
      <c r="A118" s="4"/>
      <c r="B118" s="463"/>
      <c r="C118" s="464"/>
      <c r="D118" s="464"/>
      <c r="E118" s="464"/>
      <c r="F118" s="464"/>
      <c r="G118" s="464"/>
      <c r="H118" s="464"/>
      <c r="I118" s="465"/>
      <c r="J118" s="53"/>
      <c r="L118" s="55"/>
    </row>
    <row r="119" spans="1:12" s="17" customFormat="1" ht="19.5" hidden="1" thickBot="1">
      <c r="A119" s="4"/>
      <c r="B119" s="466"/>
      <c r="C119" s="467"/>
      <c r="D119" s="467"/>
      <c r="E119" s="467"/>
      <c r="F119" s="467"/>
      <c r="G119" s="467"/>
      <c r="H119" s="467"/>
      <c r="I119" s="468"/>
      <c r="J119" s="53"/>
      <c r="L119" s="55"/>
    </row>
    <row r="120" spans="1:12" s="17" customFormat="1" ht="18.75" hidden="1">
      <c r="A120" s="54"/>
      <c r="B120" s="54"/>
      <c r="C120" s="54"/>
      <c r="D120" s="54"/>
      <c r="E120" s="54"/>
      <c r="F120" s="54"/>
      <c r="G120" s="54"/>
      <c r="H120" s="54"/>
      <c r="I120" s="54"/>
      <c r="J120" s="59"/>
      <c r="L120" s="55"/>
    </row>
    <row r="121" spans="1:12" s="17" customFormat="1" ht="19.5" hidden="1" thickBot="1">
      <c r="A121" s="4"/>
      <c r="B121" s="4"/>
      <c r="C121" s="4"/>
      <c r="D121" s="4"/>
      <c r="E121" s="4"/>
      <c r="F121" s="4"/>
      <c r="G121" s="4"/>
      <c r="H121" s="4"/>
      <c r="I121" s="4"/>
      <c r="J121" s="57" t="s">
        <v>1259</v>
      </c>
      <c r="L121" s="55"/>
    </row>
    <row r="122" spans="1:12" s="17" customFormat="1" ht="18.75" hidden="1" customHeight="1">
      <c r="A122" s="4"/>
      <c r="B122" s="430" t="str">
        <f>CONCATENATE('加盟校情報&amp;大会設定'!$G$5,'加盟校情報&amp;大会設定'!$H$5,'加盟校情報&amp;大会設定'!$I$5,'加盟校情報&amp;大会設定'!$J$5,)&amp;"　男子4×100mR"</f>
        <v>第45回東海学生陸上競技秋季選手権大会　男子4×100mR</v>
      </c>
      <c r="C122" s="431"/>
      <c r="D122" s="431"/>
      <c r="E122" s="431"/>
      <c r="F122" s="431"/>
      <c r="G122" s="431"/>
      <c r="H122" s="431"/>
      <c r="I122" s="432"/>
      <c r="J122" s="53"/>
      <c r="L122" s="55"/>
    </row>
    <row r="123" spans="1:12" s="17" customFormat="1" ht="19.5" hidden="1" customHeight="1" thickBot="1">
      <c r="A123" s="4"/>
      <c r="B123" s="433"/>
      <c r="C123" s="434"/>
      <c r="D123" s="434"/>
      <c r="E123" s="434"/>
      <c r="F123" s="434"/>
      <c r="G123" s="434"/>
      <c r="H123" s="434"/>
      <c r="I123" s="435"/>
      <c r="J123" s="53"/>
      <c r="L123" s="55"/>
    </row>
    <row r="124" spans="1:12" s="17" customFormat="1" ht="18.75" hidden="1">
      <c r="A124" s="4"/>
      <c r="B124" s="408" t="s">
        <v>1243</v>
      </c>
      <c r="C124" s="409"/>
      <c r="D124" s="446" t="str">
        <f>IF(基本情報登録!$D$6&gt;0,基本情報登録!$D$6,"")</f>
        <v/>
      </c>
      <c r="E124" s="447"/>
      <c r="F124" s="447"/>
      <c r="G124" s="447"/>
      <c r="H124" s="448"/>
      <c r="I124" s="58" t="s">
        <v>1277</v>
      </c>
      <c r="J124" s="53"/>
      <c r="L124" s="55"/>
    </row>
    <row r="125" spans="1:12" s="17" customFormat="1" ht="18.75" hidden="1" customHeight="1">
      <c r="A125" s="4"/>
      <c r="B125" s="415" t="s">
        <v>1</v>
      </c>
      <c r="C125" s="416"/>
      <c r="D125" s="451" t="str">
        <f>IF(基本情報登録!$D$8&gt;0,基本情報登録!$D$8,"")</f>
        <v/>
      </c>
      <c r="E125" s="452"/>
      <c r="F125" s="452"/>
      <c r="G125" s="452"/>
      <c r="H125" s="453"/>
      <c r="I125" s="449"/>
      <c r="J125" s="53"/>
      <c r="L125" s="55"/>
    </row>
    <row r="126" spans="1:12" s="17" customFormat="1" ht="19.5" hidden="1" customHeight="1" thickBot="1">
      <c r="A126" s="4"/>
      <c r="B126" s="425"/>
      <c r="C126" s="426"/>
      <c r="D126" s="454"/>
      <c r="E126" s="455"/>
      <c r="F126" s="455"/>
      <c r="G126" s="455"/>
      <c r="H126" s="456"/>
      <c r="I126" s="450"/>
      <c r="J126" s="53"/>
      <c r="L126" s="55"/>
    </row>
    <row r="127" spans="1:12" s="17" customFormat="1" ht="18.75" hidden="1">
      <c r="A127" s="4"/>
      <c r="B127" s="408" t="s">
        <v>6406</v>
      </c>
      <c r="C127" s="409"/>
      <c r="D127" s="410"/>
      <c r="E127" s="411"/>
      <c r="F127" s="411"/>
      <c r="G127" s="411"/>
      <c r="H127" s="411"/>
      <c r="I127" s="412"/>
      <c r="J127" s="53"/>
      <c r="L127" s="55"/>
    </row>
    <row r="128" spans="1:12" s="17" customFormat="1" ht="18.75" hidden="1">
      <c r="A128" s="4"/>
      <c r="B128" s="43"/>
      <c r="C128" s="44"/>
      <c r="D128" s="45"/>
      <c r="E128" s="413" t="str">
        <f>TEXT(D127,"00000")</f>
        <v>00000</v>
      </c>
      <c r="F128" s="413"/>
      <c r="G128" s="413"/>
      <c r="H128" s="413"/>
      <c r="I128" s="414"/>
      <c r="J128" s="53"/>
      <c r="L128" s="55"/>
    </row>
    <row r="129" spans="1:12" s="17" customFormat="1" ht="18.75" hidden="1" customHeight="1">
      <c r="A129" s="4"/>
      <c r="B129" s="415" t="s">
        <v>26</v>
      </c>
      <c r="C129" s="416"/>
      <c r="D129" s="419"/>
      <c r="E129" s="420"/>
      <c r="F129" s="420"/>
      <c r="G129" s="420"/>
      <c r="H129" s="420"/>
      <c r="I129" s="421"/>
      <c r="J129" s="53"/>
      <c r="L129" s="55"/>
    </row>
    <row r="130" spans="1:12" s="17" customFormat="1" ht="18.75" hidden="1" customHeight="1">
      <c r="A130" s="4"/>
      <c r="B130" s="417"/>
      <c r="C130" s="418"/>
      <c r="D130" s="422"/>
      <c r="E130" s="423"/>
      <c r="F130" s="423"/>
      <c r="G130" s="423"/>
      <c r="H130" s="423"/>
      <c r="I130" s="424"/>
      <c r="J130" s="53"/>
      <c r="L130" s="55"/>
    </row>
    <row r="131" spans="1:12" s="17" customFormat="1" ht="19.5" hidden="1" thickBot="1">
      <c r="A131" s="4"/>
      <c r="B131" s="482" t="s">
        <v>1235</v>
      </c>
      <c r="C131" s="483"/>
      <c r="D131" s="484"/>
      <c r="E131" s="485"/>
      <c r="F131" s="485"/>
      <c r="G131" s="485"/>
      <c r="H131" s="485"/>
      <c r="I131" s="486"/>
      <c r="J131" s="53"/>
      <c r="L131" s="55"/>
    </row>
    <row r="132" spans="1:12" s="17" customFormat="1" ht="18.75" hidden="1">
      <c r="A132" s="4"/>
      <c r="B132" s="471" t="s">
        <v>1236</v>
      </c>
      <c r="C132" s="472"/>
      <c r="D132" s="472"/>
      <c r="E132" s="472"/>
      <c r="F132" s="472"/>
      <c r="G132" s="472"/>
      <c r="H132" s="472"/>
      <c r="I132" s="473"/>
      <c r="J132" s="53"/>
      <c r="L132" s="55"/>
    </row>
    <row r="133" spans="1:12" s="17" customFormat="1" ht="19.5" hidden="1" thickBot="1">
      <c r="A133" s="4"/>
      <c r="B133" s="46" t="s">
        <v>1240</v>
      </c>
      <c r="C133" s="47" t="s">
        <v>16</v>
      </c>
      <c r="D133" s="47" t="s">
        <v>1241</v>
      </c>
      <c r="E133" s="474" t="s">
        <v>1237</v>
      </c>
      <c r="F133" s="475"/>
      <c r="G133" s="47" t="s">
        <v>1242</v>
      </c>
      <c r="H133" s="47" t="s">
        <v>47</v>
      </c>
      <c r="I133" s="48" t="s">
        <v>1238</v>
      </c>
      <c r="J133" s="53"/>
      <c r="L133" s="55"/>
    </row>
    <row r="134" spans="1:12" s="17" customFormat="1" ht="19.5" hidden="1" customHeight="1" thickTop="1">
      <c r="A134" s="4"/>
      <c r="B134" s="476">
        <v>1</v>
      </c>
      <c r="C134" s="477"/>
      <c r="D134" s="477" t="str">
        <f>IF(C134&gt;0,VLOOKUP(C134,男子登録情報!$A$2:$H$1688,2,0),"")</f>
        <v/>
      </c>
      <c r="E134" s="478" t="str">
        <f>IF(C134&gt;0,VLOOKUP(C134,男子登録情報!$A$2:$H$1688,3,0),"")</f>
        <v/>
      </c>
      <c r="F134" s="479"/>
      <c r="G134" s="477" t="str">
        <f>IF(C134&gt;0,VLOOKUP(C134,男子登録情報!$A$2:$H$1688,4,0),"")</f>
        <v/>
      </c>
      <c r="H134" s="477" t="str">
        <f>IF(C134&gt;0,VLOOKUP(C134,男子登録情報!$A$2:$H$1688,8,0),"")</f>
        <v/>
      </c>
      <c r="I134" s="481" t="str">
        <f>IF(C134&gt;0,VLOOKUP(C134,男子登録情報!$A$2:$H$1688,5,0),"")</f>
        <v/>
      </c>
      <c r="J134" s="53"/>
      <c r="L134" s="55"/>
    </row>
    <row r="135" spans="1:12" s="17" customFormat="1" ht="18.75" hidden="1" customHeight="1">
      <c r="A135" s="4"/>
      <c r="B135" s="444"/>
      <c r="C135" s="439"/>
      <c r="D135" s="439"/>
      <c r="E135" s="422"/>
      <c r="F135" s="480"/>
      <c r="G135" s="439"/>
      <c r="H135" s="439"/>
      <c r="I135" s="427"/>
      <c r="J135" s="53"/>
      <c r="L135" s="55"/>
    </row>
    <row r="136" spans="1:12" s="17" customFormat="1" ht="18.75" hidden="1" customHeight="1">
      <c r="A136" s="4"/>
      <c r="B136" s="487">
        <v>2</v>
      </c>
      <c r="C136" s="488"/>
      <c r="D136" s="488" t="str">
        <f>IF(C136,VLOOKUP(C136,男子登録情報!$A$2:$H$1688,2,0),"")</f>
        <v/>
      </c>
      <c r="E136" s="419" t="str">
        <f>IF(C136&gt;0,VLOOKUP(C136,男子登録情報!$A$2:$H$1688,3,0),"")</f>
        <v/>
      </c>
      <c r="F136" s="489"/>
      <c r="G136" s="488" t="str">
        <f>IF(C136&gt;0,VLOOKUP(C136,男子登録情報!$A$2:$H$1688,4,0),"")</f>
        <v/>
      </c>
      <c r="H136" s="488" t="str">
        <f>IF(C136&gt;0,VLOOKUP(C136,男子登録情報!$A$2:$H$1688,8,0),"")</f>
        <v/>
      </c>
      <c r="I136" s="449" t="str">
        <f>IF(C136&gt;0,VLOOKUP(C136,男子登録情報!$A$2:$H$1688,5,0),"")</f>
        <v/>
      </c>
      <c r="J136" s="53"/>
      <c r="L136" s="55"/>
    </row>
    <row r="137" spans="1:12" s="17" customFormat="1" ht="18.75" hidden="1" customHeight="1">
      <c r="A137" s="4"/>
      <c r="B137" s="444"/>
      <c r="C137" s="439"/>
      <c r="D137" s="439"/>
      <c r="E137" s="422"/>
      <c r="F137" s="480"/>
      <c r="G137" s="439"/>
      <c r="H137" s="439"/>
      <c r="I137" s="427"/>
      <c r="J137" s="53"/>
      <c r="L137" s="55"/>
    </row>
    <row r="138" spans="1:12" s="17" customFormat="1" ht="18.75" hidden="1" customHeight="1">
      <c r="A138" s="4"/>
      <c r="B138" s="487">
        <v>3</v>
      </c>
      <c r="C138" s="488"/>
      <c r="D138" s="488" t="str">
        <f>IF(C138,VLOOKUP(C138,男子登録情報!$A$2:$H$1688,2,0),"")</f>
        <v/>
      </c>
      <c r="E138" s="419" t="str">
        <f>IF(C138&gt;0,VLOOKUP(C138,男子登録情報!$A$2:$H$1688,3,0),"")</f>
        <v/>
      </c>
      <c r="F138" s="489"/>
      <c r="G138" s="488" t="str">
        <f>IF(C138&gt;0,VLOOKUP(C138,男子登録情報!$A$2:$H$1688,4,0),"")</f>
        <v/>
      </c>
      <c r="H138" s="488" t="str">
        <f>IF(C138&gt;0,VLOOKUP(C138,男子登録情報!$A$2:$H$1688,8,0),"")</f>
        <v/>
      </c>
      <c r="I138" s="449" t="str">
        <f>IF(C138&gt;0,VLOOKUP(C138,男子登録情報!$A$2:$H$1688,5,0),"")</f>
        <v/>
      </c>
      <c r="J138" s="53"/>
      <c r="L138" s="55"/>
    </row>
    <row r="139" spans="1:12" s="17" customFormat="1" ht="18.75" hidden="1" customHeight="1">
      <c r="A139" s="4"/>
      <c r="B139" s="444"/>
      <c r="C139" s="439"/>
      <c r="D139" s="439"/>
      <c r="E139" s="422"/>
      <c r="F139" s="480"/>
      <c r="G139" s="439"/>
      <c r="H139" s="439"/>
      <c r="I139" s="427"/>
      <c r="J139" s="53"/>
      <c r="L139" s="55"/>
    </row>
    <row r="140" spans="1:12" s="17" customFormat="1" ht="18.75" hidden="1" customHeight="1">
      <c r="A140" s="4"/>
      <c r="B140" s="487">
        <v>4</v>
      </c>
      <c r="C140" s="488"/>
      <c r="D140" s="488" t="str">
        <f>IF(C140,VLOOKUP(C140,男子登録情報!$A$2:$H$1688,2,0),"")</f>
        <v/>
      </c>
      <c r="E140" s="419" t="str">
        <f>IF(C140&gt;0,VLOOKUP(C140,男子登録情報!$A$2:$H$1688,3,0),"")</f>
        <v/>
      </c>
      <c r="F140" s="489"/>
      <c r="G140" s="488" t="str">
        <f>IF(C140&gt;0,VLOOKUP(C140,男子登録情報!$A$2:$H$1688,4,0),"")</f>
        <v/>
      </c>
      <c r="H140" s="488" t="str">
        <f>IF(C140&gt;0,VLOOKUP(C140,男子登録情報!$A$2:$H$1688,8,0),"")</f>
        <v/>
      </c>
      <c r="I140" s="449" t="str">
        <f>IF(C140&gt;0,VLOOKUP(C140,男子登録情報!$A$2:$H$1688,5,0),"")</f>
        <v/>
      </c>
      <c r="J140" s="53"/>
      <c r="L140" s="55"/>
    </row>
    <row r="141" spans="1:12" s="17" customFormat="1" ht="18.75" hidden="1" customHeight="1">
      <c r="A141" s="4"/>
      <c r="B141" s="444"/>
      <c r="C141" s="439"/>
      <c r="D141" s="439"/>
      <c r="E141" s="422"/>
      <c r="F141" s="480"/>
      <c r="G141" s="439"/>
      <c r="H141" s="439"/>
      <c r="I141" s="427"/>
      <c r="J141" s="53"/>
      <c r="L141" s="55"/>
    </row>
    <row r="142" spans="1:12" s="17" customFormat="1" ht="18.75" hidden="1" customHeight="1">
      <c r="A142" s="4"/>
      <c r="B142" s="487">
        <v>5</v>
      </c>
      <c r="C142" s="488"/>
      <c r="D142" s="488" t="str">
        <f>IF(C142,VLOOKUP(C142,男子登録情報!$A$2:$H$1688,2,0),"")</f>
        <v/>
      </c>
      <c r="E142" s="419" t="str">
        <f>IF(C142&gt;0,VLOOKUP(C142,男子登録情報!$A$2:$H$1688,3,0),"")</f>
        <v/>
      </c>
      <c r="F142" s="489"/>
      <c r="G142" s="488" t="str">
        <f>IF(C142&gt;0,VLOOKUP(C142,男子登録情報!$A$2:$H$1688,4,0),"")</f>
        <v/>
      </c>
      <c r="H142" s="488" t="str">
        <f>IF(C142&gt;0,VLOOKUP(C142,男子登録情報!$A$2:$H$1688,8,0),"")</f>
        <v/>
      </c>
      <c r="I142" s="449" t="str">
        <f>IF(C142&gt;0,VLOOKUP(C142,男子登録情報!$A$2:$H$1688,5,0),"")</f>
        <v/>
      </c>
      <c r="J142" s="53"/>
      <c r="L142" s="55"/>
    </row>
    <row r="143" spans="1:12" s="17" customFormat="1" ht="18.75" hidden="1" customHeight="1">
      <c r="A143" s="4"/>
      <c r="B143" s="444"/>
      <c r="C143" s="439"/>
      <c r="D143" s="439"/>
      <c r="E143" s="422"/>
      <c r="F143" s="480"/>
      <c r="G143" s="439"/>
      <c r="H143" s="439"/>
      <c r="I143" s="427"/>
      <c r="J143" s="53"/>
      <c r="L143" s="55"/>
    </row>
    <row r="144" spans="1:12" s="17" customFormat="1" ht="18.75" hidden="1" customHeight="1">
      <c r="A144" s="4"/>
      <c r="B144" s="487">
        <v>6</v>
      </c>
      <c r="C144" s="488"/>
      <c r="D144" s="488" t="str">
        <f>IF(C144,VLOOKUP(C144,男子登録情報!$A$2:$H$1688,2,0),"")</f>
        <v/>
      </c>
      <c r="E144" s="419" t="str">
        <f>IF(C144&gt;0,VLOOKUP(C144,男子登録情報!$A$2:$H$1688,3,0),"")</f>
        <v/>
      </c>
      <c r="F144" s="489"/>
      <c r="G144" s="488" t="str">
        <f>IF(C144&gt;0,VLOOKUP(C144,男子登録情報!$A$2:$H$1688,4,0),"")</f>
        <v/>
      </c>
      <c r="H144" s="488" t="str">
        <f>IF(C144&gt;0,VLOOKUP(C144,男子登録情報!$A$2:$H$1688,8,0),"")</f>
        <v/>
      </c>
      <c r="I144" s="449" t="str">
        <f>IF(C144&gt;0,VLOOKUP(C144,男子登録情報!$A$2:$H$1688,5,0),"")</f>
        <v/>
      </c>
      <c r="J144" s="53"/>
      <c r="L144" s="55"/>
    </row>
    <row r="145" spans="1:12" s="17" customFormat="1" ht="19.5" hidden="1" customHeight="1" thickBot="1">
      <c r="A145" s="4"/>
      <c r="B145" s="490"/>
      <c r="C145" s="470"/>
      <c r="D145" s="470"/>
      <c r="E145" s="491"/>
      <c r="F145" s="492"/>
      <c r="G145" s="470"/>
      <c r="H145" s="470"/>
      <c r="I145" s="450"/>
      <c r="J145" s="53"/>
      <c r="L145" s="55"/>
    </row>
    <row r="146" spans="1:12" s="17" customFormat="1" ht="18.75" hidden="1">
      <c r="A146" s="4"/>
      <c r="B146" s="460" t="s">
        <v>1239</v>
      </c>
      <c r="C146" s="461"/>
      <c r="D146" s="461"/>
      <c r="E146" s="461"/>
      <c r="F146" s="461"/>
      <c r="G146" s="461"/>
      <c r="H146" s="461"/>
      <c r="I146" s="462"/>
      <c r="J146" s="53"/>
      <c r="L146" s="55"/>
    </row>
    <row r="147" spans="1:12" s="17" customFormat="1" ht="18.75" hidden="1">
      <c r="A147" s="4"/>
      <c r="B147" s="463"/>
      <c r="C147" s="464"/>
      <c r="D147" s="464"/>
      <c r="E147" s="464"/>
      <c r="F147" s="464"/>
      <c r="G147" s="464"/>
      <c r="H147" s="464"/>
      <c r="I147" s="465"/>
      <c r="J147" s="53"/>
      <c r="L147" s="55"/>
    </row>
    <row r="148" spans="1:12" s="17" customFormat="1" ht="19.5" hidden="1" thickBot="1">
      <c r="A148" s="4"/>
      <c r="B148" s="466"/>
      <c r="C148" s="467"/>
      <c r="D148" s="467"/>
      <c r="E148" s="467"/>
      <c r="F148" s="467"/>
      <c r="G148" s="467"/>
      <c r="H148" s="467"/>
      <c r="I148" s="468"/>
      <c r="J148" s="53"/>
      <c r="L148" s="55"/>
    </row>
    <row r="149" spans="1:12" s="17" customFormat="1" ht="18.75" hidden="1">
      <c r="A149" s="54"/>
      <c r="B149" s="54"/>
      <c r="C149" s="54"/>
      <c r="D149" s="54"/>
      <c r="E149" s="54"/>
      <c r="F149" s="54"/>
      <c r="G149" s="54"/>
      <c r="H149" s="54"/>
      <c r="I149" s="54"/>
      <c r="J149" s="59"/>
      <c r="L149" s="55"/>
    </row>
    <row r="150" spans="1:12" s="17" customFormat="1" ht="19.5" hidden="1" thickBot="1">
      <c r="A150" s="4"/>
      <c r="B150" s="4"/>
      <c r="C150" s="4"/>
      <c r="D150" s="4"/>
      <c r="E150" s="4"/>
      <c r="F150" s="4"/>
      <c r="G150" s="4"/>
      <c r="H150" s="4"/>
      <c r="I150" s="4"/>
      <c r="J150" s="57" t="s">
        <v>1260</v>
      </c>
      <c r="L150" s="55"/>
    </row>
    <row r="151" spans="1:12" s="17" customFormat="1" ht="18.75" hidden="1" customHeight="1">
      <c r="A151" s="4"/>
      <c r="B151" s="430" t="str">
        <f>CONCATENATE('加盟校情報&amp;大会設定'!$G$5,'加盟校情報&amp;大会設定'!$H$5,'加盟校情報&amp;大会設定'!$I$5,'加盟校情報&amp;大会設定'!$J$5,)&amp;"　男子4×100mR"</f>
        <v>第45回東海学生陸上競技秋季選手権大会　男子4×100mR</v>
      </c>
      <c r="C151" s="431"/>
      <c r="D151" s="431"/>
      <c r="E151" s="431"/>
      <c r="F151" s="431"/>
      <c r="G151" s="431"/>
      <c r="H151" s="431"/>
      <c r="I151" s="432"/>
      <c r="J151" s="53"/>
      <c r="L151" s="55"/>
    </row>
    <row r="152" spans="1:12" s="17" customFormat="1" ht="19.5" hidden="1" customHeight="1" thickBot="1">
      <c r="A152" s="4"/>
      <c r="B152" s="433"/>
      <c r="C152" s="434"/>
      <c r="D152" s="434"/>
      <c r="E152" s="434"/>
      <c r="F152" s="434"/>
      <c r="G152" s="434"/>
      <c r="H152" s="434"/>
      <c r="I152" s="435"/>
      <c r="J152" s="53"/>
      <c r="L152" s="55"/>
    </row>
    <row r="153" spans="1:12" s="17" customFormat="1" ht="18.75" hidden="1">
      <c r="A153" s="4"/>
      <c r="B153" s="408" t="s">
        <v>1243</v>
      </c>
      <c r="C153" s="409"/>
      <c r="D153" s="446" t="str">
        <f>IF(基本情報登録!$D$6&gt;0,基本情報登録!$D$6,"")</f>
        <v/>
      </c>
      <c r="E153" s="447"/>
      <c r="F153" s="447"/>
      <c r="G153" s="447"/>
      <c r="H153" s="448"/>
      <c r="I153" s="58" t="s">
        <v>1277</v>
      </c>
      <c r="J153" s="53"/>
      <c r="L153" s="55"/>
    </row>
    <row r="154" spans="1:12" s="17" customFormat="1" ht="18.75" hidden="1" customHeight="1">
      <c r="A154" s="4"/>
      <c r="B154" s="415" t="s">
        <v>1</v>
      </c>
      <c r="C154" s="416"/>
      <c r="D154" s="451" t="str">
        <f>IF(基本情報登録!$D$8&gt;0,基本情報登録!$D$8,"")</f>
        <v/>
      </c>
      <c r="E154" s="452"/>
      <c r="F154" s="452"/>
      <c r="G154" s="452"/>
      <c r="H154" s="453"/>
      <c r="I154" s="449"/>
      <c r="J154" s="53"/>
      <c r="L154" s="55"/>
    </row>
    <row r="155" spans="1:12" s="17" customFormat="1" ht="19.5" hidden="1" customHeight="1" thickBot="1">
      <c r="A155" s="4"/>
      <c r="B155" s="425"/>
      <c r="C155" s="426"/>
      <c r="D155" s="454"/>
      <c r="E155" s="455"/>
      <c r="F155" s="455"/>
      <c r="G155" s="455"/>
      <c r="H155" s="456"/>
      <c r="I155" s="450"/>
      <c r="J155" s="53"/>
      <c r="L155" s="55"/>
    </row>
    <row r="156" spans="1:12" s="17" customFormat="1" ht="18.75" hidden="1">
      <c r="A156" s="4"/>
      <c r="B156" s="408" t="s">
        <v>6406</v>
      </c>
      <c r="C156" s="409"/>
      <c r="D156" s="410"/>
      <c r="E156" s="411"/>
      <c r="F156" s="411"/>
      <c r="G156" s="411"/>
      <c r="H156" s="411"/>
      <c r="I156" s="412"/>
      <c r="J156" s="53"/>
      <c r="L156" s="55"/>
    </row>
    <row r="157" spans="1:12" s="17" customFormat="1" ht="18.75" hidden="1">
      <c r="A157" s="4"/>
      <c r="B157" s="43"/>
      <c r="C157" s="44"/>
      <c r="D157" s="45"/>
      <c r="E157" s="413" t="str">
        <f>TEXT(D156,"00000")</f>
        <v>00000</v>
      </c>
      <c r="F157" s="413"/>
      <c r="G157" s="413"/>
      <c r="H157" s="413"/>
      <c r="I157" s="414"/>
      <c r="J157" s="53"/>
      <c r="L157" s="55"/>
    </row>
    <row r="158" spans="1:12" s="17" customFormat="1" ht="18.75" hidden="1" customHeight="1">
      <c r="A158" s="4"/>
      <c r="B158" s="415" t="s">
        <v>26</v>
      </c>
      <c r="C158" s="416"/>
      <c r="D158" s="419"/>
      <c r="E158" s="420"/>
      <c r="F158" s="420"/>
      <c r="G158" s="420"/>
      <c r="H158" s="420"/>
      <c r="I158" s="421"/>
      <c r="J158" s="53"/>
      <c r="L158" s="55"/>
    </row>
    <row r="159" spans="1:12" s="17" customFormat="1" ht="18.75" hidden="1" customHeight="1">
      <c r="A159" s="4"/>
      <c r="B159" s="417"/>
      <c r="C159" s="418"/>
      <c r="D159" s="422"/>
      <c r="E159" s="423"/>
      <c r="F159" s="423"/>
      <c r="G159" s="423"/>
      <c r="H159" s="423"/>
      <c r="I159" s="424"/>
      <c r="J159" s="53"/>
      <c r="L159" s="55"/>
    </row>
    <row r="160" spans="1:12" s="17" customFormat="1" ht="19.5" hidden="1" thickBot="1">
      <c r="A160" s="4"/>
      <c r="B160" s="482" t="s">
        <v>1235</v>
      </c>
      <c r="C160" s="483"/>
      <c r="D160" s="484"/>
      <c r="E160" s="485"/>
      <c r="F160" s="485"/>
      <c r="G160" s="485"/>
      <c r="H160" s="485"/>
      <c r="I160" s="486"/>
      <c r="J160" s="53"/>
      <c r="L160" s="55"/>
    </row>
    <row r="161" spans="1:12" s="17" customFormat="1" ht="18.75" hidden="1">
      <c r="A161" s="4"/>
      <c r="B161" s="471" t="s">
        <v>1236</v>
      </c>
      <c r="C161" s="472"/>
      <c r="D161" s="472"/>
      <c r="E161" s="472"/>
      <c r="F161" s="472"/>
      <c r="G161" s="472"/>
      <c r="H161" s="472"/>
      <c r="I161" s="473"/>
      <c r="J161" s="53"/>
      <c r="L161" s="55"/>
    </row>
    <row r="162" spans="1:12" s="17" customFormat="1" ht="19.5" hidden="1" thickBot="1">
      <c r="A162" s="4"/>
      <c r="B162" s="46" t="s">
        <v>1240</v>
      </c>
      <c r="C162" s="47" t="s">
        <v>16</v>
      </c>
      <c r="D162" s="47" t="s">
        <v>1241</v>
      </c>
      <c r="E162" s="474" t="s">
        <v>1237</v>
      </c>
      <c r="F162" s="475"/>
      <c r="G162" s="47" t="s">
        <v>1242</v>
      </c>
      <c r="H162" s="47" t="s">
        <v>47</v>
      </c>
      <c r="I162" s="48" t="s">
        <v>1238</v>
      </c>
      <c r="J162" s="53"/>
      <c r="L162" s="55"/>
    </row>
    <row r="163" spans="1:12" s="17" customFormat="1" ht="19.5" hidden="1" customHeight="1" thickTop="1">
      <c r="A163" s="4"/>
      <c r="B163" s="476">
        <v>1</v>
      </c>
      <c r="C163" s="477"/>
      <c r="D163" s="477" t="str">
        <f>IF(C163&gt;0,VLOOKUP(C163,男子登録情報!$A$2:$H$1688,2,0),"")</f>
        <v/>
      </c>
      <c r="E163" s="478" t="str">
        <f>IF(C163&gt;0,VLOOKUP(C163,男子登録情報!$A$2:$H$1688,3,0),"")</f>
        <v/>
      </c>
      <c r="F163" s="479"/>
      <c r="G163" s="477" t="str">
        <f>IF(C163&gt;0,VLOOKUP(C163,男子登録情報!$A$2:$H$1688,4,0),"")</f>
        <v/>
      </c>
      <c r="H163" s="477" t="str">
        <f>IF(C163&gt;0,VLOOKUP(C163,男子登録情報!$A$2:$H$1688,8,0),"")</f>
        <v/>
      </c>
      <c r="I163" s="481" t="str">
        <f>IF(C163&gt;0,VLOOKUP(C163,男子登録情報!$A$2:$H$1688,5,0),"")</f>
        <v/>
      </c>
      <c r="J163" s="53"/>
      <c r="L163" s="55"/>
    </row>
    <row r="164" spans="1:12" s="17" customFormat="1" ht="18.75" hidden="1" customHeight="1">
      <c r="A164" s="4"/>
      <c r="B164" s="444"/>
      <c r="C164" s="439"/>
      <c r="D164" s="439"/>
      <c r="E164" s="422"/>
      <c r="F164" s="480"/>
      <c r="G164" s="439"/>
      <c r="H164" s="439"/>
      <c r="I164" s="427"/>
      <c r="J164" s="53"/>
      <c r="L164" s="55"/>
    </row>
    <row r="165" spans="1:12" s="17" customFormat="1" ht="18.75" hidden="1" customHeight="1">
      <c r="A165" s="4"/>
      <c r="B165" s="487">
        <v>2</v>
      </c>
      <c r="C165" s="488"/>
      <c r="D165" s="488" t="str">
        <f>IF(C165,VLOOKUP(C165,男子登録情報!$A$2:$H$1688,2,0),"")</f>
        <v/>
      </c>
      <c r="E165" s="419" t="str">
        <f>IF(C165&gt;0,VLOOKUP(C165,男子登録情報!$A$2:$H$1688,3,0),"")</f>
        <v/>
      </c>
      <c r="F165" s="489"/>
      <c r="G165" s="488" t="str">
        <f>IF(C165&gt;0,VLOOKUP(C165,男子登録情報!$A$2:$H$1688,4,0),"")</f>
        <v/>
      </c>
      <c r="H165" s="488" t="str">
        <f>IF(C165&gt;0,VLOOKUP(C165,男子登録情報!$A$2:$H$1688,8,0),"")</f>
        <v/>
      </c>
      <c r="I165" s="449" t="str">
        <f>IF(C165&gt;0,VLOOKUP(C165,男子登録情報!$A$2:$H$1688,5,0),"")</f>
        <v/>
      </c>
      <c r="J165" s="53"/>
      <c r="L165" s="55"/>
    </row>
    <row r="166" spans="1:12" s="17" customFormat="1" ht="18.75" hidden="1" customHeight="1">
      <c r="A166" s="4"/>
      <c r="B166" s="444"/>
      <c r="C166" s="439"/>
      <c r="D166" s="439"/>
      <c r="E166" s="422"/>
      <c r="F166" s="480"/>
      <c r="G166" s="439"/>
      <c r="H166" s="439"/>
      <c r="I166" s="427"/>
      <c r="J166" s="53"/>
      <c r="L166" s="55"/>
    </row>
    <row r="167" spans="1:12" s="17" customFormat="1" ht="18.75" hidden="1" customHeight="1">
      <c r="A167" s="4"/>
      <c r="B167" s="487">
        <v>3</v>
      </c>
      <c r="C167" s="488"/>
      <c r="D167" s="488" t="str">
        <f>IF(C167,VLOOKUP(C167,男子登録情報!$A$2:$H$1688,2,0),"")</f>
        <v/>
      </c>
      <c r="E167" s="419" t="str">
        <f>IF(C167&gt;0,VLOOKUP(C167,男子登録情報!$A$2:$H$1688,3,0),"")</f>
        <v/>
      </c>
      <c r="F167" s="489"/>
      <c r="G167" s="488" t="str">
        <f>IF(C167&gt;0,VLOOKUP(C167,男子登録情報!$A$2:$H$1688,4,0),"")</f>
        <v/>
      </c>
      <c r="H167" s="488" t="str">
        <f>IF(C167&gt;0,VLOOKUP(C167,男子登録情報!$A$2:$H$1688,8,0),"")</f>
        <v/>
      </c>
      <c r="I167" s="449" t="str">
        <f>IF(C167&gt;0,VLOOKUP(C167,男子登録情報!$A$2:$H$1688,5,0),"")</f>
        <v/>
      </c>
      <c r="J167" s="53"/>
      <c r="L167" s="55"/>
    </row>
    <row r="168" spans="1:12" s="17" customFormat="1" ht="18.75" hidden="1" customHeight="1">
      <c r="A168" s="4"/>
      <c r="B168" s="444"/>
      <c r="C168" s="439"/>
      <c r="D168" s="439"/>
      <c r="E168" s="422"/>
      <c r="F168" s="480"/>
      <c r="G168" s="439"/>
      <c r="H168" s="439"/>
      <c r="I168" s="427"/>
      <c r="J168" s="53"/>
      <c r="L168" s="55"/>
    </row>
    <row r="169" spans="1:12" s="17" customFormat="1" ht="18.75" hidden="1" customHeight="1">
      <c r="A169" s="4"/>
      <c r="B169" s="487">
        <v>4</v>
      </c>
      <c r="C169" s="488"/>
      <c r="D169" s="488" t="str">
        <f>IF(C169,VLOOKUP(C169,男子登録情報!$A$2:$H$1688,2,0),"")</f>
        <v/>
      </c>
      <c r="E169" s="419" t="str">
        <f>IF(C169&gt;0,VLOOKUP(C169,男子登録情報!$A$2:$H$1688,3,0),"")</f>
        <v/>
      </c>
      <c r="F169" s="489"/>
      <c r="G169" s="488" t="str">
        <f>IF(C169&gt;0,VLOOKUP(C169,男子登録情報!$A$2:$H$1688,4,0),"")</f>
        <v/>
      </c>
      <c r="H169" s="488" t="str">
        <f>IF(C169&gt;0,VLOOKUP(C169,男子登録情報!$A$2:$H$1688,8,0),"")</f>
        <v/>
      </c>
      <c r="I169" s="449" t="str">
        <f>IF(C169&gt;0,VLOOKUP(C169,男子登録情報!$A$2:$H$1688,5,0),"")</f>
        <v/>
      </c>
      <c r="J169" s="53"/>
      <c r="L169" s="55"/>
    </row>
    <row r="170" spans="1:12" s="17" customFormat="1" ht="18.75" hidden="1" customHeight="1">
      <c r="A170" s="4"/>
      <c r="B170" s="444"/>
      <c r="C170" s="439"/>
      <c r="D170" s="439"/>
      <c r="E170" s="422"/>
      <c r="F170" s="480"/>
      <c r="G170" s="439"/>
      <c r="H170" s="439"/>
      <c r="I170" s="427"/>
      <c r="J170" s="53"/>
      <c r="L170" s="55"/>
    </row>
    <row r="171" spans="1:12" s="17" customFormat="1" ht="18.75" hidden="1" customHeight="1">
      <c r="A171" s="4"/>
      <c r="B171" s="487">
        <v>5</v>
      </c>
      <c r="C171" s="488"/>
      <c r="D171" s="488" t="str">
        <f>IF(C171,VLOOKUP(C171,男子登録情報!$A$2:$H$1688,2,0),"")</f>
        <v/>
      </c>
      <c r="E171" s="419" t="str">
        <f>IF(C171&gt;0,VLOOKUP(C171,男子登録情報!$A$2:$H$1688,3,0),"")</f>
        <v/>
      </c>
      <c r="F171" s="489"/>
      <c r="G171" s="488" t="str">
        <f>IF(C171&gt;0,VLOOKUP(C171,男子登録情報!$A$2:$H$1688,4,0),"")</f>
        <v/>
      </c>
      <c r="H171" s="488" t="str">
        <f>IF(C171&gt;0,VLOOKUP(C171,男子登録情報!$A$2:$H$1688,8,0),"")</f>
        <v/>
      </c>
      <c r="I171" s="449" t="str">
        <f>IF(C171&gt;0,VLOOKUP(C171,男子登録情報!$A$2:$H$1688,5,0),"")</f>
        <v/>
      </c>
      <c r="J171" s="53"/>
      <c r="L171" s="55"/>
    </row>
    <row r="172" spans="1:12" s="17" customFormat="1" ht="18.75" hidden="1" customHeight="1">
      <c r="A172" s="4"/>
      <c r="B172" s="444"/>
      <c r="C172" s="439"/>
      <c r="D172" s="439"/>
      <c r="E172" s="422"/>
      <c r="F172" s="480"/>
      <c r="G172" s="439"/>
      <c r="H172" s="439"/>
      <c r="I172" s="427"/>
      <c r="J172" s="53"/>
      <c r="L172" s="55"/>
    </row>
    <row r="173" spans="1:12" s="17" customFormat="1" ht="18.75" hidden="1" customHeight="1">
      <c r="A173" s="4"/>
      <c r="B173" s="487">
        <v>6</v>
      </c>
      <c r="C173" s="488"/>
      <c r="D173" s="488" t="str">
        <f>IF(C173,VLOOKUP(C173,男子登録情報!$A$2:$H$1688,2,0),"")</f>
        <v/>
      </c>
      <c r="E173" s="419" t="str">
        <f>IF(C173&gt;0,VLOOKUP(C173,男子登録情報!$A$2:$H$1688,3,0),"")</f>
        <v/>
      </c>
      <c r="F173" s="489"/>
      <c r="G173" s="488" t="str">
        <f>IF(C173&gt;0,VLOOKUP(C173,男子登録情報!$A$2:$H$1688,4,0),"")</f>
        <v/>
      </c>
      <c r="H173" s="488" t="str">
        <f>IF(C173&gt;0,VLOOKUP(C173,男子登録情報!$A$2:$H$1688,8,0),"")</f>
        <v/>
      </c>
      <c r="I173" s="449" t="str">
        <f>IF(C173&gt;0,VLOOKUP(C173,男子登録情報!$A$2:$H$1688,5,0),"")</f>
        <v/>
      </c>
      <c r="J173" s="53"/>
      <c r="L173" s="55"/>
    </row>
    <row r="174" spans="1:12" s="17" customFormat="1" ht="19.5" hidden="1" customHeight="1" thickBot="1">
      <c r="A174" s="4"/>
      <c r="B174" s="490"/>
      <c r="C174" s="470"/>
      <c r="D174" s="470"/>
      <c r="E174" s="491"/>
      <c r="F174" s="492"/>
      <c r="G174" s="470"/>
      <c r="H174" s="470"/>
      <c r="I174" s="450"/>
      <c r="J174" s="53"/>
      <c r="L174" s="55"/>
    </row>
    <row r="175" spans="1:12" s="17" customFormat="1" ht="18.75" hidden="1">
      <c r="A175" s="4"/>
      <c r="B175" s="460" t="s">
        <v>1239</v>
      </c>
      <c r="C175" s="461"/>
      <c r="D175" s="461"/>
      <c r="E175" s="461"/>
      <c r="F175" s="461"/>
      <c r="G175" s="461"/>
      <c r="H175" s="461"/>
      <c r="I175" s="462"/>
      <c r="J175" s="53"/>
      <c r="L175" s="55"/>
    </row>
    <row r="176" spans="1:12" s="17" customFormat="1" ht="18.75" hidden="1">
      <c r="A176" s="4"/>
      <c r="B176" s="463"/>
      <c r="C176" s="464"/>
      <c r="D176" s="464"/>
      <c r="E176" s="464"/>
      <c r="F176" s="464"/>
      <c r="G176" s="464"/>
      <c r="H176" s="464"/>
      <c r="I176" s="465"/>
      <c r="J176" s="53"/>
      <c r="L176" s="55"/>
    </row>
    <row r="177" spans="1:12" s="17" customFormat="1" ht="19.5" hidden="1" thickBot="1">
      <c r="A177" s="4"/>
      <c r="B177" s="466"/>
      <c r="C177" s="467"/>
      <c r="D177" s="467"/>
      <c r="E177" s="467"/>
      <c r="F177" s="467"/>
      <c r="G177" s="467"/>
      <c r="H177" s="467"/>
      <c r="I177" s="468"/>
      <c r="J177" s="53"/>
      <c r="L177" s="55"/>
    </row>
    <row r="178" spans="1:12" s="17" customFormat="1" ht="18.75" hidden="1">
      <c r="A178" s="54"/>
      <c r="B178" s="54"/>
      <c r="C178" s="54"/>
      <c r="D178" s="54"/>
      <c r="E178" s="54"/>
      <c r="F178" s="54"/>
      <c r="G178" s="54"/>
      <c r="H178" s="54"/>
      <c r="I178" s="54"/>
      <c r="J178" s="59"/>
      <c r="L178" s="55"/>
    </row>
    <row r="179" spans="1:12" s="17" customFormat="1" ht="19.5" hidden="1" thickBot="1">
      <c r="A179" s="4"/>
      <c r="B179" s="4"/>
      <c r="C179" s="4"/>
      <c r="D179" s="4"/>
      <c r="E179" s="4"/>
      <c r="F179" s="4"/>
      <c r="G179" s="4"/>
      <c r="H179" s="4"/>
      <c r="I179" s="4"/>
      <c r="J179" s="57" t="s">
        <v>1261</v>
      </c>
      <c r="L179" s="55"/>
    </row>
    <row r="180" spans="1:12" s="17" customFormat="1" ht="18.75" hidden="1" customHeight="1">
      <c r="A180" s="4"/>
      <c r="B180" s="430" t="str">
        <f>CONCATENATE('加盟校情報&amp;大会設定'!$G$5,'加盟校情報&amp;大会設定'!$H$5,'加盟校情報&amp;大会設定'!$I$5,'加盟校情報&amp;大会設定'!$J$5,)&amp;"　男子4×100mR"</f>
        <v>第45回東海学生陸上競技秋季選手権大会　男子4×100mR</v>
      </c>
      <c r="C180" s="431"/>
      <c r="D180" s="431"/>
      <c r="E180" s="431"/>
      <c r="F180" s="431"/>
      <c r="G180" s="431"/>
      <c r="H180" s="431"/>
      <c r="I180" s="432"/>
      <c r="J180" s="53"/>
      <c r="L180" s="55"/>
    </row>
    <row r="181" spans="1:12" s="17" customFormat="1" ht="19.5" hidden="1" customHeight="1" thickBot="1">
      <c r="A181" s="4"/>
      <c r="B181" s="433"/>
      <c r="C181" s="434"/>
      <c r="D181" s="434"/>
      <c r="E181" s="434"/>
      <c r="F181" s="434"/>
      <c r="G181" s="434"/>
      <c r="H181" s="434"/>
      <c r="I181" s="435"/>
      <c r="J181" s="53"/>
      <c r="L181" s="55"/>
    </row>
    <row r="182" spans="1:12" s="17" customFormat="1" ht="18.75" hidden="1">
      <c r="A182" s="4"/>
      <c r="B182" s="408" t="s">
        <v>1243</v>
      </c>
      <c r="C182" s="409"/>
      <c r="D182" s="446" t="str">
        <f>IF(基本情報登録!$D$6&gt;0,基本情報登録!$D$6,"")</f>
        <v/>
      </c>
      <c r="E182" s="447"/>
      <c r="F182" s="447"/>
      <c r="G182" s="447"/>
      <c r="H182" s="448"/>
      <c r="I182" s="58" t="s">
        <v>1277</v>
      </c>
      <c r="J182" s="53"/>
      <c r="L182" s="55"/>
    </row>
    <row r="183" spans="1:12" s="17" customFormat="1" ht="18.75" hidden="1" customHeight="1">
      <c r="A183" s="4"/>
      <c r="B183" s="415" t="s">
        <v>1</v>
      </c>
      <c r="C183" s="416"/>
      <c r="D183" s="451" t="str">
        <f>IF(基本情報登録!$D$8&gt;0,基本情報登録!$D$8,"")</f>
        <v/>
      </c>
      <c r="E183" s="452"/>
      <c r="F183" s="452"/>
      <c r="G183" s="452"/>
      <c r="H183" s="453"/>
      <c r="I183" s="449"/>
      <c r="J183" s="53"/>
      <c r="L183" s="55"/>
    </row>
    <row r="184" spans="1:12" s="17" customFormat="1" ht="19.5" hidden="1" customHeight="1" thickBot="1">
      <c r="A184" s="4"/>
      <c r="B184" s="425"/>
      <c r="C184" s="426"/>
      <c r="D184" s="454"/>
      <c r="E184" s="455"/>
      <c r="F184" s="455"/>
      <c r="G184" s="455"/>
      <c r="H184" s="456"/>
      <c r="I184" s="450"/>
      <c r="J184" s="53"/>
      <c r="L184" s="55"/>
    </row>
    <row r="185" spans="1:12" s="17" customFormat="1" ht="18.75" hidden="1">
      <c r="A185" s="4"/>
      <c r="B185" s="408" t="s">
        <v>6406</v>
      </c>
      <c r="C185" s="409"/>
      <c r="D185" s="410"/>
      <c r="E185" s="411"/>
      <c r="F185" s="411"/>
      <c r="G185" s="411"/>
      <c r="H185" s="411"/>
      <c r="I185" s="412"/>
      <c r="J185" s="53"/>
      <c r="L185" s="55"/>
    </row>
    <row r="186" spans="1:12" s="17" customFormat="1" ht="18.75" hidden="1">
      <c r="A186" s="4"/>
      <c r="B186" s="43"/>
      <c r="C186" s="44"/>
      <c r="D186" s="45"/>
      <c r="E186" s="413" t="str">
        <f>TEXT(D185,"00000")</f>
        <v>00000</v>
      </c>
      <c r="F186" s="413"/>
      <c r="G186" s="413"/>
      <c r="H186" s="413"/>
      <c r="I186" s="414"/>
      <c r="J186" s="53"/>
      <c r="L186" s="55"/>
    </row>
    <row r="187" spans="1:12" s="17" customFormat="1" ht="18.75" hidden="1" customHeight="1">
      <c r="A187" s="4"/>
      <c r="B187" s="415" t="s">
        <v>26</v>
      </c>
      <c r="C187" s="416"/>
      <c r="D187" s="419"/>
      <c r="E187" s="420"/>
      <c r="F187" s="420"/>
      <c r="G187" s="420"/>
      <c r="H187" s="420"/>
      <c r="I187" s="421"/>
      <c r="J187" s="53"/>
      <c r="L187" s="55"/>
    </row>
    <row r="188" spans="1:12" s="17" customFormat="1" ht="18.75" hidden="1" customHeight="1">
      <c r="A188" s="4"/>
      <c r="B188" s="417"/>
      <c r="C188" s="418"/>
      <c r="D188" s="422"/>
      <c r="E188" s="423"/>
      <c r="F188" s="423"/>
      <c r="G188" s="423"/>
      <c r="H188" s="423"/>
      <c r="I188" s="424"/>
      <c r="J188" s="53"/>
      <c r="L188" s="55"/>
    </row>
    <row r="189" spans="1:12" s="17" customFormat="1" ht="19.5" hidden="1" thickBot="1">
      <c r="A189" s="4"/>
      <c r="B189" s="482" t="s">
        <v>1235</v>
      </c>
      <c r="C189" s="483"/>
      <c r="D189" s="484"/>
      <c r="E189" s="485"/>
      <c r="F189" s="485"/>
      <c r="G189" s="485"/>
      <c r="H189" s="485"/>
      <c r="I189" s="486"/>
      <c r="J189" s="53"/>
      <c r="L189" s="55"/>
    </row>
    <row r="190" spans="1:12" s="17" customFormat="1" ht="18.75" hidden="1">
      <c r="A190" s="4"/>
      <c r="B190" s="471" t="s">
        <v>1236</v>
      </c>
      <c r="C190" s="472"/>
      <c r="D190" s="472"/>
      <c r="E190" s="472"/>
      <c r="F190" s="472"/>
      <c r="G190" s="472"/>
      <c r="H190" s="472"/>
      <c r="I190" s="473"/>
      <c r="J190" s="53"/>
      <c r="L190" s="55"/>
    </row>
    <row r="191" spans="1:12" s="17" customFormat="1" ht="19.5" hidden="1" thickBot="1">
      <c r="A191" s="4"/>
      <c r="B191" s="46" t="s">
        <v>1240</v>
      </c>
      <c r="C191" s="47" t="s">
        <v>16</v>
      </c>
      <c r="D191" s="47" t="s">
        <v>1241</v>
      </c>
      <c r="E191" s="474" t="s">
        <v>1237</v>
      </c>
      <c r="F191" s="475"/>
      <c r="G191" s="47" t="s">
        <v>1242</v>
      </c>
      <c r="H191" s="47" t="s">
        <v>47</v>
      </c>
      <c r="I191" s="48" t="s">
        <v>1238</v>
      </c>
      <c r="J191" s="53"/>
      <c r="L191" s="55"/>
    </row>
    <row r="192" spans="1:12" s="17" customFormat="1" ht="19.5" hidden="1" customHeight="1" thickTop="1">
      <c r="A192" s="4"/>
      <c r="B192" s="476">
        <v>1</v>
      </c>
      <c r="C192" s="477"/>
      <c r="D192" s="477" t="str">
        <f>IF(C192&gt;0,VLOOKUP(C192,男子登録情報!$A$2:$H$1688,2,0),"")</f>
        <v/>
      </c>
      <c r="E192" s="478" t="str">
        <f>IF(C192&gt;0,VLOOKUP(C192,男子登録情報!$A$2:$H$1688,3,0),"")</f>
        <v/>
      </c>
      <c r="F192" s="479"/>
      <c r="G192" s="477" t="str">
        <f>IF(C192&gt;0,VLOOKUP(C192,男子登録情報!$A$2:$H$1688,4,0),"")</f>
        <v/>
      </c>
      <c r="H192" s="477" t="str">
        <f>IF(C192&gt;0,VLOOKUP(C192,男子登録情報!$A$2:$H$1688,8,0),"")</f>
        <v/>
      </c>
      <c r="I192" s="481" t="str">
        <f>IF(C192&gt;0,VLOOKUP(C192,男子登録情報!$A$2:$H$1688,5,0),"")</f>
        <v/>
      </c>
      <c r="J192" s="53"/>
      <c r="L192" s="55"/>
    </row>
    <row r="193" spans="1:12" s="17" customFormat="1" ht="18.75" hidden="1" customHeight="1">
      <c r="A193" s="4"/>
      <c r="B193" s="444"/>
      <c r="C193" s="439"/>
      <c r="D193" s="439"/>
      <c r="E193" s="422"/>
      <c r="F193" s="480"/>
      <c r="G193" s="439"/>
      <c r="H193" s="439"/>
      <c r="I193" s="427"/>
      <c r="J193" s="53"/>
      <c r="L193" s="55"/>
    </row>
    <row r="194" spans="1:12" s="17" customFormat="1" ht="18.75" hidden="1" customHeight="1">
      <c r="A194" s="4"/>
      <c r="B194" s="487">
        <v>2</v>
      </c>
      <c r="C194" s="488"/>
      <c r="D194" s="488" t="str">
        <f>IF(C194,VLOOKUP(C194,男子登録情報!$A$2:$H$1688,2,0),"")</f>
        <v/>
      </c>
      <c r="E194" s="419" t="str">
        <f>IF(C194&gt;0,VLOOKUP(C194,男子登録情報!$A$2:$H$1688,3,0),"")</f>
        <v/>
      </c>
      <c r="F194" s="489"/>
      <c r="G194" s="488" t="str">
        <f>IF(C194&gt;0,VLOOKUP(C194,男子登録情報!$A$2:$H$1688,4,0),"")</f>
        <v/>
      </c>
      <c r="H194" s="488" t="str">
        <f>IF(C194&gt;0,VLOOKUP(C194,男子登録情報!$A$2:$H$1688,8,0),"")</f>
        <v/>
      </c>
      <c r="I194" s="449" t="str">
        <f>IF(C194&gt;0,VLOOKUP(C194,男子登録情報!$A$2:$H$1688,5,0),"")</f>
        <v/>
      </c>
      <c r="J194" s="53"/>
      <c r="L194" s="55"/>
    </row>
    <row r="195" spans="1:12" s="17" customFormat="1" ht="18.75" hidden="1" customHeight="1">
      <c r="A195" s="4"/>
      <c r="B195" s="444"/>
      <c r="C195" s="439"/>
      <c r="D195" s="439"/>
      <c r="E195" s="422"/>
      <c r="F195" s="480"/>
      <c r="G195" s="439"/>
      <c r="H195" s="439"/>
      <c r="I195" s="427"/>
      <c r="J195" s="53"/>
      <c r="L195" s="55"/>
    </row>
    <row r="196" spans="1:12" s="17" customFormat="1" ht="18.75" hidden="1" customHeight="1">
      <c r="A196" s="4"/>
      <c r="B196" s="487">
        <v>3</v>
      </c>
      <c r="C196" s="488"/>
      <c r="D196" s="488" t="str">
        <f>IF(C196,VLOOKUP(C196,男子登録情報!$A$2:$H$1688,2,0),"")</f>
        <v/>
      </c>
      <c r="E196" s="419" t="str">
        <f>IF(C196&gt;0,VLOOKUP(C196,男子登録情報!$A$2:$H$1688,3,0),"")</f>
        <v/>
      </c>
      <c r="F196" s="489"/>
      <c r="G196" s="488" t="str">
        <f>IF(C196&gt;0,VLOOKUP(C196,男子登録情報!$A$2:$H$1688,4,0),"")</f>
        <v/>
      </c>
      <c r="H196" s="488" t="str">
        <f>IF(C196&gt;0,VLOOKUP(C196,男子登録情報!$A$2:$H$1688,8,0),"")</f>
        <v/>
      </c>
      <c r="I196" s="449" t="str">
        <f>IF(C196&gt;0,VLOOKUP(C196,男子登録情報!$A$2:$H$1688,5,0),"")</f>
        <v/>
      </c>
      <c r="J196" s="53"/>
      <c r="L196" s="55"/>
    </row>
    <row r="197" spans="1:12" s="17" customFormat="1" ht="18.75" hidden="1" customHeight="1">
      <c r="A197" s="4"/>
      <c r="B197" s="444"/>
      <c r="C197" s="439"/>
      <c r="D197" s="439"/>
      <c r="E197" s="422"/>
      <c r="F197" s="480"/>
      <c r="G197" s="439"/>
      <c r="H197" s="439"/>
      <c r="I197" s="427"/>
      <c r="J197" s="53"/>
      <c r="L197" s="55"/>
    </row>
    <row r="198" spans="1:12" s="17" customFormat="1" ht="18.75" hidden="1" customHeight="1">
      <c r="A198" s="4"/>
      <c r="B198" s="487">
        <v>4</v>
      </c>
      <c r="C198" s="488"/>
      <c r="D198" s="488" t="str">
        <f>IF(C198,VLOOKUP(C198,男子登録情報!$A$2:$H$1688,2,0),"")</f>
        <v/>
      </c>
      <c r="E198" s="419" t="str">
        <f>IF(C198&gt;0,VLOOKUP(C198,男子登録情報!$A$2:$H$1688,3,0),"")</f>
        <v/>
      </c>
      <c r="F198" s="489"/>
      <c r="G198" s="488" t="str">
        <f>IF(C198&gt;0,VLOOKUP(C198,男子登録情報!$A$2:$H$1688,4,0),"")</f>
        <v/>
      </c>
      <c r="H198" s="488" t="str">
        <f>IF(C198&gt;0,VLOOKUP(C198,男子登録情報!$A$2:$H$1688,8,0),"")</f>
        <v/>
      </c>
      <c r="I198" s="449" t="str">
        <f>IF(C198&gt;0,VLOOKUP(C198,男子登録情報!$A$2:$H$1688,5,0),"")</f>
        <v/>
      </c>
      <c r="J198" s="53"/>
      <c r="L198" s="55"/>
    </row>
    <row r="199" spans="1:12" s="17" customFormat="1" ht="18.75" hidden="1" customHeight="1">
      <c r="A199" s="4"/>
      <c r="B199" s="444"/>
      <c r="C199" s="439"/>
      <c r="D199" s="439"/>
      <c r="E199" s="422"/>
      <c r="F199" s="480"/>
      <c r="G199" s="439"/>
      <c r="H199" s="439"/>
      <c r="I199" s="427"/>
      <c r="J199" s="53"/>
      <c r="L199" s="55"/>
    </row>
    <row r="200" spans="1:12" s="17" customFormat="1" ht="18.75" hidden="1" customHeight="1">
      <c r="A200" s="4"/>
      <c r="B200" s="487">
        <v>5</v>
      </c>
      <c r="C200" s="488"/>
      <c r="D200" s="488" t="str">
        <f>IF(C200,VLOOKUP(C200,男子登録情報!$A$2:$H$1688,2,0),"")</f>
        <v/>
      </c>
      <c r="E200" s="419" t="str">
        <f>IF(C200&gt;0,VLOOKUP(C200,男子登録情報!$A$2:$H$1688,3,0),"")</f>
        <v/>
      </c>
      <c r="F200" s="489"/>
      <c r="G200" s="488" t="str">
        <f>IF(C200&gt;0,VLOOKUP(C200,男子登録情報!$A$2:$H$1688,4,0),"")</f>
        <v/>
      </c>
      <c r="H200" s="488" t="str">
        <f>IF(C200&gt;0,VLOOKUP(C200,男子登録情報!$A$2:$H$1688,8,0),"")</f>
        <v/>
      </c>
      <c r="I200" s="449" t="str">
        <f>IF(C200&gt;0,VLOOKUP(C200,男子登録情報!$A$2:$H$1688,5,0),"")</f>
        <v/>
      </c>
      <c r="J200" s="53"/>
      <c r="L200" s="55"/>
    </row>
    <row r="201" spans="1:12" s="17" customFormat="1" ht="18.75" hidden="1" customHeight="1">
      <c r="A201" s="4"/>
      <c r="B201" s="444"/>
      <c r="C201" s="439"/>
      <c r="D201" s="439"/>
      <c r="E201" s="422"/>
      <c r="F201" s="480"/>
      <c r="G201" s="439"/>
      <c r="H201" s="439"/>
      <c r="I201" s="427"/>
      <c r="J201" s="53"/>
      <c r="L201" s="55"/>
    </row>
    <row r="202" spans="1:12" s="17" customFormat="1" ht="18.75" hidden="1" customHeight="1">
      <c r="A202" s="4"/>
      <c r="B202" s="487">
        <v>6</v>
      </c>
      <c r="C202" s="488"/>
      <c r="D202" s="488" t="str">
        <f>IF(C202,VLOOKUP(C202,男子登録情報!$A$2:$H$1688,2,0),"")</f>
        <v/>
      </c>
      <c r="E202" s="419" t="str">
        <f>IF(C202&gt;0,VLOOKUP(C202,男子登録情報!$A$2:$H$1688,3,0),"")</f>
        <v/>
      </c>
      <c r="F202" s="489"/>
      <c r="G202" s="488" t="str">
        <f>IF(C202&gt;0,VLOOKUP(C202,男子登録情報!$A$2:$H$1688,4,0),"")</f>
        <v/>
      </c>
      <c r="H202" s="488" t="str">
        <f>IF(C202&gt;0,VLOOKUP(C202,男子登録情報!$A$2:$H$1688,8,0),"")</f>
        <v/>
      </c>
      <c r="I202" s="449" t="str">
        <f>IF(C202&gt;0,VLOOKUP(C202,男子登録情報!$A$2:$H$1688,5,0),"")</f>
        <v/>
      </c>
      <c r="J202" s="53"/>
      <c r="L202" s="55"/>
    </row>
    <row r="203" spans="1:12" s="17" customFormat="1" ht="19.5" hidden="1" customHeight="1" thickBot="1">
      <c r="A203" s="4"/>
      <c r="B203" s="490"/>
      <c r="C203" s="470"/>
      <c r="D203" s="470"/>
      <c r="E203" s="491"/>
      <c r="F203" s="492"/>
      <c r="G203" s="470"/>
      <c r="H203" s="470"/>
      <c r="I203" s="450"/>
      <c r="J203" s="53"/>
      <c r="L203" s="55"/>
    </row>
    <row r="204" spans="1:12" s="17" customFormat="1" ht="18.75" hidden="1">
      <c r="A204" s="4"/>
      <c r="B204" s="460" t="s">
        <v>1239</v>
      </c>
      <c r="C204" s="461"/>
      <c r="D204" s="461"/>
      <c r="E204" s="461"/>
      <c r="F204" s="461"/>
      <c r="G204" s="461"/>
      <c r="H204" s="461"/>
      <c r="I204" s="462"/>
      <c r="J204" s="53"/>
      <c r="L204" s="55"/>
    </row>
    <row r="205" spans="1:12" s="17" customFormat="1" ht="18.75" hidden="1">
      <c r="A205" s="4"/>
      <c r="B205" s="463"/>
      <c r="C205" s="464"/>
      <c r="D205" s="464"/>
      <c r="E205" s="464"/>
      <c r="F205" s="464"/>
      <c r="G205" s="464"/>
      <c r="H205" s="464"/>
      <c r="I205" s="465"/>
      <c r="J205" s="53"/>
      <c r="L205" s="55"/>
    </row>
    <row r="206" spans="1:12" s="17" customFormat="1" ht="19.5" hidden="1" thickBot="1">
      <c r="A206" s="4"/>
      <c r="B206" s="466"/>
      <c r="C206" s="467"/>
      <c r="D206" s="467"/>
      <c r="E206" s="467"/>
      <c r="F206" s="467"/>
      <c r="G206" s="467"/>
      <c r="H206" s="467"/>
      <c r="I206" s="468"/>
      <c r="J206" s="53"/>
      <c r="L206" s="55"/>
    </row>
    <row r="207" spans="1:12" s="17" customFormat="1" ht="18.75" hidden="1">
      <c r="A207" s="54"/>
      <c r="B207" s="54"/>
      <c r="C207" s="54"/>
      <c r="D207" s="54"/>
      <c r="E207" s="54"/>
      <c r="F207" s="54"/>
      <c r="G207" s="54"/>
      <c r="H207" s="54"/>
      <c r="I207" s="54"/>
      <c r="J207" s="59"/>
      <c r="L207" s="55"/>
    </row>
    <row r="208" spans="1:12" s="17" customFormat="1" ht="19.5" hidden="1" thickBot="1">
      <c r="A208" s="4"/>
      <c r="B208" s="4"/>
      <c r="C208" s="4"/>
      <c r="D208" s="4"/>
      <c r="E208" s="4"/>
      <c r="F208" s="4"/>
      <c r="G208" s="4"/>
      <c r="H208" s="4"/>
      <c r="I208" s="4"/>
      <c r="J208" s="57" t="s">
        <v>1262</v>
      </c>
      <c r="L208" s="55"/>
    </row>
    <row r="209" spans="1:12" s="17" customFormat="1" ht="18.75" hidden="1" customHeight="1">
      <c r="A209" s="4"/>
      <c r="B209" s="430" t="str">
        <f>CONCATENATE('加盟校情報&amp;大会設定'!$G$5,'加盟校情報&amp;大会設定'!$H$5,'加盟校情報&amp;大会設定'!$I$5,'加盟校情報&amp;大会設定'!$J$5,)&amp;"　男子4×100mR"</f>
        <v>第45回東海学生陸上競技秋季選手権大会　男子4×100mR</v>
      </c>
      <c r="C209" s="431"/>
      <c r="D209" s="431"/>
      <c r="E209" s="431"/>
      <c r="F209" s="431"/>
      <c r="G209" s="431"/>
      <c r="H209" s="431"/>
      <c r="I209" s="432"/>
      <c r="J209" s="53"/>
      <c r="L209" s="55"/>
    </row>
    <row r="210" spans="1:12" s="17" customFormat="1" ht="19.5" hidden="1" customHeight="1" thickBot="1">
      <c r="A210" s="4"/>
      <c r="B210" s="433"/>
      <c r="C210" s="434"/>
      <c r="D210" s="434"/>
      <c r="E210" s="434"/>
      <c r="F210" s="434"/>
      <c r="G210" s="434"/>
      <c r="H210" s="434"/>
      <c r="I210" s="435"/>
      <c r="J210" s="53"/>
      <c r="L210" s="55"/>
    </row>
    <row r="211" spans="1:12" s="17" customFormat="1" ht="18.75" hidden="1">
      <c r="A211" s="4"/>
      <c r="B211" s="408" t="s">
        <v>1243</v>
      </c>
      <c r="C211" s="409"/>
      <c r="D211" s="446" t="str">
        <f>IF(基本情報登録!$D$6&gt;0,基本情報登録!$D$6,"")</f>
        <v/>
      </c>
      <c r="E211" s="447"/>
      <c r="F211" s="447"/>
      <c r="G211" s="447"/>
      <c r="H211" s="448"/>
      <c r="I211" s="58" t="s">
        <v>1277</v>
      </c>
      <c r="J211" s="53"/>
      <c r="L211" s="55"/>
    </row>
    <row r="212" spans="1:12" s="17" customFormat="1" ht="18.75" hidden="1" customHeight="1">
      <c r="A212" s="4"/>
      <c r="B212" s="415" t="s">
        <v>1</v>
      </c>
      <c r="C212" s="416"/>
      <c r="D212" s="451" t="str">
        <f>IF(基本情報登録!$D$8&gt;0,基本情報登録!$D$8,"")</f>
        <v/>
      </c>
      <c r="E212" s="452"/>
      <c r="F212" s="452"/>
      <c r="G212" s="452"/>
      <c r="H212" s="453"/>
      <c r="I212" s="449"/>
      <c r="J212" s="53"/>
      <c r="L212" s="55"/>
    </row>
    <row r="213" spans="1:12" s="17" customFormat="1" ht="19.5" hidden="1" customHeight="1" thickBot="1">
      <c r="A213" s="4"/>
      <c r="B213" s="425"/>
      <c r="C213" s="426"/>
      <c r="D213" s="454"/>
      <c r="E213" s="455"/>
      <c r="F213" s="455"/>
      <c r="G213" s="455"/>
      <c r="H213" s="456"/>
      <c r="I213" s="450"/>
      <c r="J213" s="53"/>
      <c r="L213" s="55"/>
    </row>
    <row r="214" spans="1:12" s="17" customFormat="1" ht="18.75" hidden="1">
      <c r="A214" s="4"/>
      <c r="B214" s="408" t="s">
        <v>6406</v>
      </c>
      <c r="C214" s="409"/>
      <c r="D214" s="410"/>
      <c r="E214" s="411"/>
      <c r="F214" s="411"/>
      <c r="G214" s="411"/>
      <c r="H214" s="411"/>
      <c r="I214" s="412"/>
      <c r="J214" s="53"/>
      <c r="L214" s="55"/>
    </row>
    <row r="215" spans="1:12" s="17" customFormat="1" ht="18.75" hidden="1">
      <c r="A215" s="4"/>
      <c r="B215" s="43"/>
      <c r="C215" s="44"/>
      <c r="D215" s="45"/>
      <c r="E215" s="413" t="str">
        <f>TEXT(D214,"00000")</f>
        <v>00000</v>
      </c>
      <c r="F215" s="413"/>
      <c r="G215" s="413"/>
      <c r="H215" s="413"/>
      <c r="I215" s="414"/>
      <c r="J215" s="53"/>
      <c r="L215" s="55"/>
    </row>
    <row r="216" spans="1:12" s="17" customFormat="1" ht="18.75" hidden="1" customHeight="1">
      <c r="A216" s="4"/>
      <c r="B216" s="415" t="s">
        <v>26</v>
      </c>
      <c r="C216" s="416"/>
      <c r="D216" s="419"/>
      <c r="E216" s="420"/>
      <c r="F216" s="420"/>
      <c r="G216" s="420"/>
      <c r="H216" s="420"/>
      <c r="I216" s="421"/>
      <c r="J216" s="53"/>
      <c r="L216" s="55"/>
    </row>
    <row r="217" spans="1:12" s="17" customFormat="1" ht="18.75" hidden="1" customHeight="1">
      <c r="A217" s="4"/>
      <c r="B217" s="417"/>
      <c r="C217" s="418"/>
      <c r="D217" s="422"/>
      <c r="E217" s="423"/>
      <c r="F217" s="423"/>
      <c r="G217" s="423"/>
      <c r="H217" s="423"/>
      <c r="I217" s="424"/>
      <c r="J217" s="53"/>
      <c r="L217" s="55"/>
    </row>
    <row r="218" spans="1:12" s="17" customFormat="1" ht="19.5" hidden="1" thickBot="1">
      <c r="A218" s="4"/>
      <c r="B218" s="482" t="s">
        <v>1235</v>
      </c>
      <c r="C218" s="483"/>
      <c r="D218" s="484"/>
      <c r="E218" s="485"/>
      <c r="F218" s="485"/>
      <c r="G218" s="485"/>
      <c r="H218" s="485"/>
      <c r="I218" s="486"/>
      <c r="J218" s="53"/>
      <c r="L218" s="55"/>
    </row>
    <row r="219" spans="1:12" s="17" customFormat="1" ht="18.75" hidden="1">
      <c r="A219" s="4"/>
      <c r="B219" s="471" t="s">
        <v>1236</v>
      </c>
      <c r="C219" s="472"/>
      <c r="D219" s="472"/>
      <c r="E219" s="472"/>
      <c r="F219" s="472"/>
      <c r="G219" s="472"/>
      <c r="H219" s="472"/>
      <c r="I219" s="473"/>
      <c r="J219" s="53"/>
      <c r="L219" s="55"/>
    </row>
    <row r="220" spans="1:12" s="17" customFormat="1" ht="19.5" hidden="1" thickBot="1">
      <c r="A220" s="4"/>
      <c r="B220" s="46" t="s">
        <v>1240</v>
      </c>
      <c r="C220" s="47" t="s">
        <v>16</v>
      </c>
      <c r="D220" s="47" t="s">
        <v>1241</v>
      </c>
      <c r="E220" s="474" t="s">
        <v>1237</v>
      </c>
      <c r="F220" s="475"/>
      <c r="G220" s="47" t="s">
        <v>1242</v>
      </c>
      <c r="H220" s="47" t="s">
        <v>47</v>
      </c>
      <c r="I220" s="48" t="s">
        <v>1238</v>
      </c>
      <c r="J220" s="53"/>
      <c r="L220" s="55"/>
    </row>
    <row r="221" spans="1:12" s="17" customFormat="1" ht="19.5" hidden="1" customHeight="1" thickTop="1">
      <c r="A221" s="4"/>
      <c r="B221" s="476">
        <v>1</v>
      </c>
      <c r="C221" s="477"/>
      <c r="D221" s="477" t="str">
        <f>IF(C221&gt;0,VLOOKUP(C221,男子登録情報!$A$2:$H$1688,2,0),"")</f>
        <v/>
      </c>
      <c r="E221" s="478" t="str">
        <f>IF(C221&gt;0,VLOOKUP(C221,男子登録情報!$A$2:$H$1688,3,0),"")</f>
        <v/>
      </c>
      <c r="F221" s="479"/>
      <c r="G221" s="477" t="str">
        <f>IF(C221&gt;0,VLOOKUP(C221,男子登録情報!$A$2:$H$1688,4,0),"")</f>
        <v/>
      </c>
      <c r="H221" s="477" t="str">
        <f>IF(C221&gt;0,VLOOKUP(C221,男子登録情報!$A$2:$H$1688,8,0),"")</f>
        <v/>
      </c>
      <c r="I221" s="481" t="str">
        <f>IF(C221&gt;0,VLOOKUP(C221,男子登録情報!$A$2:$H$1688,5,0),"")</f>
        <v/>
      </c>
      <c r="J221" s="53"/>
      <c r="L221" s="55"/>
    </row>
    <row r="222" spans="1:12" s="17" customFormat="1" ht="18.75" hidden="1" customHeight="1">
      <c r="A222" s="4"/>
      <c r="B222" s="444"/>
      <c r="C222" s="439"/>
      <c r="D222" s="439"/>
      <c r="E222" s="422"/>
      <c r="F222" s="480"/>
      <c r="G222" s="439"/>
      <c r="H222" s="439"/>
      <c r="I222" s="427"/>
      <c r="J222" s="53"/>
      <c r="L222" s="55"/>
    </row>
    <row r="223" spans="1:12" s="17" customFormat="1" ht="18.75" hidden="1" customHeight="1">
      <c r="A223" s="4"/>
      <c r="B223" s="487">
        <v>2</v>
      </c>
      <c r="C223" s="488"/>
      <c r="D223" s="488" t="str">
        <f>IF(C223,VLOOKUP(C223,男子登録情報!$A$2:$H$1688,2,0),"")</f>
        <v/>
      </c>
      <c r="E223" s="419" t="str">
        <f>IF(C223&gt;0,VLOOKUP(C223,男子登録情報!$A$2:$H$1688,3,0),"")</f>
        <v/>
      </c>
      <c r="F223" s="489"/>
      <c r="G223" s="488" t="str">
        <f>IF(C223&gt;0,VLOOKUP(C223,男子登録情報!$A$2:$H$1688,4,0),"")</f>
        <v/>
      </c>
      <c r="H223" s="488" t="str">
        <f>IF(C223&gt;0,VLOOKUP(C223,男子登録情報!$A$2:$H$1688,8,0),"")</f>
        <v/>
      </c>
      <c r="I223" s="449" t="str">
        <f>IF(C223&gt;0,VLOOKUP(C223,男子登録情報!$A$2:$H$1688,5,0),"")</f>
        <v/>
      </c>
      <c r="J223" s="53"/>
      <c r="L223" s="55"/>
    </row>
    <row r="224" spans="1:12" s="17" customFormat="1" ht="18.75" hidden="1" customHeight="1">
      <c r="A224" s="4"/>
      <c r="B224" s="444"/>
      <c r="C224" s="439"/>
      <c r="D224" s="439"/>
      <c r="E224" s="422"/>
      <c r="F224" s="480"/>
      <c r="G224" s="439"/>
      <c r="H224" s="439"/>
      <c r="I224" s="427"/>
      <c r="J224" s="53"/>
      <c r="L224" s="55"/>
    </row>
    <row r="225" spans="1:12" s="17" customFormat="1" ht="18.75" hidden="1" customHeight="1">
      <c r="A225" s="4"/>
      <c r="B225" s="487">
        <v>3</v>
      </c>
      <c r="C225" s="488"/>
      <c r="D225" s="488" t="str">
        <f>IF(C225,VLOOKUP(C225,男子登録情報!$A$2:$H$1688,2,0),"")</f>
        <v/>
      </c>
      <c r="E225" s="419" t="str">
        <f>IF(C225&gt;0,VLOOKUP(C225,男子登録情報!$A$2:$H$1688,3,0),"")</f>
        <v/>
      </c>
      <c r="F225" s="489"/>
      <c r="G225" s="488" t="str">
        <f>IF(C225&gt;0,VLOOKUP(C225,男子登録情報!$A$2:$H$1688,4,0),"")</f>
        <v/>
      </c>
      <c r="H225" s="488" t="str">
        <f>IF(C225&gt;0,VLOOKUP(C225,男子登録情報!$A$2:$H$1688,8,0),"")</f>
        <v/>
      </c>
      <c r="I225" s="449" t="str">
        <f>IF(C225&gt;0,VLOOKUP(C225,男子登録情報!$A$2:$H$1688,5,0),"")</f>
        <v/>
      </c>
      <c r="J225" s="53"/>
      <c r="L225" s="55"/>
    </row>
    <row r="226" spans="1:12" s="17" customFormat="1" ht="18.75" hidden="1" customHeight="1">
      <c r="A226" s="4"/>
      <c r="B226" s="444"/>
      <c r="C226" s="439"/>
      <c r="D226" s="439"/>
      <c r="E226" s="422"/>
      <c r="F226" s="480"/>
      <c r="G226" s="439"/>
      <c r="H226" s="439"/>
      <c r="I226" s="427"/>
      <c r="J226" s="53"/>
      <c r="L226" s="55"/>
    </row>
    <row r="227" spans="1:12" s="17" customFormat="1" ht="18.75" hidden="1" customHeight="1">
      <c r="A227" s="4"/>
      <c r="B227" s="487">
        <v>4</v>
      </c>
      <c r="C227" s="488"/>
      <c r="D227" s="488" t="str">
        <f>IF(C227,VLOOKUP(C227,男子登録情報!$A$2:$H$1688,2,0),"")</f>
        <v/>
      </c>
      <c r="E227" s="419" t="str">
        <f>IF(C227&gt;0,VLOOKUP(C227,男子登録情報!$A$2:$H$1688,3,0),"")</f>
        <v/>
      </c>
      <c r="F227" s="489"/>
      <c r="G227" s="488" t="str">
        <f>IF(C227&gt;0,VLOOKUP(C227,男子登録情報!$A$2:$H$1688,4,0),"")</f>
        <v/>
      </c>
      <c r="H227" s="488" t="str">
        <f>IF(C227&gt;0,VLOOKUP(C227,男子登録情報!$A$2:$H$1688,8,0),"")</f>
        <v/>
      </c>
      <c r="I227" s="449" t="str">
        <f>IF(C227&gt;0,VLOOKUP(C227,男子登録情報!$A$2:$H$1688,5,0),"")</f>
        <v/>
      </c>
      <c r="J227" s="53"/>
      <c r="L227" s="55"/>
    </row>
    <row r="228" spans="1:12" s="17" customFormat="1" ht="18.75" hidden="1" customHeight="1">
      <c r="A228" s="4"/>
      <c r="B228" s="444"/>
      <c r="C228" s="439"/>
      <c r="D228" s="439"/>
      <c r="E228" s="422"/>
      <c r="F228" s="480"/>
      <c r="G228" s="439"/>
      <c r="H228" s="439"/>
      <c r="I228" s="427"/>
      <c r="J228" s="53"/>
      <c r="L228" s="55"/>
    </row>
    <row r="229" spans="1:12" s="17" customFormat="1" ht="18.75" hidden="1" customHeight="1">
      <c r="A229" s="4"/>
      <c r="B229" s="487">
        <v>5</v>
      </c>
      <c r="C229" s="488"/>
      <c r="D229" s="488" t="str">
        <f>IF(C229,VLOOKUP(C229,男子登録情報!$A$2:$H$1688,2,0),"")</f>
        <v/>
      </c>
      <c r="E229" s="419" t="str">
        <f>IF(C229&gt;0,VLOOKUP(C229,男子登録情報!$A$2:$H$1688,3,0),"")</f>
        <v/>
      </c>
      <c r="F229" s="489"/>
      <c r="G229" s="488" t="str">
        <f>IF(C229&gt;0,VLOOKUP(C229,男子登録情報!$A$2:$H$1688,4,0),"")</f>
        <v/>
      </c>
      <c r="H229" s="488" t="str">
        <f>IF(C229&gt;0,VLOOKUP(C229,男子登録情報!$A$2:$H$1688,8,0),"")</f>
        <v/>
      </c>
      <c r="I229" s="449" t="str">
        <f>IF(C229&gt;0,VLOOKUP(C229,男子登録情報!$A$2:$H$1688,5,0),"")</f>
        <v/>
      </c>
      <c r="J229" s="53"/>
      <c r="L229" s="55"/>
    </row>
    <row r="230" spans="1:12" s="17" customFormat="1" ht="18.75" hidden="1" customHeight="1">
      <c r="A230" s="4"/>
      <c r="B230" s="444"/>
      <c r="C230" s="439"/>
      <c r="D230" s="439"/>
      <c r="E230" s="422"/>
      <c r="F230" s="480"/>
      <c r="G230" s="439"/>
      <c r="H230" s="439"/>
      <c r="I230" s="427"/>
      <c r="J230" s="53"/>
      <c r="L230" s="55"/>
    </row>
    <row r="231" spans="1:12" s="17" customFormat="1" ht="18.75" hidden="1" customHeight="1">
      <c r="A231" s="4"/>
      <c r="B231" s="487">
        <v>6</v>
      </c>
      <c r="C231" s="488"/>
      <c r="D231" s="488" t="str">
        <f>IF(C231,VLOOKUP(C231,男子登録情報!$A$2:$H$1688,2,0),"")</f>
        <v/>
      </c>
      <c r="E231" s="419" t="str">
        <f>IF(C231&gt;0,VLOOKUP(C231,男子登録情報!$A$2:$H$1688,3,0),"")</f>
        <v/>
      </c>
      <c r="F231" s="489"/>
      <c r="G231" s="488" t="str">
        <f>IF(C231&gt;0,VLOOKUP(C231,男子登録情報!$A$2:$H$1688,4,0),"")</f>
        <v/>
      </c>
      <c r="H231" s="488" t="str">
        <f>IF(C231&gt;0,VLOOKUP(C231,男子登録情報!$A$2:$H$1688,8,0),"")</f>
        <v/>
      </c>
      <c r="I231" s="449" t="str">
        <f>IF(C231&gt;0,VLOOKUP(C231,男子登録情報!$A$2:$H$1688,5,0),"")</f>
        <v/>
      </c>
      <c r="J231" s="53"/>
      <c r="L231" s="55"/>
    </row>
    <row r="232" spans="1:12" s="17" customFormat="1" ht="19.5" hidden="1" customHeight="1" thickBot="1">
      <c r="A232" s="4"/>
      <c r="B232" s="490"/>
      <c r="C232" s="470"/>
      <c r="D232" s="470"/>
      <c r="E232" s="491"/>
      <c r="F232" s="492"/>
      <c r="G232" s="470"/>
      <c r="H232" s="470"/>
      <c r="I232" s="450"/>
      <c r="J232" s="53"/>
      <c r="L232" s="55"/>
    </row>
    <row r="233" spans="1:12" s="17" customFormat="1" ht="18.75" hidden="1">
      <c r="A233" s="4"/>
      <c r="B233" s="460" t="s">
        <v>1239</v>
      </c>
      <c r="C233" s="461"/>
      <c r="D233" s="461"/>
      <c r="E233" s="461"/>
      <c r="F233" s="461"/>
      <c r="G233" s="461"/>
      <c r="H233" s="461"/>
      <c r="I233" s="462"/>
      <c r="J233" s="53"/>
      <c r="L233" s="55"/>
    </row>
    <row r="234" spans="1:12" s="17" customFormat="1" ht="18.75" hidden="1">
      <c r="A234" s="4"/>
      <c r="B234" s="463"/>
      <c r="C234" s="464"/>
      <c r="D234" s="464"/>
      <c r="E234" s="464"/>
      <c r="F234" s="464"/>
      <c r="G234" s="464"/>
      <c r="H234" s="464"/>
      <c r="I234" s="465"/>
      <c r="J234" s="53"/>
      <c r="L234" s="55"/>
    </row>
    <row r="235" spans="1:12" s="17" customFormat="1" ht="19.5" hidden="1" thickBot="1">
      <c r="A235" s="4"/>
      <c r="B235" s="466"/>
      <c r="C235" s="467"/>
      <c r="D235" s="467"/>
      <c r="E235" s="467"/>
      <c r="F235" s="467"/>
      <c r="G235" s="467"/>
      <c r="H235" s="467"/>
      <c r="I235" s="468"/>
      <c r="J235" s="53"/>
      <c r="L235" s="55"/>
    </row>
    <row r="236" spans="1:12" s="17" customFormat="1" ht="18.75" hidden="1">
      <c r="A236" s="54"/>
      <c r="B236" s="54"/>
      <c r="C236" s="54"/>
      <c r="D236" s="54"/>
      <c r="E236" s="54"/>
      <c r="F236" s="54"/>
      <c r="G236" s="54"/>
      <c r="H236" s="54"/>
      <c r="I236" s="54"/>
      <c r="J236" s="59"/>
      <c r="L236" s="55"/>
    </row>
    <row r="237" spans="1:12" s="17" customFormat="1" ht="19.5" hidden="1" thickBot="1">
      <c r="A237" s="4"/>
      <c r="B237" s="4"/>
      <c r="C237" s="4"/>
      <c r="D237" s="4"/>
      <c r="E237" s="4"/>
      <c r="F237" s="4"/>
      <c r="G237" s="4"/>
      <c r="H237" s="4"/>
      <c r="I237" s="4"/>
      <c r="J237" s="57" t="s">
        <v>1263</v>
      </c>
      <c r="L237" s="55"/>
    </row>
    <row r="238" spans="1:12" s="17" customFormat="1" ht="18.75" hidden="1" customHeight="1">
      <c r="A238" s="4"/>
      <c r="B238" s="430" t="str">
        <f>CONCATENATE('加盟校情報&amp;大会設定'!$G$5,'加盟校情報&amp;大会設定'!$H$5,'加盟校情報&amp;大会設定'!$I$5,'加盟校情報&amp;大会設定'!$J$5,)&amp;"　男子4×100mR"</f>
        <v>第45回東海学生陸上競技秋季選手権大会　男子4×100mR</v>
      </c>
      <c r="C238" s="431"/>
      <c r="D238" s="431"/>
      <c r="E238" s="431"/>
      <c r="F238" s="431"/>
      <c r="G238" s="431"/>
      <c r="H238" s="431"/>
      <c r="I238" s="432"/>
      <c r="J238" s="53"/>
      <c r="L238" s="55"/>
    </row>
    <row r="239" spans="1:12" s="17" customFormat="1" ht="19.5" hidden="1" customHeight="1" thickBot="1">
      <c r="A239" s="4"/>
      <c r="B239" s="433"/>
      <c r="C239" s="434"/>
      <c r="D239" s="434"/>
      <c r="E239" s="434"/>
      <c r="F239" s="434"/>
      <c r="G239" s="434"/>
      <c r="H239" s="434"/>
      <c r="I239" s="435"/>
      <c r="J239" s="53"/>
      <c r="L239" s="55"/>
    </row>
    <row r="240" spans="1:12" s="17" customFormat="1" ht="18.75" hidden="1">
      <c r="A240" s="4"/>
      <c r="B240" s="408" t="s">
        <v>1243</v>
      </c>
      <c r="C240" s="409"/>
      <c r="D240" s="446" t="str">
        <f>IF(基本情報登録!$D$6&gt;0,基本情報登録!$D$6,"")</f>
        <v/>
      </c>
      <c r="E240" s="447"/>
      <c r="F240" s="447"/>
      <c r="G240" s="447"/>
      <c r="H240" s="448"/>
      <c r="I240" s="58" t="s">
        <v>1277</v>
      </c>
      <c r="J240" s="53"/>
      <c r="L240" s="55"/>
    </row>
    <row r="241" spans="1:12" s="17" customFormat="1" ht="18.75" hidden="1" customHeight="1">
      <c r="A241" s="4"/>
      <c r="B241" s="415" t="s">
        <v>1</v>
      </c>
      <c r="C241" s="416"/>
      <c r="D241" s="419" t="str">
        <f>IF(基本情報登録!$D$8&gt;0,基本情報登録!$D$8,"")</f>
        <v/>
      </c>
      <c r="E241" s="420"/>
      <c r="F241" s="420"/>
      <c r="G241" s="420"/>
      <c r="H241" s="489"/>
      <c r="I241" s="449"/>
      <c r="J241" s="53"/>
      <c r="L241" s="55"/>
    </row>
    <row r="242" spans="1:12" s="17" customFormat="1" ht="19.5" hidden="1" customHeight="1" thickBot="1">
      <c r="A242" s="4"/>
      <c r="B242" s="425"/>
      <c r="C242" s="426"/>
      <c r="D242" s="491"/>
      <c r="E242" s="493"/>
      <c r="F242" s="493"/>
      <c r="G242" s="493"/>
      <c r="H242" s="492"/>
      <c r="I242" s="450"/>
      <c r="J242" s="53"/>
      <c r="L242" s="55"/>
    </row>
    <row r="243" spans="1:12" s="17" customFormat="1" ht="18.75" hidden="1">
      <c r="A243" s="4"/>
      <c r="B243" s="408" t="s">
        <v>6406</v>
      </c>
      <c r="C243" s="409"/>
      <c r="D243" s="410"/>
      <c r="E243" s="411"/>
      <c r="F243" s="411"/>
      <c r="G243" s="411"/>
      <c r="H243" s="411"/>
      <c r="I243" s="412"/>
      <c r="J243" s="53"/>
      <c r="L243" s="55"/>
    </row>
    <row r="244" spans="1:12" s="17" customFormat="1" ht="18.75" hidden="1">
      <c r="A244" s="4"/>
      <c r="B244" s="43"/>
      <c r="C244" s="44"/>
      <c r="D244" s="45"/>
      <c r="E244" s="413" t="str">
        <f>TEXT(D243,"00000")</f>
        <v>00000</v>
      </c>
      <c r="F244" s="413"/>
      <c r="G244" s="413"/>
      <c r="H244" s="413"/>
      <c r="I244" s="414"/>
      <c r="J244" s="53"/>
      <c r="L244" s="55"/>
    </row>
    <row r="245" spans="1:12" s="17" customFormat="1" ht="18.75" hidden="1" customHeight="1">
      <c r="A245" s="4"/>
      <c r="B245" s="415" t="s">
        <v>26</v>
      </c>
      <c r="C245" s="416"/>
      <c r="D245" s="419"/>
      <c r="E245" s="420"/>
      <c r="F245" s="420"/>
      <c r="G245" s="420"/>
      <c r="H245" s="420"/>
      <c r="I245" s="421"/>
      <c r="J245" s="53"/>
      <c r="L245" s="55"/>
    </row>
    <row r="246" spans="1:12" s="17" customFormat="1" ht="18.75" hidden="1" customHeight="1">
      <c r="A246" s="4"/>
      <c r="B246" s="417"/>
      <c r="C246" s="418"/>
      <c r="D246" s="422"/>
      <c r="E246" s="423"/>
      <c r="F246" s="423"/>
      <c r="G246" s="423"/>
      <c r="H246" s="423"/>
      <c r="I246" s="424"/>
      <c r="J246" s="53"/>
      <c r="L246" s="55"/>
    </row>
    <row r="247" spans="1:12" s="17" customFormat="1" ht="19.5" hidden="1" thickBot="1">
      <c r="A247" s="4"/>
      <c r="B247" s="482" t="s">
        <v>1235</v>
      </c>
      <c r="C247" s="483"/>
      <c r="D247" s="484"/>
      <c r="E247" s="485"/>
      <c r="F247" s="485"/>
      <c r="G247" s="485"/>
      <c r="H247" s="485"/>
      <c r="I247" s="486"/>
      <c r="J247" s="53"/>
      <c r="L247" s="55"/>
    </row>
    <row r="248" spans="1:12" s="17" customFormat="1" ht="18.75" hidden="1">
      <c r="A248" s="4"/>
      <c r="B248" s="471" t="s">
        <v>1236</v>
      </c>
      <c r="C248" s="472"/>
      <c r="D248" s="472"/>
      <c r="E248" s="472"/>
      <c r="F248" s="472"/>
      <c r="G248" s="472"/>
      <c r="H248" s="472"/>
      <c r="I248" s="473"/>
      <c r="J248" s="53"/>
      <c r="L248" s="55"/>
    </row>
    <row r="249" spans="1:12" s="17" customFormat="1" ht="19.5" hidden="1" thickBot="1">
      <c r="A249" s="4"/>
      <c r="B249" s="46" t="s">
        <v>1240</v>
      </c>
      <c r="C249" s="47" t="s">
        <v>16</v>
      </c>
      <c r="D249" s="47" t="s">
        <v>1241</v>
      </c>
      <c r="E249" s="474" t="s">
        <v>1237</v>
      </c>
      <c r="F249" s="475"/>
      <c r="G249" s="47" t="s">
        <v>1242</v>
      </c>
      <c r="H249" s="47" t="s">
        <v>47</v>
      </c>
      <c r="I249" s="48" t="s">
        <v>1238</v>
      </c>
      <c r="J249" s="53"/>
      <c r="L249" s="55"/>
    </row>
    <row r="250" spans="1:12" s="17" customFormat="1" ht="19.5" hidden="1" customHeight="1" thickTop="1">
      <c r="A250" s="4"/>
      <c r="B250" s="476">
        <v>1</v>
      </c>
      <c r="C250" s="477"/>
      <c r="D250" s="477" t="str">
        <f>IF(C250&gt;0,VLOOKUP(C250,男子登録情報!$A$2:$H$1688,2,0),"")</f>
        <v/>
      </c>
      <c r="E250" s="478" t="str">
        <f>IF(C250&gt;0,VLOOKUP(C250,男子登録情報!$A$2:$H$1688,3,0),"")</f>
        <v/>
      </c>
      <c r="F250" s="479"/>
      <c r="G250" s="477" t="str">
        <f>IF(C250&gt;0,VLOOKUP(C250,男子登録情報!$A$2:$H$1688,4,0),"")</f>
        <v/>
      </c>
      <c r="H250" s="477" t="str">
        <f>IF(C250&gt;0,VLOOKUP(C250,男子登録情報!$A$2:$H$1688,8,0),"")</f>
        <v/>
      </c>
      <c r="I250" s="481" t="str">
        <f>IF(C250&gt;0,VLOOKUP(C250,男子登録情報!$A$2:$H$1688,5,0),"")</f>
        <v/>
      </c>
      <c r="J250" s="53"/>
      <c r="L250" s="55"/>
    </row>
    <row r="251" spans="1:12" s="17" customFormat="1" ht="18.75" hidden="1" customHeight="1">
      <c r="A251" s="4"/>
      <c r="B251" s="444"/>
      <c r="C251" s="439"/>
      <c r="D251" s="439"/>
      <c r="E251" s="422"/>
      <c r="F251" s="480"/>
      <c r="G251" s="439"/>
      <c r="H251" s="439"/>
      <c r="I251" s="427"/>
      <c r="J251" s="53"/>
      <c r="L251" s="55"/>
    </row>
    <row r="252" spans="1:12" s="17" customFormat="1" ht="18.75" hidden="1" customHeight="1">
      <c r="A252" s="4"/>
      <c r="B252" s="487">
        <v>2</v>
      </c>
      <c r="C252" s="488"/>
      <c r="D252" s="488" t="str">
        <f>IF(C252,VLOOKUP(C252,男子登録情報!$A$2:$H$1688,2,0),"")</f>
        <v/>
      </c>
      <c r="E252" s="419" t="str">
        <f>IF(C252&gt;0,VLOOKUP(C252,男子登録情報!$A$2:$H$1688,3,0),"")</f>
        <v/>
      </c>
      <c r="F252" s="489"/>
      <c r="G252" s="488" t="str">
        <f>IF(C252&gt;0,VLOOKUP(C252,男子登録情報!$A$2:$H$1688,4,0),"")</f>
        <v/>
      </c>
      <c r="H252" s="488" t="str">
        <f>IF(C252&gt;0,VLOOKUP(C252,男子登録情報!$A$2:$H$1688,8,0),"")</f>
        <v/>
      </c>
      <c r="I252" s="449" t="str">
        <f>IF(C252&gt;0,VLOOKUP(C252,男子登録情報!$A$2:$H$1688,5,0),"")</f>
        <v/>
      </c>
      <c r="J252" s="53"/>
      <c r="L252" s="55"/>
    </row>
    <row r="253" spans="1:12" s="17" customFormat="1" ht="18.75" hidden="1" customHeight="1">
      <c r="A253" s="4"/>
      <c r="B253" s="444"/>
      <c r="C253" s="439"/>
      <c r="D253" s="439"/>
      <c r="E253" s="422"/>
      <c r="F253" s="480"/>
      <c r="G253" s="439"/>
      <c r="H253" s="439"/>
      <c r="I253" s="427"/>
      <c r="J253" s="53"/>
      <c r="L253" s="55"/>
    </row>
    <row r="254" spans="1:12" s="17" customFormat="1" ht="18.75" hidden="1" customHeight="1">
      <c r="A254" s="4"/>
      <c r="B254" s="487">
        <v>3</v>
      </c>
      <c r="C254" s="488"/>
      <c r="D254" s="488" t="str">
        <f>IF(C254,VLOOKUP(C254,男子登録情報!$A$2:$H$1688,2,0),"")</f>
        <v/>
      </c>
      <c r="E254" s="419" t="str">
        <f>IF(C254&gt;0,VLOOKUP(C254,男子登録情報!$A$2:$H$1688,3,0),"")</f>
        <v/>
      </c>
      <c r="F254" s="489"/>
      <c r="G254" s="488" t="str">
        <f>IF(C254&gt;0,VLOOKUP(C254,男子登録情報!$A$2:$H$1688,4,0),"")</f>
        <v/>
      </c>
      <c r="H254" s="488" t="str">
        <f>IF(C254&gt;0,VLOOKUP(C254,男子登録情報!$A$2:$H$1688,8,0),"")</f>
        <v/>
      </c>
      <c r="I254" s="449" t="str">
        <f>IF(C254&gt;0,VLOOKUP(C254,男子登録情報!$A$2:$H$1688,5,0),"")</f>
        <v/>
      </c>
      <c r="J254" s="53"/>
      <c r="L254" s="55"/>
    </row>
    <row r="255" spans="1:12" s="17" customFormat="1" ht="18.75" hidden="1" customHeight="1">
      <c r="A255" s="4"/>
      <c r="B255" s="444"/>
      <c r="C255" s="439"/>
      <c r="D255" s="439"/>
      <c r="E255" s="422"/>
      <c r="F255" s="480"/>
      <c r="G255" s="439"/>
      <c r="H255" s="439"/>
      <c r="I255" s="427"/>
      <c r="J255" s="53"/>
      <c r="L255" s="55"/>
    </row>
    <row r="256" spans="1:12" s="17" customFormat="1" ht="18.75" hidden="1" customHeight="1">
      <c r="A256" s="4"/>
      <c r="B256" s="487">
        <v>4</v>
      </c>
      <c r="C256" s="488"/>
      <c r="D256" s="488" t="str">
        <f>IF(C256,VLOOKUP(C256,男子登録情報!$A$2:$H$1688,2,0),"")</f>
        <v/>
      </c>
      <c r="E256" s="419" t="str">
        <f>IF(C256&gt;0,VLOOKUP(C256,男子登録情報!$A$2:$H$1688,3,0),"")</f>
        <v/>
      </c>
      <c r="F256" s="489"/>
      <c r="G256" s="488" t="str">
        <f>IF(C256&gt;0,VLOOKUP(C256,男子登録情報!$A$2:$H$1688,4,0),"")</f>
        <v/>
      </c>
      <c r="H256" s="488" t="str">
        <f>IF(C256&gt;0,VLOOKUP(C256,男子登録情報!$A$2:$H$1688,8,0),"")</f>
        <v/>
      </c>
      <c r="I256" s="449" t="str">
        <f>IF(C256&gt;0,VLOOKUP(C256,男子登録情報!$A$2:$H$1688,5,0),"")</f>
        <v/>
      </c>
      <c r="J256" s="53"/>
      <c r="L256" s="55"/>
    </row>
    <row r="257" spans="1:12" s="17" customFormat="1" ht="18.75" hidden="1" customHeight="1">
      <c r="A257" s="4"/>
      <c r="B257" s="444"/>
      <c r="C257" s="439"/>
      <c r="D257" s="439"/>
      <c r="E257" s="422"/>
      <c r="F257" s="480"/>
      <c r="G257" s="439"/>
      <c r="H257" s="439"/>
      <c r="I257" s="427"/>
      <c r="J257" s="53"/>
      <c r="L257" s="55"/>
    </row>
    <row r="258" spans="1:12" s="17" customFormat="1" ht="18.75" hidden="1" customHeight="1">
      <c r="A258" s="4"/>
      <c r="B258" s="487">
        <v>5</v>
      </c>
      <c r="C258" s="488"/>
      <c r="D258" s="488" t="str">
        <f>IF(C258,VLOOKUP(C258,男子登録情報!$A$2:$H$1688,2,0),"")</f>
        <v/>
      </c>
      <c r="E258" s="419" t="str">
        <f>IF(C258&gt;0,VLOOKUP(C258,男子登録情報!$A$2:$H$1688,3,0),"")</f>
        <v/>
      </c>
      <c r="F258" s="489"/>
      <c r="G258" s="488" t="str">
        <f>IF(C258&gt;0,VLOOKUP(C258,男子登録情報!$A$2:$H$1688,4,0),"")</f>
        <v/>
      </c>
      <c r="H258" s="488" t="str">
        <f>IF(C258&gt;0,VLOOKUP(C258,男子登録情報!$A$2:$H$1688,8,0),"")</f>
        <v/>
      </c>
      <c r="I258" s="449" t="str">
        <f>IF(C258&gt;0,VLOOKUP(C258,男子登録情報!$A$2:$H$1688,5,0),"")</f>
        <v/>
      </c>
      <c r="J258" s="53"/>
      <c r="L258" s="55"/>
    </row>
    <row r="259" spans="1:12" s="17" customFormat="1" ht="18.75" hidden="1" customHeight="1">
      <c r="A259" s="4"/>
      <c r="B259" s="444"/>
      <c r="C259" s="439"/>
      <c r="D259" s="439"/>
      <c r="E259" s="422"/>
      <c r="F259" s="480"/>
      <c r="G259" s="439"/>
      <c r="H259" s="439"/>
      <c r="I259" s="427"/>
      <c r="J259" s="53"/>
      <c r="L259" s="55"/>
    </row>
    <row r="260" spans="1:12" s="17" customFormat="1" ht="18.75" hidden="1" customHeight="1">
      <c r="A260" s="4"/>
      <c r="B260" s="487">
        <v>6</v>
      </c>
      <c r="C260" s="488"/>
      <c r="D260" s="488" t="str">
        <f>IF(C260,VLOOKUP(C260,男子登録情報!$A$2:$H$1688,2,0),"")</f>
        <v/>
      </c>
      <c r="E260" s="419" t="str">
        <f>IF(C260&gt;0,VLOOKUP(C260,男子登録情報!$A$2:$H$1688,3,0),"")</f>
        <v/>
      </c>
      <c r="F260" s="489"/>
      <c r="G260" s="488" t="str">
        <f>IF(C260&gt;0,VLOOKUP(C260,男子登録情報!$A$2:$H$1688,4,0),"")</f>
        <v/>
      </c>
      <c r="H260" s="488" t="str">
        <f>IF(C260&gt;0,VLOOKUP(C260,男子登録情報!$A$2:$H$1688,8,0),"")</f>
        <v/>
      </c>
      <c r="I260" s="449" t="str">
        <f>IF(C260&gt;0,VLOOKUP(C260,男子登録情報!$A$2:$H$1688,5,0),"")</f>
        <v/>
      </c>
      <c r="J260" s="53"/>
      <c r="L260" s="55"/>
    </row>
    <row r="261" spans="1:12" s="17" customFormat="1" ht="19.5" hidden="1" customHeight="1" thickBot="1">
      <c r="A261" s="4"/>
      <c r="B261" s="490"/>
      <c r="C261" s="470"/>
      <c r="D261" s="470"/>
      <c r="E261" s="491"/>
      <c r="F261" s="492"/>
      <c r="G261" s="470"/>
      <c r="H261" s="470"/>
      <c r="I261" s="450"/>
      <c r="J261" s="53"/>
      <c r="L261" s="55"/>
    </row>
    <row r="262" spans="1:12" s="17" customFormat="1" ht="18.75" hidden="1">
      <c r="A262" s="4"/>
      <c r="B262" s="460" t="s">
        <v>1239</v>
      </c>
      <c r="C262" s="461"/>
      <c r="D262" s="461"/>
      <c r="E262" s="461"/>
      <c r="F262" s="461"/>
      <c r="G262" s="461"/>
      <c r="H262" s="461"/>
      <c r="I262" s="462"/>
      <c r="J262" s="53"/>
      <c r="L262" s="55"/>
    </row>
    <row r="263" spans="1:12" s="17" customFormat="1" ht="18.75" hidden="1">
      <c r="A263" s="4"/>
      <c r="B263" s="463"/>
      <c r="C263" s="464"/>
      <c r="D263" s="464"/>
      <c r="E263" s="464"/>
      <c r="F263" s="464"/>
      <c r="G263" s="464"/>
      <c r="H263" s="464"/>
      <c r="I263" s="465"/>
      <c r="J263" s="53"/>
      <c r="L263" s="55"/>
    </row>
    <row r="264" spans="1:12" s="17" customFormat="1" ht="19.5" hidden="1" thickBot="1">
      <c r="A264" s="4"/>
      <c r="B264" s="466"/>
      <c r="C264" s="467"/>
      <c r="D264" s="467"/>
      <c r="E264" s="467"/>
      <c r="F264" s="467"/>
      <c r="G264" s="467"/>
      <c r="H264" s="467"/>
      <c r="I264" s="468"/>
      <c r="J264" s="53"/>
      <c r="L264" s="55"/>
    </row>
    <row r="265" spans="1:12" s="17" customFormat="1" ht="18.75" hidden="1">
      <c r="A265" s="54"/>
      <c r="B265" s="54"/>
      <c r="C265" s="54"/>
      <c r="D265" s="54"/>
      <c r="E265" s="54"/>
      <c r="F265" s="54"/>
      <c r="G265" s="54"/>
      <c r="H265" s="54"/>
      <c r="I265" s="54"/>
      <c r="J265" s="59"/>
      <c r="L265" s="55"/>
    </row>
    <row r="266" spans="1:12" s="17" customFormat="1" ht="19.5" hidden="1" thickBot="1">
      <c r="A266" s="4"/>
      <c r="B266" s="4"/>
      <c r="C266" s="4"/>
      <c r="D266" s="4"/>
      <c r="E266" s="4"/>
      <c r="F266" s="4"/>
      <c r="G266" s="4"/>
      <c r="H266" s="4"/>
      <c r="I266" s="4"/>
      <c r="J266" s="57" t="s">
        <v>1264</v>
      </c>
      <c r="L266" s="55"/>
    </row>
    <row r="267" spans="1:12" s="17" customFormat="1" ht="18.75" hidden="1" customHeight="1">
      <c r="A267" s="4"/>
      <c r="B267" s="430" t="str">
        <f>CONCATENATE('加盟校情報&amp;大会設定'!$G$5,'加盟校情報&amp;大会設定'!$H$5,'加盟校情報&amp;大会設定'!$I$5,'加盟校情報&amp;大会設定'!$J$5,)&amp;"　男子4×100mR"</f>
        <v>第45回東海学生陸上競技秋季選手権大会　男子4×100mR</v>
      </c>
      <c r="C267" s="431"/>
      <c r="D267" s="431"/>
      <c r="E267" s="431"/>
      <c r="F267" s="431"/>
      <c r="G267" s="431"/>
      <c r="H267" s="431"/>
      <c r="I267" s="432"/>
      <c r="J267" s="53"/>
      <c r="L267" s="55"/>
    </row>
    <row r="268" spans="1:12" s="17" customFormat="1" ht="19.5" hidden="1" customHeight="1" thickBot="1">
      <c r="A268" s="4"/>
      <c r="B268" s="433"/>
      <c r="C268" s="434"/>
      <c r="D268" s="434"/>
      <c r="E268" s="434"/>
      <c r="F268" s="434"/>
      <c r="G268" s="434"/>
      <c r="H268" s="434"/>
      <c r="I268" s="435"/>
      <c r="J268" s="53"/>
      <c r="L268" s="55"/>
    </row>
    <row r="269" spans="1:12" s="17" customFormat="1" ht="18.75" hidden="1">
      <c r="A269" s="4"/>
      <c r="B269" s="408" t="s">
        <v>1243</v>
      </c>
      <c r="C269" s="409"/>
      <c r="D269" s="446" t="str">
        <f>IF(基本情報登録!$D$6&gt;0,基本情報登録!$D$6,"")</f>
        <v/>
      </c>
      <c r="E269" s="447"/>
      <c r="F269" s="447"/>
      <c r="G269" s="447"/>
      <c r="H269" s="448"/>
      <c r="I269" s="58" t="s">
        <v>1277</v>
      </c>
      <c r="J269" s="53"/>
      <c r="L269" s="55"/>
    </row>
    <row r="270" spans="1:12" s="17" customFormat="1" ht="18.75" hidden="1" customHeight="1">
      <c r="A270" s="4"/>
      <c r="B270" s="415" t="s">
        <v>1</v>
      </c>
      <c r="C270" s="416"/>
      <c r="D270" s="451" t="str">
        <f>IF(基本情報登録!$D$8&gt;0,基本情報登録!$D$8,"")</f>
        <v/>
      </c>
      <c r="E270" s="452"/>
      <c r="F270" s="452"/>
      <c r="G270" s="452"/>
      <c r="H270" s="453"/>
      <c r="I270" s="449"/>
      <c r="J270" s="53"/>
      <c r="L270" s="55"/>
    </row>
    <row r="271" spans="1:12" s="17" customFormat="1" ht="19.5" hidden="1" customHeight="1" thickBot="1">
      <c r="A271" s="4"/>
      <c r="B271" s="425"/>
      <c r="C271" s="426"/>
      <c r="D271" s="454"/>
      <c r="E271" s="455"/>
      <c r="F271" s="455"/>
      <c r="G271" s="455"/>
      <c r="H271" s="456"/>
      <c r="I271" s="450"/>
      <c r="J271" s="53"/>
      <c r="L271" s="55"/>
    </row>
    <row r="272" spans="1:12" s="17" customFormat="1" ht="18.75" hidden="1">
      <c r="A272" s="4"/>
      <c r="B272" s="408" t="s">
        <v>6406</v>
      </c>
      <c r="C272" s="409"/>
      <c r="D272" s="410"/>
      <c r="E272" s="411"/>
      <c r="F272" s="411"/>
      <c r="G272" s="411"/>
      <c r="H272" s="411"/>
      <c r="I272" s="412"/>
      <c r="J272" s="53"/>
      <c r="L272" s="55"/>
    </row>
    <row r="273" spans="1:12" s="17" customFormat="1" ht="18.75" hidden="1">
      <c r="A273" s="4"/>
      <c r="B273" s="43"/>
      <c r="C273" s="44"/>
      <c r="D273" s="45"/>
      <c r="E273" s="413" t="str">
        <f>TEXT(D272,"00000")</f>
        <v>00000</v>
      </c>
      <c r="F273" s="413"/>
      <c r="G273" s="413"/>
      <c r="H273" s="413"/>
      <c r="I273" s="414"/>
      <c r="J273" s="53"/>
      <c r="L273" s="55"/>
    </row>
    <row r="274" spans="1:12" s="17" customFormat="1" ht="18.75" hidden="1" customHeight="1">
      <c r="A274" s="4"/>
      <c r="B274" s="415" t="s">
        <v>26</v>
      </c>
      <c r="C274" s="416"/>
      <c r="D274" s="419"/>
      <c r="E274" s="420"/>
      <c r="F274" s="420"/>
      <c r="G274" s="420"/>
      <c r="H274" s="420"/>
      <c r="I274" s="421"/>
      <c r="J274" s="53"/>
      <c r="L274" s="55"/>
    </row>
    <row r="275" spans="1:12" s="17" customFormat="1" ht="18.75" hidden="1" customHeight="1">
      <c r="A275" s="4"/>
      <c r="B275" s="417"/>
      <c r="C275" s="418"/>
      <c r="D275" s="422"/>
      <c r="E275" s="423"/>
      <c r="F275" s="423"/>
      <c r="G275" s="423"/>
      <c r="H275" s="423"/>
      <c r="I275" s="424"/>
      <c r="J275" s="53"/>
      <c r="L275" s="55"/>
    </row>
    <row r="276" spans="1:12" s="17" customFormat="1" ht="19.5" hidden="1" thickBot="1">
      <c r="A276" s="4"/>
      <c r="B276" s="482" t="s">
        <v>1235</v>
      </c>
      <c r="C276" s="483"/>
      <c r="D276" s="484"/>
      <c r="E276" s="485"/>
      <c r="F276" s="485"/>
      <c r="G276" s="485"/>
      <c r="H276" s="485"/>
      <c r="I276" s="486"/>
      <c r="J276" s="53"/>
      <c r="L276" s="55"/>
    </row>
    <row r="277" spans="1:12" s="17" customFormat="1" ht="18.75" hidden="1">
      <c r="A277" s="4"/>
      <c r="B277" s="471" t="s">
        <v>1236</v>
      </c>
      <c r="C277" s="472"/>
      <c r="D277" s="472"/>
      <c r="E277" s="472"/>
      <c r="F277" s="472"/>
      <c r="G277" s="472"/>
      <c r="H277" s="472"/>
      <c r="I277" s="473"/>
      <c r="J277" s="53"/>
      <c r="L277" s="55"/>
    </row>
    <row r="278" spans="1:12" s="17" customFormat="1" ht="19.5" hidden="1" thickBot="1">
      <c r="A278" s="4"/>
      <c r="B278" s="46" t="s">
        <v>1240</v>
      </c>
      <c r="C278" s="47" t="s">
        <v>16</v>
      </c>
      <c r="D278" s="47" t="s">
        <v>1241</v>
      </c>
      <c r="E278" s="474" t="s">
        <v>1237</v>
      </c>
      <c r="F278" s="475"/>
      <c r="G278" s="47" t="s">
        <v>1242</v>
      </c>
      <c r="H278" s="47" t="s">
        <v>47</v>
      </c>
      <c r="I278" s="48" t="s">
        <v>1238</v>
      </c>
      <c r="J278" s="53"/>
      <c r="L278" s="55"/>
    </row>
    <row r="279" spans="1:12" s="17" customFormat="1" ht="19.5" hidden="1" customHeight="1" thickTop="1">
      <c r="A279" s="4"/>
      <c r="B279" s="476">
        <v>1</v>
      </c>
      <c r="C279" s="477"/>
      <c r="D279" s="477" t="str">
        <f>IF(C279&gt;0,VLOOKUP(C279,男子登録情報!$A$2:$H$1688,2,0),"")</f>
        <v/>
      </c>
      <c r="E279" s="478" t="str">
        <f>IF(C279&gt;0,VLOOKUP(C279,男子登録情報!$A$2:$H$1688,3,0),"")</f>
        <v/>
      </c>
      <c r="F279" s="479"/>
      <c r="G279" s="477" t="str">
        <f>IF(C279&gt;0,VLOOKUP(C279,男子登録情報!$A$2:$H$1688,4,0),"")</f>
        <v/>
      </c>
      <c r="H279" s="477" t="str">
        <f>IF(C279&gt;0,VLOOKUP(C279,男子登録情報!$A$2:$H$1688,8,0),"")</f>
        <v/>
      </c>
      <c r="I279" s="481" t="str">
        <f>IF(C279&gt;0,VLOOKUP(C279,男子登録情報!$A$2:$H$1688,5,0),"")</f>
        <v/>
      </c>
      <c r="J279" s="53"/>
      <c r="L279" s="55"/>
    </row>
    <row r="280" spans="1:12" s="17" customFormat="1" ht="18.75" hidden="1" customHeight="1">
      <c r="A280" s="4"/>
      <c r="B280" s="444"/>
      <c r="C280" s="439"/>
      <c r="D280" s="439"/>
      <c r="E280" s="422"/>
      <c r="F280" s="480"/>
      <c r="G280" s="439"/>
      <c r="H280" s="439"/>
      <c r="I280" s="427"/>
      <c r="J280" s="53"/>
      <c r="L280" s="55"/>
    </row>
    <row r="281" spans="1:12" s="17" customFormat="1" ht="18.75" hidden="1" customHeight="1">
      <c r="A281" s="4"/>
      <c r="B281" s="487">
        <v>2</v>
      </c>
      <c r="C281" s="488"/>
      <c r="D281" s="488" t="str">
        <f>IF(C281,VLOOKUP(C281,男子登録情報!$A$2:$H$1688,2,0),"")</f>
        <v/>
      </c>
      <c r="E281" s="419" t="str">
        <f>IF(C281&gt;0,VLOOKUP(C281,男子登録情報!$A$2:$H$1688,3,0),"")</f>
        <v/>
      </c>
      <c r="F281" s="489"/>
      <c r="G281" s="488" t="str">
        <f>IF(C281&gt;0,VLOOKUP(C281,男子登録情報!$A$2:$H$1688,4,0),"")</f>
        <v/>
      </c>
      <c r="H281" s="488" t="str">
        <f>IF(C281&gt;0,VLOOKUP(C281,男子登録情報!$A$2:$H$1688,8,0),"")</f>
        <v/>
      </c>
      <c r="I281" s="449" t="str">
        <f>IF(C281&gt;0,VLOOKUP(C281,男子登録情報!$A$2:$H$1688,5,0),"")</f>
        <v/>
      </c>
      <c r="J281" s="53"/>
      <c r="L281" s="55"/>
    </row>
    <row r="282" spans="1:12" s="17" customFormat="1" ht="18.75" hidden="1" customHeight="1">
      <c r="A282" s="4"/>
      <c r="B282" s="444"/>
      <c r="C282" s="439"/>
      <c r="D282" s="439"/>
      <c r="E282" s="422"/>
      <c r="F282" s="480"/>
      <c r="G282" s="439"/>
      <c r="H282" s="439"/>
      <c r="I282" s="427"/>
      <c r="J282" s="53"/>
      <c r="L282" s="55"/>
    </row>
    <row r="283" spans="1:12" s="17" customFormat="1" ht="18.75" hidden="1" customHeight="1">
      <c r="A283" s="4"/>
      <c r="B283" s="487">
        <v>3</v>
      </c>
      <c r="C283" s="488"/>
      <c r="D283" s="488" t="str">
        <f>IF(C283,VLOOKUP(C283,男子登録情報!$A$2:$H$1688,2,0),"")</f>
        <v/>
      </c>
      <c r="E283" s="419" t="str">
        <f>IF(C283&gt;0,VLOOKUP(C283,男子登録情報!$A$2:$H$1688,3,0),"")</f>
        <v/>
      </c>
      <c r="F283" s="489"/>
      <c r="G283" s="488" t="str">
        <f>IF(C283&gt;0,VLOOKUP(C283,男子登録情報!$A$2:$H$1688,4,0),"")</f>
        <v/>
      </c>
      <c r="H283" s="488" t="str">
        <f>IF(C283&gt;0,VLOOKUP(C283,男子登録情報!$A$2:$H$1688,8,0),"")</f>
        <v/>
      </c>
      <c r="I283" s="449" t="str">
        <f>IF(C283&gt;0,VLOOKUP(C283,男子登録情報!$A$2:$H$1688,5,0),"")</f>
        <v/>
      </c>
      <c r="J283" s="53"/>
      <c r="L283" s="55"/>
    </row>
    <row r="284" spans="1:12" s="17" customFormat="1" ht="18.75" hidden="1" customHeight="1">
      <c r="A284" s="4"/>
      <c r="B284" s="444"/>
      <c r="C284" s="439"/>
      <c r="D284" s="439"/>
      <c r="E284" s="422"/>
      <c r="F284" s="480"/>
      <c r="G284" s="439"/>
      <c r="H284" s="439"/>
      <c r="I284" s="427"/>
      <c r="J284" s="53"/>
      <c r="L284" s="55"/>
    </row>
    <row r="285" spans="1:12" s="17" customFormat="1" ht="18.75" hidden="1" customHeight="1">
      <c r="A285" s="4"/>
      <c r="B285" s="487">
        <v>4</v>
      </c>
      <c r="C285" s="488"/>
      <c r="D285" s="488" t="str">
        <f>IF(C285,VLOOKUP(C285,男子登録情報!$A$2:$H$1688,2,0),"")</f>
        <v/>
      </c>
      <c r="E285" s="419" t="str">
        <f>IF(C285&gt;0,VLOOKUP(C285,男子登録情報!$A$2:$H$1688,3,0),"")</f>
        <v/>
      </c>
      <c r="F285" s="489"/>
      <c r="G285" s="488" t="str">
        <f>IF(C285&gt;0,VLOOKUP(C285,男子登録情報!$A$2:$H$1688,4,0),"")</f>
        <v/>
      </c>
      <c r="H285" s="488" t="str">
        <f>IF(C285&gt;0,VLOOKUP(C285,男子登録情報!$A$2:$H$1688,8,0),"")</f>
        <v/>
      </c>
      <c r="I285" s="449" t="str">
        <f>IF(C285&gt;0,VLOOKUP(C285,男子登録情報!$A$2:$H$1688,5,0),"")</f>
        <v/>
      </c>
      <c r="J285" s="53"/>
      <c r="L285" s="55"/>
    </row>
    <row r="286" spans="1:12" s="17" customFormat="1" ht="18.75" hidden="1" customHeight="1">
      <c r="A286" s="4"/>
      <c r="B286" s="444"/>
      <c r="C286" s="439"/>
      <c r="D286" s="439"/>
      <c r="E286" s="422"/>
      <c r="F286" s="480"/>
      <c r="G286" s="439"/>
      <c r="H286" s="439"/>
      <c r="I286" s="427"/>
      <c r="J286" s="53"/>
      <c r="L286" s="55"/>
    </row>
    <row r="287" spans="1:12" s="17" customFormat="1" ht="18.75" hidden="1" customHeight="1">
      <c r="A287" s="4"/>
      <c r="B287" s="487">
        <v>5</v>
      </c>
      <c r="C287" s="488"/>
      <c r="D287" s="488" t="str">
        <f>IF(C287,VLOOKUP(C287,男子登録情報!$A$2:$H$1688,2,0),"")</f>
        <v/>
      </c>
      <c r="E287" s="419" t="str">
        <f>IF(C287&gt;0,VLOOKUP(C287,男子登録情報!$A$2:$H$1688,3,0),"")</f>
        <v/>
      </c>
      <c r="F287" s="489"/>
      <c r="G287" s="488" t="str">
        <f>IF(C287&gt;0,VLOOKUP(C287,男子登録情報!$A$2:$H$1688,4,0),"")</f>
        <v/>
      </c>
      <c r="H287" s="488" t="str">
        <f>IF(C287&gt;0,VLOOKUP(C287,男子登録情報!$A$2:$H$1688,8,0),"")</f>
        <v/>
      </c>
      <c r="I287" s="449" t="str">
        <f>IF(C287&gt;0,VLOOKUP(C287,男子登録情報!$A$2:$H$1688,5,0),"")</f>
        <v/>
      </c>
      <c r="J287" s="53"/>
      <c r="L287" s="55"/>
    </row>
    <row r="288" spans="1:12" s="17" customFormat="1" ht="18.75" hidden="1" customHeight="1">
      <c r="A288" s="4"/>
      <c r="B288" s="444"/>
      <c r="C288" s="439"/>
      <c r="D288" s="439"/>
      <c r="E288" s="422"/>
      <c r="F288" s="480"/>
      <c r="G288" s="439"/>
      <c r="H288" s="439"/>
      <c r="I288" s="427"/>
      <c r="J288" s="53"/>
      <c r="L288" s="55"/>
    </row>
    <row r="289" spans="1:12" s="17" customFormat="1" ht="18.75" hidden="1" customHeight="1">
      <c r="A289" s="4"/>
      <c r="B289" s="487">
        <v>6</v>
      </c>
      <c r="C289" s="488"/>
      <c r="D289" s="488" t="str">
        <f>IF(C289,VLOOKUP(C289,男子登録情報!$A$2:$H$1688,2,0),"")</f>
        <v/>
      </c>
      <c r="E289" s="419" t="str">
        <f>IF(C289&gt;0,VLOOKUP(C289,男子登録情報!$A$2:$H$1688,3,0),"")</f>
        <v/>
      </c>
      <c r="F289" s="489"/>
      <c r="G289" s="488" t="str">
        <f>IF(C289&gt;0,VLOOKUP(C289,男子登録情報!$A$2:$H$1688,4,0),"")</f>
        <v/>
      </c>
      <c r="H289" s="488" t="str">
        <f>IF(C289&gt;0,VLOOKUP(C289,男子登録情報!$A$2:$H$1688,8,0),"")</f>
        <v/>
      </c>
      <c r="I289" s="449" t="str">
        <f>IF(C289&gt;0,VLOOKUP(C289,男子登録情報!$A$2:$H$1688,5,0),"")</f>
        <v/>
      </c>
      <c r="J289" s="53"/>
      <c r="L289" s="55"/>
    </row>
    <row r="290" spans="1:12" s="17" customFormat="1" ht="19.5" hidden="1" customHeight="1" thickBot="1">
      <c r="A290" s="4"/>
      <c r="B290" s="490"/>
      <c r="C290" s="470"/>
      <c r="D290" s="470"/>
      <c r="E290" s="491"/>
      <c r="F290" s="492"/>
      <c r="G290" s="470"/>
      <c r="H290" s="470"/>
      <c r="I290" s="450"/>
      <c r="J290" s="53"/>
      <c r="L290" s="55"/>
    </row>
    <row r="291" spans="1:12" s="17" customFormat="1" ht="18.75" hidden="1">
      <c r="A291" s="4"/>
      <c r="B291" s="460" t="s">
        <v>1239</v>
      </c>
      <c r="C291" s="461"/>
      <c r="D291" s="461"/>
      <c r="E291" s="461"/>
      <c r="F291" s="461"/>
      <c r="G291" s="461"/>
      <c r="H291" s="461"/>
      <c r="I291" s="462"/>
      <c r="J291" s="53"/>
      <c r="L291" s="55"/>
    </row>
    <row r="292" spans="1:12" s="17" customFormat="1" ht="18.75" hidden="1">
      <c r="A292" s="4"/>
      <c r="B292" s="463"/>
      <c r="C292" s="464"/>
      <c r="D292" s="464"/>
      <c r="E292" s="464"/>
      <c r="F292" s="464"/>
      <c r="G292" s="464"/>
      <c r="H292" s="464"/>
      <c r="I292" s="465"/>
      <c r="J292" s="53"/>
      <c r="L292" s="55"/>
    </row>
    <row r="293" spans="1:12" s="17" customFormat="1" ht="19.5" hidden="1" thickBot="1">
      <c r="A293" s="4"/>
      <c r="B293" s="466"/>
      <c r="C293" s="467"/>
      <c r="D293" s="467"/>
      <c r="E293" s="467"/>
      <c r="F293" s="467"/>
      <c r="G293" s="467"/>
      <c r="H293" s="467"/>
      <c r="I293" s="468"/>
      <c r="J293" s="53"/>
      <c r="L293" s="55"/>
    </row>
    <row r="294" spans="1:12" s="17" customFormat="1" ht="18.75" hidden="1">
      <c r="A294" s="54"/>
      <c r="B294" s="54"/>
      <c r="C294" s="54"/>
      <c r="D294" s="54"/>
      <c r="E294" s="54"/>
      <c r="F294" s="54"/>
      <c r="G294" s="54"/>
      <c r="H294" s="54"/>
      <c r="I294" s="54"/>
      <c r="J294" s="59"/>
      <c r="L294" s="55"/>
    </row>
    <row r="295" spans="1:12" s="17" customFormat="1" ht="19.5" hidden="1" thickBot="1">
      <c r="A295" s="4"/>
      <c r="B295" s="4"/>
      <c r="C295" s="4"/>
      <c r="D295" s="4"/>
      <c r="E295" s="4"/>
      <c r="F295" s="4"/>
      <c r="G295" s="4"/>
      <c r="H295" s="4"/>
      <c r="I295" s="4"/>
      <c r="J295" s="57" t="s">
        <v>1265</v>
      </c>
      <c r="L295" s="55"/>
    </row>
    <row r="296" spans="1:12" s="17" customFormat="1" ht="18.75" hidden="1" customHeight="1">
      <c r="A296" s="4"/>
      <c r="B296" s="430" t="str">
        <f>CONCATENATE('加盟校情報&amp;大会設定'!$G$5,'加盟校情報&amp;大会設定'!$H$5,'加盟校情報&amp;大会設定'!$I$5,'加盟校情報&amp;大会設定'!$J$5,)&amp;"　男子4×100mR"</f>
        <v>第45回東海学生陸上競技秋季選手権大会　男子4×100mR</v>
      </c>
      <c r="C296" s="431"/>
      <c r="D296" s="431"/>
      <c r="E296" s="431"/>
      <c r="F296" s="431"/>
      <c r="G296" s="431"/>
      <c r="H296" s="431"/>
      <c r="I296" s="432"/>
      <c r="J296" s="53"/>
      <c r="L296" s="55"/>
    </row>
    <row r="297" spans="1:12" s="17" customFormat="1" ht="19.5" hidden="1" customHeight="1" thickBot="1">
      <c r="A297" s="4"/>
      <c r="B297" s="433"/>
      <c r="C297" s="434"/>
      <c r="D297" s="434"/>
      <c r="E297" s="434"/>
      <c r="F297" s="434"/>
      <c r="G297" s="434"/>
      <c r="H297" s="434"/>
      <c r="I297" s="435"/>
      <c r="J297" s="53"/>
      <c r="L297" s="55"/>
    </row>
    <row r="298" spans="1:12" s="17" customFormat="1" ht="18.75" hidden="1">
      <c r="A298" s="4"/>
      <c r="B298" s="408" t="s">
        <v>1243</v>
      </c>
      <c r="C298" s="409"/>
      <c r="D298" s="446" t="str">
        <f>IF(基本情報登録!$D$6&gt;0,基本情報登録!$D$6,"")</f>
        <v/>
      </c>
      <c r="E298" s="447"/>
      <c r="F298" s="447"/>
      <c r="G298" s="447"/>
      <c r="H298" s="448"/>
      <c r="I298" s="58" t="s">
        <v>1277</v>
      </c>
      <c r="J298" s="53"/>
      <c r="L298" s="55"/>
    </row>
    <row r="299" spans="1:12" s="17" customFormat="1" ht="18.75" hidden="1" customHeight="1">
      <c r="A299" s="4"/>
      <c r="B299" s="415" t="s">
        <v>1</v>
      </c>
      <c r="C299" s="416"/>
      <c r="D299" s="451" t="str">
        <f>IF(基本情報登録!$D$8&gt;0,基本情報登録!$D$8,"")</f>
        <v/>
      </c>
      <c r="E299" s="452"/>
      <c r="F299" s="452"/>
      <c r="G299" s="452"/>
      <c r="H299" s="453"/>
      <c r="I299" s="449"/>
      <c r="J299" s="53"/>
      <c r="L299" s="55"/>
    </row>
    <row r="300" spans="1:12" s="17" customFormat="1" ht="19.5" hidden="1" customHeight="1" thickBot="1">
      <c r="A300" s="4"/>
      <c r="B300" s="425"/>
      <c r="C300" s="426"/>
      <c r="D300" s="454"/>
      <c r="E300" s="455"/>
      <c r="F300" s="455"/>
      <c r="G300" s="455"/>
      <c r="H300" s="456"/>
      <c r="I300" s="450"/>
      <c r="J300" s="53"/>
      <c r="L300" s="55"/>
    </row>
    <row r="301" spans="1:12" s="17" customFormat="1" ht="18.75" hidden="1">
      <c r="A301" s="4"/>
      <c r="B301" s="408" t="s">
        <v>6406</v>
      </c>
      <c r="C301" s="409"/>
      <c r="D301" s="410"/>
      <c r="E301" s="411"/>
      <c r="F301" s="411"/>
      <c r="G301" s="411"/>
      <c r="H301" s="411"/>
      <c r="I301" s="412"/>
      <c r="J301" s="53"/>
      <c r="L301" s="55"/>
    </row>
    <row r="302" spans="1:12" s="17" customFormat="1" ht="18.75" hidden="1">
      <c r="A302" s="4"/>
      <c r="B302" s="43"/>
      <c r="C302" s="44"/>
      <c r="D302" s="45"/>
      <c r="E302" s="413" t="str">
        <f>TEXT(D301,"00000")</f>
        <v>00000</v>
      </c>
      <c r="F302" s="413"/>
      <c r="G302" s="413"/>
      <c r="H302" s="413"/>
      <c r="I302" s="414"/>
      <c r="J302" s="53"/>
      <c r="L302" s="55"/>
    </row>
    <row r="303" spans="1:12" s="17" customFormat="1" ht="18.75" hidden="1" customHeight="1">
      <c r="A303" s="4"/>
      <c r="B303" s="415" t="s">
        <v>26</v>
      </c>
      <c r="C303" s="416"/>
      <c r="D303" s="419"/>
      <c r="E303" s="420"/>
      <c r="F303" s="420"/>
      <c r="G303" s="420"/>
      <c r="H303" s="420"/>
      <c r="I303" s="421"/>
      <c r="J303" s="53"/>
      <c r="L303" s="55"/>
    </row>
    <row r="304" spans="1:12" s="17" customFormat="1" ht="18.75" hidden="1" customHeight="1">
      <c r="A304" s="4"/>
      <c r="B304" s="417"/>
      <c r="C304" s="418"/>
      <c r="D304" s="422"/>
      <c r="E304" s="423"/>
      <c r="F304" s="423"/>
      <c r="G304" s="423"/>
      <c r="H304" s="423"/>
      <c r="I304" s="424"/>
      <c r="J304" s="53"/>
      <c r="L304" s="55"/>
    </row>
    <row r="305" spans="1:12" s="17" customFormat="1" ht="19.5" hidden="1" thickBot="1">
      <c r="A305" s="4"/>
      <c r="B305" s="482" t="s">
        <v>1235</v>
      </c>
      <c r="C305" s="483"/>
      <c r="D305" s="484"/>
      <c r="E305" s="485"/>
      <c r="F305" s="485"/>
      <c r="G305" s="485"/>
      <c r="H305" s="485"/>
      <c r="I305" s="486"/>
      <c r="J305" s="53"/>
      <c r="L305" s="55"/>
    </row>
    <row r="306" spans="1:12" s="17" customFormat="1" ht="18.75" hidden="1">
      <c r="A306" s="4"/>
      <c r="B306" s="471" t="s">
        <v>1236</v>
      </c>
      <c r="C306" s="472"/>
      <c r="D306" s="472"/>
      <c r="E306" s="472"/>
      <c r="F306" s="472"/>
      <c r="G306" s="472"/>
      <c r="H306" s="472"/>
      <c r="I306" s="473"/>
      <c r="J306" s="53"/>
      <c r="L306" s="55"/>
    </row>
    <row r="307" spans="1:12" s="17" customFormat="1" ht="19.5" hidden="1" thickBot="1">
      <c r="A307" s="4"/>
      <c r="B307" s="46" t="s">
        <v>1240</v>
      </c>
      <c r="C307" s="47" t="s">
        <v>16</v>
      </c>
      <c r="D307" s="47" t="s">
        <v>1241</v>
      </c>
      <c r="E307" s="474" t="s">
        <v>1237</v>
      </c>
      <c r="F307" s="475"/>
      <c r="G307" s="47" t="s">
        <v>1242</v>
      </c>
      <c r="H307" s="47" t="s">
        <v>47</v>
      </c>
      <c r="I307" s="48" t="s">
        <v>1238</v>
      </c>
      <c r="J307" s="53"/>
      <c r="L307" s="55"/>
    </row>
    <row r="308" spans="1:12" s="17" customFormat="1" ht="19.5" hidden="1" customHeight="1" thickTop="1">
      <c r="A308" s="4"/>
      <c r="B308" s="476">
        <v>1</v>
      </c>
      <c r="C308" s="477"/>
      <c r="D308" s="477" t="str">
        <f>IF(C308&gt;0,VLOOKUP(C308,男子登録情報!$A$2:$H$1688,2,0),"")</f>
        <v/>
      </c>
      <c r="E308" s="478" t="str">
        <f>IF(C308&gt;0,VLOOKUP(C308,男子登録情報!$A$2:$H$1688,3,0),"")</f>
        <v/>
      </c>
      <c r="F308" s="479"/>
      <c r="G308" s="477" t="str">
        <f>IF(C308&gt;0,VLOOKUP(C308,男子登録情報!$A$2:$H$1688,4,0),"")</f>
        <v/>
      </c>
      <c r="H308" s="477" t="str">
        <f>IF(C308&gt;0,VLOOKUP(C308,男子登録情報!$A$2:$H$1688,8,0),"")</f>
        <v/>
      </c>
      <c r="I308" s="481" t="str">
        <f>IF(C308&gt;0,VLOOKUP(C308,男子登録情報!$A$2:$H$1688,5,0),"")</f>
        <v/>
      </c>
      <c r="J308" s="53"/>
      <c r="L308" s="55"/>
    </row>
    <row r="309" spans="1:12" s="17" customFormat="1" ht="18.75" hidden="1" customHeight="1">
      <c r="A309" s="4"/>
      <c r="B309" s="444"/>
      <c r="C309" s="439"/>
      <c r="D309" s="439"/>
      <c r="E309" s="422"/>
      <c r="F309" s="480"/>
      <c r="G309" s="439"/>
      <c r="H309" s="439"/>
      <c r="I309" s="427"/>
      <c r="J309" s="53"/>
      <c r="L309" s="55"/>
    </row>
    <row r="310" spans="1:12" s="17" customFormat="1" ht="18.75" hidden="1" customHeight="1">
      <c r="A310" s="4"/>
      <c r="B310" s="487">
        <v>2</v>
      </c>
      <c r="C310" s="488"/>
      <c r="D310" s="488" t="str">
        <f>IF(C310,VLOOKUP(C310,男子登録情報!$A$2:$H$1688,2,0),"")</f>
        <v/>
      </c>
      <c r="E310" s="419" t="str">
        <f>IF(C310&gt;0,VLOOKUP(C310,男子登録情報!$A$2:$H$1688,3,0),"")</f>
        <v/>
      </c>
      <c r="F310" s="489"/>
      <c r="G310" s="488" t="str">
        <f>IF(C310&gt;0,VLOOKUP(C310,男子登録情報!$A$2:$H$1688,4,0),"")</f>
        <v/>
      </c>
      <c r="H310" s="488" t="str">
        <f>IF(C310&gt;0,VLOOKUP(C310,男子登録情報!$A$2:$H$1688,8,0),"")</f>
        <v/>
      </c>
      <c r="I310" s="449" t="str">
        <f>IF(C310&gt;0,VLOOKUP(C310,男子登録情報!$A$2:$H$1688,5,0),"")</f>
        <v/>
      </c>
      <c r="J310" s="53"/>
      <c r="L310" s="55"/>
    </row>
    <row r="311" spans="1:12" s="17" customFormat="1" ht="18.75" hidden="1" customHeight="1">
      <c r="A311" s="4"/>
      <c r="B311" s="444"/>
      <c r="C311" s="439"/>
      <c r="D311" s="439"/>
      <c r="E311" s="422"/>
      <c r="F311" s="480"/>
      <c r="G311" s="439"/>
      <c r="H311" s="439"/>
      <c r="I311" s="427"/>
      <c r="J311" s="53"/>
      <c r="L311" s="55"/>
    </row>
    <row r="312" spans="1:12" s="17" customFormat="1" ht="18.75" hidden="1" customHeight="1">
      <c r="A312" s="4"/>
      <c r="B312" s="487">
        <v>3</v>
      </c>
      <c r="C312" s="488"/>
      <c r="D312" s="488" t="str">
        <f>IF(C312,VLOOKUP(C312,男子登録情報!$A$2:$H$1688,2,0),"")</f>
        <v/>
      </c>
      <c r="E312" s="419" t="str">
        <f>IF(C312&gt;0,VLOOKUP(C312,男子登録情報!$A$2:$H$1688,3,0),"")</f>
        <v/>
      </c>
      <c r="F312" s="489"/>
      <c r="G312" s="488" t="str">
        <f>IF(C312&gt;0,VLOOKUP(C312,男子登録情報!$A$2:$H$1688,4,0),"")</f>
        <v/>
      </c>
      <c r="H312" s="488" t="str">
        <f>IF(C312&gt;0,VLOOKUP(C312,男子登録情報!$A$2:$H$1688,8,0),"")</f>
        <v/>
      </c>
      <c r="I312" s="449" t="str">
        <f>IF(C312&gt;0,VLOOKUP(C312,男子登録情報!$A$2:$H$1688,5,0),"")</f>
        <v/>
      </c>
      <c r="J312" s="53"/>
      <c r="L312" s="55"/>
    </row>
    <row r="313" spans="1:12" s="17" customFormat="1" ht="18.75" hidden="1" customHeight="1">
      <c r="A313" s="4"/>
      <c r="B313" s="444"/>
      <c r="C313" s="439"/>
      <c r="D313" s="439"/>
      <c r="E313" s="422"/>
      <c r="F313" s="480"/>
      <c r="G313" s="439"/>
      <c r="H313" s="439"/>
      <c r="I313" s="427"/>
      <c r="J313" s="53"/>
      <c r="L313" s="55"/>
    </row>
    <row r="314" spans="1:12" s="17" customFormat="1" ht="18.75" hidden="1" customHeight="1">
      <c r="A314" s="4"/>
      <c r="B314" s="487">
        <v>4</v>
      </c>
      <c r="C314" s="488"/>
      <c r="D314" s="488" t="str">
        <f>IF(C314,VLOOKUP(C314,男子登録情報!$A$2:$H$1688,2,0),"")</f>
        <v/>
      </c>
      <c r="E314" s="419" t="str">
        <f>IF(C314&gt;0,VLOOKUP(C314,男子登録情報!$A$2:$H$1688,3,0),"")</f>
        <v/>
      </c>
      <c r="F314" s="489"/>
      <c r="G314" s="488" t="str">
        <f>IF(C314&gt;0,VLOOKUP(C314,男子登録情報!$A$2:$H$1688,4,0),"")</f>
        <v/>
      </c>
      <c r="H314" s="488" t="str">
        <f>IF(C314&gt;0,VLOOKUP(C314,男子登録情報!$A$2:$H$1688,8,0),"")</f>
        <v/>
      </c>
      <c r="I314" s="449" t="str">
        <f>IF(C314&gt;0,VLOOKUP(C314,男子登録情報!$A$2:$H$1688,5,0),"")</f>
        <v/>
      </c>
      <c r="J314" s="53"/>
      <c r="L314" s="55"/>
    </row>
    <row r="315" spans="1:12" s="17" customFormat="1" ht="18.75" hidden="1" customHeight="1">
      <c r="A315" s="4"/>
      <c r="B315" s="444"/>
      <c r="C315" s="439"/>
      <c r="D315" s="439"/>
      <c r="E315" s="422"/>
      <c r="F315" s="480"/>
      <c r="G315" s="439"/>
      <c r="H315" s="439"/>
      <c r="I315" s="427"/>
      <c r="J315" s="53"/>
      <c r="L315" s="55"/>
    </row>
    <row r="316" spans="1:12" s="17" customFormat="1" ht="18.75" hidden="1" customHeight="1">
      <c r="A316" s="4"/>
      <c r="B316" s="487">
        <v>5</v>
      </c>
      <c r="C316" s="488"/>
      <c r="D316" s="488" t="str">
        <f>IF(C316,VLOOKUP(C316,男子登録情報!$A$2:$H$1688,2,0),"")</f>
        <v/>
      </c>
      <c r="E316" s="419" t="str">
        <f>IF(C316&gt;0,VLOOKUP(C316,男子登録情報!$A$2:$H$1688,3,0),"")</f>
        <v/>
      </c>
      <c r="F316" s="489"/>
      <c r="G316" s="488" t="str">
        <f>IF(C316&gt;0,VLOOKUP(C316,男子登録情報!$A$2:$H$1688,4,0),"")</f>
        <v/>
      </c>
      <c r="H316" s="488" t="str">
        <f>IF(C316&gt;0,VLOOKUP(C316,男子登録情報!$A$2:$H$1688,8,0),"")</f>
        <v/>
      </c>
      <c r="I316" s="449" t="str">
        <f>IF(C316&gt;0,VLOOKUP(C316,男子登録情報!$A$2:$H$1688,5,0),"")</f>
        <v/>
      </c>
      <c r="J316" s="53"/>
      <c r="L316" s="55"/>
    </row>
    <row r="317" spans="1:12" s="17" customFormat="1" ht="18.75" hidden="1" customHeight="1">
      <c r="A317" s="4"/>
      <c r="B317" s="444"/>
      <c r="C317" s="439"/>
      <c r="D317" s="439"/>
      <c r="E317" s="422"/>
      <c r="F317" s="480"/>
      <c r="G317" s="439"/>
      <c r="H317" s="439"/>
      <c r="I317" s="427"/>
      <c r="J317" s="53"/>
      <c r="L317" s="55"/>
    </row>
    <row r="318" spans="1:12" s="17" customFormat="1" ht="18.75" hidden="1" customHeight="1">
      <c r="A318" s="4"/>
      <c r="B318" s="487">
        <v>6</v>
      </c>
      <c r="C318" s="488"/>
      <c r="D318" s="488" t="str">
        <f>IF(C318,VLOOKUP(C318,男子登録情報!$A$2:$H$1688,2,0),"")</f>
        <v/>
      </c>
      <c r="E318" s="419" t="str">
        <f>IF(C318&gt;0,VLOOKUP(C318,男子登録情報!$A$2:$H$1688,3,0),"")</f>
        <v/>
      </c>
      <c r="F318" s="489"/>
      <c r="G318" s="488" t="str">
        <f>IF(C318&gt;0,VLOOKUP(C318,男子登録情報!$A$2:$H$1688,4,0),"")</f>
        <v/>
      </c>
      <c r="H318" s="488" t="str">
        <f>IF(C318&gt;0,VLOOKUP(C318,男子登録情報!$A$2:$H$1688,8,0),"")</f>
        <v/>
      </c>
      <c r="I318" s="449" t="str">
        <f>IF(C318&gt;0,VLOOKUP(C318,男子登録情報!$A$2:$H$1688,5,0),"")</f>
        <v/>
      </c>
      <c r="J318" s="53"/>
      <c r="L318" s="55"/>
    </row>
    <row r="319" spans="1:12" s="17" customFormat="1" ht="19.5" hidden="1" customHeight="1" thickBot="1">
      <c r="A319" s="4"/>
      <c r="B319" s="490"/>
      <c r="C319" s="470"/>
      <c r="D319" s="470"/>
      <c r="E319" s="491"/>
      <c r="F319" s="492"/>
      <c r="G319" s="470"/>
      <c r="H319" s="470"/>
      <c r="I319" s="450"/>
      <c r="J319" s="53"/>
      <c r="L319" s="55"/>
    </row>
    <row r="320" spans="1:12" s="17" customFormat="1" ht="18.75" hidden="1">
      <c r="A320" s="4"/>
      <c r="B320" s="460" t="s">
        <v>1239</v>
      </c>
      <c r="C320" s="461"/>
      <c r="D320" s="461"/>
      <c r="E320" s="461"/>
      <c r="F320" s="461"/>
      <c r="G320" s="461"/>
      <c r="H320" s="461"/>
      <c r="I320" s="462"/>
      <c r="J320" s="53"/>
      <c r="L320" s="55"/>
    </row>
    <row r="321" spans="1:12" s="17" customFormat="1" ht="18.75" hidden="1">
      <c r="A321" s="4"/>
      <c r="B321" s="463"/>
      <c r="C321" s="464"/>
      <c r="D321" s="464"/>
      <c r="E321" s="464"/>
      <c r="F321" s="464"/>
      <c r="G321" s="464"/>
      <c r="H321" s="464"/>
      <c r="I321" s="465"/>
      <c r="J321" s="53"/>
      <c r="L321" s="55"/>
    </row>
    <row r="322" spans="1:12" s="17" customFormat="1" ht="19.5" hidden="1" thickBot="1">
      <c r="A322" s="4"/>
      <c r="B322" s="466"/>
      <c r="C322" s="467"/>
      <c r="D322" s="467"/>
      <c r="E322" s="467"/>
      <c r="F322" s="467"/>
      <c r="G322" s="467"/>
      <c r="H322" s="467"/>
      <c r="I322" s="468"/>
      <c r="J322" s="53"/>
      <c r="L322" s="55"/>
    </row>
    <row r="323" spans="1:12" s="17" customFormat="1" ht="18.75" hidden="1">
      <c r="A323" s="54"/>
      <c r="B323" s="54"/>
      <c r="C323" s="54"/>
      <c r="D323" s="54"/>
      <c r="E323" s="54"/>
      <c r="F323" s="54"/>
      <c r="G323" s="54"/>
      <c r="H323" s="54"/>
      <c r="I323" s="54"/>
      <c r="J323" s="59"/>
      <c r="L323" s="55"/>
    </row>
    <row r="324" spans="1:12" s="17" customFormat="1" ht="19.5" hidden="1" thickBot="1">
      <c r="A324" s="4"/>
      <c r="B324" s="4"/>
      <c r="C324" s="4"/>
      <c r="D324" s="4"/>
      <c r="E324" s="4"/>
      <c r="F324" s="4"/>
      <c r="G324" s="4"/>
      <c r="H324" s="4"/>
      <c r="I324" s="4"/>
      <c r="J324" s="57" t="s">
        <v>1266</v>
      </c>
      <c r="L324" s="55"/>
    </row>
    <row r="325" spans="1:12" s="17" customFormat="1" ht="18.75" hidden="1">
      <c r="A325" s="4"/>
      <c r="B325" s="430" t="str">
        <f>CONCATENATE('加盟校情報&amp;大会設定'!$G$5,'加盟校情報&amp;大会設定'!$H$5,'加盟校情報&amp;大会設定'!$I$5,'加盟校情報&amp;大会設定'!$J$5,)&amp;"　男子4×100mR"</f>
        <v>第45回東海学生陸上競技秋季選手権大会　男子4×100mR</v>
      </c>
      <c r="C325" s="431"/>
      <c r="D325" s="431"/>
      <c r="E325" s="431"/>
      <c r="F325" s="431"/>
      <c r="G325" s="431"/>
      <c r="H325" s="431"/>
      <c r="I325" s="432"/>
      <c r="J325" s="53"/>
      <c r="L325" s="55"/>
    </row>
    <row r="326" spans="1:12" s="17" customFormat="1" ht="19.5" hidden="1" thickBot="1">
      <c r="A326" s="4"/>
      <c r="B326" s="433"/>
      <c r="C326" s="434"/>
      <c r="D326" s="434"/>
      <c r="E326" s="434"/>
      <c r="F326" s="434"/>
      <c r="G326" s="434"/>
      <c r="H326" s="434"/>
      <c r="I326" s="435"/>
      <c r="J326" s="53"/>
      <c r="L326" s="55"/>
    </row>
    <row r="327" spans="1:12" s="17" customFormat="1" ht="18.75" hidden="1">
      <c r="A327" s="4"/>
      <c r="B327" s="408" t="s">
        <v>1243</v>
      </c>
      <c r="C327" s="409"/>
      <c r="D327" s="446" t="str">
        <f>IF(基本情報登録!$D$6&gt;0,基本情報登録!$D$6,"")</f>
        <v/>
      </c>
      <c r="E327" s="447"/>
      <c r="F327" s="447"/>
      <c r="G327" s="447"/>
      <c r="H327" s="448"/>
      <c r="I327" s="58" t="s">
        <v>1277</v>
      </c>
      <c r="J327" s="53"/>
      <c r="L327" s="55"/>
    </row>
    <row r="328" spans="1:12" s="17" customFormat="1" ht="18.75" hidden="1">
      <c r="A328" s="4"/>
      <c r="B328" s="415" t="s">
        <v>1</v>
      </c>
      <c r="C328" s="416"/>
      <c r="D328" s="451" t="str">
        <f>IF(基本情報登録!$D$8&gt;0,基本情報登録!$D$8,"")</f>
        <v/>
      </c>
      <c r="E328" s="452"/>
      <c r="F328" s="452"/>
      <c r="G328" s="452"/>
      <c r="H328" s="453"/>
      <c r="I328" s="449"/>
      <c r="J328" s="53"/>
      <c r="L328" s="55"/>
    </row>
    <row r="329" spans="1:12" s="17" customFormat="1" ht="19.5" hidden="1" thickBot="1">
      <c r="A329" s="4"/>
      <c r="B329" s="425"/>
      <c r="C329" s="426"/>
      <c r="D329" s="454"/>
      <c r="E329" s="455"/>
      <c r="F329" s="455"/>
      <c r="G329" s="455"/>
      <c r="H329" s="456"/>
      <c r="I329" s="450"/>
      <c r="J329" s="53"/>
      <c r="L329" s="55"/>
    </row>
    <row r="330" spans="1:12" s="17" customFormat="1" ht="18.75" hidden="1">
      <c r="A330" s="4"/>
      <c r="B330" s="408" t="s">
        <v>6406</v>
      </c>
      <c r="C330" s="409"/>
      <c r="D330" s="410"/>
      <c r="E330" s="411"/>
      <c r="F330" s="411"/>
      <c r="G330" s="411"/>
      <c r="H330" s="411"/>
      <c r="I330" s="412"/>
      <c r="J330" s="53"/>
      <c r="L330" s="55"/>
    </row>
    <row r="331" spans="1:12" s="17" customFormat="1" ht="18.75" hidden="1">
      <c r="A331" s="4"/>
      <c r="B331" s="43"/>
      <c r="C331" s="44"/>
      <c r="D331" s="45"/>
      <c r="E331" s="413" t="str">
        <f>TEXT(D330,"00000")</f>
        <v>00000</v>
      </c>
      <c r="F331" s="413"/>
      <c r="G331" s="413"/>
      <c r="H331" s="413"/>
      <c r="I331" s="414"/>
      <c r="J331" s="53"/>
      <c r="L331" s="55"/>
    </row>
    <row r="332" spans="1:12" s="17" customFormat="1" ht="18.75" hidden="1">
      <c r="A332" s="4"/>
      <c r="B332" s="415" t="s">
        <v>26</v>
      </c>
      <c r="C332" s="416"/>
      <c r="D332" s="419"/>
      <c r="E332" s="420"/>
      <c r="F332" s="420"/>
      <c r="G332" s="420"/>
      <c r="H332" s="420"/>
      <c r="I332" s="421"/>
      <c r="J332" s="53"/>
      <c r="L332" s="55"/>
    </row>
    <row r="333" spans="1:12" s="17" customFormat="1" ht="18.75" hidden="1">
      <c r="A333" s="4"/>
      <c r="B333" s="417"/>
      <c r="C333" s="418"/>
      <c r="D333" s="422"/>
      <c r="E333" s="423"/>
      <c r="F333" s="423"/>
      <c r="G333" s="423"/>
      <c r="H333" s="423"/>
      <c r="I333" s="424"/>
      <c r="J333" s="53"/>
      <c r="L333" s="55"/>
    </row>
    <row r="334" spans="1:12" s="17" customFormat="1" ht="19.5" hidden="1" thickBot="1">
      <c r="A334" s="4"/>
      <c r="B334" s="482" t="s">
        <v>1235</v>
      </c>
      <c r="C334" s="483"/>
      <c r="D334" s="484"/>
      <c r="E334" s="485"/>
      <c r="F334" s="485"/>
      <c r="G334" s="485"/>
      <c r="H334" s="485"/>
      <c r="I334" s="486"/>
      <c r="J334" s="53"/>
      <c r="L334" s="55"/>
    </row>
    <row r="335" spans="1:12" s="17" customFormat="1" ht="18.75" hidden="1">
      <c r="A335" s="4"/>
      <c r="B335" s="471" t="s">
        <v>1236</v>
      </c>
      <c r="C335" s="472"/>
      <c r="D335" s="472"/>
      <c r="E335" s="472"/>
      <c r="F335" s="472"/>
      <c r="G335" s="472"/>
      <c r="H335" s="472"/>
      <c r="I335" s="473"/>
      <c r="J335" s="53"/>
      <c r="L335" s="55"/>
    </row>
    <row r="336" spans="1:12" s="17" customFormat="1" ht="19.5" hidden="1" thickBot="1">
      <c r="A336" s="4"/>
      <c r="B336" s="46" t="s">
        <v>1240</v>
      </c>
      <c r="C336" s="47" t="s">
        <v>16</v>
      </c>
      <c r="D336" s="47" t="s">
        <v>1241</v>
      </c>
      <c r="E336" s="474" t="s">
        <v>1237</v>
      </c>
      <c r="F336" s="475"/>
      <c r="G336" s="47" t="s">
        <v>1242</v>
      </c>
      <c r="H336" s="47" t="s">
        <v>47</v>
      </c>
      <c r="I336" s="48" t="s">
        <v>1238</v>
      </c>
      <c r="J336" s="53"/>
      <c r="L336" s="55"/>
    </row>
    <row r="337" spans="1:12" s="17" customFormat="1" ht="19.5" hidden="1" thickTop="1">
      <c r="A337" s="4"/>
      <c r="B337" s="476">
        <v>1</v>
      </c>
      <c r="C337" s="477"/>
      <c r="D337" s="477" t="str">
        <f>IF(C337&gt;0,VLOOKUP(C337,男子登録情報!$A$2:$H$1688,2,0),"")</f>
        <v/>
      </c>
      <c r="E337" s="478" t="str">
        <f>IF(C337&gt;0,VLOOKUP(C337,男子登録情報!$A$2:$H$1688,3,0),"")</f>
        <v/>
      </c>
      <c r="F337" s="479"/>
      <c r="G337" s="477" t="str">
        <f>IF(C337&gt;0,VLOOKUP(C337,男子登録情報!$A$2:$H$1688,4,0),"")</f>
        <v/>
      </c>
      <c r="H337" s="477" t="str">
        <f>IF(C337&gt;0,VLOOKUP(C337,男子登録情報!$A$2:$H$1688,8,0),"")</f>
        <v/>
      </c>
      <c r="I337" s="481" t="str">
        <f>IF(C337&gt;0,VLOOKUP(C337,男子登録情報!$A$2:$H$1688,5,0),"")</f>
        <v/>
      </c>
      <c r="J337" s="53"/>
      <c r="L337" s="55"/>
    </row>
    <row r="338" spans="1:12" s="17" customFormat="1" ht="18.75" hidden="1">
      <c r="A338" s="4"/>
      <c r="B338" s="444"/>
      <c r="C338" s="439"/>
      <c r="D338" s="439"/>
      <c r="E338" s="422"/>
      <c r="F338" s="480"/>
      <c r="G338" s="439"/>
      <c r="H338" s="439"/>
      <c r="I338" s="427"/>
      <c r="J338" s="53"/>
      <c r="L338" s="55"/>
    </row>
    <row r="339" spans="1:12" s="17" customFormat="1" ht="18.75" hidden="1">
      <c r="A339" s="4"/>
      <c r="B339" s="487">
        <v>2</v>
      </c>
      <c r="C339" s="488"/>
      <c r="D339" s="488" t="str">
        <f>IF(C339,VLOOKUP(C339,男子登録情報!$A$2:$H$1688,2,0),"")</f>
        <v/>
      </c>
      <c r="E339" s="419" t="str">
        <f>IF(C339&gt;0,VLOOKUP(C339,男子登録情報!$A$2:$H$1688,3,0),"")</f>
        <v/>
      </c>
      <c r="F339" s="489"/>
      <c r="G339" s="488" t="str">
        <f>IF(C339&gt;0,VLOOKUP(C339,男子登録情報!$A$2:$H$1688,4,0),"")</f>
        <v/>
      </c>
      <c r="H339" s="488" t="str">
        <f>IF(C339&gt;0,VLOOKUP(C339,男子登録情報!$A$2:$H$1688,8,0),"")</f>
        <v/>
      </c>
      <c r="I339" s="449" t="str">
        <f>IF(C339&gt;0,VLOOKUP(C339,男子登録情報!$A$2:$H$1688,5,0),"")</f>
        <v/>
      </c>
      <c r="J339" s="53"/>
      <c r="L339" s="55"/>
    </row>
    <row r="340" spans="1:12" s="17" customFormat="1" ht="18.75" hidden="1">
      <c r="A340" s="4"/>
      <c r="B340" s="444"/>
      <c r="C340" s="439"/>
      <c r="D340" s="439"/>
      <c r="E340" s="422"/>
      <c r="F340" s="480"/>
      <c r="G340" s="439"/>
      <c r="H340" s="439"/>
      <c r="I340" s="427"/>
      <c r="J340" s="53"/>
      <c r="L340" s="55"/>
    </row>
    <row r="341" spans="1:12" s="17" customFormat="1" ht="18.75" hidden="1">
      <c r="A341" s="4"/>
      <c r="B341" s="487">
        <v>3</v>
      </c>
      <c r="C341" s="488"/>
      <c r="D341" s="488" t="str">
        <f>IF(C341,VLOOKUP(C341,男子登録情報!$A$2:$H$1688,2,0),"")</f>
        <v/>
      </c>
      <c r="E341" s="419" t="str">
        <f>IF(C341&gt;0,VLOOKUP(C341,男子登録情報!$A$2:$H$1688,3,0),"")</f>
        <v/>
      </c>
      <c r="F341" s="489"/>
      <c r="G341" s="488" t="str">
        <f>IF(C341&gt;0,VLOOKUP(C341,男子登録情報!$A$2:$H$1688,4,0),"")</f>
        <v/>
      </c>
      <c r="H341" s="488" t="str">
        <f>IF(C341&gt;0,VLOOKUP(C341,男子登録情報!$A$2:$H$1688,8,0),"")</f>
        <v/>
      </c>
      <c r="I341" s="449" t="str">
        <f>IF(C341&gt;0,VLOOKUP(C341,男子登録情報!$A$2:$H$1688,5,0),"")</f>
        <v/>
      </c>
      <c r="J341" s="53"/>
      <c r="L341" s="55"/>
    </row>
    <row r="342" spans="1:12" s="17" customFormat="1" ht="18.75" hidden="1">
      <c r="A342" s="4"/>
      <c r="B342" s="444"/>
      <c r="C342" s="439"/>
      <c r="D342" s="439"/>
      <c r="E342" s="422"/>
      <c r="F342" s="480"/>
      <c r="G342" s="439"/>
      <c r="H342" s="439"/>
      <c r="I342" s="427"/>
      <c r="J342" s="53"/>
      <c r="L342" s="55"/>
    </row>
    <row r="343" spans="1:12" s="17" customFormat="1" ht="18.75" hidden="1">
      <c r="A343" s="4"/>
      <c r="B343" s="487">
        <v>4</v>
      </c>
      <c r="C343" s="488"/>
      <c r="D343" s="488" t="str">
        <f>IF(C343,VLOOKUP(C343,男子登録情報!$A$2:$H$1688,2,0),"")</f>
        <v/>
      </c>
      <c r="E343" s="419" t="str">
        <f>IF(C343&gt;0,VLOOKUP(C343,男子登録情報!$A$2:$H$1688,3,0),"")</f>
        <v/>
      </c>
      <c r="F343" s="489"/>
      <c r="G343" s="488" t="str">
        <f>IF(C343&gt;0,VLOOKUP(C343,男子登録情報!$A$2:$H$1688,4,0),"")</f>
        <v/>
      </c>
      <c r="H343" s="488" t="str">
        <f>IF(C343&gt;0,VLOOKUP(C343,男子登録情報!$A$2:$H$1688,8,0),"")</f>
        <v/>
      </c>
      <c r="I343" s="449" t="str">
        <f>IF(C343&gt;0,VLOOKUP(C343,男子登録情報!$A$2:$H$1688,5,0),"")</f>
        <v/>
      </c>
      <c r="J343" s="53"/>
      <c r="L343" s="55"/>
    </row>
    <row r="344" spans="1:12" s="17" customFormat="1" ht="18.75" hidden="1">
      <c r="A344" s="4"/>
      <c r="B344" s="444"/>
      <c r="C344" s="439"/>
      <c r="D344" s="439"/>
      <c r="E344" s="422"/>
      <c r="F344" s="480"/>
      <c r="G344" s="439"/>
      <c r="H344" s="439"/>
      <c r="I344" s="427"/>
      <c r="J344" s="53"/>
      <c r="L344" s="55"/>
    </row>
    <row r="345" spans="1:12" s="17" customFormat="1" ht="18.75" hidden="1">
      <c r="A345" s="4"/>
      <c r="B345" s="487">
        <v>5</v>
      </c>
      <c r="C345" s="488"/>
      <c r="D345" s="488" t="str">
        <f>IF(C345,VLOOKUP(C345,男子登録情報!$A$2:$H$1688,2,0),"")</f>
        <v/>
      </c>
      <c r="E345" s="419" t="str">
        <f>IF(C345&gt;0,VLOOKUP(C345,男子登録情報!$A$2:$H$1688,3,0),"")</f>
        <v/>
      </c>
      <c r="F345" s="489"/>
      <c r="G345" s="488" t="str">
        <f>IF(C345&gt;0,VLOOKUP(C345,男子登録情報!$A$2:$H$1688,4,0),"")</f>
        <v/>
      </c>
      <c r="H345" s="488" t="str">
        <f>IF(C345&gt;0,VLOOKUP(C345,男子登録情報!$A$2:$H$1688,8,0),"")</f>
        <v/>
      </c>
      <c r="I345" s="449" t="str">
        <f>IF(C345&gt;0,VLOOKUP(C345,男子登録情報!$A$2:$H$1688,5,0),"")</f>
        <v/>
      </c>
      <c r="J345" s="53"/>
      <c r="L345" s="55"/>
    </row>
    <row r="346" spans="1:12" s="17" customFormat="1" ht="18.75" hidden="1">
      <c r="A346" s="4"/>
      <c r="B346" s="444"/>
      <c r="C346" s="439"/>
      <c r="D346" s="439"/>
      <c r="E346" s="422"/>
      <c r="F346" s="480"/>
      <c r="G346" s="439"/>
      <c r="H346" s="439"/>
      <c r="I346" s="427"/>
      <c r="J346" s="53"/>
      <c r="L346" s="55"/>
    </row>
    <row r="347" spans="1:12" s="17" customFormat="1" ht="18.75" hidden="1">
      <c r="A347" s="4"/>
      <c r="B347" s="487">
        <v>6</v>
      </c>
      <c r="C347" s="488"/>
      <c r="D347" s="488" t="str">
        <f>IF(C347,VLOOKUP(C347,男子登録情報!$A$2:$H$1688,2,0),"")</f>
        <v/>
      </c>
      <c r="E347" s="419" t="str">
        <f>IF(C347&gt;0,VLOOKUP(C347,男子登録情報!$A$2:$H$1688,3,0),"")</f>
        <v/>
      </c>
      <c r="F347" s="489"/>
      <c r="G347" s="488" t="str">
        <f>IF(C347&gt;0,VLOOKUP(C347,男子登録情報!$A$2:$H$1688,4,0),"")</f>
        <v/>
      </c>
      <c r="H347" s="488" t="str">
        <f>IF(C347&gt;0,VLOOKUP(C347,男子登録情報!$A$2:$H$1688,8,0),"")</f>
        <v/>
      </c>
      <c r="I347" s="449" t="str">
        <f>IF(C347&gt;0,VLOOKUP(C347,男子登録情報!$A$2:$H$1688,5,0),"")</f>
        <v/>
      </c>
      <c r="J347" s="53"/>
      <c r="L347" s="55"/>
    </row>
    <row r="348" spans="1:12" s="17" customFormat="1" ht="19.5" hidden="1" thickBot="1">
      <c r="A348" s="4"/>
      <c r="B348" s="490"/>
      <c r="C348" s="470"/>
      <c r="D348" s="470"/>
      <c r="E348" s="491"/>
      <c r="F348" s="492"/>
      <c r="G348" s="470"/>
      <c r="H348" s="470"/>
      <c r="I348" s="450"/>
      <c r="J348" s="53"/>
      <c r="L348" s="55"/>
    </row>
    <row r="349" spans="1:12" s="17" customFormat="1" ht="18.75" hidden="1">
      <c r="A349" s="4"/>
      <c r="B349" s="460" t="s">
        <v>1239</v>
      </c>
      <c r="C349" s="461"/>
      <c r="D349" s="461"/>
      <c r="E349" s="461"/>
      <c r="F349" s="461"/>
      <c r="G349" s="461"/>
      <c r="H349" s="461"/>
      <c r="I349" s="462"/>
      <c r="J349" s="53"/>
      <c r="L349" s="55"/>
    </row>
    <row r="350" spans="1:12" s="17" customFormat="1" ht="18.75" hidden="1">
      <c r="A350" s="4"/>
      <c r="B350" s="463"/>
      <c r="C350" s="464"/>
      <c r="D350" s="464"/>
      <c r="E350" s="464"/>
      <c r="F350" s="464"/>
      <c r="G350" s="464"/>
      <c r="H350" s="464"/>
      <c r="I350" s="465"/>
      <c r="J350" s="53"/>
      <c r="L350" s="55"/>
    </row>
    <row r="351" spans="1:12" s="17" customFormat="1" ht="19.5" hidden="1" thickBot="1">
      <c r="A351" s="4"/>
      <c r="B351" s="466"/>
      <c r="C351" s="467"/>
      <c r="D351" s="467"/>
      <c r="E351" s="467"/>
      <c r="F351" s="467"/>
      <c r="G351" s="467"/>
      <c r="H351" s="467"/>
      <c r="I351" s="468"/>
      <c r="J351" s="53"/>
      <c r="L351" s="55"/>
    </row>
    <row r="352" spans="1:12" s="17" customFormat="1" ht="18.75" hidden="1">
      <c r="A352" s="54"/>
      <c r="B352" s="54"/>
      <c r="C352" s="54"/>
      <c r="D352" s="54"/>
      <c r="E352" s="54"/>
      <c r="F352" s="54"/>
      <c r="G352" s="54"/>
      <c r="H352" s="54"/>
      <c r="I352" s="54"/>
      <c r="J352" s="59"/>
      <c r="L352" s="55"/>
    </row>
    <row r="353" spans="1:12" s="17" customFormat="1" ht="19.5" hidden="1" thickBot="1">
      <c r="A353" s="4"/>
      <c r="B353" s="4"/>
      <c r="C353" s="4"/>
      <c r="D353" s="4"/>
      <c r="E353" s="4"/>
      <c r="F353" s="4"/>
      <c r="G353" s="4"/>
      <c r="H353" s="4"/>
      <c r="I353" s="4"/>
      <c r="J353" s="57" t="s">
        <v>1267</v>
      </c>
      <c r="L353" s="55"/>
    </row>
    <row r="354" spans="1:12" s="17" customFormat="1" ht="18.75" hidden="1">
      <c r="A354" s="4"/>
      <c r="B354" s="430" t="str">
        <f>CONCATENATE('加盟校情報&amp;大会設定'!$G$5,'加盟校情報&amp;大会設定'!$H$5,'加盟校情報&amp;大会設定'!$I$5,'加盟校情報&amp;大会設定'!$J$5,)&amp;"　男子4×100mR"</f>
        <v>第45回東海学生陸上競技秋季選手権大会　男子4×100mR</v>
      </c>
      <c r="C354" s="431"/>
      <c r="D354" s="431"/>
      <c r="E354" s="431"/>
      <c r="F354" s="431"/>
      <c r="G354" s="431"/>
      <c r="H354" s="431"/>
      <c r="I354" s="432"/>
      <c r="J354" s="53"/>
      <c r="L354" s="55"/>
    </row>
    <row r="355" spans="1:12" s="17" customFormat="1" ht="19.5" hidden="1" thickBot="1">
      <c r="A355" s="4"/>
      <c r="B355" s="433"/>
      <c r="C355" s="434"/>
      <c r="D355" s="434"/>
      <c r="E355" s="434"/>
      <c r="F355" s="434"/>
      <c r="G355" s="434"/>
      <c r="H355" s="434"/>
      <c r="I355" s="435"/>
      <c r="J355" s="53"/>
      <c r="L355" s="55"/>
    </row>
    <row r="356" spans="1:12" s="17" customFormat="1" ht="18.75" hidden="1">
      <c r="A356" s="4"/>
      <c r="B356" s="408" t="s">
        <v>1243</v>
      </c>
      <c r="C356" s="409"/>
      <c r="D356" s="446" t="str">
        <f>IF(基本情報登録!$D$6&gt;0,基本情報登録!$D$6,"")</f>
        <v/>
      </c>
      <c r="E356" s="447"/>
      <c r="F356" s="447"/>
      <c r="G356" s="447"/>
      <c r="H356" s="448"/>
      <c r="I356" s="58" t="s">
        <v>1277</v>
      </c>
      <c r="J356" s="53"/>
      <c r="L356" s="55"/>
    </row>
    <row r="357" spans="1:12" s="17" customFormat="1" ht="18.75" hidden="1">
      <c r="A357" s="4"/>
      <c r="B357" s="415" t="s">
        <v>1</v>
      </c>
      <c r="C357" s="416"/>
      <c r="D357" s="451" t="str">
        <f>IF(基本情報登録!$D$8&gt;0,基本情報登録!$D$8,"")</f>
        <v/>
      </c>
      <c r="E357" s="452"/>
      <c r="F357" s="452"/>
      <c r="G357" s="452"/>
      <c r="H357" s="453"/>
      <c r="I357" s="449"/>
      <c r="J357" s="53"/>
      <c r="L357" s="55"/>
    </row>
    <row r="358" spans="1:12" s="17" customFormat="1" ht="19.5" hidden="1" thickBot="1">
      <c r="A358" s="4"/>
      <c r="B358" s="425"/>
      <c r="C358" s="426"/>
      <c r="D358" s="454"/>
      <c r="E358" s="455"/>
      <c r="F358" s="455"/>
      <c r="G358" s="455"/>
      <c r="H358" s="456"/>
      <c r="I358" s="450"/>
      <c r="J358" s="53"/>
      <c r="L358" s="55"/>
    </row>
    <row r="359" spans="1:12" s="17" customFormat="1" ht="18.75" hidden="1">
      <c r="A359" s="4"/>
      <c r="B359" s="408" t="s">
        <v>6406</v>
      </c>
      <c r="C359" s="409"/>
      <c r="D359" s="410"/>
      <c r="E359" s="411"/>
      <c r="F359" s="411"/>
      <c r="G359" s="411"/>
      <c r="H359" s="411"/>
      <c r="I359" s="412"/>
      <c r="J359" s="53"/>
      <c r="L359" s="55"/>
    </row>
    <row r="360" spans="1:12" s="17" customFormat="1" ht="18.75" hidden="1">
      <c r="A360" s="4"/>
      <c r="B360" s="43"/>
      <c r="C360" s="44"/>
      <c r="D360" s="45"/>
      <c r="E360" s="413" t="str">
        <f>TEXT(D359,"00000")</f>
        <v>00000</v>
      </c>
      <c r="F360" s="413"/>
      <c r="G360" s="413"/>
      <c r="H360" s="413"/>
      <c r="I360" s="414"/>
      <c r="J360" s="53"/>
      <c r="L360" s="55"/>
    </row>
    <row r="361" spans="1:12" s="17" customFormat="1" ht="18.75" hidden="1">
      <c r="A361" s="4"/>
      <c r="B361" s="415" t="s">
        <v>26</v>
      </c>
      <c r="C361" s="416"/>
      <c r="D361" s="419"/>
      <c r="E361" s="420"/>
      <c r="F361" s="420"/>
      <c r="G361" s="420"/>
      <c r="H361" s="420"/>
      <c r="I361" s="421"/>
      <c r="J361" s="53"/>
      <c r="L361" s="55"/>
    </row>
    <row r="362" spans="1:12" s="17" customFormat="1" ht="18.75" hidden="1">
      <c r="A362" s="4"/>
      <c r="B362" s="417"/>
      <c r="C362" s="418"/>
      <c r="D362" s="422"/>
      <c r="E362" s="423"/>
      <c r="F362" s="423"/>
      <c r="G362" s="423"/>
      <c r="H362" s="423"/>
      <c r="I362" s="424"/>
      <c r="J362" s="53"/>
      <c r="L362" s="55"/>
    </row>
    <row r="363" spans="1:12" s="17" customFormat="1" ht="19.5" hidden="1" thickBot="1">
      <c r="A363" s="4"/>
      <c r="B363" s="482" t="s">
        <v>1235</v>
      </c>
      <c r="C363" s="483"/>
      <c r="D363" s="484"/>
      <c r="E363" s="485"/>
      <c r="F363" s="485"/>
      <c r="G363" s="485"/>
      <c r="H363" s="485"/>
      <c r="I363" s="486"/>
      <c r="J363" s="53"/>
      <c r="L363" s="55"/>
    </row>
    <row r="364" spans="1:12" s="17" customFormat="1" ht="18.75" hidden="1">
      <c r="A364" s="4"/>
      <c r="B364" s="471" t="s">
        <v>1236</v>
      </c>
      <c r="C364" s="472"/>
      <c r="D364" s="472"/>
      <c r="E364" s="472"/>
      <c r="F364" s="472"/>
      <c r="G364" s="472"/>
      <c r="H364" s="472"/>
      <c r="I364" s="473"/>
      <c r="J364" s="53"/>
      <c r="L364" s="55"/>
    </row>
    <row r="365" spans="1:12" s="17" customFormat="1" ht="19.5" hidden="1" thickBot="1">
      <c r="A365" s="4"/>
      <c r="B365" s="46" t="s">
        <v>1240</v>
      </c>
      <c r="C365" s="47" t="s">
        <v>16</v>
      </c>
      <c r="D365" s="47" t="s">
        <v>1241</v>
      </c>
      <c r="E365" s="474" t="s">
        <v>1237</v>
      </c>
      <c r="F365" s="475"/>
      <c r="G365" s="47" t="s">
        <v>1242</v>
      </c>
      <c r="H365" s="47" t="s">
        <v>47</v>
      </c>
      <c r="I365" s="48" t="s">
        <v>1238</v>
      </c>
      <c r="J365" s="53"/>
      <c r="L365" s="55"/>
    </row>
    <row r="366" spans="1:12" s="17" customFormat="1" ht="19.5" hidden="1" thickTop="1">
      <c r="A366" s="4"/>
      <c r="B366" s="476">
        <v>1</v>
      </c>
      <c r="C366" s="477"/>
      <c r="D366" s="477" t="str">
        <f>IF(C366&gt;0,VLOOKUP(C366,男子登録情報!$A$2:$H$1688,2,0),"")</f>
        <v/>
      </c>
      <c r="E366" s="478" t="str">
        <f>IF(C366&gt;0,VLOOKUP(C366,男子登録情報!$A$2:$H$1688,3,0),"")</f>
        <v/>
      </c>
      <c r="F366" s="479"/>
      <c r="G366" s="477" t="str">
        <f>IF(C366&gt;0,VLOOKUP(C366,男子登録情報!$A$2:$H$1688,4,0),"")</f>
        <v/>
      </c>
      <c r="H366" s="477" t="str">
        <f>IF(C366&gt;0,VLOOKUP(C366,男子登録情報!$A$2:$H$1688,8,0),"")</f>
        <v/>
      </c>
      <c r="I366" s="481" t="str">
        <f>IF(C366&gt;0,VLOOKUP(C366,男子登録情報!$A$2:$H$1688,5,0),"")</f>
        <v/>
      </c>
      <c r="J366" s="53"/>
      <c r="L366" s="55"/>
    </row>
    <row r="367" spans="1:12" s="17" customFormat="1" ht="18.75" hidden="1">
      <c r="A367" s="4"/>
      <c r="B367" s="444"/>
      <c r="C367" s="439"/>
      <c r="D367" s="439"/>
      <c r="E367" s="422"/>
      <c r="F367" s="480"/>
      <c r="G367" s="439"/>
      <c r="H367" s="439"/>
      <c r="I367" s="427"/>
      <c r="J367" s="53"/>
      <c r="L367" s="55"/>
    </row>
    <row r="368" spans="1:12" s="17" customFormat="1" ht="18.75" hidden="1">
      <c r="A368" s="4"/>
      <c r="B368" s="487">
        <v>2</v>
      </c>
      <c r="C368" s="488"/>
      <c r="D368" s="488" t="str">
        <f>IF(C368,VLOOKUP(C368,男子登録情報!$A$2:$H$1688,2,0),"")</f>
        <v/>
      </c>
      <c r="E368" s="419" t="str">
        <f>IF(C368&gt;0,VLOOKUP(C368,男子登録情報!$A$2:$H$1688,3,0),"")</f>
        <v/>
      </c>
      <c r="F368" s="489"/>
      <c r="G368" s="488" t="str">
        <f>IF(C368&gt;0,VLOOKUP(C368,男子登録情報!$A$2:$H$1688,4,0),"")</f>
        <v/>
      </c>
      <c r="H368" s="488" t="str">
        <f>IF(C368&gt;0,VLOOKUP(C368,男子登録情報!$A$2:$H$1688,8,0),"")</f>
        <v/>
      </c>
      <c r="I368" s="449" t="str">
        <f>IF(C368&gt;0,VLOOKUP(C368,男子登録情報!$A$2:$H$1688,5,0),"")</f>
        <v/>
      </c>
      <c r="J368" s="53"/>
      <c r="L368" s="55"/>
    </row>
    <row r="369" spans="1:12" s="17" customFormat="1" ht="18.75" hidden="1">
      <c r="A369" s="4"/>
      <c r="B369" s="444"/>
      <c r="C369" s="439"/>
      <c r="D369" s="439"/>
      <c r="E369" s="422"/>
      <c r="F369" s="480"/>
      <c r="G369" s="439"/>
      <c r="H369" s="439"/>
      <c r="I369" s="427"/>
      <c r="J369" s="53"/>
      <c r="L369" s="55"/>
    </row>
    <row r="370" spans="1:12" s="17" customFormat="1" ht="18.75" hidden="1">
      <c r="A370" s="4"/>
      <c r="B370" s="487">
        <v>3</v>
      </c>
      <c r="C370" s="488"/>
      <c r="D370" s="488" t="str">
        <f>IF(C370,VLOOKUP(C370,男子登録情報!$A$2:$H$1688,2,0),"")</f>
        <v/>
      </c>
      <c r="E370" s="419" t="str">
        <f>IF(C370&gt;0,VLOOKUP(C370,男子登録情報!$A$2:$H$1688,3,0),"")</f>
        <v/>
      </c>
      <c r="F370" s="489"/>
      <c r="G370" s="488" t="str">
        <f>IF(C370&gt;0,VLOOKUP(C370,男子登録情報!$A$2:$H$1688,4,0),"")</f>
        <v/>
      </c>
      <c r="H370" s="488" t="str">
        <f>IF(C370&gt;0,VLOOKUP(C370,男子登録情報!$A$2:$H$1688,8,0),"")</f>
        <v/>
      </c>
      <c r="I370" s="449" t="str">
        <f>IF(C370&gt;0,VLOOKUP(C370,男子登録情報!$A$2:$H$1688,5,0),"")</f>
        <v/>
      </c>
      <c r="J370" s="53"/>
      <c r="L370" s="55"/>
    </row>
    <row r="371" spans="1:12" s="17" customFormat="1" ht="18.75" hidden="1">
      <c r="A371" s="4"/>
      <c r="B371" s="444"/>
      <c r="C371" s="439"/>
      <c r="D371" s="439"/>
      <c r="E371" s="422"/>
      <c r="F371" s="480"/>
      <c r="G371" s="439"/>
      <c r="H371" s="439"/>
      <c r="I371" s="427"/>
      <c r="J371" s="53"/>
      <c r="L371" s="55"/>
    </row>
    <row r="372" spans="1:12" s="17" customFormat="1" ht="18.75" hidden="1">
      <c r="A372" s="4"/>
      <c r="B372" s="487">
        <v>4</v>
      </c>
      <c r="C372" s="488"/>
      <c r="D372" s="488" t="str">
        <f>IF(C372,VLOOKUP(C372,男子登録情報!$A$2:$H$1688,2,0),"")</f>
        <v/>
      </c>
      <c r="E372" s="419" t="str">
        <f>IF(C372&gt;0,VLOOKUP(C372,男子登録情報!$A$2:$H$1688,3,0),"")</f>
        <v/>
      </c>
      <c r="F372" s="489"/>
      <c r="G372" s="488" t="str">
        <f>IF(C372&gt;0,VLOOKUP(C372,男子登録情報!$A$2:$H$1688,4,0),"")</f>
        <v/>
      </c>
      <c r="H372" s="488" t="str">
        <f>IF(C372&gt;0,VLOOKUP(C372,男子登録情報!$A$2:$H$1688,8,0),"")</f>
        <v/>
      </c>
      <c r="I372" s="449" t="str">
        <f>IF(C372&gt;0,VLOOKUP(C372,男子登録情報!$A$2:$H$1688,5,0),"")</f>
        <v/>
      </c>
      <c r="J372" s="53"/>
      <c r="L372" s="55"/>
    </row>
    <row r="373" spans="1:12" s="17" customFormat="1" ht="18.75" hidden="1">
      <c r="A373" s="4"/>
      <c r="B373" s="444"/>
      <c r="C373" s="439"/>
      <c r="D373" s="439"/>
      <c r="E373" s="422"/>
      <c r="F373" s="480"/>
      <c r="G373" s="439"/>
      <c r="H373" s="439"/>
      <c r="I373" s="427"/>
      <c r="J373" s="53"/>
      <c r="L373" s="55"/>
    </row>
    <row r="374" spans="1:12" s="17" customFormat="1" ht="18.75" hidden="1">
      <c r="A374" s="4"/>
      <c r="B374" s="487">
        <v>5</v>
      </c>
      <c r="C374" s="488"/>
      <c r="D374" s="488" t="str">
        <f>IF(C374,VLOOKUP(C374,男子登録情報!$A$2:$H$1688,2,0),"")</f>
        <v/>
      </c>
      <c r="E374" s="419" t="str">
        <f>IF(C374&gt;0,VLOOKUP(C374,男子登録情報!$A$2:$H$1688,3,0),"")</f>
        <v/>
      </c>
      <c r="F374" s="489"/>
      <c r="G374" s="488" t="str">
        <f>IF(C374&gt;0,VLOOKUP(C374,男子登録情報!$A$2:$H$1688,4,0),"")</f>
        <v/>
      </c>
      <c r="H374" s="488" t="str">
        <f>IF(C374&gt;0,VLOOKUP(C374,男子登録情報!$A$2:$H$1688,8,0),"")</f>
        <v/>
      </c>
      <c r="I374" s="449" t="str">
        <f>IF(C374&gt;0,VLOOKUP(C374,男子登録情報!$A$2:$H$1688,5,0),"")</f>
        <v/>
      </c>
      <c r="J374" s="53"/>
      <c r="L374" s="55"/>
    </row>
    <row r="375" spans="1:12" s="17" customFormat="1" ht="18.75" hidden="1">
      <c r="A375" s="4"/>
      <c r="B375" s="444"/>
      <c r="C375" s="439"/>
      <c r="D375" s="439"/>
      <c r="E375" s="422"/>
      <c r="F375" s="480"/>
      <c r="G375" s="439"/>
      <c r="H375" s="439"/>
      <c r="I375" s="427"/>
      <c r="J375" s="53"/>
      <c r="L375" s="55"/>
    </row>
    <row r="376" spans="1:12" s="17" customFormat="1" ht="18.75" hidden="1">
      <c r="A376" s="4"/>
      <c r="B376" s="487">
        <v>6</v>
      </c>
      <c r="C376" s="488"/>
      <c r="D376" s="488" t="str">
        <f>IF(C376,VLOOKUP(C376,男子登録情報!$A$2:$H$1688,2,0),"")</f>
        <v/>
      </c>
      <c r="E376" s="419" t="str">
        <f>IF(C376&gt;0,VLOOKUP(C376,男子登録情報!$A$2:$H$1688,3,0),"")</f>
        <v/>
      </c>
      <c r="F376" s="489"/>
      <c r="G376" s="488" t="str">
        <f>IF(C376&gt;0,VLOOKUP(C376,男子登録情報!$A$2:$H$1688,4,0),"")</f>
        <v/>
      </c>
      <c r="H376" s="488" t="str">
        <f>IF(C376&gt;0,VLOOKUP(C376,男子登録情報!$A$2:$H$1688,8,0),"")</f>
        <v/>
      </c>
      <c r="I376" s="449" t="str">
        <f>IF(C376&gt;0,VLOOKUP(C376,男子登録情報!$A$2:$H$1688,5,0),"")</f>
        <v/>
      </c>
      <c r="J376" s="53"/>
      <c r="L376" s="55"/>
    </row>
    <row r="377" spans="1:12" s="17" customFormat="1" ht="19.5" hidden="1" thickBot="1">
      <c r="A377" s="4"/>
      <c r="B377" s="490"/>
      <c r="C377" s="470"/>
      <c r="D377" s="470"/>
      <c r="E377" s="491"/>
      <c r="F377" s="492"/>
      <c r="G377" s="470"/>
      <c r="H377" s="470"/>
      <c r="I377" s="450"/>
      <c r="J377" s="53"/>
      <c r="L377" s="55"/>
    </row>
    <row r="378" spans="1:12" s="17" customFormat="1" ht="18.75" hidden="1">
      <c r="A378" s="4"/>
      <c r="B378" s="460" t="s">
        <v>1239</v>
      </c>
      <c r="C378" s="461"/>
      <c r="D378" s="461"/>
      <c r="E378" s="461"/>
      <c r="F378" s="461"/>
      <c r="G378" s="461"/>
      <c r="H378" s="461"/>
      <c r="I378" s="462"/>
      <c r="J378" s="53"/>
      <c r="L378" s="55"/>
    </row>
    <row r="379" spans="1:12" s="17" customFormat="1" ht="18.75" hidden="1">
      <c r="A379" s="4"/>
      <c r="B379" s="463"/>
      <c r="C379" s="464"/>
      <c r="D379" s="464"/>
      <c r="E379" s="464"/>
      <c r="F379" s="464"/>
      <c r="G379" s="464"/>
      <c r="H379" s="464"/>
      <c r="I379" s="465"/>
      <c r="J379" s="53"/>
      <c r="L379" s="55"/>
    </row>
    <row r="380" spans="1:12" s="17" customFormat="1" ht="19.5" hidden="1" thickBot="1">
      <c r="A380" s="4"/>
      <c r="B380" s="466"/>
      <c r="C380" s="467"/>
      <c r="D380" s="467"/>
      <c r="E380" s="467"/>
      <c r="F380" s="467"/>
      <c r="G380" s="467"/>
      <c r="H380" s="467"/>
      <c r="I380" s="468"/>
      <c r="J380" s="53"/>
      <c r="L380" s="55"/>
    </row>
    <row r="381" spans="1:12" s="17" customFormat="1" ht="18.75" hidden="1">
      <c r="A381" s="54"/>
      <c r="B381" s="54"/>
      <c r="C381" s="54"/>
      <c r="D381" s="54"/>
      <c r="E381" s="54"/>
      <c r="F381" s="54"/>
      <c r="G381" s="54"/>
      <c r="H381" s="54"/>
      <c r="I381" s="54"/>
      <c r="J381" s="59"/>
      <c r="L381" s="55"/>
    </row>
    <row r="382" spans="1:12" s="17" customFormat="1" ht="19.5" hidden="1" thickBot="1">
      <c r="A382" s="4"/>
      <c r="B382" s="4"/>
      <c r="C382" s="4"/>
      <c r="D382" s="4"/>
      <c r="E382" s="4"/>
      <c r="F382" s="4"/>
      <c r="G382" s="4"/>
      <c r="H382" s="4"/>
      <c r="I382" s="4"/>
      <c r="J382" s="57" t="s">
        <v>1298</v>
      </c>
      <c r="L382" s="55"/>
    </row>
    <row r="383" spans="1:12" s="17" customFormat="1" ht="18.75" hidden="1">
      <c r="A383" s="4"/>
      <c r="B383" s="430" t="str">
        <f>CONCATENATE('加盟校情報&amp;大会設定'!$G$5,'加盟校情報&amp;大会設定'!$H$5,'加盟校情報&amp;大会設定'!$I$5,'加盟校情報&amp;大会設定'!$J$5,)&amp;"　男子4×100mR"</f>
        <v>第45回東海学生陸上競技秋季選手権大会　男子4×100mR</v>
      </c>
      <c r="C383" s="431"/>
      <c r="D383" s="431"/>
      <c r="E383" s="431"/>
      <c r="F383" s="431"/>
      <c r="G383" s="431"/>
      <c r="H383" s="431"/>
      <c r="I383" s="432"/>
      <c r="J383" s="53"/>
      <c r="L383" s="55"/>
    </row>
    <row r="384" spans="1:12" s="17" customFormat="1" ht="19.5" hidden="1" thickBot="1">
      <c r="A384" s="4"/>
      <c r="B384" s="433"/>
      <c r="C384" s="434"/>
      <c r="D384" s="434"/>
      <c r="E384" s="434"/>
      <c r="F384" s="434"/>
      <c r="G384" s="434"/>
      <c r="H384" s="434"/>
      <c r="I384" s="435"/>
      <c r="J384" s="53"/>
      <c r="L384" s="55"/>
    </row>
    <row r="385" spans="1:12" s="17" customFormat="1" ht="18.75" hidden="1">
      <c r="A385" s="4"/>
      <c r="B385" s="408" t="s">
        <v>1243</v>
      </c>
      <c r="C385" s="409"/>
      <c r="D385" s="446" t="str">
        <f>IF(基本情報登録!$D$6&gt;0,基本情報登録!$D$6,"")</f>
        <v/>
      </c>
      <c r="E385" s="447"/>
      <c r="F385" s="447"/>
      <c r="G385" s="447"/>
      <c r="H385" s="448"/>
      <c r="I385" s="58" t="s">
        <v>1277</v>
      </c>
      <c r="J385" s="53"/>
      <c r="L385" s="55"/>
    </row>
    <row r="386" spans="1:12" s="17" customFormat="1" ht="18.75" hidden="1">
      <c r="A386" s="4"/>
      <c r="B386" s="415" t="s">
        <v>1</v>
      </c>
      <c r="C386" s="416"/>
      <c r="D386" s="451" t="str">
        <f>IF(基本情報登録!$D$8&gt;0,基本情報登録!$D$8,"")</f>
        <v/>
      </c>
      <c r="E386" s="452"/>
      <c r="F386" s="452"/>
      <c r="G386" s="452"/>
      <c r="H386" s="453"/>
      <c r="I386" s="449"/>
      <c r="J386" s="53"/>
      <c r="L386" s="55"/>
    </row>
    <row r="387" spans="1:12" s="17" customFormat="1" ht="19.5" hidden="1" thickBot="1">
      <c r="A387" s="4"/>
      <c r="B387" s="425"/>
      <c r="C387" s="426"/>
      <c r="D387" s="454"/>
      <c r="E387" s="455"/>
      <c r="F387" s="455"/>
      <c r="G387" s="455"/>
      <c r="H387" s="456"/>
      <c r="I387" s="450"/>
      <c r="J387" s="53"/>
      <c r="L387" s="55"/>
    </row>
    <row r="388" spans="1:12" s="17" customFormat="1" ht="18.75" hidden="1">
      <c r="A388" s="4"/>
      <c r="B388" s="408" t="s">
        <v>6406</v>
      </c>
      <c r="C388" s="409"/>
      <c r="D388" s="410"/>
      <c r="E388" s="411"/>
      <c r="F388" s="411"/>
      <c r="G388" s="411"/>
      <c r="H388" s="411"/>
      <c r="I388" s="412"/>
      <c r="J388" s="53"/>
      <c r="L388" s="55"/>
    </row>
    <row r="389" spans="1:12" s="17" customFormat="1" ht="18.75" hidden="1">
      <c r="A389" s="4"/>
      <c r="B389" s="43"/>
      <c r="C389" s="44"/>
      <c r="D389" s="45"/>
      <c r="E389" s="413" t="str">
        <f>TEXT(D388,"00000")</f>
        <v>00000</v>
      </c>
      <c r="F389" s="413"/>
      <c r="G389" s="413"/>
      <c r="H389" s="413"/>
      <c r="I389" s="414"/>
      <c r="J389" s="53"/>
      <c r="L389" s="55"/>
    </row>
    <row r="390" spans="1:12" s="17" customFormat="1" ht="18.75" hidden="1">
      <c r="A390" s="4"/>
      <c r="B390" s="415" t="s">
        <v>26</v>
      </c>
      <c r="C390" s="416"/>
      <c r="D390" s="419"/>
      <c r="E390" s="420"/>
      <c r="F390" s="420"/>
      <c r="G390" s="420"/>
      <c r="H390" s="420"/>
      <c r="I390" s="421"/>
      <c r="J390" s="53"/>
      <c r="L390" s="55"/>
    </row>
    <row r="391" spans="1:12" s="17" customFormat="1" ht="18.75" hidden="1">
      <c r="A391" s="4"/>
      <c r="B391" s="417"/>
      <c r="C391" s="418"/>
      <c r="D391" s="422"/>
      <c r="E391" s="423"/>
      <c r="F391" s="423"/>
      <c r="G391" s="423"/>
      <c r="H391" s="423"/>
      <c r="I391" s="424"/>
      <c r="J391" s="53"/>
      <c r="L391" s="55"/>
    </row>
    <row r="392" spans="1:12" s="17" customFormat="1" ht="19.5" hidden="1" thickBot="1">
      <c r="A392" s="4"/>
      <c r="B392" s="482" t="s">
        <v>1235</v>
      </c>
      <c r="C392" s="483"/>
      <c r="D392" s="484"/>
      <c r="E392" s="485"/>
      <c r="F392" s="485"/>
      <c r="G392" s="485"/>
      <c r="H392" s="485"/>
      <c r="I392" s="486"/>
      <c r="J392" s="53"/>
      <c r="L392" s="55"/>
    </row>
    <row r="393" spans="1:12" s="17" customFormat="1" ht="18.75" hidden="1">
      <c r="A393" s="4"/>
      <c r="B393" s="471" t="s">
        <v>1236</v>
      </c>
      <c r="C393" s="472"/>
      <c r="D393" s="472"/>
      <c r="E393" s="472"/>
      <c r="F393" s="472"/>
      <c r="G393" s="472"/>
      <c r="H393" s="472"/>
      <c r="I393" s="473"/>
      <c r="J393" s="53"/>
      <c r="L393" s="55"/>
    </row>
    <row r="394" spans="1:12" s="17" customFormat="1" ht="19.5" hidden="1" thickBot="1">
      <c r="A394" s="4"/>
      <c r="B394" s="46" t="s">
        <v>1240</v>
      </c>
      <c r="C394" s="47" t="s">
        <v>16</v>
      </c>
      <c r="D394" s="47" t="s">
        <v>1241</v>
      </c>
      <c r="E394" s="474" t="s">
        <v>1237</v>
      </c>
      <c r="F394" s="475"/>
      <c r="G394" s="47" t="s">
        <v>1242</v>
      </c>
      <c r="H394" s="47" t="s">
        <v>47</v>
      </c>
      <c r="I394" s="48" t="s">
        <v>1238</v>
      </c>
      <c r="J394" s="53"/>
      <c r="L394" s="55"/>
    </row>
    <row r="395" spans="1:12" s="17" customFormat="1" ht="19.5" hidden="1" thickTop="1">
      <c r="A395" s="4"/>
      <c r="B395" s="476">
        <v>1</v>
      </c>
      <c r="C395" s="477"/>
      <c r="D395" s="477" t="str">
        <f>IF(C395&gt;0,VLOOKUP(C395,男子登録情報!$A$2:$H$1688,2,0),"")</f>
        <v/>
      </c>
      <c r="E395" s="478" t="str">
        <f>IF(C395&gt;0,VLOOKUP(C395,男子登録情報!$A$2:$H$1688,3,0),"")</f>
        <v/>
      </c>
      <c r="F395" s="479"/>
      <c r="G395" s="477" t="str">
        <f>IF(C395&gt;0,VLOOKUP(C395,男子登録情報!$A$2:$H$1688,4,0),"")</f>
        <v/>
      </c>
      <c r="H395" s="477" t="str">
        <f>IF(C395&gt;0,VLOOKUP(C395,男子登録情報!$A$2:$H$1688,8,0),"")</f>
        <v/>
      </c>
      <c r="I395" s="481" t="str">
        <f>IF(C395&gt;0,VLOOKUP(C395,男子登録情報!$A$2:$H$1688,5,0),"")</f>
        <v/>
      </c>
      <c r="J395" s="53"/>
      <c r="L395" s="55"/>
    </row>
    <row r="396" spans="1:12" s="17" customFormat="1" ht="18.75" hidden="1">
      <c r="A396" s="4"/>
      <c r="B396" s="444"/>
      <c r="C396" s="439"/>
      <c r="D396" s="439"/>
      <c r="E396" s="422"/>
      <c r="F396" s="480"/>
      <c r="G396" s="439"/>
      <c r="H396" s="439"/>
      <c r="I396" s="427"/>
      <c r="J396" s="53"/>
      <c r="L396" s="55"/>
    </row>
    <row r="397" spans="1:12" s="17" customFormat="1" ht="18.75" hidden="1">
      <c r="A397" s="4"/>
      <c r="B397" s="487">
        <v>2</v>
      </c>
      <c r="C397" s="488"/>
      <c r="D397" s="488" t="str">
        <f>IF(C397,VLOOKUP(C397,男子登録情報!$A$2:$H$1688,2,0),"")</f>
        <v/>
      </c>
      <c r="E397" s="419" t="str">
        <f>IF(C397&gt;0,VLOOKUP(C397,男子登録情報!$A$2:$H$1688,3,0),"")</f>
        <v/>
      </c>
      <c r="F397" s="489"/>
      <c r="G397" s="488" t="str">
        <f>IF(C397&gt;0,VLOOKUP(C397,男子登録情報!$A$2:$H$1688,4,0),"")</f>
        <v/>
      </c>
      <c r="H397" s="488" t="str">
        <f>IF(C397&gt;0,VLOOKUP(C397,男子登録情報!$A$2:$H$1688,8,0),"")</f>
        <v/>
      </c>
      <c r="I397" s="449" t="str">
        <f>IF(C397&gt;0,VLOOKUP(C397,男子登録情報!$A$2:$H$1688,5,0),"")</f>
        <v/>
      </c>
      <c r="J397" s="53"/>
      <c r="L397" s="55"/>
    </row>
    <row r="398" spans="1:12" s="17" customFormat="1" ht="18.75" hidden="1">
      <c r="A398" s="4"/>
      <c r="B398" s="444"/>
      <c r="C398" s="439"/>
      <c r="D398" s="439"/>
      <c r="E398" s="422"/>
      <c r="F398" s="480"/>
      <c r="G398" s="439"/>
      <c r="H398" s="439"/>
      <c r="I398" s="427"/>
      <c r="J398" s="53"/>
      <c r="L398" s="55"/>
    </row>
    <row r="399" spans="1:12" s="17" customFormat="1" ht="18.75" hidden="1">
      <c r="A399" s="4"/>
      <c r="B399" s="487">
        <v>3</v>
      </c>
      <c r="C399" s="488"/>
      <c r="D399" s="488" t="str">
        <f>IF(C399,VLOOKUP(C399,男子登録情報!$A$2:$H$1688,2,0),"")</f>
        <v/>
      </c>
      <c r="E399" s="419" t="str">
        <f>IF(C399&gt;0,VLOOKUP(C399,男子登録情報!$A$2:$H$1688,3,0),"")</f>
        <v/>
      </c>
      <c r="F399" s="489"/>
      <c r="G399" s="488" t="str">
        <f>IF(C399&gt;0,VLOOKUP(C399,男子登録情報!$A$2:$H$1688,4,0),"")</f>
        <v/>
      </c>
      <c r="H399" s="488" t="str">
        <f>IF(C399&gt;0,VLOOKUP(C399,男子登録情報!$A$2:$H$1688,8,0),"")</f>
        <v/>
      </c>
      <c r="I399" s="449" t="str">
        <f>IF(C399&gt;0,VLOOKUP(C399,男子登録情報!$A$2:$H$1688,5,0),"")</f>
        <v/>
      </c>
      <c r="J399" s="53"/>
      <c r="L399" s="55"/>
    </row>
    <row r="400" spans="1:12" s="17" customFormat="1" ht="18.75" hidden="1">
      <c r="A400" s="4"/>
      <c r="B400" s="444"/>
      <c r="C400" s="439"/>
      <c r="D400" s="439"/>
      <c r="E400" s="422"/>
      <c r="F400" s="480"/>
      <c r="G400" s="439"/>
      <c r="H400" s="439"/>
      <c r="I400" s="427"/>
      <c r="J400" s="53"/>
      <c r="L400" s="55"/>
    </row>
    <row r="401" spans="1:12" s="17" customFormat="1" ht="18.75" hidden="1">
      <c r="A401" s="4"/>
      <c r="B401" s="487">
        <v>4</v>
      </c>
      <c r="C401" s="488"/>
      <c r="D401" s="488" t="str">
        <f>IF(C401,VLOOKUP(C401,男子登録情報!$A$2:$H$1688,2,0),"")</f>
        <v/>
      </c>
      <c r="E401" s="419" t="str">
        <f>IF(C401&gt;0,VLOOKUP(C401,男子登録情報!$A$2:$H$1688,3,0),"")</f>
        <v/>
      </c>
      <c r="F401" s="489"/>
      <c r="G401" s="488" t="str">
        <f>IF(C401&gt;0,VLOOKUP(C401,男子登録情報!$A$2:$H$1688,4,0),"")</f>
        <v/>
      </c>
      <c r="H401" s="488" t="str">
        <f>IF(C401&gt;0,VLOOKUP(C401,男子登録情報!$A$2:$H$1688,8,0),"")</f>
        <v/>
      </c>
      <c r="I401" s="449" t="str">
        <f>IF(C401&gt;0,VLOOKUP(C401,男子登録情報!$A$2:$H$1688,5,0),"")</f>
        <v/>
      </c>
      <c r="J401" s="53"/>
      <c r="L401" s="55"/>
    </row>
    <row r="402" spans="1:12" s="17" customFormat="1" ht="18.75" hidden="1">
      <c r="A402" s="4"/>
      <c r="B402" s="444"/>
      <c r="C402" s="439"/>
      <c r="D402" s="439"/>
      <c r="E402" s="422"/>
      <c r="F402" s="480"/>
      <c r="G402" s="439"/>
      <c r="H402" s="439"/>
      <c r="I402" s="427"/>
      <c r="J402" s="53"/>
      <c r="L402" s="55"/>
    </row>
    <row r="403" spans="1:12" s="17" customFormat="1" ht="18.75" hidden="1">
      <c r="A403" s="4"/>
      <c r="B403" s="487">
        <v>5</v>
      </c>
      <c r="C403" s="488"/>
      <c r="D403" s="488" t="str">
        <f>IF(C403,VLOOKUP(C403,男子登録情報!$A$2:$H$1688,2,0),"")</f>
        <v/>
      </c>
      <c r="E403" s="419" t="str">
        <f>IF(C403&gt;0,VLOOKUP(C403,男子登録情報!$A$2:$H$1688,3,0),"")</f>
        <v/>
      </c>
      <c r="F403" s="489"/>
      <c r="G403" s="488" t="str">
        <f>IF(C403&gt;0,VLOOKUP(C403,男子登録情報!$A$2:$H$1688,4,0),"")</f>
        <v/>
      </c>
      <c r="H403" s="488" t="str">
        <f>IF(C403&gt;0,VLOOKUP(C403,男子登録情報!$A$2:$H$1688,8,0),"")</f>
        <v/>
      </c>
      <c r="I403" s="449" t="str">
        <f>IF(C403&gt;0,VLOOKUP(C403,男子登録情報!$A$2:$H$1688,5,0),"")</f>
        <v/>
      </c>
      <c r="J403" s="53"/>
      <c r="L403" s="55"/>
    </row>
    <row r="404" spans="1:12" s="17" customFormat="1" ht="18.75" hidden="1">
      <c r="A404" s="4"/>
      <c r="B404" s="444"/>
      <c r="C404" s="439"/>
      <c r="D404" s="439"/>
      <c r="E404" s="422"/>
      <c r="F404" s="480"/>
      <c r="G404" s="439"/>
      <c r="H404" s="439"/>
      <c r="I404" s="427"/>
      <c r="J404" s="53"/>
      <c r="L404" s="55"/>
    </row>
    <row r="405" spans="1:12" s="17" customFormat="1" ht="18.75" hidden="1">
      <c r="A405" s="4"/>
      <c r="B405" s="487">
        <v>6</v>
      </c>
      <c r="C405" s="488"/>
      <c r="D405" s="488" t="str">
        <f>IF(C405,VLOOKUP(C405,男子登録情報!$A$2:$H$1688,2,0),"")</f>
        <v/>
      </c>
      <c r="E405" s="419" t="str">
        <f>IF(C405&gt;0,VLOOKUP(C405,男子登録情報!$A$2:$H$1688,3,0),"")</f>
        <v/>
      </c>
      <c r="F405" s="489"/>
      <c r="G405" s="488" t="str">
        <f>IF(C405&gt;0,VLOOKUP(C405,男子登録情報!$A$2:$H$1688,4,0),"")</f>
        <v/>
      </c>
      <c r="H405" s="488" t="str">
        <f>IF(C405&gt;0,VLOOKUP(C405,男子登録情報!$A$2:$H$1688,8,0),"")</f>
        <v/>
      </c>
      <c r="I405" s="449" t="str">
        <f>IF(C405&gt;0,VLOOKUP(C405,男子登録情報!$A$2:$H$1688,5,0),"")</f>
        <v/>
      </c>
      <c r="J405" s="53"/>
      <c r="L405" s="55"/>
    </row>
    <row r="406" spans="1:12" s="17" customFormat="1" ht="19.5" hidden="1" thickBot="1">
      <c r="A406" s="4"/>
      <c r="B406" s="490"/>
      <c r="C406" s="470"/>
      <c r="D406" s="470"/>
      <c r="E406" s="491"/>
      <c r="F406" s="492"/>
      <c r="G406" s="470"/>
      <c r="H406" s="470"/>
      <c r="I406" s="450"/>
      <c r="J406" s="53"/>
      <c r="L406" s="55"/>
    </row>
    <row r="407" spans="1:12" s="17" customFormat="1" ht="18.75" hidden="1">
      <c r="A407" s="4"/>
      <c r="B407" s="460" t="s">
        <v>1239</v>
      </c>
      <c r="C407" s="461"/>
      <c r="D407" s="461"/>
      <c r="E407" s="461"/>
      <c r="F407" s="461"/>
      <c r="G407" s="461"/>
      <c r="H407" s="461"/>
      <c r="I407" s="462"/>
      <c r="J407" s="53"/>
      <c r="L407" s="55"/>
    </row>
    <row r="408" spans="1:12" s="17" customFormat="1" ht="18.75" hidden="1">
      <c r="A408" s="4"/>
      <c r="B408" s="463"/>
      <c r="C408" s="464"/>
      <c r="D408" s="464"/>
      <c r="E408" s="464"/>
      <c r="F408" s="464"/>
      <c r="G408" s="464"/>
      <c r="H408" s="464"/>
      <c r="I408" s="465"/>
      <c r="J408" s="53"/>
      <c r="L408" s="55"/>
    </row>
    <row r="409" spans="1:12" s="17" customFormat="1" ht="19.5" hidden="1" thickBot="1">
      <c r="A409" s="4"/>
      <c r="B409" s="466"/>
      <c r="C409" s="467"/>
      <c r="D409" s="467"/>
      <c r="E409" s="467"/>
      <c r="F409" s="467"/>
      <c r="G409" s="467"/>
      <c r="H409" s="467"/>
      <c r="I409" s="468"/>
      <c r="J409" s="53"/>
      <c r="L409" s="55"/>
    </row>
    <row r="410" spans="1:12" s="17" customFormat="1" ht="18.75" hidden="1">
      <c r="A410" s="54"/>
      <c r="B410" s="54"/>
      <c r="C410" s="54"/>
      <c r="D410" s="54"/>
      <c r="E410" s="54"/>
      <c r="F410" s="54"/>
      <c r="G410" s="54"/>
      <c r="H410" s="54"/>
      <c r="I410" s="54"/>
      <c r="J410" s="59"/>
      <c r="L410" s="55"/>
    </row>
    <row r="411" spans="1:12" s="17" customFormat="1" ht="19.5" hidden="1" thickBot="1">
      <c r="A411" s="4"/>
      <c r="B411" s="4"/>
      <c r="C411" s="4"/>
      <c r="D411" s="4"/>
      <c r="E411" s="4"/>
      <c r="F411" s="4"/>
      <c r="G411" s="4"/>
      <c r="H411" s="4"/>
      <c r="I411" s="4"/>
      <c r="J411" s="57" t="s">
        <v>1268</v>
      </c>
      <c r="L411" s="55"/>
    </row>
    <row r="412" spans="1:12" s="17" customFormat="1" ht="18.75" hidden="1">
      <c r="A412" s="4"/>
      <c r="B412" s="430" t="str">
        <f>CONCATENATE('加盟校情報&amp;大会設定'!$G$5,'加盟校情報&amp;大会設定'!$H$5,'加盟校情報&amp;大会設定'!$I$5,'加盟校情報&amp;大会設定'!$J$5,)&amp;"　男子4×100mR"</f>
        <v>第45回東海学生陸上競技秋季選手権大会　男子4×100mR</v>
      </c>
      <c r="C412" s="431"/>
      <c r="D412" s="431"/>
      <c r="E412" s="431"/>
      <c r="F412" s="431"/>
      <c r="G412" s="431"/>
      <c r="H412" s="431"/>
      <c r="I412" s="432"/>
      <c r="J412" s="53"/>
      <c r="L412" s="55"/>
    </row>
    <row r="413" spans="1:12" s="17" customFormat="1" ht="19.5" hidden="1" thickBot="1">
      <c r="A413" s="4"/>
      <c r="B413" s="433"/>
      <c r="C413" s="434"/>
      <c r="D413" s="434"/>
      <c r="E413" s="434"/>
      <c r="F413" s="434"/>
      <c r="G413" s="434"/>
      <c r="H413" s="434"/>
      <c r="I413" s="435"/>
      <c r="J413" s="53"/>
      <c r="L413" s="55"/>
    </row>
    <row r="414" spans="1:12" s="17" customFormat="1" ht="18.75" hidden="1">
      <c r="A414" s="4"/>
      <c r="B414" s="408" t="s">
        <v>1243</v>
      </c>
      <c r="C414" s="409"/>
      <c r="D414" s="446" t="str">
        <f>IF(基本情報登録!$D$6&gt;0,基本情報登録!$D$6,"")</f>
        <v/>
      </c>
      <c r="E414" s="447"/>
      <c r="F414" s="447"/>
      <c r="G414" s="447"/>
      <c r="H414" s="448"/>
      <c r="I414" s="58" t="s">
        <v>1277</v>
      </c>
      <c r="J414" s="53"/>
      <c r="L414" s="55"/>
    </row>
    <row r="415" spans="1:12" s="17" customFormat="1" ht="18.75" hidden="1">
      <c r="A415" s="4"/>
      <c r="B415" s="415" t="s">
        <v>1</v>
      </c>
      <c r="C415" s="416"/>
      <c r="D415" s="451" t="str">
        <f>IF(基本情報登録!$D$8&gt;0,基本情報登録!$D$8,"")</f>
        <v/>
      </c>
      <c r="E415" s="452"/>
      <c r="F415" s="452"/>
      <c r="G415" s="452"/>
      <c r="H415" s="453"/>
      <c r="I415" s="449"/>
      <c r="J415" s="53"/>
      <c r="L415" s="55"/>
    </row>
    <row r="416" spans="1:12" s="17" customFormat="1" ht="19.5" hidden="1" thickBot="1">
      <c r="A416" s="4"/>
      <c r="B416" s="425"/>
      <c r="C416" s="426"/>
      <c r="D416" s="454"/>
      <c r="E416" s="455"/>
      <c r="F416" s="455"/>
      <c r="G416" s="455"/>
      <c r="H416" s="456"/>
      <c r="I416" s="450"/>
      <c r="J416" s="53"/>
      <c r="L416" s="55"/>
    </row>
    <row r="417" spans="1:12" s="17" customFormat="1" ht="18.75" hidden="1">
      <c r="A417" s="4"/>
      <c r="B417" s="408" t="s">
        <v>6406</v>
      </c>
      <c r="C417" s="409"/>
      <c r="D417" s="410"/>
      <c r="E417" s="411"/>
      <c r="F417" s="411"/>
      <c r="G417" s="411"/>
      <c r="H417" s="411"/>
      <c r="I417" s="412"/>
      <c r="J417" s="53"/>
      <c r="L417" s="55"/>
    </row>
    <row r="418" spans="1:12" s="17" customFormat="1" ht="18.75" hidden="1">
      <c r="A418" s="4"/>
      <c r="B418" s="43"/>
      <c r="C418" s="44"/>
      <c r="D418" s="45"/>
      <c r="E418" s="413" t="str">
        <f>TEXT(D417,"00000")</f>
        <v>00000</v>
      </c>
      <c r="F418" s="413"/>
      <c r="G418" s="413"/>
      <c r="H418" s="413"/>
      <c r="I418" s="414"/>
      <c r="J418" s="53"/>
      <c r="L418" s="55"/>
    </row>
    <row r="419" spans="1:12" s="17" customFormat="1" ht="18.75" hidden="1">
      <c r="A419" s="4"/>
      <c r="B419" s="415" t="s">
        <v>26</v>
      </c>
      <c r="C419" s="416"/>
      <c r="D419" s="419"/>
      <c r="E419" s="420"/>
      <c r="F419" s="420"/>
      <c r="G419" s="420"/>
      <c r="H419" s="420"/>
      <c r="I419" s="421"/>
      <c r="J419" s="53"/>
      <c r="L419" s="55"/>
    </row>
    <row r="420" spans="1:12" s="17" customFormat="1" ht="18.75" hidden="1">
      <c r="A420" s="4"/>
      <c r="B420" s="417"/>
      <c r="C420" s="418"/>
      <c r="D420" s="422"/>
      <c r="E420" s="423"/>
      <c r="F420" s="423"/>
      <c r="G420" s="423"/>
      <c r="H420" s="423"/>
      <c r="I420" s="424"/>
      <c r="J420" s="53"/>
      <c r="L420" s="55"/>
    </row>
    <row r="421" spans="1:12" s="17" customFormat="1" ht="19.5" hidden="1" thickBot="1">
      <c r="A421" s="4"/>
      <c r="B421" s="482" t="s">
        <v>1235</v>
      </c>
      <c r="C421" s="483"/>
      <c r="D421" s="484"/>
      <c r="E421" s="485"/>
      <c r="F421" s="485"/>
      <c r="G421" s="485"/>
      <c r="H421" s="485"/>
      <c r="I421" s="486"/>
      <c r="J421" s="53"/>
      <c r="L421" s="55"/>
    </row>
    <row r="422" spans="1:12" s="17" customFormat="1" ht="18.75" hidden="1">
      <c r="A422" s="4"/>
      <c r="B422" s="471" t="s">
        <v>1236</v>
      </c>
      <c r="C422" s="472"/>
      <c r="D422" s="472"/>
      <c r="E422" s="472"/>
      <c r="F422" s="472"/>
      <c r="G422" s="472"/>
      <c r="H422" s="472"/>
      <c r="I422" s="473"/>
      <c r="J422" s="53"/>
      <c r="L422" s="55"/>
    </row>
    <row r="423" spans="1:12" s="17" customFormat="1" ht="19.5" hidden="1" thickBot="1">
      <c r="A423" s="4"/>
      <c r="B423" s="46" t="s">
        <v>1240</v>
      </c>
      <c r="C423" s="47" t="s">
        <v>16</v>
      </c>
      <c r="D423" s="47" t="s">
        <v>1241</v>
      </c>
      <c r="E423" s="474" t="s">
        <v>1237</v>
      </c>
      <c r="F423" s="475"/>
      <c r="G423" s="47" t="s">
        <v>1242</v>
      </c>
      <c r="H423" s="47" t="s">
        <v>47</v>
      </c>
      <c r="I423" s="48" t="s">
        <v>1238</v>
      </c>
      <c r="J423" s="53"/>
      <c r="L423" s="55"/>
    </row>
    <row r="424" spans="1:12" s="17" customFormat="1" ht="19.5" hidden="1" thickTop="1">
      <c r="A424" s="4"/>
      <c r="B424" s="476">
        <v>1</v>
      </c>
      <c r="C424" s="477"/>
      <c r="D424" s="477" t="str">
        <f>IF(C424&gt;0,VLOOKUP(C424,男子登録情報!$A$2:$H$1688,2,0),"")</f>
        <v/>
      </c>
      <c r="E424" s="478" t="str">
        <f>IF(C424&gt;0,VLOOKUP(C424,男子登録情報!$A$2:$H$1688,3,0),"")</f>
        <v/>
      </c>
      <c r="F424" s="479"/>
      <c r="G424" s="477" t="str">
        <f>IF(C424&gt;0,VLOOKUP(C424,男子登録情報!$A$2:$H$1688,4,0),"")</f>
        <v/>
      </c>
      <c r="H424" s="477" t="str">
        <f>IF(C424&gt;0,VLOOKUP(C424,男子登録情報!$A$2:$H$1688,8,0),"")</f>
        <v/>
      </c>
      <c r="I424" s="481" t="str">
        <f>IF(C424&gt;0,VLOOKUP(C424,男子登録情報!$A$2:$H$1688,5,0),"")</f>
        <v/>
      </c>
      <c r="J424" s="53"/>
      <c r="L424" s="55"/>
    </row>
    <row r="425" spans="1:12" s="17" customFormat="1" ht="18.75" hidden="1">
      <c r="A425" s="4"/>
      <c r="B425" s="444"/>
      <c r="C425" s="439"/>
      <c r="D425" s="439"/>
      <c r="E425" s="422"/>
      <c r="F425" s="480"/>
      <c r="G425" s="439"/>
      <c r="H425" s="439"/>
      <c r="I425" s="427"/>
      <c r="J425" s="53"/>
      <c r="L425" s="55"/>
    </row>
    <row r="426" spans="1:12" s="17" customFormat="1" ht="18.75" hidden="1">
      <c r="A426" s="4"/>
      <c r="B426" s="487">
        <v>2</v>
      </c>
      <c r="C426" s="488"/>
      <c r="D426" s="488" t="str">
        <f>IF(C426,VLOOKUP(C426,男子登録情報!$A$2:$H$1688,2,0),"")</f>
        <v/>
      </c>
      <c r="E426" s="419" t="str">
        <f>IF(C426&gt;0,VLOOKUP(C426,男子登録情報!$A$2:$H$1688,3,0),"")</f>
        <v/>
      </c>
      <c r="F426" s="489"/>
      <c r="G426" s="488" t="str">
        <f>IF(C426&gt;0,VLOOKUP(C426,男子登録情報!$A$2:$H$1688,4,0),"")</f>
        <v/>
      </c>
      <c r="H426" s="488" t="str">
        <f>IF(C426&gt;0,VLOOKUP(C426,男子登録情報!$A$2:$H$1688,8,0),"")</f>
        <v/>
      </c>
      <c r="I426" s="449" t="str">
        <f>IF(C426&gt;0,VLOOKUP(C426,男子登録情報!$A$2:$H$1688,5,0),"")</f>
        <v/>
      </c>
      <c r="J426" s="53"/>
      <c r="L426" s="55"/>
    </row>
    <row r="427" spans="1:12" s="17" customFormat="1" ht="18.75" hidden="1">
      <c r="A427" s="4"/>
      <c r="B427" s="444"/>
      <c r="C427" s="439"/>
      <c r="D427" s="439"/>
      <c r="E427" s="422"/>
      <c r="F427" s="480"/>
      <c r="G427" s="439"/>
      <c r="H427" s="439"/>
      <c r="I427" s="427"/>
      <c r="J427" s="53"/>
      <c r="L427" s="55"/>
    </row>
    <row r="428" spans="1:12" s="17" customFormat="1" ht="18.75" hidden="1">
      <c r="A428" s="4"/>
      <c r="B428" s="487">
        <v>3</v>
      </c>
      <c r="C428" s="488"/>
      <c r="D428" s="488" t="str">
        <f>IF(C428,VLOOKUP(C428,男子登録情報!$A$2:$H$1688,2,0),"")</f>
        <v/>
      </c>
      <c r="E428" s="419" t="str">
        <f>IF(C428&gt;0,VLOOKUP(C428,男子登録情報!$A$2:$H$1688,3,0),"")</f>
        <v/>
      </c>
      <c r="F428" s="489"/>
      <c r="G428" s="488" t="str">
        <f>IF(C428&gt;0,VLOOKUP(C428,男子登録情報!$A$2:$H$1688,4,0),"")</f>
        <v/>
      </c>
      <c r="H428" s="488" t="str">
        <f>IF(C428&gt;0,VLOOKUP(C428,男子登録情報!$A$2:$H$1688,8,0),"")</f>
        <v/>
      </c>
      <c r="I428" s="449" t="str">
        <f>IF(C428&gt;0,VLOOKUP(C428,男子登録情報!$A$2:$H$1688,5,0),"")</f>
        <v/>
      </c>
      <c r="J428" s="53"/>
      <c r="L428" s="55"/>
    </row>
    <row r="429" spans="1:12" s="17" customFormat="1" ht="18.75" hidden="1">
      <c r="A429" s="4"/>
      <c r="B429" s="444"/>
      <c r="C429" s="439"/>
      <c r="D429" s="439"/>
      <c r="E429" s="422"/>
      <c r="F429" s="480"/>
      <c r="G429" s="439"/>
      <c r="H429" s="439"/>
      <c r="I429" s="427"/>
      <c r="J429" s="53"/>
      <c r="L429" s="55"/>
    </row>
    <row r="430" spans="1:12" s="17" customFormat="1" ht="18.75" hidden="1">
      <c r="A430" s="4"/>
      <c r="B430" s="487">
        <v>4</v>
      </c>
      <c r="C430" s="488"/>
      <c r="D430" s="488" t="str">
        <f>IF(C430,VLOOKUP(C430,男子登録情報!$A$2:$H$1688,2,0),"")</f>
        <v/>
      </c>
      <c r="E430" s="419" t="str">
        <f>IF(C430&gt;0,VLOOKUP(C430,男子登録情報!$A$2:$H$1688,3,0),"")</f>
        <v/>
      </c>
      <c r="F430" s="489"/>
      <c r="G430" s="488" t="str">
        <f>IF(C430&gt;0,VLOOKUP(C430,男子登録情報!$A$2:$H$1688,4,0),"")</f>
        <v/>
      </c>
      <c r="H430" s="488" t="str">
        <f>IF(C430&gt;0,VLOOKUP(C430,男子登録情報!$A$2:$H$1688,8,0),"")</f>
        <v/>
      </c>
      <c r="I430" s="449" t="str">
        <f>IF(C430&gt;0,VLOOKUP(C430,男子登録情報!$A$2:$H$1688,5,0),"")</f>
        <v/>
      </c>
      <c r="J430" s="53"/>
      <c r="L430" s="55"/>
    </row>
    <row r="431" spans="1:12" s="17" customFormat="1" ht="18.75" hidden="1">
      <c r="A431" s="4"/>
      <c r="B431" s="444"/>
      <c r="C431" s="439"/>
      <c r="D431" s="439"/>
      <c r="E431" s="422"/>
      <c r="F431" s="480"/>
      <c r="G431" s="439"/>
      <c r="H431" s="439"/>
      <c r="I431" s="427"/>
      <c r="J431" s="53"/>
      <c r="L431" s="55"/>
    </row>
    <row r="432" spans="1:12" s="17" customFormat="1" ht="18.75" hidden="1">
      <c r="A432" s="4"/>
      <c r="B432" s="487">
        <v>5</v>
      </c>
      <c r="C432" s="488"/>
      <c r="D432" s="488" t="str">
        <f>IF(C432,VLOOKUP(C432,男子登録情報!$A$2:$H$1688,2,0),"")</f>
        <v/>
      </c>
      <c r="E432" s="419" t="str">
        <f>IF(C432&gt;0,VLOOKUP(C432,男子登録情報!$A$2:$H$1688,3,0),"")</f>
        <v/>
      </c>
      <c r="F432" s="489"/>
      <c r="G432" s="488" t="str">
        <f>IF(C432&gt;0,VLOOKUP(C432,男子登録情報!$A$2:$H$1688,4,0),"")</f>
        <v/>
      </c>
      <c r="H432" s="488" t="str">
        <f>IF(C432&gt;0,VLOOKUP(C432,男子登録情報!$A$2:$H$1688,8,0),"")</f>
        <v/>
      </c>
      <c r="I432" s="449" t="str">
        <f>IF(C432&gt;0,VLOOKUP(C432,男子登録情報!$A$2:$H$1688,5,0),"")</f>
        <v/>
      </c>
      <c r="J432" s="53"/>
      <c r="L432" s="55"/>
    </row>
    <row r="433" spans="1:12" s="17" customFormat="1" ht="18.75" hidden="1">
      <c r="A433" s="4"/>
      <c r="B433" s="444"/>
      <c r="C433" s="439"/>
      <c r="D433" s="439"/>
      <c r="E433" s="422"/>
      <c r="F433" s="480"/>
      <c r="G433" s="439"/>
      <c r="H433" s="439"/>
      <c r="I433" s="427"/>
      <c r="J433" s="53"/>
      <c r="L433" s="55"/>
    </row>
    <row r="434" spans="1:12" s="17" customFormat="1" ht="18.75" hidden="1">
      <c r="A434" s="4"/>
      <c r="B434" s="487">
        <v>6</v>
      </c>
      <c r="C434" s="488"/>
      <c r="D434" s="488" t="str">
        <f>IF(C434,VLOOKUP(C434,男子登録情報!$A$2:$H$1688,2,0),"")</f>
        <v/>
      </c>
      <c r="E434" s="419" t="str">
        <f>IF(C434&gt;0,VLOOKUP(C434,男子登録情報!$A$2:$H$1688,3,0),"")</f>
        <v/>
      </c>
      <c r="F434" s="489"/>
      <c r="G434" s="488" t="str">
        <f>IF(C434&gt;0,VLOOKUP(C434,男子登録情報!$A$2:$H$1688,4,0),"")</f>
        <v/>
      </c>
      <c r="H434" s="488" t="str">
        <f>IF(C434&gt;0,VLOOKUP(C434,男子登録情報!$A$2:$H$1688,8,0),"")</f>
        <v/>
      </c>
      <c r="I434" s="449" t="str">
        <f>IF(C434&gt;0,VLOOKUP(C434,男子登録情報!$A$2:$H$1688,5,0),"")</f>
        <v/>
      </c>
      <c r="J434" s="53"/>
      <c r="L434" s="55"/>
    </row>
    <row r="435" spans="1:12" s="17" customFormat="1" ht="19.5" hidden="1" thickBot="1">
      <c r="A435" s="4"/>
      <c r="B435" s="490"/>
      <c r="C435" s="470"/>
      <c r="D435" s="470"/>
      <c r="E435" s="491"/>
      <c r="F435" s="492"/>
      <c r="G435" s="470"/>
      <c r="H435" s="470"/>
      <c r="I435" s="450"/>
      <c r="J435" s="53"/>
      <c r="L435" s="55"/>
    </row>
    <row r="436" spans="1:12" s="17" customFormat="1" ht="18.75" hidden="1">
      <c r="A436" s="4"/>
      <c r="B436" s="460" t="s">
        <v>1239</v>
      </c>
      <c r="C436" s="461"/>
      <c r="D436" s="461"/>
      <c r="E436" s="461"/>
      <c r="F436" s="461"/>
      <c r="G436" s="461"/>
      <c r="H436" s="461"/>
      <c r="I436" s="462"/>
      <c r="J436" s="53"/>
      <c r="L436" s="55"/>
    </row>
    <row r="437" spans="1:12" s="17" customFormat="1" ht="18.75" hidden="1">
      <c r="A437" s="4"/>
      <c r="B437" s="463"/>
      <c r="C437" s="464"/>
      <c r="D437" s="464"/>
      <c r="E437" s="464"/>
      <c r="F437" s="464"/>
      <c r="G437" s="464"/>
      <c r="H437" s="464"/>
      <c r="I437" s="465"/>
      <c r="J437" s="53"/>
      <c r="L437" s="55"/>
    </row>
    <row r="438" spans="1:12" s="17" customFormat="1" ht="19.5" hidden="1" thickBot="1">
      <c r="A438" s="4"/>
      <c r="B438" s="466"/>
      <c r="C438" s="467"/>
      <c r="D438" s="467"/>
      <c r="E438" s="467"/>
      <c r="F438" s="467"/>
      <c r="G438" s="467"/>
      <c r="H438" s="467"/>
      <c r="I438" s="468"/>
      <c r="J438" s="53"/>
      <c r="L438" s="55"/>
    </row>
    <row r="439" spans="1:12" s="17" customFormat="1" ht="18.75" hidden="1">
      <c r="A439" s="54"/>
      <c r="B439" s="54"/>
      <c r="C439" s="54"/>
      <c r="D439" s="54"/>
      <c r="E439" s="54"/>
      <c r="F439" s="54"/>
      <c r="G439" s="54"/>
      <c r="H439" s="54"/>
      <c r="I439" s="54"/>
      <c r="J439" s="59"/>
      <c r="L439" s="55"/>
    </row>
    <row r="440" spans="1:12" s="17" customFormat="1" ht="19.5" hidden="1" thickBot="1">
      <c r="A440" s="4"/>
      <c r="B440" s="4"/>
      <c r="C440" s="4"/>
      <c r="D440" s="4"/>
      <c r="E440" s="4"/>
      <c r="F440" s="4"/>
      <c r="G440" s="4"/>
      <c r="H440" s="4"/>
      <c r="I440" s="4"/>
      <c r="J440" s="57" t="s">
        <v>1269</v>
      </c>
      <c r="L440" s="55"/>
    </row>
    <row r="441" spans="1:12" s="17" customFormat="1" ht="18.75" hidden="1">
      <c r="A441" s="4"/>
      <c r="B441" s="430" t="str">
        <f>CONCATENATE('加盟校情報&amp;大会設定'!$G$5,'加盟校情報&amp;大会設定'!$H$5,'加盟校情報&amp;大会設定'!$I$5,'加盟校情報&amp;大会設定'!$J$5,)&amp;"　男子4×100mR"</f>
        <v>第45回東海学生陸上競技秋季選手権大会　男子4×100mR</v>
      </c>
      <c r="C441" s="431"/>
      <c r="D441" s="431"/>
      <c r="E441" s="431"/>
      <c r="F441" s="431"/>
      <c r="G441" s="431"/>
      <c r="H441" s="431"/>
      <c r="I441" s="432"/>
      <c r="J441" s="53"/>
      <c r="L441" s="55"/>
    </row>
    <row r="442" spans="1:12" s="17" customFormat="1" ht="19.5" hidden="1" thickBot="1">
      <c r="A442" s="4"/>
      <c r="B442" s="433"/>
      <c r="C442" s="434"/>
      <c r="D442" s="434"/>
      <c r="E442" s="434"/>
      <c r="F442" s="434"/>
      <c r="G442" s="434"/>
      <c r="H442" s="434"/>
      <c r="I442" s="435"/>
      <c r="J442" s="53"/>
      <c r="L442" s="55"/>
    </row>
    <row r="443" spans="1:12" s="17" customFormat="1" ht="18.75" hidden="1">
      <c r="A443" s="4"/>
      <c r="B443" s="408" t="s">
        <v>1243</v>
      </c>
      <c r="C443" s="409"/>
      <c r="D443" s="446" t="str">
        <f>IF(基本情報登録!$D$6&gt;0,基本情報登録!$D$6,"")</f>
        <v/>
      </c>
      <c r="E443" s="447"/>
      <c r="F443" s="447"/>
      <c r="G443" s="447"/>
      <c r="H443" s="448"/>
      <c r="I443" s="58" t="s">
        <v>1277</v>
      </c>
      <c r="J443" s="53"/>
      <c r="L443" s="55"/>
    </row>
    <row r="444" spans="1:12" s="17" customFormat="1" ht="18.75" hidden="1">
      <c r="A444" s="4"/>
      <c r="B444" s="415" t="s">
        <v>1</v>
      </c>
      <c r="C444" s="416"/>
      <c r="D444" s="451" t="str">
        <f>IF(基本情報登録!$D$8&gt;0,基本情報登録!$D$8,"")</f>
        <v/>
      </c>
      <c r="E444" s="452"/>
      <c r="F444" s="452"/>
      <c r="G444" s="452"/>
      <c r="H444" s="453"/>
      <c r="I444" s="449"/>
      <c r="J444" s="53"/>
      <c r="L444" s="55"/>
    </row>
    <row r="445" spans="1:12" s="17" customFormat="1" ht="19.5" hidden="1" thickBot="1">
      <c r="A445" s="4"/>
      <c r="B445" s="425"/>
      <c r="C445" s="426"/>
      <c r="D445" s="454"/>
      <c r="E445" s="455"/>
      <c r="F445" s="455"/>
      <c r="G445" s="455"/>
      <c r="H445" s="456"/>
      <c r="I445" s="450"/>
      <c r="J445" s="53"/>
      <c r="L445" s="55"/>
    </row>
    <row r="446" spans="1:12" s="17" customFormat="1" ht="18.75" hidden="1">
      <c r="A446" s="4"/>
      <c r="B446" s="408" t="s">
        <v>6406</v>
      </c>
      <c r="C446" s="409"/>
      <c r="D446" s="410"/>
      <c r="E446" s="411"/>
      <c r="F446" s="411"/>
      <c r="G446" s="411"/>
      <c r="H446" s="411"/>
      <c r="I446" s="412"/>
      <c r="J446" s="53"/>
      <c r="L446" s="55"/>
    </row>
    <row r="447" spans="1:12" s="17" customFormat="1" ht="18.75" hidden="1">
      <c r="A447" s="4"/>
      <c r="B447" s="43"/>
      <c r="C447" s="44"/>
      <c r="D447" s="45"/>
      <c r="E447" s="413" t="str">
        <f>TEXT(D446,"00000")</f>
        <v>00000</v>
      </c>
      <c r="F447" s="413"/>
      <c r="G447" s="413"/>
      <c r="H447" s="413"/>
      <c r="I447" s="414"/>
      <c r="J447" s="53"/>
      <c r="L447" s="55"/>
    </row>
    <row r="448" spans="1:12" s="17" customFormat="1" ht="18.75" hidden="1">
      <c r="A448" s="4"/>
      <c r="B448" s="415" t="s">
        <v>26</v>
      </c>
      <c r="C448" s="416"/>
      <c r="D448" s="419"/>
      <c r="E448" s="420"/>
      <c r="F448" s="420"/>
      <c r="G448" s="420"/>
      <c r="H448" s="420"/>
      <c r="I448" s="421"/>
      <c r="J448" s="53"/>
      <c r="L448" s="55"/>
    </row>
    <row r="449" spans="1:12" s="17" customFormat="1" ht="18.75" hidden="1">
      <c r="A449" s="4"/>
      <c r="B449" s="417"/>
      <c r="C449" s="418"/>
      <c r="D449" s="422"/>
      <c r="E449" s="423"/>
      <c r="F449" s="423"/>
      <c r="G449" s="423"/>
      <c r="H449" s="423"/>
      <c r="I449" s="424"/>
      <c r="J449" s="53"/>
      <c r="L449" s="55"/>
    </row>
    <row r="450" spans="1:12" s="17" customFormat="1" ht="19.5" hidden="1" thickBot="1">
      <c r="A450" s="4"/>
      <c r="B450" s="482" t="s">
        <v>1235</v>
      </c>
      <c r="C450" s="483"/>
      <c r="D450" s="484"/>
      <c r="E450" s="485"/>
      <c r="F450" s="485"/>
      <c r="G450" s="485"/>
      <c r="H450" s="485"/>
      <c r="I450" s="486"/>
      <c r="J450" s="53"/>
      <c r="L450" s="55"/>
    </row>
    <row r="451" spans="1:12" s="17" customFormat="1" ht="18.75" hidden="1">
      <c r="A451" s="4"/>
      <c r="B451" s="471" t="s">
        <v>1236</v>
      </c>
      <c r="C451" s="472"/>
      <c r="D451" s="472"/>
      <c r="E451" s="472"/>
      <c r="F451" s="472"/>
      <c r="G451" s="472"/>
      <c r="H451" s="472"/>
      <c r="I451" s="473"/>
      <c r="J451" s="53"/>
      <c r="L451" s="55"/>
    </row>
    <row r="452" spans="1:12" s="17" customFormat="1" ht="19.5" hidden="1" thickBot="1">
      <c r="A452" s="4"/>
      <c r="B452" s="46" t="s">
        <v>1240</v>
      </c>
      <c r="C452" s="47" t="s">
        <v>16</v>
      </c>
      <c r="D452" s="47" t="s">
        <v>1241</v>
      </c>
      <c r="E452" s="474" t="s">
        <v>1237</v>
      </c>
      <c r="F452" s="475"/>
      <c r="G452" s="47" t="s">
        <v>1242</v>
      </c>
      <c r="H452" s="47" t="s">
        <v>47</v>
      </c>
      <c r="I452" s="48" t="s">
        <v>1238</v>
      </c>
      <c r="J452" s="53"/>
      <c r="L452" s="55"/>
    </row>
    <row r="453" spans="1:12" s="17" customFormat="1" ht="19.5" hidden="1" thickTop="1">
      <c r="A453" s="4"/>
      <c r="B453" s="476">
        <v>1</v>
      </c>
      <c r="C453" s="477"/>
      <c r="D453" s="477" t="str">
        <f>IF(C453&gt;0,VLOOKUP(C453,男子登録情報!$A$2:$H$1688,2,0),"")</f>
        <v/>
      </c>
      <c r="E453" s="478" t="str">
        <f>IF(C453&gt;0,VLOOKUP(C453,男子登録情報!$A$2:$H$1688,3,0),"")</f>
        <v/>
      </c>
      <c r="F453" s="479"/>
      <c r="G453" s="477" t="str">
        <f>IF(C453&gt;0,VLOOKUP(C453,男子登録情報!$A$2:$H$1688,4,0),"")</f>
        <v/>
      </c>
      <c r="H453" s="477" t="str">
        <f>IF(C453&gt;0,VLOOKUP(C453,男子登録情報!$A$2:$H$1688,8,0),"")</f>
        <v/>
      </c>
      <c r="I453" s="481" t="str">
        <f>IF(C453&gt;0,VLOOKUP(C453,男子登録情報!$A$2:$H$1688,5,0),"")</f>
        <v/>
      </c>
      <c r="J453" s="53"/>
      <c r="L453" s="55"/>
    </row>
    <row r="454" spans="1:12" s="17" customFormat="1" ht="18.75" hidden="1">
      <c r="A454" s="4"/>
      <c r="B454" s="444"/>
      <c r="C454" s="439"/>
      <c r="D454" s="439"/>
      <c r="E454" s="422"/>
      <c r="F454" s="480"/>
      <c r="G454" s="439"/>
      <c r="H454" s="439"/>
      <c r="I454" s="427"/>
      <c r="J454" s="53"/>
      <c r="L454" s="55"/>
    </row>
    <row r="455" spans="1:12" s="17" customFormat="1" ht="18.75" hidden="1">
      <c r="A455" s="4"/>
      <c r="B455" s="487">
        <v>2</v>
      </c>
      <c r="C455" s="488"/>
      <c r="D455" s="488" t="str">
        <f>IF(C455,VLOOKUP(C455,男子登録情報!$A$2:$H$1688,2,0),"")</f>
        <v/>
      </c>
      <c r="E455" s="419" t="str">
        <f>IF(C455&gt;0,VLOOKUP(C455,男子登録情報!$A$2:$H$1688,3,0),"")</f>
        <v/>
      </c>
      <c r="F455" s="489"/>
      <c r="G455" s="488" t="str">
        <f>IF(C455&gt;0,VLOOKUP(C455,男子登録情報!$A$2:$H$1688,4,0),"")</f>
        <v/>
      </c>
      <c r="H455" s="488" t="str">
        <f>IF(C455&gt;0,VLOOKUP(C455,男子登録情報!$A$2:$H$1688,8,0),"")</f>
        <v/>
      </c>
      <c r="I455" s="449" t="str">
        <f>IF(C455&gt;0,VLOOKUP(C455,男子登録情報!$A$2:$H$1688,5,0),"")</f>
        <v/>
      </c>
      <c r="J455" s="53"/>
      <c r="L455" s="55"/>
    </row>
    <row r="456" spans="1:12" s="17" customFormat="1" ht="18.75" hidden="1">
      <c r="A456" s="4"/>
      <c r="B456" s="444"/>
      <c r="C456" s="439"/>
      <c r="D456" s="439"/>
      <c r="E456" s="422"/>
      <c r="F456" s="480"/>
      <c r="G456" s="439"/>
      <c r="H456" s="439"/>
      <c r="I456" s="427"/>
      <c r="J456" s="53"/>
      <c r="L456" s="55"/>
    </row>
    <row r="457" spans="1:12" s="17" customFormat="1" ht="18.75" hidden="1">
      <c r="A457" s="4"/>
      <c r="B457" s="487">
        <v>3</v>
      </c>
      <c r="C457" s="488"/>
      <c r="D457" s="488" t="str">
        <f>IF(C457,VLOOKUP(C457,男子登録情報!$A$2:$H$1688,2,0),"")</f>
        <v/>
      </c>
      <c r="E457" s="419" t="str">
        <f>IF(C457&gt;0,VLOOKUP(C457,男子登録情報!$A$2:$H$1688,3,0),"")</f>
        <v/>
      </c>
      <c r="F457" s="489"/>
      <c r="G457" s="488" t="str">
        <f>IF(C457&gt;0,VLOOKUP(C457,男子登録情報!$A$2:$H$1688,4,0),"")</f>
        <v/>
      </c>
      <c r="H457" s="488" t="str">
        <f>IF(C457&gt;0,VLOOKUP(C457,男子登録情報!$A$2:$H$1688,8,0),"")</f>
        <v/>
      </c>
      <c r="I457" s="449" t="str">
        <f>IF(C457&gt;0,VLOOKUP(C457,男子登録情報!$A$2:$H$1688,5,0),"")</f>
        <v/>
      </c>
      <c r="J457" s="53"/>
      <c r="L457" s="55"/>
    </row>
    <row r="458" spans="1:12" s="17" customFormat="1" ht="18.75" hidden="1">
      <c r="A458" s="4"/>
      <c r="B458" s="444"/>
      <c r="C458" s="439"/>
      <c r="D458" s="439"/>
      <c r="E458" s="422"/>
      <c r="F458" s="480"/>
      <c r="G458" s="439"/>
      <c r="H458" s="439"/>
      <c r="I458" s="427"/>
      <c r="J458" s="53"/>
      <c r="L458" s="55"/>
    </row>
    <row r="459" spans="1:12" s="17" customFormat="1" ht="18.75" hidden="1">
      <c r="A459" s="4"/>
      <c r="B459" s="487">
        <v>4</v>
      </c>
      <c r="C459" s="488"/>
      <c r="D459" s="488" t="str">
        <f>IF(C459,VLOOKUP(C459,男子登録情報!$A$2:$H$1688,2,0),"")</f>
        <v/>
      </c>
      <c r="E459" s="419" t="str">
        <f>IF(C459&gt;0,VLOOKUP(C459,男子登録情報!$A$2:$H$1688,3,0),"")</f>
        <v/>
      </c>
      <c r="F459" s="489"/>
      <c r="G459" s="488" t="str">
        <f>IF(C459&gt;0,VLOOKUP(C459,男子登録情報!$A$2:$H$1688,4,0),"")</f>
        <v/>
      </c>
      <c r="H459" s="488" t="str">
        <f>IF(C459&gt;0,VLOOKUP(C459,男子登録情報!$A$2:$H$1688,8,0),"")</f>
        <v/>
      </c>
      <c r="I459" s="449" t="str">
        <f>IF(C459&gt;0,VLOOKUP(C459,男子登録情報!$A$2:$H$1688,5,0),"")</f>
        <v/>
      </c>
      <c r="J459" s="53"/>
      <c r="L459" s="55"/>
    </row>
    <row r="460" spans="1:12" s="17" customFormat="1" ht="18.75" hidden="1">
      <c r="A460" s="4"/>
      <c r="B460" s="444"/>
      <c r="C460" s="439"/>
      <c r="D460" s="439"/>
      <c r="E460" s="422"/>
      <c r="F460" s="480"/>
      <c r="G460" s="439"/>
      <c r="H460" s="439"/>
      <c r="I460" s="427"/>
      <c r="J460" s="53"/>
      <c r="L460" s="55"/>
    </row>
    <row r="461" spans="1:12" s="17" customFormat="1" ht="18.75" hidden="1">
      <c r="A461" s="4"/>
      <c r="B461" s="487">
        <v>5</v>
      </c>
      <c r="C461" s="488"/>
      <c r="D461" s="488" t="str">
        <f>IF(C461,VLOOKUP(C461,男子登録情報!$A$2:$H$1688,2,0),"")</f>
        <v/>
      </c>
      <c r="E461" s="419" t="str">
        <f>IF(C461&gt;0,VLOOKUP(C461,男子登録情報!$A$2:$H$1688,3,0),"")</f>
        <v/>
      </c>
      <c r="F461" s="489"/>
      <c r="G461" s="488" t="str">
        <f>IF(C461&gt;0,VLOOKUP(C461,男子登録情報!$A$2:$H$1688,4,0),"")</f>
        <v/>
      </c>
      <c r="H461" s="488" t="str">
        <f>IF(C461&gt;0,VLOOKUP(C461,男子登録情報!$A$2:$H$1688,8,0),"")</f>
        <v/>
      </c>
      <c r="I461" s="449" t="str">
        <f>IF(C461&gt;0,VLOOKUP(C461,男子登録情報!$A$2:$H$1688,5,0),"")</f>
        <v/>
      </c>
      <c r="J461" s="53"/>
      <c r="L461" s="55"/>
    </row>
    <row r="462" spans="1:12" s="17" customFormat="1" ht="18.75" hidden="1">
      <c r="A462" s="4"/>
      <c r="B462" s="444"/>
      <c r="C462" s="439"/>
      <c r="D462" s="439"/>
      <c r="E462" s="422"/>
      <c r="F462" s="480"/>
      <c r="G462" s="439"/>
      <c r="H462" s="439"/>
      <c r="I462" s="427"/>
      <c r="J462" s="53"/>
      <c r="L462" s="55"/>
    </row>
    <row r="463" spans="1:12" s="17" customFormat="1" ht="18.75" hidden="1">
      <c r="A463" s="4"/>
      <c r="B463" s="487">
        <v>6</v>
      </c>
      <c r="C463" s="488"/>
      <c r="D463" s="488" t="str">
        <f>IF(C463,VLOOKUP(C463,男子登録情報!$A$2:$H$1688,2,0),"")</f>
        <v/>
      </c>
      <c r="E463" s="419" t="str">
        <f>IF(C463&gt;0,VLOOKUP(C463,男子登録情報!$A$2:$H$1688,3,0),"")</f>
        <v/>
      </c>
      <c r="F463" s="489"/>
      <c r="G463" s="488" t="str">
        <f>IF(C463&gt;0,VLOOKUP(C463,男子登録情報!$A$2:$H$1688,4,0),"")</f>
        <v/>
      </c>
      <c r="H463" s="488" t="str">
        <f>IF(C463&gt;0,VLOOKUP(C463,男子登録情報!$A$2:$H$1688,8,0),"")</f>
        <v/>
      </c>
      <c r="I463" s="449" t="str">
        <f>IF(C463&gt;0,VLOOKUP(C463,男子登録情報!$A$2:$H$1688,5,0),"")</f>
        <v/>
      </c>
      <c r="J463" s="53"/>
      <c r="L463" s="55"/>
    </row>
    <row r="464" spans="1:12" s="17" customFormat="1" ht="19.5" hidden="1" thickBot="1">
      <c r="A464" s="4"/>
      <c r="B464" s="490"/>
      <c r="C464" s="470"/>
      <c r="D464" s="470"/>
      <c r="E464" s="491"/>
      <c r="F464" s="492"/>
      <c r="G464" s="470"/>
      <c r="H464" s="470"/>
      <c r="I464" s="450"/>
      <c r="J464" s="53"/>
      <c r="L464" s="55"/>
    </row>
    <row r="465" spans="1:12" s="17" customFormat="1" ht="18.75" hidden="1">
      <c r="A465" s="4"/>
      <c r="B465" s="460" t="s">
        <v>1239</v>
      </c>
      <c r="C465" s="461"/>
      <c r="D465" s="461"/>
      <c r="E465" s="461"/>
      <c r="F465" s="461"/>
      <c r="G465" s="461"/>
      <c r="H465" s="461"/>
      <c r="I465" s="462"/>
      <c r="J465" s="53"/>
      <c r="L465" s="55"/>
    </row>
    <row r="466" spans="1:12" s="17" customFormat="1" ht="18.75" hidden="1">
      <c r="A466" s="4"/>
      <c r="B466" s="463"/>
      <c r="C466" s="464"/>
      <c r="D466" s="464"/>
      <c r="E466" s="464"/>
      <c r="F466" s="464"/>
      <c r="G466" s="464"/>
      <c r="H466" s="464"/>
      <c r="I466" s="465"/>
      <c r="J466" s="53"/>
      <c r="L466" s="55"/>
    </row>
    <row r="467" spans="1:12" s="17" customFormat="1" ht="19.5" hidden="1" thickBot="1">
      <c r="A467" s="4"/>
      <c r="B467" s="466"/>
      <c r="C467" s="467"/>
      <c r="D467" s="467"/>
      <c r="E467" s="467"/>
      <c r="F467" s="467"/>
      <c r="G467" s="467"/>
      <c r="H467" s="467"/>
      <c r="I467" s="468"/>
      <c r="J467" s="53"/>
      <c r="L467" s="55"/>
    </row>
    <row r="468" spans="1:12" s="17" customFormat="1" ht="18.75" hidden="1">
      <c r="A468" s="54"/>
      <c r="B468" s="54"/>
      <c r="C468" s="54"/>
      <c r="D468" s="54"/>
      <c r="E468" s="54"/>
      <c r="F468" s="54"/>
      <c r="G468" s="54"/>
      <c r="H468" s="54"/>
      <c r="I468" s="54"/>
      <c r="J468" s="59"/>
      <c r="L468" s="55"/>
    </row>
    <row r="469" spans="1:12" s="17" customFormat="1" ht="19.5" hidden="1" thickBot="1">
      <c r="A469" s="4"/>
      <c r="B469" s="4"/>
      <c r="C469" s="4"/>
      <c r="D469" s="4"/>
      <c r="E469" s="4"/>
      <c r="F469" s="4"/>
      <c r="G469" s="4"/>
      <c r="H469" s="4"/>
      <c r="I469" s="4"/>
      <c r="J469" s="57" t="s">
        <v>1270</v>
      </c>
      <c r="L469" s="55"/>
    </row>
    <row r="470" spans="1:12" s="17" customFormat="1" ht="18.75" hidden="1">
      <c r="A470" s="4"/>
      <c r="B470" s="430" t="str">
        <f>CONCATENATE('加盟校情報&amp;大会設定'!$G$5,'加盟校情報&amp;大会設定'!$H$5,'加盟校情報&amp;大会設定'!$I$5,'加盟校情報&amp;大会設定'!$J$5,)&amp;"　男子4×100mR"</f>
        <v>第45回東海学生陸上競技秋季選手権大会　男子4×100mR</v>
      </c>
      <c r="C470" s="431"/>
      <c r="D470" s="431"/>
      <c r="E470" s="431"/>
      <c r="F470" s="431"/>
      <c r="G470" s="431"/>
      <c r="H470" s="431"/>
      <c r="I470" s="432"/>
      <c r="J470" s="53"/>
      <c r="L470" s="55"/>
    </row>
    <row r="471" spans="1:12" s="17" customFormat="1" ht="19.5" hidden="1" thickBot="1">
      <c r="A471" s="4"/>
      <c r="B471" s="433"/>
      <c r="C471" s="434"/>
      <c r="D471" s="434"/>
      <c r="E471" s="434"/>
      <c r="F471" s="434"/>
      <c r="G471" s="434"/>
      <c r="H471" s="434"/>
      <c r="I471" s="435"/>
      <c r="J471" s="53"/>
      <c r="L471" s="55"/>
    </row>
    <row r="472" spans="1:12" s="17" customFormat="1" ht="18.75" hidden="1">
      <c r="A472" s="4"/>
      <c r="B472" s="408" t="s">
        <v>1243</v>
      </c>
      <c r="C472" s="409"/>
      <c r="D472" s="446" t="str">
        <f>IF(基本情報登録!$D$6&gt;0,基本情報登録!$D$6,"")</f>
        <v/>
      </c>
      <c r="E472" s="447"/>
      <c r="F472" s="447"/>
      <c r="G472" s="447"/>
      <c r="H472" s="448"/>
      <c r="I472" s="58" t="s">
        <v>1277</v>
      </c>
      <c r="J472" s="53"/>
      <c r="L472" s="55"/>
    </row>
    <row r="473" spans="1:12" s="17" customFormat="1" ht="18.75" hidden="1">
      <c r="A473" s="4"/>
      <c r="B473" s="415" t="s">
        <v>1</v>
      </c>
      <c r="C473" s="416"/>
      <c r="D473" s="451" t="str">
        <f>IF(基本情報登録!$D$8&gt;0,基本情報登録!$D$8,"")</f>
        <v/>
      </c>
      <c r="E473" s="452"/>
      <c r="F473" s="452"/>
      <c r="G473" s="452"/>
      <c r="H473" s="453"/>
      <c r="I473" s="449"/>
      <c r="J473" s="53"/>
      <c r="L473" s="55"/>
    </row>
    <row r="474" spans="1:12" s="17" customFormat="1" ht="19.5" hidden="1" thickBot="1">
      <c r="A474" s="4"/>
      <c r="B474" s="425"/>
      <c r="C474" s="426"/>
      <c r="D474" s="454"/>
      <c r="E474" s="455"/>
      <c r="F474" s="455"/>
      <c r="G474" s="455"/>
      <c r="H474" s="456"/>
      <c r="I474" s="450"/>
      <c r="J474" s="53"/>
      <c r="L474" s="55"/>
    </row>
    <row r="475" spans="1:12" s="17" customFormat="1" ht="18.75" hidden="1">
      <c r="A475" s="4"/>
      <c r="B475" s="408" t="s">
        <v>6406</v>
      </c>
      <c r="C475" s="409"/>
      <c r="D475" s="410"/>
      <c r="E475" s="411"/>
      <c r="F475" s="411"/>
      <c r="G475" s="411"/>
      <c r="H475" s="411"/>
      <c r="I475" s="412"/>
      <c r="J475" s="53"/>
      <c r="L475" s="55"/>
    </row>
    <row r="476" spans="1:12" s="17" customFormat="1" ht="18.75" hidden="1">
      <c r="A476" s="4"/>
      <c r="B476" s="43"/>
      <c r="C476" s="44"/>
      <c r="D476" s="45"/>
      <c r="E476" s="413" t="str">
        <f>TEXT(D475,"00000")</f>
        <v>00000</v>
      </c>
      <c r="F476" s="413"/>
      <c r="G476" s="413"/>
      <c r="H476" s="413"/>
      <c r="I476" s="414"/>
      <c r="J476" s="53"/>
      <c r="L476" s="55"/>
    </row>
    <row r="477" spans="1:12" s="17" customFormat="1" ht="18.75" hidden="1">
      <c r="A477" s="4"/>
      <c r="B477" s="415" t="s">
        <v>26</v>
      </c>
      <c r="C477" s="416"/>
      <c r="D477" s="419"/>
      <c r="E477" s="420"/>
      <c r="F477" s="420"/>
      <c r="G477" s="420"/>
      <c r="H477" s="420"/>
      <c r="I477" s="421"/>
      <c r="J477" s="53"/>
      <c r="L477" s="55"/>
    </row>
    <row r="478" spans="1:12" s="17" customFormat="1" ht="18.75" hidden="1">
      <c r="A478" s="4"/>
      <c r="B478" s="417"/>
      <c r="C478" s="418"/>
      <c r="D478" s="422"/>
      <c r="E478" s="423"/>
      <c r="F478" s="423"/>
      <c r="G478" s="423"/>
      <c r="H478" s="423"/>
      <c r="I478" s="424"/>
      <c r="J478" s="53"/>
      <c r="L478" s="55"/>
    </row>
    <row r="479" spans="1:12" s="17" customFormat="1" ht="19.5" hidden="1" thickBot="1">
      <c r="A479" s="4"/>
      <c r="B479" s="482" t="s">
        <v>1235</v>
      </c>
      <c r="C479" s="483"/>
      <c r="D479" s="484"/>
      <c r="E479" s="485"/>
      <c r="F479" s="485"/>
      <c r="G479" s="485"/>
      <c r="H479" s="485"/>
      <c r="I479" s="486"/>
      <c r="J479" s="53"/>
      <c r="L479" s="55"/>
    </row>
    <row r="480" spans="1:12" s="17" customFormat="1" ht="18.75" hidden="1">
      <c r="A480" s="4"/>
      <c r="B480" s="471" t="s">
        <v>1236</v>
      </c>
      <c r="C480" s="472"/>
      <c r="D480" s="472"/>
      <c r="E480" s="472"/>
      <c r="F480" s="472"/>
      <c r="G480" s="472"/>
      <c r="H480" s="472"/>
      <c r="I480" s="473"/>
      <c r="J480" s="53"/>
      <c r="L480" s="55"/>
    </row>
    <row r="481" spans="1:12" s="17" customFormat="1" ht="19.5" hidden="1" thickBot="1">
      <c r="A481" s="4"/>
      <c r="B481" s="46" t="s">
        <v>1240</v>
      </c>
      <c r="C481" s="47" t="s">
        <v>16</v>
      </c>
      <c r="D481" s="47" t="s">
        <v>1241</v>
      </c>
      <c r="E481" s="474" t="s">
        <v>1237</v>
      </c>
      <c r="F481" s="475"/>
      <c r="G481" s="47" t="s">
        <v>1242</v>
      </c>
      <c r="H481" s="47" t="s">
        <v>47</v>
      </c>
      <c r="I481" s="48" t="s">
        <v>1238</v>
      </c>
      <c r="J481" s="53"/>
      <c r="L481" s="55"/>
    </row>
    <row r="482" spans="1:12" s="17" customFormat="1" ht="19.5" hidden="1" thickTop="1">
      <c r="A482" s="4"/>
      <c r="B482" s="476">
        <v>1</v>
      </c>
      <c r="C482" s="477"/>
      <c r="D482" s="477" t="str">
        <f>IF(C482&gt;0,VLOOKUP(C482,男子登録情報!$A$2:$H$1688,2,0),"")</f>
        <v/>
      </c>
      <c r="E482" s="478" t="str">
        <f>IF(C482&gt;0,VLOOKUP(C482,男子登録情報!$A$2:$H$1688,3,0),"")</f>
        <v/>
      </c>
      <c r="F482" s="479"/>
      <c r="G482" s="477" t="str">
        <f>IF(C482&gt;0,VLOOKUP(C482,男子登録情報!$A$2:$H$1688,4,0),"")</f>
        <v/>
      </c>
      <c r="H482" s="477" t="str">
        <f>IF(C482&gt;0,VLOOKUP(C482,男子登録情報!$A$2:$H$1688,8,0),"")</f>
        <v/>
      </c>
      <c r="I482" s="481" t="str">
        <f>IF(C482&gt;0,VLOOKUP(C482,男子登録情報!$A$2:$H$1688,5,0),"")</f>
        <v/>
      </c>
      <c r="J482" s="53"/>
      <c r="L482" s="55"/>
    </row>
    <row r="483" spans="1:12" s="17" customFormat="1" ht="18.75" hidden="1">
      <c r="A483" s="4"/>
      <c r="B483" s="444"/>
      <c r="C483" s="439"/>
      <c r="D483" s="439"/>
      <c r="E483" s="422"/>
      <c r="F483" s="480"/>
      <c r="G483" s="439"/>
      <c r="H483" s="439"/>
      <c r="I483" s="427"/>
      <c r="J483" s="53"/>
      <c r="L483" s="55"/>
    </row>
    <row r="484" spans="1:12" s="17" customFormat="1" ht="18.75" hidden="1">
      <c r="A484" s="4"/>
      <c r="B484" s="487">
        <v>2</v>
      </c>
      <c r="C484" s="488"/>
      <c r="D484" s="488" t="str">
        <f>IF(C484,VLOOKUP(C484,男子登録情報!$A$2:$H$1688,2,0),"")</f>
        <v/>
      </c>
      <c r="E484" s="419" t="str">
        <f>IF(C484&gt;0,VLOOKUP(C484,男子登録情報!$A$2:$H$1688,3,0),"")</f>
        <v/>
      </c>
      <c r="F484" s="489"/>
      <c r="G484" s="488" t="str">
        <f>IF(C484&gt;0,VLOOKUP(C484,男子登録情報!$A$2:$H$1688,4,0),"")</f>
        <v/>
      </c>
      <c r="H484" s="488" t="str">
        <f>IF(C484&gt;0,VLOOKUP(C484,男子登録情報!$A$2:$H$1688,8,0),"")</f>
        <v/>
      </c>
      <c r="I484" s="449" t="str">
        <f>IF(C484&gt;0,VLOOKUP(C484,男子登録情報!$A$2:$H$1688,5,0),"")</f>
        <v/>
      </c>
      <c r="J484" s="53"/>
      <c r="L484" s="55"/>
    </row>
    <row r="485" spans="1:12" s="17" customFormat="1" ht="18.75" hidden="1">
      <c r="A485" s="4"/>
      <c r="B485" s="444"/>
      <c r="C485" s="439"/>
      <c r="D485" s="439"/>
      <c r="E485" s="422"/>
      <c r="F485" s="480"/>
      <c r="G485" s="439"/>
      <c r="H485" s="439"/>
      <c r="I485" s="427"/>
      <c r="J485" s="53"/>
      <c r="L485" s="55"/>
    </row>
    <row r="486" spans="1:12" s="17" customFormat="1" ht="18.75" hidden="1">
      <c r="A486" s="4"/>
      <c r="B486" s="487">
        <v>3</v>
      </c>
      <c r="C486" s="488"/>
      <c r="D486" s="488" t="str">
        <f>IF(C486,VLOOKUP(C486,男子登録情報!$A$2:$H$1688,2,0),"")</f>
        <v/>
      </c>
      <c r="E486" s="419" t="str">
        <f>IF(C486&gt;0,VLOOKUP(C486,男子登録情報!$A$2:$H$1688,3,0),"")</f>
        <v/>
      </c>
      <c r="F486" s="489"/>
      <c r="G486" s="488" t="str">
        <f>IF(C486&gt;0,VLOOKUP(C486,男子登録情報!$A$2:$H$1688,4,0),"")</f>
        <v/>
      </c>
      <c r="H486" s="488" t="str">
        <f>IF(C486&gt;0,VLOOKUP(C486,男子登録情報!$A$2:$H$1688,8,0),"")</f>
        <v/>
      </c>
      <c r="I486" s="449" t="str">
        <f>IF(C486&gt;0,VLOOKUP(C486,男子登録情報!$A$2:$H$1688,5,0),"")</f>
        <v/>
      </c>
      <c r="J486" s="53"/>
      <c r="L486" s="55"/>
    </row>
    <row r="487" spans="1:12" s="17" customFormat="1" ht="18.75" hidden="1">
      <c r="A487" s="4"/>
      <c r="B487" s="444"/>
      <c r="C487" s="439"/>
      <c r="D487" s="439"/>
      <c r="E487" s="422"/>
      <c r="F487" s="480"/>
      <c r="G487" s="439"/>
      <c r="H487" s="439"/>
      <c r="I487" s="427"/>
      <c r="J487" s="53"/>
      <c r="L487" s="55"/>
    </row>
    <row r="488" spans="1:12" s="17" customFormat="1" ht="18.75" hidden="1">
      <c r="A488" s="4"/>
      <c r="B488" s="487">
        <v>4</v>
      </c>
      <c r="C488" s="488"/>
      <c r="D488" s="488" t="str">
        <f>IF(C488,VLOOKUP(C488,男子登録情報!$A$2:$H$1688,2,0),"")</f>
        <v/>
      </c>
      <c r="E488" s="419" t="str">
        <f>IF(C488&gt;0,VLOOKUP(C488,男子登録情報!$A$2:$H$1688,3,0),"")</f>
        <v/>
      </c>
      <c r="F488" s="489"/>
      <c r="G488" s="488" t="str">
        <f>IF(C488&gt;0,VLOOKUP(C488,男子登録情報!$A$2:$H$1688,4,0),"")</f>
        <v/>
      </c>
      <c r="H488" s="488" t="str">
        <f>IF(C488&gt;0,VLOOKUP(C488,男子登録情報!$A$2:$H$1688,8,0),"")</f>
        <v/>
      </c>
      <c r="I488" s="449" t="str">
        <f>IF(C488&gt;0,VLOOKUP(C488,男子登録情報!$A$2:$H$1688,5,0),"")</f>
        <v/>
      </c>
      <c r="J488" s="53"/>
      <c r="L488" s="55"/>
    </row>
    <row r="489" spans="1:12" s="17" customFormat="1" ht="18.75" hidden="1">
      <c r="A489" s="4"/>
      <c r="B489" s="444"/>
      <c r="C489" s="439"/>
      <c r="D489" s="439"/>
      <c r="E489" s="422"/>
      <c r="F489" s="480"/>
      <c r="G489" s="439"/>
      <c r="H489" s="439"/>
      <c r="I489" s="427"/>
      <c r="J489" s="53"/>
      <c r="L489" s="55"/>
    </row>
    <row r="490" spans="1:12" s="17" customFormat="1" ht="18.75" hidden="1">
      <c r="A490" s="4"/>
      <c r="B490" s="487">
        <v>5</v>
      </c>
      <c r="C490" s="488"/>
      <c r="D490" s="488" t="str">
        <f>IF(C490,VLOOKUP(C490,男子登録情報!$A$2:$H$1688,2,0),"")</f>
        <v/>
      </c>
      <c r="E490" s="419" t="str">
        <f>IF(C490&gt;0,VLOOKUP(C490,男子登録情報!$A$2:$H$1688,3,0),"")</f>
        <v/>
      </c>
      <c r="F490" s="489"/>
      <c r="G490" s="488" t="str">
        <f>IF(C490&gt;0,VLOOKUP(C490,男子登録情報!$A$2:$H$1688,4,0),"")</f>
        <v/>
      </c>
      <c r="H490" s="488" t="str">
        <f>IF(C490&gt;0,VLOOKUP(C490,男子登録情報!$A$2:$H$1688,8,0),"")</f>
        <v/>
      </c>
      <c r="I490" s="449" t="str">
        <f>IF(C490&gt;0,VLOOKUP(C490,男子登録情報!$A$2:$H$1688,5,0),"")</f>
        <v/>
      </c>
      <c r="J490" s="53"/>
      <c r="L490" s="55"/>
    </row>
    <row r="491" spans="1:12" s="17" customFormat="1" ht="18.75" hidden="1">
      <c r="A491" s="4"/>
      <c r="B491" s="444"/>
      <c r="C491" s="439"/>
      <c r="D491" s="439"/>
      <c r="E491" s="422"/>
      <c r="F491" s="480"/>
      <c r="G491" s="439"/>
      <c r="H491" s="439"/>
      <c r="I491" s="427"/>
      <c r="J491" s="53"/>
      <c r="L491" s="55"/>
    </row>
    <row r="492" spans="1:12" s="17" customFormat="1" ht="18.75" hidden="1">
      <c r="A492" s="4"/>
      <c r="B492" s="487">
        <v>6</v>
      </c>
      <c r="C492" s="488"/>
      <c r="D492" s="488" t="str">
        <f>IF(C492,VLOOKUP(C492,男子登録情報!$A$2:$H$1688,2,0),"")</f>
        <v/>
      </c>
      <c r="E492" s="419" t="str">
        <f>IF(C492&gt;0,VLOOKUP(C492,男子登録情報!$A$2:$H$1688,3,0),"")</f>
        <v/>
      </c>
      <c r="F492" s="489"/>
      <c r="G492" s="488" t="str">
        <f>IF(C492&gt;0,VLOOKUP(C492,男子登録情報!$A$2:$H$1688,4,0),"")</f>
        <v/>
      </c>
      <c r="H492" s="488" t="str">
        <f>IF(C492&gt;0,VLOOKUP(C492,男子登録情報!$A$2:$H$1688,8,0),"")</f>
        <v/>
      </c>
      <c r="I492" s="449" t="str">
        <f>IF(C492&gt;0,VLOOKUP(C492,男子登録情報!$A$2:$H$1688,5,0),"")</f>
        <v/>
      </c>
      <c r="J492" s="53"/>
      <c r="L492" s="55"/>
    </row>
    <row r="493" spans="1:12" s="17" customFormat="1" ht="19.5" hidden="1" thickBot="1">
      <c r="A493" s="4"/>
      <c r="B493" s="490"/>
      <c r="C493" s="470"/>
      <c r="D493" s="470"/>
      <c r="E493" s="491"/>
      <c r="F493" s="492"/>
      <c r="G493" s="470"/>
      <c r="H493" s="470"/>
      <c r="I493" s="450"/>
      <c r="J493" s="53"/>
      <c r="L493" s="55"/>
    </row>
    <row r="494" spans="1:12" s="17" customFormat="1" ht="18.75" hidden="1">
      <c r="A494" s="4"/>
      <c r="B494" s="460" t="s">
        <v>1239</v>
      </c>
      <c r="C494" s="461"/>
      <c r="D494" s="461"/>
      <c r="E494" s="461"/>
      <c r="F494" s="461"/>
      <c r="G494" s="461"/>
      <c r="H494" s="461"/>
      <c r="I494" s="462"/>
      <c r="J494" s="53"/>
      <c r="L494" s="55"/>
    </row>
    <row r="495" spans="1:12" s="17" customFormat="1" ht="18.75" hidden="1">
      <c r="A495" s="4"/>
      <c r="B495" s="463"/>
      <c r="C495" s="464"/>
      <c r="D495" s="464"/>
      <c r="E495" s="464"/>
      <c r="F495" s="464"/>
      <c r="G495" s="464"/>
      <c r="H495" s="464"/>
      <c r="I495" s="465"/>
      <c r="J495" s="53"/>
      <c r="L495" s="55"/>
    </row>
    <row r="496" spans="1:12" s="17" customFormat="1" ht="19.5" hidden="1" thickBot="1">
      <c r="A496" s="4"/>
      <c r="B496" s="466"/>
      <c r="C496" s="467"/>
      <c r="D496" s="467"/>
      <c r="E496" s="467"/>
      <c r="F496" s="467"/>
      <c r="G496" s="467"/>
      <c r="H496" s="467"/>
      <c r="I496" s="468"/>
      <c r="J496" s="53"/>
      <c r="L496" s="55"/>
    </row>
    <row r="497" spans="1:12" s="17" customFormat="1" ht="18.75" hidden="1">
      <c r="A497" s="54"/>
      <c r="B497" s="54"/>
      <c r="C497" s="54"/>
      <c r="D497" s="54"/>
      <c r="E497" s="54"/>
      <c r="F497" s="54"/>
      <c r="G497" s="54"/>
      <c r="H497" s="54"/>
      <c r="I497" s="54"/>
      <c r="J497" s="59"/>
      <c r="L497" s="55"/>
    </row>
    <row r="498" spans="1:12" s="17" customFormat="1" ht="19.5" hidden="1" thickBot="1">
      <c r="A498" s="4"/>
      <c r="B498" s="4"/>
      <c r="C498" s="4"/>
      <c r="D498" s="4"/>
      <c r="E498" s="4"/>
      <c r="F498" s="4"/>
      <c r="G498" s="4"/>
      <c r="H498" s="4"/>
      <c r="I498" s="4"/>
      <c r="J498" s="57" t="s">
        <v>1271</v>
      </c>
      <c r="L498" s="55"/>
    </row>
    <row r="499" spans="1:12" s="17" customFormat="1" ht="18.75" hidden="1">
      <c r="A499" s="4"/>
      <c r="B499" s="430" t="str">
        <f>CONCATENATE('加盟校情報&amp;大会設定'!$G$5,'加盟校情報&amp;大会設定'!$H$5,'加盟校情報&amp;大会設定'!$I$5,'加盟校情報&amp;大会設定'!$J$5,)&amp;"　男子4×100mR"</f>
        <v>第45回東海学生陸上競技秋季選手権大会　男子4×100mR</v>
      </c>
      <c r="C499" s="431"/>
      <c r="D499" s="431"/>
      <c r="E499" s="431"/>
      <c r="F499" s="431"/>
      <c r="G499" s="431"/>
      <c r="H499" s="431"/>
      <c r="I499" s="432"/>
      <c r="J499" s="53"/>
      <c r="L499" s="55"/>
    </row>
    <row r="500" spans="1:12" s="17" customFormat="1" ht="19.5" hidden="1" thickBot="1">
      <c r="A500" s="4"/>
      <c r="B500" s="433"/>
      <c r="C500" s="434"/>
      <c r="D500" s="434"/>
      <c r="E500" s="434"/>
      <c r="F500" s="434"/>
      <c r="G500" s="434"/>
      <c r="H500" s="434"/>
      <c r="I500" s="435"/>
      <c r="J500" s="53"/>
      <c r="L500" s="55"/>
    </row>
    <row r="501" spans="1:12" s="17" customFormat="1" ht="18.75" hidden="1">
      <c r="A501" s="4"/>
      <c r="B501" s="408" t="s">
        <v>1243</v>
      </c>
      <c r="C501" s="409"/>
      <c r="D501" s="446" t="str">
        <f>IF(基本情報登録!$D$6&gt;0,基本情報登録!$D$6,"")</f>
        <v/>
      </c>
      <c r="E501" s="447"/>
      <c r="F501" s="447"/>
      <c r="G501" s="447"/>
      <c r="H501" s="448"/>
      <c r="I501" s="58" t="s">
        <v>1277</v>
      </c>
      <c r="J501" s="53"/>
      <c r="L501" s="55"/>
    </row>
    <row r="502" spans="1:12" s="17" customFormat="1" ht="18.75" hidden="1">
      <c r="A502" s="4"/>
      <c r="B502" s="415" t="s">
        <v>1</v>
      </c>
      <c r="C502" s="416"/>
      <c r="D502" s="451" t="str">
        <f>IF(基本情報登録!$D$8&gt;0,基本情報登録!$D$8,"")</f>
        <v/>
      </c>
      <c r="E502" s="452"/>
      <c r="F502" s="452"/>
      <c r="G502" s="452"/>
      <c r="H502" s="453"/>
      <c r="I502" s="449"/>
      <c r="J502" s="53"/>
      <c r="L502" s="55"/>
    </row>
    <row r="503" spans="1:12" s="17" customFormat="1" ht="19.5" hidden="1" thickBot="1">
      <c r="A503" s="4"/>
      <c r="B503" s="425"/>
      <c r="C503" s="426"/>
      <c r="D503" s="454"/>
      <c r="E503" s="455"/>
      <c r="F503" s="455"/>
      <c r="G503" s="455"/>
      <c r="H503" s="456"/>
      <c r="I503" s="450"/>
      <c r="J503" s="53"/>
      <c r="L503" s="55"/>
    </row>
    <row r="504" spans="1:12" s="17" customFormat="1" ht="18.75" hidden="1">
      <c r="A504" s="4"/>
      <c r="B504" s="408" t="s">
        <v>6406</v>
      </c>
      <c r="C504" s="409"/>
      <c r="D504" s="410"/>
      <c r="E504" s="411"/>
      <c r="F504" s="411"/>
      <c r="G504" s="411"/>
      <c r="H504" s="411"/>
      <c r="I504" s="412"/>
      <c r="J504" s="53"/>
      <c r="L504" s="55"/>
    </row>
    <row r="505" spans="1:12" s="17" customFormat="1" ht="18.75" hidden="1">
      <c r="A505" s="4"/>
      <c r="B505" s="43"/>
      <c r="C505" s="44"/>
      <c r="D505" s="45"/>
      <c r="E505" s="413" t="str">
        <f>TEXT(D504,"00000")</f>
        <v>00000</v>
      </c>
      <c r="F505" s="413"/>
      <c r="G505" s="413"/>
      <c r="H505" s="413"/>
      <c r="I505" s="414"/>
      <c r="J505" s="53"/>
      <c r="L505" s="55"/>
    </row>
    <row r="506" spans="1:12" s="17" customFormat="1" ht="18.75" hidden="1">
      <c r="A506" s="4"/>
      <c r="B506" s="415" t="s">
        <v>26</v>
      </c>
      <c r="C506" s="416"/>
      <c r="D506" s="419"/>
      <c r="E506" s="420"/>
      <c r="F506" s="420"/>
      <c r="G506" s="420"/>
      <c r="H506" s="420"/>
      <c r="I506" s="421"/>
      <c r="J506" s="53"/>
      <c r="L506" s="55"/>
    </row>
    <row r="507" spans="1:12" s="17" customFormat="1" ht="18.75" hidden="1">
      <c r="A507" s="4"/>
      <c r="B507" s="417"/>
      <c r="C507" s="418"/>
      <c r="D507" s="422"/>
      <c r="E507" s="423"/>
      <c r="F507" s="423"/>
      <c r="G507" s="423"/>
      <c r="H507" s="423"/>
      <c r="I507" s="424"/>
      <c r="J507" s="53"/>
      <c r="L507" s="55"/>
    </row>
    <row r="508" spans="1:12" s="17" customFormat="1" ht="19.5" hidden="1" thickBot="1">
      <c r="A508" s="4"/>
      <c r="B508" s="482" t="s">
        <v>1235</v>
      </c>
      <c r="C508" s="483"/>
      <c r="D508" s="484"/>
      <c r="E508" s="485"/>
      <c r="F508" s="485"/>
      <c r="G508" s="485"/>
      <c r="H508" s="485"/>
      <c r="I508" s="486"/>
      <c r="J508" s="53"/>
      <c r="L508" s="55"/>
    </row>
    <row r="509" spans="1:12" s="17" customFormat="1" ht="18.75" hidden="1">
      <c r="A509" s="4"/>
      <c r="B509" s="471" t="s">
        <v>1236</v>
      </c>
      <c r="C509" s="472"/>
      <c r="D509" s="472"/>
      <c r="E509" s="472"/>
      <c r="F509" s="472"/>
      <c r="G509" s="472"/>
      <c r="H509" s="472"/>
      <c r="I509" s="473"/>
      <c r="J509" s="53"/>
      <c r="L509" s="55"/>
    </row>
    <row r="510" spans="1:12" s="17" customFormat="1" ht="19.5" hidden="1" thickBot="1">
      <c r="A510" s="4"/>
      <c r="B510" s="46" t="s">
        <v>1240</v>
      </c>
      <c r="C510" s="47" t="s">
        <v>16</v>
      </c>
      <c r="D510" s="47" t="s">
        <v>1241</v>
      </c>
      <c r="E510" s="474" t="s">
        <v>1237</v>
      </c>
      <c r="F510" s="475"/>
      <c r="G510" s="47" t="s">
        <v>1242</v>
      </c>
      <c r="H510" s="47" t="s">
        <v>47</v>
      </c>
      <c r="I510" s="48" t="s">
        <v>1238</v>
      </c>
      <c r="J510" s="53"/>
      <c r="L510" s="55"/>
    </row>
    <row r="511" spans="1:12" s="17" customFormat="1" ht="19.5" hidden="1" thickTop="1">
      <c r="A511" s="4"/>
      <c r="B511" s="476">
        <v>1</v>
      </c>
      <c r="C511" s="477"/>
      <c r="D511" s="477" t="str">
        <f>IF(C511&gt;0,VLOOKUP(C511,男子登録情報!$A$2:$H$1688,2,0),"")</f>
        <v/>
      </c>
      <c r="E511" s="478" t="str">
        <f>IF(C511&gt;0,VLOOKUP(C511,男子登録情報!$A$2:$H$1688,3,0),"")</f>
        <v/>
      </c>
      <c r="F511" s="479"/>
      <c r="G511" s="477" t="str">
        <f>IF(C511&gt;0,VLOOKUP(C511,男子登録情報!$A$2:$H$1688,4,0),"")</f>
        <v/>
      </c>
      <c r="H511" s="477" t="str">
        <f>IF(C511&gt;0,VLOOKUP(C511,男子登録情報!$A$2:$H$1688,8,0),"")</f>
        <v/>
      </c>
      <c r="I511" s="481" t="str">
        <f>IF(C511&gt;0,VLOOKUP(C511,男子登録情報!$A$2:$H$1688,5,0),"")</f>
        <v/>
      </c>
      <c r="J511" s="53"/>
      <c r="L511" s="55"/>
    </row>
    <row r="512" spans="1:12" s="17" customFormat="1" ht="18.75" hidden="1">
      <c r="A512" s="4"/>
      <c r="B512" s="444"/>
      <c r="C512" s="439"/>
      <c r="D512" s="439"/>
      <c r="E512" s="422"/>
      <c r="F512" s="480"/>
      <c r="G512" s="439"/>
      <c r="H512" s="439"/>
      <c r="I512" s="427"/>
      <c r="J512" s="53"/>
      <c r="L512" s="55"/>
    </row>
    <row r="513" spans="1:12" s="17" customFormat="1" ht="18.75" hidden="1">
      <c r="A513" s="4"/>
      <c r="B513" s="487">
        <v>2</v>
      </c>
      <c r="C513" s="488"/>
      <c r="D513" s="488" t="str">
        <f>IF(C513,VLOOKUP(C513,男子登録情報!$A$2:$H$1688,2,0),"")</f>
        <v/>
      </c>
      <c r="E513" s="419" t="str">
        <f>IF(C513&gt;0,VLOOKUP(C513,男子登録情報!$A$2:$H$1688,3,0),"")</f>
        <v/>
      </c>
      <c r="F513" s="489"/>
      <c r="G513" s="488" t="str">
        <f>IF(C513&gt;0,VLOOKUP(C513,男子登録情報!$A$2:$H$1688,4,0),"")</f>
        <v/>
      </c>
      <c r="H513" s="488" t="str">
        <f>IF(C513&gt;0,VLOOKUP(C513,男子登録情報!$A$2:$H$1688,8,0),"")</f>
        <v/>
      </c>
      <c r="I513" s="449" t="str">
        <f>IF(C513&gt;0,VLOOKUP(C513,男子登録情報!$A$2:$H$1688,5,0),"")</f>
        <v/>
      </c>
      <c r="J513" s="53"/>
      <c r="L513" s="55"/>
    </row>
    <row r="514" spans="1:12" s="17" customFormat="1" ht="18.75" hidden="1">
      <c r="A514" s="4"/>
      <c r="B514" s="444"/>
      <c r="C514" s="439"/>
      <c r="D514" s="439"/>
      <c r="E514" s="422"/>
      <c r="F514" s="480"/>
      <c r="G514" s="439"/>
      <c r="H514" s="439"/>
      <c r="I514" s="427"/>
      <c r="J514" s="53"/>
      <c r="L514" s="55"/>
    </row>
    <row r="515" spans="1:12" s="17" customFormat="1" ht="18.75" hidden="1">
      <c r="A515" s="4"/>
      <c r="B515" s="487">
        <v>3</v>
      </c>
      <c r="C515" s="488"/>
      <c r="D515" s="488" t="str">
        <f>IF(C515,VLOOKUP(C515,男子登録情報!$A$2:$H$1688,2,0),"")</f>
        <v/>
      </c>
      <c r="E515" s="419" t="str">
        <f>IF(C515&gt;0,VLOOKUP(C515,男子登録情報!$A$2:$H$1688,3,0),"")</f>
        <v/>
      </c>
      <c r="F515" s="489"/>
      <c r="G515" s="488" t="str">
        <f>IF(C515&gt;0,VLOOKUP(C515,男子登録情報!$A$2:$H$1688,4,0),"")</f>
        <v/>
      </c>
      <c r="H515" s="488" t="str">
        <f>IF(C515&gt;0,VLOOKUP(C515,男子登録情報!$A$2:$H$1688,8,0),"")</f>
        <v/>
      </c>
      <c r="I515" s="449" t="str">
        <f>IF(C515&gt;0,VLOOKUP(C515,男子登録情報!$A$2:$H$1688,5,0),"")</f>
        <v/>
      </c>
      <c r="J515" s="53"/>
      <c r="L515" s="55"/>
    </row>
    <row r="516" spans="1:12" s="17" customFormat="1" ht="18.75" hidden="1">
      <c r="A516" s="4"/>
      <c r="B516" s="444"/>
      <c r="C516" s="439"/>
      <c r="D516" s="439"/>
      <c r="E516" s="422"/>
      <c r="F516" s="480"/>
      <c r="G516" s="439"/>
      <c r="H516" s="439"/>
      <c r="I516" s="427"/>
      <c r="J516" s="53"/>
      <c r="L516" s="55"/>
    </row>
    <row r="517" spans="1:12" s="17" customFormat="1" ht="18.75" hidden="1">
      <c r="A517" s="4"/>
      <c r="B517" s="487">
        <v>4</v>
      </c>
      <c r="C517" s="488"/>
      <c r="D517" s="488" t="str">
        <f>IF(C517,VLOOKUP(C517,男子登録情報!$A$2:$H$1688,2,0),"")</f>
        <v/>
      </c>
      <c r="E517" s="419" t="str">
        <f>IF(C517&gt;0,VLOOKUP(C517,男子登録情報!$A$2:$H$1688,3,0),"")</f>
        <v/>
      </c>
      <c r="F517" s="489"/>
      <c r="G517" s="488" t="str">
        <f>IF(C517&gt;0,VLOOKUP(C517,男子登録情報!$A$2:$H$1688,4,0),"")</f>
        <v/>
      </c>
      <c r="H517" s="488" t="str">
        <f>IF(C517&gt;0,VLOOKUP(C517,男子登録情報!$A$2:$H$1688,8,0),"")</f>
        <v/>
      </c>
      <c r="I517" s="449" t="str">
        <f>IF(C517&gt;0,VLOOKUP(C517,男子登録情報!$A$2:$H$1688,5,0),"")</f>
        <v/>
      </c>
      <c r="J517" s="53"/>
      <c r="L517" s="55"/>
    </row>
    <row r="518" spans="1:12" s="17" customFormat="1" ht="18.75" hidden="1">
      <c r="A518" s="4"/>
      <c r="B518" s="444"/>
      <c r="C518" s="439"/>
      <c r="D518" s="439"/>
      <c r="E518" s="422"/>
      <c r="F518" s="480"/>
      <c r="G518" s="439"/>
      <c r="H518" s="439"/>
      <c r="I518" s="427"/>
      <c r="J518" s="53"/>
      <c r="L518" s="55"/>
    </row>
    <row r="519" spans="1:12" s="17" customFormat="1" ht="18.75" hidden="1">
      <c r="A519" s="4"/>
      <c r="B519" s="487">
        <v>5</v>
      </c>
      <c r="C519" s="488"/>
      <c r="D519" s="488" t="str">
        <f>IF(C519,VLOOKUP(C519,男子登録情報!$A$2:$H$1688,2,0),"")</f>
        <v/>
      </c>
      <c r="E519" s="419" t="str">
        <f>IF(C519&gt;0,VLOOKUP(C519,男子登録情報!$A$2:$H$1688,3,0),"")</f>
        <v/>
      </c>
      <c r="F519" s="489"/>
      <c r="G519" s="488" t="str">
        <f>IF(C519&gt;0,VLOOKUP(C519,男子登録情報!$A$2:$H$1688,4,0),"")</f>
        <v/>
      </c>
      <c r="H519" s="488" t="str">
        <f>IF(C519&gt;0,VLOOKUP(C519,男子登録情報!$A$2:$H$1688,8,0),"")</f>
        <v/>
      </c>
      <c r="I519" s="449" t="str">
        <f>IF(C519&gt;0,VLOOKUP(C519,男子登録情報!$A$2:$H$1688,5,0),"")</f>
        <v/>
      </c>
      <c r="J519" s="53"/>
      <c r="L519" s="55"/>
    </row>
    <row r="520" spans="1:12" s="17" customFormat="1" ht="18.75" hidden="1">
      <c r="A520" s="4"/>
      <c r="B520" s="444"/>
      <c r="C520" s="439"/>
      <c r="D520" s="439"/>
      <c r="E520" s="422"/>
      <c r="F520" s="480"/>
      <c r="G520" s="439"/>
      <c r="H520" s="439"/>
      <c r="I520" s="427"/>
      <c r="J520" s="53"/>
      <c r="L520" s="55"/>
    </row>
    <row r="521" spans="1:12" s="17" customFormat="1" ht="18.75" hidden="1">
      <c r="A521" s="4"/>
      <c r="B521" s="487">
        <v>6</v>
      </c>
      <c r="C521" s="488"/>
      <c r="D521" s="488" t="str">
        <f>IF(C521,VLOOKUP(C521,男子登録情報!$A$2:$H$1688,2,0),"")</f>
        <v/>
      </c>
      <c r="E521" s="419" t="str">
        <f>IF(C521&gt;0,VLOOKUP(C521,男子登録情報!$A$2:$H$1688,3,0),"")</f>
        <v/>
      </c>
      <c r="F521" s="489"/>
      <c r="G521" s="488" t="str">
        <f>IF(C521&gt;0,VLOOKUP(C521,男子登録情報!$A$2:$H$1688,4,0),"")</f>
        <v/>
      </c>
      <c r="H521" s="488" t="str">
        <f>IF(C521&gt;0,VLOOKUP(C521,男子登録情報!$A$2:$H$1688,8,0),"")</f>
        <v/>
      </c>
      <c r="I521" s="449" t="str">
        <f>IF(C521&gt;0,VLOOKUP(C521,男子登録情報!$A$2:$H$1688,5,0),"")</f>
        <v/>
      </c>
      <c r="J521" s="53"/>
      <c r="L521" s="55"/>
    </row>
    <row r="522" spans="1:12" s="17" customFormat="1" ht="19.5" hidden="1" thickBot="1">
      <c r="A522" s="4"/>
      <c r="B522" s="490"/>
      <c r="C522" s="470"/>
      <c r="D522" s="470"/>
      <c r="E522" s="491"/>
      <c r="F522" s="492"/>
      <c r="G522" s="470"/>
      <c r="H522" s="470"/>
      <c r="I522" s="450"/>
      <c r="J522" s="53"/>
      <c r="L522" s="55"/>
    </row>
    <row r="523" spans="1:12" s="17" customFormat="1" ht="18.75" hidden="1">
      <c r="A523" s="4"/>
      <c r="B523" s="460" t="s">
        <v>1239</v>
      </c>
      <c r="C523" s="461"/>
      <c r="D523" s="461"/>
      <c r="E523" s="461"/>
      <c r="F523" s="461"/>
      <c r="G523" s="461"/>
      <c r="H523" s="461"/>
      <c r="I523" s="462"/>
      <c r="J523" s="53"/>
      <c r="L523" s="55"/>
    </row>
    <row r="524" spans="1:12" s="17" customFormat="1" ht="18.75" hidden="1">
      <c r="A524" s="4"/>
      <c r="B524" s="463"/>
      <c r="C524" s="464"/>
      <c r="D524" s="464"/>
      <c r="E524" s="464"/>
      <c r="F524" s="464"/>
      <c r="G524" s="464"/>
      <c r="H524" s="464"/>
      <c r="I524" s="465"/>
      <c r="J524" s="53"/>
      <c r="L524" s="55"/>
    </row>
    <row r="525" spans="1:12" s="17" customFormat="1" ht="19.5" hidden="1" thickBot="1">
      <c r="A525" s="4"/>
      <c r="B525" s="466"/>
      <c r="C525" s="467"/>
      <c r="D525" s="467"/>
      <c r="E525" s="467"/>
      <c r="F525" s="467"/>
      <c r="G525" s="467"/>
      <c r="H525" s="467"/>
      <c r="I525" s="468"/>
      <c r="J525" s="53"/>
      <c r="L525" s="55"/>
    </row>
    <row r="526" spans="1:12" s="17" customFormat="1" ht="18.75" hidden="1">
      <c r="A526" s="54"/>
      <c r="B526" s="54"/>
      <c r="C526" s="54"/>
      <c r="D526" s="54"/>
      <c r="E526" s="54"/>
      <c r="F526" s="54"/>
      <c r="G526" s="54"/>
      <c r="H526" s="54"/>
      <c r="I526" s="54"/>
      <c r="J526" s="59"/>
      <c r="L526" s="55"/>
    </row>
    <row r="527" spans="1:12" s="17" customFormat="1" ht="19.5" hidden="1" thickBot="1">
      <c r="A527" s="4"/>
      <c r="B527" s="4"/>
      <c r="C527" s="4"/>
      <c r="D527" s="4"/>
      <c r="E527" s="4"/>
      <c r="F527" s="4"/>
      <c r="G527" s="4"/>
      <c r="H527" s="4"/>
      <c r="I527" s="4"/>
      <c r="J527" s="57" t="s">
        <v>1272</v>
      </c>
      <c r="L527" s="55"/>
    </row>
    <row r="528" spans="1:12" s="17" customFormat="1" ht="18.75" hidden="1">
      <c r="A528" s="4"/>
      <c r="B528" s="430" t="str">
        <f>CONCATENATE('加盟校情報&amp;大会設定'!$G$5,'加盟校情報&amp;大会設定'!$H$5,'加盟校情報&amp;大会設定'!$I$5,'加盟校情報&amp;大会設定'!$J$5,)&amp;"　男子4×100mR"</f>
        <v>第45回東海学生陸上競技秋季選手権大会　男子4×100mR</v>
      </c>
      <c r="C528" s="431"/>
      <c r="D528" s="431"/>
      <c r="E528" s="431"/>
      <c r="F528" s="431"/>
      <c r="G528" s="431"/>
      <c r="H528" s="431"/>
      <c r="I528" s="432"/>
      <c r="J528" s="53"/>
      <c r="L528" s="55"/>
    </row>
    <row r="529" spans="1:12" s="17" customFormat="1" ht="19.5" hidden="1" thickBot="1">
      <c r="A529" s="4"/>
      <c r="B529" s="433"/>
      <c r="C529" s="434"/>
      <c r="D529" s="434"/>
      <c r="E529" s="434"/>
      <c r="F529" s="434"/>
      <c r="G529" s="434"/>
      <c r="H529" s="434"/>
      <c r="I529" s="435"/>
      <c r="J529" s="53"/>
      <c r="L529" s="55"/>
    </row>
    <row r="530" spans="1:12" s="17" customFormat="1" ht="18.75" hidden="1">
      <c r="A530" s="4"/>
      <c r="B530" s="408" t="s">
        <v>1243</v>
      </c>
      <c r="C530" s="409"/>
      <c r="D530" s="446" t="str">
        <f>IF(基本情報登録!$D$6&gt;0,基本情報登録!$D$6,"")</f>
        <v/>
      </c>
      <c r="E530" s="447"/>
      <c r="F530" s="447"/>
      <c r="G530" s="447"/>
      <c r="H530" s="448"/>
      <c r="I530" s="58" t="s">
        <v>1277</v>
      </c>
      <c r="J530" s="53"/>
      <c r="L530" s="55"/>
    </row>
    <row r="531" spans="1:12" s="17" customFormat="1" ht="18.75" hidden="1">
      <c r="A531" s="4"/>
      <c r="B531" s="415" t="s">
        <v>1</v>
      </c>
      <c r="C531" s="416"/>
      <c r="D531" s="451" t="str">
        <f>IF(基本情報登録!$D$8&gt;0,基本情報登録!$D$8,"")</f>
        <v/>
      </c>
      <c r="E531" s="452"/>
      <c r="F531" s="452"/>
      <c r="G531" s="452"/>
      <c r="H531" s="453"/>
      <c r="I531" s="449"/>
      <c r="J531" s="53"/>
      <c r="L531" s="55"/>
    </row>
    <row r="532" spans="1:12" s="17" customFormat="1" ht="19.5" hidden="1" thickBot="1">
      <c r="A532" s="4"/>
      <c r="B532" s="425"/>
      <c r="C532" s="426"/>
      <c r="D532" s="454"/>
      <c r="E532" s="455"/>
      <c r="F532" s="455"/>
      <c r="G532" s="455"/>
      <c r="H532" s="456"/>
      <c r="I532" s="450"/>
      <c r="J532" s="53"/>
      <c r="L532" s="55"/>
    </row>
    <row r="533" spans="1:12" s="17" customFormat="1" ht="18.75" hidden="1">
      <c r="A533" s="4"/>
      <c r="B533" s="408" t="s">
        <v>6406</v>
      </c>
      <c r="C533" s="409"/>
      <c r="D533" s="410"/>
      <c r="E533" s="411"/>
      <c r="F533" s="411"/>
      <c r="G533" s="411"/>
      <c r="H533" s="411"/>
      <c r="I533" s="412"/>
      <c r="J533" s="53"/>
      <c r="L533" s="55"/>
    </row>
    <row r="534" spans="1:12" s="17" customFormat="1" ht="18.75" hidden="1">
      <c r="A534" s="4"/>
      <c r="B534" s="43"/>
      <c r="C534" s="44"/>
      <c r="D534" s="45"/>
      <c r="E534" s="413" t="str">
        <f>TEXT(D533,"00000")</f>
        <v>00000</v>
      </c>
      <c r="F534" s="413"/>
      <c r="G534" s="413"/>
      <c r="H534" s="413"/>
      <c r="I534" s="414"/>
      <c r="J534" s="53"/>
      <c r="L534" s="55"/>
    </row>
    <row r="535" spans="1:12" s="17" customFormat="1" ht="18.75" hidden="1">
      <c r="A535" s="4"/>
      <c r="B535" s="415" t="s">
        <v>26</v>
      </c>
      <c r="C535" s="416"/>
      <c r="D535" s="419"/>
      <c r="E535" s="420"/>
      <c r="F535" s="420"/>
      <c r="G535" s="420"/>
      <c r="H535" s="420"/>
      <c r="I535" s="421"/>
      <c r="J535" s="53"/>
      <c r="L535" s="55"/>
    </row>
    <row r="536" spans="1:12" s="17" customFormat="1" ht="18.75" hidden="1">
      <c r="A536" s="4"/>
      <c r="B536" s="417"/>
      <c r="C536" s="418"/>
      <c r="D536" s="422"/>
      <c r="E536" s="423"/>
      <c r="F536" s="423"/>
      <c r="G536" s="423"/>
      <c r="H536" s="423"/>
      <c r="I536" s="424"/>
      <c r="J536" s="53"/>
      <c r="L536" s="55"/>
    </row>
    <row r="537" spans="1:12" s="17" customFormat="1" ht="19.5" hidden="1" thickBot="1">
      <c r="A537" s="4"/>
      <c r="B537" s="482" t="s">
        <v>1235</v>
      </c>
      <c r="C537" s="483"/>
      <c r="D537" s="484"/>
      <c r="E537" s="485"/>
      <c r="F537" s="485"/>
      <c r="G537" s="485"/>
      <c r="H537" s="485"/>
      <c r="I537" s="486"/>
      <c r="J537" s="53"/>
      <c r="L537" s="55"/>
    </row>
    <row r="538" spans="1:12" s="17" customFormat="1" ht="18.75" hidden="1">
      <c r="A538" s="4"/>
      <c r="B538" s="471" t="s">
        <v>1236</v>
      </c>
      <c r="C538" s="472"/>
      <c r="D538" s="472"/>
      <c r="E538" s="472"/>
      <c r="F538" s="472"/>
      <c r="G538" s="472"/>
      <c r="H538" s="472"/>
      <c r="I538" s="473"/>
      <c r="J538" s="53"/>
      <c r="L538" s="55"/>
    </row>
    <row r="539" spans="1:12" s="17" customFormat="1" ht="19.5" hidden="1" thickBot="1">
      <c r="A539" s="4"/>
      <c r="B539" s="46" t="s">
        <v>1240</v>
      </c>
      <c r="C539" s="47" t="s">
        <v>16</v>
      </c>
      <c r="D539" s="47" t="s">
        <v>1241</v>
      </c>
      <c r="E539" s="474" t="s">
        <v>1237</v>
      </c>
      <c r="F539" s="475"/>
      <c r="G539" s="47" t="s">
        <v>1242</v>
      </c>
      <c r="H539" s="47" t="s">
        <v>47</v>
      </c>
      <c r="I539" s="48" t="s">
        <v>1238</v>
      </c>
      <c r="J539" s="53"/>
      <c r="L539" s="55"/>
    </row>
    <row r="540" spans="1:12" s="17" customFormat="1" ht="19.5" hidden="1" thickTop="1">
      <c r="A540" s="4"/>
      <c r="B540" s="476">
        <v>1</v>
      </c>
      <c r="C540" s="477"/>
      <c r="D540" s="477" t="str">
        <f>IF(C540&gt;0,VLOOKUP(C540,男子登録情報!$A$2:$H$1688,2,0),"")</f>
        <v/>
      </c>
      <c r="E540" s="478" t="str">
        <f>IF(C540&gt;0,VLOOKUP(C540,男子登録情報!$A$2:$H$1688,3,0),"")</f>
        <v/>
      </c>
      <c r="F540" s="479"/>
      <c r="G540" s="477" t="str">
        <f>IF(C540&gt;0,VLOOKUP(C540,男子登録情報!$A$2:$H$1688,4,0),"")</f>
        <v/>
      </c>
      <c r="H540" s="477" t="str">
        <f>IF(C540&gt;0,VLOOKUP(C540,男子登録情報!$A$2:$H$1688,8,0),"")</f>
        <v/>
      </c>
      <c r="I540" s="481" t="str">
        <f>IF(C540&gt;0,VLOOKUP(C540,男子登録情報!$A$2:$H$1688,5,0),"")</f>
        <v/>
      </c>
      <c r="J540" s="53"/>
      <c r="L540" s="55"/>
    </row>
    <row r="541" spans="1:12" s="17" customFormat="1" ht="18.75" hidden="1">
      <c r="A541" s="4"/>
      <c r="B541" s="444"/>
      <c r="C541" s="439"/>
      <c r="D541" s="439"/>
      <c r="E541" s="422"/>
      <c r="F541" s="480"/>
      <c r="G541" s="439"/>
      <c r="H541" s="439"/>
      <c r="I541" s="427"/>
      <c r="J541" s="53"/>
      <c r="L541" s="55"/>
    </row>
    <row r="542" spans="1:12" s="17" customFormat="1" ht="18.75" hidden="1">
      <c r="A542" s="4"/>
      <c r="B542" s="487">
        <v>2</v>
      </c>
      <c r="C542" s="488"/>
      <c r="D542" s="488" t="str">
        <f>IF(C542,VLOOKUP(C542,男子登録情報!$A$2:$H$1688,2,0),"")</f>
        <v/>
      </c>
      <c r="E542" s="419" t="str">
        <f>IF(C542&gt;0,VLOOKUP(C542,男子登録情報!$A$2:$H$1688,3,0),"")</f>
        <v/>
      </c>
      <c r="F542" s="489"/>
      <c r="G542" s="488" t="str">
        <f>IF(C542&gt;0,VLOOKUP(C542,男子登録情報!$A$2:$H$1688,4,0),"")</f>
        <v/>
      </c>
      <c r="H542" s="488" t="str">
        <f>IF(C542&gt;0,VLOOKUP(C542,男子登録情報!$A$2:$H$1688,8,0),"")</f>
        <v/>
      </c>
      <c r="I542" s="449" t="str">
        <f>IF(C542&gt;0,VLOOKUP(C542,男子登録情報!$A$2:$H$1688,5,0),"")</f>
        <v/>
      </c>
      <c r="J542" s="53"/>
      <c r="L542" s="55"/>
    </row>
    <row r="543" spans="1:12" s="17" customFormat="1" ht="18.75" hidden="1">
      <c r="A543" s="4"/>
      <c r="B543" s="444"/>
      <c r="C543" s="439"/>
      <c r="D543" s="439"/>
      <c r="E543" s="422"/>
      <c r="F543" s="480"/>
      <c r="G543" s="439"/>
      <c r="H543" s="439"/>
      <c r="I543" s="427"/>
      <c r="J543" s="53"/>
      <c r="L543" s="55"/>
    </row>
    <row r="544" spans="1:12" s="17" customFormat="1" ht="18.75" hidden="1">
      <c r="A544" s="4"/>
      <c r="B544" s="487">
        <v>3</v>
      </c>
      <c r="C544" s="488"/>
      <c r="D544" s="488" t="str">
        <f>IF(C544,VLOOKUP(C544,男子登録情報!$A$2:$H$1688,2,0),"")</f>
        <v/>
      </c>
      <c r="E544" s="419" t="str">
        <f>IF(C544&gt;0,VLOOKUP(C544,男子登録情報!$A$2:$H$1688,3,0),"")</f>
        <v/>
      </c>
      <c r="F544" s="489"/>
      <c r="G544" s="488" t="str">
        <f>IF(C544&gt;0,VLOOKUP(C544,男子登録情報!$A$2:$H$1688,4,0),"")</f>
        <v/>
      </c>
      <c r="H544" s="488" t="str">
        <f>IF(C544&gt;0,VLOOKUP(C544,男子登録情報!$A$2:$H$1688,8,0),"")</f>
        <v/>
      </c>
      <c r="I544" s="449" t="str">
        <f>IF(C544&gt;0,VLOOKUP(C544,男子登録情報!$A$2:$H$1688,5,0),"")</f>
        <v/>
      </c>
      <c r="J544" s="53"/>
      <c r="L544" s="55"/>
    </row>
    <row r="545" spans="1:12" s="17" customFormat="1" ht="18.75" hidden="1">
      <c r="A545" s="4"/>
      <c r="B545" s="444"/>
      <c r="C545" s="439"/>
      <c r="D545" s="439"/>
      <c r="E545" s="422"/>
      <c r="F545" s="480"/>
      <c r="G545" s="439"/>
      <c r="H545" s="439"/>
      <c r="I545" s="427"/>
      <c r="J545" s="53"/>
      <c r="L545" s="55"/>
    </row>
    <row r="546" spans="1:12" s="17" customFormat="1" ht="18.75" hidden="1">
      <c r="A546" s="4"/>
      <c r="B546" s="487">
        <v>4</v>
      </c>
      <c r="C546" s="488"/>
      <c r="D546" s="488" t="str">
        <f>IF(C546,VLOOKUP(C546,男子登録情報!$A$2:$H$1688,2,0),"")</f>
        <v/>
      </c>
      <c r="E546" s="419" t="str">
        <f>IF(C546&gt;0,VLOOKUP(C546,男子登録情報!$A$2:$H$1688,3,0),"")</f>
        <v/>
      </c>
      <c r="F546" s="489"/>
      <c r="G546" s="488" t="str">
        <f>IF(C546&gt;0,VLOOKUP(C546,男子登録情報!$A$2:$H$1688,4,0),"")</f>
        <v/>
      </c>
      <c r="H546" s="488" t="str">
        <f>IF(C546&gt;0,VLOOKUP(C546,男子登録情報!$A$2:$H$1688,8,0),"")</f>
        <v/>
      </c>
      <c r="I546" s="449" t="str">
        <f>IF(C546&gt;0,VLOOKUP(C546,男子登録情報!$A$2:$H$1688,5,0),"")</f>
        <v/>
      </c>
      <c r="J546" s="53"/>
      <c r="L546" s="55"/>
    </row>
    <row r="547" spans="1:12" s="17" customFormat="1" ht="18.75" hidden="1">
      <c r="A547" s="4"/>
      <c r="B547" s="444"/>
      <c r="C547" s="439"/>
      <c r="D547" s="439"/>
      <c r="E547" s="422"/>
      <c r="F547" s="480"/>
      <c r="G547" s="439"/>
      <c r="H547" s="439"/>
      <c r="I547" s="427"/>
      <c r="J547" s="53"/>
      <c r="L547" s="55"/>
    </row>
    <row r="548" spans="1:12" s="17" customFormat="1" ht="18.75" hidden="1">
      <c r="A548" s="4"/>
      <c r="B548" s="487">
        <v>5</v>
      </c>
      <c r="C548" s="488"/>
      <c r="D548" s="488" t="str">
        <f>IF(C548,VLOOKUP(C548,男子登録情報!$A$2:$H$1688,2,0),"")</f>
        <v/>
      </c>
      <c r="E548" s="419" t="str">
        <f>IF(C548&gt;0,VLOOKUP(C548,男子登録情報!$A$2:$H$1688,3,0),"")</f>
        <v/>
      </c>
      <c r="F548" s="489"/>
      <c r="G548" s="488" t="str">
        <f>IF(C548&gt;0,VLOOKUP(C548,男子登録情報!$A$2:$H$1688,4,0),"")</f>
        <v/>
      </c>
      <c r="H548" s="488" t="str">
        <f>IF(C548&gt;0,VLOOKUP(C548,男子登録情報!$A$2:$H$1688,8,0),"")</f>
        <v/>
      </c>
      <c r="I548" s="449" t="str">
        <f>IF(C548&gt;0,VLOOKUP(C548,男子登録情報!$A$2:$H$1688,5,0),"")</f>
        <v/>
      </c>
      <c r="J548" s="53"/>
      <c r="L548" s="55"/>
    </row>
    <row r="549" spans="1:12" s="17" customFormat="1" ht="18.75" hidden="1">
      <c r="A549" s="4"/>
      <c r="B549" s="444"/>
      <c r="C549" s="439"/>
      <c r="D549" s="439"/>
      <c r="E549" s="422"/>
      <c r="F549" s="480"/>
      <c r="G549" s="439"/>
      <c r="H549" s="439"/>
      <c r="I549" s="427"/>
      <c r="J549" s="53"/>
      <c r="L549" s="55"/>
    </row>
    <row r="550" spans="1:12" s="17" customFormat="1" ht="18.75" hidden="1">
      <c r="A550" s="4"/>
      <c r="B550" s="487">
        <v>6</v>
      </c>
      <c r="C550" s="488"/>
      <c r="D550" s="488" t="str">
        <f>IF(C550,VLOOKUP(C550,男子登録情報!$A$2:$H$1688,2,0),"")</f>
        <v/>
      </c>
      <c r="E550" s="419" t="str">
        <f>IF(C550&gt;0,VLOOKUP(C550,男子登録情報!$A$2:$H$1688,3,0),"")</f>
        <v/>
      </c>
      <c r="F550" s="489"/>
      <c r="G550" s="488" t="str">
        <f>IF(C550&gt;0,VLOOKUP(C550,男子登録情報!$A$2:$H$1688,4,0),"")</f>
        <v/>
      </c>
      <c r="H550" s="488" t="str">
        <f>IF(C550&gt;0,VLOOKUP(C550,男子登録情報!$A$2:$H$1688,8,0),"")</f>
        <v/>
      </c>
      <c r="I550" s="449" t="str">
        <f>IF(C550&gt;0,VLOOKUP(C550,男子登録情報!$A$2:$H$1688,5,0),"")</f>
        <v/>
      </c>
      <c r="J550" s="53"/>
      <c r="L550" s="55"/>
    </row>
    <row r="551" spans="1:12" s="17" customFormat="1" ht="19.5" hidden="1" thickBot="1">
      <c r="A551" s="4"/>
      <c r="B551" s="490"/>
      <c r="C551" s="470"/>
      <c r="D551" s="470"/>
      <c r="E551" s="491"/>
      <c r="F551" s="492"/>
      <c r="G551" s="470"/>
      <c r="H551" s="470"/>
      <c r="I551" s="450"/>
      <c r="J551" s="53"/>
      <c r="L551" s="55"/>
    </row>
    <row r="552" spans="1:12" s="17" customFormat="1" ht="18.75" hidden="1">
      <c r="A552" s="4"/>
      <c r="B552" s="460" t="s">
        <v>1239</v>
      </c>
      <c r="C552" s="461"/>
      <c r="D552" s="461"/>
      <c r="E552" s="461"/>
      <c r="F552" s="461"/>
      <c r="G552" s="461"/>
      <c r="H552" s="461"/>
      <c r="I552" s="462"/>
      <c r="J552" s="53"/>
      <c r="L552" s="55"/>
    </row>
    <row r="553" spans="1:12" s="17" customFormat="1" ht="18.75" hidden="1">
      <c r="A553" s="4"/>
      <c r="B553" s="463"/>
      <c r="C553" s="464"/>
      <c r="D553" s="464"/>
      <c r="E553" s="464"/>
      <c r="F553" s="464"/>
      <c r="G553" s="464"/>
      <c r="H553" s="464"/>
      <c r="I553" s="465"/>
      <c r="J553" s="53"/>
      <c r="L553" s="55"/>
    </row>
    <row r="554" spans="1:12" s="17" customFormat="1" ht="19.5" hidden="1" thickBot="1">
      <c r="A554" s="4"/>
      <c r="B554" s="466"/>
      <c r="C554" s="467"/>
      <c r="D554" s="467"/>
      <c r="E554" s="467"/>
      <c r="F554" s="467"/>
      <c r="G554" s="467"/>
      <c r="H554" s="467"/>
      <c r="I554" s="468"/>
      <c r="J554" s="53"/>
      <c r="L554" s="55"/>
    </row>
    <row r="555" spans="1:12" s="17" customFormat="1" ht="18.75" hidden="1">
      <c r="A555" s="54"/>
      <c r="B555" s="54"/>
      <c r="C555" s="54"/>
      <c r="D555" s="54"/>
      <c r="E555" s="54"/>
      <c r="F555" s="54"/>
      <c r="G555" s="54"/>
      <c r="H555" s="54"/>
      <c r="I555" s="54"/>
      <c r="J555" s="59"/>
      <c r="L555" s="55"/>
    </row>
    <row r="556" spans="1:12" s="17" customFormat="1" ht="19.5" hidden="1" thickBot="1">
      <c r="A556" s="4"/>
      <c r="B556" s="4"/>
      <c r="C556" s="4"/>
      <c r="D556" s="4"/>
      <c r="E556" s="4"/>
      <c r="F556" s="4"/>
      <c r="G556" s="4"/>
      <c r="H556" s="4"/>
      <c r="I556" s="4"/>
      <c r="J556" s="57" t="s">
        <v>1273</v>
      </c>
      <c r="L556" s="55"/>
    </row>
    <row r="557" spans="1:12" s="17" customFormat="1" ht="18.75" hidden="1">
      <c r="A557" s="4"/>
      <c r="B557" s="430" t="str">
        <f>CONCATENATE('加盟校情報&amp;大会設定'!$G$5,'加盟校情報&amp;大会設定'!$H$5,'加盟校情報&amp;大会設定'!$I$5,'加盟校情報&amp;大会設定'!$J$5,)&amp;"　男子4×100mR"</f>
        <v>第45回東海学生陸上競技秋季選手権大会　男子4×100mR</v>
      </c>
      <c r="C557" s="431"/>
      <c r="D557" s="431"/>
      <c r="E557" s="431"/>
      <c r="F557" s="431"/>
      <c r="G557" s="431"/>
      <c r="H557" s="431"/>
      <c r="I557" s="432"/>
      <c r="J557" s="53"/>
      <c r="L557" s="55"/>
    </row>
    <row r="558" spans="1:12" s="17" customFormat="1" ht="19.5" hidden="1" thickBot="1">
      <c r="A558" s="4"/>
      <c r="B558" s="433"/>
      <c r="C558" s="434"/>
      <c r="D558" s="434"/>
      <c r="E558" s="434"/>
      <c r="F558" s="434"/>
      <c r="G558" s="434"/>
      <c r="H558" s="434"/>
      <c r="I558" s="435"/>
      <c r="J558" s="53"/>
      <c r="L558" s="55"/>
    </row>
    <row r="559" spans="1:12" s="17" customFormat="1" ht="18.75" hidden="1">
      <c r="A559" s="4"/>
      <c r="B559" s="408" t="s">
        <v>1243</v>
      </c>
      <c r="C559" s="409"/>
      <c r="D559" s="446" t="str">
        <f>IF(基本情報登録!$D$6&gt;0,基本情報登録!$D$6,"")</f>
        <v/>
      </c>
      <c r="E559" s="447"/>
      <c r="F559" s="447"/>
      <c r="G559" s="447"/>
      <c r="H559" s="448"/>
      <c r="I559" s="58" t="s">
        <v>1277</v>
      </c>
      <c r="J559" s="53"/>
      <c r="L559" s="55"/>
    </row>
    <row r="560" spans="1:12" s="17" customFormat="1" ht="18.75" hidden="1">
      <c r="A560" s="4"/>
      <c r="B560" s="415" t="s">
        <v>1</v>
      </c>
      <c r="C560" s="416"/>
      <c r="D560" s="451" t="str">
        <f>IF(基本情報登録!$D$8&gt;0,基本情報登録!$D$8,"")</f>
        <v/>
      </c>
      <c r="E560" s="452"/>
      <c r="F560" s="452"/>
      <c r="G560" s="452"/>
      <c r="H560" s="453"/>
      <c r="I560" s="449"/>
      <c r="J560" s="53"/>
      <c r="L560" s="55"/>
    </row>
    <row r="561" spans="1:12" s="17" customFormat="1" ht="19.5" hidden="1" thickBot="1">
      <c r="A561" s="4"/>
      <c r="B561" s="425"/>
      <c r="C561" s="426"/>
      <c r="D561" s="454"/>
      <c r="E561" s="455"/>
      <c r="F561" s="455"/>
      <c r="G561" s="455"/>
      <c r="H561" s="456"/>
      <c r="I561" s="450"/>
      <c r="J561" s="53"/>
      <c r="L561" s="55"/>
    </row>
    <row r="562" spans="1:12" s="17" customFormat="1" ht="18.75" hidden="1">
      <c r="A562" s="4"/>
      <c r="B562" s="408" t="s">
        <v>6406</v>
      </c>
      <c r="C562" s="409"/>
      <c r="D562" s="410"/>
      <c r="E562" s="411"/>
      <c r="F562" s="411"/>
      <c r="G562" s="411"/>
      <c r="H562" s="411"/>
      <c r="I562" s="412"/>
      <c r="J562" s="53"/>
      <c r="L562" s="55"/>
    </row>
    <row r="563" spans="1:12" s="17" customFormat="1" ht="18.75" hidden="1">
      <c r="A563" s="4"/>
      <c r="B563" s="43"/>
      <c r="C563" s="44"/>
      <c r="D563" s="45"/>
      <c r="E563" s="413" t="str">
        <f>TEXT(D562,"00000")</f>
        <v>00000</v>
      </c>
      <c r="F563" s="413"/>
      <c r="G563" s="413"/>
      <c r="H563" s="413"/>
      <c r="I563" s="414"/>
      <c r="J563" s="53"/>
      <c r="L563" s="55"/>
    </row>
    <row r="564" spans="1:12" s="17" customFormat="1" ht="18.75" hidden="1">
      <c r="A564" s="4"/>
      <c r="B564" s="415" t="s">
        <v>26</v>
      </c>
      <c r="C564" s="416"/>
      <c r="D564" s="419"/>
      <c r="E564" s="420"/>
      <c r="F564" s="420"/>
      <c r="G564" s="420"/>
      <c r="H564" s="420"/>
      <c r="I564" s="421"/>
      <c r="J564" s="53"/>
      <c r="L564" s="55"/>
    </row>
    <row r="565" spans="1:12" s="17" customFormat="1" ht="18.75" hidden="1">
      <c r="A565" s="4"/>
      <c r="B565" s="417"/>
      <c r="C565" s="418"/>
      <c r="D565" s="422"/>
      <c r="E565" s="423"/>
      <c r="F565" s="423"/>
      <c r="G565" s="423"/>
      <c r="H565" s="423"/>
      <c r="I565" s="424"/>
      <c r="J565" s="53"/>
      <c r="L565" s="55"/>
    </row>
    <row r="566" spans="1:12" s="17" customFormat="1" ht="19.5" hidden="1" thickBot="1">
      <c r="A566" s="4"/>
      <c r="B566" s="482" t="s">
        <v>1235</v>
      </c>
      <c r="C566" s="483"/>
      <c r="D566" s="484"/>
      <c r="E566" s="485"/>
      <c r="F566" s="485"/>
      <c r="G566" s="485"/>
      <c r="H566" s="485"/>
      <c r="I566" s="486"/>
      <c r="J566" s="53"/>
      <c r="L566" s="55"/>
    </row>
    <row r="567" spans="1:12" s="17" customFormat="1" ht="18.75" hidden="1">
      <c r="A567" s="4"/>
      <c r="B567" s="471" t="s">
        <v>1236</v>
      </c>
      <c r="C567" s="472"/>
      <c r="D567" s="472"/>
      <c r="E567" s="472"/>
      <c r="F567" s="472"/>
      <c r="G567" s="472"/>
      <c r="H567" s="472"/>
      <c r="I567" s="473"/>
      <c r="J567" s="53"/>
      <c r="L567" s="55"/>
    </row>
    <row r="568" spans="1:12" s="17" customFormat="1" ht="19.5" hidden="1" thickBot="1">
      <c r="A568" s="4"/>
      <c r="B568" s="46" t="s">
        <v>1240</v>
      </c>
      <c r="C568" s="47" t="s">
        <v>16</v>
      </c>
      <c r="D568" s="47" t="s">
        <v>1241</v>
      </c>
      <c r="E568" s="474" t="s">
        <v>1237</v>
      </c>
      <c r="F568" s="475"/>
      <c r="G568" s="47" t="s">
        <v>1242</v>
      </c>
      <c r="H568" s="47" t="s">
        <v>47</v>
      </c>
      <c r="I568" s="48" t="s">
        <v>1238</v>
      </c>
      <c r="J568" s="53"/>
      <c r="L568" s="55"/>
    </row>
    <row r="569" spans="1:12" s="17" customFormat="1" ht="19.5" hidden="1" thickTop="1">
      <c r="A569" s="4"/>
      <c r="B569" s="476">
        <v>1</v>
      </c>
      <c r="C569" s="477"/>
      <c r="D569" s="477" t="str">
        <f>IF(C569&gt;0,VLOOKUP(C569,男子登録情報!$A$2:$H$1688,2,0),"")</f>
        <v/>
      </c>
      <c r="E569" s="478" t="str">
        <f>IF(C569&gt;0,VLOOKUP(C569,男子登録情報!$A$2:$H$1688,3,0),"")</f>
        <v/>
      </c>
      <c r="F569" s="479"/>
      <c r="G569" s="477" t="str">
        <f>IF(C569&gt;0,VLOOKUP(C569,男子登録情報!$A$2:$H$1688,4,0),"")</f>
        <v/>
      </c>
      <c r="H569" s="477" t="str">
        <f>IF(C569&gt;0,VLOOKUP(C569,男子登録情報!$A$2:$H$1688,8,0),"")</f>
        <v/>
      </c>
      <c r="I569" s="481" t="str">
        <f>IF(C569&gt;0,VLOOKUP(C569,男子登録情報!$A$2:$H$1688,5,0),"")</f>
        <v/>
      </c>
      <c r="J569" s="53"/>
      <c r="L569" s="55"/>
    </row>
    <row r="570" spans="1:12" s="17" customFormat="1" ht="18.75" hidden="1">
      <c r="A570" s="4"/>
      <c r="B570" s="444"/>
      <c r="C570" s="439"/>
      <c r="D570" s="439"/>
      <c r="E570" s="422"/>
      <c r="F570" s="480"/>
      <c r="G570" s="439"/>
      <c r="H570" s="439"/>
      <c r="I570" s="427"/>
      <c r="J570" s="53"/>
      <c r="L570" s="55"/>
    </row>
    <row r="571" spans="1:12" s="17" customFormat="1" ht="18.75" hidden="1">
      <c r="A571" s="4"/>
      <c r="B571" s="487">
        <v>2</v>
      </c>
      <c r="C571" s="488"/>
      <c r="D571" s="488" t="str">
        <f>IF(C571,VLOOKUP(C571,男子登録情報!$A$2:$H$1688,2,0),"")</f>
        <v/>
      </c>
      <c r="E571" s="419" t="str">
        <f>IF(C571&gt;0,VLOOKUP(C571,男子登録情報!$A$2:$H$1688,3,0),"")</f>
        <v/>
      </c>
      <c r="F571" s="489"/>
      <c r="G571" s="488" t="str">
        <f>IF(C571&gt;0,VLOOKUP(C571,男子登録情報!$A$2:$H$1688,4,0),"")</f>
        <v/>
      </c>
      <c r="H571" s="488" t="str">
        <f>IF(C571&gt;0,VLOOKUP(C571,男子登録情報!$A$2:$H$1688,8,0),"")</f>
        <v/>
      </c>
      <c r="I571" s="449" t="str">
        <f>IF(C571&gt;0,VLOOKUP(C571,男子登録情報!$A$2:$H$1688,5,0),"")</f>
        <v/>
      </c>
      <c r="J571" s="53"/>
      <c r="L571" s="55"/>
    </row>
    <row r="572" spans="1:12" s="17" customFormat="1" ht="18.75" hidden="1">
      <c r="A572" s="4"/>
      <c r="B572" s="444"/>
      <c r="C572" s="439"/>
      <c r="D572" s="439"/>
      <c r="E572" s="422"/>
      <c r="F572" s="480"/>
      <c r="G572" s="439"/>
      <c r="H572" s="439"/>
      <c r="I572" s="427"/>
      <c r="J572" s="53"/>
      <c r="L572" s="55"/>
    </row>
    <row r="573" spans="1:12" s="17" customFormat="1" ht="18.75" hidden="1">
      <c r="A573" s="4"/>
      <c r="B573" s="487">
        <v>3</v>
      </c>
      <c r="C573" s="488"/>
      <c r="D573" s="488" t="str">
        <f>IF(C573,VLOOKUP(C573,男子登録情報!$A$2:$H$1688,2,0),"")</f>
        <v/>
      </c>
      <c r="E573" s="419" t="str">
        <f>IF(C573&gt;0,VLOOKUP(C573,男子登録情報!$A$2:$H$1688,3,0),"")</f>
        <v/>
      </c>
      <c r="F573" s="489"/>
      <c r="G573" s="488" t="str">
        <f>IF(C573&gt;0,VLOOKUP(C573,男子登録情報!$A$2:$H$1688,4,0),"")</f>
        <v/>
      </c>
      <c r="H573" s="488" t="str">
        <f>IF(C573&gt;0,VLOOKUP(C573,男子登録情報!$A$2:$H$1688,8,0),"")</f>
        <v/>
      </c>
      <c r="I573" s="449" t="str">
        <f>IF(C573&gt;0,VLOOKUP(C573,男子登録情報!$A$2:$H$1688,5,0),"")</f>
        <v/>
      </c>
      <c r="J573" s="53"/>
      <c r="L573" s="55"/>
    </row>
    <row r="574" spans="1:12" s="17" customFormat="1" ht="18.75" hidden="1">
      <c r="A574" s="4"/>
      <c r="B574" s="444"/>
      <c r="C574" s="439"/>
      <c r="D574" s="439"/>
      <c r="E574" s="422"/>
      <c r="F574" s="480"/>
      <c r="G574" s="439"/>
      <c r="H574" s="439"/>
      <c r="I574" s="427"/>
      <c r="J574" s="53"/>
      <c r="L574" s="55"/>
    </row>
    <row r="575" spans="1:12" s="17" customFormat="1" ht="18.75" hidden="1">
      <c r="A575" s="4"/>
      <c r="B575" s="487">
        <v>4</v>
      </c>
      <c r="C575" s="488"/>
      <c r="D575" s="488" t="str">
        <f>IF(C575,VLOOKUP(C575,男子登録情報!$A$2:$H$1688,2,0),"")</f>
        <v/>
      </c>
      <c r="E575" s="419" t="str">
        <f>IF(C575&gt;0,VLOOKUP(C575,男子登録情報!$A$2:$H$1688,3,0),"")</f>
        <v/>
      </c>
      <c r="F575" s="489"/>
      <c r="G575" s="488" t="str">
        <f>IF(C575&gt;0,VLOOKUP(C575,男子登録情報!$A$2:$H$1688,4,0),"")</f>
        <v/>
      </c>
      <c r="H575" s="488" t="str">
        <f>IF(C575&gt;0,VLOOKUP(C575,男子登録情報!$A$2:$H$1688,8,0),"")</f>
        <v/>
      </c>
      <c r="I575" s="449" t="str">
        <f>IF(C575&gt;0,VLOOKUP(C575,男子登録情報!$A$2:$H$1688,5,0),"")</f>
        <v/>
      </c>
      <c r="J575" s="53"/>
      <c r="L575" s="55"/>
    </row>
    <row r="576" spans="1:12" s="17" customFormat="1" ht="18.75" hidden="1">
      <c r="A576" s="4"/>
      <c r="B576" s="444"/>
      <c r="C576" s="439"/>
      <c r="D576" s="439"/>
      <c r="E576" s="422"/>
      <c r="F576" s="480"/>
      <c r="G576" s="439"/>
      <c r="H576" s="439"/>
      <c r="I576" s="427"/>
      <c r="J576" s="53"/>
      <c r="L576" s="55"/>
    </row>
    <row r="577" spans="1:12" s="17" customFormat="1" ht="18.75" hidden="1">
      <c r="A577" s="4"/>
      <c r="B577" s="487">
        <v>5</v>
      </c>
      <c r="C577" s="488"/>
      <c r="D577" s="488" t="str">
        <f>IF(C577,VLOOKUP(C577,男子登録情報!$A$2:$H$1688,2,0),"")</f>
        <v/>
      </c>
      <c r="E577" s="419" t="str">
        <f>IF(C577&gt;0,VLOOKUP(C577,男子登録情報!$A$2:$H$1688,3,0),"")</f>
        <v/>
      </c>
      <c r="F577" s="489"/>
      <c r="G577" s="488" t="str">
        <f>IF(C577&gt;0,VLOOKUP(C577,男子登録情報!$A$2:$H$1688,4,0),"")</f>
        <v/>
      </c>
      <c r="H577" s="488" t="str">
        <f>IF(C577&gt;0,VLOOKUP(C577,男子登録情報!$A$2:$H$1688,8,0),"")</f>
        <v/>
      </c>
      <c r="I577" s="449" t="str">
        <f>IF(C577&gt;0,VLOOKUP(C577,男子登録情報!$A$2:$H$1688,5,0),"")</f>
        <v/>
      </c>
      <c r="J577" s="53"/>
      <c r="L577" s="55"/>
    </row>
    <row r="578" spans="1:12" s="17" customFormat="1" ht="18.75" hidden="1">
      <c r="A578" s="4"/>
      <c r="B578" s="444"/>
      <c r="C578" s="439"/>
      <c r="D578" s="439"/>
      <c r="E578" s="422"/>
      <c r="F578" s="480"/>
      <c r="G578" s="439"/>
      <c r="H578" s="439"/>
      <c r="I578" s="427"/>
      <c r="J578" s="53"/>
      <c r="L578" s="55"/>
    </row>
    <row r="579" spans="1:12" s="17" customFormat="1" ht="18.75" hidden="1">
      <c r="A579" s="4"/>
      <c r="B579" s="487">
        <v>6</v>
      </c>
      <c r="C579" s="488"/>
      <c r="D579" s="488" t="str">
        <f>IF(C579,VLOOKUP(C579,男子登録情報!$A$2:$H$1688,2,0),"")</f>
        <v/>
      </c>
      <c r="E579" s="419" t="str">
        <f>IF(C579&gt;0,VLOOKUP(C579,男子登録情報!$A$2:$H$1688,3,0),"")</f>
        <v/>
      </c>
      <c r="F579" s="489"/>
      <c r="G579" s="488" t="str">
        <f>IF(C579&gt;0,VLOOKUP(C579,男子登録情報!$A$2:$H$1688,4,0),"")</f>
        <v/>
      </c>
      <c r="H579" s="488" t="str">
        <f>IF(C579&gt;0,VLOOKUP(C579,男子登録情報!$A$2:$H$1688,8,0),"")</f>
        <v/>
      </c>
      <c r="I579" s="449" t="str">
        <f>IF(C579&gt;0,VLOOKUP(C579,男子登録情報!$A$2:$H$1688,5,0),"")</f>
        <v/>
      </c>
      <c r="J579" s="53"/>
      <c r="L579" s="55"/>
    </row>
    <row r="580" spans="1:12" s="17" customFormat="1" ht="19.5" hidden="1" thickBot="1">
      <c r="A580" s="4"/>
      <c r="B580" s="490"/>
      <c r="C580" s="470"/>
      <c r="D580" s="470"/>
      <c r="E580" s="491"/>
      <c r="F580" s="492"/>
      <c r="G580" s="470"/>
      <c r="H580" s="470"/>
      <c r="I580" s="450"/>
      <c r="J580" s="53"/>
      <c r="L580" s="55"/>
    </row>
    <row r="581" spans="1:12" s="17" customFormat="1" ht="18.75" hidden="1">
      <c r="A581" s="4"/>
      <c r="B581" s="460" t="s">
        <v>1239</v>
      </c>
      <c r="C581" s="461"/>
      <c r="D581" s="461"/>
      <c r="E581" s="461"/>
      <c r="F581" s="461"/>
      <c r="G581" s="461"/>
      <c r="H581" s="461"/>
      <c r="I581" s="462"/>
      <c r="J581" s="53"/>
      <c r="L581" s="55"/>
    </row>
    <row r="582" spans="1:12" s="17" customFormat="1" ht="18.75" hidden="1">
      <c r="A582" s="4"/>
      <c r="B582" s="463"/>
      <c r="C582" s="464"/>
      <c r="D582" s="464"/>
      <c r="E582" s="464"/>
      <c r="F582" s="464"/>
      <c r="G582" s="464"/>
      <c r="H582" s="464"/>
      <c r="I582" s="465"/>
      <c r="J582" s="53"/>
      <c r="L582" s="55"/>
    </row>
    <row r="583" spans="1:12" s="17" customFormat="1" ht="19.5" hidden="1" thickBot="1">
      <c r="A583" s="4"/>
      <c r="B583" s="466"/>
      <c r="C583" s="467"/>
      <c r="D583" s="467"/>
      <c r="E583" s="467"/>
      <c r="F583" s="467"/>
      <c r="G583" s="467"/>
      <c r="H583" s="467"/>
      <c r="I583" s="468"/>
      <c r="J583" s="53"/>
      <c r="L583" s="55"/>
    </row>
    <row r="584" spans="1:12" s="17" customFormat="1" ht="18.75" hidden="1">
      <c r="A584" s="54"/>
      <c r="B584" s="54"/>
      <c r="C584" s="54"/>
      <c r="D584" s="54"/>
      <c r="E584" s="54"/>
      <c r="F584" s="54"/>
      <c r="G584" s="54"/>
      <c r="H584" s="54"/>
      <c r="I584" s="54"/>
      <c r="J584" s="59"/>
      <c r="L584" s="55"/>
    </row>
    <row r="585" spans="1:12" s="17" customFormat="1">
      <c r="A585" s="55"/>
      <c r="B585" s="55"/>
      <c r="C585" s="55"/>
      <c r="D585" s="55"/>
      <c r="E585" s="55"/>
      <c r="F585" s="55"/>
      <c r="G585" s="55"/>
      <c r="H585" s="55"/>
      <c r="I585" s="55"/>
      <c r="J585" s="60"/>
      <c r="L585" s="55"/>
    </row>
  </sheetData>
  <sheetProtection password="E027" sheet="1" objects="1" scenarios="1"/>
  <mergeCells count="1177">
    <mergeCell ref="E544:F545"/>
    <mergeCell ref="G544:G545"/>
    <mergeCell ref="H544:H545"/>
    <mergeCell ref="B548:B549"/>
    <mergeCell ref="C548:C549"/>
    <mergeCell ref="D548:D549"/>
    <mergeCell ref="E548:F549"/>
    <mergeCell ref="G548:G549"/>
    <mergeCell ref="H548:H549"/>
    <mergeCell ref="I548:I549"/>
    <mergeCell ref="B546:B547"/>
    <mergeCell ref="C546:C547"/>
    <mergeCell ref="D546:D547"/>
    <mergeCell ref="N18:N19"/>
    <mergeCell ref="N20:N21"/>
    <mergeCell ref="N22:N23"/>
    <mergeCell ref="N24:N25"/>
    <mergeCell ref="N26:N27"/>
    <mergeCell ref="N28:N29"/>
    <mergeCell ref="I579:I580"/>
    <mergeCell ref="I550:I551"/>
    <mergeCell ref="B552:I554"/>
    <mergeCell ref="B557:I558"/>
    <mergeCell ref="B559:C559"/>
    <mergeCell ref="B560:C561"/>
    <mergeCell ref="D559:H559"/>
    <mergeCell ref="D560:H561"/>
    <mergeCell ref="I560:I561"/>
    <mergeCell ref="B550:B551"/>
    <mergeCell ref="C550:C551"/>
    <mergeCell ref="D550:D551"/>
    <mergeCell ref="E550:F551"/>
    <mergeCell ref="G550:G551"/>
    <mergeCell ref="H550:H551"/>
    <mergeCell ref="I546:I547"/>
    <mergeCell ref="I571:I572"/>
    <mergeCell ref="B573:B574"/>
    <mergeCell ref="C573:C574"/>
    <mergeCell ref="D573:D574"/>
    <mergeCell ref="E573:F574"/>
    <mergeCell ref="G573:G574"/>
    <mergeCell ref="H573:H574"/>
    <mergeCell ref="I573:I574"/>
    <mergeCell ref="B571:B572"/>
    <mergeCell ref="D562:I562"/>
    <mergeCell ref="B581:I583"/>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B562:C562"/>
    <mergeCell ref="E563:I563"/>
    <mergeCell ref="B564:C565"/>
    <mergeCell ref="D564:I565"/>
    <mergeCell ref="B566:C566"/>
    <mergeCell ref="D566:I566"/>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 ref="I544:I545"/>
    <mergeCell ref="B542:B543"/>
    <mergeCell ref="C542:C543"/>
    <mergeCell ref="D542:D543"/>
    <mergeCell ref="E542:F543"/>
    <mergeCell ref="G542:G543"/>
    <mergeCell ref="H542:H543"/>
    <mergeCell ref="B538:I538"/>
    <mergeCell ref="E539:F539"/>
    <mergeCell ref="B540:B541"/>
    <mergeCell ref="C540:C541"/>
    <mergeCell ref="D540:D541"/>
    <mergeCell ref="E540:F541"/>
    <mergeCell ref="G540:G541"/>
    <mergeCell ref="H540:H541"/>
    <mergeCell ref="I540:I541"/>
    <mergeCell ref="E546:F547"/>
    <mergeCell ref="G546:G547"/>
    <mergeCell ref="H546:H547"/>
    <mergeCell ref="I542:I543"/>
    <mergeCell ref="B544:B545"/>
    <mergeCell ref="C544:C545"/>
    <mergeCell ref="D544:D545"/>
    <mergeCell ref="B533:C533"/>
    <mergeCell ref="D533:I533"/>
    <mergeCell ref="E534:I534"/>
    <mergeCell ref="B535:C536"/>
    <mergeCell ref="D535:I536"/>
    <mergeCell ref="B537:C537"/>
    <mergeCell ref="D537:I537"/>
    <mergeCell ref="I521:I522"/>
    <mergeCell ref="B523:I525"/>
    <mergeCell ref="B528:I529"/>
    <mergeCell ref="B530:C530"/>
    <mergeCell ref="B531:C532"/>
    <mergeCell ref="D530:H530"/>
    <mergeCell ref="D531:H532"/>
    <mergeCell ref="I531:I532"/>
    <mergeCell ref="B521:B522"/>
    <mergeCell ref="C521:C522"/>
    <mergeCell ref="D521:D522"/>
    <mergeCell ref="E521:F522"/>
    <mergeCell ref="G521:G522"/>
    <mergeCell ref="H521:H522"/>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B494:I496"/>
    <mergeCell ref="B499:I500"/>
    <mergeCell ref="B501:C501"/>
    <mergeCell ref="B502:C503"/>
    <mergeCell ref="D501:H501"/>
    <mergeCell ref="D502:H503"/>
    <mergeCell ref="I502:I503"/>
    <mergeCell ref="I490:I491"/>
    <mergeCell ref="B492:B493"/>
    <mergeCell ref="C492:C493"/>
    <mergeCell ref="D492:D493"/>
    <mergeCell ref="E492:F493"/>
    <mergeCell ref="G492:G493"/>
    <mergeCell ref="H492:H493"/>
    <mergeCell ref="I492:I493"/>
    <mergeCell ref="B490:B491"/>
    <mergeCell ref="C490:C491"/>
    <mergeCell ref="D490:D491"/>
    <mergeCell ref="E490:F491"/>
    <mergeCell ref="G490:G491"/>
    <mergeCell ref="H490:H491"/>
    <mergeCell ref="I486:I487"/>
    <mergeCell ref="B488:B489"/>
    <mergeCell ref="C488:C489"/>
    <mergeCell ref="D488:D489"/>
    <mergeCell ref="E488:F489"/>
    <mergeCell ref="G488:G489"/>
    <mergeCell ref="H488:H489"/>
    <mergeCell ref="I488:I489"/>
    <mergeCell ref="B486:B487"/>
    <mergeCell ref="C486:C487"/>
    <mergeCell ref="D486:D487"/>
    <mergeCell ref="E486:F487"/>
    <mergeCell ref="G486:G487"/>
    <mergeCell ref="H486:H487"/>
    <mergeCell ref="I482:I483"/>
    <mergeCell ref="B484:B485"/>
    <mergeCell ref="C484:C485"/>
    <mergeCell ref="D484:D485"/>
    <mergeCell ref="E484:F485"/>
    <mergeCell ref="G484:G485"/>
    <mergeCell ref="H484:H485"/>
    <mergeCell ref="I484:I485"/>
    <mergeCell ref="B479:C479"/>
    <mergeCell ref="D479:I479"/>
    <mergeCell ref="B480:I480"/>
    <mergeCell ref="E481:F481"/>
    <mergeCell ref="B482:B483"/>
    <mergeCell ref="C482:C483"/>
    <mergeCell ref="D482:D483"/>
    <mergeCell ref="E482:F483"/>
    <mergeCell ref="G482:G483"/>
    <mergeCell ref="H482:H483"/>
    <mergeCell ref="E452:F452"/>
    <mergeCell ref="B453:B454"/>
    <mergeCell ref="C453:C454"/>
    <mergeCell ref="D453:D454"/>
    <mergeCell ref="E453:F454"/>
    <mergeCell ref="G453:G454"/>
    <mergeCell ref="H453:H454"/>
    <mergeCell ref="I453:I454"/>
    <mergeCell ref="B473:C474"/>
    <mergeCell ref="B475:C475"/>
    <mergeCell ref="D475:I475"/>
    <mergeCell ref="E476:I476"/>
    <mergeCell ref="B477:C478"/>
    <mergeCell ref="D477:I478"/>
    <mergeCell ref="D473:H474"/>
    <mergeCell ref="I473:I474"/>
    <mergeCell ref="G463:G464"/>
    <mergeCell ref="H463:H464"/>
    <mergeCell ref="I463:I464"/>
    <mergeCell ref="B465:I467"/>
    <mergeCell ref="B470:I471"/>
    <mergeCell ref="B472:C472"/>
    <mergeCell ref="D472:H472"/>
    <mergeCell ref="I459:I460"/>
    <mergeCell ref="B461:B462"/>
    <mergeCell ref="C461:C462"/>
    <mergeCell ref="D461:D462"/>
    <mergeCell ref="E461:F462"/>
    <mergeCell ref="G461:G462"/>
    <mergeCell ref="H461:H462"/>
    <mergeCell ref="I461:I462"/>
    <mergeCell ref="B446:C446"/>
    <mergeCell ref="D446:I446"/>
    <mergeCell ref="E447:I447"/>
    <mergeCell ref="B463:B464"/>
    <mergeCell ref="C463:C464"/>
    <mergeCell ref="D463:D464"/>
    <mergeCell ref="E463:F464"/>
    <mergeCell ref="B459:B460"/>
    <mergeCell ref="C459:C460"/>
    <mergeCell ref="D459:D460"/>
    <mergeCell ref="E459:F460"/>
    <mergeCell ref="G459:G460"/>
    <mergeCell ref="H459:H460"/>
    <mergeCell ref="B455:B456"/>
    <mergeCell ref="C455:C456"/>
    <mergeCell ref="D455:D456"/>
    <mergeCell ref="E455:F456"/>
    <mergeCell ref="G455:G456"/>
    <mergeCell ref="H455:H456"/>
    <mergeCell ref="B450:C450"/>
    <mergeCell ref="B448:C449"/>
    <mergeCell ref="D448:I449"/>
    <mergeCell ref="I455:I456"/>
    <mergeCell ref="B457:B458"/>
    <mergeCell ref="C457:C458"/>
    <mergeCell ref="D457:D458"/>
    <mergeCell ref="E457:F458"/>
    <mergeCell ref="G457:G458"/>
    <mergeCell ref="H457:H458"/>
    <mergeCell ref="I457:I458"/>
    <mergeCell ref="D450:I450"/>
    <mergeCell ref="B451:I451"/>
    <mergeCell ref="I434:I435"/>
    <mergeCell ref="B436:I438"/>
    <mergeCell ref="D443:H443"/>
    <mergeCell ref="I444:I445"/>
    <mergeCell ref="B434:B435"/>
    <mergeCell ref="C434:C435"/>
    <mergeCell ref="D434:D435"/>
    <mergeCell ref="E434:F435"/>
    <mergeCell ref="G434:G435"/>
    <mergeCell ref="H434:H435"/>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B441:I442"/>
    <mergeCell ref="B443:C443"/>
    <mergeCell ref="B444:C445"/>
    <mergeCell ref="D444:H445"/>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B407:I409"/>
    <mergeCell ref="B412:I413"/>
    <mergeCell ref="B414:C414"/>
    <mergeCell ref="B415:C416"/>
    <mergeCell ref="D414:H414"/>
    <mergeCell ref="D415:H416"/>
    <mergeCell ref="I415:I416"/>
    <mergeCell ref="I403:I404"/>
    <mergeCell ref="B405:B406"/>
    <mergeCell ref="C405:C406"/>
    <mergeCell ref="D405:D406"/>
    <mergeCell ref="E405:F406"/>
    <mergeCell ref="G405:G406"/>
    <mergeCell ref="H405:H406"/>
    <mergeCell ref="I405:I406"/>
    <mergeCell ref="B403:B404"/>
    <mergeCell ref="C403:C404"/>
    <mergeCell ref="D403:D404"/>
    <mergeCell ref="E403:F404"/>
    <mergeCell ref="G403:G404"/>
    <mergeCell ref="H403:H404"/>
    <mergeCell ref="I399:I400"/>
    <mergeCell ref="B401:B402"/>
    <mergeCell ref="C401:C402"/>
    <mergeCell ref="D401:D402"/>
    <mergeCell ref="E401:F402"/>
    <mergeCell ref="G401:G402"/>
    <mergeCell ref="H401:H402"/>
    <mergeCell ref="I401:I402"/>
    <mergeCell ref="B399:B400"/>
    <mergeCell ref="C399:C400"/>
    <mergeCell ref="D399:D400"/>
    <mergeCell ref="E399:F400"/>
    <mergeCell ref="G399:G400"/>
    <mergeCell ref="H399:H400"/>
    <mergeCell ref="I395:I396"/>
    <mergeCell ref="B397:B398"/>
    <mergeCell ref="C397:C398"/>
    <mergeCell ref="D397:D398"/>
    <mergeCell ref="E397:F398"/>
    <mergeCell ref="G397:G398"/>
    <mergeCell ref="H397:H398"/>
    <mergeCell ref="I397:I398"/>
    <mergeCell ref="B392:C392"/>
    <mergeCell ref="D392:I392"/>
    <mergeCell ref="B393:I393"/>
    <mergeCell ref="E394:F394"/>
    <mergeCell ref="B395:B396"/>
    <mergeCell ref="C395:C396"/>
    <mergeCell ref="D395:D396"/>
    <mergeCell ref="E395:F396"/>
    <mergeCell ref="G395:G396"/>
    <mergeCell ref="H395:H396"/>
    <mergeCell ref="B386:C387"/>
    <mergeCell ref="B388:C388"/>
    <mergeCell ref="D388:I388"/>
    <mergeCell ref="E389:I389"/>
    <mergeCell ref="B390:C391"/>
    <mergeCell ref="D390:I391"/>
    <mergeCell ref="D386:H387"/>
    <mergeCell ref="I386:I387"/>
    <mergeCell ref="I376:I377"/>
    <mergeCell ref="B378:I380"/>
    <mergeCell ref="B383:I384"/>
    <mergeCell ref="B385:C385"/>
    <mergeCell ref="D385:H385"/>
    <mergeCell ref="B376:B377"/>
    <mergeCell ref="C376:C377"/>
    <mergeCell ref="D376:D377"/>
    <mergeCell ref="E376:F377"/>
    <mergeCell ref="G376:G377"/>
    <mergeCell ref="H376:H377"/>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B349:I351"/>
    <mergeCell ref="B354:I355"/>
    <mergeCell ref="B356:C356"/>
    <mergeCell ref="B357:C358"/>
    <mergeCell ref="I345:I346"/>
    <mergeCell ref="B347:B348"/>
    <mergeCell ref="C347:C348"/>
    <mergeCell ref="D347:D348"/>
    <mergeCell ref="E347:F348"/>
    <mergeCell ref="G347:G348"/>
    <mergeCell ref="H347:H348"/>
    <mergeCell ref="I347:I348"/>
    <mergeCell ref="B345:B346"/>
    <mergeCell ref="C345:C346"/>
    <mergeCell ref="D345:D346"/>
    <mergeCell ref="E345:F346"/>
    <mergeCell ref="G345:G346"/>
    <mergeCell ref="H345:H346"/>
    <mergeCell ref="D356:H356"/>
    <mergeCell ref="D357:H358"/>
    <mergeCell ref="I357:I358"/>
    <mergeCell ref="I341:I342"/>
    <mergeCell ref="B343:B344"/>
    <mergeCell ref="C343:C344"/>
    <mergeCell ref="D343:D344"/>
    <mergeCell ref="E343:F344"/>
    <mergeCell ref="G343:G344"/>
    <mergeCell ref="H343:H344"/>
    <mergeCell ref="I343:I344"/>
    <mergeCell ref="B341:B342"/>
    <mergeCell ref="C341:C342"/>
    <mergeCell ref="D341:D342"/>
    <mergeCell ref="E341:F342"/>
    <mergeCell ref="G341:G342"/>
    <mergeCell ref="H341:H342"/>
    <mergeCell ref="I337:I338"/>
    <mergeCell ref="B339:B340"/>
    <mergeCell ref="C339:C340"/>
    <mergeCell ref="D339:D340"/>
    <mergeCell ref="E339:F340"/>
    <mergeCell ref="G339:G340"/>
    <mergeCell ref="H339:H340"/>
    <mergeCell ref="I339:I340"/>
    <mergeCell ref="B334:C334"/>
    <mergeCell ref="D334:I334"/>
    <mergeCell ref="B335:I335"/>
    <mergeCell ref="E336:F336"/>
    <mergeCell ref="B337:B338"/>
    <mergeCell ref="C337:C338"/>
    <mergeCell ref="D337:D338"/>
    <mergeCell ref="E337:F338"/>
    <mergeCell ref="G337:G338"/>
    <mergeCell ref="H337:H338"/>
    <mergeCell ref="B328:C329"/>
    <mergeCell ref="B330:C330"/>
    <mergeCell ref="D330:I330"/>
    <mergeCell ref="E331:I331"/>
    <mergeCell ref="B332:C333"/>
    <mergeCell ref="D332:I333"/>
    <mergeCell ref="B325:I326"/>
    <mergeCell ref="B327:C327"/>
    <mergeCell ref="D327:H327"/>
    <mergeCell ref="D328:H329"/>
    <mergeCell ref="I328:I329"/>
    <mergeCell ref="I318:I319"/>
    <mergeCell ref="B320:I322"/>
    <mergeCell ref="B318:B319"/>
    <mergeCell ref="C318:C319"/>
    <mergeCell ref="D318:D319"/>
    <mergeCell ref="E318:F319"/>
    <mergeCell ref="G318:G319"/>
    <mergeCell ref="H318:H319"/>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2:I313"/>
    <mergeCell ref="B310:B311"/>
    <mergeCell ref="C310:C311"/>
    <mergeCell ref="D310:D311"/>
    <mergeCell ref="E310:F311"/>
    <mergeCell ref="G310:G311"/>
    <mergeCell ref="H310:H311"/>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310:I311"/>
    <mergeCell ref="B312:B313"/>
    <mergeCell ref="C312:C313"/>
    <mergeCell ref="D312:D313"/>
    <mergeCell ref="E312:F313"/>
    <mergeCell ref="G312:G313"/>
    <mergeCell ref="H312:H313"/>
    <mergeCell ref="I289:I290"/>
    <mergeCell ref="B291:I293"/>
    <mergeCell ref="B296:I297"/>
    <mergeCell ref="B298:C298"/>
    <mergeCell ref="B299:C300"/>
    <mergeCell ref="D298:H298"/>
    <mergeCell ref="D299:H300"/>
    <mergeCell ref="I299:I300"/>
    <mergeCell ref="B289:B290"/>
    <mergeCell ref="C289:C290"/>
    <mergeCell ref="D289:D290"/>
    <mergeCell ref="E289:F290"/>
    <mergeCell ref="G289:G290"/>
    <mergeCell ref="H289:H290"/>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B270:C271"/>
    <mergeCell ref="D269:H269"/>
    <mergeCell ref="D270:H271"/>
    <mergeCell ref="I270:I271"/>
    <mergeCell ref="B260:B261"/>
    <mergeCell ref="C260:C261"/>
    <mergeCell ref="D260:D261"/>
    <mergeCell ref="E260:F261"/>
    <mergeCell ref="G260:G261"/>
    <mergeCell ref="H260:H261"/>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B241:C242"/>
    <mergeCell ref="B231:B232"/>
    <mergeCell ref="C231:C232"/>
    <mergeCell ref="D231:D232"/>
    <mergeCell ref="E231:F232"/>
    <mergeCell ref="G231:G232"/>
    <mergeCell ref="H231:H232"/>
    <mergeCell ref="D240:H240"/>
    <mergeCell ref="D241:H242"/>
    <mergeCell ref="I241:I242"/>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B212:C213"/>
    <mergeCell ref="D211:H211"/>
    <mergeCell ref="D212:H213"/>
    <mergeCell ref="I212:I213"/>
    <mergeCell ref="B202:B203"/>
    <mergeCell ref="C202:C203"/>
    <mergeCell ref="D202:D203"/>
    <mergeCell ref="E202:F203"/>
    <mergeCell ref="G202:G203"/>
    <mergeCell ref="H202:H203"/>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B183:C184"/>
    <mergeCell ref="D182:H182"/>
    <mergeCell ref="D183:H184"/>
    <mergeCell ref="I183:I184"/>
    <mergeCell ref="B173:B174"/>
    <mergeCell ref="C173:C174"/>
    <mergeCell ref="D173:D174"/>
    <mergeCell ref="E173:F174"/>
    <mergeCell ref="G173:G174"/>
    <mergeCell ref="H173:H174"/>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B154:C155"/>
    <mergeCell ref="D153:H153"/>
    <mergeCell ref="D154:H155"/>
    <mergeCell ref="I154:I155"/>
    <mergeCell ref="B144:B145"/>
    <mergeCell ref="C144:C145"/>
    <mergeCell ref="D144:D145"/>
    <mergeCell ref="E144:F145"/>
    <mergeCell ref="G144:G145"/>
    <mergeCell ref="H144:H145"/>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B125:C126"/>
    <mergeCell ref="D125:H126"/>
    <mergeCell ref="I125:I126"/>
    <mergeCell ref="B115:B116"/>
    <mergeCell ref="C115:C116"/>
    <mergeCell ref="D115:D116"/>
    <mergeCell ref="E115:F116"/>
    <mergeCell ref="G115:G116"/>
    <mergeCell ref="H115:H116"/>
    <mergeCell ref="D124:H124"/>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B96:C97"/>
    <mergeCell ref="B86:B87"/>
    <mergeCell ref="C86:C87"/>
    <mergeCell ref="D86:D87"/>
    <mergeCell ref="E86:F87"/>
    <mergeCell ref="G86:G87"/>
    <mergeCell ref="H86:H87"/>
    <mergeCell ref="D95:H95"/>
    <mergeCell ref="D96:H97"/>
    <mergeCell ref="I96:I97"/>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B67:C68"/>
    <mergeCell ref="B57:B58"/>
    <mergeCell ref="C57:C58"/>
    <mergeCell ref="D57:D58"/>
    <mergeCell ref="E57:F58"/>
    <mergeCell ref="G57:G58"/>
    <mergeCell ref="H57:H58"/>
    <mergeCell ref="D67:H68"/>
    <mergeCell ref="I67:I68"/>
    <mergeCell ref="D66:H66"/>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C24:C25"/>
    <mergeCell ref="D24:D25"/>
    <mergeCell ref="E24:F25"/>
    <mergeCell ref="G24:G25"/>
    <mergeCell ref="H24:H25"/>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B35:I36"/>
    <mergeCell ref="B37:C37"/>
    <mergeCell ref="B38:C39"/>
    <mergeCell ref="D37:H37"/>
    <mergeCell ref="D38:H39"/>
    <mergeCell ref="I38:I39"/>
    <mergeCell ref="G20:G21"/>
    <mergeCell ref="H20:H21"/>
    <mergeCell ref="B16:I16"/>
    <mergeCell ref="E17:F17"/>
    <mergeCell ref="B18:B19"/>
    <mergeCell ref="C18:C19"/>
    <mergeCell ref="D18:D19"/>
    <mergeCell ref="E18:F19"/>
    <mergeCell ref="G18:G19"/>
    <mergeCell ref="H18:H19"/>
    <mergeCell ref="I18:I19"/>
    <mergeCell ref="D8:H8"/>
    <mergeCell ref="I9:I10"/>
    <mergeCell ref="D9:H10"/>
    <mergeCell ref="B4:C4"/>
    <mergeCell ref="E4:I4"/>
    <mergeCell ref="B30:I32"/>
    <mergeCell ref="B28:B29"/>
    <mergeCell ref="C28:C29"/>
    <mergeCell ref="D28:D29"/>
    <mergeCell ref="E28:F29"/>
    <mergeCell ref="G28:G29"/>
    <mergeCell ref="H28:H29"/>
    <mergeCell ref="I24:I25"/>
    <mergeCell ref="B26:B27"/>
    <mergeCell ref="C26:C27"/>
    <mergeCell ref="D26:D27"/>
    <mergeCell ref="E26:F27"/>
    <mergeCell ref="G26:G27"/>
    <mergeCell ref="H26:H27"/>
    <mergeCell ref="I26:I27"/>
    <mergeCell ref="B24:B25"/>
    <mergeCell ref="B5:C5"/>
    <mergeCell ref="E5:I5"/>
    <mergeCell ref="V18:V19"/>
    <mergeCell ref="V20:V21"/>
    <mergeCell ref="V22:V23"/>
    <mergeCell ref="V24:V25"/>
    <mergeCell ref="V26:V27"/>
    <mergeCell ref="V28:V29"/>
    <mergeCell ref="E15:I15"/>
    <mergeCell ref="B11:C11"/>
    <mergeCell ref="D11:I11"/>
    <mergeCell ref="E12:I12"/>
    <mergeCell ref="B13:C14"/>
    <mergeCell ref="D13:I14"/>
    <mergeCell ref="B15:C15"/>
    <mergeCell ref="I28:I29"/>
    <mergeCell ref="A1:J3"/>
    <mergeCell ref="B6:I7"/>
    <mergeCell ref="B8:C8"/>
    <mergeCell ref="B9:C10"/>
    <mergeCell ref="I20:I21"/>
    <mergeCell ref="B22:B23"/>
    <mergeCell ref="C22:C23"/>
    <mergeCell ref="D22:D23"/>
    <mergeCell ref="E22:F23"/>
    <mergeCell ref="G22:G23"/>
    <mergeCell ref="H22:H23"/>
    <mergeCell ref="I22:I23"/>
    <mergeCell ref="B20:B21"/>
    <mergeCell ref="C20:C21"/>
    <mergeCell ref="D20:D21"/>
    <mergeCell ref="E20:F21"/>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男子登録情報!$M$2</xm:f>
          </x14:formula1>
          <xm:sqref>I9:I10</xm:sqref>
        </x14:dataValidation>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sheetPr>
  <dimension ref="A1:AA585"/>
  <sheetViews>
    <sheetView zoomScaleNormal="100" workbookViewId="0">
      <selection activeCell="E15" sqref="E15:I15"/>
    </sheetView>
  </sheetViews>
  <sheetFormatPr defaultRowHeight="13.5"/>
  <cols>
    <col min="1" max="1" width="10.625" style="55" customWidth="1"/>
    <col min="2" max="2" width="5.125" style="55" bestFit="1" customWidth="1"/>
    <col min="3" max="3" width="9.875" style="55" customWidth="1"/>
    <col min="4" max="4" width="0.375" style="55" hidden="1" customWidth="1"/>
    <col min="5" max="6" width="15.625" style="55" customWidth="1"/>
    <col min="7" max="7" width="30.625" style="55" customWidth="1"/>
    <col min="8" max="9" width="12.125" style="55" customWidth="1"/>
    <col min="10" max="10" width="10.625" style="60" customWidth="1"/>
    <col min="11" max="11" width="9" style="17" hidden="1" customWidth="1"/>
    <col min="12" max="12" width="9" style="55" hidden="1" customWidth="1"/>
    <col min="13" max="23" width="9" style="17" hidden="1" customWidth="1"/>
    <col min="24" max="27" width="9" style="17"/>
  </cols>
  <sheetData>
    <row r="1" spans="1:22" s="17" customFormat="1" ht="13.5" customHeight="1">
      <c r="A1" s="429" t="str">
        <f>CONCATENATE('加盟校情報&amp;大会設定'!G5,'加盟校情報&amp;大会設定'!H5,'加盟校情報&amp;大会設定'!I5,'加盟校情報&amp;大会設定'!J5)&amp;"　様式Ⅱ(男子4×400mR)個票"</f>
        <v>第45回東海学生陸上競技秋季選手権大会　様式Ⅱ(男子4×400mR)個票</v>
      </c>
      <c r="B1" s="429"/>
      <c r="C1" s="429"/>
      <c r="D1" s="429"/>
      <c r="E1" s="429"/>
      <c r="F1" s="429"/>
      <c r="G1" s="429"/>
      <c r="H1" s="429"/>
      <c r="I1" s="429"/>
      <c r="J1" s="429"/>
      <c r="L1" s="55"/>
    </row>
    <row r="2" spans="1:22" s="17" customFormat="1" ht="13.5" customHeight="1">
      <c r="A2" s="429"/>
      <c r="B2" s="429"/>
      <c r="C2" s="429"/>
      <c r="D2" s="429"/>
      <c r="E2" s="429"/>
      <c r="F2" s="429"/>
      <c r="G2" s="429"/>
      <c r="H2" s="429"/>
      <c r="I2" s="429"/>
      <c r="J2" s="429"/>
      <c r="L2" s="55"/>
    </row>
    <row r="3" spans="1:22" s="17" customFormat="1" ht="13.5" customHeight="1" thickBot="1">
      <c r="A3" s="429"/>
      <c r="B3" s="429"/>
      <c r="C3" s="429"/>
      <c r="D3" s="429"/>
      <c r="E3" s="429"/>
      <c r="F3" s="429"/>
      <c r="G3" s="429"/>
      <c r="H3" s="429"/>
      <c r="I3" s="429"/>
      <c r="J3" s="429"/>
      <c r="L3" s="55"/>
    </row>
    <row r="4" spans="1:22" s="17" customFormat="1" ht="39.75" customHeight="1" thickBot="1">
      <c r="A4" s="4"/>
      <c r="B4" s="402" t="s">
        <v>6410</v>
      </c>
      <c r="C4" s="403"/>
      <c r="D4" s="223"/>
      <c r="E4" s="457" t="s">
        <v>6414</v>
      </c>
      <c r="F4" s="458"/>
      <c r="G4" s="458"/>
      <c r="H4" s="458"/>
      <c r="I4" s="459"/>
      <c r="J4" s="52"/>
      <c r="L4" s="55"/>
      <c r="M4" s="193" t="s">
        <v>25</v>
      </c>
      <c r="N4" s="196" t="s">
        <v>6375</v>
      </c>
      <c r="O4" s="196" t="s">
        <v>6379</v>
      </c>
      <c r="P4" s="196" t="s">
        <v>6382</v>
      </c>
      <c r="Q4" s="196"/>
      <c r="R4" s="196"/>
      <c r="S4" s="196"/>
      <c r="T4" s="196"/>
      <c r="V4" s="17" t="s">
        <v>6411</v>
      </c>
    </row>
    <row r="5" spans="1:22" s="17" customFormat="1" ht="39" customHeight="1" thickBot="1">
      <c r="A5" s="4"/>
      <c r="B5" s="402" t="s">
        <v>6373</v>
      </c>
      <c r="C5" s="403"/>
      <c r="D5" s="80"/>
      <c r="E5" s="404" t="str">
        <f>IF(COUNTIF($M$5:$CC$5,1)&gt;0,HLOOKUP(1,$M$5:$CC$6,2,FALSE),"")</f>
        <v/>
      </c>
      <c r="F5" s="404"/>
      <c r="G5" s="404"/>
      <c r="H5" s="404"/>
      <c r="I5" s="403"/>
      <c r="J5" s="57" t="s">
        <v>1255</v>
      </c>
      <c r="L5" s="55"/>
      <c r="M5" s="193" t="str">
        <f>IF(M7&gt;0,1,"")</f>
        <v/>
      </c>
      <c r="N5" s="193" t="str">
        <f>IF(N7&gt;1,1,"")</f>
        <v/>
      </c>
      <c r="O5" s="193" t="str">
        <f>IF(O7&gt;0,1,"")</f>
        <v/>
      </c>
      <c r="P5" s="193" t="str">
        <f t="shared" ref="P5:V5" si="0">IF(P7&gt;0,1,"")</f>
        <v/>
      </c>
      <c r="Q5" s="193" t="str">
        <f t="shared" si="0"/>
        <v/>
      </c>
      <c r="R5" s="193" t="str">
        <f t="shared" si="0"/>
        <v/>
      </c>
      <c r="S5" s="193" t="str">
        <f t="shared" si="0"/>
        <v/>
      </c>
      <c r="T5" s="193" t="str">
        <f t="shared" si="0"/>
        <v/>
      </c>
      <c r="U5" s="193" t="str">
        <f t="shared" si="0"/>
        <v/>
      </c>
      <c r="V5" s="193" t="str">
        <f t="shared" si="0"/>
        <v/>
      </c>
    </row>
    <row r="6" spans="1:22" s="17" customFormat="1" ht="18.75" customHeight="1">
      <c r="A6" s="4"/>
      <c r="B6" s="430" t="str">
        <f>CONCATENATE('加盟校情報&amp;大会設定'!$G$5,'加盟校情報&amp;大会設定'!$H$5,'加盟校情報&amp;大会設定'!$I$5,'加盟校情報&amp;大会設定'!$J$5,)&amp;"　男子4×400mR"</f>
        <v>第45回東海学生陸上競技秋季選手権大会　男子4×400mR</v>
      </c>
      <c r="C6" s="431"/>
      <c r="D6" s="431"/>
      <c r="E6" s="431"/>
      <c r="F6" s="431"/>
      <c r="G6" s="431"/>
      <c r="H6" s="431"/>
      <c r="I6" s="432"/>
      <c r="J6" s="53"/>
      <c r="L6" s="55">
        <f>COUNTA(C18,C47,C76,C105,C134,C163,C192,C221,C250,C279,C308,C337,C366,C395,C424,C453,C482,C511,C540,C569)</f>
        <v>0</v>
      </c>
      <c r="M6" s="193" t="s">
        <v>6405</v>
      </c>
      <c r="N6" s="196" t="s">
        <v>6380</v>
      </c>
      <c r="O6" s="196" t="s">
        <v>6381</v>
      </c>
      <c r="P6" s="202" t="s">
        <v>6385</v>
      </c>
      <c r="Q6" s="202" t="s">
        <v>6385</v>
      </c>
      <c r="R6" s="202" t="s">
        <v>6385</v>
      </c>
      <c r="S6" s="202" t="s">
        <v>6385</v>
      </c>
      <c r="T6" s="202" t="s">
        <v>6385</v>
      </c>
      <c r="U6" s="202" t="s">
        <v>6385</v>
      </c>
      <c r="V6" s="17" t="s">
        <v>6412</v>
      </c>
    </row>
    <row r="7" spans="1:22" s="17" customFormat="1" ht="19.5" customHeight="1" thickBot="1">
      <c r="A7" s="4"/>
      <c r="B7" s="433"/>
      <c r="C7" s="434"/>
      <c r="D7" s="434"/>
      <c r="E7" s="434"/>
      <c r="F7" s="434"/>
      <c r="G7" s="434"/>
      <c r="H7" s="434"/>
      <c r="I7" s="435"/>
      <c r="J7" s="53"/>
      <c r="L7" s="55"/>
      <c r="M7" s="193">
        <f>MAX(M8:M458)</f>
        <v>0</v>
      </c>
      <c r="N7" s="193">
        <f>MAX(N9:N458)</f>
        <v>0</v>
      </c>
      <c r="O7" s="193">
        <f>MAX(O8:O458)</f>
        <v>0</v>
      </c>
      <c r="P7" s="193">
        <f t="shared" ref="P7:V7" si="1">MAX(P8:P458)</f>
        <v>0</v>
      </c>
      <c r="Q7" s="193">
        <f t="shared" si="1"/>
        <v>0</v>
      </c>
      <c r="R7" s="193">
        <f t="shared" si="1"/>
        <v>0</v>
      </c>
      <c r="S7" s="193">
        <f t="shared" si="1"/>
        <v>0</v>
      </c>
      <c r="T7" s="193">
        <f t="shared" si="1"/>
        <v>0</v>
      </c>
      <c r="U7" s="193">
        <f t="shared" si="1"/>
        <v>0</v>
      </c>
      <c r="V7" s="193">
        <f t="shared" si="1"/>
        <v>0</v>
      </c>
    </row>
    <row r="8" spans="1:22" s="17" customFormat="1" ht="18.75">
      <c r="A8" s="4"/>
      <c r="B8" s="408" t="s">
        <v>1243</v>
      </c>
      <c r="C8" s="409"/>
      <c r="D8" s="446" t="str">
        <f>IF(基本情報登録!$D$6&gt;0,基本情報登録!$D$6,"")</f>
        <v/>
      </c>
      <c r="E8" s="447"/>
      <c r="F8" s="447"/>
      <c r="G8" s="447"/>
      <c r="H8" s="448"/>
      <c r="I8" s="50" t="s">
        <v>1277</v>
      </c>
      <c r="J8" s="53"/>
      <c r="L8" s="55"/>
      <c r="M8" s="196" t="str">
        <f>IF(E15="","",IF(AND(E15&gt;20170100,E15&lt;20180917),"",1))</f>
        <v/>
      </c>
      <c r="N8" s="196"/>
      <c r="O8" s="196" t="str">
        <f>IF(C18="","",IF(AND(COUNTA(C18:C29)&gt;3,COUNTA(C18:C29)&lt;7),0,1))</f>
        <v/>
      </c>
      <c r="P8" s="196" t="s">
        <v>6383</v>
      </c>
      <c r="Q8" s="196" t="s">
        <v>6399</v>
      </c>
      <c r="R8" s="196" t="s">
        <v>6384</v>
      </c>
      <c r="S8" s="196" t="s">
        <v>6398</v>
      </c>
      <c r="T8" s="196" t="s">
        <v>6401</v>
      </c>
      <c r="U8" s="196" t="s">
        <v>6400</v>
      </c>
    </row>
    <row r="9" spans="1:22" s="17" customFormat="1" ht="18.75" customHeight="1">
      <c r="A9" s="4"/>
      <c r="B9" s="436" t="s">
        <v>1</v>
      </c>
      <c r="C9" s="437"/>
      <c r="D9" s="451" t="str">
        <f>IF(基本情報登録!$D$8&gt;0,基本情報登録!$D$8,"")</f>
        <v/>
      </c>
      <c r="E9" s="452"/>
      <c r="F9" s="452"/>
      <c r="G9" s="452"/>
      <c r="H9" s="453"/>
      <c r="I9" s="449" t="s">
        <v>5243</v>
      </c>
      <c r="J9" s="53"/>
      <c r="L9" s="55"/>
      <c r="M9" s="193"/>
      <c r="N9" s="196"/>
      <c r="O9" s="196"/>
      <c r="P9" s="196">
        <f>COUNTIF($D$11,P8)</f>
        <v>0</v>
      </c>
      <c r="Q9" s="196">
        <f>COUNTIF($D$11,Q8)</f>
        <v>0</v>
      </c>
      <c r="R9" s="196">
        <f>COUNTIF($D$11,R8)</f>
        <v>0</v>
      </c>
      <c r="S9" s="196">
        <f>COUNTIF($D$11,S8)</f>
        <v>0</v>
      </c>
      <c r="T9" s="196">
        <f t="shared" ref="T9:U9" si="2">COUNTIF($D$11,T8)</f>
        <v>0</v>
      </c>
      <c r="U9" s="196">
        <f t="shared" si="2"/>
        <v>0</v>
      </c>
    </row>
    <row r="10" spans="1:22" s="17" customFormat="1" ht="19.5" customHeight="1" thickBot="1">
      <c r="A10" s="4"/>
      <c r="B10" s="425"/>
      <c r="C10" s="426"/>
      <c r="D10" s="454"/>
      <c r="E10" s="455"/>
      <c r="F10" s="455"/>
      <c r="G10" s="455"/>
      <c r="H10" s="456"/>
      <c r="I10" s="450"/>
      <c r="J10" s="53"/>
      <c r="L10" s="55"/>
      <c r="M10" s="193"/>
      <c r="N10" s="196"/>
      <c r="O10" s="196"/>
      <c r="P10" s="196"/>
      <c r="Q10" s="196"/>
      <c r="R10" s="196"/>
      <c r="S10" s="196"/>
      <c r="T10" s="196"/>
    </row>
    <row r="11" spans="1:22" s="17" customFormat="1" ht="18.75">
      <c r="A11" s="4"/>
      <c r="B11" s="408" t="s">
        <v>6404</v>
      </c>
      <c r="C11" s="409"/>
      <c r="D11" s="410"/>
      <c r="E11" s="411"/>
      <c r="F11" s="411"/>
      <c r="G11" s="411"/>
      <c r="H11" s="411"/>
      <c r="I11" s="412"/>
      <c r="J11" s="53"/>
      <c r="L11" s="55"/>
      <c r="M11" s="195"/>
      <c r="N11" s="196"/>
      <c r="O11" s="196"/>
      <c r="P11" s="196"/>
      <c r="Q11" s="196"/>
      <c r="R11" s="196"/>
      <c r="S11" s="196"/>
      <c r="T11" s="196"/>
    </row>
    <row r="12" spans="1:22" s="17" customFormat="1" ht="18.75" hidden="1">
      <c r="A12" s="4"/>
      <c r="B12" s="43"/>
      <c r="C12" s="44"/>
      <c r="D12" s="45"/>
      <c r="E12" s="413" t="str">
        <f>TEXT(D11,"00000")</f>
        <v>00000</v>
      </c>
      <c r="F12" s="413"/>
      <c r="G12" s="413"/>
      <c r="H12" s="413"/>
      <c r="I12" s="414"/>
      <c r="J12" s="53"/>
      <c r="L12" s="55"/>
      <c r="M12" s="195"/>
      <c r="N12" s="196"/>
      <c r="O12" s="196"/>
      <c r="P12" s="196"/>
      <c r="Q12" s="196"/>
      <c r="R12" s="196"/>
      <c r="S12" s="196"/>
      <c r="T12" s="196"/>
    </row>
    <row r="13" spans="1:22" s="17" customFormat="1" ht="18.75" customHeight="1">
      <c r="A13" s="4"/>
      <c r="B13" s="415" t="s">
        <v>26</v>
      </c>
      <c r="C13" s="416"/>
      <c r="D13" s="419"/>
      <c r="E13" s="420"/>
      <c r="F13" s="420"/>
      <c r="G13" s="420"/>
      <c r="H13" s="420"/>
      <c r="I13" s="421"/>
      <c r="J13" s="53"/>
      <c r="L13" s="55"/>
      <c r="M13" s="195"/>
      <c r="N13" s="196"/>
      <c r="O13" s="196"/>
      <c r="P13" s="196"/>
      <c r="Q13" s="196"/>
      <c r="R13" s="196"/>
      <c r="S13" s="196"/>
      <c r="T13" s="196"/>
    </row>
    <row r="14" spans="1:22" s="17" customFormat="1" ht="18.75" customHeight="1">
      <c r="A14" s="4"/>
      <c r="B14" s="417"/>
      <c r="C14" s="418"/>
      <c r="D14" s="422"/>
      <c r="E14" s="423"/>
      <c r="F14" s="423"/>
      <c r="G14" s="423"/>
      <c r="H14" s="423"/>
      <c r="I14" s="424"/>
      <c r="J14" s="53"/>
      <c r="L14" s="55"/>
      <c r="M14" s="196"/>
      <c r="N14" s="196"/>
      <c r="O14" s="196"/>
      <c r="P14" s="196"/>
      <c r="Q14" s="196"/>
      <c r="R14" s="196"/>
      <c r="S14" s="196"/>
      <c r="T14" s="196"/>
    </row>
    <row r="15" spans="1:22" s="17" customFormat="1" ht="19.5" thickBot="1">
      <c r="A15" s="4"/>
      <c r="B15" s="425" t="s">
        <v>25</v>
      </c>
      <c r="C15" s="426"/>
      <c r="D15" s="228"/>
      <c r="E15" s="496"/>
      <c r="F15" s="406"/>
      <c r="G15" s="406"/>
      <c r="H15" s="406"/>
      <c r="I15" s="407"/>
      <c r="J15" s="53"/>
      <c r="L15" s="55"/>
      <c r="M15" s="196"/>
      <c r="N15" s="196"/>
      <c r="O15" s="196"/>
      <c r="P15" s="196"/>
      <c r="Q15" s="196"/>
      <c r="R15" s="196"/>
      <c r="S15" s="196"/>
      <c r="T15" s="196"/>
    </row>
    <row r="16" spans="1:22" s="17" customFormat="1" ht="18.75">
      <c r="A16" s="4"/>
      <c r="B16" s="440"/>
      <c r="C16" s="441"/>
      <c r="D16" s="441"/>
      <c r="E16" s="441"/>
      <c r="F16" s="441"/>
      <c r="G16" s="441"/>
      <c r="H16" s="441"/>
      <c r="I16" s="442"/>
      <c r="J16" s="53"/>
      <c r="L16" s="55"/>
      <c r="M16" s="196"/>
      <c r="N16" s="196"/>
      <c r="O16" s="196"/>
      <c r="P16" s="196"/>
      <c r="Q16" s="196"/>
      <c r="R16" s="196"/>
      <c r="S16" s="196"/>
      <c r="T16" s="196"/>
      <c r="V16" s="222"/>
    </row>
    <row r="17" spans="1:22" s="17" customFormat="1" ht="19.5" thickBot="1">
      <c r="A17" s="4"/>
      <c r="B17" s="46" t="s">
        <v>1240</v>
      </c>
      <c r="C17" s="47" t="s">
        <v>16</v>
      </c>
      <c r="D17" s="47" t="s">
        <v>1241</v>
      </c>
      <c r="E17" s="443" t="s">
        <v>1237</v>
      </c>
      <c r="F17" s="443"/>
      <c r="G17" s="47" t="s">
        <v>1242</v>
      </c>
      <c r="H17" s="47" t="s">
        <v>47</v>
      </c>
      <c r="I17" s="48" t="s">
        <v>1238</v>
      </c>
      <c r="J17" s="53"/>
      <c r="L17" s="55"/>
      <c r="M17" s="196"/>
      <c r="N17" s="196"/>
      <c r="O17" s="196"/>
      <c r="P17" s="196"/>
      <c r="Q17" s="196"/>
      <c r="R17" s="196"/>
      <c r="S17" s="196"/>
      <c r="T17" s="196"/>
      <c r="V17" s="222"/>
    </row>
    <row r="18" spans="1:22" s="17" customFormat="1" ht="19.5" customHeight="1" thickTop="1">
      <c r="A18" s="4"/>
      <c r="B18" s="444">
        <v>1</v>
      </c>
      <c r="C18" s="439"/>
      <c r="D18" s="439" t="str">
        <f>IF(C18&gt;0,VLOOKUP(C18,男子登録情報!$A$2:$H$1688,2,0),"")</f>
        <v/>
      </c>
      <c r="E18" s="439" t="str">
        <f>IF(C18&gt;0,VLOOKUP(C18,男子登録情報!$A$2:$H$1688,3,0),"")</f>
        <v/>
      </c>
      <c r="F18" s="439"/>
      <c r="G18" s="445" t="str">
        <f>IF(C18&gt;0,VLOOKUP(C18,男子登録情報!$A$2:$H$1688,4,0),"")</f>
        <v/>
      </c>
      <c r="H18" s="439" t="str">
        <f>IF(C18&gt;0,VLOOKUP(C18,男子登録情報!$A$2:$H$1688,8,0),"")</f>
        <v/>
      </c>
      <c r="I18" s="427" t="str">
        <f>IF(C18&gt;0,VLOOKUP(C18,男子登録情報!$A$2:$H$1688,5,0),"")</f>
        <v/>
      </c>
      <c r="J18" s="53"/>
      <c r="L18" s="55"/>
      <c r="M18" s="196"/>
      <c r="N18" s="494">
        <f>COUNTIF($C$18:C18,C18)</f>
        <v>0</v>
      </c>
      <c r="O18" s="196"/>
      <c r="P18" s="196"/>
      <c r="Q18" s="196"/>
      <c r="R18" s="196"/>
      <c r="S18" s="196"/>
      <c r="T18" s="196"/>
      <c r="V18" s="405" t="str">
        <f>IF(C18="","",IF(COUNTIF('様式Ⅰ(男子)'!$C$14:$C$463,'様式Ⅱ(男子4×400mR)'!C18)&gt;0,"",1))</f>
        <v/>
      </c>
    </row>
    <row r="19" spans="1:22" s="17" customFormat="1" ht="18.75" customHeight="1">
      <c r="A19" s="4"/>
      <c r="B19" s="438"/>
      <c r="C19" s="233"/>
      <c r="D19" s="233"/>
      <c r="E19" s="233"/>
      <c r="F19" s="233"/>
      <c r="G19" s="445"/>
      <c r="H19" s="233"/>
      <c r="I19" s="246"/>
      <c r="J19" s="53"/>
      <c r="L19" s="55"/>
      <c r="M19" s="196"/>
      <c r="N19" s="495"/>
      <c r="O19" s="196"/>
      <c r="P19" s="196"/>
      <c r="Q19" s="196"/>
      <c r="R19" s="196"/>
      <c r="S19" s="196"/>
      <c r="T19" s="196"/>
      <c r="V19" s="405"/>
    </row>
    <row r="20" spans="1:22" s="17" customFormat="1" ht="18.75" customHeight="1">
      <c r="A20" s="4"/>
      <c r="B20" s="438">
        <v>2</v>
      </c>
      <c r="C20" s="233"/>
      <c r="D20" s="439" t="str">
        <f>IF(C20,VLOOKUP(C20,男子登録情報!$A$2:$H$1688,2,0),"")</f>
        <v/>
      </c>
      <c r="E20" s="439" t="str">
        <f>IF(C20&gt;0,VLOOKUP(C20,男子登録情報!$A$2:$H$1688,3,0),"")</f>
        <v/>
      </c>
      <c r="F20" s="439"/>
      <c r="G20" s="233" t="str">
        <f>IF(C20&gt;0,VLOOKUP(C20,男子登録情報!$A$2:$H$1688,4,0),"")</f>
        <v/>
      </c>
      <c r="H20" s="233" t="str">
        <f>IF(C20&gt;0,VLOOKUP(C20,男子登録情報!$A$2:$H$1688,8,0),"")</f>
        <v/>
      </c>
      <c r="I20" s="246" t="str">
        <f>IF(C20&gt;0,VLOOKUP(C20,男子登録情報!$A$2:$H$1688,5,0),"")</f>
        <v/>
      </c>
      <c r="J20" s="53"/>
      <c r="L20" s="55"/>
      <c r="M20" s="196"/>
      <c r="N20" s="494">
        <f>COUNTIF($C$18:C20,C20)</f>
        <v>0</v>
      </c>
      <c r="O20" s="196"/>
      <c r="P20" s="196"/>
      <c r="Q20" s="196"/>
      <c r="R20" s="196"/>
      <c r="S20" s="196"/>
      <c r="T20" s="196"/>
      <c r="V20" s="405" t="str">
        <f>IF(C20="","",IF(COUNTIF('様式Ⅰ(男子)'!$C$14:$C$463,'様式Ⅱ(男子4×400mR)'!C20)&gt;0,"",1))</f>
        <v/>
      </c>
    </row>
    <row r="21" spans="1:22" s="17" customFormat="1" ht="18.75" customHeight="1">
      <c r="A21" s="4"/>
      <c r="B21" s="438"/>
      <c r="C21" s="233"/>
      <c r="D21" s="233"/>
      <c r="E21" s="233"/>
      <c r="F21" s="233"/>
      <c r="G21" s="233"/>
      <c r="H21" s="233"/>
      <c r="I21" s="246"/>
      <c r="J21" s="53"/>
      <c r="L21" s="55"/>
      <c r="M21" s="196"/>
      <c r="N21" s="495"/>
      <c r="O21" s="196"/>
      <c r="P21" s="196"/>
      <c r="Q21" s="196"/>
      <c r="R21" s="196"/>
      <c r="S21" s="196"/>
      <c r="T21" s="196"/>
      <c r="V21" s="405"/>
    </row>
    <row r="22" spans="1:22" s="17" customFormat="1" ht="18.75" customHeight="1">
      <c r="A22" s="4"/>
      <c r="B22" s="438">
        <v>3</v>
      </c>
      <c r="C22" s="233"/>
      <c r="D22" s="439" t="str">
        <f>IF(C22,VLOOKUP(C22,男子登録情報!$A$2:$H$1688,2,0),"")</f>
        <v/>
      </c>
      <c r="E22" s="439" t="str">
        <f>IF(C22&gt;0,VLOOKUP(C22,男子登録情報!$A$2:$H$1688,3,0),"")</f>
        <v/>
      </c>
      <c r="F22" s="439"/>
      <c r="G22" s="233" t="str">
        <f>IF(C22&gt;0,VLOOKUP(C22,男子登録情報!$A$2:$H$1688,4,0),"")</f>
        <v/>
      </c>
      <c r="H22" s="233" t="str">
        <f>IF(C22&gt;0,VLOOKUP(C22,男子登録情報!$A$2:$H$1688,8,0),"")</f>
        <v/>
      </c>
      <c r="I22" s="246" t="str">
        <f>IF(C22&gt;0,VLOOKUP(C22,男子登録情報!$A$2:$H$1688,5,0),"")</f>
        <v/>
      </c>
      <c r="J22" s="53"/>
      <c r="L22" s="55"/>
      <c r="M22" s="196"/>
      <c r="N22" s="494">
        <f>COUNTIF($C$18:C22,C22)</f>
        <v>0</v>
      </c>
      <c r="O22" s="196"/>
      <c r="P22" s="196"/>
      <c r="Q22" s="196"/>
      <c r="R22" s="196"/>
      <c r="S22" s="196"/>
      <c r="T22" s="196"/>
      <c r="V22" s="405" t="str">
        <f>IF(C22="","",IF(COUNTIF('様式Ⅰ(男子)'!$C$14:$C$463,'様式Ⅱ(男子4×400mR)'!C22)&gt;0,"",1))</f>
        <v/>
      </c>
    </row>
    <row r="23" spans="1:22" s="17" customFormat="1" ht="18.75" customHeight="1">
      <c r="A23" s="4"/>
      <c r="B23" s="438"/>
      <c r="C23" s="233"/>
      <c r="D23" s="233"/>
      <c r="E23" s="233"/>
      <c r="F23" s="233"/>
      <c r="G23" s="233"/>
      <c r="H23" s="233"/>
      <c r="I23" s="246"/>
      <c r="J23" s="53"/>
      <c r="L23" s="55"/>
      <c r="M23" s="196"/>
      <c r="N23" s="495"/>
      <c r="O23" s="196"/>
      <c r="P23" s="196"/>
      <c r="Q23" s="196"/>
      <c r="R23" s="196"/>
      <c r="S23" s="196"/>
      <c r="T23" s="196"/>
      <c r="V23" s="405"/>
    </row>
    <row r="24" spans="1:22" s="17" customFormat="1" ht="18.75" customHeight="1">
      <c r="A24" s="4"/>
      <c r="B24" s="438">
        <v>4</v>
      </c>
      <c r="C24" s="233"/>
      <c r="D24" s="439" t="str">
        <f>IF(C24,VLOOKUP(C24,男子登録情報!$A$2:$H$1688,2,0),"")</f>
        <v/>
      </c>
      <c r="E24" s="439" t="str">
        <f>IF(C24&gt;0,VLOOKUP(C24,男子登録情報!$A$2:$H$1688,3,0),"")</f>
        <v/>
      </c>
      <c r="F24" s="439"/>
      <c r="G24" s="233" t="str">
        <f>IF(C24&gt;0,VLOOKUP(C24,男子登録情報!$A$2:$H$1688,4,0),"")</f>
        <v/>
      </c>
      <c r="H24" s="233" t="str">
        <f>IF(C24&gt;0,VLOOKUP(C24,男子登録情報!$A$2:$H$1688,8,0),"")</f>
        <v/>
      </c>
      <c r="I24" s="246" t="str">
        <f>IF(C24&gt;0,VLOOKUP(C24,男子登録情報!$A$2:$H$1688,5,0),"")</f>
        <v/>
      </c>
      <c r="J24" s="53"/>
      <c r="L24" s="55"/>
      <c r="M24" s="196"/>
      <c r="N24" s="494">
        <f>COUNTIF($C$18:C24,C24)</f>
        <v>0</v>
      </c>
      <c r="O24" s="196"/>
      <c r="P24" s="196"/>
      <c r="Q24" s="196"/>
      <c r="R24" s="196"/>
      <c r="S24" s="196"/>
      <c r="T24" s="196"/>
      <c r="V24" s="405" t="str">
        <f>IF(C24="","",IF(COUNTIF('様式Ⅰ(男子)'!$C$14:$C$463,'様式Ⅱ(男子4×400mR)'!C24)&gt;0,"",1))</f>
        <v/>
      </c>
    </row>
    <row r="25" spans="1:22" s="17" customFormat="1" ht="18.75" customHeight="1">
      <c r="A25" s="4"/>
      <c r="B25" s="438"/>
      <c r="C25" s="233"/>
      <c r="D25" s="233"/>
      <c r="E25" s="233"/>
      <c r="F25" s="233"/>
      <c r="G25" s="233"/>
      <c r="H25" s="233"/>
      <c r="I25" s="246"/>
      <c r="J25" s="53"/>
      <c r="L25" s="55"/>
      <c r="M25" s="196"/>
      <c r="N25" s="495"/>
      <c r="O25" s="196"/>
      <c r="P25" s="196"/>
      <c r="Q25" s="196"/>
      <c r="R25" s="196"/>
      <c r="S25" s="196"/>
      <c r="T25" s="196"/>
      <c r="V25" s="405"/>
    </row>
    <row r="26" spans="1:22" s="17" customFormat="1" ht="18.75" customHeight="1">
      <c r="A26" s="4"/>
      <c r="B26" s="438">
        <v>5</v>
      </c>
      <c r="C26" s="233"/>
      <c r="D26" s="439" t="str">
        <f>IF(C26,VLOOKUP(C26,男子登録情報!$A$2:$H$1688,2,0),"")</f>
        <v/>
      </c>
      <c r="E26" s="439" t="str">
        <f>IF(C26&gt;0,VLOOKUP(C26,男子登録情報!$A$2:$H$1688,3,0),"")</f>
        <v/>
      </c>
      <c r="F26" s="439"/>
      <c r="G26" s="233" t="str">
        <f>IF(C26&gt;0,VLOOKUP(C26,男子登録情報!$A$2:$H$1688,4,0),"")</f>
        <v/>
      </c>
      <c r="H26" s="233" t="str">
        <f>IF(C26&gt;0,VLOOKUP(C26,男子登録情報!$A$2:$H$1688,8,0),"")</f>
        <v/>
      </c>
      <c r="I26" s="246" t="str">
        <f>IF(C26&gt;0,VLOOKUP(C26,男子登録情報!$A$2:$H$1688,5,0),"")</f>
        <v/>
      </c>
      <c r="J26" s="53"/>
      <c r="L26" s="55"/>
      <c r="M26" s="196"/>
      <c r="N26" s="494">
        <f>COUNTIF($C$18:C26,C26)</f>
        <v>0</v>
      </c>
      <c r="O26" s="196"/>
      <c r="P26" s="196"/>
      <c r="Q26" s="196"/>
      <c r="R26" s="196"/>
      <c r="S26" s="196"/>
      <c r="T26" s="196"/>
      <c r="V26" s="405" t="str">
        <f>IF(C26="","",IF(COUNTIF('様式Ⅰ(男子)'!$C$14:$C$463,'様式Ⅱ(男子4×400mR)'!C26)&gt;0,"",1))</f>
        <v/>
      </c>
    </row>
    <row r="27" spans="1:22" s="17" customFormat="1" ht="18.75" customHeight="1">
      <c r="A27" s="4"/>
      <c r="B27" s="438"/>
      <c r="C27" s="233"/>
      <c r="D27" s="233"/>
      <c r="E27" s="233"/>
      <c r="F27" s="233"/>
      <c r="G27" s="233"/>
      <c r="H27" s="233"/>
      <c r="I27" s="246"/>
      <c r="J27" s="53"/>
      <c r="L27" s="55"/>
      <c r="M27" s="196"/>
      <c r="N27" s="495"/>
      <c r="O27" s="196"/>
      <c r="P27" s="196"/>
      <c r="Q27" s="196"/>
      <c r="R27" s="196"/>
      <c r="S27" s="196"/>
      <c r="T27" s="196"/>
      <c r="V27" s="405"/>
    </row>
    <row r="28" spans="1:22" s="17" customFormat="1" ht="18.75" customHeight="1">
      <c r="A28" s="4"/>
      <c r="B28" s="438">
        <v>6</v>
      </c>
      <c r="C28" s="233"/>
      <c r="D28" s="439" t="str">
        <f>IF(C28,VLOOKUP(C28,男子登録情報!$A$2:$H$1688,2,0),"")</f>
        <v/>
      </c>
      <c r="E28" s="439" t="str">
        <f>IF(C28&gt;0,VLOOKUP(C28,男子登録情報!$A$2:$H$1688,3,0),"")</f>
        <v/>
      </c>
      <c r="F28" s="439"/>
      <c r="G28" s="445" t="str">
        <f>IF(C28&gt;0,VLOOKUP(C28,男子登録情報!$A$2:$H$1688,4,0),"")</f>
        <v/>
      </c>
      <c r="H28" s="445" t="str">
        <f>IF(C28&gt;0,VLOOKUP(C28,男子登録情報!$A$2:$H$1688,8,0),"")</f>
        <v/>
      </c>
      <c r="I28" s="427" t="str">
        <f>IF(C28&gt;0,VLOOKUP(C28,男子登録情報!$A$2:$H$1688,5,0),"")</f>
        <v/>
      </c>
      <c r="J28" s="53"/>
      <c r="L28" s="55"/>
      <c r="M28" s="196"/>
      <c r="N28" s="494">
        <f>COUNTIF($C$18:C28,C28)</f>
        <v>0</v>
      </c>
      <c r="O28" s="196"/>
      <c r="P28" s="196"/>
      <c r="Q28" s="196"/>
      <c r="R28" s="196"/>
      <c r="S28" s="196"/>
      <c r="T28" s="196"/>
      <c r="V28" s="405" t="str">
        <f>IF(C28="","",IF(COUNTIF('様式Ⅰ(男子)'!$C$14:$C$463,'様式Ⅱ(男子4×400mR)'!C28)&gt;0,"",1))</f>
        <v/>
      </c>
    </row>
    <row r="29" spans="1:22" s="17" customFormat="1" ht="19.5" customHeight="1" thickBot="1">
      <c r="A29" s="4"/>
      <c r="B29" s="469"/>
      <c r="C29" s="263"/>
      <c r="D29" s="263"/>
      <c r="E29" s="263"/>
      <c r="F29" s="263"/>
      <c r="G29" s="470"/>
      <c r="H29" s="470"/>
      <c r="I29" s="428"/>
      <c r="J29" s="53"/>
      <c r="L29" s="55"/>
      <c r="M29" s="196"/>
      <c r="N29" s="495"/>
      <c r="O29" s="196"/>
      <c r="P29" s="196"/>
      <c r="Q29" s="196"/>
      <c r="R29" s="196"/>
      <c r="S29" s="196"/>
      <c r="T29" s="196"/>
      <c r="V29" s="405"/>
    </row>
    <row r="30" spans="1:22" s="17" customFormat="1" ht="18.75">
      <c r="A30" s="4"/>
      <c r="B30" s="460" t="s">
        <v>1239</v>
      </c>
      <c r="C30" s="461"/>
      <c r="D30" s="461"/>
      <c r="E30" s="461"/>
      <c r="F30" s="461"/>
      <c r="G30" s="461"/>
      <c r="H30" s="461"/>
      <c r="I30" s="462"/>
      <c r="J30" s="53"/>
      <c r="L30" s="55"/>
      <c r="M30" s="196"/>
      <c r="N30" s="196"/>
      <c r="O30" s="196"/>
      <c r="P30" s="196"/>
      <c r="Q30" s="196"/>
      <c r="R30" s="196"/>
      <c r="S30" s="196"/>
      <c r="T30" s="196"/>
    </row>
    <row r="31" spans="1:22" s="17" customFormat="1" ht="18.75">
      <c r="A31" s="4"/>
      <c r="B31" s="463"/>
      <c r="C31" s="464"/>
      <c r="D31" s="464"/>
      <c r="E31" s="464"/>
      <c r="F31" s="464"/>
      <c r="G31" s="464"/>
      <c r="H31" s="464"/>
      <c r="I31" s="465"/>
      <c r="J31" s="53"/>
      <c r="L31" s="55"/>
      <c r="M31" s="196"/>
      <c r="N31" s="196"/>
      <c r="O31" s="196"/>
      <c r="P31" s="196"/>
      <c r="Q31" s="196"/>
      <c r="R31" s="196"/>
      <c r="S31" s="196"/>
      <c r="T31" s="196"/>
    </row>
    <row r="32" spans="1:22" s="17" customFormat="1" ht="19.5" thickBot="1">
      <c r="A32" s="4"/>
      <c r="B32" s="466"/>
      <c r="C32" s="467"/>
      <c r="D32" s="467"/>
      <c r="E32" s="467"/>
      <c r="F32" s="467"/>
      <c r="G32" s="467"/>
      <c r="H32" s="467"/>
      <c r="I32" s="468"/>
      <c r="J32" s="53"/>
      <c r="L32" s="55"/>
      <c r="M32" s="196"/>
      <c r="N32" s="196"/>
      <c r="O32" s="196"/>
      <c r="P32" s="196"/>
      <c r="Q32" s="196"/>
      <c r="R32" s="196"/>
      <c r="S32" s="196"/>
      <c r="T32" s="196"/>
    </row>
    <row r="33" spans="1:12" s="17" customFormat="1" ht="18.75">
      <c r="A33" s="54"/>
      <c r="B33" s="54"/>
      <c r="C33" s="54"/>
      <c r="D33" s="54"/>
      <c r="E33" s="54"/>
      <c r="F33" s="54"/>
      <c r="G33" s="54"/>
      <c r="H33" s="54"/>
      <c r="I33" s="54"/>
      <c r="J33" s="59"/>
      <c r="L33" s="55"/>
    </row>
    <row r="34" spans="1:12" s="17" customFormat="1" ht="19.5" hidden="1" thickBot="1">
      <c r="A34" s="4"/>
      <c r="B34" s="4"/>
      <c r="C34" s="4"/>
      <c r="D34" s="4"/>
      <c r="E34" s="4"/>
      <c r="F34" s="4"/>
      <c r="G34" s="4"/>
      <c r="H34" s="4"/>
      <c r="I34" s="4"/>
      <c r="J34" s="57" t="s">
        <v>1256</v>
      </c>
      <c r="L34" s="55"/>
    </row>
    <row r="35" spans="1:12" s="17" customFormat="1" ht="18.75" hidden="1" customHeight="1">
      <c r="A35" s="4"/>
      <c r="B35" s="430" t="str">
        <f>CONCATENATE('加盟校情報&amp;大会設定'!$G$5,'加盟校情報&amp;大会設定'!$H$5,'加盟校情報&amp;大会設定'!$I$5,'加盟校情報&amp;大会設定'!$J$5,)&amp;"　男子4×400mR"</f>
        <v>第45回東海学生陸上競技秋季選手権大会　男子4×400mR</v>
      </c>
      <c r="C35" s="431"/>
      <c r="D35" s="431"/>
      <c r="E35" s="431"/>
      <c r="F35" s="431"/>
      <c r="G35" s="431"/>
      <c r="H35" s="431"/>
      <c r="I35" s="432"/>
      <c r="J35" s="53"/>
      <c r="L35" s="55"/>
    </row>
    <row r="36" spans="1:12" s="17" customFormat="1" ht="19.5" hidden="1" customHeight="1" thickBot="1">
      <c r="A36" s="4"/>
      <c r="B36" s="433"/>
      <c r="C36" s="434"/>
      <c r="D36" s="434"/>
      <c r="E36" s="434"/>
      <c r="F36" s="434"/>
      <c r="G36" s="434"/>
      <c r="H36" s="434"/>
      <c r="I36" s="435"/>
      <c r="J36" s="53"/>
      <c r="L36" s="55"/>
    </row>
    <row r="37" spans="1:12" s="17" customFormat="1" ht="18.75" hidden="1">
      <c r="A37" s="4"/>
      <c r="B37" s="408" t="s">
        <v>1243</v>
      </c>
      <c r="C37" s="409"/>
      <c r="D37" s="446" t="str">
        <f>IF(基本情報登録!$D$6&gt;0,基本情報登録!$D$6,"")</f>
        <v/>
      </c>
      <c r="E37" s="447"/>
      <c r="F37" s="447"/>
      <c r="G37" s="447"/>
      <c r="H37" s="448"/>
      <c r="I37" s="58" t="s">
        <v>1277</v>
      </c>
      <c r="J37" s="53"/>
      <c r="L37" s="55"/>
    </row>
    <row r="38" spans="1:12" s="17" customFormat="1" ht="18.75" hidden="1" customHeight="1">
      <c r="A38" s="4"/>
      <c r="B38" s="415" t="s">
        <v>1</v>
      </c>
      <c r="C38" s="416"/>
      <c r="D38" s="451" t="str">
        <f>IF(基本情報登録!$D$8&gt;0,基本情報登録!$D$8,"")</f>
        <v/>
      </c>
      <c r="E38" s="452"/>
      <c r="F38" s="452"/>
      <c r="G38" s="452"/>
      <c r="H38" s="453"/>
      <c r="I38" s="449"/>
      <c r="J38" s="53"/>
      <c r="L38" s="55"/>
    </row>
    <row r="39" spans="1:12" s="17" customFormat="1" ht="19.5" hidden="1" customHeight="1" thickBot="1">
      <c r="A39" s="4"/>
      <c r="B39" s="425"/>
      <c r="C39" s="426"/>
      <c r="D39" s="454"/>
      <c r="E39" s="455"/>
      <c r="F39" s="455"/>
      <c r="G39" s="455"/>
      <c r="H39" s="456"/>
      <c r="I39" s="450"/>
      <c r="J39" s="53"/>
      <c r="L39" s="55"/>
    </row>
    <row r="40" spans="1:12" s="17" customFormat="1" ht="18.75" hidden="1">
      <c r="A40" s="4"/>
      <c r="B40" s="408" t="s">
        <v>6407</v>
      </c>
      <c r="C40" s="409"/>
      <c r="D40" s="410"/>
      <c r="E40" s="411"/>
      <c r="F40" s="411"/>
      <c r="G40" s="411"/>
      <c r="H40" s="411"/>
      <c r="I40" s="412"/>
      <c r="J40" s="53"/>
      <c r="L40" s="55"/>
    </row>
    <row r="41" spans="1:12" s="17" customFormat="1" ht="18.75" hidden="1" customHeight="1">
      <c r="A41" s="4"/>
      <c r="B41" s="43"/>
      <c r="C41" s="44"/>
      <c r="D41" s="45"/>
      <c r="E41" s="413" t="str">
        <f>TEXT(D40,"00000")</f>
        <v>00000</v>
      </c>
      <c r="F41" s="413"/>
      <c r="G41" s="413"/>
      <c r="H41" s="413"/>
      <c r="I41" s="414"/>
      <c r="J41" s="53"/>
      <c r="L41" s="55"/>
    </row>
    <row r="42" spans="1:12" s="17" customFormat="1" ht="18.75" hidden="1" customHeight="1">
      <c r="A42" s="4"/>
      <c r="B42" s="415" t="s">
        <v>26</v>
      </c>
      <c r="C42" s="416"/>
      <c r="D42" s="419"/>
      <c r="E42" s="420"/>
      <c r="F42" s="420"/>
      <c r="G42" s="420"/>
      <c r="H42" s="420"/>
      <c r="I42" s="421"/>
      <c r="J42" s="53"/>
      <c r="L42" s="55"/>
    </row>
    <row r="43" spans="1:12" s="17" customFormat="1" ht="18.75" hidden="1" customHeight="1">
      <c r="A43" s="4"/>
      <c r="B43" s="417"/>
      <c r="C43" s="418"/>
      <c r="D43" s="422"/>
      <c r="E43" s="423"/>
      <c r="F43" s="423"/>
      <c r="G43" s="423"/>
      <c r="H43" s="423"/>
      <c r="I43" s="424"/>
      <c r="J43" s="53"/>
      <c r="L43" s="55"/>
    </row>
    <row r="44" spans="1:12" s="17" customFormat="1" ht="19.5" hidden="1" thickBot="1">
      <c r="A44" s="4"/>
      <c r="B44" s="482" t="s">
        <v>1235</v>
      </c>
      <c r="C44" s="483"/>
      <c r="D44" s="484"/>
      <c r="E44" s="485"/>
      <c r="F44" s="485"/>
      <c r="G44" s="485"/>
      <c r="H44" s="485"/>
      <c r="I44" s="486"/>
      <c r="J44" s="53"/>
      <c r="L44" s="55"/>
    </row>
    <row r="45" spans="1:12" s="17" customFormat="1" ht="18.75" hidden="1">
      <c r="A45" s="4"/>
      <c r="B45" s="471" t="s">
        <v>1236</v>
      </c>
      <c r="C45" s="472"/>
      <c r="D45" s="472"/>
      <c r="E45" s="472"/>
      <c r="F45" s="472"/>
      <c r="G45" s="472"/>
      <c r="H45" s="472"/>
      <c r="I45" s="473"/>
      <c r="J45" s="53"/>
      <c r="L45" s="55"/>
    </row>
    <row r="46" spans="1:12" s="17" customFormat="1" ht="19.5" hidden="1" thickBot="1">
      <c r="A46" s="4"/>
      <c r="B46" s="46" t="s">
        <v>1240</v>
      </c>
      <c r="C46" s="47" t="s">
        <v>16</v>
      </c>
      <c r="D46" s="47" t="s">
        <v>1241</v>
      </c>
      <c r="E46" s="474" t="s">
        <v>1237</v>
      </c>
      <c r="F46" s="475"/>
      <c r="G46" s="47" t="s">
        <v>1242</v>
      </c>
      <c r="H46" s="47" t="s">
        <v>47</v>
      </c>
      <c r="I46" s="48" t="s">
        <v>1238</v>
      </c>
      <c r="J46" s="53"/>
      <c r="L46" s="55"/>
    </row>
    <row r="47" spans="1:12" s="17" customFormat="1" ht="19.5" hidden="1" customHeight="1" thickTop="1">
      <c r="A47" s="4"/>
      <c r="B47" s="476">
        <v>1</v>
      </c>
      <c r="C47" s="477"/>
      <c r="D47" s="477" t="str">
        <f>IF(C47&gt;0,VLOOKUP(C47,男子登録情報!$A$2:$H$1688,2,0),"")</f>
        <v/>
      </c>
      <c r="E47" s="478" t="str">
        <f>IF(C47&gt;0,VLOOKUP(C47,男子登録情報!$A$2:$H$1688,3,0),"")</f>
        <v/>
      </c>
      <c r="F47" s="479"/>
      <c r="G47" s="477" t="str">
        <f>IF(C47&gt;0,VLOOKUP(C47,男子登録情報!$A$2:$H$1688,4,0),"")</f>
        <v/>
      </c>
      <c r="H47" s="477" t="str">
        <f>IF(C47&gt;0,VLOOKUP(C47,男子登録情報!$A$2:$H$1688,8,0),"")</f>
        <v/>
      </c>
      <c r="I47" s="481" t="str">
        <f>IF(C47&gt;0,VLOOKUP(C47,男子登録情報!$A$2:$H$1688,5,0),"")</f>
        <v/>
      </c>
      <c r="J47" s="53"/>
      <c r="L47" s="55"/>
    </row>
    <row r="48" spans="1:12" s="17" customFormat="1" ht="18.75" hidden="1" customHeight="1">
      <c r="A48" s="4"/>
      <c r="B48" s="444"/>
      <c r="C48" s="439"/>
      <c r="D48" s="439"/>
      <c r="E48" s="422"/>
      <c r="F48" s="480"/>
      <c r="G48" s="439"/>
      <c r="H48" s="439"/>
      <c r="I48" s="427"/>
      <c r="J48" s="53"/>
      <c r="L48" s="55"/>
    </row>
    <row r="49" spans="1:12" s="17" customFormat="1" ht="18.75" hidden="1" customHeight="1">
      <c r="A49" s="4"/>
      <c r="B49" s="487">
        <v>2</v>
      </c>
      <c r="C49" s="488"/>
      <c r="D49" s="488" t="str">
        <f>IF(C49,VLOOKUP(C49,男子登録情報!$A$2:$H$1688,2,0),"")</f>
        <v/>
      </c>
      <c r="E49" s="419" t="str">
        <f>IF(C49&gt;0,VLOOKUP(C49,男子登録情報!$A$2:$H$1688,3,0),"")</f>
        <v/>
      </c>
      <c r="F49" s="489"/>
      <c r="G49" s="488" t="str">
        <f>IF(C49&gt;0,VLOOKUP(C49,男子登録情報!$A$2:$H$1688,4,0),"")</f>
        <v/>
      </c>
      <c r="H49" s="488" t="str">
        <f>IF(C49&gt;0,VLOOKUP(C49,男子登録情報!$A$2:$H$1688,8,0),"")</f>
        <v/>
      </c>
      <c r="I49" s="449" t="str">
        <f>IF(C49&gt;0,VLOOKUP(C49,男子登録情報!$A$2:$H$1688,5,0),"")</f>
        <v/>
      </c>
      <c r="J49" s="53"/>
      <c r="L49" s="55"/>
    </row>
    <row r="50" spans="1:12" s="17" customFormat="1" ht="18.75" hidden="1" customHeight="1">
      <c r="A50" s="4"/>
      <c r="B50" s="444"/>
      <c r="C50" s="439"/>
      <c r="D50" s="439"/>
      <c r="E50" s="422"/>
      <c r="F50" s="480"/>
      <c r="G50" s="439"/>
      <c r="H50" s="439"/>
      <c r="I50" s="427"/>
      <c r="J50" s="53"/>
      <c r="L50" s="55"/>
    </row>
    <row r="51" spans="1:12" s="17" customFormat="1" ht="18.75" hidden="1" customHeight="1">
      <c r="A51" s="4"/>
      <c r="B51" s="487">
        <v>3</v>
      </c>
      <c r="C51" s="488"/>
      <c r="D51" s="488" t="str">
        <f>IF(C51,VLOOKUP(C51,男子登録情報!$A$2:$H$1688,2,0),"")</f>
        <v/>
      </c>
      <c r="E51" s="419" t="str">
        <f>IF(C51&gt;0,VLOOKUP(C51,男子登録情報!$A$2:$H$1688,3,0),"")</f>
        <v/>
      </c>
      <c r="F51" s="489"/>
      <c r="G51" s="488" t="str">
        <f>IF(C51&gt;0,VLOOKUP(C51,男子登録情報!$A$2:$H$1688,4,0),"")</f>
        <v/>
      </c>
      <c r="H51" s="488" t="str">
        <f>IF(C51&gt;0,VLOOKUP(C51,男子登録情報!$A$2:$H$1688,8,0),"")</f>
        <v/>
      </c>
      <c r="I51" s="449" t="str">
        <f>IF(C51&gt;0,VLOOKUP(C51,男子登録情報!$A$2:$H$1688,5,0),"")</f>
        <v/>
      </c>
      <c r="J51" s="53"/>
      <c r="L51" s="55"/>
    </row>
    <row r="52" spans="1:12" s="17" customFormat="1" ht="18.75" hidden="1" customHeight="1">
      <c r="A52" s="4"/>
      <c r="B52" s="444"/>
      <c r="C52" s="439"/>
      <c r="D52" s="439"/>
      <c r="E52" s="422"/>
      <c r="F52" s="480"/>
      <c r="G52" s="439"/>
      <c r="H52" s="439"/>
      <c r="I52" s="427"/>
      <c r="J52" s="53"/>
      <c r="L52" s="55"/>
    </row>
    <row r="53" spans="1:12" s="17" customFormat="1" ht="18.75" hidden="1" customHeight="1">
      <c r="A53" s="4"/>
      <c r="B53" s="487">
        <v>4</v>
      </c>
      <c r="C53" s="488"/>
      <c r="D53" s="488" t="str">
        <f>IF(C53,VLOOKUP(C53,男子登録情報!$A$2:$H$1688,2,0),"")</f>
        <v/>
      </c>
      <c r="E53" s="419" t="str">
        <f>IF(C53&gt;0,VLOOKUP(C53,男子登録情報!$A$2:$H$1688,3,0),"")</f>
        <v/>
      </c>
      <c r="F53" s="489"/>
      <c r="G53" s="488" t="str">
        <f>IF(C53&gt;0,VLOOKUP(C53,男子登録情報!$A$2:$H$1688,4,0),"")</f>
        <v/>
      </c>
      <c r="H53" s="488" t="str">
        <f>IF(C53&gt;0,VLOOKUP(C53,男子登録情報!$A$2:$H$1688,8,0),"")</f>
        <v/>
      </c>
      <c r="I53" s="449" t="str">
        <f>IF(C53&gt;0,VLOOKUP(C53,男子登録情報!$A$2:$H$1688,5,0),"")</f>
        <v/>
      </c>
      <c r="J53" s="53"/>
      <c r="L53" s="55"/>
    </row>
    <row r="54" spans="1:12" s="17" customFormat="1" ht="18.75" hidden="1" customHeight="1">
      <c r="A54" s="4"/>
      <c r="B54" s="444"/>
      <c r="C54" s="439"/>
      <c r="D54" s="439"/>
      <c r="E54" s="422"/>
      <c r="F54" s="480"/>
      <c r="G54" s="439"/>
      <c r="H54" s="439"/>
      <c r="I54" s="427"/>
      <c r="J54" s="53"/>
      <c r="L54" s="55"/>
    </row>
    <row r="55" spans="1:12" s="17" customFormat="1" ht="18.75" hidden="1" customHeight="1">
      <c r="A55" s="4"/>
      <c r="B55" s="487">
        <v>5</v>
      </c>
      <c r="C55" s="488"/>
      <c r="D55" s="488" t="str">
        <f>IF(C55,VLOOKUP(C55,男子登録情報!$A$2:$H$1688,2,0),"")</f>
        <v/>
      </c>
      <c r="E55" s="419" t="str">
        <f>IF(C55&gt;0,VLOOKUP(C55,男子登録情報!$A$2:$H$1688,3,0),"")</f>
        <v/>
      </c>
      <c r="F55" s="489"/>
      <c r="G55" s="488" t="str">
        <f>IF(C55&gt;0,VLOOKUP(C55,男子登録情報!$A$2:$H$1688,4,0),"")</f>
        <v/>
      </c>
      <c r="H55" s="488" t="str">
        <f>IF(C55&gt;0,VLOOKUP(C55,男子登録情報!$A$2:$H$1688,8,0),"")</f>
        <v/>
      </c>
      <c r="I55" s="449" t="str">
        <f>IF(C55&gt;0,VLOOKUP(C55,男子登録情報!$A$2:$H$1688,5,0),"")</f>
        <v/>
      </c>
      <c r="J55" s="53"/>
      <c r="L55" s="55"/>
    </row>
    <row r="56" spans="1:12" s="17" customFormat="1" ht="18.75" hidden="1" customHeight="1">
      <c r="A56" s="4"/>
      <c r="B56" s="444"/>
      <c r="C56" s="439"/>
      <c r="D56" s="439"/>
      <c r="E56" s="422"/>
      <c r="F56" s="480"/>
      <c r="G56" s="439"/>
      <c r="H56" s="439"/>
      <c r="I56" s="427"/>
      <c r="J56" s="53"/>
      <c r="L56" s="55"/>
    </row>
    <row r="57" spans="1:12" s="17" customFormat="1" ht="18.75" hidden="1" customHeight="1">
      <c r="A57" s="4"/>
      <c r="B57" s="487">
        <v>6</v>
      </c>
      <c r="C57" s="488"/>
      <c r="D57" s="488" t="str">
        <f>IF(C57,VLOOKUP(C57,男子登録情報!$A$2:$H$1688,2,0),"")</f>
        <v/>
      </c>
      <c r="E57" s="419" t="str">
        <f>IF(C57&gt;0,VLOOKUP(C57,男子登録情報!$A$2:$H$1688,3,0),"")</f>
        <v/>
      </c>
      <c r="F57" s="489"/>
      <c r="G57" s="488" t="str">
        <f>IF(C57&gt;0,VLOOKUP(C57,男子登録情報!$A$2:$H$1688,4,0),"")</f>
        <v/>
      </c>
      <c r="H57" s="488" t="str">
        <f>IF(C57&gt;0,VLOOKUP(C57,男子登録情報!$A$2:$H$1688,8,0),"")</f>
        <v/>
      </c>
      <c r="I57" s="449" t="str">
        <f>IF(C57&gt;0,VLOOKUP(C57,男子登録情報!$A$2:$H$1688,5,0),"")</f>
        <v/>
      </c>
      <c r="J57" s="53"/>
      <c r="L57" s="55"/>
    </row>
    <row r="58" spans="1:12" s="17" customFormat="1" ht="19.5" hidden="1" customHeight="1" thickBot="1">
      <c r="A58" s="4"/>
      <c r="B58" s="490"/>
      <c r="C58" s="470"/>
      <c r="D58" s="470"/>
      <c r="E58" s="491"/>
      <c r="F58" s="492"/>
      <c r="G58" s="470"/>
      <c r="H58" s="470"/>
      <c r="I58" s="450"/>
      <c r="J58" s="53"/>
      <c r="L58" s="55"/>
    </row>
    <row r="59" spans="1:12" s="17" customFormat="1" ht="18.75" hidden="1">
      <c r="A59" s="4"/>
      <c r="B59" s="460" t="s">
        <v>1239</v>
      </c>
      <c r="C59" s="461"/>
      <c r="D59" s="461"/>
      <c r="E59" s="461"/>
      <c r="F59" s="461"/>
      <c r="G59" s="461"/>
      <c r="H59" s="461"/>
      <c r="I59" s="462"/>
      <c r="J59" s="53"/>
      <c r="L59" s="55"/>
    </row>
    <row r="60" spans="1:12" s="17" customFormat="1" ht="18.75" hidden="1">
      <c r="A60" s="4"/>
      <c r="B60" s="463"/>
      <c r="C60" s="464"/>
      <c r="D60" s="464"/>
      <c r="E60" s="464"/>
      <c r="F60" s="464"/>
      <c r="G60" s="464"/>
      <c r="H60" s="464"/>
      <c r="I60" s="465"/>
      <c r="J60" s="53"/>
      <c r="L60" s="55"/>
    </row>
    <row r="61" spans="1:12" s="17" customFormat="1" ht="19.5" hidden="1" thickBot="1">
      <c r="A61" s="4"/>
      <c r="B61" s="466"/>
      <c r="C61" s="467"/>
      <c r="D61" s="467"/>
      <c r="E61" s="467"/>
      <c r="F61" s="467"/>
      <c r="G61" s="467"/>
      <c r="H61" s="467"/>
      <c r="I61" s="468"/>
      <c r="J61" s="53"/>
      <c r="L61" s="55"/>
    </row>
    <row r="62" spans="1:12" s="17" customFormat="1" ht="18.75" hidden="1">
      <c r="A62" s="54"/>
      <c r="B62" s="54"/>
      <c r="C62" s="54"/>
      <c r="D62" s="54"/>
      <c r="E62" s="54"/>
      <c r="F62" s="54"/>
      <c r="G62" s="54"/>
      <c r="H62" s="54"/>
      <c r="I62" s="54"/>
      <c r="J62" s="59"/>
      <c r="L62" s="55"/>
    </row>
    <row r="63" spans="1:12" s="17" customFormat="1" ht="19.5" hidden="1" thickBot="1">
      <c r="A63" s="4"/>
      <c r="B63" s="4"/>
      <c r="C63" s="4"/>
      <c r="D63" s="4"/>
      <c r="E63" s="4"/>
      <c r="F63" s="4"/>
      <c r="G63" s="4"/>
      <c r="H63" s="4"/>
      <c r="I63" s="4"/>
      <c r="J63" s="57" t="s">
        <v>1257</v>
      </c>
      <c r="L63" s="55"/>
    </row>
    <row r="64" spans="1:12" s="17" customFormat="1" ht="18.75" hidden="1" customHeight="1">
      <c r="A64" s="4"/>
      <c r="B64" s="430" t="str">
        <f>CONCATENATE('加盟校情報&amp;大会設定'!$G$5,'加盟校情報&amp;大会設定'!$H$5,'加盟校情報&amp;大会設定'!$I$5,'加盟校情報&amp;大会設定'!$J$5,)&amp;"　男子4×400mR"</f>
        <v>第45回東海学生陸上競技秋季選手権大会　男子4×400mR</v>
      </c>
      <c r="C64" s="431"/>
      <c r="D64" s="431"/>
      <c r="E64" s="431"/>
      <c r="F64" s="431"/>
      <c r="G64" s="431"/>
      <c r="H64" s="431"/>
      <c r="I64" s="432"/>
      <c r="J64" s="53"/>
      <c r="L64" s="55"/>
    </row>
    <row r="65" spans="1:12" s="17" customFormat="1" ht="19.5" hidden="1" customHeight="1" thickBot="1">
      <c r="A65" s="4"/>
      <c r="B65" s="433"/>
      <c r="C65" s="434"/>
      <c r="D65" s="434"/>
      <c r="E65" s="434"/>
      <c r="F65" s="434"/>
      <c r="G65" s="434"/>
      <c r="H65" s="434"/>
      <c r="I65" s="435"/>
      <c r="J65" s="53"/>
      <c r="L65" s="55"/>
    </row>
    <row r="66" spans="1:12" s="17" customFormat="1" ht="18.75" hidden="1">
      <c r="A66" s="4"/>
      <c r="B66" s="408" t="s">
        <v>1243</v>
      </c>
      <c r="C66" s="409"/>
      <c r="D66" s="446" t="str">
        <f>IF(基本情報登録!$D$6&gt;0,基本情報登録!$D$6,"")</f>
        <v/>
      </c>
      <c r="E66" s="447"/>
      <c r="F66" s="447"/>
      <c r="G66" s="447"/>
      <c r="H66" s="448"/>
      <c r="I66" s="58" t="s">
        <v>1277</v>
      </c>
      <c r="J66" s="53"/>
      <c r="L66" s="55"/>
    </row>
    <row r="67" spans="1:12" s="17" customFormat="1" ht="18.75" hidden="1" customHeight="1">
      <c r="A67" s="4"/>
      <c r="B67" s="415" t="s">
        <v>1</v>
      </c>
      <c r="C67" s="416"/>
      <c r="D67" s="451" t="str">
        <f>IF(基本情報登録!$D$8&gt;0,基本情報登録!$D$8,"")</f>
        <v/>
      </c>
      <c r="E67" s="452"/>
      <c r="F67" s="452"/>
      <c r="G67" s="452"/>
      <c r="H67" s="453"/>
      <c r="I67" s="449"/>
      <c r="J67" s="53"/>
      <c r="L67" s="55"/>
    </row>
    <row r="68" spans="1:12" s="17" customFormat="1" ht="19.5" hidden="1" customHeight="1" thickBot="1">
      <c r="A68" s="4"/>
      <c r="B68" s="425"/>
      <c r="C68" s="426"/>
      <c r="D68" s="454"/>
      <c r="E68" s="455"/>
      <c r="F68" s="455"/>
      <c r="G68" s="455"/>
      <c r="H68" s="456"/>
      <c r="I68" s="450"/>
      <c r="J68" s="53"/>
      <c r="L68" s="55"/>
    </row>
    <row r="69" spans="1:12" s="17" customFormat="1" ht="18.75" hidden="1">
      <c r="A69" s="4"/>
      <c r="B69" s="408" t="s">
        <v>6407</v>
      </c>
      <c r="C69" s="409"/>
      <c r="D69" s="410"/>
      <c r="E69" s="411"/>
      <c r="F69" s="411"/>
      <c r="G69" s="411"/>
      <c r="H69" s="411"/>
      <c r="I69" s="412"/>
      <c r="J69" s="53"/>
      <c r="L69" s="55"/>
    </row>
    <row r="70" spans="1:12" s="17" customFormat="1" ht="18.75" hidden="1">
      <c r="A70" s="4"/>
      <c r="B70" s="43"/>
      <c r="C70" s="44"/>
      <c r="D70" s="45"/>
      <c r="E70" s="413" t="str">
        <f>TEXT(D69,"00000")</f>
        <v>00000</v>
      </c>
      <c r="F70" s="413"/>
      <c r="G70" s="413"/>
      <c r="H70" s="413"/>
      <c r="I70" s="414"/>
      <c r="J70" s="53"/>
      <c r="L70" s="55"/>
    </row>
    <row r="71" spans="1:12" s="17" customFormat="1" ht="18.75" hidden="1" customHeight="1">
      <c r="A71" s="4"/>
      <c r="B71" s="415" t="s">
        <v>26</v>
      </c>
      <c r="C71" s="416"/>
      <c r="D71" s="419"/>
      <c r="E71" s="420"/>
      <c r="F71" s="420"/>
      <c r="G71" s="420"/>
      <c r="H71" s="420"/>
      <c r="I71" s="421"/>
      <c r="J71" s="53"/>
      <c r="L71" s="55"/>
    </row>
    <row r="72" spans="1:12" s="17" customFormat="1" ht="18.75" hidden="1" customHeight="1">
      <c r="A72" s="4"/>
      <c r="B72" s="417"/>
      <c r="C72" s="418"/>
      <c r="D72" s="422"/>
      <c r="E72" s="423"/>
      <c r="F72" s="423"/>
      <c r="G72" s="423"/>
      <c r="H72" s="423"/>
      <c r="I72" s="424"/>
      <c r="J72" s="53"/>
      <c r="L72" s="55"/>
    </row>
    <row r="73" spans="1:12" s="17" customFormat="1" ht="19.5" hidden="1" thickBot="1">
      <c r="A73" s="4"/>
      <c r="B73" s="482" t="s">
        <v>1235</v>
      </c>
      <c r="C73" s="483"/>
      <c r="D73" s="484"/>
      <c r="E73" s="485"/>
      <c r="F73" s="485"/>
      <c r="G73" s="485"/>
      <c r="H73" s="485"/>
      <c r="I73" s="486"/>
      <c r="J73" s="53"/>
      <c r="L73" s="55"/>
    </row>
    <row r="74" spans="1:12" s="17" customFormat="1" ht="18.75" hidden="1">
      <c r="A74" s="4"/>
      <c r="B74" s="471" t="s">
        <v>1236</v>
      </c>
      <c r="C74" s="472"/>
      <c r="D74" s="472"/>
      <c r="E74" s="472"/>
      <c r="F74" s="472"/>
      <c r="G74" s="472"/>
      <c r="H74" s="472"/>
      <c r="I74" s="473"/>
      <c r="J74" s="53"/>
      <c r="L74" s="55"/>
    </row>
    <row r="75" spans="1:12" s="17" customFormat="1" ht="19.5" hidden="1" thickBot="1">
      <c r="A75" s="4"/>
      <c r="B75" s="46" t="s">
        <v>1240</v>
      </c>
      <c r="C75" s="47" t="s">
        <v>16</v>
      </c>
      <c r="D75" s="47" t="s">
        <v>1241</v>
      </c>
      <c r="E75" s="474" t="s">
        <v>1237</v>
      </c>
      <c r="F75" s="475"/>
      <c r="G75" s="47" t="s">
        <v>1242</v>
      </c>
      <c r="H75" s="47" t="s">
        <v>47</v>
      </c>
      <c r="I75" s="48" t="s">
        <v>1238</v>
      </c>
      <c r="J75" s="53"/>
      <c r="L75" s="55"/>
    </row>
    <row r="76" spans="1:12" s="17" customFormat="1" ht="19.5" hidden="1" customHeight="1" thickTop="1">
      <c r="A76" s="4"/>
      <c r="B76" s="476">
        <v>1</v>
      </c>
      <c r="C76" s="477"/>
      <c r="D76" s="477" t="str">
        <f>IF(C76&gt;0,VLOOKUP(C76,男子登録情報!$A$2:$H$1688,2,0),"")</f>
        <v/>
      </c>
      <c r="E76" s="478" t="str">
        <f>IF(C76&gt;0,VLOOKUP(C76,男子登録情報!$A$2:$H$1688,3,0),"")</f>
        <v/>
      </c>
      <c r="F76" s="479"/>
      <c r="G76" s="477" t="str">
        <f>IF(C76&gt;0,VLOOKUP(C76,男子登録情報!$A$2:$H$1688,4,0),"")</f>
        <v/>
      </c>
      <c r="H76" s="477" t="str">
        <f>IF(C76&gt;0,VLOOKUP(C76,男子登録情報!$A$2:$H$1688,8,0),"")</f>
        <v/>
      </c>
      <c r="I76" s="481" t="str">
        <f>IF(C76&gt;0,VLOOKUP(C76,男子登録情報!$A$2:$H$1688,5,0),"")</f>
        <v/>
      </c>
      <c r="J76" s="53"/>
      <c r="L76" s="55"/>
    </row>
    <row r="77" spans="1:12" s="17" customFormat="1" ht="18.75" hidden="1" customHeight="1">
      <c r="A77" s="4"/>
      <c r="B77" s="444"/>
      <c r="C77" s="439"/>
      <c r="D77" s="439"/>
      <c r="E77" s="422"/>
      <c r="F77" s="480"/>
      <c r="G77" s="439"/>
      <c r="H77" s="439"/>
      <c r="I77" s="427"/>
      <c r="J77" s="53"/>
      <c r="L77" s="55"/>
    </row>
    <row r="78" spans="1:12" s="17" customFormat="1" ht="18.75" hidden="1" customHeight="1">
      <c r="A78" s="4"/>
      <c r="B78" s="487">
        <v>2</v>
      </c>
      <c r="C78" s="488"/>
      <c r="D78" s="488" t="str">
        <f>IF(C78,VLOOKUP(C78,男子登録情報!$A$2:$H$1688,2,0),"")</f>
        <v/>
      </c>
      <c r="E78" s="419" t="str">
        <f>IF(C78&gt;0,VLOOKUP(C78,男子登録情報!$A$2:$H$1688,3,0),"")</f>
        <v/>
      </c>
      <c r="F78" s="489"/>
      <c r="G78" s="488" t="str">
        <f>IF(C78&gt;0,VLOOKUP(C78,男子登録情報!$A$2:$H$1688,4,0),"")</f>
        <v/>
      </c>
      <c r="H78" s="488" t="str">
        <f>IF(C78&gt;0,VLOOKUP(C78,男子登録情報!$A$2:$H$1688,8,0),"")</f>
        <v/>
      </c>
      <c r="I78" s="449" t="str">
        <f>IF(C78&gt;0,VLOOKUP(C78,男子登録情報!$A$2:$H$1688,5,0),"")</f>
        <v/>
      </c>
      <c r="J78" s="53"/>
      <c r="L78" s="55"/>
    </row>
    <row r="79" spans="1:12" s="17" customFormat="1" ht="18.75" hidden="1" customHeight="1">
      <c r="A79" s="4"/>
      <c r="B79" s="444"/>
      <c r="C79" s="439"/>
      <c r="D79" s="439"/>
      <c r="E79" s="422"/>
      <c r="F79" s="480"/>
      <c r="G79" s="439"/>
      <c r="H79" s="439"/>
      <c r="I79" s="427"/>
      <c r="J79" s="53"/>
      <c r="L79" s="55"/>
    </row>
    <row r="80" spans="1:12" s="17" customFormat="1" ht="18.75" hidden="1" customHeight="1">
      <c r="A80" s="4"/>
      <c r="B80" s="487">
        <v>3</v>
      </c>
      <c r="C80" s="488"/>
      <c r="D80" s="488" t="str">
        <f>IF(C80,VLOOKUP(C80,男子登録情報!$A$2:$H$1688,2,0),"")</f>
        <v/>
      </c>
      <c r="E80" s="419" t="str">
        <f>IF(C80&gt;0,VLOOKUP(C80,男子登録情報!$A$2:$H$1688,3,0),"")</f>
        <v/>
      </c>
      <c r="F80" s="489"/>
      <c r="G80" s="488" t="str">
        <f>IF(C80&gt;0,VLOOKUP(C80,男子登録情報!$A$2:$H$1688,4,0),"")</f>
        <v/>
      </c>
      <c r="H80" s="488" t="str">
        <f>IF(C80&gt;0,VLOOKUP(C80,男子登録情報!$A$2:$H$1688,8,0),"")</f>
        <v/>
      </c>
      <c r="I80" s="449" t="str">
        <f>IF(C80&gt;0,VLOOKUP(C80,男子登録情報!$A$2:$H$1688,5,0),"")</f>
        <v/>
      </c>
      <c r="J80" s="53"/>
      <c r="L80" s="55"/>
    </row>
    <row r="81" spans="1:12" s="17" customFormat="1" ht="18.75" hidden="1" customHeight="1">
      <c r="A81" s="4"/>
      <c r="B81" s="444"/>
      <c r="C81" s="439"/>
      <c r="D81" s="439"/>
      <c r="E81" s="422"/>
      <c r="F81" s="480"/>
      <c r="G81" s="439"/>
      <c r="H81" s="439"/>
      <c r="I81" s="427"/>
      <c r="J81" s="53"/>
      <c r="L81" s="55"/>
    </row>
    <row r="82" spans="1:12" s="17" customFormat="1" ht="18.75" hidden="1" customHeight="1">
      <c r="A82" s="4"/>
      <c r="B82" s="487">
        <v>4</v>
      </c>
      <c r="C82" s="488"/>
      <c r="D82" s="488" t="str">
        <f>IF(C82,VLOOKUP(C82,男子登録情報!$A$2:$H$1688,2,0),"")</f>
        <v/>
      </c>
      <c r="E82" s="419" t="str">
        <f>IF(C82&gt;0,VLOOKUP(C82,男子登録情報!$A$2:$H$1688,3,0),"")</f>
        <v/>
      </c>
      <c r="F82" s="489"/>
      <c r="G82" s="488" t="str">
        <f>IF(C82&gt;0,VLOOKUP(C82,男子登録情報!$A$2:$H$1688,4,0),"")</f>
        <v/>
      </c>
      <c r="H82" s="488" t="str">
        <f>IF(C82&gt;0,VLOOKUP(C82,男子登録情報!$A$2:$H$1688,8,0),"")</f>
        <v/>
      </c>
      <c r="I82" s="449" t="str">
        <f>IF(C82&gt;0,VLOOKUP(C82,男子登録情報!$A$2:$H$1688,5,0),"")</f>
        <v/>
      </c>
      <c r="J82" s="53"/>
      <c r="L82" s="55"/>
    </row>
    <row r="83" spans="1:12" s="17" customFormat="1" ht="18.75" hidden="1" customHeight="1">
      <c r="A83" s="4"/>
      <c r="B83" s="444"/>
      <c r="C83" s="439"/>
      <c r="D83" s="439"/>
      <c r="E83" s="422"/>
      <c r="F83" s="480"/>
      <c r="G83" s="439"/>
      <c r="H83" s="439"/>
      <c r="I83" s="427"/>
      <c r="J83" s="53"/>
      <c r="L83" s="55"/>
    </row>
    <row r="84" spans="1:12" s="17" customFormat="1" ht="18.75" hidden="1" customHeight="1">
      <c r="A84" s="4"/>
      <c r="B84" s="487">
        <v>5</v>
      </c>
      <c r="C84" s="488"/>
      <c r="D84" s="488" t="str">
        <f>IF(C84,VLOOKUP(C84,男子登録情報!$A$2:$H$1688,2,0),"")</f>
        <v/>
      </c>
      <c r="E84" s="419" t="str">
        <f>IF(C84&gt;0,VLOOKUP(C84,男子登録情報!$A$2:$H$1688,3,0),"")</f>
        <v/>
      </c>
      <c r="F84" s="489"/>
      <c r="G84" s="488" t="str">
        <f>IF(C84&gt;0,VLOOKUP(C84,男子登録情報!$A$2:$H$1688,4,0),"")</f>
        <v/>
      </c>
      <c r="H84" s="488" t="str">
        <f>IF(C84&gt;0,VLOOKUP(C84,男子登録情報!$A$2:$H$1688,8,0),"")</f>
        <v/>
      </c>
      <c r="I84" s="449" t="str">
        <f>IF(C84&gt;0,VLOOKUP(C84,男子登録情報!$A$2:$H$1688,5,0),"")</f>
        <v/>
      </c>
      <c r="J84" s="53"/>
      <c r="L84" s="55"/>
    </row>
    <row r="85" spans="1:12" s="17" customFormat="1" ht="18.75" hidden="1" customHeight="1">
      <c r="A85" s="4"/>
      <c r="B85" s="444"/>
      <c r="C85" s="439"/>
      <c r="D85" s="439"/>
      <c r="E85" s="422"/>
      <c r="F85" s="480"/>
      <c r="G85" s="439"/>
      <c r="H85" s="439"/>
      <c r="I85" s="427"/>
      <c r="J85" s="53"/>
      <c r="L85" s="55"/>
    </row>
    <row r="86" spans="1:12" s="17" customFormat="1" ht="18.75" hidden="1" customHeight="1">
      <c r="A86" s="4"/>
      <c r="B86" s="487">
        <v>6</v>
      </c>
      <c r="C86" s="488"/>
      <c r="D86" s="488" t="str">
        <f>IF(C86,VLOOKUP(C86,男子登録情報!$A$2:$H$1688,2,0),"")</f>
        <v/>
      </c>
      <c r="E86" s="419" t="str">
        <f>IF(C86&gt;0,VLOOKUP(C86,男子登録情報!$A$2:$H$1688,3,0),"")</f>
        <v/>
      </c>
      <c r="F86" s="489"/>
      <c r="G86" s="488" t="str">
        <f>IF(C86&gt;0,VLOOKUP(C86,男子登録情報!$A$2:$H$1688,4,0),"")</f>
        <v/>
      </c>
      <c r="H86" s="488" t="str">
        <f>IF(C86&gt;0,VLOOKUP(C86,男子登録情報!$A$2:$H$1688,8,0),"")</f>
        <v/>
      </c>
      <c r="I86" s="449" t="str">
        <f>IF(C86&gt;0,VLOOKUP(C86,男子登録情報!$A$2:$H$1688,5,0),"")</f>
        <v/>
      </c>
      <c r="J86" s="53"/>
      <c r="L86" s="55"/>
    </row>
    <row r="87" spans="1:12" s="17" customFormat="1" ht="19.5" hidden="1" customHeight="1" thickBot="1">
      <c r="A87" s="4"/>
      <c r="B87" s="490"/>
      <c r="C87" s="470"/>
      <c r="D87" s="470"/>
      <c r="E87" s="491"/>
      <c r="F87" s="492"/>
      <c r="G87" s="470"/>
      <c r="H87" s="470"/>
      <c r="I87" s="450"/>
      <c r="J87" s="53"/>
      <c r="L87" s="55"/>
    </row>
    <row r="88" spans="1:12" s="17" customFormat="1" ht="18.75" hidden="1">
      <c r="A88" s="4"/>
      <c r="B88" s="460" t="s">
        <v>1239</v>
      </c>
      <c r="C88" s="461"/>
      <c r="D88" s="461"/>
      <c r="E88" s="461"/>
      <c r="F88" s="461"/>
      <c r="G88" s="461"/>
      <c r="H88" s="461"/>
      <c r="I88" s="462"/>
      <c r="J88" s="53"/>
      <c r="L88" s="55"/>
    </row>
    <row r="89" spans="1:12" s="17" customFormat="1" ht="18.75" hidden="1">
      <c r="A89" s="4"/>
      <c r="B89" s="463"/>
      <c r="C89" s="464"/>
      <c r="D89" s="464"/>
      <c r="E89" s="464"/>
      <c r="F89" s="464"/>
      <c r="G89" s="464"/>
      <c r="H89" s="464"/>
      <c r="I89" s="465"/>
      <c r="J89" s="53"/>
      <c r="L89" s="55"/>
    </row>
    <row r="90" spans="1:12" s="17" customFormat="1" ht="19.5" hidden="1" thickBot="1">
      <c r="A90" s="4"/>
      <c r="B90" s="466"/>
      <c r="C90" s="467"/>
      <c r="D90" s="467"/>
      <c r="E90" s="467"/>
      <c r="F90" s="467"/>
      <c r="G90" s="467"/>
      <c r="H90" s="467"/>
      <c r="I90" s="468"/>
      <c r="J90" s="53"/>
      <c r="L90" s="55"/>
    </row>
    <row r="91" spans="1:12" s="17" customFormat="1" ht="18.75" hidden="1">
      <c r="A91" s="54"/>
      <c r="B91" s="54"/>
      <c r="C91" s="54"/>
      <c r="D91" s="54"/>
      <c r="E91" s="54"/>
      <c r="F91" s="54"/>
      <c r="G91" s="54"/>
      <c r="H91" s="54"/>
      <c r="I91" s="54"/>
      <c r="J91" s="59"/>
      <c r="L91" s="55"/>
    </row>
    <row r="92" spans="1:12" s="17" customFormat="1" ht="19.5" hidden="1" thickBot="1">
      <c r="A92" s="4"/>
      <c r="B92" s="4"/>
      <c r="C92" s="4"/>
      <c r="D92" s="4"/>
      <c r="E92" s="4"/>
      <c r="F92" s="4"/>
      <c r="G92" s="4"/>
      <c r="H92" s="4"/>
      <c r="I92" s="4"/>
      <c r="J92" s="57" t="s">
        <v>1258</v>
      </c>
      <c r="L92" s="55"/>
    </row>
    <row r="93" spans="1:12" s="17" customFormat="1" ht="18.75" hidden="1" customHeight="1">
      <c r="A93" s="4"/>
      <c r="B93" s="430" t="str">
        <f>CONCATENATE('加盟校情報&amp;大会設定'!$G$5,'加盟校情報&amp;大会設定'!$H$5,'加盟校情報&amp;大会設定'!$I$5,'加盟校情報&amp;大会設定'!$J$5,)&amp;"　男子4×400mR"</f>
        <v>第45回東海学生陸上競技秋季選手権大会　男子4×400mR</v>
      </c>
      <c r="C93" s="431"/>
      <c r="D93" s="431"/>
      <c r="E93" s="431"/>
      <c r="F93" s="431"/>
      <c r="G93" s="431"/>
      <c r="H93" s="431"/>
      <c r="I93" s="432"/>
      <c r="J93" s="53"/>
      <c r="L93" s="55"/>
    </row>
    <row r="94" spans="1:12" s="17" customFormat="1" ht="19.5" hidden="1" customHeight="1" thickBot="1">
      <c r="A94" s="4"/>
      <c r="B94" s="433"/>
      <c r="C94" s="434"/>
      <c r="D94" s="434"/>
      <c r="E94" s="434"/>
      <c r="F94" s="434"/>
      <c r="G94" s="434"/>
      <c r="H94" s="434"/>
      <c r="I94" s="435"/>
      <c r="J94" s="53"/>
      <c r="L94" s="55"/>
    </row>
    <row r="95" spans="1:12" s="17" customFormat="1" ht="18.75" hidden="1">
      <c r="A95" s="4"/>
      <c r="B95" s="408" t="s">
        <v>1243</v>
      </c>
      <c r="C95" s="409"/>
      <c r="D95" s="446" t="str">
        <f>IF(基本情報登録!$D$6&gt;0,基本情報登録!$D$6,"")</f>
        <v/>
      </c>
      <c r="E95" s="447"/>
      <c r="F95" s="447"/>
      <c r="G95" s="447"/>
      <c r="H95" s="448"/>
      <c r="I95" s="58" t="s">
        <v>1277</v>
      </c>
      <c r="J95" s="53"/>
      <c r="L95" s="55"/>
    </row>
    <row r="96" spans="1:12" s="17" customFormat="1" ht="18.75" hidden="1" customHeight="1">
      <c r="A96" s="4"/>
      <c r="B96" s="415" t="s">
        <v>1</v>
      </c>
      <c r="C96" s="416"/>
      <c r="D96" s="451" t="str">
        <f>IF(基本情報登録!$D$8&gt;0,基本情報登録!$D$8,"")</f>
        <v/>
      </c>
      <c r="E96" s="452"/>
      <c r="F96" s="452"/>
      <c r="G96" s="452"/>
      <c r="H96" s="453"/>
      <c r="I96" s="449"/>
      <c r="J96" s="53"/>
      <c r="L96" s="55"/>
    </row>
    <row r="97" spans="1:12" s="17" customFormat="1" ht="19.5" hidden="1" customHeight="1" thickBot="1">
      <c r="A97" s="4"/>
      <c r="B97" s="425"/>
      <c r="C97" s="426"/>
      <c r="D97" s="454"/>
      <c r="E97" s="455"/>
      <c r="F97" s="455"/>
      <c r="G97" s="455"/>
      <c r="H97" s="456"/>
      <c r="I97" s="450"/>
      <c r="J97" s="53"/>
      <c r="L97" s="55"/>
    </row>
    <row r="98" spans="1:12" s="17" customFormat="1" ht="18.75" hidden="1">
      <c r="A98" s="4"/>
      <c r="B98" s="408" t="s">
        <v>6407</v>
      </c>
      <c r="C98" s="409"/>
      <c r="D98" s="410"/>
      <c r="E98" s="411"/>
      <c r="F98" s="411"/>
      <c r="G98" s="411"/>
      <c r="H98" s="411"/>
      <c r="I98" s="412"/>
      <c r="J98" s="53"/>
      <c r="L98" s="55"/>
    </row>
    <row r="99" spans="1:12" s="17" customFormat="1" ht="18.75" hidden="1">
      <c r="A99" s="4"/>
      <c r="B99" s="43"/>
      <c r="C99" s="44"/>
      <c r="D99" s="45"/>
      <c r="E99" s="413" t="str">
        <f>TEXT(D98,"00000")</f>
        <v>00000</v>
      </c>
      <c r="F99" s="413"/>
      <c r="G99" s="413"/>
      <c r="H99" s="413"/>
      <c r="I99" s="414"/>
      <c r="J99" s="53"/>
      <c r="L99" s="55"/>
    </row>
    <row r="100" spans="1:12" s="17" customFormat="1" ht="18.75" hidden="1" customHeight="1">
      <c r="A100" s="4"/>
      <c r="B100" s="415" t="s">
        <v>26</v>
      </c>
      <c r="C100" s="416"/>
      <c r="D100" s="419"/>
      <c r="E100" s="420"/>
      <c r="F100" s="420"/>
      <c r="G100" s="420"/>
      <c r="H100" s="420"/>
      <c r="I100" s="421"/>
      <c r="J100" s="53"/>
      <c r="L100" s="55"/>
    </row>
    <row r="101" spans="1:12" s="17" customFormat="1" ht="18.75" hidden="1" customHeight="1">
      <c r="A101" s="4"/>
      <c r="B101" s="417"/>
      <c r="C101" s="418"/>
      <c r="D101" s="422"/>
      <c r="E101" s="423"/>
      <c r="F101" s="423"/>
      <c r="G101" s="423"/>
      <c r="H101" s="423"/>
      <c r="I101" s="424"/>
      <c r="J101" s="53"/>
      <c r="L101" s="55"/>
    </row>
    <row r="102" spans="1:12" s="17" customFormat="1" ht="19.5" hidden="1" thickBot="1">
      <c r="A102" s="4"/>
      <c r="B102" s="482" t="s">
        <v>1235</v>
      </c>
      <c r="C102" s="483"/>
      <c r="D102" s="484"/>
      <c r="E102" s="485"/>
      <c r="F102" s="485"/>
      <c r="G102" s="485"/>
      <c r="H102" s="485"/>
      <c r="I102" s="486"/>
      <c r="J102" s="53"/>
      <c r="L102" s="55"/>
    </row>
    <row r="103" spans="1:12" s="17" customFormat="1" ht="18.75" hidden="1">
      <c r="A103" s="4"/>
      <c r="B103" s="471" t="s">
        <v>1236</v>
      </c>
      <c r="C103" s="472"/>
      <c r="D103" s="472"/>
      <c r="E103" s="472"/>
      <c r="F103" s="472"/>
      <c r="G103" s="472"/>
      <c r="H103" s="472"/>
      <c r="I103" s="473"/>
      <c r="J103" s="53"/>
      <c r="L103" s="55"/>
    </row>
    <row r="104" spans="1:12" s="17" customFormat="1" ht="19.5" hidden="1" thickBot="1">
      <c r="A104" s="4"/>
      <c r="B104" s="46" t="s">
        <v>1240</v>
      </c>
      <c r="C104" s="47" t="s">
        <v>16</v>
      </c>
      <c r="D104" s="47" t="s">
        <v>1241</v>
      </c>
      <c r="E104" s="474" t="s">
        <v>1237</v>
      </c>
      <c r="F104" s="475"/>
      <c r="G104" s="47" t="s">
        <v>1242</v>
      </c>
      <c r="H104" s="47" t="s">
        <v>47</v>
      </c>
      <c r="I104" s="48" t="s">
        <v>1238</v>
      </c>
      <c r="J104" s="53"/>
      <c r="L104" s="55"/>
    </row>
    <row r="105" spans="1:12" s="17" customFormat="1" ht="19.5" hidden="1" customHeight="1" thickTop="1">
      <c r="A105" s="4"/>
      <c r="B105" s="476">
        <v>1</v>
      </c>
      <c r="C105" s="477"/>
      <c r="D105" s="477" t="str">
        <f>IF(C105&gt;0,VLOOKUP(C105,男子登録情報!$A$2:$H$1688,2,0),"")</f>
        <v/>
      </c>
      <c r="E105" s="478" t="str">
        <f>IF(C105&gt;0,VLOOKUP(C105,男子登録情報!$A$2:$H$1688,3,0),"")</f>
        <v/>
      </c>
      <c r="F105" s="479"/>
      <c r="G105" s="477" t="str">
        <f>IF(C105&gt;0,VLOOKUP(C105,男子登録情報!$A$2:$H$1688,4,0),"")</f>
        <v/>
      </c>
      <c r="H105" s="477" t="str">
        <f>IF(C105&gt;0,VLOOKUP(C105,男子登録情報!$A$2:$H$1688,8,0),"")</f>
        <v/>
      </c>
      <c r="I105" s="481" t="str">
        <f>IF(C105&gt;0,VLOOKUP(C105,男子登録情報!$A$2:$H$1688,5,0),"")</f>
        <v/>
      </c>
      <c r="J105" s="53"/>
      <c r="L105" s="55"/>
    </row>
    <row r="106" spans="1:12" s="17" customFormat="1" ht="18.75" hidden="1" customHeight="1">
      <c r="A106" s="4"/>
      <c r="B106" s="444"/>
      <c r="C106" s="439"/>
      <c r="D106" s="439"/>
      <c r="E106" s="422"/>
      <c r="F106" s="480"/>
      <c r="G106" s="439"/>
      <c r="H106" s="439"/>
      <c r="I106" s="427"/>
      <c r="J106" s="53"/>
      <c r="L106" s="55"/>
    </row>
    <row r="107" spans="1:12" s="17" customFormat="1" ht="18.75" hidden="1" customHeight="1">
      <c r="A107" s="4"/>
      <c r="B107" s="487">
        <v>2</v>
      </c>
      <c r="C107" s="488"/>
      <c r="D107" s="488" t="str">
        <f>IF(C107,VLOOKUP(C107,男子登録情報!$A$2:$H$1688,2,0),"")</f>
        <v/>
      </c>
      <c r="E107" s="419" t="str">
        <f>IF(C107&gt;0,VLOOKUP(C107,男子登録情報!$A$2:$H$1688,3,0),"")</f>
        <v/>
      </c>
      <c r="F107" s="489"/>
      <c r="G107" s="488" t="str">
        <f>IF(C107&gt;0,VLOOKUP(C107,男子登録情報!$A$2:$H$1688,4,0),"")</f>
        <v/>
      </c>
      <c r="H107" s="488" t="str">
        <f>IF(C107&gt;0,VLOOKUP(C107,男子登録情報!$A$2:$H$1688,8,0),"")</f>
        <v/>
      </c>
      <c r="I107" s="449" t="str">
        <f>IF(C107&gt;0,VLOOKUP(C107,男子登録情報!$A$2:$H$1688,5,0),"")</f>
        <v/>
      </c>
      <c r="J107" s="53"/>
      <c r="L107" s="55"/>
    </row>
    <row r="108" spans="1:12" s="17" customFormat="1" ht="18.75" hidden="1" customHeight="1">
      <c r="A108" s="4"/>
      <c r="B108" s="444"/>
      <c r="C108" s="439"/>
      <c r="D108" s="439"/>
      <c r="E108" s="422"/>
      <c r="F108" s="480"/>
      <c r="G108" s="439"/>
      <c r="H108" s="439"/>
      <c r="I108" s="427"/>
      <c r="J108" s="53"/>
      <c r="L108" s="55"/>
    </row>
    <row r="109" spans="1:12" s="17" customFormat="1" ht="18.75" hidden="1" customHeight="1">
      <c r="A109" s="4"/>
      <c r="B109" s="487">
        <v>3</v>
      </c>
      <c r="C109" s="488"/>
      <c r="D109" s="488" t="str">
        <f>IF(C109,VLOOKUP(C109,男子登録情報!$A$2:$H$1688,2,0),"")</f>
        <v/>
      </c>
      <c r="E109" s="419" t="str">
        <f>IF(C109&gt;0,VLOOKUP(C109,男子登録情報!$A$2:$H$1688,3,0),"")</f>
        <v/>
      </c>
      <c r="F109" s="489"/>
      <c r="G109" s="488" t="str">
        <f>IF(C109&gt;0,VLOOKUP(C109,男子登録情報!$A$2:$H$1688,4,0),"")</f>
        <v/>
      </c>
      <c r="H109" s="488" t="str">
        <f>IF(C109&gt;0,VLOOKUP(C109,男子登録情報!$A$2:$H$1688,8,0),"")</f>
        <v/>
      </c>
      <c r="I109" s="449" t="str">
        <f>IF(C109&gt;0,VLOOKUP(C109,男子登録情報!$A$2:$H$1688,5,0),"")</f>
        <v/>
      </c>
      <c r="J109" s="53"/>
      <c r="L109" s="55"/>
    </row>
    <row r="110" spans="1:12" s="17" customFormat="1" ht="18.75" hidden="1" customHeight="1">
      <c r="A110" s="4"/>
      <c r="B110" s="444"/>
      <c r="C110" s="439"/>
      <c r="D110" s="439"/>
      <c r="E110" s="422"/>
      <c r="F110" s="480"/>
      <c r="G110" s="439"/>
      <c r="H110" s="439"/>
      <c r="I110" s="427"/>
      <c r="J110" s="53"/>
      <c r="L110" s="55"/>
    </row>
    <row r="111" spans="1:12" s="17" customFormat="1" ht="18.75" hidden="1" customHeight="1">
      <c r="A111" s="4"/>
      <c r="B111" s="487">
        <v>4</v>
      </c>
      <c r="C111" s="488"/>
      <c r="D111" s="488" t="str">
        <f>IF(C111,VLOOKUP(C111,男子登録情報!$A$2:$H$1688,2,0),"")</f>
        <v/>
      </c>
      <c r="E111" s="419" t="str">
        <f>IF(C111&gt;0,VLOOKUP(C111,男子登録情報!$A$2:$H$1688,3,0),"")</f>
        <v/>
      </c>
      <c r="F111" s="489"/>
      <c r="G111" s="488" t="str">
        <f>IF(C111&gt;0,VLOOKUP(C111,男子登録情報!$A$2:$H$1688,4,0),"")</f>
        <v/>
      </c>
      <c r="H111" s="488" t="str">
        <f>IF(C111&gt;0,VLOOKUP(C111,男子登録情報!$A$2:$H$1688,8,0),"")</f>
        <v/>
      </c>
      <c r="I111" s="449" t="str">
        <f>IF(C111&gt;0,VLOOKUP(C111,男子登録情報!$A$2:$H$1688,5,0),"")</f>
        <v/>
      </c>
      <c r="J111" s="53"/>
      <c r="L111" s="55"/>
    </row>
    <row r="112" spans="1:12" s="17" customFormat="1" ht="18.75" hidden="1" customHeight="1">
      <c r="A112" s="4"/>
      <c r="B112" s="444"/>
      <c r="C112" s="439"/>
      <c r="D112" s="439"/>
      <c r="E112" s="422"/>
      <c r="F112" s="480"/>
      <c r="G112" s="439"/>
      <c r="H112" s="439"/>
      <c r="I112" s="427"/>
      <c r="J112" s="53"/>
      <c r="L112" s="55"/>
    </row>
    <row r="113" spans="1:12" s="17" customFormat="1" ht="18.75" hidden="1" customHeight="1">
      <c r="A113" s="4"/>
      <c r="B113" s="487">
        <v>5</v>
      </c>
      <c r="C113" s="488"/>
      <c r="D113" s="488" t="str">
        <f>IF(C113,VLOOKUP(C113,男子登録情報!$A$2:$H$1688,2,0),"")</f>
        <v/>
      </c>
      <c r="E113" s="419" t="str">
        <f>IF(C113&gt;0,VLOOKUP(C113,男子登録情報!$A$2:$H$1688,3,0),"")</f>
        <v/>
      </c>
      <c r="F113" s="489"/>
      <c r="G113" s="488" t="str">
        <f>IF(C113&gt;0,VLOOKUP(C113,男子登録情報!$A$2:$H$1688,4,0),"")</f>
        <v/>
      </c>
      <c r="H113" s="488" t="str">
        <f>IF(C113&gt;0,VLOOKUP(C113,男子登録情報!$A$2:$H$1688,8,0),"")</f>
        <v/>
      </c>
      <c r="I113" s="449" t="str">
        <f>IF(C113&gt;0,VLOOKUP(C113,男子登録情報!$A$2:$H$1688,5,0),"")</f>
        <v/>
      </c>
      <c r="J113" s="53"/>
      <c r="L113" s="55"/>
    </row>
    <row r="114" spans="1:12" s="17" customFormat="1" ht="18.75" hidden="1" customHeight="1">
      <c r="A114" s="4"/>
      <c r="B114" s="444"/>
      <c r="C114" s="439"/>
      <c r="D114" s="439"/>
      <c r="E114" s="422"/>
      <c r="F114" s="480"/>
      <c r="G114" s="439"/>
      <c r="H114" s="439"/>
      <c r="I114" s="427"/>
      <c r="J114" s="53"/>
      <c r="L114" s="55"/>
    </row>
    <row r="115" spans="1:12" s="17" customFormat="1" ht="18.75" hidden="1" customHeight="1">
      <c r="A115" s="4"/>
      <c r="B115" s="487">
        <v>6</v>
      </c>
      <c r="C115" s="488"/>
      <c r="D115" s="488" t="str">
        <f>IF(C115,VLOOKUP(C115,男子登録情報!$A$2:$H$1688,2,0),"")</f>
        <v/>
      </c>
      <c r="E115" s="419" t="str">
        <f>IF(C115&gt;0,VLOOKUP(C115,男子登録情報!$A$2:$H$1688,3,0),"")</f>
        <v/>
      </c>
      <c r="F115" s="489"/>
      <c r="G115" s="488" t="str">
        <f>IF(C115&gt;0,VLOOKUP(C115,男子登録情報!$A$2:$H$1688,4,0),"")</f>
        <v/>
      </c>
      <c r="H115" s="488" t="str">
        <f>IF(C115&gt;0,VLOOKUP(C115,男子登録情報!$A$2:$H$1688,8,0),"")</f>
        <v/>
      </c>
      <c r="I115" s="449" t="str">
        <f>IF(C115&gt;0,VLOOKUP(C115,男子登録情報!$A$2:$H$1688,5,0),"")</f>
        <v/>
      </c>
      <c r="J115" s="53"/>
      <c r="L115" s="55"/>
    </row>
    <row r="116" spans="1:12" s="17" customFormat="1" ht="19.5" hidden="1" customHeight="1" thickBot="1">
      <c r="A116" s="4"/>
      <c r="B116" s="490"/>
      <c r="C116" s="470"/>
      <c r="D116" s="470"/>
      <c r="E116" s="491"/>
      <c r="F116" s="492"/>
      <c r="G116" s="470"/>
      <c r="H116" s="470"/>
      <c r="I116" s="450"/>
      <c r="J116" s="53"/>
      <c r="L116" s="55"/>
    </row>
    <row r="117" spans="1:12" s="17" customFormat="1" ht="18.75" hidden="1">
      <c r="A117" s="4"/>
      <c r="B117" s="460" t="s">
        <v>1239</v>
      </c>
      <c r="C117" s="461"/>
      <c r="D117" s="461"/>
      <c r="E117" s="461"/>
      <c r="F117" s="461"/>
      <c r="G117" s="461"/>
      <c r="H117" s="461"/>
      <c r="I117" s="462"/>
      <c r="J117" s="53"/>
      <c r="L117" s="55"/>
    </row>
    <row r="118" spans="1:12" s="17" customFormat="1" ht="18.75" hidden="1">
      <c r="A118" s="4"/>
      <c r="B118" s="463"/>
      <c r="C118" s="464"/>
      <c r="D118" s="464"/>
      <c r="E118" s="464"/>
      <c r="F118" s="464"/>
      <c r="G118" s="464"/>
      <c r="H118" s="464"/>
      <c r="I118" s="465"/>
      <c r="J118" s="53"/>
      <c r="L118" s="55"/>
    </row>
    <row r="119" spans="1:12" s="17" customFormat="1" ht="19.5" hidden="1" thickBot="1">
      <c r="A119" s="4"/>
      <c r="B119" s="466"/>
      <c r="C119" s="467"/>
      <c r="D119" s="467"/>
      <c r="E119" s="467"/>
      <c r="F119" s="467"/>
      <c r="G119" s="467"/>
      <c r="H119" s="467"/>
      <c r="I119" s="468"/>
      <c r="J119" s="53"/>
      <c r="L119" s="55"/>
    </row>
    <row r="120" spans="1:12" s="17" customFormat="1" ht="18.75" hidden="1">
      <c r="A120" s="54"/>
      <c r="B120" s="54"/>
      <c r="C120" s="54"/>
      <c r="D120" s="54"/>
      <c r="E120" s="54"/>
      <c r="F120" s="54"/>
      <c r="G120" s="54"/>
      <c r="H120" s="54"/>
      <c r="I120" s="54"/>
      <c r="J120" s="59"/>
      <c r="L120" s="55"/>
    </row>
    <row r="121" spans="1:12" s="17" customFormat="1" ht="19.5" hidden="1" thickBot="1">
      <c r="A121" s="4"/>
      <c r="B121" s="4"/>
      <c r="C121" s="4"/>
      <c r="D121" s="4"/>
      <c r="E121" s="4"/>
      <c r="F121" s="4"/>
      <c r="G121" s="4"/>
      <c r="H121" s="4"/>
      <c r="I121" s="4"/>
      <c r="J121" s="57" t="s">
        <v>1259</v>
      </c>
      <c r="L121" s="55"/>
    </row>
    <row r="122" spans="1:12" s="17" customFormat="1" ht="18.75" hidden="1" customHeight="1">
      <c r="A122" s="4"/>
      <c r="B122" s="430" t="str">
        <f>CONCATENATE('加盟校情報&amp;大会設定'!$G$5,'加盟校情報&amp;大会設定'!$H$5,'加盟校情報&amp;大会設定'!$I$5,'加盟校情報&amp;大会設定'!$J$5,)&amp;"　男子4×400mR"</f>
        <v>第45回東海学生陸上競技秋季選手権大会　男子4×400mR</v>
      </c>
      <c r="C122" s="431"/>
      <c r="D122" s="431"/>
      <c r="E122" s="431"/>
      <c r="F122" s="431"/>
      <c r="G122" s="431"/>
      <c r="H122" s="431"/>
      <c r="I122" s="432"/>
      <c r="J122" s="53"/>
      <c r="L122" s="55"/>
    </row>
    <row r="123" spans="1:12" s="17" customFormat="1" ht="19.5" hidden="1" customHeight="1" thickBot="1">
      <c r="A123" s="4"/>
      <c r="B123" s="433"/>
      <c r="C123" s="434"/>
      <c r="D123" s="434"/>
      <c r="E123" s="434"/>
      <c r="F123" s="434"/>
      <c r="G123" s="434"/>
      <c r="H123" s="434"/>
      <c r="I123" s="435"/>
      <c r="J123" s="53"/>
      <c r="L123" s="55"/>
    </row>
    <row r="124" spans="1:12" s="17" customFormat="1" ht="18.75" hidden="1">
      <c r="A124" s="4"/>
      <c r="B124" s="408" t="s">
        <v>1243</v>
      </c>
      <c r="C124" s="409"/>
      <c r="D124" s="446" t="str">
        <f>IF(基本情報登録!$D$6&gt;0,基本情報登録!$D$6,"")</f>
        <v/>
      </c>
      <c r="E124" s="447"/>
      <c r="F124" s="447"/>
      <c r="G124" s="447"/>
      <c r="H124" s="448"/>
      <c r="I124" s="58" t="s">
        <v>1277</v>
      </c>
      <c r="J124" s="53"/>
      <c r="L124" s="55"/>
    </row>
    <row r="125" spans="1:12" s="17" customFormat="1" ht="18.75" hidden="1" customHeight="1">
      <c r="A125" s="4"/>
      <c r="B125" s="415" t="s">
        <v>1</v>
      </c>
      <c r="C125" s="416"/>
      <c r="D125" s="451" t="str">
        <f>IF(基本情報登録!$D$8&gt;0,基本情報登録!$D$8,"")</f>
        <v/>
      </c>
      <c r="E125" s="452"/>
      <c r="F125" s="452"/>
      <c r="G125" s="452"/>
      <c r="H125" s="453"/>
      <c r="I125" s="449"/>
      <c r="J125" s="53"/>
      <c r="L125" s="55"/>
    </row>
    <row r="126" spans="1:12" s="17" customFormat="1" ht="19.5" hidden="1" customHeight="1" thickBot="1">
      <c r="A126" s="4"/>
      <c r="B126" s="425"/>
      <c r="C126" s="426"/>
      <c r="D126" s="454"/>
      <c r="E126" s="455"/>
      <c r="F126" s="455"/>
      <c r="G126" s="455"/>
      <c r="H126" s="456"/>
      <c r="I126" s="450"/>
      <c r="J126" s="53"/>
      <c r="L126" s="55"/>
    </row>
    <row r="127" spans="1:12" s="17" customFormat="1" ht="18.75" hidden="1">
      <c r="A127" s="4"/>
      <c r="B127" s="408" t="s">
        <v>6407</v>
      </c>
      <c r="C127" s="409"/>
      <c r="D127" s="410"/>
      <c r="E127" s="411"/>
      <c r="F127" s="411"/>
      <c r="G127" s="411"/>
      <c r="H127" s="411"/>
      <c r="I127" s="412"/>
      <c r="J127" s="53"/>
      <c r="L127" s="55"/>
    </row>
    <row r="128" spans="1:12" s="17" customFormat="1" ht="18.75" hidden="1">
      <c r="A128" s="4"/>
      <c r="B128" s="43"/>
      <c r="C128" s="44"/>
      <c r="D128" s="45"/>
      <c r="E128" s="413" t="str">
        <f>TEXT(D127,"00000")</f>
        <v>00000</v>
      </c>
      <c r="F128" s="413"/>
      <c r="G128" s="413"/>
      <c r="H128" s="413"/>
      <c r="I128" s="414"/>
      <c r="J128" s="53"/>
      <c r="L128" s="55"/>
    </row>
    <row r="129" spans="1:12" s="17" customFormat="1" ht="18.75" hidden="1" customHeight="1">
      <c r="A129" s="4"/>
      <c r="B129" s="415" t="s">
        <v>26</v>
      </c>
      <c r="C129" s="416"/>
      <c r="D129" s="419"/>
      <c r="E129" s="420"/>
      <c r="F129" s="420"/>
      <c r="G129" s="420"/>
      <c r="H129" s="420"/>
      <c r="I129" s="421"/>
      <c r="J129" s="53"/>
      <c r="L129" s="55"/>
    </row>
    <row r="130" spans="1:12" s="17" customFormat="1" ht="18.75" hidden="1" customHeight="1">
      <c r="A130" s="4"/>
      <c r="B130" s="417"/>
      <c r="C130" s="418"/>
      <c r="D130" s="422"/>
      <c r="E130" s="423"/>
      <c r="F130" s="423"/>
      <c r="G130" s="423"/>
      <c r="H130" s="423"/>
      <c r="I130" s="424"/>
      <c r="J130" s="53"/>
      <c r="L130" s="55"/>
    </row>
    <row r="131" spans="1:12" s="17" customFormat="1" ht="19.5" hidden="1" thickBot="1">
      <c r="A131" s="4"/>
      <c r="B131" s="482" t="s">
        <v>1235</v>
      </c>
      <c r="C131" s="483"/>
      <c r="D131" s="484"/>
      <c r="E131" s="485"/>
      <c r="F131" s="485"/>
      <c r="G131" s="485"/>
      <c r="H131" s="485"/>
      <c r="I131" s="486"/>
      <c r="J131" s="53"/>
      <c r="L131" s="55"/>
    </row>
    <row r="132" spans="1:12" s="17" customFormat="1" ht="18.75" hidden="1">
      <c r="A132" s="4"/>
      <c r="B132" s="471" t="s">
        <v>1236</v>
      </c>
      <c r="C132" s="472"/>
      <c r="D132" s="472"/>
      <c r="E132" s="472"/>
      <c r="F132" s="472"/>
      <c r="G132" s="472"/>
      <c r="H132" s="472"/>
      <c r="I132" s="473"/>
      <c r="J132" s="53"/>
      <c r="L132" s="55"/>
    </row>
    <row r="133" spans="1:12" s="17" customFormat="1" ht="19.5" hidden="1" thickBot="1">
      <c r="A133" s="4"/>
      <c r="B133" s="46" t="s">
        <v>1240</v>
      </c>
      <c r="C133" s="47" t="s">
        <v>16</v>
      </c>
      <c r="D133" s="47" t="s">
        <v>1241</v>
      </c>
      <c r="E133" s="474" t="s">
        <v>1237</v>
      </c>
      <c r="F133" s="475"/>
      <c r="G133" s="47" t="s">
        <v>1242</v>
      </c>
      <c r="H133" s="47" t="s">
        <v>47</v>
      </c>
      <c r="I133" s="48" t="s">
        <v>1238</v>
      </c>
      <c r="J133" s="53"/>
      <c r="L133" s="55"/>
    </row>
    <row r="134" spans="1:12" s="17" customFormat="1" ht="19.5" hidden="1" customHeight="1" thickTop="1">
      <c r="A134" s="4"/>
      <c r="B134" s="476">
        <v>1</v>
      </c>
      <c r="C134" s="477"/>
      <c r="D134" s="477" t="str">
        <f>IF(C134&gt;0,VLOOKUP(C134,男子登録情報!$A$2:$H$1688,2,0),"")</f>
        <v/>
      </c>
      <c r="E134" s="478" t="str">
        <f>IF(C134&gt;0,VLOOKUP(C134,男子登録情報!$A$2:$H$1688,3,0),"")</f>
        <v/>
      </c>
      <c r="F134" s="479"/>
      <c r="G134" s="477" t="str">
        <f>IF(C134&gt;0,VLOOKUP(C134,男子登録情報!$A$2:$H$1688,4,0),"")</f>
        <v/>
      </c>
      <c r="H134" s="477" t="str">
        <f>IF(C134&gt;0,VLOOKUP(C134,男子登録情報!$A$2:$H$1688,8,0),"")</f>
        <v/>
      </c>
      <c r="I134" s="481" t="str">
        <f>IF(C134&gt;0,VLOOKUP(C134,男子登録情報!$A$2:$H$1688,5,0),"")</f>
        <v/>
      </c>
      <c r="J134" s="53"/>
      <c r="L134" s="55"/>
    </row>
    <row r="135" spans="1:12" s="17" customFormat="1" ht="18.75" hidden="1" customHeight="1">
      <c r="A135" s="4"/>
      <c r="B135" s="444"/>
      <c r="C135" s="439"/>
      <c r="D135" s="439"/>
      <c r="E135" s="422"/>
      <c r="F135" s="480"/>
      <c r="G135" s="439"/>
      <c r="H135" s="439"/>
      <c r="I135" s="427"/>
      <c r="J135" s="53"/>
      <c r="L135" s="55"/>
    </row>
    <row r="136" spans="1:12" s="17" customFormat="1" ht="18.75" hidden="1" customHeight="1">
      <c r="A136" s="4"/>
      <c r="B136" s="487">
        <v>2</v>
      </c>
      <c r="C136" s="488"/>
      <c r="D136" s="488" t="str">
        <f>IF(C136,VLOOKUP(C136,男子登録情報!$A$2:$H$1688,2,0),"")</f>
        <v/>
      </c>
      <c r="E136" s="419" t="str">
        <f>IF(C136&gt;0,VLOOKUP(C136,男子登録情報!$A$2:$H$1688,3,0),"")</f>
        <v/>
      </c>
      <c r="F136" s="489"/>
      <c r="G136" s="488" t="str">
        <f>IF(C136&gt;0,VLOOKUP(C136,男子登録情報!$A$2:$H$1688,4,0),"")</f>
        <v/>
      </c>
      <c r="H136" s="488" t="str">
        <f>IF(C136&gt;0,VLOOKUP(C136,男子登録情報!$A$2:$H$1688,8,0),"")</f>
        <v/>
      </c>
      <c r="I136" s="449" t="str">
        <f>IF(C136&gt;0,VLOOKUP(C136,男子登録情報!$A$2:$H$1688,5,0),"")</f>
        <v/>
      </c>
      <c r="J136" s="53"/>
      <c r="L136" s="55"/>
    </row>
    <row r="137" spans="1:12" s="17" customFormat="1" ht="18.75" hidden="1" customHeight="1">
      <c r="A137" s="4"/>
      <c r="B137" s="444"/>
      <c r="C137" s="439"/>
      <c r="D137" s="439"/>
      <c r="E137" s="422"/>
      <c r="F137" s="480"/>
      <c r="G137" s="439"/>
      <c r="H137" s="439"/>
      <c r="I137" s="427"/>
      <c r="J137" s="53"/>
      <c r="L137" s="55"/>
    </row>
    <row r="138" spans="1:12" s="17" customFormat="1" ht="18.75" hidden="1" customHeight="1">
      <c r="A138" s="4"/>
      <c r="B138" s="487">
        <v>3</v>
      </c>
      <c r="C138" s="488"/>
      <c r="D138" s="488" t="str">
        <f>IF(C138,VLOOKUP(C138,男子登録情報!$A$2:$H$1688,2,0),"")</f>
        <v/>
      </c>
      <c r="E138" s="419" t="str">
        <f>IF(C138&gt;0,VLOOKUP(C138,男子登録情報!$A$2:$H$1688,3,0),"")</f>
        <v/>
      </c>
      <c r="F138" s="489"/>
      <c r="G138" s="488" t="str">
        <f>IF(C138&gt;0,VLOOKUP(C138,男子登録情報!$A$2:$H$1688,4,0),"")</f>
        <v/>
      </c>
      <c r="H138" s="488" t="str">
        <f>IF(C138&gt;0,VLOOKUP(C138,男子登録情報!$A$2:$H$1688,8,0),"")</f>
        <v/>
      </c>
      <c r="I138" s="449" t="str">
        <f>IF(C138&gt;0,VLOOKUP(C138,男子登録情報!$A$2:$H$1688,5,0),"")</f>
        <v/>
      </c>
      <c r="J138" s="53"/>
      <c r="L138" s="55"/>
    </row>
    <row r="139" spans="1:12" s="17" customFormat="1" ht="18.75" hidden="1" customHeight="1">
      <c r="A139" s="4"/>
      <c r="B139" s="444"/>
      <c r="C139" s="439"/>
      <c r="D139" s="439"/>
      <c r="E139" s="422"/>
      <c r="F139" s="480"/>
      <c r="G139" s="439"/>
      <c r="H139" s="439"/>
      <c r="I139" s="427"/>
      <c r="J139" s="53"/>
      <c r="L139" s="55"/>
    </row>
    <row r="140" spans="1:12" s="17" customFormat="1" ht="18.75" hidden="1" customHeight="1">
      <c r="A140" s="4"/>
      <c r="B140" s="487">
        <v>4</v>
      </c>
      <c r="C140" s="488"/>
      <c r="D140" s="488" t="str">
        <f>IF(C140,VLOOKUP(C140,男子登録情報!$A$2:$H$1688,2,0),"")</f>
        <v/>
      </c>
      <c r="E140" s="419" t="str">
        <f>IF(C140&gt;0,VLOOKUP(C140,男子登録情報!$A$2:$H$1688,3,0),"")</f>
        <v/>
      </c>
      <c r="F140" s="489"/>
      <c r="G140" s="488" t="str">
        <f>IF(C140&gt;0,VLOOKUP(C140,男子登録情報!$A$2:$H$1688,4,0),"")</f>
        <v/>
      </c>
      <c r="H140" s="488" t="str">
        <f>IF(C140&gt;0,VLOOKUP(C140,男子登録情報!$A$2:$H$1688,8,0),"")</f>
        <v/>
      </c>
      <c r="I140" s="449" t="str">
        <f>IF(C140&gt;0,VLOOKUP(C140,男子登録情報!$A$2:$H$1688,5,0),"")</f>
        <v/>
      </c>
      <c r="J140" s="53"/>
      <c r="L140" s="55"/>
    </row>
    <row r="141" spans="1:12" s="17" customFormat="1" ht="18.75" hidden="1" customHeight="1">
      <c r="A141" s="4"/>
      <c r="B141" s="444"/>
      <c r="C141" s="439"/>
      <c r="D141" s="439"/>
      <c r="E141" s="422"/>
      <c r="F141" s="480"/>
      <c r="G141" s="439"/>
      <c r="H141" s="439"/>
      <c r="I141" s="427"/>
      <c r="J141" s="53"/>
      <c r="L141" s="55"/>
    </row>
    <row r="142" spans="1:12" s="17" customFormat="1" ht="18.75" hidden="1" customHeight="1">
      <c r="A142" s="4"/>
      <c r="B142" s="487">
        <v>5</v>
      </c>
      <c r="C142" s="488"/>
      <c r="D142" s="488" t="str">
        <f>IF(C142,VLOOKUP(C142,男子登録情報!$A$2:$H$1688,2,0),"")</f>
        <v/>
      </c>
      <c r="E142" s="419" t="str">
        <f>IF(C142&gt;0,VLOOKUP(C142,男子登録情報!$A$2:$H$1688,3,0),"")</f>
        <v/>
      </c>
      <c r="F142" s="489"/>
      <c r="G142" s="488" t="str">
        <f>IF(C142&gt;0,VLOOKUP(C142,男子登録情報!$A$2:$H$1688,4,0),"")</f>
        <v/>
      </c>
      <c r="H142" s="488" t="str">
        <f>IF(C142&gt;0,VLOOKUP(C142,男子登録情報!$A$2:$H$1688,8,0),"")</f>
        <v/>
      </c>
      <c r="I142" s="449" t="str">
        <f>IF(C142&gt;0,VLOOKUP(C142,男子登録情報!$A$2:$H$1688,5,0),"")</f>
        <v/>
      </c>
      <c r="J142" s="53"/>
      <c r="L142" s="55"/>
    </row>
    <row r="143" spans="1:12" s="17" customFormat="1" ht="18.75" hidden="1" customHeight="1">
      <c r="A143" s="4"/>
      <c r="B143" s="444"/>
      <c r="C143" s="439"/>
      <c r="D143" s="439"/>
      <c r="E143" s="422"/>
      <c r="F143" s="480"/>
      <c r="G143" s="439"/>
      <c r="H143" s="439"/>
      <c r="I143" s="427"/>
      <c r="J143" s="53"/>
      <c r="L143" s="55"/>
    </row>
    <row r="144" spans="1:12" s="17" customFormat="1" ht="18.75" hidden="1" customHeight="1">
      <c r="A144" s="4"/>
      <c r="B144" s="487">
        <v>6</v>
      </c>
      <c r="C144" s="488"/>
      <c r="D144" s="488" t="str">
        <f>IF(C144,VLOOKUP(C144,男子登録情報!$A$2:$H$1688,2,0),"")</f>
        <v/>
      </c>
      <c r="E144" s="419" t="str">
        <f>IF(C144&gt;0,VLOOKUP(C144,男子登録情報!$A$2:$H$1688,3,0),"")</f>
        <v/>
      </c>
      <c r="F144" s="489"/>
      <c r="G144" s="488" t="str">
        <f>IF(C144&gt;0,VLOOKUP(C144,男子登録情報!$A$2:$H$1688,4,0),"")</f>
        <v/>
      </c>
      <c r="H144" s="488" t="str">
        <f>IF(C144&gt;0,VLOOKUP(C144,男子登録情報!$A$2:$H$1688,8,0),"")</f>
        <v/>
      </c>
      <c r="I144" s="449" t="str">
        <f>IF(C144&gt;0,VLOOKUP(C144,男子登録情報!$A$2:$H$1688,5,0),"")</f>
        <v/>
      </c>
      <c r="J144" s="53"/>
      <c r="L144" s="55"/>
    </row>
    <row r="145" spans="1:12" s="17" customFormat="1" ht="19.5" hidden="1" customHeight="1" thickBot="1">
      <c r="A145" s="4"/>
      <c r="B145" s="490"/>
      <c r="C145" s="470"/>
      <c r="D145" s="470"/>
      <c r="E145" s="491"/>
      <c r="F145" s="492"/>
      <c r="G145" s="470"/>
      <c r="H145" s="470"/>
      <c r="I145" s="450"/>
      <c r="J145" s="53"/>
      <c r="L145" s="55"/>
    </row>
    <row r="146" spans="1:12" s="17" customFormat="1" ht="18.75" hidden="1">
      <c r="A146" s="4"/>
      <c r="B146" s="460" t="s">
        <v>1239</v>
      </c>
      <c r="C146" s="461"/>
      <c r="D146" s="461"/>
      <c r="E146" s="461"/>
      <c r="F146" s="461"/>
      <c r="G146" s="461"/>
      <c r="H146" s="461"/>
      <c r="I146" s="462"/>
      <c r="J146" s="53"/>
      <c r="L146" s="55"/>
    </row>
    <row r="147" spans="1:12" s="17" customFormat="1" ht="18.75" hidden="1">
      <c r="A147" s="4"/>
      <c r="B147" s="463"/>
      <c r="C147" s="464"/>
      <c r="D147" s="464"/>
      <c r="E147" s="464"/>
      <c r="F147" s="464"/>
      <c r="G147" s="464"/>
      <c r="H147" s="464"/>
      <c r="I147" s="465"/>
      <c r="J147" s="53"/>
      <c r="L147" s="55"/>
    </row>
    <row r="148" spans="1:12" s="17" customFormat="1" ht="19.5" hidden="1" thickBot="1">
      <c r="A148" s="4"/>
      <c r="B148" s="466"/>
      <c r="C148" s="467"/>
      <c r="D148" s="467"/>
      <c r="E148" s="467"/>
      <c r="F148" s="467"/>
      <c r="G148" s="467"/>
      <c r="H148" s="467"/>
      <c r="I148" s="468"/>
      <c r="J148" s="53"/>
      <c r="L148" s="55"/>
    </row>
    <row r="149" spans="1:12" s="17" customFormat="1" ht="18.75" hidden="1">
      <c r="A149" s="54"/>
      <c r="B149" s="54"/>
      <c r="C149" s="54"/>
      <c r="D149" s="54"/>
      <c r="E149" s="54"/>
      <c r="F149" s="54"/>
      <c r="G149" s="54"/>
      <c r="H149" s="54"/>
      <c r="I149" s="54"/>
      <c r="J149" s="59"/>
      <c r="L149" s="55"/>
    </row>
    <row r="150" spans="1:12" s="17" customFormat="1" ht="19.5" hidden="1" thickBot="1">
      <c r="A150" s="4"/>
      <c r="B150" s="4"/>
      <c r="C150" s="4"/>
      <c r="D150" s="4"/>
      <c r="E150" s="4"/>
      <c r="F150" s="4"/>
      <c r="G150" s="4"/>
      <c r="H150" s="4"/>
      <c r="I150" s="4"/>
      <c r="J150" s="57" t="s">
        <v>1260</v>
      </c>
      <c r="L150" s="55"/>
    </row>
    <row r="151" spans="1:12" s="17" customFormat="1" ht="18.75" hidden="1" customHeight="1">
      <c r="A151" s="4"/>
      <c r="B151" s="430" t="str">
        <f>CONCATENATE('加盟校情報&amp;大会設定'!$G$5,'加盟校情報&amp;大会設定'!$H$5,'加盟校情報&amp;大会設定'!$I$5,'加盟校情報&amp;大会設定'!$J$5,)&amp;"　男子4×400mR"</f>
        <v>第45回東海学生陸上競技秋季選手権大会　男子4×400mR</v>
      </c>
      <c r="C151" s="431"/>
      <c r="D151" s="431"/>
      <c r="E151" s="431"/>
      <c r="F151" s="431"/>
      <c r="G151" s="431"/>
      <c r="H151" s="431"/>
      <c r="I151" s="432"/>
      <c r="J151" s="53"/>
      <c r="L151" s="55"/>
    </row>
    <row r="152" spans="1:12" s="17" customFormat="1" ht="19.5" hidden="1" customHeight="1" thickBot="1">
      <c r="A152" s="4"/>
      <c r="B152" s="433"/>
      <c r="C152" s="434"/>
      <c r="D152" s="434"/>
      <c r="E152" s="434"/>
      <c r="F152" s="434"/>
      <c r="G152" s="434"/>
      <c r="H152" s="434"/>
      <c r="I152" s="435"/>
      <c r="J152" s="53"/>
      <c r="L152" s="55"/>
    </row>
    <row r="153" spans="1:12" s="17" customFormat="1" ht="18.75" hidden="1">
      <c r="A153" s="4"/>
      <c r="B153" s="408" t="s">
        <v>1243</v>
      </c>
      <c r="C153" s="409"/>
      <c r="D153" s="446" t="str">
        <f>IF(基本情報登録!$D$6&gt;0,基本情報登録!$D$6,"")</f>
        <v/>
      </c>
      <c r="E153" s="447"/>
      <c r="F153" s="447"/>
      <c r="G153" s="447"/>
      <c r="H153" s="448"/>
      <c r="I153" s="58" t="s">
        <v>1277</v>
      </c>
      <c r="J153" s="53"/>
      <c r="L153" s="55"/>
    </row>
    <row r="154" spans="1:12" s="17" customFormat="1" ht="18.75" hidden="1" customHeight="1">
      <c r="A154" s="4"/>
      <c r="B154" s="415" t="s">
        <v>1</v>
      </c>
      <c r="C154" s="416"/>
      <c r="D154" s="451" t="str">
        <f>IF(基本情報登録!$D$8&gt;0,基本情報登録!$D$8,"")</f>
        <v/>
      </c>
      <c r="E154" s="452"/>
      <c r="F154" s="452"/>
      <c r="G154" s="452"/>
      <c r="H154" s="453"/>
      <c r="I154" s="449"/>
      <c r="J154" s="53"/>
      <c r="L154" s="55"/>
    </row>
    <row r="155" spans="1:12" s="17" customFormat="1" ht="19.5" hidden="1" customHeight="1" thickBot="1">
      <c r="A155" s="4"/>
      <c r="B155" s="425"/>
      <c r="C155" s="426"/>
      <c r="D155" s="454"/>
      <c r="E155" s="455"/>
      <c r="F155" s="455"/>
      <c r="G155" s="455"/>
      <c r="H155" s="456"/>
      <c r="I155" s="450"/>
      <c r="J155" s="53"/>
      <c r="L155" s="55"/>
    </row>
    <row r="156" spans="1:12" s="17" customFormat="1" ht="18.75" hidden="1">
      <c r="A156" s="4"/>
      <c r="B156" s="408" t="s">
        <v>6407</v>
      </c>
      <c r="C156" s="409"/>
      <c r="D156" s="410"/>
      <c r="E156" s="411"/>
      <c r="F156" s="411"/>
      <c r="G156" s="411"/>
      <c r="H156" s="411"/>
      <c r="I156" s="412"/>
      <c r="J156" s="53"/>
      <c r="L156" s="55"/>
    </row>
    <row r="157" spans="1:12" s="17" customFormat="1" ht="18.75" hidden="1">
      <c r="A157" s="4"/>
      <c r="B157" s="43"/>
      <c r="C157" s="44"/>
      <c r="D157" s="45"/>
      <c r="E157" s="413" t="str">
        <f>TEXT(D156,"00000")</f>
        <v>00000</v>
      </c>
      <c r="F157" s="413"/>
      <c r="G157" s="413"/>
      <c r="H157" s="413"/>
      <c r="I157" s="414"/>
      <c r="J157" s="53"/>
      <c r="L157" s="55"/>
    </row>
    <row r="158" spans="1:12" s="17" customFormat="1" ht="18.75" hidden="1" customHeight="1">
      <c r="A158" s="4"/>
      <c r="B158" s="415" t="s">
        <v>26</v>
      </c>
      <c r="C158" s="416"/>
      <c r="D158" s="419"/>
      <c r="E158" s="420"/>
      <c r="F158" s="420"/>
      <c r="G158" s="420"/>
      <c r="H158" s="420"/>
      <c r="I158" s="421"/>
      <c r="J158" s="53"/>
      <c r="L158" s="55"/>
    </row>
    <row r="159" spans="1:12" s="17" customFormat="1" ht="18.75" hidden="1" customHeight="1">
      <c r="A159" s="4"/>
      <c r="B159" s="417"/>
      <c r="C159" s="418"/>
      <c r="D159" s="422"/>
      <c r="E159" s="423"/>
      <c r="F159" s="423"/>
      <c r="G159" s="423"/>
      <c r="H159" s="423"/>
      <c r="I159" s="424"/>
      <c r="J159" s="53"/>
      <c r="L159" s="55"/>
    </row>
    <row r="160" spans="1:12" s="17" customFormat="1" ht="19.5" hidden="1" thickBot="1">
      <c r="A160" s="4"/>
      <c r="B160" s="482" t="s">
        <v>1235</v>
      </c>
      <c r="C160" s="483"/>
      <c r="D160" s="484"/>
      <c r="E160" s="485"/>
      <c r="F160" s="485"/>
      <c r="G160" s="485"/>
      <c r="H160" s="485"/>
      <c r="I160" s="486"/>
      <c r="J160" s="53"/>
      <c r="L160" s="55"/>
    </row>
    <row r="161" spans="1:12" s="17" customFormat="1" ht="18.75" hidden="1">
      <c r="A161" s="4"/>
      <c r="B161" s="471" t="s">
        <v>1236</v>
      </c>
      <c r="C161" s="472"/>
      <c r="D161" s="472"/>
      <c r="E161" s="472"/>
      <c r="F161" s="472"/>
      <c r="G161" s="472"/>
      <c r="H161" s="472"/>
      <c r="I161" s="473"/>
      <c r="J161" s="53"/>
      <c r="L161" s="55"/>
    </row>
    <row r="162" spans="1:12" s="17" customFormat="1" ht="19.5" hidden="1" thickBot="1">
      <c r="A162" s="4"/>
      <c r="B162" s="46" t="s">
        <v>1240</v>
      </c>
      <c r="C162" s="47" t="s">
        <v>16</v>
      </c>
      <c r="D162" s="47" t="s">
        <v>1241</v>
      </c>
      <c r="E162" s="474" t="s">
        <v>1237</v>
      </c>
      <c r="F162" s="475"/>
      <c r="G162" s="47" t="s">
        <v>1242</v>
      </c>
      <c r="H162" s="47" t="s">
        <v>47</v>
      </c>
      <c r="I162" s="48" t="s">
        <v>1238</v>
      </c>
      <c r="J162" s="53"/>
      <c r="L162" s="55"/>
    </row>
    <row r="163" spans="1:12" s="17" customFormat="1" ht="19.5" hidden="1" customHeight="1" thickTop="1">
      <c r="A163" s="4"/>
      <c r="B163" s="476">
        <v>1</v>
      </c>
      <c r="C163" s="477"/>
      <c r="D163" s="477" t="str">
        <f>IF(C163&gt;0,VLOOKUP(C163,男子登録情報!$A$2:$H$1688,2,0),"")</f>
        <v/>
      </c>
      <c r="E163" s="478" t="str">
        <f>IF(C163&gt;0,VLOOKUP(C163,男子登録情報!$A$2:$H$1688,3,0),"")</f>
        <v/>
      </c>
      <c r="F163" s="479"/>
      <c r="G163" s="477" t="str">
        <f>IF(C163&gt;0,VLOOKUP(C163,男子登録情報!$A$2:$H$1688,4,0),"")</f>
        <v/>
      </c>
      <c r="H163" s="477" t="str">
        <f>IF(C163&gt;0,VLOOKUP(C163,男子登録情報!$A$2:$H$1688,8,0),"")</f>
        <v/>
      </c>
      <c r="I163" s="481" t="str">
        <f>IF(C163&gt;0,VLOOKUP(C163,男子登録情報!$A$2:$H$1688,5,0),"")</f>
        <v/>
      </c>
      <c r="J163" s="53"/>
      <c r="L163" s="55"/>
    </row>
    <row r="164" spans="1:12" s="17" customFormat="1" ht="18.75" hidden="1" customHeight="1">
      <c r="A164" s="4"/>
      <c r="B164" s="444"/>
      <c r="C164" s="439"/>
      <c r="D164" s="439"/>
      <c r="E164" s="422"/>
      <c r="F164" s="480"/>
      <c r="G164" s="439"/>
      <c r="H164" s="439"/>
      <c r="I164" s="427"/>
      <c r="J164" s="53"/>
      <c r="L164" s="55"/>
    </row>
    <row r="165" spans="1:12" s="17" customFormat="1" ht="18.75" hidden="1" customHeight="1">
      <c r="A165" s="4"/>
      <c r="B165" s="487">
        <v>2</v>
      </c>
      <c r="C165" s="488"/>
      <c r="D165" s="488" t="str">
        <f>IF(C165,VLOOKUP(C165,男子登録情報!$A$2:$H$1688,2,0),"")</f>
        <v/>
      </c>
      <c r="E165" s="419" t="str">
        <f>IF(C165&gt;0,VLOOKUP(C165,男子登録情報!$A$2:$H$1688,3,0),"")</f>
        <v/>
      </c>
      <c r="F165" s="489"/>
      <c r="G165" s="488" t="str">
        <f>IF(C165&gt;0,VLOOKUP(C165,男子登録情報!$A$2:$H$1688,4,0),"")</f>
        <v/>
      </c>
      <c r="H165" s="488" t="str">
        <f>IF(C165&gt;0,VLOOKUP(C165,男子登録情報!$A$2:$H$1688,8,0),"")</f>
        <v/>
      </c>
      <c r="I165" s="449" t="str">
        <f>IF(C165&gt;0,VLOOKUP(C165,男子登録情報!$A$2:$H$1688,5,0),"")</f>
        <v/>
      </c>
      <c r="J165" s="53"/>
      <c r="L165" s="55"/>
    </row>
    <row r="166" spans="1:12" s="17" customFormat="1" ht="18.75" hidden="1" customHeight="1">
      <c r="A166" s="4"/>
      <c r="B166" s="444"/>
      <c r="C166" s="439"/>
      <c r="D166" s="439"/>
      <c r="E166" s="422"/>
      <c r="F166" s="480"/>
      <c r="G166" s="439"/>
      <c r="H166" s="439"/>
      <c r="I166" s="427"/>
      <c r="J166" s="53"/>
      <c r="L166" s="55"/>
    </row>
    <row r="167" spans="1:12" s="17" customFormat="1" ht="18.75" hidden="1" customHeight="1">
      <c r="A167" s="4"/>
      <c r="B167" s="487">
        <v>3</v>
      </c>
      <c r="C167" s="488"/>
      <c r="D167" s="488" t="str">
        <f>IF(C167,VLOOKUP(C167,男子登録情報!$A$2:$H$1688,2,0),"")</f>
        <v/>
      </c>
      <c r="E167" s="419" t="str">
        <f>IF(C167&gt;0,VLOOKUP(C167,男子登録情報!$A$2:$H$1688,3,0),"")</f>
        <v/>
      </c>
      <c r="F167" s="489"/>
      <c r="G167" s="488" t="str">
        <f>IF(C167&gt;0,VLOOKUP(C167,男子登録情報!$A$2:$H$1688,4,0),"")</f>
        <v/>
      </c>
      <c r="H167" s="488" t="str">
        <f>IF(C167&gt;0,VLOOKUP(C167,男子登録情報!$A$2:$H$1688,8,0),"")</f>
        <v/>
      </c>
      <c r="I167" s="449" t="str">
        <f>IF(C167&gt;0,VLOOKUP(C167,男子登録情報!$A$2:$H$1688,5,0),"")</f>
        <v/>
      </c>
      <c r="J167" s="53"/>
      <c r="L167" s="55"/>
    </row>
    <row r="168" spans="1:12" s="17" customFormat="1" ht="18.75" hidden="1" customHeight="1">
      <c r="A168" s="4"/>
      <c r="B168" s="444"/>
      <c r="C168" s="439"/>
      <c r="D168" s="439"/>
      <c r="E168" s="422"/>
      <c r="F168" s="480"/>
      <c r="G168" s="439"/>
      <c r="H168" s="439"/>
      <c r="I168" s="427"/>
      <c r="J168" s="53"/>
      <c r="L168" s="55"/>
    </row>
    <row r="169" spans="1:12" s="17" customFormat="1" ht="18.75" hidden="1" customHeight="1">
      <c r="A169" s="4"/>
      <c r="B169" s="487">
        <v>4</v>
      </c>
      <c r="C169" s="488"/>
      <c r="D169" s="488" t="str">
        <f>IF(C169,VLOOKUP(C169,男子登録情報!$A$2:$H$1688,2,0),"")</f>
        <v/>
      </c>
      <c r="E169" s="419" t="str">
        <f>IF(C169&gt;0,VLOOKUP(C169,男子登録情報!$A$2:$H$1688,3,0),"")</f>
        <v/>
      </c>
      <c r="F169" s="489"/>
      <c r="G169" s="488" t="str">
        <f>IF(C169&gt;0,VLOOKUP(C169,男子登録情報!$A$2:$H$1688,4,0),"")</f>
        <v/>
      </c>
      <c r="H169" s="488" t="str">
        <f>IF(C169&gt;0,VLOOKUP(C169,男子登録情報!$A$2:$H$1688,8,0),"")</f>
        <v/>
      </c>
      <c r="I169" s="449" t="str">
        <f>IF(C169&gt;0,VLOOKUP(C169,男子登録情報!$A$2:$H$1688,5,0),"")</f>
        <v/>
      </c>
      <c r="J169" s="53"/>
      <c r="L169" s="55"/>
    </row>
    <row r="170" spans="1:12" s="17" customFormat="1" ht="18.75" hidden="1" customHeight="1">
      <c r="A170" s="4"/>
      <c r="B170" s="444"/>
      <c r="C170" s="439"/>
      <c r="D170" s="439"/>
      <c r="E170" s="422"/>
      <c r="F170" s="480"/>
      <c r="G170" s="439"/>
      <c r="H170" s="439"/>
      <c r="I170" s="427"/>
      <c r="J170" s="53"/>
      <c r="L170" s="55"/>
    </row>
    <row r="171" spans="1:12" s="17" customFormat="1" ht="18.75" hidden="1" customHeight="1">
      <c r="A171" s="4"/>
      <c r="B171" s="487">
        <v>5</v>
      </c>
      <c r="C171" s="488"/>
      <c r="D171" s="488" t="str">
        <f>IF(C171,VLOOKUP(C171,男子登録情報!$A$2:$H$1688,2,0),"")</f>
        <v/>
      </c>
      <c r="E171" s="419" t="str">
        <f>IF(C171&gt;0,VLOOKUP(C171,男子登録情報!$A$2:$H$1688,3,0),"")</f>
        <v/>
      </c>
      <c r="F171" s="489"/>
      <c r="G171" s="488" t="str">
        <f>IF(C171&gt;0,VLOOKUP(C171,男子登録情報!$A$2:$H$1688,4,0),"")</f>
        <v/>
      </c>
      <c r="H171" s="488" t="str">
        <f>IF(C171&gt;0,VLOOKUP(C171,男子登録情報!$A$2:$H$1688,8,0),"")</f>
        <v/>
      </c>
      <c r="I171" s="449" t="str">
        <f>IF(C171&gt;0,VLOOKUP(C171,男子登録情報!$A$2:$H$1688,5,0),"")</f>
        <v/>
      </c>
      <c r="J171" s="53"/>
      <c r="L171" s="55"/>
    </row>
    <row r="172" spans="1:12" s="17" customFormat="1" ht="18.75" hidden="1" customHeight="1">
      <c r="A172" s="4"/>
      <c r="B172" s="444"/>
      <c r="C172" s="439"/>
      <c r="D172" s="439"/>
      <c r="E172" s="422"/>
      <c r="F172" s="480"/>
      <c r="G172" s="439"/>
      <c r="H172" s="439"/>
      <c r="I172" s="427"/>
      <c r="J172" s="53"/>
      <c r="L172" s="55"/>
    </row>
    <row r="173" spans="1:12" s="17" customFormat="1" ht="18.75" hidden="1" customHeight="1">
      <c r="A173" s="4"/>
      <c r="B173" s="487">
        <v>6</v>
      </c>
      <c r="C173" s="488"/>
      <c r="D173" s="488" t="str">
        <f>IF(C173,VLOOKUP(C173,男子登録情報!$A$2:$H$1688,2,0),"")</f>
        <v/>
      </c>
      <c r="E173" s="419" t="str">
        <f>IF(C173&gt;0,VLOOKUP(C173,男子登録情報!$A$2:$H$1688,3,0),"")</f>
        <v/>
      </c>
      <c r="F173" s="489"/>
      <c r="G173" s="488" t="str">
        <f>IF(C173&gt;0,VLOOKUP(C173,男子登録情報!$A$2:$H$1688,4,0),"")</f>
        <v/>
      </c>
      <c r="H173" s="488" t="str">
        <f>IF(C173&gt;0,VLOOKUP(C173,男子登録情報!$A$2:$H$1688,8,0),"")</f>
        <v/>
      </c>
      <c r="I173" s="449" t="str">
        <f>IF(C173&gt;0,VLOOKUP(C173,男子登録情報!$A$2:$H$1688,5,0),"")</f>
        <v/>
      </c>
      <c r="J173" s="53"/>
      <c r="L173" s="55"/>
    </row>
    <row r="174" spans="1:12" s="17" customFormat="1" ht="19.5" hidden="1" customHeight="1" thickBot="1">
      <c r="A174" s="4"/>
      <c r="B174" s="490"/>
      <c r="C174" s="470"/>
      <c r="D174" s="470"/>
      <c r="E174" s="491"/>
      <c r="F174" s="492"/>
      <c r="G174" s="470"/>
      <c r="H174" s="470"/>
      <c r="I174" s="450"/>
      <c r="J174" s="53"/>
      <c r="L174" s="55"/>
    </row>
    <row r="175" spans="1:12" s="17" customFormat="1" ht="18.75" hidden="1">
      <c r="A175" s="4"/>
      <c r="B175" s="460" t="s">
        <v>1239</v>
      </c>
      <c r="C175" s="461"/>
      <c r="D175" s="461"/>
      <c r="E175" s="461"/>
      <c r="F175" s="461"/>
      <c r="G175" s="461"/>
      <c r="H175" s="461"/>
      <c r="I175" s="462"/>
      <c r="J175" s="53"/>
      <c r="L175" s="55"/>
    </row>
    <row r="176" spans="1:12" s="17" customFormat="1" ht="18.75" hidden="1">
      <c r="A176" s="4"/>
      <c r="B176" s="463"/>
      <c r="C176" s="464"/>
      <c r="D176" s="464"/>
      <c r="E176" s="464"/>
      <c r="F176" s="464"/>
      <c r="G176" s="464"/>
      <c r="H176" s="464"/>
      <c r="I176" s="465"/>
      <c r="J176" s="53"/>
      <c r="L176" s="55"/>
    </row>
    <row r="177" spans="1:12" s="17" customFormat="1" ht="19.5" hidden="1" thickBot="1">
      <c r="A177" s="4"/>
      <c r="B177" s="466"/>
      <c r="C177" s="467"/>
      <c r="D177" s="467"/>
      <c r="E177" s="467"/>
      <c r="F177" s="467"/>
      <c r="G177" s="467"/>
      <c r="H177" s="467"/>
      <c r="I177" s="468"/>
      <c r="J177" s="53"/>
      <c r="L177" s="55"/>
    </row>
    <row r="178" spans="1:12" s="17" customFormat="1" ht="18.75" hidden="1">
      <c r="A178" s="54"/>
      <c r="B178" s="54"/>
      <c r="C178" s="54"/>
      <c r="D178" s="54"/>
      <c r="E178" s="54"/>
      <c r="F178" s="54"/>
      <c r="G178" s="54"/>
      <c r="H178" s="54"/>
      <c r="I178" s="54"/>
      <c r="J178" s="59"/>
      <c r="L178" s="55"/>
    </row>
    <row r="179" spans="1:12" s="17" customFormat="1" ht="19.5" hidden="1" thickBot="1">
      <c r="A179" s="4"/>
      <c r="B179" s="4"/>
      <c r="C179" s="4"/>
      <c r="D179" s="4"/>
      <c r="E179" s="4"/>
      <c r="F179" s="4"/>
      <c r="G179" s="4"/>
      <c r="H179" s="4"/>
      <c r="I179" s="4"/>
      <c r="J179" s="57" t="s">
        <v>1261</v>
      </c>
      <c r="L179" s="55"/>
    </row>
    <row r="180" spans="1:12" s="17" customFormat="1" ht="18.75" hidden="1" customHeight="1">
      <c r="A180" s="4"/>
      <c r="B180" s="430" t="str">
        <f>CONCATENATE('加盟校情報&amp;大会設定'!$G$5,'加盟校情報&amp;大会設定'!$H$5,'加盟校情報&amp;大会設定'!$I$5,'加盟校情報&amp;大会設定'!$J$5,)&amp;"　男子4×400mR"</f>
        <v>第45回東海学生陸上競技秋季選手権大会　男子4×400mR</v>
      </c>
      <c r="C180" s="431"/>
      <c r="D180" s="431"/>
      <c r="E180" s="431"/>
      <c r="F180" s="431"/>
      <c r="G180" s="431"/>
      <c r="H180" s="431"/>
      <c r="I180" s="432"/>
      <c r="J180" s="53"/>
      <c r="L180" s="55"/>
    </row>
    <row r="181" spans="1:12" s="17" customFormat="1" ht="19.5" hidden="1" customHeight="1" thickBot="1">
      <c r="A181" s="4"/>
      <c r="B181" s="433"/>
      <c r="C181" s="434"/>
      <c r="D181" s="434"/>
      <c r="E181" s="434"/>
      <c r="F181" s="434"/>
      <c r="G181" s="434"/>
      <c r="H181" s="434"/>
      <c r="I181" s="435"/>
      <c r="J181" s="53"/>
      <c r="L181" s="55"/>
    </row>
    <row r="182" spans="1:12" s="17" customFormat="1" ht="18.75" hidden="1">
      <c r="A182" s="4"/>
      <c r="B182" s="408" t="s">
        <v>1243</v>
      </c>
      <c r="C182" s="409"/>
      <c r="D182" s="446" t="str">
        <f>IF(基本情報登録!$D$6&gt;0,基本情報登録!$D$6,"")</f>
        <v/>
      </c>
      <c r="E182" s="447"/>
      <c r="F182" s="447"/>
      <c r="G182" s="447"/>
      <c r="H182" s="448"/>
      <c r="I182" s="58" t="s">
        <v>1277</v>
      </c>
      <c r="J182" s="53"/>
      <c r="L182" s="55"/>
    </row>
    <row r="183" spans="1:12" s="17" customFormat="1" ht="18.75" hidden="1" customHeight="1">
      <c r="A183" s="4"/>
      <c r="B183" s="415" t="s">
        <v>1</v>
      </c>
      <c r="C183" s="416"/>
      <c r="D183" s="451" t="str">
        <f>IF(基本情報登録!$D$8&gt;0,基本情報登録!$D$8,"")</f>
        <v/>
      </c>
      <c r="E183" s="452"/>
      <c r="F183" s="452"/>
      <c r="G183" s="452"/>
      <c r="H183" s="453"/>
      <c r="I183" s="449"/>
      <c r="J183" s="53"/>
      <c r="L183" s="55"/>
    </row>
    <row r="184" spans="1:12" s="17" customFormat="1" ht="19.5" hidden="1" customHeight="1" thickBot="1">
      <c r="A184" s="4"/>
      <c r="B184" s="425"/>
      <c r="C184" s="426"/>
      <c r="D184" s="454"/>
      <c r="E184" s="455"/>
      <c r="F184" s="455"/>
      <c r="G184" s="455"/>
      <c r="H184" s="456"/>
      <c r="I184" s="450"/>
      <c r="J184" s="53"/>
      <c r="L184" s="55"/>
    </row>
    <row r="185" spans="1:12" s="17" customFormat="1" ht="18.75" hidden="1">
      <c r="A185" s="4"/>
      <c r="B185" s="408" t="s">
        <v>6407</v>
      </c>
      <c r="C185" s="409"/>
      <c r="D185" s="410"/>
      <c r="E185" s="411"/>
      <c r="F185" s="411"/>
      <c r="G185" s="411"/>
      <c r="H185" s="411"/>
      <c r="I185" s="412"/>
      <c r="J185" s="53"/>
      <c r="L185" s="55"/>
    </row>
    <row r="186" spans="1:12" s="17" customFormat="1" ht="18.75" hidden="1">
      <c r="A186" s="4"/>
      <c r="B186" s="43"/>
      <c r="C186" s="44"/>
      <c r="D186" s="45"/>
      <c r="E186" s="413" t="str">
        <f>TEXT(D185,"00000")</f>
        <v>00000</v>
      </c>
      <c r="F186" s="413"/>
      <c r="G186" s="413"/>
      <c r="H186" s="413"/>
      <c r="I186" s="414"/>
      <c r="J186" s="53"/>
      <c r="L186" s="55"/>
    </row>
    <row r="187" spans="1:12" s="17" customFormat="1" ht="18.75" hidden="1" customHeight="1">
      <c r="A187" s="4"/>
      <c r="B187" s="415" t="s">
        <v>26</v>
      </c>
      <c r="C187" s="416"/>
      <c r="D187" s="419"/>
      <c r="E187" s="420"/>
      <c r="F187" s="420"/>
      <c r="G187" s="420"/>
      <c r="H187" s="420"/>
      <c r="I187" s="421"/>
      <c r="J187" s="53"/>
      <c r="L187" s="55"/>
    </row>
    <row r="188" spans="1:12" s="17" customFormat="1" ht="18.75" hidden="1" customHeight="1">
      <c r="A188" s="4"/>
      <c r="B188" s="417"/>
      <c r="C188" s="418"/>
      <c r="D188" s="422"/>
      <c r="E188" s="423"/>
      <c r="F188" s="423"/>
      <c r="G188" s="423"/>
      <c r="H188" s="423"/>
      <c r="I188" s="424"/>
      <c r="J188" s="53"/>
      <c r="L188" s="55"/>
    </row>
    <row r="189" spans="1:12" s="17" customFormat="1" ht="19.5" hidden="1" thickBot="1">
      <c r="A189" s="4"/>
      <c r="B189" s="482" t="s">
        <v>1235</v>
      </c>
      <c r="C189" s="483"/>
      <c r="D189" s="484"/>
      <c r="E189" s="485"/>
      <c r="F189" s="485"/>
      <c r="G189" s="485"/>
      <c r="H189" s="485"/>
      <c r="I189" s="486"/>
      <c r="J189" s="53"/>
      <c r="L189" s="55"/>
    </row>
    <row r="190" spans="1:12" s="17" customFormat="1" ht="18.75" hidden="1">
      <c r="A190" s="4"/>
      <c r="B190" s="471" t="s">
        <v>1236</v>
      </c>
      <c r="C190" s="472"/>
      <c r="D190" s="472"/>
      <c r="E190" s="472"/>
      <c r="F190" s="472"/>
      <c r="G190" s="472"/>
      <c r="H190" s="472"/>
      <c r="I190" s="473"/>
      <c r="J190" s="53"/>
      <c r="L190" s="55"/>
    </row>
    <row r="191" spans="1:12" s="17" customFormat="1" ht="19.5" hidden="1" thickBot="1">
      <c r="A191" s="4"/>
      <c r="B191" s="46" t="s">
        <v>1240</v>
      </c>
      <c r="C191" s="47" t="s">
        <v>16</v>
      </c>
      <c r="D191" s="47" t="s">
        <v>1241</v>
      </c>
      <c r="E191" s="474" t="s">
        <v>1237</v>
      </c>
      <c r="F191" s="475"/>
      <c r="G191" s="47" t="s">
        <v>1242</v>
      </c>
      <c r="H191" s="47" t="s">
        <v>47</v>
      </c>
      <c r="I191" s="48" t="s">
        <v>1238</v>
      </c>
      <c r="J191" s="53"/>
      <c r="L191" s="55"/>
    </row>
    <row r="192" spans="1:12" s="17" customFormat="1" ht="19.5" hidden="1" customHeight="1" thickTop="1">
      <c r="A192" s="4"/>
      <c r="B192" s="476">
        <v>1</v>
      </c>
      <c r="C192" s="477"/>
      <c r="D192" s="477" t="str">
        <f>IF(C192&gt;0,VLOOKUP(C192,男子登録情報!$A$2:$H$1688,2,0),"")</f>
        <v/>
      </c>
      <c r="E192" s="478" t="str">
        <f>IF(C192&gt;0,VLOOKUP(C192,男子登録情報!$A$2:$H$1688,3,0),"")</f>
        <v/>
      </c>
      <c r="F192" s="479"/>
      <c r="G192" s="477" t="str">
        <f>IF(C192&gt;0,VLOOKUP(C192,男子登録情報!$A$2:$H$1688,4,0),"")</f>
        <v/>
      </c>
      <c r="H192" s="477" t="str">
        <f>IF(C192&gt;0,VLOOKUP(C192,男子登録情報!$A$2:$H$1688,8,0),"")</f>
        <v/>
      </c>
      <c r="I192" s="481" t="str">
        <f>IF(C192&gt;0,VLOOKUP(C192,男子登録情報!$A$2:$H$1688,5,0),"")</f>
        <v/>
      </c>
      <c r="J192" s="53"/>
      <c r="L192" s="55"/>
    </row>
    <row r="193" spans="1:12" s="17" customFormat="1" ht="18.75" hidden="1" customHeight="1">
      <c r="A193" s="4"/>
      <c r="B193" s="444"/>
      <c r="C193" s="439"/>
      <c r="D193" s="439"/>
      <c r="E193" s="422"/>
      <c r="F193" s="480"/>
      <c r="G193" s="439"/>
      <c r="H193" s="439"/>
      <c r="I193" s="427"/>
      <c r="J193" s="53"/>
      <c r="L193" s="55"/>
    </row>
    <row r="194" spans="1:12" s="17" customFormat="1" ht="18.75" hidden="1" customHeight="1">
      <c r="A194" s="4"/>
      <c r="B194" s="487">
        <v>2</v>
      </c>
      <c r="C194" s="488"/>
      <c r="D194" s="488" t="str">
        <f>IF(C194,VLOOKUP(C194,男子登録情報!$A$2:$H$1688,2,0),"")</f>
        <v/>
      </c>
      <c r="E194" s="419" t="str">
        <f>IF(C194&gt;0,VLOOKUP(C194,男子登録情報!$A$2:$H$1688,3,0),"")</f>
        <v/>
      </c>
      <c r="F194" s="489"/>
      <c r="G194" s="488" t="str">
        <f>IF(C194&gt;0,VLOOKUP(C194,男子登録情報!$A$2:$H$1688,4,0),"")</f>
        <v/>
      </c>
      <c r="H194" s="488" t="str">
        <f>IF(C194&gt;0,VLOOKUP(C194,男子登録情報!$A$2:$H$1688,8,0),"")</f>
        <v/>
      </c>
      <c r="I194" s="449" t="str">
        <f>IF(C194&gt;0,VLOOKUP(C194,男子登録情報!$A$2:$H$1688,5,0),"")</f>
        <v/>
      </c>
      <c r="J194" s="53"/>
      <c r="L194" s="55"/>
    </row>
    <row r="195" spans="1:12" s="17" customFormat="1" ht="18.75" hidden="1" customHeight="1">
      <c r="A195" s="4"/>
      <c r="B195" s="444"/>
      <c r="C195" s="439"/>
      <c r="D195" s="439"/>
      <c r="E195" s="422"/>
      <c r="F195" s="480"/>
      <c r="G195" s="439"/>
      <c r="H195" s="439"/>
      <c r="I195" s="427"/>
      <c r="J195" s="53"/>
      <c r="L195" s="55"/>
    </row>
    <row r="196" spans="1:12" s="17" customFormat="1" ht="18.75" hidden="1" customHeight="1">
      <c r="A196" s="4"/>
      <c r="B196" s="487">
        <v>3</v>
      </c>
      <c r="C196" s="488"/>
      <c r="D196" s="488" t="str">
        <f>IF(C196,VLOOKUP(C196,男子登録情報!$A$2:$H$1688,2,0),"")</f>
        <v/>
      </c>
      <c r="E196" s="419" t="str">
        <f>IF(C196&gt;0,VLOOKUP(C196,男子登録情報!$A$2:$H$1688,3,0),"")</f>
        <v/>
      </c>
      <c r="F196" s="489"/>
      <c r="G196" s="488" t="str">
        <f>IF(C196&gt;0,VLOOKUP(C196,男子登録情報!$A$2:$H$1688,4,0),"")</f>
        <v/>
      </c>
      <c r="H196" s="488" t="str">
        <f>IF(C196&gt;0,VLOOKUP(C196,男子登録情報!$A$2:$H$1688,8,0),"")</f>
        <v/>
      </c>
      <c r="I196" s="449" t="str">
        <f>IF(C196&gt;0,VLOOKUP(C196,男子登録情報!$A$2:$H$1688,5,0),"")</f>
        <v/>
      </c>
      <c r="J196" s="53"/>
      <c r="L196" s="55"/>
    </row>
    <row r="197" spans="1:12" s="17" customFormat="1" ht="18.75" hidden="1" customHeight="1">
      <c r="A197" s="4"/>
      <c r="B197" s="444"/>
      <c r="C197" s="439"/>
      <c r="D197" s="439"/>
      <c r="E197" s="422"/>
      <c r="F197" s="480"/>
      <c r="G197" s="439"/>
      <c r="H197" s="439"/>
      <c r="I197" s="427"/>
      <c r="J197" s="53"/>
      <c r="L197" s="55"/>
    </row>
    <row r="198" spans="1:12" s="17" customFormat="1" ht="18.75" hidden="1" customHeight="1">
      <c r="A198" s="4"/>
      <c r="B198" s="487">
        <v>4</v>
      </c>
      <c r="C198" s="488"/>
      <c r="D198" s="488" t="str">
        <f>IF(C198,VLOOKUP(C198,男子登録情報!$A$2:$H$1688,2,0),"")</f>
        <v/>
      </c>
      <c r="E198" s="419" t="str">
        <f>IF(C198&gt;0,VLOOKUP(C198,男子登録情報!$A$2:$H$1688,3,0),"")</f>
        <v/>
      </c>
      <c r="F198" s="489"/>
      <c r="G198" s="488" t="str">
        <f>IF(C198&gt;0,VLOOKUP(C198,男子登録情報!$A$2:$H$1688,4,0),"")</f>
        <v/>
      </c>
      <c r="H198" s="488" t="str">
        <f>IF(C198&gt;0,VLOOKUP(C198,男子登録情報!$A$2:$H$1688,8,0),"")</f>
        <v/>
      </c>
      <c r="I198" s="449" t="str">
        <f>IF(C198&gt;0,VLOOKUP(C198,男子登録情報!$A$2:$H$1688,5,0),"")</f>
        <v/>
      </c>
      <c r="J198" s="53"/>
      <c r="L198" s="55"/>
    </row>
    <row r="199" spans="1:12" s="17" customFormat="1" ht="18.75" hidden="1" customHeight="1">
      <c r="A199" s="4"/>
      <c r="B199" s="444"/>
      <c r="C199" s="439"/>
      <c r="D199" s="439"/>
      <c r="E199" s="422"/>
      <c r="F199" s="480"/>
      <c r="G199" s="439"/>
      <c r="H199" s="439"/>
      <c r="I199" s="427"/>
      <c r="J199" s="53"/>
      <c r="L199" s="55"/>
    </row>
    <row r="200" spans="1:12" s="17" customFormat="1" ht="18.75" hidden="1" customHeight="1">
      <c r="A200" s="4"/>
      <c r="B200" s="487">
        <v>5</v>
      </c>
      <c r="C200" s="488"/>
      <c r="D200" s="488" t="str">
        <f>IF(C200,VLOOKUP(C200,男子登録情報!$A$2:$H$1688,2,0),"")</f>
        <v/>
      </c>
      <c r="E200" s="419" t="str">
        <f>IF(C200&gt;0,VLOOKUP(C200,男子登録情報!$A$2:$H$1688,3,0),"")</f>
        <v/>
      </c>
      <c r="F200" s="489"/>
      <c r="G200" s="488" t="str">
        <f>IF(C200&gt;0,VLOOKUP(C200,男子登録情報!$A$2:$H$1688,4,0),"")</f>
        <v/>
      </c>
      <c r="H200" s="488" t="str">
        <f>IF(C200&gt;0,VLOOKUP(C200,男子登録情報!$A$2:$H$1688,8,0),"")</f>
        <v/>
      </c>
      <c r="I200" s="449" t="str">
        <f>IF(C200&gt;0,VLOOKUP(C200,男子登録情報!$A$2:$H$1688,5,0),"")</f>
        <v/>
      </c>
      <c r="J200" s="53"/>
      <c r="L200" s="55"/>
    </row>
    <row r="201" spans="1:12" s="17" customFormat="1" ht="18.75" hidden="1" customHeight="1">
      <c r="A201" s="4"/>
      <c r="B201" s="444"/>
      <c r="C201" s="439"/>
      <c r="D201" s="439"/>
      <c r="E201" s="422"/>
      <c r="F201" s="480"/>
      <c r="G201" s="439"/>
      <c r="H201" s="439"/>
      <c r="I201" s="427"/>
      <c r="J201" s="53"/>
      <c r="L201" s="55"/>
    </row>
    <row r="202" spans="1:12" s="17" customFormat="1" ht="18.75" hidden="1" customHeight="1">
      <c r="A202" s="4"/>
      <c r="B202" s="487">
        <v>6</v>
      </c>
      <c r="C202" s="488"/>
      <c r="D202" s="488" t="str">
        <f>IF(C202,VLOOKUP(C202,男子登録情報!$A$2:$H$1688,2,0),"")</f>
        <v/>
      </c>
      <c r="E202" s="419" t="str">
        <f>IF(C202&gt;0,VLOOKUP(C202,男子登録情報!$A$2:$H$1688,3,0),"")</f>
        <v/>
      </c>
      <c r="F202" s="489"/>
      <c r="G202" s="488" t="str">
        <f>IF(C202&gt;0,VLOOKUP(C202,男子登録情報!$A$2:$H$1688,4,0),"")</f>
        <v/>
      </c>
      <c r="H202" s="488" t="str">
        <f>IF(C202&gt;0,VLOOKUP(C202,男子登録情報!$A$2:$H$1688,8,0),"")</f>
        <v/>
      </c>
      <c r="I202" s="449" t="str">
        <f>IF(C202&gt;0,VLOOKUP(C202,男子登録情報!$A$2:$H$1688,5,0),"")</f>
        <v/>
      </c>
      <c r="J202" s="53"/>
      <c r="L202" s="55"/>
    </row>
    <row r="203" spans="1:12" s="17" customFormat="1" ht="19.5" hidden="1" customHeight="1" thickBot="1">
      <c r="A203" s="4"/>
      <c r="B203" s="490"/>
      <c r="C203" s="470"/>
      <c r="D203" s="470"/>
      <c r="E203" s="491"/>
      <c r="F203" s="492"/>
      <c r="G203" s="470"/>
      <c r="H203" s="470"/>
      <c r="I203" s="450"/>
      <c r="J203" s="53"/>
      <c r="L203" s="55"/>
    </row>
    <row r="204" spans="1:12" s="17" customFormat="1" ht="18.75" hidden="1">
      <c r="A204" s="4"/>
      <c r="B204" s="460" t="s">
        <v>1239</v>
      </c>
      <c r="C204" s="461"/>
      <c r="D204" s="461"/>
      <c r="E204" s="461"/>
      <c r="F204" s="461"/>
      <c r="G204" s="461"/>
      <c r="H204" s="461"/>
      <c r="I204" s="462"/>
      <c r="J204" s="53"/>
      <c r="L204" s="55"/>
    </row>
    <row r="205" spans="1:12" s="17" customFormat="1" ht="18.75" hidden="1">
      <c r="A205" s="4"/>
      <c r="B205" s="463"/>
      <c r="C205" s="464"/>
      <c r="D205" s="464"/>
      <c r="E205" s="464"/>
      <c r="F205" s="464"/>
      <c r="G205" s="464"/>
      <c r="H205" s="464"/>
      <c r="I205" s="465"/>
      <c r="J205" s="53"/>
      <c r="L205" s="55"/>
    </row>
    <row r="206" spans="1:12" s="17" customFormat="1" ht="19.5" hidden="1" thickBot="1">
      <c r="A206" s="4"/>
      <c r="B206" s="466"/>
      <c r="C206" s="467"/>
      <c r="D206" s="467"/>
      <c r="E206" s="467"/>
      <c r="F206" s="467"/>
      <c r="G206" s="467"/>
      <c r="H206" s="467"/>
      <c r="I206" s="468"/>
      <c r="J206" s="53"/>
      <c r="L206" s="55"/>
    </row>
    <row r="207" spans="1:12" s="17" customFormat="1" ht="18.75" hidden="1">
      <c r="A207" s="54"/>
      <c r="B207" s="54"/>
      <c r="C207" s="54"/>
      <c r="D207" s="54"/>
      <c r="E207" s="54"/>
      <c r="F207" s="54"/>
      <c r="G207" s="54"/>
      <c r="H207" s="54"/>
      <c r="I207" s="54"/>
      <c r="J207" s="59"/>
      <c r="L207" s="55"/>
    </row>
    <row r="208" spans="1:12" s="17" customFormat="1" ht="19.5" hidden="1" thickBot="1">
      <c r="A208" s="4"/>
      <c r="B208" s="4"/>
      <c r="C208" s="4"/>
      <c r="D208" s="4"/>
      <c r="E208" s="4"/>
      <c r="F208" s="4"/>
      <c r="G208" s="4"/>
      <c r="H208" s="4"/>
      <c r="I208" s="4"/>
      <c r="J208" s="57" t="s">
        <v>1262</v>
      </c>
      <c r="L208" s="55"/>
    </row>
    <row r="209" spans="1:12" s="17" customFormat="1" ht="18.75" hidden="1" customHeight="1">
      <c r="A209" s="4"/>
      <c r="B209" s="430" t="str">
        <f>CONCATENATE('加盟校情報&amp;大会設定'!$G$5,'加盟校情報&amp;大会設定'!$H$5,'加盟校情報&amp;大会設定'!$I$5,'加盟校情報&amp;大会設定'!$J$5,)&amp;"　男子4×400mR"</f>
        <v>第45回東海学生陸上競技秋季選手権大会　男子4×400mR</v>
      </c>
      <c r="C209" s="431"/>
      <c r="D209" s="431"/>
      <c r="E209" s="431"/>
      <c r="F209" s="431"/>
      <c r="G209" s="431"/>
      <c r="H209" s="431"/>
      <c r="I209" s="432"/>
      <c r="J209" s="53"/>
      <c r="L209" s="55"/>
    </row>
    <row r="210" spans="1:12" s="17" customFormat="1" ht="19.5" hidden="1" customHeight="1" thickBot="1">
      <c r="A210" s="4"/>
      <c r="B210" s="433"/>
      <c r="C210" s="434"/>
      <c r="D210" s="434"/>
      <c r="E210" s="434"/>
      <c r="F210" s="434"/>
      <c r="G210" s="434"/>
      <c r="H210" s="434"/>
      <c r="I210" s="435"/>
      <c r="J210" s="53"/>
      <c r="L210" s="55"/>
    </row>
    <row r="211" spans="1:12" s="17" customFormat="1" ht="18.75" hidden="1">
      <c r="A211" s="4"/>
      <c r="B211" s="408" t="s">
        <v>1243</v>
      </c>
      <c r="C211" s="409"/>
      <c r="D211" s="446" t="str">
        <f>IF(基本情報登録!$D$6&gt;0,基本情報登録!$D$6,"")</f>
        <v/>
      </c>
      <c r="E211" s="447"/>
      <c r="F211" s="447"/>
      <c r="G211" s="447"/>
      <c r="H211" s="448"/>
      <c r="I211" s="58" t="s">
        <v>1277</v>
      </c>
      <c r="J211" s="53"/>
      <c r="L211" s="55"/>
    </row>
    <row r="212" spans="1:12" s="17" customFormat="1" ht="18.75" hidden="1" customHeight="1">
      <c r="A212" s="4"/>
      <c r="B212" s="415" t="s">
        <v>1</v>
      </c>
      <c r="C212" s="416"/>
      <c r="D212" s="451" t="str">
        <f>IF(基本情報登録!$D$8&gt;0,基本情報登録!$D$8,"")</f>
        <v/>
      </c>
      <c r="E212" s="452"/>
      <c r="F212" s="452"/>
      <c r="G212" s="452"/>
      <c r="H212" s="453"/>
      <c r="I212" s="449"/>
      <c r="J212" s="53"/>
      <c r="L212" s="55"/>
    </row>
    <row r="213" spans="1:12" s="17" customFormat="1" ht="19.5" hidden="1" customHeight="1" thickBot="1">
      <c r="A213" s="4"/>
      <c r="B213" s="425"/>
      <c r="C213" s="426"/>
      <c r="D213" s="454"/>
      <c r="E213" s="455"/>
      <c r="F213" s="455"/>
      <c r="G213" s="455"/>
      <c r="H213" s="456"/>
      <c r="I213" s="450"/>
      <c r="J213" s="53"/>
      <c r="L213" s="55"/>
    </row>
    <row r="214" spans="1:12" s="17" customFormat="1" ht="18.75" hidden="1">
      <c r="A214" s="4"/>
      <c r="B214" s="408" t="s">
        <v>6407</v>
      </c>
      <c r="C214" s="409"/>
      <c r="D214" s="410"/>
      <c r="E214" s="411"/>
      <c r="F214" s="411"/>
      <c r="G214" s="411"/>
      <c r="H214" s="411"/>
      <c r="I214" s="412"/>
      <c r="J214" s="53"/>
      <c r="L214" s="55"/>
    </row>
    <row r="215" spans="1:12" s="17" customFormat="1" ht="18.75" hidden="1">
      <c r="A215" s="4"/>
      <c r="B215" s="43"/>
      <c r="C215" s="44"/>
      <c r="D215" s="45"/>
      <c r="E215" s="413" t="str">
        <f>TEXT(D214,"00000")</f>
        <v>00000</v>
      </c>
      <c r="F215" s="413"/>
      <c r="G215" s="413"/>
      <c r="H215" s="413"/>
      <c r="I215" s="414"/>
      <c r="J215" s="53"/>
      <c r="L215" s="55"/>
    </row>
    <row r="216" spans="1:12" s="17" customFormat="1" ht="18.75" hidden="1" customHeight="1">
      <c r="A216" s="4"/>
      <c r="B216" s="415" t="s">
        <v>26</v>
      </c>
      <c r="C216" s="416"/>
      <c r="D216" s="419"/>
      <c r="E216" s="420"/>
      <c r="F216" s="420"/>
      <c r="G216" s="420"/>
      <c r="H216" s="420"/>
      <c r="I216" s="421"/>
      <c r="J216" s="53"/>
      <c r="L216" s="55"/>
    </row>
    <row r="217" spans="1:12" s="17" customFormat="1" ht="18.75" hidden="1" customHeight="1">
      <c r="A217" s="4"/>
      <c r="B217" s="417"/>
      <c r="C217" s="418"/>
      <c r="D217" s="422"/>
      <c r="E217" s="423"/>
      <c r="F217" s="423"/>
      <c r="G217" s="423"/>
      <c r="H217" s="423"/>
      <c r="I217" s="424"/>
      <c r="J217" s="53"/>
      <c r="L217" s="55"/>
    </row>
    <row r="218" spans="1:12" s="17" customFormat="1" ht="19.5" hidden="1" thickBot="1">
      <c r="A218" s="4"/>
      <c r="B218" s="482" t="s">
        <v>1235</v>
      </c>
      <c r="C218" s="483"/>
      <c r="D218" s="484"/>
      <c r="E218" s="485"/>
      <c r="F218" s="485"/>
      <c r="G218" s="485"/>
      <c r="H218" s="485"/>
      <c r="I218" s="486"/>
      <c r="J218" s="53"/>
      <c r="L218" s="55"/>
    </row>
    <row r="219" spans="1:12" s="17" customFormat="1" ht="18.75" hidden="1">
      <c r="A219" s="4"/>
      <c r="B219" s="471" t="s">
        <v>1236</v>
      </c>
      <c r="C219" s="472"/>
      <c r="D219" s="472"/>
      <c r="E219" s="472"/>
      <c r="F219" s="472"/>
      <c r="G219" s="472"/>
      <c r="H219" s="472"/>
      <c r="I219" s="473"/>
      <c r="J219" s="53"/>
      <c r="L219" s="55"/>
    </row>
    <row r="220" spans="1:12" s="17" customFormat="1" ht="19.5" hidden="1" thickBot="1">
      <c r="A220" s="4"/>
      <c r="B220" s="46" t="s">
        <v>1240</v>
      </c>
      <c r="C220" s="47" t="s">
        <v>16</v>
      </c>
      <c r="D220" s="47" t="s">
        <v>1241</v>
      </c>
      <c r="E220" s="474" t="s">
        <v>1237</v>
      </c>
      <c r="F220" s="475"/>
      <c r="G220" s="47" t="s">
        <v>1242</v>
      </c>
      <c r="H220" s="47" t="s">
        <v>47</v>
      </c>
      <c r="I220" s="48" t="s">
        <v>1238</v>
      </c>
      <c r="J220" s="53"/>
      <c r="L220" s="55"/>
    </row>
    <row r="221" spans="1:12" s="17" customFormat="1" ht="19.5" hidden="1" customHeight="1" thickTop="1">
      <c r="A221" s="4"/>
      <c r="B221" s="476">
        <v>1</v>
      </c>
      <c r="C221" s="477"/>
      <c r="D221" s="477" t="str">
        <f>IF(C221&gt;0,VLOOKUP(C221,男子登録情報!$A$2:$H$1688,2,0),"")</f>
        <v/>
      </c>
      <c r="E221" s="478" t="str">
        <f>IF(C221&gt;0,VLOOKUP(C221,男子登録情報!$A$2:$H$1688,3,0),"")</f>
        <v/>
      </c>
      <c r="F221" s="479"/>
      <c r="G221" s="477" t="str">
        <f>IF(C221&gt;0,VLOOKUP(C221,男子登録情報!$A$2:$H$1688,4,0),"")</f>
        <v/>
      </c>
      <c r="H221" s="477" t="str">
        <f>IF(C221&gt;0,VLOOKUP(C221,男子登録情報!$A$2:$H$1688,8,0),"")</f>
        <v/>
      </c>
      <c r="I221" s="481" t="str">
        <f>IF(C221&gt;0,VLOOKUP(C221,男子登録情報!$A$2:$H$1688,5,0),"")</f>
        <v/>
      </c>
      <c r="J221" s="53"/>
      <c r="L221" s="55"/>
    </row>
    <row r="222" spans="1:12" s="17" customFormat="1" ht="18.75" hidden="1" customHeight="1">
      <c r="A222" s="4"/>
      <c r="B222" s="444"/>
      <c r="C222" s="439"/>
      <c r="D222" s="439"/>
      <c r="E222" s="422"/>
      <c r="F222" s="480"/>
      <c r="G222" s="439"/>
      <c r="H222" s="439"/>
      <c r="I222" s="427"/>
      <c r="J222" s="53"/>
      <c r="L222" s="55"/>
    </row>
    <row r="223" spans="1:12" s="17" customFormat="1" ht="18.75" hidden="1" customHeight="1">
      <c r="A223" s="4"/>
      <c r="B223" s="487">
        <v>2</v>
      </c>
      <c r="C223" s="488"/>
      <c r="D223" s="488" t="str">
        <f>IF(C223,VLOOKUP(C223,男子登録情報!$A$2:$H$1688,2,0),"")</f>
        <v/>
      </c>
      <c r="E223" s="419" t="str">
        <f>IF(C223&gt;0,VLOOKUP(C223,男子登録情報!$A$2:$H$1688,3,0),"")</f>
        <v/>
      </c>
      <c r="F223" s="489"/>
      <c r="G223" s="488" t="str">
        <f>IF(C223&gt;0,VLOOKUP(C223,男子登録情報!$A$2:$H$1688,4,0),"")</f>
        <v/>
      </c>
      <c r="H223" s="488" t="str">
        <f>IF(C223&gt;0,VLOOKUP(C223,男子登録情報!$A$2:$H$1688,8,0),"")</f>
        <v/>
      </c>
      <c r="I223" s="449" t="str">
        <f>IF(C223&gt;0,VLOOKUP(C223,男子登録情報!$A$2:$H$1688,5,0),"")</f>
        <v/>
      </c>
      <c r="J223" s="53"/>
      <c r="L223" s="55"/>
    </row>
    <row r="224" spans="1:12" s="17" customFormat="1" ht="18.75" hidden="1" customHeight="1">
      <c r="A224" s="4"/>
      <c r="B224" s="444"/>
      <c r="C224" s="439"/>
      <c r="D224" s="439"/>
      <c r="E224" s="422"/>
      <c r="F224" s="480"/>
      <c r="G224" s="439"/>
      <c r="H224" s="439"/>
      <c r="I224" s="427"/>
      <c r="J224" s="53"/>
      <c r="L224" s="55"/>
    </row>
    <row r="225" spans="1:12" s="17" customFormat="1" ht="18.75" hidden="1" customHeight="1">
      <c r="A225" s="4"/>
      <c r="B225" s="487">
        <v>3</v>
      </c>
      <c r="C225" s="488"/>
      <c r="D225" s="488" t="str">
        <f>IF(C225,VLOOKUP(C225,男子登録情報!$A$2:$H$1688,2,0),"")</f>
        <v/>
      </c>
      <c r="E225" s="419" t="str">
        <f>IF(C225&gt;0,VLOOKUP(C225,男子登録情報!$A$2:$H$1688,3,0),"")</f>
        <v/>
      </c>
      <c r="F225" s="489"/>
      <c r="G225" s="488" t="str">
        <f>IF(C225&gt;0,VLOOKUP(C225,男子登録情報!$A$2:$H$1688,4,0),"")</f>
        <v/>
      </c>
      <c r="H225" s="488" t="str">
        <f>IF(C225&gt;0,VLOOKUP(C225,男子登録情報!$A$2:$H$1688,8,0),"")</f>
        <v/>
      </c>
      <c r="I225" s="449" t="str">
        <f>IF(C225&gt;0,VLOOKUP(C225,男子登録情報!$A$2:$H$1688,5,0),"")</f>
        <v/>
      </c>
      <c r="J225" s="53"/>
      <c r="L225" s="55"/>
    </row>
    <row r="226" spans="1:12" s="17" customFormat="1" ht="18.75" hidden="1" customHeight="1">
      <c r="A226" s="4"/>
      <c r="B226" s="444"/>
      <c r="C226" s="439"/>
      <c r="D226" s="439"/>
      <c r="E226" s="422"/>
      <c r="F226" s="480"/>
      <c r="G226" s="439"/>
      <c r="H226" s="439"/>
      <c r="I226" s="427"/>
      <c r="J226" s="53"/>
      <c r="L226" s="55"/>
    </row>
    <row r="227" spans="1:12" s="17" customFormat="1" ht="18.75" hidden="1" customHeight="1">
      <c r="A227" s="4"/>
      <c r="B227" s="487">
        <v>4</v>
      </c>
      <c r="C227" s="488"/>
      <c r="D227" s="488" t="str">
        <f>IF(C227,VLOOKUP(C227,男子登録情報!$A$2:$H$1688,2,0),"")</f>
        <v/>
      </c>
      <c r="E227" s="419" t="str">
        <f>IF(C227&gt;0,VLOOKUP(C227,男子登録情報!$A$2:$H$1688,3,0),"")</f>
        <v/>
      </c>
      <c r="F227" s="489"/>
      <c r="G227" s="488" t="str">
        <f>IF(C227&gt;0,VLOOKUP(C227,男子登録情報!$A$2:$H$1688,4,0),"")</f>
        <v/>
      </c>
      <c r="H227" s="488" t="str">
        <f>IF(C227&gt;0,VLOOKUP(C227,男子登録情報!$A$2:$H$1688,8,0),"")</f>
        <v/>
      </c>
      <c r="I227" s="449" t="str">
        <f>IF(C227&gt;0,VLOOKUP(C227,男子登録情報!$A$2:$H$1688,5,0),"")</f>
        <v/>
      </c>
      <c r="J227" s="53"/>
      <c r="L227" s="55"/>
    </row>
    <row r="228" spans="1:12" s="17" customFormat="1" ht="18.75" hidden="1" customHeight="1">
      <c r="A228" s="4"/>
      <c r="B228" s="444"/>
      <c r="C228" s="439"/>
      <c r="D228" s="439"/>
      <c r="E228" s="422"/>
      <c r="F228" s="480"/>
      <c r="G228" s="439"/>
      <c r="H228" s="439"/>
      <c r="I228" s="427"/>
      <c r="J228" s="53"/>
      <c r="L228" s="55"/>
    </row>
    <row r="229" spans="1:12" s="17" customFormat="1" ht="18.75" hidden="1" customHeight="1">
      <c r="A229" s="4"/>
      <c r="B229" s="487">
        <v>5</v>
      </c>
      <c r="C229" s="488"/>
      <c r="D229" s="488" t="str">
        <f>IF(C229,VLOOKUP(C229,男子登録情報!$A$2:$H$1688,2,0),"")</f>
        <v/>
      </c>
      <c r="E229" s="419" t="str">
        <f>IF(C229&gt;0,VLOOKUP(C229,男子登録情報!$A$2:$H$1688,3,0),"")</f>
        <v/>
      </c>
      <c r="F229" s="489"/>
      <c r="G229" s="488" t="str">
        <f>IF(C229&gt;0,VLOOKUP(C229,男子登録情報!$A$2:$H$1688,4,0),"")</f>
        <v/>
      </c>
      <c r="H229" s="488" t="str">
        <f>IF(C229&gt;0,VLOOKUP(C229,男子登録情報!$A$2:$H$1688,8,0),"")</f>
        <v/>
      </c>
      <c r="I229" s="449" t="str">
        <f>IF(C229&gt;0,VLOOKUP(C229,男子登録情報!$A$2:$H$1688,5,0),"")</f>
        <v/>
      </c>
      <c r="J229" s="53"/>
      <c r="L229" s="55"/>
    </row>
    <row r="230" spans="1:12" s="17" customFormat="1" ht="18.75" hidden="1" customHeight="1">
      <c r="A230" s="4"/>
      <c r="B230" s="444"/>
      <c r="C230" s="439"/>
      <c r="D230" s="439"/>
      <c r="E230" s="422"/>
      <c r="F230" s="480"/>
      <c r="G230" s="439"/>
      <c r="H230" s="439"/>
      <c r="I230" s="427"/>
      <c r="J230" s="53"/>
      <c r="L230" s="55"/>
    </row>
    <row r="231" spans="1:12" s="17" customFormat="1" ht="18.75" hidden="1" customHeight="1">
      <c r="A231" s="4"/>
      <c r="B231" s="487">
        <v>6</v>
      </c>
      <c r="C231" s="488"/>
      <c r="D231" s="488" t="str">
        <f>IF(C231,VLOOKUP(C231,男子登録情報!$A$2:$H$1688,2,0),"")</f>
        <v/>
      </c>
      <c r="E231" s="419" t="str">
        <f>IF(C231&gt;0,VLOOKUP(C231,男子登録情報!$A$2:$H$1688,3,0),"")</f>
        <v/>
      </c>
      <c r="F231" s="489"/>
      <c r="G231" s="488" t="str">
        <f>IF(C231&gt;0,VLOOKUP(C231,男子登録情報!$A$2:$H$1688,4,0),"")</f>
        <v/>
      </c>
      <c r="H231" s="488" t="str">
        <f>IF(C231&gt;0,VLOOKUP(C231,男子登録情報!$A$2:$H$1688,8,0),"")</f>
        <v/>
      </c>
      <c r="I231" s="449" t="str">
        <f>IF(C231&gt;0,VLOOKUP(C231,男子登録情報!$A$2:$H$1688,5,0),"")</f>
        <v/>
      </c>
      <c r="J231" s="53"/>
      <c r="L231" s="55"/>
    </row>
    <row r="232" spans="1:12" s="17" customFormat="1" ht="19.5" hidden="1" customHeight="1" thickBot="1">
      <c r="A232" s="4"/>
      <c r="B232" s="490"/>
      <c r="C232" s="470"/>
      <c r="D232" s="470"/>
      <c r="E232" s="491"/>
      <c r="F232" s="492"/>
      <c r="G232" s="470"/>
      <c r="H232" s="470"/>
      <c r="I232" s="450"/>
      <c r="J232" s="53"/>
      <c r="L232" s="55"/>
    </row>
    <row r="233" spans="1:12" s="17" customFormat="1" ht="18.75" hidden="1">
      <c r="A233" s="4"/>
      <c r="B233" s="460" t="s">
        <v>1239</v>
      </c>
      <c r="C233" s="461"/>
      <c r="D233" s="461"/>
      <c r="E233" s="461"/>
      <c r="F233" s="461"/>
      <c r="G233" s="461"/>
      <c r="H233" s="461"/>
      <c r="I233" s="462"/>
      <c r="J233" s="53"/>
      <c r="L233" s="55"/>
    </row>
    <row r="234" spans="1:12" s="17" customFormat="1" ht="18.75" hidden="1">
      <c r="A234" s="4"/>
      <c r="B234" s="463"/>
      <c r="C234" s="464"/>
      <c r="D234" s="464"/>
      <c r="E234" s="464"/>
      <c r="F234" s="464"/>
      <c r="G234" s="464"/>
      <c r="H234" s="464"/>
      <c r="I234" s="465"/>
      <c r="J234" s="53"/>
      <c r="L234" s="55"/>
    </row>
    <row r="235" spans="1:12" s="17" customFormat="1" ht="19.5" hidden="1" thickBot="1">
      <c r="A235" s="4"/>
      <c r="B235" s="466"/>
      <c r="C235" s="467"/>
      <c r="D235" s="467"/>
      <c r="E235" s="467"/>
      <c r="F235" s="467"/>
      <c r="G235" s="467"/>
      <c r="H235" s="467"/>
      <c r="I235" s="468"/>
      <c r="J235" s="53"/>
      <c r="L235" s="55"/>
    </row>
    <row r="236" spans="1:12" s="17" customFormat="1" ht="18.75" hidden="1">
      <c r="A236" s="54"/>
      <c r="B236" s="54"/>
      <c r="C236" s="54"/>
      <c r="D236" s="54"/>
      <c r="E236" s="54"/>
      <c r="F236" s="54"/>
      <c r="G236" s="54"/>
      <c r="H236" s="54"/>
      <c r="I236" s="54"/>
      <c r="J236" s="59"/>
      <c r="L236" s="55"/>
    </row>
    <row r="237" spans="1:12" s="17" customFormat="1" ht="19.5" hidden="1" thickBot="1">
      <c r="A237" s="4"/>
      <c r="B237" s="4"/>
      <c r="C237" s="4"/>
      <c r="D237" s="4"/>
      <c r="E237" s="4"/>
      <c r="F237" s="4"/>
      <c r="G237" s="4"/>
      <c r="H237" s="4"/>
      <c r="I237" s="4"/>
      <c r="J237" s="57" t="s">
        <v>1263</v>
      </c>
      <c r="L237" s="55"/>
    </row>
    <row r="238" spans="1:12" s="17" customFormat="1" ht="18.75" hidden="1" customHeight="1">
      <c r="A238" s="4"/>
      <c r="B238" s="430" t="str">
        <f>CONCATENATE('加盟校情報&amp;大会設定'!$G$5,'加盟校情報&amp;大会設定'!$H$5,'加盟校情報&amp;大会設定'!$I$5,'加盟校情報&amp;大会設定'!$J$5,)&amp;"　男子4×400mR"</f>
        <v>第45回東海学生陸上競技秋季選手権大会　男子4×400mR</v>
      </c>
      <c r="C238" s="431"/>
      <c r="D238" s="431"/>
      <c r="E238" s="431"/>
      <c r="F238" s="431"/>
      <c r="G238" s="431"/>
      <c r="H238" s="431"/>
      <c r="I238" s="432"/>
      <c r="J238" s="53"/>
      <c r="L238" s="55"/>
    </row>
    <row r="239" spans="1:12" s="17" customFormat="1" ht="19.5" hidden="1" customHeight="1" thickBot="1">
      <c r="A239" s="4"/>
      <c r="B239" s="433"/>
      <c r="C239" s="434"/>
      <c r="D239" s="434"/>
      <c r="E239" s="434"/>
      <c r="F239" s="434"/>
      <c r="G239" s="434"/>
      <c r="H239" s="434"/>
      <c r="I239" s="435"/>
      <c r="J239" s="53"/>
      <c r="L239" s="55"/>
    </row>
    <row r="240" spans="1:12" s="17" customFormat="1" ht="18.75" hidden="1">
      <c r="A240" s="4"/>
      <c r="B240" s="408" t="s">
        <v>1243</v>
      </c>
      <c r="C240" s="409"/>
      <c r="D240" s="446" t="str">
        <f>IF(基本情報登録!$D$6&gt;0,基本情報登録!$D$6,"")</f>
        <v/>
      </c>
      <c r="E240" s="447"/>
      <c r="F240" s="447"/>
      <c r="G240" s="447"/>
      <c r="H240" s="448"/>
      <c r="I240" s="58" t="s">
        <v>1277</v>
      </c>
      <c r="J240" s="53"/>
      <c r="L240" s="55"/>
    </row>
    <row r="241" spans="1:12" s="17" customFormat="1" ht="18.75" hidden="1" customHeight="1">
      <c r="A241" s="4"/>
      <c r="B241" s="415" t="s">
        <v>1</v>
      </c>
      <c r="C241" s="416"/>
      <c r="D241" s="451" t="str">
        <f>IF(基本情報登録!$D$8&gt;0,基本情報登録!$D$8,"")</f>
        <v/>
      </c>
      <c r="E241" s="452"/>
      <c r="F241" s="452"/>
      <c r="G241" s="452"/>
      <c r="H241" s="453"/>
      <c r="I241" s="449"/>
      <c r="J241" s="53"/>
      <c r="L241" s="55"/>
    </row>
    <row r="242" spans="1:12" s="17" customFormat="1" ht="19.5" hidden="1" customHeight="1" thickBot="1">
      <c r="A242" s="4"/>
      <c r="B242" s="425"/>
      <c r="C242" s="426"/>
      <c r="D242" s="454"/>
      <c r="E242" s="455"/>
      <c r="F242" s="455"/>
      <c r="G242" s="455"/>
      <c r="H242" s="456"/>
      <c r="I242" s="450"/>
      <c r="J242" s="53"/>
      <c r="L242" s="55"/>
    </row>
    <row r="243" spans="1:12" s="17" customFormat="1" ht="18.75" hidden="1">
      <c r="A243" s="4"/>
      <c r="B243" s="408" t="s">
        <v>6407</v>
      </c>
      <c r="C243" s="409"/>
      <c r="D243" s="410"/>
      <c r="E243" s="411"/>
      <c r="F243" s="411"/>
      <c r="G243" s="411"/>
      <c r="H243" s="411"/>
      <c r="I243" s="412"/>
      <c r="J243" s="53"/>
      <c r="L243" s="55"/>
    </row>
    <row r="244" spans="1:12" s="17" customFormat="1" ht="18.75" hidden="1">
      <c r="A244" s="4"/>
      <c r="B244" s="43"/>
      <c r="C244" s="44"/>
      <c r="D244" s="45"/>
      <c r="E244" s="413" t="str">
        <f>TEXT(D243,"00000")</f>
        <v>00000</v>
      </c>
      <c r="F244" s="413"/>
      <c r="G244" s="413"/>
      <c r="H244" s="413"/>
      <c r="I244" s="414"/>
      <c r="J244" s="53"/>
      <c r="L244" s="55"/>
    </row>
    <row r="245" spans="1:12" s="17" customFormat="1" ht="18.75" hidden="1" customHeight="1">
      <c r="A245" s="4"/>
      <c r="B245" s="415" t="s">
        <v>26</v>
      </c>
      <c r="C245" s="416"/>
      <c r="D245" s="419"/>
      <c r="E245" s="420"/>
      <c r="F245" s="420"/>
      <c r="G245" s="420"/>
      <c r="H245" s="420"/>
      <c r="I245" s="421"/>
      <c r="J245" s="53"/>
      <c r="L245" s="55"/>
    </row>
    <row r="246" spans="1:12" s="17" customFormat="1" ht="18.75" hidden="1" customHeight="1">
      <c r="A246" s="4"/>
      <c r="B246" s="417"/>
      <c r="C246" s="418"/>
      <c r="D246" s="422"/>
      <c r="E246" s="423"/>
      <c r="F246" s="423"/>
      <c r="G246" s="423"/>
      <c r="H246" s="423"/>
      <c r="I246" s="424"/>
      <c r="J246" s="53"/>
      <c r="L246" s="55"/>
    </row>
    <row r="247" spans="1:12" s="17" customFormat="1" ht="19.5" hidden="1" thickBot="1">
      <c r="A247" s="4"/>
      <c r="B247" s="482" t="s">
        <v>1235</v>
      </c>
      <c r="C247" s="483"/>
      <c r="D247" s="484"/>
      <c r="E247" s="485"/>
      <c r="F247" s="485"/>
      <c r="G247" s="485"/>
      <c r="H247" s="485"/>
      <c r="I247" s="486"/>
      <c r="J247" s="53"/>
      <c r="L247" s="55"/>
    </row>
    <row r="248" spans="1:12" s="17" customFormat="1" ht="18.75" hidden="1">
      <c r="A248" s="4"/>
      <c r="B248" s="471" t="s">
        <v>1236</v>
      </c>
      <c r="C248" s="472"/>
      <c r="D248" s="472"/>
      <c r="E248" s="472"/>
      <c r="F248" s="472"/>
      <c r="G248" s="472"/>
      <c r="H248" s="472"/>
      <c r="I248" s="473"/>
      <c r="J248" s="53"/>
      <c r="L248" s="55"/>
    </row>
    <row r="249" spans="1:12" s="17" customFormat="1" ht="19.5" hidden="1" thickBot="1">
      <c r="A249" s="4"/>
      <c r="B249" s="46" t="s">
        <v>1240</v>
      </c>
      <c r="C249" s="47" t="s">
        <v>16</v>
      </c>
      <c r="D249" s="47" t="s">
        <v>1241</v>
      </c>
      <c r="E249" s="474" t="s">
        <v>1237</v>
      </c>
      <c r="F249" s="475"/>
      <c r="G249" s="47" t="s">
        <v>1242</v>
      </c>
      <c r="H249" s="47" t="s">
        <v>47</v>
      </c>
      <c r="I249" s="48" t="s">
        <v>1238</v>
      </c>
      <c r="J249" s="53"/>
      <c r="L249" s="55"/>
    </row>
    <row r="250" spans="1:12" s="17" customFormat="1" ht="19.5" hidden="1" customHeight="1" thickTop="1">
      <c r="A250" s="4"/>
      <c r="B250" s="476">
        <v>1</v>
      </c>
      <c r="C250" s="477"/>
      <c r="D250" s="477" t="str">
        <f>IF(C250&gt;0,VLOOKUP(C250,男子登録情報!$A$2:$H$1688,2,0),"")</f>
        <v/>
      </c>
      <c r="E250" s="478" t="str">
        <f>IF(C250&gt;0,VLOOKUP(C250,男子登録情報!$A$2:$H$1688,3,0),"")</f>
        <v/>
      </c>
      <c r="F250" s="479"/>
      <c r="G250" s="477" t="str">
        <f>IF(C250&gt;0,VLOOKUP(C250,男子登録情報!$A$2:$H$1688,4,0),"")</f>
        <v/>
      </c>
      <c r="H250" s="477" t="str">
        <f>IF(C250&gt;0,VLOOKUP(C250,男子登録情報!$A$2:$H$1688,8,0),"")</f>
        <v/>
      </c>
      <c r="I250" s="481" t="str">
        <f>IF(C250&gt;0,VLOOKUP(C250,男子登録情報!$A$2:$H$1688,5,0),"")</f>
        <v/>
      </c>
      <c r="J250" s="53"/>
      <c r="L250" s="55"/>
    </row>
    <row r="251" spans="1:12" s="17" customFormat="1" ht="18.75" hidden="1" customHeight="1">
      <c r="A251" s="4"/>
      <c r="B251" s="444"/>
      <c r="C251" s="439"/>
      <c r="D251" s="439"/>
      <c r="E251" s="422"/>
      <c r="F251" s="480"/>
      <c r="G251" s="439"/>
      <c r="H251" s="439"/>
      <c r="I251" s="427"/>
      <c r="J251" s="53"/>
      <c r="L251" s="55"/>
    </row>
    <row r="252" spans="1:12" s="17" customFormat="1" ht="18.75" hidden="1" customHeight="1">
      <c r="A252" s="4"/>
      <c r="B252" s="487">
        <v>2</v>
      </c>
      <c r="C252" s="488"/>
      <c r="D252" s="488" t="str">
        <f>IF(C252,VLOOKUP(C252,男子登録情報!$A$2:$H$1688,2,0),"")</f>
        <v/>
      </c>
      <c r="E252" s="419" t="str">
        <f>IF(C252&gt;0,VLOOKUP(C252,男子登録情報!$A$2:$H$1688,3,0),"")</f>
        <v/>
      </c>
      <c r="F252" s="489"/>
      <c r="G252" s="488" t="str">
        <f>IF(C252&gt;0,VLOOKUP(C252,男子登録情報!$A$2:$H$1688,4,0),"")</f>
        <v/>
      </c>
      <c r="H252" s="488" t="str">
        <f>IF(C252&gt;0,VLOOKUP(C252,男子登録情報!$A$2:$H$1688,8,0),"")</f>
        <v/>
      </c>
      <c r="I252" s="449" t="str">
        <f>IF(C252&gt;0,VLOOKUP(C252,男子登録情報!$A$2:$H$1688,5,0),"")</f>
        <v/>
      </c>
      <c r="J252" s="53"/>
      <c r="L252" s="55"/>
    </row>
    <row r="253" spans="1:12" s="17" customFormat="1" ht="18.75" hidden="1" customHeight="1">
      <c r="A253" s="4"/>
      <c r="B253" s="444"/>
      <c r="C253" s="439"/>
      <c r="D253" s="439"/>
      <c r="E253" s="422"/>
      <c r="F253" s="480"/>
      <c r="G253" s="439"/>
      <c r="H253" s="439"/>
      <c r="I253" s="427"/>
      <c r="J253" s="53"/>
      <c r="L253" s="55"/>
    </row>
    <row r="254" spans="1:12" s="17" customFormat="1" ht="18.75" hidden="1" customHeight="1">
      <c r="A254" s="4"/>
      <c r="B254" s="487">
        <v>3</v>
      </c>
      <c r="C254" s="488"/>
      <c r="D254" s="488" t="str">
        <f>IF(C254,VLOOKUP(C254,男子登録情報!$A$2:$H$1688,2,0),"")</f>
        <v/>
      </c>
      <c r="E254" s="419" t="str">
        <f>IF(C254&gt;0,VLOOKUP(C254,男子登録情報!$A$2:$H$1688,3,0),"")</f>
        <v/>
      </c>
      <c r="F254" s="489"/>
      <c r="G254" s="488" t="str">
        <f>IF(C254&gt;0,VLOOKUP(C254,男子登録情報!$A$2:$H$1688,4,0),"")</f>
        <v/>
      </c>
      <c r="H254" s="488" t="str">
        <f>IF(C254&gt;0,VLOOKUP(C254,男子登録情報!$A$2:$H$1688,8,0),"")</f>
        <v/>
      </c>
      <c r="I254" s="449" t="str">
        <f>IF(C254&gt;0,VLOOKUP(C254,男子登録情報!$A$2:$H$1688,5,0),"")</f>
        <v/>
      </c>
      <c r="J254" s="53"/>
      <c r="L254" s="55"/>
    </row>
    <row r="255" spans="1:12" s="17" customFormat="1" ht="18.75" hidden="1" customHeight="1">
      <c r="A255" s="4"/>
      <c r="B255" s="444"/>
      <c r="C255" s="439"/>
      <c r="D255" s="439"/>
      <c r="E255" s="422"/>
      <c r="F255" s="480"/>
      <c r="G255" s="439"/>
      <c r="H255" s="439"/>
      <c r="I255" s="427"/>
      <c r="J255" s="53"/>
      <c r="L255" s="55"/>
    </row>
    <row r="256" spans="1:12" s="17" customFormat="1" ht="18.75" hidden="1" customHeight="1">
      <c r="A256" s="4"/>
      <c r="B256" s="487">
        <v>4</v>
      </c>
      <c r="C256" s="488"/>
      <c r="D256" s="488" t="str">
        <f>IF(C256,VLOOKUP(C256,男子登録情報!$A$2:$H$1688,2,0),"")</f>
        <v/>
      </c>
      <c r="E256" s="419" t="str">
        <f>IF(C256&gt;0,VLOOKUP(C256,男子登録情報!$A$2:$H$1688,3,0),"")</f>
        <v/>
      </c>
      <c r="F256" s="489"/>
      <c r="G256" s="488" t="str">
        <f>IF(C256&gt;0,VLOOKUP(C256,男子登録情報!$A$2:$H$1688,4,0),"")</f>
        <v/>
      </c>
      <c r="H256" s="488" t="str">
        <f>IF(C256&gt;0,VLOOKUP(C256,男子登録情報!$A$2:$H$1688,8,0),"")</f>
        <v/>
      </c>
      <c r="I256" s="449" t="str">
        <f>IF(C256&gt;0,VLOOKUP(C256,男子登録情報!$A$2:$H$1688,5,0),"")</f>
        <v/>
      </c>
      <c r="J256" s="53"/>
      <c r="L256" s="55"/>
    </row>
    <row r="257" spans="1:12" s="17" customFormat="1" ht="18.75" hidden="1" customHeight="1">
      <c r="A257" s="4"/>
      <c r="B257" s="444"/>
      <c r="C257" s="439"/>
      <c r="D257" s="439"/>
      <c r="E257" s="422"/>
      <c r="F257" s="480"/>
      <c r="G257" s="439"/>
      <c r="H257" s="439"/>
      <c r="I257" s="427"/>
      <c r="J257" s="53"/>
      <c r="L257" s="55"/>
    </row>
    <row r="258" spans="1:12" s="17" customFormat="1" ht="18.75" hidden="1" customHeight="1">
      <c r="A258" s="4"/>
      <c r="B258" s="487">
        <v>5</v>
      </c>
      <c r="C258" s="488"/>
      <c r="D258" s="488" t="str">
        <f>IF(C258,VLOOKUP(C258,男子登録情報!$A$2:$H$1688,2,0),"")</f>
        <v/>
      </c>
      <c r="E258" s="419" t="str">
        <f>IF(C258&gt;0,VLOOKUP(C258,男子登録情報!$A$2:$H$1688,3,0),"")</f>
        <v/>
      </c>
      <c r="F258" s="489"/>
      <c r="G258" s="488" t="str">
        <f>IF(C258&gt;0,VLOOKUP(C258,男子登録情報!$A$2:$H$1688,4,0),"")</f>
        <v/>
      </c>
      <c r="H258" s="488" t="str">
        <f>IF(C258&gt;0,VLOOKUP(C258,男子登録情報!$A$2:$H$1688,8,0),"")</f>
        <v/>
      </c>
      <c r="I258" s="449" t="str">
        <f>IF(C258&gt;0,VLOOKUP(C258,男子登録情報!$A$2:$H$1688,5,0),"")</f>
        <v/>
      </c>
      <c r="J258" s="53"/>
      <c r="L258" s="55"/>
    </row>
    <row r="259" spans="1:12" s="17" customFormat="1" ht="18.75" hidden="1" customHeight="1">
      <c r="A259" s="4"/>
      <c r="B259" s="444"/>
      <c r="C259" s="439"/>
      <c r="D259" s="439"/>
      <c r="E259" s="422"/>
      <c r="F259" s="480"/>
      <c r="G259" s="439"/>
      <c r="H259" s="439"/>
      <c r="I259" s="427"/>
      <c r="J259" s="53"/>
      <c r="L259" s="55"/>
    </row>
    <row r="260" spans="1:12" s="17" customFormat="1" ht="18.75" hidden="1" customHeight="1">
      <c r="A260" s="4"/>
      <c r="B260" s="487">
        <v>6</v>
      </c>
      <c r="C260" s="488"/>
      <c r="D260" s="488" t="str">
        <f>IF(C260,VLOOKUP(C260,男子登録情報!$A$2:$H$1688,2,0),"")</f>
        <v/>
      </c>
      <c r="E260" s="419" t="str">
        <f>IF(C260&gt;0,VLOOKUP(C260,男子登録情報!$A$2:$H$1688,3,0),"")</f>
        <v/>
      </c>
      <c r="F260" s="489"/>
      <c r="G260" s="488" t="str">
        <f>IF(C260&gt;0,VLOOKUP(C260,男子登録情報!$A$2:$H$1688,4,0),"")</f>
        <v/>
      </c>
      <c r="H260" s="488" t="str">
        <f>IF(C260&gt;0,VLOOKUP(C260,男子登録情報!$A$2:$H$1688,8,0),"")</f>
        <v/>
      </c>
      <c r="I260" s="449" t="str">
        <f>IF(C260&gt;0,VLOOKUP(C260,男子登録情報!$A$2:$H$1688,5,0),"")</f>
        <v/>
      </c>
      <c r="J260" s="53"/>
      <c r="L260" s="55"/>
    </row>
    <row r="261" spans="1:12" s="17" customFormat="1" ht="19.5" hidden="1" customHeight="1" thickBot="1">
      <c r="A261" s="4"/>
      <c r="B261" s="490"/>
      <c r="C261" s="470"/>
      <c r="D261" s="470"/>
      <c r="E261" s="491"/>
      <c r="F261" s="492"/>
      <c r="G261" s="470"/>
      <c r="H261" s="470"/>
      <c r="I261" s="450"/>
      <c r="J261" s="53"/>
      <c r="L261" s="55"/>
    </row>
    <row r="262" spans="1:12" s="17" customFormat="1" ht="18.75" hidden="1">
      <c r="A262" s="4"/>
      <c r="B262" s="460" t="s">
        <v>1239</v>
      </c>
      <c r="C262" s="461"/>
      <c r="D262" s="461"/>
      <c r="E262" s="461"/>
      <c r="F262" s="461"/>
      <c r="G262" s="461"/>
      <c r="H262" s="461"/>
      <c r="I262" s="462"/>
      <c r="J262" s="53"/>
      <c r="L262" s="55"/>
    </row>
    <row r="263" spans="1:12" s="17" customFormat="1" ht="18.75" hidden="1">
      <c r="A263" s="4"/>
      <c r="B263" s="463"/>
      <c r="C263" s="464"/>
      <c r="D263" s="464"/>
      <c r="E263" s="464"/>
      <c r="F263" s="464"/>
      <c r="G263" s="464"/>
      <c r="H263" s="464"/>
      <c r="I263" s="465"/>
      <c r="J263" s="53"/>
      <c r="L263" s="55"/>
    </row>
    <row r="264" spans="1:12" s="17" customFormat="1" ht="19.5" hidden="1" thickBot="1">
      <c r="A264" s="4"/>
      <c r="B264" s="466"/>
      <c r="C264" s="467"/>
      <c r="D264" s="467"/>
      <c r="E264" s="467"/>
      <c r="F264" s="467"/>
      <c r="G264" s="467"/>
      <c r="H264" s="467"/>
      <c r="I264" s="468"/>
      <c r="J264" s="53"/>
      <c r="L264" s="55"/>
    </row>
    <row r="265" spans="1:12" s="17" customFormat="1" ht="18.75" hidden="1">
      <c r="A265" s="54"/>
      <c r="B265" s="54"/>
      <c r="C265" s="54"/>
      <c r="D265" s="54"/>
      <c r="E265" s="54"/>
      <c r="F265" s="54"/>
      <c r="G265" s="54"/>
      <c r="H265" s="54"/>
      <c r="I265" s="54"/>
      <c r="J265" s="59"/>
      <c r="L265" s="55"/>
    </row>
    <row r="266" spans="1:12" s="17" customFormat="1" ht="19.5" hidden="1" thickBot="1">
      <c r="A266" s="4"/>
      <c r="B266" s="4"/>
      <c r="C266" s="4"/>
      <c r="D266" s="4"/>
      <c r="E266" s="4"/>
      <c r="F266" s="4"/>
      <c r="G266" s="4"/>
      <c r="H266" s="4"/>
      <c r="I266" s="4"/>
      <c r="J266" s="57" t="s">
        <v>1264</v>
      </c>
      <c r="L266" s="55"/>
    </row>
    <row r="267" spans="1:12" s="17" customFormat="1" ht="18.75" hidden="1" customHeight="1">
      <c r="A267" s="4"/>
      <c r="B267" s="430" t="str">
        <f>CONCATENATE('加盟校情報&amp;大会設定'!$G$5,'加盟校情報&amp;大会設定'!$H$5,'加盟校情報&amp;大会設定'!$I$5,'加盟校情報&amp;大会設定'!$J$5,)&amp;"　男子4×400mR"</f>
        <v>第45回東海学生陸上競技秋季選手権大会　男子4×400mR</v>
      </c>
      <c r="C267" s="431"/>
      <c r="D267" s="431"/>
      <c r="E267" s="431"/>
      <c r="F267" s="431"/>
      <c r="G267" s="431"/>
      <c r="H267" s="431"/>
      <c r="I267" s="432"/>
      <c r="J267" s="53"/>
      <c r="L267" s="55"/>
    </row>
    <row r="268" spans="1:12" s="17" customFormat="1" ht="19.5" hidden="1" customHeight="1" thickBot="1">
      <c r="A268" s="4"/>
      <c r="B268" s="433"/>
      <c r="C268" s="434"/>
      <c r="D268" s="434"/>
      <c r="E268" s="434"/>
      <c r="F268" s="434"/>
      <c r="G268" s="434"/>
      <c r="H268" s="434"/>
      <c r="I268" s="435"/>
      <c r="J268" s="53"/>
      <c r="L268" s="55"/>
    </row>
    <row r="269" spans="1:12" s="17" customFormat="1" ht="18.75" hidden="1">
      <c r="A269" s="4"/>
      <c r="B269" s="408" t="s">
        <v>1243</v>
      </c>
      <c r="C269" s="409"/>
      <c r="D269" s="446" t="str">
        <f>IF(基本情報登録!$D$6&gt;0,基本情報登録!$D$6,"")</f>
        <v/>
      </c>
      <c r="E269" s="447"/>
      <c r="F269" s="447"/>
      <c r="G269" s="447"/>
      <c r="H269" s="448"/>
      <c r="I269" s="58" t="s">
        <v>1277</v>
      </c>
      <c r="J269" s="53"/>
      <c r="L269" s="55"/>
    </row>
    <row r="270" spans="1:12" s="17" customFormat="1" ht="18.75" hidden="1" customHeight="1">
      <c r="A270" s="4"/>
      <c r="B270" s="415" t="s">
        <v>1</v>
      </c>
      <c r="C270" s="416"/>
      <c r="D270" s="451" t="str">
        <f>IF(基本情報登録!$D$8&gt;0,基本情報登録!$D$8,"")</f>
        <v/>
      </c>
      <c r="E270" s="452"/>
      <c r="F270" s="452"/>
      <c r="G270" s="452"/>
      <c r="H270" s="453"/>
      <c r="I270" s="449"/>
      <c r="J270" s="53"/>
      <c r="L270" s="55"/>
    </row>
    <row r="271" spans="1:12" s="17" customFormat="1" ht="19.5" hidden="1" customHeight="1" thickBot="1">
      <c r="A271" s="4"/>
      <c r="B271" s="425"/>
      <c r="C271" s="426"/>
      <c r="D271" s="454"/>
      <c r="E271" s="455"/>
      <c r="F271" s="455"/>
      <c r="G271" s="455"/>
      <c r="H271" s="456"/>
      <c r="I271" s="450"/>
      <c r="J271" s="53"/>
      <c r="L271" s="55"/>
    </row>
    <row r="272" spans="1:12" s="17" customFormat="1" ht="18.75" hidden="1">
      <c r="A272" s="4"/>
      <c r="B272" s="408" t="s">
        <v>6407</v>
      </c>
      <c r="C272" s="409"/>
      <c r="D272" s="410"/>
      <c r="E272" s="411"/>
      <c r="F272" s="411"/>
      <c r="G272" s="411"/>
      <c r="H272" s="411"/>
      <c r="I272" s="412"/>
      <c r="J272" s="53"/>
      <c r="L272" s="55"/>
    </row>
    <row r="273" spans="1:12" s="17" customFormat="1" ht="18.75" hidden="1">
      <c r="A273" s="4"/>
      <c r="B273" s="43"/>
      <c r="C273" s="44"/>
      <c r="D273" s="45"/>
      <c r="E273" s="413" t="str">
        <f>TEXT(D272,"00000")</f>
        <v>00000</v>
      </c>
      <c r="F273" s="413"/>
      <c r="G273" s="413"/>
      <c r="H273" s="413"/>
      <c r="I273" s="414"/>
      <c r="J273" s="53"/>
      <c r="L273" s="55"/>
    </row>
    <row r="274" spans="1:12" s="17" customFormat="1" ht="18.75" hidden="1" customHeight="1">
      <c r="A274" s="4"/>
      <c r="B274" s="415" t="s">
        <v>26</v>
      </c>
      <c r="C274" s="416"/>
      <c r="D274" s="419"/>
      <c r="E274" s="420"/>
      <c r="F274" s="420"/>
      <c r="G274" s="420"/>
      <c r="H274" s="420"/>
      <c r="I274" s="421"/>
      <c r="J274" s="53"/>
      <c r="L274" s="55"/>
    </row>
    <row r="275" spans="1:12" s="17" customFormat="1" ht="18.75" hidden="1" customHeight="1">
      <c r="A275" s="4"/>
      <c r="B275" s="417"/>
      <c r="C275" s="418"/>
      <c r="D275" s="422"/>
      <c r="E275" s="423"/>
      <c r="F275" s="423"/>
      <c r="G275" s="423"/>
      <c r="H275" s="423"/>
      <c r="I275" s="424"/>
      <c r="J275" s="53"/>
      <c r="L275" s="55"/>
    </row>
    <row r="276" spans="1:12" s="17" customFormat="1" ht="19.5" hidden="1" thickBot="1">
      <c r="A276" s="4"/>
      <c r="B276" s="482" t="s">
        <v>1235</v>
      </c>
      <c r="C276" s="483"/>
      <c r="D276" s="484"/>
      <c r="E276" s="485"/>
      <c r="F276" s="485"/>
      <c r="G276" s="485"/>
      <c r="H276" s="485"/>
      <c r="I276" s="486"/>
      <c r="J276" s="53"/>
      <c r="L276" s="55"/>
    </row>
    <row r="277" spans="1:12" s="17" customFormat="1" ht="18.75" hidden="1">
      <c r="A277" s="4"/>
      <c r="B277" s="471" t="s">
        <v>1236</v>
      </c>
      <c r="C277" s="472"/>
      <c r="D277" s="472"/>
      <c r="E277" s="472"/>
      <c r="F277" s="472"/>
      <c r="G277" s="472"/>
      <c r="H277" s="472"/>
      <c r="I277" s="473"/>
      <c r="J277" s="53"/>
      <c r="L277" s="55"/>
    </row>
    <row r="278" spans="1:12" s="17" customFormat="1" ht="19.5" hidden="1" thickBot="1">
      <c r="A278" s="4"/>
      <c r="B278" s="46" t="s">
        <v>1240</v>
      </c>
      <c r="C278" s="47" t="s">
        <v>16</v>
      </c>
      <c r="D278" s="47" t="s">
        <v>1241</v>
      </c>
      <c r="E278" s="474" t="s">
        <v>1237</v>
      </c>
      <c r="F278" s="475"/>
      <c r="G278" s="47" t="s">
        <v>1242</v>
      </c>
      <c r="H278" s="47" t="s">
        <v>47</v>
      </c>
      <c r="I278" s="48" t="s">
        <v>1238</v>
      </c>
      <c r="J278" s="53"/>
      <c r="L278" s="55"/>
    </row>
    <row r="279" spans="1:12" s="17" customFormat="1" ht="19.5" hidden="1" customHeight="1" thickTop="1">
      <c r="A279" s="4"/>
      <c r="B279" s="476">
        <v>1</v>
      </c>
      <c r="C279" s="477"/>
      <c r="D279" s="477" t="str">
        <f>IF(C279&gt;0,VLOOKUP(C279,男子登録情報!$A$2:$H$1688,2,0),"")</f>
        <v/>
      </c>
      <c r="E279" s="478" t="str">
        <f>IF(C279&gt;0,VLOOKUP(C279,男子登録情報!$A$2:$H$1688,3,0),"")</f>
        <v/>
      </c>
      <c r="F279" s="479"/>
      <c r="G279" s="477" t="str">
        <f>IF(C279&gt;0,VLOOKUP(C279,男子登録情報!$A$2:$H$1688,4,0),"")</f>
        <v/>
      </c>
      <c r="H279" s="477" t="str">
        <f>IF(C279&gt;0,VLOOKUP(C279,男子登録情報!$A$2:$H$1688,8,0),"")</f>
        <v/>
      </c>
      <c r="I279" s="481" t="str">
        <f>IF(C279&gt;0,VLOOKUP(C279,男子登録情報!$A$2:$H$1688,5,0),"")</f>
        <v/>
      </c>
      <c r="J279" s="53"/>
      <c r="L279" s="55"/>
    </row>
    <row r="280" spans="1:12" s="17" customFormat="1" ht="18.75" hidden="1" customHeight="1">
      <c r="A280" s="4"/>
      <c r="B280" s="444"/>
      <c r="C280" s="439"/>
      <c r="D280" s="439"/>
      <c r="E280" s="422"/>
      <c r="F280" s="480"/>
      <c r="G280" s="439"/>
      <c r="H280" s="439"/>
      <c r="I280" s="427"/>
      <c r="J280" s="53"/>
      <c r="L280" s="55"/>
    </row>
    <row r="281" spans="1:12" s="17" customFormat="1" ht="18.75" hidden="1" customHeight="1">
      <c r="A281" s="4"/>
      <c r="B281" s="487">
        <v>2</v>
      </c>
      <c r="C281" s="488"/>
      <c r="D281" s="488" t="str">
        <f>IF(C281,VLOOKUP(C281,男子登録情報!$A$2:$H$1688,2,0),"")</f>
        <v/>
      </c>
      <c r="E281" s="419" t="str">
        <f>IF(C281&gt;0,VLOOKUP(C281,男子登録情報!$A$2:$H$1688,3,0),"")</f>
        <v/>
      </c>
      <c r="F281" s="489"/>
      <c r="G281" s="488" t="str">
        <f>IF(C281&gt;0,VLOOKUP(C281,男子登録情報!$A$2:$H$1688,4,0),"")</f>
        <v/>
      </c>
      <c r="H281" s="488" t="str">
        <f>IF(C281&gt;0,VLOOKUP(C281,男子登録情報!$A$2:$H$1688,8,0),"")</f>
        <v/>
      </c>
      <c r="I281" s="449" t="str">
        <f>IF(C281&gt;0,VLOOKUP(C281,男子登録情報!$A$2:$H$1688,5,0),"")</f>
        <v/>
      </c>
      <c r="J281" s="53"/>
      <c r="L281" s="55"/>
    </row>
    <row r="282" spans="1:12" s="17" customFormat="1" ht="18.75" hidden="1" customHeight="1">
      <c r="A282" s="4"/>
      <c r="B282" s="444"/>
      <c r="C282" s="439"/>
      <c r="D282" s="439"/>
      <c r="E282" s="422"/>
      <c r="F282" s="480"/>
      <c r="G282" s="439"/>
      <c r="H282" s="439"/>
      <c r="I282" s="427"/>
      <c r="J282" s="53"/>
      <c r="L282" s="55"/>
    </row>
    <row r="283" spans="1:12" s="17" customFormat="1" ht="18.75" hidden="1" customHeight="1">
      <c r="A283" s="4"/>
      <c r="B283" s="487">
        <v>3</v>
      </c>
      <c r="C283" s="488"/>
      <c r="D283" s="488" t="str">
        <f>IF(C283,VLOOKUP(C283,男子登録情報!$A$2:$H$1688,2,0),"")</f>
        <v/>
      </c>
      <c r="E283" s="419" t="str">
        <f>IF(C283&gt;0,VLOOKUP(C283,男子登録情報!$A$2:$H$1688,3,0),"")</f>
        <v/>
      </c>
      <c r="F283" s="489"/>
      <c r="G283" s="488" t="str">
        <f>IF(C283&gt;0,VLOOKUP(C283,男子登録情報!$A$2:$H$1688,4,0),"")</f>
        <v/>
      </c>
      <c r="H283" s="488" t="str">
        <f>IF(C283&gt;0,VLOOKUP(C283,男子登録情報!$A$2:$H$1688,8,0),"")</f>
        <v/>
      </c>
      <c r="I283" s="449" t="str">
        <f>IF(C283&gt;0,VLOOKUP(C283,男子登録情報!$A$2:$H$1688,5,0),"")</f>
        <v/>
      </c>
      <c r="J283" s="53"/>
      <c r="L283" s="55"/>
    </row>
    <row r="284" spans="1:12" s="17" customFormat="1" ht="18.75" hidden="1" customHeight="1">
      <c r="A284" s="4"/>
      <c r="B284" s="444"/>
      <c r="C284" s="439"/>
      <c r="D284" s="439"/>
      <c r="E284" s="422"/>
      <c r="F284" s="480"/>
      <c r="G284" s="439"/>
      <c r="H284" s="439"/>
      <c r="I284" s="427"/>
      <c r="J284" s="53"/>
      <c r="L284" s="55"/>
    </row>
    <row r="285" spans="1:12" s="17" customFormat="1" ht="18.75" hidden="1" customHeight="1">
      <c r="A285" s="4"/>
      <c r="B285" s="487">
        <v>4</v>
      </c>
      <c r="C285" s="488"/>
      <c r="D285" s="488" t="str">
        <f>IF(C285,VLOOKUP(C285,男子登録情報!$A$2:$H$1688,2,0),"")</f>
        <v/>
      </c>
      <c r="E285" s="419" t="str">
        <f>IF(C285&gt;0,VLOOKUP(C285,男子登録情報!$A$2:$H$1688,3,0),"")</f>
        <v/>
      </c>
      <c r="F285" s="489"/>
      <c r="G285" s="488" t="str">
        <f>IF(C285&gt;0,VLOOKUP(C285,男子登録情報!$A$2:$H$1688,4,0),"")</f>
        <v/>
      </c>
      <c r="H285" s="488" t="str">
        <f>IF(C285&gt;0,VLOOKUP(C285,男子登録情報!$A$2:$H$1688,8,0),"")</f>
        <v/>
      </c>
      <c r="I285" s="449" t="str">
        <f>IF(C285&gt;0,VLOOKUP(C285,男子登録情報!$A$2:$H$1688,5,0),"")</f>
        <v/>
      </c>
      <c r="J285" s="53"/>
      <c r="L285" s="55"/>
    </row>
    <row r="286" spans="1:12" s="17" customFormat="1" ht="18.75" hidden="1" customHeight="1">
      <c r="A286" s="4"/>
      <c r="B286" s="444"/>
      <c r="C286" s="439"/>
      <c r="D286" s="439"/>
      <c r="E286" s="422"/>
      <c r="F286" s="480"/>
      <c r="G286" s="439"/>
      <c r="H286" s="439"/>
      <c r="I286" s="427"/>
      <c r="J286" s="53"/>
      <c r="L286" s="55"/>
    </row>
    <row r="287" spans="1:12" s="17" customFormat="1" ht="18.75" hidden="1" customHeight="1">
      <c r="A287" s="4"/>
      <c r="B287" s="487">
        <v>5</v>
      </c>
      <c r="C287" s="488"/>
      <c r="D287" s="488" t="str">
        <f>IF(C287,VLOOKUP(C287,男子登録情報!$A$2:$H$1688,2,0),"")</f>
        <v/>
      </c>
      <c r="E287" s="419" t="str">
        <f>IF(C287&gt;0,VLOOKUP(C287,男子登録情報!$A$2:$H$1688,3,0),"")</f>
        <v/>
      </c>
      <c r="F287" s="489"/>
      <c r="G287" s="488" t="str">
        <f>IF(C287&gt;0,VLOOKUP(C287,男子登録情報!$A$2:$H$1688,4,0),"")</f>
        <v/>
      </c>
      <c r="H287" s="488" t="str">
        <f>IF(C287&gt;0,VLOOKUP(C287,男子登録情報!$A$2:$H$1688,8,0),"")</f>
        <v/>
      </c>
      <c r="I287" s="449" t="str">
        <f>IF(C287&gt;0,VLOOKUP(C287,男子登録情報!$A$2:$H$1688,5,0),"")</f>
        <v/>
      </c>
      <c r="J287" s="53"/>
      <c r="L287" s="55"/>
    </row>
    <row r="288" spans="1:12" s="17" customFormat="1" ht="18.75" hidden="1" customHeight="1">
      <c r="A288" s="4"/>
      <c r="B288" s="444"/>
      <c r="C288" s="439"/>
      <c r="D288" s="439"/>
      <c r="E288" s="422"/>
      <c r="F288" s="480"/>
      <c r="G288" s="439"/>
      <c r="H288" s="439"/>
      <c r="I288" s="427"/>
      <c r="J288" s="53"/>
      <c r="L288" s="55"/>
    </row>
    <row r="289" spans="1:12" s="17" customFormat="1" ht="18.75" hidden="1" customHeight="1">
      <c r="A289" s="4"/>
      <c r="B289" s="487">
        <v>6</v>
      </c>
      <c r="C289" s="488"/>
      <c r="D289" s="488" t="str">
        <f>IF(C289,VLOOKUP(C289,男子登録情報!$A$2:$H$1688,2,0),"")</f>
        <v/>
      </c>
      <c r="E289" s="419" t="str">
        <f>IF(C289&gt;0,VLOOKUP(C289,男子登録情報!$A$2:$H$1688,3,0),"")</f>
        <v/>
      </c>
      <c r="F289" s="489"/>
      <c r="G289" s="488" t="str">
        <f>IF(C289&gt;0,VLOOKUP(C289,男子登録情報!$A$2:$H$1688,4,0),"")</f>
        <v/>
      </c>
      <c r="H289" s="488" t="str">
        <f>IF(C289&gt;0,VLOOKUP(C289,男子登録情報!$A$2:$H$1688,8,0),"")</f>
        <v/>
      </c>
      <c r="I289" s="449" t="str">
        <f>IF(C289&gt;0,VLOOKUP(C289,男子登録情報!$A$2:$H$1688,5,0),"")</f>
        <v/>
      </c>
      <c r="J289" s="53"/>
      <c r="L289" s="55"/>
    </row>
    <row r="290" spans="1:12" s="17" customFormat="1" ht="19.5" hidden="1" customHeight="1" thickBot="1">
      <c r="A290" s="4"/>
      <c r="B290" s="490"/>
      <c r="C290" s="470"/>
      <c r="D290" s="470"/>
      <c r="E290" s="491"/>
      <c r="F290" s="492"/>
      <c r="G290" s="470"/>
      <c r="H290" s="470"/>
      <c r="I290" s="450"/>
      <c r="J290" s="53"/>
      <c r="L290" s="55"/>
    </row>
    <row r="291" spans="1:12" s="17" customFormat="1" ht="18.75" hidden="1">
      <c r="A291" s="4"/>
      <c r="B291" s="460" t="s">
        <v>1239</v>
      </c>
      <c r="C291" s="461"/>
      <c r="D291" s="461"/>
      <c r="E291" s="461"/>
      <c r="F291" s="461"/>
      <c r="G291" s="461"/>
      <c r="H291" s="461"/>
      <c r="I291" s="462"/>
      <c r="J291" s="53"/>
      <c r="L291" s="55"/>
    </row>
    <row r="292" spans="1:12" s="17" customFormat="1" ht="18.75" hidden="1">
      <c r="A292" s="4"/>
      <c r="B292" s="463"/>
      <c r="C292" s="464"/>
      <c r="D292" s="464"/>
      <c r="E292" s="464"/>
      <c r="F292" s="464"/>
      <c r="G292" s="464"/>
      <c r="H292" s="464"/>
      <c r="I292" s="465"/>
      <c r="J292" s="53"/>
      <c r="L292" s="55"/>
    </row>
    <row r="293" spans="1:12" s="17" customFormat="1" ht="19.5" hidden="1" thickBot="1">
      <c r="A293" s="4"/>
      <c r="B293" s="466"/>
      <c r="C293" s="467"/>
      <c r="D293" s="467"/>
      <c r="E293" s="467"/>
      <c r="F293" s="467"/>
      <c r="G293" s="467"/>
      <c r="H293" s="467"/>
      <c r="I293" s="468"/>
      <c r="J293" s="53"/>
      <c r="L293" s="55"/>
    </row>
    <row r="294" spans="1:12" s="17" customFormat="1" ht="18.75" hidden="1">
      <c r="A294" s="54"/>
      <c r="B294" s="54"/>
      <c r="C294" s="54"/>
      <c r="D294" s="54"/>
      <c r="E294" s="54"/>
      <c r="F294" s="54"/>
      <c r="G294" s="54"/>
      <c r="H294" s="54"/>
      <c r="I294" s="54"/>
      <c r="J294" s="59"/>
      <c r="L294" s="55"/>
    </row>
    <row r="295" spans="1:12" s="17" customFormat="1" ht="19.5" hidden="1" thickBot="1">
      <c r="A295" s="4"/>
      <c r="B295" s="4"/>
      <c r="C295" s="4"/>
      <c r="D295" s="4"/>
      <c r="E295" s="4"/>
      <c r="F295" s="4"/>
      <c r="G295" s="4"/>
      <c r="H295" s="4"/>
      <c r="I295" s="4"/>
      <c r="J295" s="57" t="s">
        <v>1265</v>
      </c>
      <c r="L295" s="55"/>
    </row>
    <row r="296" spans="1:12" s="17" customFormat="1" ht="18.75" hidden="1" customHeight="1">
      <c r="A296" s="4"/>
      <c r="B296" s="430" t="str">
        <f>CONCATENATE('加盟校情報&amp;大会設定'!$G$5,'加盟校情報&amp;大会設定'!$H$5,'加盟校情報&amp;大会設定'!$I$5,'加盟校情報&amp;大会設定'!$J$5,)&amp;"　男子4×400mR"</f>
        <v>第45回東海学生陸上競技秋季選手権大会　男子4×400mR</v>
      </c>
      <c r="C296" s="431"/>
      <c r="D296" s="431"/>
      <c r="E296" s="431"/>
      <c r="F296" s="431"/>
      <c r="G296" s="431"/>
      <c r="H296" s="431"/>
      <c r="I296" s="432"/>
      <c r="J296" s="53"/>
      <c r="L296" s="55"/>
    </row>
    <row r="297" spans="1:12" s="17" customFormat="1" ht="19.5" hidden="1" customHeight="1" thickBot="1">
      <c r="A297" s="4"/>
      <c r="B297" s="433"/>
      <c r="C297" s="434"/>
      <c r="D297" s="434"/>
      <c r="E297" s="434"/>
      <c r="F297" s="434"/>
      <c r="G297" s="434"/>
      <c r="H297" s="434"/>
      <c r="I297" s="435"/>
      <c r="J297" s="53"/>
      <c r="L297" s="55"/>
    </row>
    <row r="298" spans="1:12" s="17" customFormat="1" ht="18.75" hidden="1">
      <c r="A298" s="4"/>
      <c r="B298" s="408" t="s">
        <v>1243</v>
      </c>
      <c r="C298" s="409"/>
      <c r="D298" s="446" t="str">
        <f>IF(基本情報登録!$D$6&gt;0,基本情報登録!$D$6,"")</f>
        <v/>
      </c>
      <c r="E298" s="447"/>
      <c r="F298" s="447"/>
      <c r="G298" s="447"/>
      <c r="H298" s="448"/>
      <c r="I298" s="58" t="s">
        <v>1277</v>
      </c>
      <c r="J298" s="53"/>
      <c r="L298" s="55"/>
    </row>
    <row r="299" spans="1:12" s="17" customFormat="1" ht="18.75" hidden="1" customHeight="1">
      <c r="A299" s="4"/>
      <c r="B299" s="415" t="s">
        <v>1</v>
      </c>
      <c r="C299" s="416"/>
      <c r="D299" s="451" t="str">
        <f>IF(基本情報登録!$D$8&gt;0,基本情報登録!$D$8,"")</f>
        <v/>
      </c>
      <c r="E299" s="452"/>
      <c r="F299" s="452"/>
      <c r="G299" s="452"/>
      <c r="H299" s="453"/>
      <c r="I299" s="449"/>
      <c r="J299" s="53"/>
      <c r="L299" s="55"/>
    </row>
    <row r="300" spans="1:12" s="17" customFormat="1" ht="19.5" hidden="1" customHeight="1" thickBot="1">
      <c r="A300" s="4"/>
      <c r="B300" s="425"/>
      <c r="C300" s="426"/>
      <c r="D300" s="454"/>
      <c r="E300" s="455"/>
      <c r="F300" s="455"/>
      <c r="G300" s="455"/>
      <c r="H300" s="456"/>
      <c r="I300" s="450"/>
      <c r="J300" s="53"/>
      <c r="L300" s="55"/>
    </row>
    <row r="301" spans="1:12" s="17" customFormat="1" ht="18.75" hidden="1">
      <c r="A301" s="4"/>
      <c r="B301" s="408" t="s">
        <v>6407</v>
      </c>
      <c r="C301" s="409"/>
      <c r="D301" s="410"/>
      <c r="E301" s="411"/>
      <c r="F301" s="411"/>
      <c r="G301" s="411"/>
      <c r="H301" s="411"/>
      <c r="I301" s="412"/>
      <c r="J301" s="53"/>
      <c r="L301" s="55"/>
    </row>
    <row r="302" spans="1:12" s="17" customFormat="1" ht="18.75" hidden="1">
      <c r="A302" s="4"/>
      <c r="B302" s="43"/>
      <c r="C302" s="44"/>
      <c r="D302" s="45"/>
      <c r="E302" s="413" t="str">
        <f>TEXT(D301,"00000")</f>
        <v>00000</v>
      </c>
      <c r="F302" s="413"/>
      <c r="G302" s="413"/>
      <c r="H302" s="413"/>
      <c r="I302" s="414"/>
      <c r="J302" s="53"/>
      <c r="L302" s="55"/>
    </row>
    <row r="303" spans="1:12" s="17" customFormat="1" ht="18.75" hidden="1" customHeight="1">
      <c r="A303" s="4"/>
      <c r="B303" s="415" t="s">
        <v>26</v>
      </c>
      <c r="C303" s="416"/>
      <c r="D303" s="419"/>
      <c r="E303" s="420"/>
      <c r="F303" s="420"/>
      <c r="G303" s="420"/>
      <c r="H303" s="420"/>
      <c r="I303" s="421"/>
      <c r="J303" s="53"/>
      <c r="L303" s="55"/>
    </row>
    <row r="304" spans="1:12" s="17" customFormat="1" ht="18.75" hidden="1" customHeight="1">
      <c r="A304" s="4"/>
      <c r="B304" s="417"/>
      <c r="C304" s="418"/>
      <c r="D304" s="422"/>
      <c r="E304" s="423"/>
      <c r="F304" s="423"/>
      <c r="G304" s="423"/>
      <c r="H304" s="423"/>
      <c r="I304" s="424"/>
      <c r="J304" s="53"/>
      <c r="L304" s="55"/>
    </row>
    <row r="305" spans="1:12" s="17" customFormat="1" ht="19.5" hidden="1" thickBot="1">
      <c r="A305" s="4"/>
      <c r="B305" s="482" t="s">
        <v>1235</v>
      </c>
      <c r="C305" s="483"/>
      <c r="D305" s="484"/>
      <c r="E305" s="485"/>
      <c r="F305" s="485"/>
      <c r="G305" s="485"/>
      <c r="H305" s="485"/>
      <c r="I305" s="486"/>
      <c r="J305" s="53"/>
      <c r="L305" s="55"/>
    </row>
    <row r="306" spans="1:12" s="17" customFormat="1" ht="18.75" hidden="1">
      <c r="A306" s="4"/>
      <c r="B306" s="471" t="s">
        <v>1236</v>
      </c>
      <c r="C306" s="472"/>
      <c r="D306" s="472"/>
      <c r="E306" s="472"/>
      <c r="F306" s="472"/>
      <c r="G306" s="472"/>
      <c r="H306" s="472"/>
      <c r="I306" s="473"/>
      <c r="J306" s="53"/>
      <c r="L306" s="55"/>
    </row>
    <row r="307" spans="1:12" s="17" customFormat="1" ht="19.5" hidden="1" thickBot="1">
      <c r="A307" s="4"/>
      <c r="B307" s="46" t="s">
        <v>1240</v>
      </c>
      <c r="C307" s="47" t="s">
        <v>16</v>
      </c>
      <c r="D307" s="47" t="s">
        <v>1241</v>
      </c>
      <c r="E307" s="474" t="s">
        <v>1237</v>
      </c>
      <c r="F307" s="475"/>
      <c r="G307" s="47" t="s">
        <v>1242</v>
      </c>
      <c r="H307" s="47" t="s">
        <v>47</v>
      </c>
      <c r="I307" s="48" t="s">
        <v>1238</v>
      </c>
      <c r="J307" s="53"/>
      <c r="L307" s="55"/>
    </row>
    <row r="308" spans="1:12" s="17" customFormat="1" ht="19.5" hidden="1" customHeight="1" thickTop="1">
      <c r="A308" s="4"/>
      <c r="B308" s="476">
        <v>1</v>
      </c>
      <c r="C308" s="477"/>
      <c r="D308" s="477" t="str">
        <f>IF(C308&gt;0,VLOOKUP(C308,男子登録情報!$A$2:$H$1688,2,0),"")</f>
        <v/>
      </c>
      <c r="E308" s="478" t="str">
        <f>IF(C308&gt;0,VLOOKUP(C308,男子登録情報!$A$2:$H$1688,3,0),"")</f>
        <v/>
      </c>
      <c r="F308" s="479"/>
      <c r="G308" s="477" t="str">
        <f>IF(C308&gt;0,VLOOKUP(C308,男子登録情報!$A$2:$H$1688,4,0),"")</f>
        <v/>
      </c>
      <c r="H308" s="477" t="str">
        <f>IF(C308&gt;0,VLOOKUP(C308,男子登録情報!$A$2:$H$1688,8,0),"")</f>
        <v/>
      </c>
      <c r="I308" s="481" t="str">
        <f>IF(C308&gt;0,VLOOKUP(C308,男子登録情報!$A$2:$H$1688,5,0),"")</f>
        <v/>
      </c>
      <c r="J308" s="53"/>
      <c r="L308" s="55"/>
    </row>
    <row r="309" spans="1:12" s="17" customFormat="1" ht="18.75" hidden="1" customHeight="1">
      <c r="A309" s="4"/>
      <c r="B309" s="444"/>
      <c r="C309" s="439"/>
      <c r="D309" s="439"/>
      <c r="E309" s="422"/>
      <c r="F309" s="480"/>
      <c r="G309" s="439"/>
      <c r="H309" s="439"/>
      <c r="I309" s="427"/>
      <c r="J309" s="53"/>
      <c r="L309" s="55"/>
    </row>
    <row r="310" spans="1:12" s="17" customFormat="1" ht="18.75" hidden="1" customHeight="1">
      <c r="A310" s="4"/>
      <c r="B310" s="487">
        <v>2</v>
      </c>
      <c r="C310" s="488"/>
      <c r="D310" s="488" t="str">
        <f>IF(C310,VLOOKUP(C310,男子登録情報!$A$2:$H$1688,2,0),"")</f>
        <v/>
      </c>
      <c r="E310" s="419" t="str">
        <f>IF(C310&gt;0,VLOOKUP(C310,男子登録情報!$A$2:$H$1688,3,0),"")</f>
        <v/>
      </c>
      <c r="F310" s="489"/>
      <c r="G310" s="488" t="str">
        <f>IF(C310&gt;0,VLOOKUP(C310,男子登録情報!$A$2:$H$1688,4,0),"")</f>
        <v/>
      </c>
      <c r="H310" s="488" t="str">
        <f>IF(C310&gt;0,VLOOKUP(C310,男子登録情報!$A$2:$H$1688,8,0),"")</f>
        <v/>
      </c>
      <c r="I310" s="449" t="str">
        <f>IF(C310&gt;0,VLOOKUP(C310,男子登録情報!$A$2:$H$1688,5,0),"")</f>
        <v/>
      </c>
      <c r="J310" s="53"/>
      <c r="L310" s="55"/>
    </row>
    <row r="311" spans="1:12" s="17" customFormat="1" ht="18.75" hidden="1" customHeight="1">
      <c r="A311" s="4"/>
      <c r="B311" s="444"/>
      <c r="C311" s="439"/>
      <c r="D311" s="439"/>
      <c r="E311" s="422"/>
      <c r="F311" s="480"/>
      <c r="G311" s="439"/>
      <c r="H311" s="439"/>
      <c r="I311" s="427"/>
      <c r="J311" s="53"/>
      <c r="L311" s="55"/>
    </row>
    <row r="312" spans="1:12" s="17" customFormat="1" ht="18.75" hidden="1" customHeight="1">
      <c r="A312" s="4"/>
      <c r="B312" s="487">
        <v>3</v>
      </c>
      <c r="C312" s="488"/>
      <c r="D312" s="488" t="str">
        <f>IF(C312,VLOOKUP(C312,男子登録情報!$A$2:$H$1688,2,0),"")</f>
        <v/>
      </c>
      <c r="E312" s="419" t="str">
        <f>IF(C312&gt;0,VLOOKUP(C312,男子登録情報!$A$2:$H$1688,3,0),"")</f>
        <v/>
      </c>
      <c r="F312" s="489"/>
      <c r="G312" s="488" t="str">
        <f>IF(C312&gt;0,VLOOKUP(C312,男子登録情報!$A$2:$H$1688,4,0),"")</f>
        <v/>
      </c>
      <c r="H312" s="488" t="str">
        <f>IF(C312&gt;0,VLOOKUP(C312,男子登録情報!$A$2:$H$1688,8,0),"")</f>
        <v/>
      </c>
      <c r="I312" s="449" t="str">
        <f>IF(C312&gt;0,VLOOKUP(C312,男子登録情報!$A$2:$H$1688,5,0),"")</f>
        <v/>
      </c>
      <c r="J312" s="53"/>
      <c r="L312" s="55"/>
    </row>
    <row r="313" spans="1:12" s="17" customFormat="1" ht="18.75" hidden="1" customHeight="1">
      <c r="A313" s="4"/>
      <c r="B313" s="444"/>
      <c r="C313" s="439"/>
      <c r="D313" s="439"/>
      <c r="E313" s="422"/>
      <c r="F313" s="480"/>
      <c r="G313" s="439"/>
      <c r="H313" s="439"/>
      <c r="I313" s="427"/>
      <c r="J313" s="53"/>
      <c r="L313" s="55"/>
    </row>
    <row r="314" spans="1:12" s="17" customFormat="1" ht="18.75" hidden="1" customHeight="1">
      <c r="A314" s="4"/>
      <c r="B314" s="487">
        <v>4</v>
      </c>
      <c r="C314" s="488"/>
      <c r="D314" s="488" t="str">
        <f>IF(C314,VLOOKUP(C314,男子登録情報!$A$2:$H$1688,2,0),"")</f>
        <v/>
      </c>
      <c r="E314" s="419" t="str">
        <f>IF(C314&gt;0,VLOOKUP(C314,男子登録情報!$A$2:$H$1688,3,0),"")</f>
        <v/>
      </c>
      <c r="F314" s="489"/>
      <c r="G314" s="488" t="str">
        <f>IF(C314&gt;0,VLOOKUP(C314,男子登録情報!$A$2:$H$1688,4,0),"")</f>
        <v/>
      </c>
      <c r="H314" s="488" t="str">
        <f>IF(C314&gt;0,VLOOKUP(C314,男子登録情報!$A$2:$H$1688,8,0),"")</f>
        <v/>
      </c>
      <c r="I314" s="449" t="str">
        <f>IF(C314&gt;0,VLOOKUP(C314,男子登録情報!$A$2:$H$1688,5,0),"")</f>
        <v/>
      </c>
      <c r="J314" s="53"/>
      <c r="L314" s="55"/>
    </row>
    <row r="315" spans="1:12" s="17" customFormat="1" ht="18.75" hidden="1" customHeight="1">
      <c r="A315" s="4"/>
      <c r="B315" s="444"/>
      <c r="C315" s="439"/>
      <c r="D315" s="439"/>
      <c r="E315" s="422"/>
      <c r="F315" s="480"/>
      <c r="G315" s="439"/>
      <c r="H315" s="439"/>
      <c r="I315" s="427"/>
      <c r="J315" s="53"/>
      <c r="L315" s="55"/>
    </row>
    <row r="316" spans="1:12" s="17" customFormat="1" ht="18.75" hidden="1" customHeight="1">
      <c r="A316" s="4"/>
      <c r="B316" s="487">
        <v>5</v>
      </c>
      <c r="C316" s="488"/>
      <c r="D316" s="488" t="str">
        <f>IF(C316,VLOOKUP(C316,男子登録情報!$A$2:$H$1688,2,0),"")</f>
        <v/>
      </c>
      <c r="E316" s="419" t="str">
        <f>IF(C316&gt;0,VLOOKUP(C316,男子登録情報!$A$2:$H$1688,3,0),"")</f>
        <v/>
      </c>
      <c r="F316" s="489"/>
      <c r="G316" s="488" t="str">
        <f>IF(C316&gt;0,VLOOKUP(C316,男子登録情報!$A$2:$H$1688,4,0),"")</f>
        <v/>
      </c>
      <c r="H316" s="488" t="str">
        <f>IF(C316&gt;0,VLOOKUP(C316,男子登録情報!$A$2:$H$1688,8,0),"")</f>
        <v/>
      </c>
      <c r="I316" s="449" t="str">
        <f>IF(C316&gt;0,VLOOKUP(C316,男子登録情報!$A$2:$H$1688,5,0),"")</f>
        <v/>
      </c>
      <c r="J316" s="53"/>
      <c r="L316" s="55"/>
    </row>
    <row r="317" spans="1:12" s="17" customFormat="1" ht="18.75" hidden="1" customHeight="1">
      <c r="A317" s="4"/>
      <c r="B317" s="444"/>
      <c r="C317" s="439"/>
      <c r="D317" s="439"/>
      <c r="E317" s="422"/>
      <c r="F317" s="480"/>
      <c r="G317" s="439"/>
      <c r="H317" s="439"/>
      <c r="I317" s="427"/>
      <c r="J317" s="53"/>
      <c r="L317" s="55"/>
    </row>
    <row r="318" spans="1:12" s="17" customFormat="1" ht="18.75" hidden="1" customHeight="1">
      <c r="A318" s="4"/>
      <c r="B318" s="487">
        <v>6</v>
      </c>
      <c r="C318" s="488"/>
      <c r="D318" s="488" t="str">
        <f>IF(C318,VLOOKUP(C318,男子登録情報!$A$2:$H$1688,2,0),"")</f>
        <v/>
      </c>
      <c r="E318" s="419" t="str">
        <f>IF(C318&gt;0,VLOOKUP(C318,男子登録情報!$A$2:$H$1688,3,0),"")</f>
        <v/>
      </c>
      <c r="F318" s="489"/>
      <c r="G318" s="488" t="str">
        <f>IF(C318&gt;0,VLOOKUP(C318,男子登録情報!$A$2:$H$1688,4,0),"")</f>
        <v/>
      </c>
      <c r="H318" s="488" t="str">
        <f>IF(C318&gt;0,VLOOKUP(C318,男子登録情報!$A$2:$H$1688,8,0),"")</f>
        <v/>
      </c>
      <c r="I318" s="449" t="str">
        <f>IF(C318&gt;0,VLOOKUP(C318,男子登録情報!$A$2:$H$1688,5,0),"")</f>
        <v/>
      </c>
      <c r="J318" s="53"/>
      <c r="L318" s="55"/>
    </row>
    <row r="319" spans="1:12" s="17" customFormat="1" ht="19.5" hidden="1" customHeight="1" thickBot="1">
      <c r="A319" s="4"/>
      <c r="B319" s="490"/>
      <c r="C319" s="470"/>
      <c r="D319" s="470"/>
      <c r="E319" s="491"/>
      <c r="F319" s="492"/>
      <c r="G319" s="470"/>
      <c r="H319" s="470"/>
      <c r="I319" s="450"/>
      <c r="J319" s="53"/>
      <c r="L319" s="55"/>
    </row>
    <row r="320" spans="1:12" s="17" customFormat="1" ht="18.75" hidden="1">
      <c r="A320" s="4"/>
      <c r="B320" s="460" t="s">
        <v>1239</v>
      </c>
      <c r="C320" s="461"/>
      <c r="D320" s="461"/>
      <c r="E320" s="461"/>
      <c r="F320" s="461"/>
      <c r="G320" s="461"/>
      <c r="H320" s="461"/>
      <c r="I320" s="462"/>
      <c r="J320" s="53"/>
      <c r="L320" s="55"/>
    </row>
    <row r="321" spans="1:12" s="17" customFormat="1" ht="18.75" hidden="1">
      <c r="A321" s="4"/>
      <c r="B321" s="463"/>
      <c r="C321" s="464"/>
      <c r="D321" s="464"/>
      <c r="E321" s="464"/>
      <c r="F321" s="464"/>
      <c r="G321" s="464"/>
      <c r="H321" s="464"/>
      <c r="I321" s="465"/>
      <c r="J321" s="53"/>
      <c r="L321" s="55"/>
    </row>
    <row r="322" spans="1:12" s="17" customFormat="1" ht="19.5" hidden="1" thickBot="1">
      <c r="A322" s="4"/>
      <c r="B322" s="466"/>
      <c r="C322" s="467"/>
      <c r="D322" s="467"/>
      <c r="E322" s="467"/>
      <c r="F322" s="467"/>
      <c r="G322" s="467"/>
      <c r="H322" s="467"/>
      <c r="I322" s="468"/>
      <c r="J322" s="53"/>
      <c r="L322" s="55"/>
    </row>
    <row r="323" spans="1:12" s="17" customFormat="1" ht="18.75" hidden="1">
      <c r="A323" s="54"/>
      <c r="B323" s="54"/>
      <c r="C323" s="54"/>
      <c r="D323" s="54"/>
      <c r="E323" s="54"/>
      <c r="F323" s="54"/>
      <c r="G323" s="54"/>
      <c r="H323" s="54"/>
      <c r="I323" s="54"/>
      <c r="J323" s="59"/>
      <c r="L323" s="55"/>
    </row>
    <row r="324" spans="1:12" s="17" customFormat="1" ht="19.5" hidden="1" thickBot="1">
      <c r="A324" s="4"/>
      <c r="B324" s="4"/>
      <c r="C324" s="4"/>
      <c r="D324" s="4"/>
      <c r="E324" s="4"/>
      <c r="F324" s="4"/>
      <c r="G324" s="4"/>
      <c r="H324" s="4"/>
      <c r="I324" s="4"/>
      <c r="J324" s="57" t="s">
        <v>1266</v>
      </c>
      <c r="L324" s="55"/>
    </row>
    <row r="325" spans="1:12" s="17" customFormat="1" ht="18.75" hidden="1">
      <c r="A325" s="4"/>
      <c r="B325" s="430" t="str">
        <f>CONCATENATE('加盟校情報&amp;大会設定'!$G$5,'加盟校情報&amp;大会設定'!$H$5,'加盟校情報&amp;大会設定'!$I$5,'加盟校情報&amp;大会設定'!$J$5,)&amp;"　男子4×400mR"</f>
        <v>第45回東海学生陸上競技秋季選手権大会　男子4×400mR</v>
      </c>
      <c r="C325" s="431"/>
      <c r="D325" s="431"/>
      <c r="E325" s="431"/>
      <c r="F325" s="431"/>
      <c r="G325" s="431"/>
      <c r="H325" s="431"/>
      <c r="I325" s="432"/>
      <c r="J325" s="53"/>
      <c r="L325" s="55"/>
    </row>
    <row r="326" spans="1:12" s="17" customFormat="1" ht="19.5" hidden="1" thickBot="1">
      <c r="A326" s="4"/>
      <c r="B326" s="433"/>
      <c r="C326" s="434"/>
      <c r="D326" s="434"/>
      <c r="E326" s="434"/>
      <c r="F326" s="434"/>
      <c r="G326" s="434"/>
      <c r="H326" s="434"/>
      <c r="I326" s="435"/>
      <c r="J326" s="53"/>
      <c r="L326" s="55"/>
    </row>
    <row r="327" spans="1:12" s="17" customFormat="1" ht="18.75" hidden="1">
      <c r="A327" s="4"/>
      <c r="B327" s="408" t="s">
        <v>1243</v>
      </c>
      <c r="C327" s="409"/>
      <c r="D327" s="446" t="str">
        <f>IF(基本情報登録!$D$6&gt;0,基本情報登録!$D$6,"")</f>
        <v/>
      </c>
      <c r="E327" s="447"/>
      <c r="F327" s="447"/>
      <c r="G327" s="447"/>
      <c r="H327" s="448"/>
      <c r="I327" s="58" t="s">
        <v>1277</v>
      </c>
      <c r="J327" s="53"/>
      <c r="L327" s="55"/>
    </row>
    <row r="328" spans="1:12" s="17" customFormat="1" ht="18.75" hidden="1">
      <c r="A328" s="4"/>
      <c r="B328" s="415" t="s">
        <v>1</v>
      </c>
      <c r="C328" s="416"/>
      <c r="D328" s="451" t="str">
        <f>IF(基本情報登録!$D$8&gt;0,基本情報登録!$D$8,"")</f>
        <v/>
      </c>
      <c r="E328" s="452"/>
      <c r="F328" s="452"/>
      <c r="G328" s="452"/>
      <c r="H328" s="453"/>
      <c r="I328" s="449"/>
      <c r="J328" s="53"/>
      <c r="L328" s="55"/>
    </row>
    <row r="329" spans="1:12" s="17" customFormat="1" ht="19.5" hidden="1" thickBot="1">
      <c r="A329" s="4"/>
      <c r="B329" s="425"/>
      <c r="C329" s="426"/>
      <c r="D329" s="454"/>
      <c r="E329" s="455"/>
      <c r="F329" s="455"/>
      <c r="G329" s="455"/>
      <c r="H329" s="456"/>
      <c r="I329" s="450"/>
      <c r="J329" s="53"/>
      <c r="L329" s="55"/>
    </row>
    <row r="330" spans="1:12" s="17" customFormat="1" ht="18.75" hidden="1">
      <c r="A330" s="4"/>
      <c r="B330" s="408" t="s">
        <v>6407</v>
      </c>
      <c r="C330" s="409"/>
      <c r="D330" s="410"/>
      <c r="E330" s="411"/>
      <c r="F330" s="411"/>
      <c r="G330" s="411"/>
      <c r="H330" s="411"/>
      <c r="I330" s="412"/>
      <c r="J330" s="53"/>
      <c r="L330" s="55"/>
    </row>
    <row r="331" spans="1:12" s="17" customFormat="1" ht="18.75" hidden="1">
      <c r="A331" s="4"/>
      <c r="B331" s="43"/>
      <c r="C331" s="44"/>
      <c r="D331" s="45"/>
      <c r="E331" s="413" t="str">
        <f>TEXT(D330,"00000")</f>
        <v>00000</v>
      </c>
      <c r="F331" s="413"/>
      <c r="G331" s="413"/>
      <c r="H331" s="413"/>
      <c r="I331" s="414"/>
      <c r="J331" s="53"/>
      <c r="L331" s="55"/>
    </row>
    <row r="332" spans="1:12" s="17" customFormat="1" ht="18.75" hidden="1">
      <c r="A332" s="4"/>
      <c r="B332" s="415" t="s">
        <v>26</v>
      </c>
      <c r="C332" s="416"/>
      <c r="D332" s="419"/>
      <c r="E332" s="420"/>
      <c r="F332" s="420"/>
      <c r="G332" s="420"/>
      <c r="H332" s="420"/>
      <c r="I332" s="421"/>
      <c r="J332" s="53"/>
      <c r="L332" s="55"/>
    </row>
    <row r="333" spans="1:12" s="17" customFormat="1" ht="18.75" hidden="1">
      <c r="A333" s="4"/>
      <c r="B333" s="417"/>
      <c r="C333" s="418"/>
      <c r="D333" s="422"/>
      <c r="E333" s="423"/>
      <c r="F333" s="423"/>
      <c r="G333" s="423"/>
      <c r="H333" s="423"/>
      <c r="I333" s="424"/>
      <c r="J333" s="53"/>
      <c r="L333" s="55"/>
    </row>
    <row r="334" spans="1:12" s="17" customFormat="1" ht="19.5" hidden="1" thickBot="1">
      <c r="A334" s="4"/>
      <c r="B334" s="482" t="s">
        <v>1235</v>
      </c>
      <c r="C334" s="483"/>
      <c r="D334" s="484"/>
      <c r="E334" s="485"/>
      <c r="F334" s="485"/>
      <c r="G334" s="485"/>
      <c r="H334" s="485"/>
      <c r="I334" s="486"/>
      <c r="J334" s="53"/>
      <c r="L334" s="55"/>
    </row>
    <row r="335" spans="1:12" s="17" customFormat="1" ht="18.75" hidden="1">
      <c r="A335" s="4"/>
      <c r="B335" s="471" t="s">
        <v>1236</v>
      </c>
      <c r="C335" s="472"/>
      <c r="D335" s="472"/>
      <c r="E335" s="472"/>
      <c r="F335" s="472"/>
      <c r="G335" s="472"/>
      <c r="H335" s="472"/>
      <c r="I335" s="473"/>
      <c r="J335" s="53"/>
      <c r="L335" s="55"/>
    </row>
    <row r="336" spans="1:12" s="17" customFormat="1" ht="19.5" hidden="1" thickBot="1">
      <c r="A336" s="4"/>
      <c r="B336" s="46" t="s">
        <v>1240</v>
      </c>
      <c r="C336" s="47" t="s">
        <v>16</v>
      </c>
      <c r="D336" s="47" t="s">
        <v>1241</v>
      </c>
      <c r="E336" s="474" t="s">
        <v>1237</v>
      </c>
      <c r="F336" s="475"/>
      <c r="G336" s="47" t="s">
        <v>1242</v>
      </c>
      <c r="H336" s="47" t="s">
        <v>47</v>
      </c>
      <c r="I336" s="48" t="s">
        <v>1238</v>
      </c>
      <c r="J336" s="53"/>
      <c r="L336" s="55"/>
    </row>
    <row r="337" spans="1:12" s="17" customFormat="1" ht="19.5" hidden="1" thickTop="1">
      <c r="A337" s="4"/>
      <c r="B337" s="476">
        <v>1</v>
      </c>
      <c r="C337" s="477"/>
      <c r="D337" s="477" t="str">
        <f>IF(C337&gt;0,VLOOKUP(C337,男子登録情報!$A$2:$H$1688,2,0),"")</f>
        <v/>
      </c>
      <c r="E337" s="478" t="str">
        <f>IF(C337&gt;0,VLOOKUP(C337,男子登録情報!$A$2:$H$1688,3,0),"")</f>
        <v/>
      </c>
      <c r="F337" s="479"/>
      <c r="G337" s="477" t="str">
        <f>IF(C337&gt;0,VLOOKUP(C337,男子登録情報!$A$2:$H$1688,4,0),"")</f>
        <v/>
      </c>
      <c r="H337" s="477" t="str">
        <f>IF(C337&gt;0,VLOOKUP(C337,男子登録情報!$A$2:$H$1688,8,0),"")</f>
        <v/>
      </c>
      <c r="I337" s="481" t="str">
        <f>IF(C337&gt;0,VLOOKUP(C337,男子登録情報!$A$2:$H$1688,5,0),"")</f>
        <v/>
      </c>
      <c r="J337" s="53"/>
      <c r="L337" s="55"/>
    </row>
    <row r="338" spans="1:12" s="17" customFormat="1" ht="18.75" hidden="1">
      <c r="A338" s="4"/>
      <c r="B338" s="444"/>
      <c r="C338" s="439"/>
      <c r="D338" s="439"/>
      <c r="E338" s="422"/>
      <c r="F338" s="480"/>
      <c r="G338" s="439"/>
      <c r="H338" s="439"/>
      <c r="I338" s="427"/>
      <c r="J338" s="53"/>
      <c r="L338" s="55"/>
    </row>
    <row r="339" spans="1:12" s="17" customFormat="1" ht="18.75" hidden="1">
      <c r="A339" s="4"/>
      <c r="B339" s="487">
        <v>2</v>
      </c>
      <c r="C339" s="488"/>
      <c r="D339" s="488" t="str">
        <f>IF(C339,VLOOKUP(C339,男子登録情報!$A$2:$H$1688,2,0),"")</f>
        <v/>
      </c>
      <c r="E339" s="419" t="str">
        <f>IF(C339&gt;0,VLOOKUP(C339,男子登録情報!$A$2:$H$1688,3,0),"")</f>
        <v/>
      </c>
      <c r="F339" s="489"/>
      <c r="G339" s="488" t="str">
        <f>IF(C339&gt;0,VLOOKUP(C339,男子登録情報!$A$2:$H$1688,4,0),"")</f>
        <v/>
      </c>
      <c r="H339" s="488" t="str">
        <f>IF(C339&gt;0,VLOOKUP(C339,男子登録情報!$A$2:$H$1688,8,0),"")</f>
        <v/>
      </c>
      <c r="I339" s="449" t="str">
        <f>IF(C339&gt;0,VLOOKUP(C339,男子登録情報!$A$2:$H$1688,5,0),"")</f>
        <v/>
      </c>
      <c r="J339" s="53"/>
      <c r="L339" s="55"/>
    </row>
    <row r="340" spans="1:12" s="17" customFormat="1" ht="18.75" hidden="1">
      <c r="A340" s="4"/>
      <c r="B340" s="444"/>
      <c r="C340" s="439"/>
      <c r="D340" s="439"/>
      <c r="E340" s="422"/>
      <c r="F340" s="480"/>
      <c r="G340" s="439"/>
      <c r="H340" s="439"/>
      <c r="I340" s="427"/>
      <c r="J340" s="53"/>
      <c r="L340" s="55"/>
    </row>
    <row r="341" spans="1:12" s="17" customFormat="1" ht="18.75" hidden="1">
      <c r="A341" s="4"/>
      <c r="B341" s="487">
        <v>3</v>
      </c>
      <c r="C341" s="488"/>
      <c r="D341" s="488" t="str">
        <f>IF(C341,VLOOKUP(C341,男子登録情報!$A$2:$H$1688,2,0),"")</f>
        <v/>
      </c>
      <c r="E341" s="419" t="str">
        <f>IF(C341&gt;0,VLOOKUP(C341,男子登録情報!$A$2:$H$1688,3,0),"")</f>
        <v/>
      </c>
      <c r="F341" s="489"/>
      <c r="G341" s="488" t="str">
        <f>IF(C341&gt;0,VLOOKUP(C341,男子登録情報!$A$2:$H$1688,4,0),"")</f>
        <v/>
      </c>
      <c r="H341" s="488" t="str">
        <f>IF(C341&gt;0,VLOOKUP(C341,男子登録情報!$A$2:$H$1688,8,0),"")</f>
        <v/>
      </c>
      <c r="I341" s="449" t="str">
        <f>IF(C341&gt;0,VLOOKUP(C341,男子登録情報!$A$2:$H$1688,5,0),"")</f>
        <v/>
      </c>
      <c r="J341" s="53"/>
      <c r="L341" s="55"/>
    </row>
    <row r="342" spans="1:12" s="17" customFormat="1" ht="18.75" hidden="1">
      <c r="A342" s="4"/>
      <c r="B342" s="444"/>
      <c r="C342" s="439"/>
      <c r="D342" s="439"/>
      <c r="E342" s="422"/>
      <c r="F342" s="480"/>
      <c r="G342" s="439"/>
      <c r="H342" s="439"/>
      <c r="I342" s="427"/>
      <c r="J342" s="53"/>
      <c r="L342" s="55"/>
    </row>
    <row r="343" spans="1:12" s="17" customFormat="1" ht="18.75" hidden="1">
      <c r="A343" s="4"/>
      <c r="B343" s="487">
        <v>4</v>
      </c>
      <c r="C343" s="488"/>
      <c r="D343" s="488" t="str">
        <f>IF(C343,VLOOKUP(C343,男子登録情報!$A$2:$H$1688,2,0),"")</f>
        <v/>
      </c>
      <c r="E343" s="419" t="str">
        <f>IF(C343&gt;0,VLOOKUP(C343,男子登録情報!$A$2:$H$1688,3,0),"")</f>
        <v/>
      </c>
      <c r="F343" s="489"/>
      <c r="G343" s="488" t="str">
        <f>IF(C343&gt;0,VLOOKUP(C343,男子登録情報!$A$2:$H$1688,4,0),"")</f>
        <v/>
      </c>
      <c r="H343" s="488" t="str">
        <f>IF(C343&gt;0,VLOOKUP(C343,男子登録情報!$A$2:$H$1688,8,0),"")</f>
        <v/>
      </c>
      <c r="I343" s="449" t="str">
        <f>IF(C343&gt;0,VLOOKUP(C343,男子登録情報!$A$2:$H$1688,5,0),"")</f>
        <v/>
      </c>
      <c r="J343" s="53"/>
      <c r="L343" s="55"/>
    </row>
    <row r="344" spans="1:12" s="17" customFormat="1" ht="18.75" hidden="1">
      <c r="A344" s="4"/>
      <c r="B344" s="444"/>
      <c r="C344" s="439"/>
      <c r="D344" s="439"/>
      <c r="E344" s="422"/>
      <c r="F344" s="480"/>
      <c r="G344" s="439"/>
      <c r="H344" s="439"/>
      <c r="I344" s="427"/>
      <c r="J344" s="53"/>
      <c r="L344" s="55"/>
    </row>
    <row r="345" spans="1:12" s="17" customFormat="1" ht="18.75" hidden="1">
      <c r="A345" s="4"/>
      <c r="B345" s="487">
        <v>5</v>
      </c>
      <c r="C345" s="488"/>
      <c r="D345" s="488" t="str">
        <f>IF(C345,VLOOKUP(C345,男子登録情報!$A$2:$H$1688,2,0),"")</f>
        <v/>
      </c>
      <c r="E345" s="419" t="str">
        <f>IF(C345&gt;0,VLOOKUP(C345,男子登録情報!$A$2:$H$1688,3,0),"")</f>
        <v/>
      </c>
      <c r="F345" s="489"/>
      <c r="G345" s="488" t="str">
        <f>IF(C345&gt;0,VLOOKUP(C345,男子登録情報!$A$2:$H$1688,4,0),"")</f>
        <v/>
      </c>
      <c r="H345" s="488" t="str">
        <f>IF(C345&gt;0,VLOOKUP(C345,男子登録情報!$A$2:$H$1688,8,0),"")</f>
        <v/>
      </c>
      <c r="I345" s="449" t="str">
        <f>IF(C345&gt;0,VLOOKUP(C345,男子登録情報!$A$2:$H$1688,5,0),"")</f>
        <v/>
      </c>
      <c r="J345" s="53"/>
      <c r="L345" s="55"/>
    </row>
    <row r="346" spans="1:12" s="17" customFormat="1" ht="18.75" hidden="1">
      <c r="A346" s="4"/>
      <c r="B346" s="444"/>
      <c r="C346" s="439"/>
      <c r="D346" s="439"/>
      <c r="E346" s="422"/>
      <c r="F346" s="480"/>
      <c r="G346" s="439"/>
      <c r="H346" s="439"/>
      <c r="I346" s="427"/>
      <c r="J346" s="53"/>
      <c r="L346" s="55"/>
    </row>
    <row r="347" spans="1:12" s="17" customFormat="1" ht="18.75" hidden="1">
      <c r="A347" s="4"/>
      <c r="B347" s="487">
        <v>6</v>
      </c>
      <c r="C347" s="488"/>
      <c r="D347" s="488" t="str">
        <f>IF(C347,VLOOKUP(C347,男子登録情報!$A$2:$H$1688,2,0),"")</f>
        <v/>
      </c>
      <c r="E347" s="419" t="str">
        <f>IF(C347&gt;0,VLOOKUP(C347,男子登録情報!$A$2:$H$1688,3,0),"")</f>
        <v/>
      </c>
      <c r="F347" s="489"/>
      <c r="G347" s="488" t="str">
        <f>IF(C347&gt;0,VLOOKUP(C347,男子登録情報!$A$2:$H$1688,4,0),"")</f>
        <v/>
      </c>
      <c r="H347" s="488" t="str">
        <f>IF(C347&gt;0,VLOOKUP(C347,男子登録情報!$A$2:$H$1688,8,0),"")</f>
        <v/>
      </c>
      <c r="I347" s="449" t="str">
        <f>IF(C347&gt;0,VLOOKUP(C347,男子登録情報!$A$2:$H$1688,5,0),"")</f>
        <v/>
      </c>
      <c r="J347" s="53"/>
      <c r="L347" s="55"/>
    </row>
    <row r="348" spans="1:12" s="17" customFormat="1" ht="19.5" hidden="1" thickBot="1">
      <c r="A348" s="4"/>
      <c r="B348" s="490"/>
      <c r="C348" s="470"/>
      <c r="D348" s="470"/>
      <c r="E348" s="491"/>
      <c r="F348" s="492"/>
      <c r="G348" s="470"/>
      <c r="H348" s="470"/>
      <c r="I348" s="450"/>
      <c r="J348" s="53"/>
      <c r="L348" s="55"/>
    </row>
    <row r="349" spans="1:12" s="17" customFormat="1" ht="18.75" hidden="1">
      <c r="A349" s="4"/>
      <c r="B349" s="460" t="s">
        <v>1239</v>
      </c>
      <c r="C349" s="461"/>
      <c r="D349" s="461"/>
      <c r="E349" s="461"/>
      <c r="F349" s="461"/>
      <c r="G349" s="461"/>
      <c r="H349" s="461"/>
      <c r="I349" s="462"/>
      <c r="J349" s="53"/>
      <c r="L349" s="55"/>
    </row>
    <row r="350" spans="1:12" s="17" customFormat="1" ht="18.75" hidden="1">
      <c r="A350" s="4"/>
      <c r="B350" s="463"/>
      <c r="C350" s="464"/>
      <c r="D350" s="464"/>
      <c r="E350" s="464"/>
      <c r="F350" s="464"/>
      <c r="G350" s="464"/>
      <c r="H350" s="464"/>
      <c r="I350" s="465"/>
      <c r="J350" s="53"/>
      <c r="L350" s="55"/>
    </row>
    <row r="351" spans="1:12" s="17" customFormat="1" ht="19.5" hidden="1" thickBot="1">
      <c r="A351" s="4"/>
      <c r="B351" s="466"/>
      <c r="C351" s="467"/>
      <c r="D351" s="467"/>
      <c r="E351" s="467"/>
      <c r="F351" s="467"/>
      <c r="G351" s="467"/>
      <c r="H351" s="467"/>
      <c r="I351" s="468"/>
      <c r="J351" s="53"/>
      <c r="L351" s="55"/>
    </row>
    <row r="352" spans="1:12" s="17" customFormat="1" ht="18.75" hidden="1">
      <c r="A352" s="54"/>
      <c r="B352" s="54"/>
      <c r="C352" s="54"/>
      <c r="D352" s="54"/>
      <c r="E352" s="54"/>
      <c r="F352" s="54"/>
      <c r="G352" s="54"/>
      <c r="H352" s="54"/>
      <c r="I352" s="54"/>
      <c r="J352" s="59"/>
      <c r="L352" s="55"/>
    </row>
    <row r="353" spans="1:12" s="17" customFormat="1" ht="19.5" hidden="1" thickBot="1">
      <c r="A353" s="4"/>
      <c r="B353" s="4"/>
      <c r="C353" s="4"/>
      <c r="D353" s="4"/>
      <c r="E353" s="4"/>
      <c r="F353" s="4"/>
      <c r="G353" s="4"/>
      <c r="H353" s="4"/>
      <c r="I353" s="4"/>
      <c r="J353" s="57" t="s">
        <v>1267</v>
      </c>
      <c r="L353" s="55"/>
    </row>
    <row r="354" spans="1:12" s="17" customFormat="1" ht="18.75" hidden="1">
      <c r="A354" s="4"/>
      <c r="B354" s="430" t="str">
        <f>CONCATENATE('加盟校情報&amp;大会設定'!$G$5,'加盟校情報&amp;大会設定'!$H$5,'加盟校情報&amp;大会設定'!$I$5,'加盟校情報&amp;大会設定'!$J$5,)&amp;"　男子4×400mR"</f>
        <v>第45回東海学生陸上競技秋季選手権大会　男子4×400mR</v>
      </c>
      <c r="C354" s="431"/>
      <c r="D354" s="431"/>
      <c r="E354" s="431"/>
      <c r="F354" s="431"/>
      <c r="G354" s="431"/>
      <c r="H354" s="431"/>
      <c r="I354" s="432"/>
      <c r="J354" s="53"/>
      <c r="L354" s="55"/>
    </row>
    <row r="355" spans="1:12" s="17" customFormat="1" ht="19.5" hidden="1" thickBot="1">
      <c r="A355" s="4"/>
      <c r="B355" s="433"/>
      <c r="C355" s="434"/>
      <c r="D355" s="434"/>
      <c r="E355" s="434"/>
      <c r="F355" s="434"/>
      <c r="G355" s="434"/>
      <c r="H355" s="434"/>
      <c r="I355" s="435"/>
      <c r="J355" s="53"/>
      <c r="L355" s="55"/>
    </row>
    <row r="356" spans="1:12" s="17" customFormat="1" ht="18.75" hidden="1">
      <c r="A356" s="4"/>
      <c r="B356" s="408" t="s">
        <v>1243</v>
      </c>
      <c r="C356" s="409"/>
      <c r="D356" s="446" t="str">
        <f>IF(基本情報登録!$D$6&gt;0,基本情報登録!$D$6,"")</f>
        <v/>
      </c>
      <c r="E356" s="447"/>
      <c r="F356" s="447"/>
      <c r="G356" s="447"/>
      <c r="H356" s="448"/>
      <c r="I356" s="58" t="s">
        <v>1277</v>
      </c>
      <c r="J356" s="53"/>
      <c r="L356" s="55"/>
    </row>
    <row r="357" spans="1:12" s="17" customFormat="1" ht="18.75" hidden="1">
      <c r="A357" s="4"/>
      <c r="B357" s="415" t="s">
        <v>1</v>
      </c>
      <c r="C357" s="416"/>
      <c r="D357" s="451" t="str">
        <f>IF(基本情報登録!$D$8&gt;0,基本情報登録!$D$8,"")</f>
        <v/>
      </c>
      <c r="E357" s="452"/>
      <c r="F357" s="452"/>
      <c r="G357" s="452"/>
      <c r="H357" s="453"/>
      <c r="I357" s="449"/>
      <c r="J357" s="53"/>
      <c r="L357" s="55"/>
    </row>
    <row r="358" spans="1:12" s="17" customFormat="1" ht="19.5" hidden="1" thickBot="1">
      <c r="A358" s="4"/>
      <c r="B358" s="425"/>
      <c r="C358" s="426"/>
      <c r="D358" s="454"/>
      <c r="E358" s="455"/>
      <c r="F358" s="455"/>
      <c r="G358" s="455"/>
      <c r="H358" s="456"/>
      <c r="I358" s="450"/>
      <c r="J358" s="53"/>
      <c r="L358" s="55"/>
    </row>
    <row r="359" spans="1:12" s="17" customFormat="1" ht="18.75" hidden="1">
      <c r="A359" s="4"/>
      <c r="B359" s="408" t="s">
        <v>6407</v>
      </c>
      <c r="C359" s="409"/>
      <c r="D359" s="410"/>
      <c r="E359" s="411"/>
      <c r="F359" s="411"/>
      <c r="G359" s="411"/>
      <c r="H359" s="411"/>
      <c r="I359" s="412"/>
      <c r="J359" s="53"/>
      <c r="L359" s="55"/>
    </row>
    <row r="360" spans="1:12" s="17" customFormat="1" ht="18.75" hidden="1">
      <c r="A360" s="4"/>
      <c r="B360" s="43"/>
      <c r="C360" s="44"/>
      <c r="D360" s="45"/>
      <c r="E360" s="413" t="str">
        <f>TEXT(D359,"00000")</f>
        <v>00000</v>
      </c>
      <c r="F360" s="413"/>
      <c r="G360" s="413"/>
      <c r="H360" s="413"/>
      <c r="I360" s="414"/>
      <c r="J360" s="53"/>
      <c r="L360" s="55"/>
    </row>
    <row r="361" spans="1:12" s="17" customFormat="1" ht="18.75" hidden="1">
      <c r="A361" s="4"/>
      <c r="B361" s="415" t="s">
        <v>26</v>
      </c>
      <c r="C361" s="416"/>
      <c r="D361" s="419"/>
      <c r="E361" s="420"/>
      <c r="F361" s="420"/>
      <c r="G361" s="420"/>
      <c r="H361" s="420"/>
      <c r="I361" s="421"/>
      <c r="J361" s="53"/>
      <c r="L361" s="55"/>
    </row>
    <row r="362" spans="1:12" s="17" customFormat="1" ht="18.75" hidden="1">
      <c r="A362" s="4"/>
      <c r="B362" s="417"/>
      <c r="C362" s="418"/>
      <c r="D362" s="422"/>
      <c r="E362" s="423"/>
      <c r="F362" s="423"/>
      <c r="G362" s="423"/>
      <c r="H362" s="423"/>
      <c r="I362" s="424"/>
      <c r="J362" s="53"/>
      <c r="L362" s="55"/>
    </row>
    <row r="363" spans="1:12" s="17" customFormat="1" ht="19.5" hidden="1" thickBot="1">
      <c r="A363" s="4"/>
      <c r="B363" s="482" t="s">
        <v>1235</v>
      </c>
      <c r="C363" s="483"/>
      <c r="D363" s="484"/>
      <c r="E363" s="485"/>
      <c r="F363" s="485"/>
      <c r="G363" s="485"/>
      <c r="H363" s="485"/>
      <c r="I363" s="486"/>
      <c r="J363" s="53"/>
      <c r="L363" s="55"/>
    </row>
    <row r="364" spans="1:12" s="17" customFormat="1" ht="18.75" hidden="1">
      <c r="A364" s="4"/>
      <c r="B364" s="471" t="s">
        <v>1236</v>
      </c>
      <c r="C364" s="472"/>
      <c r="D364" s="472"/>
      <c r="E364" s="472"/>
      <c r="F364" s="472"/>
      <c r="G364" s="472"/>
      <c r="H364" s="472"/>
      <c r="I364" s="473"/>
      <c r="J364" s="53"/>
      <c r="L364" s="55"/>
    </row>
    <row r="365" spans="1:12" s="17" customFormat="1" ht="19.5" hidden="1" thickBot="1">
      <c r="A365" s="4"/>
      <c r="B365" s="46" t="s">
        <v>1240</v>
      </c>
      <c r="C365" s="47" t="s">
        <v>16</v>
      </c>
      <c r="D365" s="47" t="s">
        <v>1241</v>
      </c>
      <c r="E365" s="474" t="s">
        <v>1237</v>
      </c>
      <c r="F365" s="475"/>
      <c r="G365" s="47" t="s">
        <v>1242</v>
      </c>
      <c r="H365" s="47" t="s">
        <v>47</v>
      </c>
      <c r="I365" s="48" t="s">
        <v>1238</v>
      </c>
      <c r="J365" s="53"/>
      <c r="L365" s="55"/>
    </row>
    <row r="366" spans="1:12" s="17" customFormat="1" ht="19.5" hidden="1" thickTop="1">
      <c r="A366" s="4"/>
      <c r="B366" s="476">
        <v>1</v>
      </c>
      <c r="C366" s="477"/>
      <c r="D366" s="477" t="str">
        <f>IF(C366&gt;0,VLOOKUP(C366,男子登録情報!$A$2:$H$1688,2,0),"")</f>
        <v/>
      </c>
      <c r="E366" s="478" t="str">
        <f>IF(C366&gt;0,VLOOKUP(C366,男子登録情報!$A$2:$H$1688,3,0),"")</f>
        <v/>
      </c>
      <c r="F366" s="479"/>
      <c r="G366" s="477" t="str">
        <f>IF(C366&gt;0,VLOOKUP(C366,男子登録情報!$A$2:$H$1688,4,0),"")</f>
        <v/>
      </c>
      <c r="H366" s="477" t="str">
        <f>IF(C366&gt;0,VLOOKUP(C366,男子登録情報!$A$2:$H$1688,8,0),"")</f>
        <v/>
      </c>
      <c r="I366" s="481" t="str">
        <f>IF(C366&gt;0,VLOOKUP(C366,男子登録情報!$A$2:$H$1688,5,0),"")</f>
        <v/>
      </c>
      <c r="J366" s="53"/>
      <c r="L366" s="55"/>
    </row>
    <row r="367" spans="1:12" s="17" customFormat="1" ht="18.75" hidden="1">
      <c r="A367" s="4"/>
      <c r="B367" s="444"/>
      <c r="C367" s="439"/>
      <c r="D367" s="439"/>
      <c r="E367" s="422"/>
      <c r="F367" s="480"/>
      <c r="G367" s="439"/>
      <c r="H367" s="439"/>
      <c r="I367" s="427"/>
      <c r="J367" s="53"/>
      <c r="L367" s="55"/>
    </row>
    <row r="368" spans="1:12" s="17" customFormat="1" ht="18.75" hidden="1">
      <c r="A368" s="4"/>
      <c r="B368" s="487">
        <v>2</v>
      </c>
      <c r="C368" s="488"/>
      <c r="D368" s="488" t="str">
        <f>IF(C368,VLOOKUP(C368,男子登録情報!$A$2:$H$1688,2,0),"")</f>
        <v/>
      </c>
      <c r="E368" s="419" t="str">
        <f>IF(C368&gt;0,VLOOKUP(C368,男子登録情報!$A$2:$H$1688,3,0),"")</f>
        <v/>
      </c>
      <c r="F368" s="489"/>
      <c r="G368" s="488" t="str">
        <f>IF(C368&gt;0,VLOOKUP(C368,男子登録情報!$A$2:$H$1688,4,0),"")</f>
        <v/>
      </c>
      <c r="H368" s="488" t="str">
        <f>IF(C368&gt;0,VLOOKUP(C368,男子登録情報!$A$2:$H$1688,8,0),"")</f>
        <v/>
      </c>
      <c r="I368" s="449" t="str">
        <f>IF(C368&gt;0,VLOOKUP(C368,男子登録情報!$A$2:$H$1688,5,0),"")</f>
        <v/>
      </c>
      <c r="J368" s="53"/>
      <c r="L368" s="55"/>
    </row>
    <row r="369" spans="1:12" s="17" customFormat="1" ht="18.75" hidden="1">
      <c r="A369" s="4"/>
      <c r="B369" s="444"/>
      <c r="C369" s="439"/>
      <c r="D369" s="439"/>
      <c r="E369" s="422"/>
      <c r="F369" s="480"/>
      <c r="G369" s="439"/>
      <c r="H369" s="439"/>
      <c r="I369" s="427"/>
      <c r="J369" s="53"/>
      <c r="L369" s="55"/>
    </row>
    <row r="370" spans="1:12" s="17" customFormat="1" ht="18.75" hidden="1">
      <c r="A370" s="4"/>
      <c r="B370" s="487">
        <v>3</v>
      </c>
      <c r="C370" s="488"/>
      <c r="D370" s="488" t="str">
        <f>IF(C370,VLOOKUP(C370,男子登録情報!$A$2:$H$1688,2,0),"")</f>
        <v/>
      </c>
      <c r="E370" s="419" t="str">
        <f>IF(C370&gt;0,VLOOKUP(C370,男子登録情報!$A$2:$H$1688,3,0),"")</f>
        <v/>
      </c>
      <c r="F370" s="489"/>
      <c r="G370" s="488" t="str">
        <f>IF(C370&gt;0,VLOOKUP(C370,男子登録情報!$A$2:$H$1688,4,0),"")</f>
        <v/>
      </c>
      <c r="H370" s="488" t="str">
        <f>IF(C370&gt;0,VLOOKUP(C370,男子登録情報!$A$2:$H$1688,8,0),"")</f>
        <v/>
      </c>
      <c r="I370" s="449" t="str">
        <f>IF(C370&gt;0,VLOOKUP(C370,男子登録情報!$A$2:$H$1688,5,0),"")</f>
        <v/>
      </c>
      <c r="J370" s="53"/>
      <c r="L370" s="55"/>
    </row>
    <row r="371" spans="1:12" s="17" customFormat="1" ht="18.75" hidden="1">
      <c r="A371" s="4"/>
      <c r="B371" s="444"/>
      <c r="C371" s="439"/>
      <c r="D371" s="439"/>
      <c r="E371" s="422"/>
      <c r="F371" s="480"/>
      <c r="G371" s="439"/>
      <c r="H371" s="439"/>
      <c r="I371" s="427"/>
      <c r="J371" s="53"/>
      <c r="L371" s="55"/>
    </row>
    <row r="372" spans="1:12" s="17" customFormat="1" ht="18.75" hidden="1">
      <c r="A372" s="4"/>
      <c r="B372" s="487">
        <v>4</v>
      </c>
      <c r="C372" s="488"/>
      <c r="D372" s="488" t="str">
        <f>IF(C372,VLOOKUP(C372,男子登録情報!$A$2:$H$1688,2,0),"")</f>
        <v/>
      </c>
      <c r="E372" s="419" t="str">
        <f>IF(C372&gt;0,VLOOKUP(C372,男子登録情報!$A$2:$H$1688,3,0),"")</f>
        <v/>
      </c>
      <c r="F372" s="489"/>
      <c r="G372" s="488" t="str">
        <f>IF(C372&gt;0,VLOOKUP(C372,男子登録情報!$A$2:$H$1688,4,0),"")</f>
        <v/>
      </c>
      <c r="H372" s="488" t="str">
        <f>IF(C372&gt;0,VLOOKUP(C372,男子登録情報!$A$2:$H$1688,8,0),"")</f>
        <v/>
      </c>
      <c r="I372" s="449" t="str">
        <f>IF(C372&gt;0,VLOOKUP(C372,男子登録情報!$A$2:$H$1688,5,0),"")</f>
        <v/>
      </c>
      <c r="J372" s="53"/>
      <c r="L372" s="55"/>
    </row>
    <row r="373" spans="1:12" s="17" customFormat="1" ht="18.75" hidden="1">
      <c r="A373" s="4"/>
      <c r="B373" s="444"/>
      <c r="C373" s="439"/>
      <c r="D373" s="439"/>
      <c r="E373" s="422"/>
      <c r="F373" s="480"/>
      <c r="G373" s="439"/>
      <c r="H373" s="439"/>
      <c r="I373" s="427"/>
      <c r="J373" s="53"/>
      <c r="L373" s="55"/>
    </row>
    <row r="374" spans="1:12" s="17" customFormat="1" ht="18.75" hidden="1">
      <c r="A374" s="4"/>
      <c r="B374" s="487">
        <v>5</v>
      </c>
      <c r="C374" s="488"/>
      <c r="D374" s="488" t="str">
        <f>IF(C374,VLOOKUP(C374,男子登録情報!$A$2:$H$1688,2,0),"")</f>
        <v/>
      </c>
      <c r="E374" s="419" t="str">
        <f>IF(C374&gt;0,VLOOKUP(C374,男子登録情報!$A$2:$H$1688,3,0),"")</f>
        <v/>
      </c>
      <c r="F374" s="489"/>
      <c r="G374" s="488" t="str">
        <f>IF(C374&gt;0,VLOOKUP(C374,男子登録情報!$A$2:$H$1688,4,0),"")</f>
        <v/>
      </c>
      <c r="H374" s="488" t="str">
        <f>IF(C374&gt;0,VLOOKUP(C374,男子登録情報!$A$2:$H$1688,8,0),"")</f>
        <v/>
      </c>
      <c r="I374" s="449" t="str">
        <f>IF(C374&gt;0,VLOOKUP(C374,男子登録情報!$A$2:$H$1688,5,0),"")</f>
        <v/>
      </c>
      <c r="J374" s="53"/>
      <c r="L374" s="55"/>
    </row>
    <row r="375" spans="1:12" s="17" customFormat="1" ht="18.75" hidden="1">
      <c r="A375" s="4"/>
      <c r="B375" s="444"/>
      <c r="C375" s="439"/>
      <c r="D375" s="439"/>
      <c r="E375" s="422"/>
      <c r="F375" s="480"/>
      <c r="G375" s="439"/>
      <c r="H375" s="439"/>
      <c r="I375" s="427"/>
      <c r="J375" s="53"/>
      <c r="L375" s="55"/>
    </row>
    <row r="376" spans="1:12" s="17" customFormat="1" ht="18.75" hidden="1">
      <c r="A376" s="4"/>
      <c r="B376" s="487">
        <v>6</v>
      </c>
      <c r="C376" s="488"/>
      <c r="D376" s="488" t="str">
        <f>IF(C376,VLOOKUP(C376,男子登録情報!$A$2:$H$1688,2,0),"")</f>
        <v/>
      </c>
      <c r="E376" s="419" t="str">
        <f>IF(C376&gt;0,VLOOKUP(C376,男子登録情報!$A$2:$H$1688,3,0),"")</f>
        <v/>
      </c>
      <c r="F376" s="489"/>
      <c r="G376" s="488" t="str">
        <f>IF(C376&gt;0,VLOOKUP(C376,男子登録情報!$A$2:$H$1688,4,0),"")</f>
        <v/>
      </c>
      <c r="H376" s="488" t="str">
        <f>IF(C376&gt;0,VLOOKUP(C376,男子登録情報!$A$2:$H$1688,8,0),"")</f>
        <v/>
      </c>
      <c r="I376" s="449" t="str">
        <f>IF(C376&gt;0,VLOOKUP(C376,男子登録情報!$A$2:$H$1688,5,0),"")</f>
        <v/>
      </c>
      <c r="J376" s="53"/>
      <c r="L376" s="55"/>
    </row>
    <row r="377" spans="1:12" s="17" customFormat="1" ht="19.5" hidden="1" thickBot="1">
      <c r="A377" s="4"/>
      <c r="B377" s="490"/>
      <c r="C377" s="470"/>
      <c r="D377" s="470"/>
      <c r="E377" s="491"/>
      <c r="F377" s="492"/>
      <c r="G377" s="470"/>
      <c r="H377" s="470"/>
      <c r="I377" s="450"/>
      <c r="J377" s="53"/>
      <c r="L377" s="55"/>
    </row>
    <row r="378" spans="1:12" s="17" customFormat="1" ht="18.75" hidden="1">
      <c r="A378" s="4"/>
      <c r="B378" s="460" t="s">
        <v>1239</v>
      </c>
      <c r="C378" s="461"/>
      <c r="D378" s="461"/>
      <c r="E378" s="461"/>
      <c r="F378" s="461"/>
      <c r="G378" s="461"/>
      <c r="H378" s="461"/>
      <c r="I378" s="462"/>
      <c r="J378" s="53"/>
      <c r="L378" s="55"/>
    </row>
    <row r="379" spans="1:12" s="17" customFormat="1" ht="18.75" hidden="1">
      <c r="A379" s="4"/>
      <c r="B379" s="463"/>
      <c r="C379" s="464"/>
      <c r="D379" s="464"/>
      <c r="E379" s="464"/>
      <c r="F379" s="464"/>
      <c r="G379" s="464"/>
      <c r="H379" s="464"/>
      <c r="I379" s="465"/>
      <c r="J379" s="53"/>
      <c r="L379" s="55"/>
    </row>
    <row r="380" spans="1:12" s="17" customFormat="1" ht="19.5" hidden="1" thickBot="1">
      <c r="A380" s="4"/>
      <c r="B380" s="466"/>
      <c r="C380" s="467"/>
      <c r="D380" s="467"/>
      <c r="E380" s="467"/>
      <c r="F380" s="467"/>
      <c r="G380" s="467"/>
      <c r="H380" s="467"/>
      <c r="I380" s="468"/>
      <c r="J380" s="53"/>
      <c r="L380" s="55"/>
    </row>
    <row r="381" spans="1:12" s="17" customFormat="1" ht="18.75" hidden="1">
      <c r="A381" s="54"/>
      <c r="B381" s="54"/>
      <c r="C381" s="54"/>
      <c r="D381" s="54"/>
      <c r="E381" s="54"/>
      <c r="F381" s="54"/>
      <c r="G381" s="54"/>
      <c r="H381" s="54"/>
      <c r="I381" s="54"/>
      <c r="J381" s="59"/>
      <c r="L381" s="55"/>
    </row>
    <row r="382" spans="1:12" s="17" customFormat="1" ht="19.5" hidden="1" thickBot="1">
      <c r="A382" s="4"/>
      <c r="B382" s="4"/>
      <c r="C382" s="4"/>
      <c r="D382" s="4"/>
      <c r="E382" s="4"/>
      <c r="F382" s="4"/>
      <c r="G382" s="4"/>
      <c r="H382" s="4"/>
      <c r="I382" s="4"/>
      <c r="J382" s="57" t="s">
        <v>1298</v>
      </c>
      <c r="L382" s="55"/>
    </row>
    <row r="383" spans="1:12" s="17" customFormat="1" ht="18.75" hidden="1">
      <c r="A383" s="4"/>
      <c r="B383" s="430" t="str">
        <f>CONCATENATE('加盟校情報&amp;大会設定'!$G$5,'加盟校情報&amp;大会設定'!$H$5,'加盟校情報&amp;大会設定'!$I$5,'加盟校情報&amp;大会設定'!$J$5,)&amp;"　男子4×400mR"</f>
        <v>第45回東海学生陸上競技秋季選手権大会　男子4×400mR</v>
      </c>
      <c r="C383" s="431"/>
      <c r="D383" s="431"/>
      <c r="E383" s="431"/>
      <c r="F383" s="431"/>
      <c r="G383" s="431"/>
      <c r="H383" s="431"/>
      <c r="I383" s="432"/>
      <c r="J383" s="53"/>
      <c r="L383" s="55"/>
    </row>
    <row r="384" spans="1:12" s="17" customFormat="1" ht="19.5" hidden="1" thickBot="1">
      <c r="A384" s="4"/>
      <c r="B384" s="433"/>
      <c r="C384" s="434"/>
      <c r="D384" s="434"/>
      <c r="E384" s="434"/>
      <c r="F384" s="434"/>
      <c r="G384" s="434"/>
      <c r="H384" s="434"/>
      <c r="I384" s="435"/>
      <c r="J384" s="53"/>
      <c r="L384" s="55"/>
    </row>
    <row r="385" spans="1:12" s="17" customFormat="1" ht="18.75" hidden="1">
      <c r="A385" s="4"/>
      <c r="B385" s="408" t="s">
        <v>1243</v>
      </c>
      <c r="C385" s="409"/>
      <c r="D385" s="446" t="str">
        <f>IF(基本情報登録!$D$6&gt;0,基本情報登録!$D$6,"")</f>
        <v/>
      </c>
      <c r="E385" s="447"/>
      <c r="F385" s="447"/>
      <c r="G385" s="447"/>
      <c r="H385" s="448"/>
      <c r="I385" s="58" t="s">
        <v>1277</v>
      </c>
      <c r="J385" s="53"/>
      <c r="L385" s="55"/>
    </row>
    <row r="386" spans="1:12" s="17" customFormat="1" ht="18.75" hidden="1">
      <c r="A386" s="4"/>
      <c r="B386" s="415" t="s">
        <v>1</v>
      </c>
      <c r="C386" s="416"/>
      <c r="D386" s="451" t="str">
        <f>IF(基本情報登録!$D$8&gt;0,基本情報登録!$D$8,"")</f>
        <v/>
      </c>
      <c r="E386" s="452"/>
      <c r="F386" s="452"/>
      <c r="G386" s="452"/>
      <c r="H386" s="453"/>
      <c r="I386" s="449"/>
      <c r="J386" s="53"/>
      <c r="L386" s="55"/>
    </row>
    <row r="387" spans="1:12" s="17" customFormat="1" ht="19.5" hidden="1" thickBot="1">
      <c r="A387" s="4"/>
      <c r="B387" s="425"/>
      <c r="C387" s="426"/>
      <c r="D387" s="454"/>
      <c r="E387" s="455"/>
      <c r="F387" s="455"/>
      <c r="G387" s="455"/>
      <c r="H387" s="456"/>
      <c r="I387" s="450"/>
      <c r="J387" s="53"/>
      <c r="L387" s="55"/>
    </row>
    <row r="388" spans="1:12" s="17" customFormat="1" ht="18.75" hidden="1">
      <c r="A388" s="4"/>
      <c r="B388" s="408" t="s">
        <v>6407</v>
      </c>
      <c r="C388" s="409"/>
      <c r="D388" s="410"/>
      <c r="E388" s="411"/>
      <c r="F388" s="411"/>
      <c r="G388" s="411"/>
      <c r="H388" s="411"/>
      <c r="I388" s="412"/>
      <c r="J388" s="53"/>
      <c r="L388" s="55"/>
    </row>
    <row r="389" spans="1:12" s="17" customFormat="1" ht="18.75" hidden="1">
      <c r="A389" s="4"/>
      <c r="B389" s="43"/>
      <c r="C389" s="44"/>
      <c r="D389" s="45"/>
      <c r="E389" s="413" t="str">
        <f>TEXT(D388,"00000")</f>
        <v>00000</v>
      </c>
      <c r="F389" s="413"/>
      <c r="G389" s="413"/>
      <c r="H389" s="413"/>
      <c r="I389" s="414"/>
      <c r="J389" s="53"/>
      <c r="L389" s="55"/>
    </row>
    <row r="390" spans="1:12" s="17" customFormat="1" ht="18.75" hidden="1">
      <c r="A390" s="4"/>
      <c r="B390" s="415" t="s">
        <v>26</v>
      </c>
      <c r="C390" s="416"/>
      <c r="D390" s="419"/>
      <c r="E390" s="420"/>
      <c r="F390" s="420"/>
      <c r="G390" s="420"/>
      <c r="H390" s="420"/>
      <c r="I390" s="421"/>
      <c r="J390" s="53"/>
      <c r="L390" s="55"/>
    </row>
    <row r="391" spans="1:12" s="17" customFormat="1" ht="18.75" hidden="1">
      <c r="A391" s="4"/>
      <c r="B391" s="417"/>
      <c r="C391" s="418"/>
      <c r="D391" s="422"/>
      <c r="E391" s="423"/>
      <c r="F391" s="423"/>
      <c r="G391" s="423"/>
      <c r="H391" s="423"/>
      <c r="I391" s="424"/>
      <c r="J391" s="53"/>
      <c r="L391" s="55"/>
    </row>
    <row r="392" spans="1:12" s="17" customFormat="1" ht="19.5" hidden="1" thickBot="1">
      <c r="A392" s="4"/>
      <c r="B392" s="482" t="s">
        <v>1235</v>
      </c>
      <c r="C392" s="483"/>
      <c r="D392" s="484"/>
      <c r="E392" s="485"/>
      <c r="F392" s="485"/>
      <c r="G392" s="485"/>
      <c r="H392" s="485"/>
      <c r="I392" s="486"/>
      <c r="J392" s="53"/>
      <c r="L392" s="55"/>
    </row>
    <row r="393" spans="1:12" s="17" customFormat="1" ht="18.75" hidden="1">
      <c r="A393" s="4"/>
      <c r="B393" s="471" t="s">
        <v>1236</v>
      </c>
      <c r="C393" s="472"/>
      <c r="D393" s="472"/>
      <c r="E393" s="472"/>
      <c r="F393" s="472"/>
      <c r="G393" s="472"/>
      <c r="H393" s="472"/>
      <c r="I393" s="473"/>
      <c r="J393" s="53"/>
      <c r="L393" s="55"/>
    </row>
    <row r="394" spans="1:12" s="17" customFormat="1" ht="19.5" hidden="1" thickBot="1">
      <c r="A394" s="4"/>
      <c r="B394" s="46" t="s">
        <v>1240</v>
      </c>
      <c r="C394" s="47" t="s">
        <v>16</v>
      </c>
      <c r="D394" s="47" t="s">
        <v>1241</v>
      </c>
      <c r="E394" s="474" t="s">
        <v>1237</v>
      </c>
      <c r="F394" s="475"/>
      <c r="G394" s="47" t="s">
        <v>1242</v>
      </c>
      <c r="H394" s="47" t="s">
        <v>47</v>
      </c>
      <c r="I394" s="48" t="s">
        <v>1238</v>
      </c>
      <c r="J394" s="53"/>
      <c r="L394" s="55"/>
    </row>
    <row r="395" spans="1:12" s="17" customFormat="1" ht="19.5" hidden="1" thickTop="1">
      <c r="A395" s="4"/>
      <c r="B395" s="476">
        <v>1</v>
      </c>
      <c r="C395" s="477"/>
      <c r="D395" s="477" t="str">
        <f>IF(C395&gt;0,VLOOKUP(C395,男子登録情報!$A$2:$H$1688,2,0),"")</f>
        <v/>
      </c>
      <c r="E395" s="478" t="str">
        <f>IF(C395&gt;0,VLOOKUP(C395,男子登録情報!$A$2:$H$1688,3,0),"")</f>
        <v/>
      </c>
      <c r="F395" s="479"/>
      <c r="G395" s="477" t="str">
        <f>IF(C395&gt;0,VLOOKUP(C395,男子登録情報!$A$2:$H$1688,4,0),"")</f>
        <v/>
      </c>
      <c r="H395" s="477" t="str">
        <f>IF(C395&gt;0,VLOOKUP(C395,男子登録情報!$A$2:$H$1688,8,0),"")</f>
        <v/>
      </c>
      <c r="I395" s="481" t="str">
        <f>IF(C395&gt;0,VLOOKUP(C395,男子登録情報!$A$2:$H$1688,5,0),"")</f>
        <v/>
      </c>
      <c r="J395" s="53"/>
      <c r="L395" s="55"/>
    </row>
    <row r="396" spans="1:12" s="17" customFormat="1" ht="18.75" hidden="1">
      <c r="A396" s="4"/>
      <c r="B396" s="444"/>
      <c r="C396" s="439"/>
      <c r="D396" s="439"/>
      <c r="E396" s="422"/>
      <c r="F396" s="480"/>
      <c r="G396" s="439"/>
      <c r="H396" s="439"/>
      <c r="I396" s="427"/>
      <c r="J396" s="53"/>
      <c r="L396" s="55"/>
    </row>
    <row r="397" spans="1:12" s="17" customFormat="1" ht="18.75" hidden="1">
      <c r="A397" s="4"/>
      <c r="B397" s="487">
        <v>2</v>
      </c>
      <c r="C397" s="488"/>
      <c r="D397" s="488" t="str">
        <f>IF(C397,VLOOKUP(C397,男子登録情報!$A$2:$H$1688,2,0),"")</f>
        <v/>
      </c>
      <c r="E397" s="419" t="str">
        <f>IF(C397&gt;0,VLOOKUP(C397,男子登録情報!$A$2:$H$1688,3,0),"")</f>
        <v/>
      </c>
      <c r="F397" s="489"/>
      <c r="G397" s="488" t="str">
        <f>IF(C397&gt;0,VLOOKUP(C397,男子登録情報!$A$2:$H$1688,4,0),"")</f>
        <v/>
      </c>
      <c r="H397" s="488" t="str">
        <f>IF(C397&gt;0,VLOOKUP(C397,男子登録情報!$A$2:$H$1688,8,0),"")</f>
        <v/>
      </c>
      <c r="I397" s="449" t="str">
        <f>IF(C397&gt;0,VLOOKUP(C397,男子登録情報!$A$2:$H$1688,5,0),"")</f>
        <v/>
      </c>
      <c r="J397" s="53"/>
      <c r="L397" s="55"/>
    </row>
    <row r="398" spans="1:12" s="17" customFormat="1" ht="18.75" hidden="1">
      <c r="A398" s="4"/>
      <c r="B398" s="444"/>
      <c r="C398" s="439"/>
      <c r="D398" s="439"/>
      <c r="E398" s="422"/>
      <c r="F398" s="480"/>
      <c r="G398" s="439"/>
      <c r="H398" s="439"/>
      <c r="I398" s="427"/>
      <c r="J398" s="53"/>
      <c r="L398" s="55"/>
    </row>
    <row r="399" spans="1:12" s="17" customFormat="1" ht="18.75" hidden="1">
      <c r="A399" s="4"/>
      <c r="B399" s="487">
        <v>3</v>
      </c>
      <c r="C399" s="488"/>
      <c r="D399" s="488" t="str">
        <f>IF(C399,VLOOKUP(C399,男子登録情報!$A$2:$H$1688,2,0),"")</f>
        <v/>
      </c>
      <c r="E399" s="419" t="str">
        <f>IF(C399&gt;0,VLOOKUP(C399,男子登録情報!$A$2:$H$1688,3,0),"")</f>
        <v/>
      </c>
      <c r="F399" s="489"/>
      <c r="G399" s="488" t="str">
        <f>IF(C399&gt;0,VLOOKUP(C399,男子登録情報!$A$2:$H$1688,4,0),"")</f>
        <v/>
      </c>
      <c r="H399" s="488" t="str">
        <f>IF(C399&gt;0,VLOOKUP(C399,男子登録情報!$A$2:$H$1688,8,0),"")</f>
        <v/>
      </c>
      <c r="I399" s="449" t="str">
        <f>IF(C399&gt;0,VLOOKUP(C399,男子登録情報!$A$2:$H$1688,5,0),"")</f>
        <v/>
      </c>
      <c r="J399" s="53"/>
      <c r="L399" s="55"/>
    </row>
    <row r="400" spans="1:12" s="17" customFormat="1" ht="18.75" hidden="1">
      <c r="A400" s="4"/>
      <c r="B400" s="444"/>
      <c r="C400" s="439"/>
      <c r="D400" s="439"/>
      <c r="E400" s="422"/>
      <c r="F400" s="480"/>
      <c r="G400" s="439"/>
      <c r="H400" s="439"/>
      <c r="I400" s="427"/>
      <c r="J400" s="53"/>
      <c r="L400" s="55"/>
    </row>
    <row r="401" spans="1:12" s="17" customFormat="1" ht="18.75" hidden="1">
      <c r="A401" s="4"/>
      <c r="B401" s="487">
        <v>4</v>
      </c>
      <c r="C401" s="488"/>
      <c r="D401" s="488" t="str">
        <f>IF(C401,VLOOKUP(C401,男子登録情報!$A$2:$H$1688,2,0),"")</f>
        <v/>
      </c>
      <c r="E401" s="419" t="str">
        <f>IF(C401&gt;0,VLOOKUP(C401,男子登録情報!$A$2:$H$1688,3,0),"")</f>
        <v/>
      </c>
      <c r="F401" s="489"/>
      <c r="G401" s="488" t="str">
        <f>IF(C401&gt;0,VLOOKUP(C401,男子登録情報!$A$2:$H$1688,4,0),"")</f>
        <v/>
      </c>
      <c r="H401" s="488" t="str">
        <f>IF(C401&gt;0,VLOOKUP(C401,男子登録情報!$A$2:$H$1688,8,0),"")</f>
        <v/>
      </c>
      <c r="I401" s="449" t="str">
        <f>IF(C401&gt;0,VLOOKUP(C401,男子登録情報!$A$2:$H$1688,5,0),"")</f>
        <v/>
      </c>
      <c r="J401" s="53"/>
      <c r="L401" s="55"/>
    </row>
    <row r="402" spans="1:12" s="17" customFormat="1" ht="18.75" hidden="1">
      <c r="A402" s="4"/>
      <c r="B402" s="444"/>
      <c r="C402" s="439"/>
      <c r="D402" s="439"/>
      <c r="E402" s="422"/>
      <c r="F402" s="480"/>
      <c r="G402" s="439"/>
      <c r="H402" s="439"/>
      <c r="I402" s="427"/>
      <c r="J402" s="53"/>
      <c r="L402" s="55"/>
    </row>
    <row r="403" spans="1:12" s="17" customFormat="1" ht="18.75" hidden="1">
      <c r="A403" s="4"/>
      <c r="B403" s="487">
        <v>5</v>
      </c>
      <c r="C403" s="488"/>
      <c r="D403" s="488" t="str">
        <f>IF(C403,VLOOKUP(C403,男子登録情報!$A$2:$H$1688,2,0),"")</f>
        <v/>
      </c>
      <c r="E403" s="419" t="str">
        <f>IF(C403&gt;0,VLOOKUP(C403,男子登録情報!$A$2:$H$1688,3,0),"")</f>
        <v/>
      </c>
      <c r="F403" s="489"/>
      <c r="G403" s="488" t="str">
        <f>IF(C403&gt;0,VLOOKUP(C403,男子登録情報!$A$2:$H$1688,4,0),"")</f>
        <v/>
      </c>
      <c r="H403" s="488" t="str">
        <f>IF(C403&gt;0,VLOOKUP(C403,男子登録情報!$A$2:$H$1688,8,0),"")</f>
        <v/>
      </c>
      <c r="I403" s="449" t="str">
        <f>IF(C403&gt;0,VLOOKUP(C403,男子登録情報!$A$2:$H$1688,5,0),"")</f>
        <v/>
      </c>
      <c r="J403" s="53"/>
      <c r="L403" s="55"/>
    </row>
    <row r="404" spans="1:12" s="17" customFormat="1" ht="18.75" hidden="1">
      <c r="A404" s="4"/>
      <c r="B404" s="444"/>
      <c r="C404" s="439"/>
      <c r="D404" s="439"/>
      <c r="E404" s="422"/>
      <c r="F404" s="480"/>
      <c r="G404" s="439"/>
      <c r="H404" s="439"/>
      <c r="I404" s="427"/>
      <c r="J404" s="53"/>
      <c r="L404" s="55"/>
    </row>
    <row r="405" spans="1:12" s="17" customFormat="1" ht="18.75" hidden="1">
      <c r="A405" s="4"/>
      <c r="B405" s="487">
        <v>6</v>
      </c>
      <c r="C405" s="488"/>
      <c r="D405" s="488" t="str">
        <f>IF(C405,VLOOKUP(C405,男子登録情報!$A$2:$H$1688,2,0),"")</f>
        <v/>
      </c>
      <c r="E405" s="419" t="str">
        <f>IF(C405&gt;0,VLOOKUP(C405,男子登録情報!$A$2:$H$1688,3,0),"")</f>
        <v/>
      </c>
      <c r="F405" s="489"/>
      <c r="G405" s="488" t="str">
        <f>IF(C405&gt;0,VLOOKUP(C405,男子登録情報!$A$2:$H$1688,4,0),"")</f>
        <v/>
      </c>
      <c r="H405" s="488" t="str">
        <f>IF(C405&gt;0,VLOOKUP(C405,男子登録情報!$A$2:$H$1688,8,0),"")</f>
        <v/>
      </c>
      <c r="I405" s="449" t="str">
        <f>IF(C405&gt;0,VLOOKUP(C405,男子登録情報!$A$2:$H$1688,5,0),"")</f>
        <v/>
      </c>
      <c r="J405" s="53"/>
      <c r="L405" s="55"/>
    </row>
    <row r="406" spans="1:12" s="17" customFormat="1" ht="19.5" hidden="1" thickBot="1">
      <c r="A406" s="4"/>
      <c r="B406" s="490"/>
      <c r="C406" s="470"/>
      <c r="D406" s="470"/>
      <c r="E406" s="491"/>
      <c r="F406" s="492"/>
      <c r="G406" s="470"/>
      <c r="H406" s="470"/>
      <c r="I406" s="450"/>
      <c r="J406" s="53"/>
      <c r="L406" s="55"/>
    </row>
    <row r="407" spans="1:12" s="17" customFormat="1" ht="18.75" hidden="1">
      <c r="A407" s="4"/>
      <c r="B407" s="460" t="s">
        <v>1239</v>
      </c>
      <c r="C407" s="461"/>
      <c r="D407" s="461"/>
      <c r="E407" s="461"/>
      <c r="F407" s="461"/>
      <c r="G407" s="461"/>
      <c r="H407" s="461"/>
      <c r="I407" s="462"/>
      <c r="J407" s="53"/>
      <c r="L407" s="55"/>
    </row>
    <row r="408" spans="1:12" s="17" customFormat="1" ht="18.75" hidden="1">
      <c r="A408" s="4"/>
      <c r="B408" s="463"/>
      <c r="C408" s="464"/>
      <c r="D408" s="464"/>
      <c r="E408" s="464"/>
      <c r="F408" s="464"/>
      <c r="G408" s="464"/>
      <c r="H408" s="464"/>
      <c r="I408" s="465"/>
      <c r="J408" s="53"/>
      <c r="L408" s="55"/>
    </row>
    <row r="409" spans="1:12" s="17" customFormat="1" ht="19.5" hidden="1" thickBot="1">
      <c r="A409" s="4"/>
      <c r="B409" s="466"/>
      <c r="C409" s="467"/>
      <c r="D409" s="467"/>
      <c r="E409" s="467"/>
      <c r="F409" s="467"/>
      <c r="G409" s="467"/>
      <c r="H409" s="467"/>
      <c r="I409" s="468"/>
      <c r="J409" s="53"/>
      <c r="L409" s="55"/>
    </row>
    <row r="410" spans="1:12" s="17" customFormat="1" ht="18.75" hidden="1">
      <c r="A410" s="54"/>
      <c r="B410" s="54"/>
      <c r="C410" s="54"/>
      <c r="D410" s="54"/>
      <c r="E410" s="54"/>
      <c r="F410" s="54"/>
      <c r="G410" s="54"/>
      <c r="H410" s="54"/>
      <c r="I410" s="54"/>
      <c r="J410" s="59"/>
      <c r="L410" s="55"/>
    </row>
    <row r="411" spans="1:12" s="17" customFormat="1" ht="19.5" hidden="1" thickBot="1">
      <c r="A411" s="4"/>
      <c r="B411" s="4"/>
      <c r="C411" s="4"/>
      <c r="D411" s="4"/>
      <c r="E411" s="4"/>
      <c r="F411" s="4"/>
      <c r="G411" s="4"/>
      <c r="H411" s="4"/>
      <c r="I411" s="4"/>
      <c r="J411" s="57" t="s">
        <v>1268</v>
      </c>
      <c r="L411" s="55"/>
    </row>
    <row r="412" spans="1:12" s="17" customFormat="1" ht="18.75" hidden="1">
      <c r="A412" s="4"/>
      <c r="B412" s="430" t="str">
        <f>CONCATENATE('加盟校情報&amp;大会設定'!$G$5,'加盟校情報&amp;大会設定'!$H$5,'加盟校情報&amp;大会設定'!$I$5,'加盟校情報&amp;大会設定'!$J$5,)&amp;"　男子4×400mR"</f>
        <v>第45回東海学生陸上競技秋季選手権大会　男子4×400mR</v>
      </c>
      <c r="C412" s="431"/>
      <c r="D412" s="431"/>
      <c r="E412" s="431"/>
      <c r="F412" s="431"/>
      <c r="G412" s="431"/>
      <c r="H412" s="431"/>
      <c r="I412" s="432"/>
      <c r="J412" s="53"/>
      <c r="L412" s="55"/>
    </row>
    <row r="413" spans="1:12" s="17" customFormat="1" ht="19.5" hidden="1" thickBot="1">
      <c r="A413" s="4"/>
      <c r="B413" s="433"/>
      <c r="C413" s="434"/>
      <c r="D413" s="434"/>
      <c r="E413" s="434"/>
      <c r="F413" s="434"/>
      <c r="G413" s="434"/>
      <c r="H413" s="434"/>
      <c r="I413" s="435"/>
      <c r="J413" s="53"/>
      <c r="L413" s="55"/>
    </row>
    <row r="414" spans="1:12" s="17" customFormat="1" ht="18.75" hidden="1">
      <c r="A414" s="4"/>
      <c r="B414" s="408" t="s">
        <v>1243</v>
      </c>
      <c r="C414" s="409"/>
      <c r="D414" s="446" t="str">
        <f>IF(基本情報登録!$D$6&gt;0,基本情報登録!$D$6,"")</f>
        <v/>
      </c>
      <c r="E414" s="447"/>
      <c r="F414" s="447"/>
      <c r="G414" s="447"/>
      <c r="H414" s="448"/>
      <c r="I414" s="58" t="s">
        <v>1277</v>
      </c>
      <c r="J414" s="53"/>
      <c r="L414" s="55"/>
    </row>
    <row r="415" spans="1:12" s="17" customFormat="1" ht="18.75" hidden="1">
      <c r="A415" s="4"/>
      <c r="B415" s="415" t="s">
        <v>1</v>
      </c>
      <c r="C415" s="416"/>
      <c r="D415" s="451" t="str">
        <f>IF(基本情報登録!$D$8&gt;0,基本情報登録!$D$8,"")</f>
        <v/>
      </c>
      <c r="E415" s="452"/>
      <c r="F415" s="452"/>
      <c r="G415" s="452"/>
      <c r="H415" s="453"/>
      <c r="I415" s="449"/>
      <c r="J415" s="53"/>
      <c r="L415" s="55"/>
    </row>
    <row r="416" spans="1:12" s="17" customFormat="1" ht="19.5" hidden="1" thickBot="1">
      <c r="A416" s="4"/>
      <c r="B416" s="425"/>
      <c r="C416" s="426"/>
      <c r="D416" s="454"/>
      <c r="E416" s="455"/>
      <c r="F416" s="455"/>
      <c r="G416" s="455"/>
      <c r="H416" s="456"/>
      <c r="I416" s="450"/>
      <c r="J416" s="53"/>
      <c r="L416" s="55"/>
    </row>
    <row r="417" spans="1:12" s="17" customFormat="1" ht="18.75" hidden="1">
      <c r="A417" s="4"/>
      <c r="B417" s="408" t="s">
        <v>6407</v>
      </c>
      <c r="C417" s="409"/>
      <c r="D417" s="410"/>
      <c r="E417" s="411"/>
      <c r="F417" s="411"/>
      <c r="G417" s="411"/>
      <c r="H417" s="411"/>
      <c r="I417" s="412"/>
      <c r="J417" s="53"/>
      <c r="L417" s="55"/>
    </row>
    <row r="418" spans="1:12" s="17" customFormat="1" ht="18.75" hidden="1">
      <c r="A418" s="4"/>
      <c r="B418" s="43"/>
      <c r="C418" s="44"/>
      <c r="D418" s="45"/>
      <c r="E418" s="413" t="str">
        <f>TEXT(D417,"00000")</f>
        <v>00000</v>
      </c>
      <c r="F418" s="413"/>
      <c r="G418" s="413"/>
      <c r="H418" s="413"/>
      <c r="I418" s="414"/>
      <c r="J418" s="53"/>
      <c r="L418" s="55"/>
    </row>
    <row r="419" spans="1:12" s="17" customFormat="1" ht="18.75" hidden="1">
      <c r="A419" s="4"/>
      <c r="B419" s="415" t="s">
        <v>26</v>
      </c>
      <c r="C419" s="416"/>
      <c r="D419" s="419"/>
      <c r="E419" s="420"/>
      <c r="F419" s="420"/>
      <c r="G419" s="420"/>
      <c r="H419" s="420"/>
      <c r="I419" s="421"/>
      <c r="J419" s="53"/>
      <c r="L419" s="55"/>
    </row>
    <row r="420" spans="1:12" s="17" customFormat="1" ht="18.75" hidden="1">
      <c r="A420" s="4"/>
      <c r="B420" s="417"/>
      <c r="C420" s="418"/>
      <c r="D420" s="422"/>
      <c r="E420" s="423"/>
      <c r="F420" s="423"/>
      <c r="G420" s="423"/>
      <c r="H420" s="423"/>
      <c r="I420" s="424"/>
      <c r="J420" s="53"/>
      <c r="L420" s="55"/>
    </row>
    <row r="421" spans="1:12" s="17" customFormat="1" ht="19.5" hidden="1" thickBot="1">
      <c r="A421" s="4"/>
      <c r="B421" s="482" t="s">
        <v>1235</v>
      </c>
      <c r="C421" s="483"/>
      <c r="D421" s="484"/>
      <c r="E421" s="485"/>
      <c r="F421" s="485"/>
      <c r="G421" s="485"/>
      <c r="H421" s="485"/>
      <c r="I421" s="486"/>
      <c r="J421" s="53"/>
      <c r="L421" s="55"/>
    </row>
    <row r="422" spans="1:12" s="17" customFormat="1" ht="18.75" hidden="1">
      <c r="A422" s="4"/>
      <c r="B422" s="471" t="s">
        <v>1236</v>
      </c>
      <c r="C422" s="472"/>
      <c r="D422" s="472"/>
      <c r="E422" s="472"/>
      <c r="F422" s="472"/>
      <c r="G422" s="472"/>
      <c r="H422" s="472"/>
      <c r="I422" s="473"/>
      <c r="J422" s="53"/>
      <c r="L422" s="55"/>
    </row>
    <row r="423" spans="1:12" s="17" customFormat="1" ht="19.5" hidden="1" thickBot="1">
      <c r="A423" s="4"/>
      <c r="B423" s="46" t="s">
        <v>1240</v>
      </c>
      <c r="C423" s="47" t="s">
        <v>16</v>
      </c>
      <c r="D423" s="47" t="s">
        <v>1241</v>
      </c>
      <c r="E423" s="474" t="s">
        <v>1237</v>
      </c>
      <c r="F423" s="475"/>
      <c r="G423" s="47" t="s">
        <v>1242</v>
      </c>
      <c r="H423" s="47" t="s">
        <v>47</v>
      </c>
      <c r="I423" s="48" t="s">
        <v>1238</v>
      </c>
      <c r="J423" s="53"/>
      <c r="L423" s="55"/>
    </row>
    <row r="424" spans="1:12" s="17" customFormat="1" ht="19.5" hidden="1" thickTop="1">
      <c r="A424" s="4"/>
      <c r="B424" s="476">
        <v>1</v>
      </c>
      <c r="C424" s="477"/>
      <c r="D424" s="477" t="str">
        <f>IF(C424&gt;0,VLOOKUP(C424,男子登録情報!$A$2:$H$1688,2,0),"")</f>
        <v/>
      </c>
      <c r="E424" s="478" t="str">
        <f>IF(C424&gt;0,VLOOKUP(C424,男子登録情報!$A$2:$H$1688,3,0),"")</f>
        <v/>
      </c>
      <c r="F424" s="479"/>
      <c r="G424" s="477" t="str">
        <f>IF(C424&gt;0,VLOOKUP(C424,男子登録情報!$A$2:$H$1688,4,0),"")</f>
        <v/>
      </c>
      <c r="H424" s="477" t="str">
        <f>IF(C424&gt;0,VLOOKUP(C424,男子登録情報!$A$2:$H$1688,8,0),"")</f>
        <v/>
      </c>
      <c r="I424" s="481" t="str">
        <f>IF(C424&gt;0,VLOOKUP(C424,男子登録情報!$A$2:$H$1688,5,0),"")</f>
        <v/>
      </c>
      <c r="J424" s="53"/>
      <c r="L424" s="55"/>
    </row>
    <row r="425" spans="1:12" s="17" customFormat="1" ht="18.75" hidden="1">
      <c r="A425" s="4"/>
      <c r="B425" s="444"/>
      <c r="C425" s="439"/>
      <c r="D425" s="439"/>
      <c r="E425" s="422"/>
      <c r="F425" s="480"/>
      <c r="G425" s="439"/>
      <c r="H425" s="439"/>
      <c r="I425" s="427"/>
      <c r="J425" s="53"/>
      <c r="L425" s="55"/>
    </row>
    <row r="426" spans="1:12" s="17" customFormat="1" ht="18.75" hidden="1">
      <c r="A426" s="4"/>
      <c r="B426" s="487">
        <v>2</v>
      </c>
      <c r="C426" s="488"/>
      <c r="D426" s="488" t="str">
        <f>IF(C426,VLOOKUP(C426,男子登録情報!$A$2:$H$1688,2,0),"")</f>
        <v/>
      </c>
      <c r="E426" s="419" t="str">
        <f>IF(C426&gt;0,VLOOKUP(C426,男子登録情報!$A$2:$H$1688,3,0),"")</f>
        <v/>
      </c>
      <c r="F426" s="489"/>
      <c r="G426" s="488" t="str">
        <f>IF(C426&gt;0,VLOOKUP(C426,男子登録情報!$A$2:$H$1688,4,0),"")</f>
        <v/>
      </c>
      <c r="H426" s="488" t="str">
        <f>IF(C426&gt;0,VLOOKUP(C426,男子登録情報!$A$2:$H$1688,8,0),"")</f>
        <v/>
      </c>
      <c r="I426" s="449" t="str">
        <f>IF(C426&gt;0,VLOOKUP(C426,男子登録情報!$A$2:$H$1688,5,0),"")</f>
        <v/>
      </c>
      <c r="J426" s="53"/>
      <c r="L426" s="55"/>
    </row>
    <row r="427" spans="1:12" s="17" customFormat="1" ht="18.75" hidden="1">
      <c r="A427" s="4"/>
      <c r="B427" s="444"/>
      <c r="C427" s="439"/>
      <c r="D427" s="439"/>
      <c r="E427" s="422"/>
      <c r="F427" s="480"/>
      <c r="G427" s="439"/>
      <c r="H427" s="439"/>
      <c r="I427" s="427"/>
      <c r="J427" s="53"/>
      <c r="L427" s="55"/>
    </row>
    <row r="428" spans="1:12" s="17" customFormat="1" ht="18.75" hidden="1">
      <c r="A428" s="4"/>
      <c r="B428" s="487">
        <v>3</v>
      </c>
      <c r="C428" s="488"/>
      <c r="D428" s="488" t="str">
        <f>IF(C428,VLOOKUP(C428,男子登録情報!$A$2:$H$1688,2,0),"")</f>
        <v/>
      </c>
      <c r="E428" s="419" t="str">
        <f>IF(C428&gt;0,VLOOKUP(C428,男子登録情報!$A$2:$H$1688,3,0),"")</f>
        <v/>
      </c>
      <c r="F428" s="489"/>
      <c r="G428" s="488" t="str">
        <f>IF(C428&gt;0,VLOOKUP(C428,男子登録情報!$A$2:$H$1688,4,0),"")</f>
        <v/>
      </c>
      <c r="H428" s="488" t="str">
        <f>IF(C428&gt;0,VLOOKUP(C428,男子登録情報!$A$2:$H$1688,8,0),"")</f>
        <v/>
      </c>
      <c r="I428" s="449" t="str">
        <f>IF(C428&gt;0,VLOOKUP(C428,男子登録情報!$A$2:$H$1688,5,0),"")</f>
        <v/>
      </c>
      <c r="J428" s="53"/>
      <c r="L428" s="55"/>
    </row>
    <row r="429" spans="1:12" s="17" customFormat="1" ht="18.75" hidden="1">
      <c r="A429" s="4"/>
      <c r="B429" s="444"/>
      <c r="C429" s="439"/>
      <c r="D429" s="439"/>
      <c r="E429" s="422"/>
      <c r="F429" s="480"/>
      <c r="G429" s="439"/>
      <c r="H429" s="439"/>
      <c r="I429" s="427"/>
      <c r="J429" s="53"/>
      <c r="L429" s="55"/>
    </row>
    <row r="430" spans="1:12" s="17" customFormat="1" ht="18.75" hidden="1">
      <c r="A430" s="4"/>
      <c r="B430" s="487">
        <v>4</v>
      </c>
      <c r="C430" s="488"/>
      <c r="D430" s="488" t="str">
        <f>IF(C430,VLOOKUP(C430,男子登録情報!$A$2:$H$1688,2,0),"")</f>
        <v/>
      </c>
      <c r="E430" s="419" t="str">
        <f>IF(C430&gt;0,VLOOKUP(C430,男子登録情報!$A$2:$H$1688,3,0),"")</f>
        <v/>
      </c>
      <c r="F430" s="489"/>
      <c r="G430" s="488" t="str">
        <f>IF(C430&gt;0,VLOOKUP(C430,男子登録情報!$A$2:$H$1688,4,0),"")</f>
        <v/>
      </c>
      <c r="H430" s="488" t="str">
        <f>IF(C430&gt;0,VLOOKUP(C430,男子登録情報!$A$2:$H$1688,8,0),"")</f>
        <v/>
      </c>
      <c r="I430" s="449" t="str">
        <f>IF(C430&gt;0,VLOOKUP(C430,男子登録情報!$A$2:$H$1688,5,0),"")</f>
        <v/>
      </c>
      <c r="J430" s="53"/>
      <c r="L430" s="55"/>
    </row>
    <row r="431" spans="1:12" s="17" customFormat="1" ht="18.75" hidden="1">
      <c r="A431" s="4"/>
      <c r="B431" s="444"/>
      <c r="C431" s="439"/>
      <c r="D431" s="439"/>
      <c r="E431" s="422"/>
      <c r="F431" s="480"/>
      <c r="G431" s="439"/>
      <c r="H431" s="439"/>
      <c r="I431" s="427"/>
      <c r="J431" s="53"/>
      <c r="L431" s="55"/>
    </row>
    <row r="432" spans="1:12" s="17" customFormat="1" ht="18.75" hidden="1">
      <c r="A432" s="4"/>
      <c r="B432" s="487">
        <v>5</v>
      </c>
      <c r="C432" s="488"/>
      <c r="D432" s="488" t="str">
        <f>IF(C432,VLOOKUP(C432,男子登録情報!$A$2:$H$1688,2,0),"")</f>
        <v/>
      </c>
      <c r="E432" s="419" t="str">
        <f>IF(C432&gt;0,VLOOKUP(C432,男子登録情報!$A$2:$H$1688,3,0),"")</f>
        <v/>
      </c>
      <c r="F432" s="489"/>
      <c r="G432" s="488" t="str">
        <f>IF(C432&gt;0,VLOOKUP(C432,男子登録情報!$A$2:$H$1688,4,0),"")</f>
        <v/>
      </c>
      <c r="H432" s="488" t="str">
        <f>IF(C432&gt;0,VLOOKUP(C432,男子登録情報!$A$2:$H$1688,8,0),"")</f>
        <v/>
      </c>
      <c r="I432" s="449" t="str">
        <f>IF(C432&gt;0,VLOOKUP(C432,男子登録情報!$A$2:$H$1688,5,0),"")</f>
        <v/>
      </c>
      <c r="J432" s="53"/>
      <c r="L432" s="55"/>
    </row>
    <row r="433" spans="1:12" s="17" customFormat="1" ht="18.75" hidden="1">
      <c r="A433" s="4"/>
      <c r="B433" s="444"/>
      <c r="C433" s="439"/>
      <c r="D433" s="439"/>
      <c r="E433" s="422"/>
      <c r="F433" s="480"/>
      <c r="G433" s="439"/>
      <c r="H433" s="439"/>
      <c r="I433" s="427"/>
      <c r="J433" s="53"/>
      <c r="L433" s="55"/>
    </row>
    <row r="434" spans="1:12" s="17" customFormat="1" ht="18.75" hidden="1">
      <c r="A434" s="4"/>
      <c r="B434" s="487">
        <v>6</v>
      </c>
      <c r="C434" s="488"/>
      <c r="D434" s="488" t="str">
        <f>IF(C434,VLOOKUP(C434,男子登録情報!$A$2:$H$1688,2,0),"")</f>
        <v/>
      </c>
      <c r="E434" s="419" t="str">
        <f>IF(C434&gt;0,VLOOKUP(C434,男子登録情報!$A$2:$H$1688,3,0),"")</f>
        <v/>
      </c>
      <c r="F434" s="489"/>
      <c r="G434" s="488" t="str">
        <f>IF(C434&gt;0,VLOOKUP(C434,男子登録情報!$A$2:$H$1688,4,0),"")</f>
        <v/>
      </c>
      <c r="H434" s="488" t="str">
        <f>IF(C434&gt;0,VLOOKUP(C434,男子登録情報!$A$2:$H$1688,8,0),"")</f>
        <v/>
      </c>
      <c r="I434" s="449" t="str">
        <f>IF(C434&gt;0,VLOOKUP(C434,男子登録情報!$A$2:$H$1688,5,0),"")</f>
        <v/>
      </c>
      <c r="J434" s="53"/>
      <c r="L434" s="55"/>
    </row>
    <row r="435" spans="1:12" s="17" customFormat="1" ht="19.5" hidden="1" thickBot="1">
      <c r="A435" s="4"/>
      <c r="B435" s="490"/>
      <c r="C435" s="470"/>
      <c r="D435" s="470"/>
      <c r="E435" s="491"/>
      <c r="F435" s="492"/>
      <c r="G435" s="470"/>
      <c r="H435" s="470"/>
      <c r="I435" s="450"/>
      <c r="J435" s="53"/>
      <c r="L435" s="55"/>
    </row>
    <row r="436" spans="1:12" s="17" customFormat="1" ht="18.75" hidden="1">
      <c r="A436" s="4"/>
      <c r="B436" s="460" t="s">
        <v>1239</v>
      </c>
      <c r="C436" s="461"/>
      <c r="D436" s="461"/>
      <c r="E436" s="461"/>
      <c r="F436" s="461"/>
      <c r="G436" s="461"/>
      <c r="H436" s="461"/>
      <c r="I436" s="462"/>
      <c r="J436" s="53"/>
      <c r="L436" s="55"/>
    </row>
    <row r="437" spans="1:12" s="17" customFormat="1" ht="18.75" hidden="1">
      <c r="A437" s="4"/>
      <c r="B437" s="463"/>
      <c r="C437" s="464"/>
      <c r="D437" s="464"/>
      <c r="E437" s="464"/>
      <c r="F437" s="464"/>
      <c r="G437" s="464"/>
      <c r="H437" s="464"/>
      <c r="I437" s="465"/>
      <c r="J437" s="53"/>
      <c r="L437" s="55"/>
    </row>
    <row r="438" spans="1:12" s="17" customFormat="1" ht="19.5" hidden="1" thickBot="1">
      <c r="A438" s="4"/>
      <c r="B438" s="466"/>
      <c r="C438" s="467"/>
      <c r="D438" s="467"/>
      <c r="E438" s="467"/>
      <c r="F438" s="467"/>
      <c r="G438" s="467"/>
      <c r="H438" s="467"/>
      <c r="I438" s="468"/>
      <c r="J438" s="53"/>
      <c r="L438" s="55"/>
    </row>
    <row r="439" spans="1:12" s="17" customFormat="1" ht="18.75" hidden="1">
      <c r="A439" s="54"/>
      <c r="B439" s="54"/>
      <c r="C439" s="54"/>
      <c r="D439" s="54"/>
      <c r="E439" s="54"/>
      <c r="F439" s="54"/>
      <c r="G439" s="54"/>
      <c r="H439" s="54"/>
      <c r="I439" s="54"/>
      <c r="J439" s="59"/>
      <c r="L439" s="55"/>
    </row>
    <row r="440" spans="1:12" s="17" customFormat="1" ht="19.5" hidden="1" thickBot="1">
      <c r="A440" s="4"/>
      <c r="B440" s="4"/>
      <c r="C440" s="4"/>
      <c r="D440" s="4"/>
      <c r="E440" s="4"/>
      <c r="F440" s="4"/>
      <c r="G440" s="4"/>
      <c r="H440" s="4"/>
      <c r="I440" s="4"/>
      <c r="J440" s="57" t="s">
        <v>1269</v>
      </c>
      <c r="L440" s="55"/>
    </row>
    <row r="441" spans="1:12" s="17" customFormat="1" ht="18.75" hidden="1">
      <c r="A441" s="4"/>
      <c r="B441" s="430" t="str">
        <f>CONCATENATE('加盟校情報&amp;大会設定'!$G$5,'加盟校情報&amp;大会設定'!$H$5,'加盟校情報&amp;大会設定'!$I$5,'加盟校情報&amp;大会設定'!$J$5,)&amp;"　男子4×400mR"</f>
        <v>第45回東海学生陸上競技秋季選手権大会　男子4×400mR</v>
      </c>
      <c r="C441" s="431"/>
      <c r="D441" s="431"/>
      <c r="E441" s="431"/>
      <c r="F441" s="431"/>
      <c r="G441" s="431"/>
      <c r="H441" s="431"/>
      <c r="I441" s="432"/>
      <c r="J441" s="53"/>
      <c r="L441" s="55"/>
    </row>
    <row r="442" spans="1:12" s="17" customFormat="1" ht="19.5" hidden="1" thickBot="1">
      <c r="A442" s="4"/>
      <c r="B442" s="433"/>
      <c r="C442" s="434"/>
      <c r="D442" s="434"/>
      <c r="E442" s="434"/>
      <c r="F442" s="434"/>
      <c r="G442" s="434"/>
      <c r="H442" s="434"/>
      <c r="I442" s="435"/>
      <c r="J442" s="53"/>
      <c r="L442" s="55"/>
    </row>
    <row r="443" spans="1:12" s="17" customFormat="1" ht="18.75" hidden="1">
      <c r="A443" s="4"/>
      <c r="B443" s="408" t="s">
        <v>1243</v>
      </c>
      <c r="C443" s="409"/>
      <c r="D443" s="446" t="str">
        <f>IF(基本情報登録!$D$6&gt;0,基本情報登録!$D$6,"")</f>
        <v/>
      </c>
      <c r="E443" s="447"/>
      <c r="F443" s="447"/>
      <c r="G443" s="447"/>
      <c r="H443" s="448"/>
      <c r="I443" s="58" t="s">
        <v>1277</v>
      </c>
      <c r="J443" s="53"/>
      <c r="L443" s="55"/>
    </row>
    <row r="444" spans="1:12" s="17" customFormat="1" ht="18.75" hidden="1">
      <c r="A444" s="4"/>
      <c r="B444" s="415" t="s">
        <v>1</v>
      </c>
      <c r="C444" s="416"/>
      <c r="D444" s="451" t="str">
        <f>IF(基本情報登録!$D$8&gt;0,基本情報登録!$D$8,"")</f>
        <v/>
      </c>
      <c r="E444" s="452"/>
      <c r="F444" s="452"/>
      <c r="G444" s="452"/>
      <c r="H444" s="453"/>
      <c r="I444" s="449"/>
      <c r="J444" s="53"/>
      <c r="L444" s="55"/>
    </row>
    <row r="445" spans="1:12" s="17" customFormat="1" ht="19.5" hidden="1" thickBot="1">
      <c r="A445" s="4"/>
      <c r="B445" s="425"/>
      <c r="C445" s="426"/>
      <c r="D445" s="454"/>
      <c r="E445" s="455"/>
      <c r="F445" s="455"/>
      <c r="G445" s="455"/>
      <c r="H445" s="456"/>
      <c r="I445" s="450"/>
      <c r="J445" s="53"/>
      <c r="L445" s="55"/>
    </row>
    <row r="446" spans="1:12" s="17" customFormat="1" ht="18.75" hidden="1">
      <c r="A446" s="4"/>
      <c r="B446" s="408" t="s">
        <v>6407</v>
      </c>
      <c r="C446" s="409"/>
      <c r="D446" s="410"/>
      <c r="E446" s="411"/>
      <c r="F446" s="411"/>
      <c r="G446" s="411"/>
      <c r="H446" s="411"/>
      <c r="I446" s="412"/>
      <c r="J446" s="53"/>
      <c r="L446" s="55"/>
    </row>
    <row r="447" spans="1:12" s="17" customFormat="1" ht="18.75" hidden="1">
      <c r="A447" s="4"/>
      <c r="B447" s="43"/>
      <c r="C447" s="44"/>
      <c r="D447" s="45"/>
      <c r="E447" s="413" t="str">
        <f>TEXT(D446,"00000")</f>
        <v>00000</v>
      </c>
      <c r="F447" s="413"/>
      <c r="G447" s="413"/>
      <c r="H447" s="413"/>
      <c r="I447" s="414"/>
      <c r="J447" s="53"/>
      <c r="L447" s="55"/>
    </row>
    <row r="448" spans="1:12" s="17" customFormat="1" ht="18.75" hidden="1">
      <c r="A448" s="4"/>
      <c r="B448" s="415" t="s">
        <v>26</v>
      </c>
      <c r="C448" s="416"/>
      <c r="D448" s="419"/>
      <c r="E448" s="420"/>
      <c r="F448" s="420"/>
      <c r="G448" s="420"/>
      <c r="H448" s="420"/>
      <c r="I448" s="421"/>
      <c r="J448" s="53"/>
      <c r="L448" s="55"/>
    </row>
    <row r="449" spans="1:12" s="17" customFormat="1" ht="18.75" hidden="1">
      <c r="A449" s="4"/>
      <c r="B449" s="417"/>
      <c r="C449" s="418"/>
      <c r="D449" s="422"/>
      <c r="E449" s="423"/>
      <c r="F449" s="423"/>
      <c r="G449" s="423"/>
      <c r="H449" s="423"/>
      <c r="I449" s="424"/>
      <c r="J449" s="53"/>
      <c r="L449" s="55"/>
    </row>
    <row r="450" spans="1:12" s="17" customFormat="1" ht="19.5" hidden="1" thickBot="1">
      <c r="A450" s="4"/>
      <c r="B450" s="482" t="s">
        <v>1235</v>
      </c>
      <c r="C450" s="483"/>
      <c r="D450" s="484"/>
      <c r="E450" s="485"/>
      <c r="F450" s="485"/>
      <c r="G450" s="485"/>
      <c r="H450" s="485"/>
      <c r="I450" s="486"/>
      <c r="J450" s="53"/>
      <c r="L450" s="55"/>
    </row>
    <row r="451" spans="1:12" s="17" customFormat="1" ht="18.75" hidden="1">
      <c r="A451" s="4"/>
      <c r="B451" s="471" t="s">
        <v>1236</v>
      </c>
      <c r="C451" s="472"/>
      <c r="D451" s="472"/>
      <c r="E451" s="472"/>
      <c r="F451" s="472"/>
      <c r="G451" s="472"/>
      <c r="H451" s="472"/>
      <c r="I451" s="473"/>
      <c r="J451" s="53"/>
      <c r="L451" s="55"/>
    </row>
    <row r="452" spans="1:12" s="17" customFormat="1" ht="19.5" hidden="1" thickBot="1">
      <c r="A452" s="4"/>
      <c r="B452" s="46" t="s">
        <v>1240</v>
      </c>
      <c r="C452" s="47" t="s">
        <v>16</v>
      </c>
      <c r="D452" s="47" t="s">
        <v>1241</v>
      </c>
      <c r="E452" s="474" t="s">
        <v>1237</v>
      </c>
      <c r="F452" s="475"/>
      <c r="G452" s="47" t="s">
        <v>1242</v>
      </c>
      <c r="H452" s="47" t="s">
        <v>47</v>
      </c>
      <c r="I452" s="48" t="s">
        <v>1238</v>
      </c>
      <c r="J452" s="53"/>
      <c r="L452" s="55"/>
    </row>
    <row r="453" spans="1:12" s="17" customFormat="1" ht="19.5" hidden="1" thickTop="1">
      <c r="A453" s="4"/>
      <c r="B453" s="476">
        <v>1</v>
      </c>
      <c r="C453" s="477"/>
      <c r="D453" s="477" t="str">
        <f>IF(C453&gt;0,VLOOKUP(C453,男子登録情報!$A$2:$H$1688,2,0),"")</f>
        <v/>
      </c>
      <c r="E453" s="478" t="str">
        <f>IF(C453&gt;0,VLOOKUP(C453,男子登録情報!$A$2:$H$1688,3,0),"")</f>
        <v/>
      </c>
      <c r="F453" s="479"/>
      <c r="G453" s="477" t="str">
        <f>IF(C453&gt;0,VLOOKUP(C453,男子登録情報!$A$2:$H$1688,4,0),"")</f>
        <v/>
      </c>
      <c r="H453" s="477" t="str">
        <f>IF(C453&gt;0,VLOOKUP(C453,男子登録情報!$A$2:$H$1688,8,0),"")</f>
        <v/>
      </c>
      <c r="I453" s="481" t="str">
        <f>IF(C453&gt;0,VLOOKUP(C453,男子登録情報!$A$2:$H$1688,5,0),"")</f>
        <v/>
      </c>
      <c r="J453" s="53"/>
      <c r="L453" s="55"/>
    </row>
    <row r="454" spans="1:12" s="17" customFormat="1" ht="18.75" hidden="1">
      <c r="A454" s="4"/>
      <c r="B454" s="444"/>
      <c r="C454" s="439"/>
      <c r="D454" s="439"/>
      <c r="E454" s="422"/>
      <c r="F454" s="480"/>
      <c r="G454" s="439"/>
      <c r="H454" s="439"/>
      <c r="I454" s="427"/>
      <c r="J454" s="53"/>
      <c r="L454" s="55"/>
    </row>
    <row r="455" spans="1:12" s="17" customFormat="1" ht="18.75" hidden="1">
      <c r="A455" s="4"/>
      <c r="B455" s="487">
        <v>2</v>
      </c>
      <c r="C455" s="488"/>
      <c r="D455" s="488" t="str">
        <f>IF(C455,VLOOKUP(C455,男子登録情報!$A$2:$H$1688,2,0),"")</f>
        <v/>
      </c>
      <c r="E455" s="419" t="str">
        <f>IF(C455&gt;0,VLOOKUP(C455,男子登録情報!$A$2:$H$1688,3,0),"")</f>
        <v/>
      </c>
      <c r="F455" s="489"/>
      <c r="G455" s="488" t="str">
        <f>IF(C455&gt;0,VLOOKUP(C455,男子登録情報!$A$2:$H$1688,4,0),"")</f>
        <v/>
      </c>
      <c r="H455" s="488" t="str">
        <f>IF(C455&gt;0,VLOOKUP(C455,男子登録情報!$A$2:$H$1688,8,0),"")</f>
        <v/>
      </c>
      <c r="I455" s="449" t="str">
        <f>IF(C455&gt;0,VLOOKUP(C455,男子登録情報!$A$2:$H$1688,5,0),"")</f>
        <v/>
      </c>
      <c r="J455" s="53"/>
      <c r="L455" s="55"/>
    </row>
    <row r="456" spans="1:12" s="17" customFormat="1" ht="18.75" hidden="1">
      <c r="A456" s="4"/>
      <c r="B456" s="444"/>
      <c r="C456" s="439"/>
      <c r="D456" s="439"/>
      <c r="E456" s="422"/>
      <c r="F456" s="480"/>
      <c r="G456" s="439"/>
      <c r="H456" s="439"/>
      <c r="I456" s="427"/>
      <c r="J456" s="53"/>
      <c r="L456" s="55"/>
    </row>
    <row r="457" spans="1:12" s="17" customFormat="1" ht="18.75" hidden="1">
      <c r="A457" s="4"/>
      <c r="B457" s="487">
        <v>3</v>
      </c>
      <c r="C457" s="488"/>
      <c r="D457" s="488" t="str">
        <f>IF(C457,VLOOKUP(C457,男子登録情報!$A$2:$H$1688,2,0),"")</f>
        <v/>
      </c>
      <c r="E457" s="419" t="str">
        <f>IF(C457&gt;0,VLOOKUP(C457,男子登録情報!$A$2:$H$1688,3,0),"")</f>
        <v/>
      </c>
      <c r="F457" s="489"/>
      <c r="G457" s="488" t="str">
        <f>IF(C457&gt;0,VLOOKUP(C457,男子登録情報!$A$2:$H$1688,4,0),"")</f>
        <v/>
      </c>
      <c r="H457" s="488" t="str">
        <f>IF(C457&gt;0,VLOOKUP(C457,男子登録情報!$A$2:$H$1688,8,0),"")</f>
        <v/>
      </c>
      <c r="I457" s="449" t="str">
        <f>IF(C457&gt;0,VLOOKUP(C457,男子登録情報!$A$2:$H$1688,5,0),"")</f>
        <v/>
      </c>
      <c r="J457" s="53"/>
      <c r="L457" s="55"/>
    </row>
    <row r="458" spans="1:12" s="17" customFormat="1" ht="18.75" hidden="1">
      <c r="A458" s="4"/>
      <c r="B458" s="444"/>
      <c r="C458" s="439"/>
      <c r="D458" s="439"/>
      <c r="E458" s="422"/>
      <c r="F458" s="480"/>
      <c r="G458" s="439"/>
      <c r="H458" s="439"/>
      <c r="I458" s="427"/>
      <c r="J458" s="53"/>
      <c r="L458" s="55"/>
    </row>
    <row r="459" spans="1:12" s="17" customFormat="1" ht="18.75" hidden="1">
      <c r="A459" s="4"/>
      <c r="B459" s="487">
        <v>4</v>
      </c>
      <c r="C459" s="488"/>
      <c r="D459" s="488" t="str">
        <f>IF(C459,VLOOKUP(C459,男子登録情報!$A$2:$H$1688,2,0),"")</f>
        <v/>
      </c>
      <c r="E459" s="419" t="str">
        <f>IF(C459&gt;0,VLOOKUP(C459,男子登録情報!$A$2:$H$1688,3,0),"")</f>
        <v/>
      </c>
      <c r="F459" s="489"/>
      <c r="G459" s="488" t="str">
        <f>IF(C459&gt;0,VLOOKUP(C459,男子登録情報!$A$2:$H$1688,4,0),"")</f>
        <v/>
      </c>
      <c r="H459" s="488" t="str">
        <f>IF(C459&gt;0,VLOOKUP(C459,男子登録情報!$A$2:$H$1688,8,0),"")</f>
        <v/>
      </c>
      <c r="I459" s="449" t="str">
        <f>IF(C459&gt;0,VLOOKUP(C459,男子登録情報!$A$2:$H$1688,5,0),"")</f>
        <v/>
      </c>
      <c r="J459" s="53"/>
      <c r="L459" s="55"/>
    </row>
    <row r="460" spans="1:12" s="17" customFormat="1" ht="18.75" hidden="1">
      <c r="A460" s="4"/>
      <c r="B460" s="444"/>
      <c r="C460" s="439"/>
      <c r="D460" s="439"/>
      <c r="E460" s="422"/>
      <c r="F460" s="480"/>
      <c r="G460" s="439"/>
      <c r="H460" s="439"/>
      <c r="I460" s="427"/>
      <c r="J460" s="53"/>
      <c r="L460" s="55"/>
    </row>
    <row r="461" spans="1:12" s="17" customFormat="1" ht="18.75" hidden="1">
      <c r="A461" s="4"/>
      <c r="B461" s="487">
        <v>5</v>
      </c>
      <c r="C461" s="488"/>
      <c r="D461" s="488" t="str">
        <f>IF(C461,VLOOKUP(C461,男子登録情報!$A$2:$H$1688,2,0),"")</f>
        <v/>
      </c>
      <c r="E461" s="419" t="str">
        <f>IF(C461&gt;0,VLOOKUP(C461,男子登録情報!$A$2:$H$1688,3,0),"")</f>
        <v/>
      </c>
      <c r="F461" s="489"/>
      <c r="G461" s="488" t="str">
        <f>IF(C461&gt;0,VLOOKUP(C461,男子登録情報!$A$2:$H$1688,4,0),"")</f>
        <v/>
      </c>
      <c r="H461" s="488" t="str">
        <f>IF(C461&gt;0,VLOOKUP(C461,男子登録情報!$A$2:$H$1688,8,0),"")</f>
        <v/>
      </c>
      <c r="I461" s="449" t="str">
        <f>IF(C461&gt;0,VLOOKUP(C461,男子登録情報!$A$2:$H$1688,5,0),"")</f>
        <v/>
      </c>
      <c r="J461" s="53"/>
      <c r="L461" s="55"/>
    </row>
    <row r="462" spans="1:12" s="17" customFormat="1" ht="18.75" hidden="1">
      <c r="A462" s="4"/>
      <c r="B462" s="444"/>
      <c r="C462" s="439"/>
      <c r="D462" s="439"/>
      <c r="E462" s="422"/>
      <c r="F462" s="480"/>
      <c r="G462" s="439"/>
      <c r="H462" s="439"/>
      <c r="I462" s="427"/>
      <c r="J462" s="53"/>
      <c r="L462" s="55"/>
    </row>
    <row r="463" spans="1:12" s="17" customFormat="1" ht="18.75" hidden="1">
      <c r="A463" s="4"/>
      <c r="B463" s="487">
        <v>6</v>
      </c>
      <c r="C463" s="488"/>
      <c r="D463" s="488" t="str">
        <f>IF(C463,VLOOKUP(C463,男子登録情報!$A$2:$H$1688,2,0),"")</f>
        <v/>
      </c>
      <c r="E463" s="419" t="str">
        <f>IF(C463&gt;0,VLOOKUP(C463,男子登録情報!$A$2:$H$1688,3,0),"")</f>
        <v/>
      </c>
      <c r="F463" s="489"/>
      <c r="G463" s="488" t="str">
        <f>IF(C463&gt;0,VLOOKUP(C463,男子登録情報!$A$2:$H$1688,4,0),"")</f>
        <v/>
      </c>
      <c r="H463" s="488" t="str">
        <f>IF(C463&gt;0,VLOOKUP(C463,男子登録情報!$A$2:$H$1688,8,0),"")</f>
        <v/>
      </c>
      <c r="I463" s="449" t="str">
        <f>IF(C463&gt;0,VLOOKUP(C463,男子登録情報!$A$2:$H$1688,5,0),"")</f>
        <v/>
      </c>
      <c r="J463" s="53"/>
      <c r="L463" s="55"/>
    </row>
    <row r="464" spans="1:12" s="17" customFormat="1" ht="19.5" hidden="1" thickBot="1">
      <c r="A464" s="4"/>
      <c r="B464" s="490"/>
      <c r="C464" s="470"/>
      <c r="D464" s="470"/>
      <c r="E464" s="491"/>
      <c r="F464" s="492"/>
      <c r="G464" s="470"/>
      <c r="H464" s="470"/>
      <c r="I464" s="450"/>
      <c r="J464" s="53"/>
      <c r="L464" s="55"/>
    </row>
    <row r="465" spans="1:12" s="17" customFormat="1" ht="18.75" hidden="1">
      <c r="A465" s="4"/>
      <c r="B465" s="460" t="s">
        <v>1239</v>
      </c>
      <c r="C465" s="461"/>
      <c r="D465" s="461"/>
      <c r="E465" s="461"/>
      <c r="F465" s="461"/>
      <c r="G465" s="461"/>
      <c r="H465" s="461"/>
      <c r="I465" s="462"/>
      <c r="J465" s="53"/>
      <c r="L465" s="55"/>
    </row>
    <row r="466" spans="1:12" s="17" customFormat="1" ht="18.75" hidden="1">
      <c r="A466" s="4"/>
      <c r="B466" s="463"/>
      <c r="C466" s="464"/>
      <c r="D466" s="464"/>
      <c r="E466" s="464"/>
      <c r="F466" s="464"/>
      <c r="G466" s="464"/>
      <c r="H466" s="464"/>
      <c r="I466" s="465"/>
      <c r="J466" s="53"/>
      <c r="L466" s="55"/>
    </row>
    <row r="467" spans="1:12" s="17" customFormat="1" ht="19.5" hidden="1" thickBot="1">
      <c r="A467" s="4"/>
      <c r="B467" s="466"/>
      <c r="C467" s="467"/>
      <c r="D467" s="467"/>
      <c r="E467" s="467"/>
      <c r="F467" s="467"/>
      <c r="G467" s="467"/>
      <c r="H467" s="467"/>
      <c r="I467" s="468"/>
      <c r="J467" s="53"/>
      <c r="L467" s="55"/>
    </row>
    <row r="468" spans="1:12" s="17" customFormat="1" ht="18.75" hidden="1">
      <c r="A468" s="54"/>
      <c r="B468" s="54"/>
      <c r="C468" s="54"/>
      <c r="D468" s="54"/>
      <c r="E468" s="54"/>
      <c r="F468" s="54"/>
      <c r="G468" s="54"/>
      <c r="H468" s="54"/>
      <c r="I468" s="54"/>
      <c r="J468" s="59"/>
      <c r="L468" s="55"/>
    </row>
    <row r="469" spans="1:12" s="17" customFormat="1" ht="19.5" hidden="1" thickBot="1">
      <c r="A469" s="4"/>
      <c r="B469" s="4"/>
      <c r="C469" s="4"/>
      <c r="D469" s="4"/>
      <c r="E469" s="4"/>
      <c r="F469" s="4"/>
      <c r="G469" s="4"/>
      <c r="H469" s="4"/>
      <c r="I469" s="4"/>
      <c r="J469" s="57" t="s">
        <v>1270</v>
      </c>
      <c r="L469" s="55"/>
    </row>
    <row r="470" spans="1:12" s="17" customFormat="1" ht="18.75" hidden="1">
      <c r="A470" s="4"/>
      <c r="B470" s="430" t="str">
        <f>CONCATENATE('加盟校情報&amp;大会設定'!$G$5,'加盟校情報&amp;大会設定'!$H$5,'加盟校情報&amp;大会設定'!$I$5,'加盟校情報&amp;大会設定'!$J$5,)&amp;"　男子4×400mR"</f>
        <v>第45回東海学生陸上競技秋季選手権大会　男子4×400mR</v>
      </c>
      <c r="C470" s="431"/>
      <c r="D470" s="431"/>
      <c r="E470" s="431"/>
      <c r="F470" s="431"/>
      <c r="G470" s="431"/>
      <c r="H470" s="431"/>
      <c r="I470" s="432"/>
      <c r="J470" s="53"/>
      <c r="L470" s="55"/>
    </row>
    <row r="471" spans="1:12" s="17" customFormat="1" ht="19.5" hidden="1" thickBot="1">
      <c r="A471" s="4"/>
      <c r="B471" s="433"/>
      <c r="C471" s="434"/>
      <c r="D471" s="434"/>
      <c r="E471" s="434"/>
      <c r="F471" s="434"/>
      <c r="G471" s="434"/>
      <c r="H471" s="434"/>
      <c r="I471" s="435"/>
      <c r="J471" s="53"/>
      <c r="L471" s="55"/>
    </row>
    <row r="472" spans="1:12" s="17" customFormat="1" ht="18.75" hidden="1">
      <c r="A472" s="4"/>
      <c r="B472" s="408" t="s">
        <v>1243</v>
      </c>
      <c r="C472" s="409"/>
      <c r="D472" s="446" t="str">
        <f>IF(基本情報登録!$D$6&gt;0,基本情報登録!$D$6,"")</f>
        <v/>
      </c>
      <c r="E472" s="447"/>
      <c r="F472" s="447"/>
      <c r="G472" s="447"/>
      <c r="H472" s="448"/>
      <c r="I472" s="58" t="s">
        <v>1277</v>
      </c>
      <c r="J472" s="53"/>
      <c r="L472" s="55"/>
    </row>
    <row r="473" spans="1:12" s="17" customFormat="1" ht="18.75" hidden="1">
      <c r="A473" s="4"/>
      <c r="B473" s="415" t="s">
        <v>1</v>
      </c>
      <c r="C473" s="416"/>
      <c r="D473" s="451" t="str">
        <f>IF(基本情報登録!$D$8&gt;0,基本情報登録!$D$8,"")</f>
        <v/>
      </c>
      <c r="E473" s="452"/>
      <c r="F473" s="452"/>
      <c r="G473" s="452"/>
      <c r="H473" s="453"/>
      <c r="I473" s="449"/>
      <c r="J473" s="53"/>
      <c r="L473" s="55"/>
    </row>
    <row r="474" spans="1:12" s="17" customFormat="1" ht="19.5" hidden="1" thickBot="1">
      <c r="A474" s="4"/>
      <c r="B474" s="425"/>
      <c r="C474" s="426"/>
      <c r="D474" s="454"/>
      <c r="E474" s="455"/>
      <c r="F474" s="455"/>
      <c r="G474" s="455"/>
      <c r="H474" s="456"/>
      <c r="I474" s="450"/>
      <c r="J474" s="53"/>
      <c r="L474" s="55"/>
    </row>
    <row r="475" spans="1:12" s="17" customFormat="1" ht="18.75" hidden="1">
      <c r="A475" s="4"/>
      <c r="B475" s="408" t="s">
        <v>6407</v>
      </c>
      <c r="C475" s="409"/>
      <c r="D475" s="410"/>
      <c r="E475" s="411"/>
      <c r="F475" s="411"/>
      <c r="G475" s="411"/>
      <c r="H475" s="411"/>
      <c r="I475" s="412"/>
      <c r="J475" s="53"/>
      <c r="L475" s="55"/>
    </row>
    <row r="476" spans="1:12" s="17" customFormat="1" ht="18.75" hidden="1">
      <c r="A476" s="4"/>
      <c r="B476" s="43"/>
      <c r="C476" s="44"/>
      <c r="D476" s="45"/>
      <c r="E476" s="413" t="str">
        <f>TEXT(D475,"00000")</f>
        <v>00000</v>
      </c>
      <c r="F476" s="413"/>
      <c r="G476" s="413"/>
      <c r="H476" s="413"/>
      <c r="I476" s="414"/>
      <c r="J476" s="53"/>
      <c r="L476" s="55"/>
    </row>
    <row r="477" spans="1:12" s="17" customFormat="1" ht="18.75" hidden="1">
      <c r="A477" s="4"/>
      <c r="B477" s="415" t="s">
        <v>26</v>
      </c>
      <c r="C477" s="416"/>
      <c r="D477" s="419"/>
      <c r="E477" s="420"/>
      <c r="F477" s="420"/>
      <c r="G477" s="420"/>
      <c r="H477" s="420"/>
      <c r="I477" s="421"/>
      <c r="J477" s="53"/>
      <c r="L477" s="55"/>
    </row>
    <row r="478" spans="1:12" s="17" customFormat="1" ht="18.75" hidden="1">
      <c r="A478" s="4"/>
      <c r="B478" s="417"/>
      <c r="C478" s="418"/>
      <c r="D478" s="422"/>
      <c r="E478" s="423"/>
      <c r="F478" s="423"/>
      <c r="G478" s="423"/>
      <c r="H478" s="423"/>
      <c r="I478" s="424"/>
      <c r="J478" s="53"/>
      <c r="L478" s="55"/>
    </row>
    <row r="479" spans="1:12" s="17" customFormat="1" ht="19.5" hidden="1" thickBot="1">
      <c r="A479" s="4"/>
      <c r="B479" s="482" t="s">
        <v>1235</v>
      </c>
      <c r="C479" s="483"/>
      <c r="D479" s="484"/>
      <c r="E479" s="485"/>
      <c r="F479" s="485"/>
      <c r="G479" s="485"/>
      <c r="H479" s="485"/>
      <c r="I479" s="486"/>
      <c r="J479" s="53"/>
      <c r="L479" s="55"/>
    </row>
    <row r="480" spans="1:12" s="17" customFormat="1" ht="18.75" hidden="1">
      <c r="A480" s="4"/>
      <c r="B480" s="471" t="s">
        <v>1236</v>
      </c>
      <c r="C480" s="472"/>
      <c r="D480" s="472"/>
      <c r="E480" s="472"/>
      <c r="F480" s="472"/>
      <c r="G480" s="472"/>
      <c r="H480" s="472"/>
      <c r="I480" s="473"/>
      <c r="J480" s="53"/>
      <c r="L480" s="55"/>
    </row>
    <row r="481" spans="1:12" s="17" customFormat="1" ht="19.5" hidden="1" thickBot="1">
      <c r="A481" s="4"/>
      <c r="B481" s="46" t="s">
        <v>1240</v>
      </c>
      <c r="C481" s="47" t="s">
        <v>16</v>
      </c>
      <c r="D481" s="47" t="s">
        <v>1241</v>
      </c>
      <c r="E481" s="474" t="s">
        <v>1237</v>
      </c>
      <c r="F481" s="475"/>
      <c r="G481" s="47" t="s">
        <v>1242</v>
      </c>
      <c r="H481" s="47" t="s">
        <v>47</v>
      </c>
      <c r="I481" s="48" t="s">
        <v>1238</v>
      </c>
      <c r="J481" s="53"/>
      <c r="L481" s="55"/>
    </row>
    <row r="482" spans="1:12" s="17" customFormat="1" ht="19.5" hidden="1" thickTop="1">
      <c r="A482" s="4"/>
      <c r="B482" s="476">
        <v>1</v>
      </c>
      <c r="C482" s="477"/>
      <c r="D482" s="477" t="str">
        <f>IF(C482&gt;0,VLOOKUP(C482,男子登録情報!$A$2:$H$1688,2,0),"")</f>
        <v/>
      </c>
      <c r="E482" s="478" t="str">
        <f>IF(C482&gt;0,VLOOKUP(C482,男子登録情報!$A$2:$H$1688,3,0),"")</f>
        <v/>
      </c>
      <c r="F482" s="479"/>
      <c r="G482" s="477" t="str">
        <f>IF(C482&gt;0,VLOOKUP(C482,男子登録情報!$A$2:$H$1688,4,0),"")</f>
        <v/>
      </c>
      <c r="H482" s="477" t="str">
        <f>IF(C482&gt;0,VLOOKUP(C482,男子登録情報!$A$2:$H$1688,8,0),"")</f>
        <v/>
      </c>
      <c r="I482" s="481" t="str">
        <f>IF(C482&gt;0,VLOOKUP(C482,男子登録情報!$A$2:$H$1688,5,0),"")</f>
        <v/>
      </c>
      <c r="J482" s="53"/>
      <c r="L482" s="55"/>
    </row>
    <row r="483" spans="1:12" s="17" customFormat="1" ht="18.75" hidden="1">
      <c r="A483" s="4"/>
      <c r="B483" s="444"/>
      <c r="C483" s="439"/>
      <c r="D483" s="439"/>
      <c r="E483" s="422"/>
      <c r="F483" s="480"/>
      <c r="G483" s="439"/>
      <c r="H483" s="439"/>
      <c r="I483" s="427"/>
      <c r="J483" s="53"/>
      <c r="L483" s="55"/>
    </row>
    <row r="484" spans="1:12" s="17" customFormat="1" ht="18.75" hidden="1">
      <c r="A484" s="4"/>
      <c r="B484" s="487">
        <v>2</v>
      </c>
      <c r="C484" s="488"/>
      <c r="D484" s="488" t="str">
        <f>IF(C484,VLOOKUP(C484,男子登録情報!$A$2:$H$1688,2,0),"")</f>
        <v/>
      </c>
      <c r="E484" s="419" t="str">
        <f>IF(C484&gt;0,VLOOKUP(C484,男子登録情報!$A$2:$H$1688,3,0),"")</f>
        <v/>
      </c>
      <c r="F484" s="489"/>
      <c r="G484" s="488" t="str">
        <f>IF(C484&gt;0,VLOOKUP(C484,男子登録情報!$A$2:$H$1688,4,0),"")</f>
        <v/>
      </c>
      <c r="H484" s="488" t="str">
        <f>IF(C484&gt;0,VLOOKUP(C484,男子登録情報!$A$2:$H$1688,8,0),"")</f>
        <v/>
      </c>
      <c r="I484" s="449" t="str">
        <f>IF(C484&gt;0,VLOOKUP(C484,男子登録情報!$A$2:$H$1688,5,0),"")</f>
        <v/>
      </c>
      <c r="J484" s="53"/>
      <c r="L484" s="55"/>
    </row>
    <row r="485" spans="1:12" s="17" customFormat="1" ht="18.75" hidden="1">
      <c r="A485" s="4"/>
      <c r="B485" s="444"/>
      <c r="C485" s="439"/>
      <c r="D485" s="439"/>
      <c r="E485" s="422"/>
      <c r="F485" s="480"/>
      <c r="G485" s="439"/>
      <c r="H485" s="439"/>
      <c r="I485" s="427"/>
      <c r="J485" s="53"/>
      <c r="L485" s="55"/>
    </row>
    <row r="486" spans="1:12" s="17" customFormat="1" ht="18.75" hidden="1">
      <c r="A486" s="4"/>
      <c r="B486" s="487">
        <v>3</v>
      </c>
      <c r="C486" s="488"/>
      <c r="D486" s="488" t="str">
        <f>IF(C486,VLOOKUP(C486,男子登録情報!$A$2:$H$1688,2,0),"")</f>
        <v/>
      </c>
      <c r="E486" s="419" t="str">
        <f>IF(C486&gt;0,VLOOKUP(C486,男子登録情報!$A$2:$H$1688,3,0),"")</f>
        <v/>
      </c>
      <c r="F486" s="489"/>
      <c r="G486" s="488" t="str">
        <f>IF(C486&gt;0,VLOOKUP(C486,男子登録情報!$A$2:$H$1688,4,0),"")</f>
        <v/>
      </c>
      <c r="H486" s="488" t="str">
        <f>IF(C486&gt;0,VLOOKUP(C486,男子登録情報!$A$2:$H$1688,8,0),"")</f>
        <v/>
      </c>
      <c r="I486" s="449" t="str">
        <f>IF(C486&gt;0,VLOOKUP(C486,男子登録情報!$A$2:$H$1688,5,0),"")</f>
        <v/>
      </c>
      <c r="J486" s="53"/>
      <c r="L486" s="55"/>
    </row>
    <row r="487" spans="1:12" s="17" customFormat="1" ht="18.75" hidden="1">
      <c r="A487" s="4"/>
      <c r="B487" s="444"/>
      <c r="C487" s="439"/>
      <c r="D487" s="439"/>
      <c r="E487" s="422"/>
      <c r="F487" s="480"/>
      <c r="G487" s="439"/>
      <c r="H487" s="439"/>
      <c r="I487" s="427"/>
      <c r="J487" s="53"/>
      <c r="L487" s="55"/>
    </row>
    <row r="488" spans="1:12" s="17" customFormat="1" ht="18.75" hidden="1">
      <c r="A488" s="4"/>
      <c r="B488" s="487">
        <v>4</v>
      </c>
      <c r="C488" s="488"/>
      <c r="D488" s="488" t="str">
        <f>IF(C488,VLOOKUP(C488,男子登録情報!$A$2:$H$1688,2,0),"")</f>
        <v/>
      </c>
      <c r="E488" s="419" t="str">
        <f>IF(C488&gt;0,VLOOKUP(C488,男子登録情報!$A$2:$H$1688,3,0),"")</f>
        <v/>
      </c>
      <c r="F488" s="489"/>
      <c r="G488" s="488" t="str">
        <f>IF(C488&gt;0,VLOOKUP(C488,男子登録情報!$A$2:$H$1688,4,0),"")</f>
        <v/>
      </c>
      <c r="H488" s="488" t="str">
        <f>IF(C488&gt;0,VLOOKUP(C488,男子登録情報!$A$2:$H$1688,8,0),"")</f>
        <v/>
      </c>
      <c r="I488" s="449" t="str">
        <f>IF(C488&gt;0,VLOOKUP(C488,男子登録情報!$A$2:$H$1688,5,0),"")</f>
        <v/>
      </c>
      <c r="J488" s="53"/>
      <c r="L488" s="55"/>
    </row>
    <row r="489" spans="1:12" s="17" customFormat="1" ht="18.75" hidden="1">
      <c r="A489" s="4"/>
      <c r="B489" s="444"/>
      <c r="C489" s="439"/>
      <c r="D489" s="439"/>
      <c r="E489" s="422"/>
      <c r="F489" s="480"/>
      <c r="G489" s="439"/>
      <c r="H489" s="439"/>
      <c r="I489" s="427"/>
      <c r="J489" s="53"/>
      <c r="L489" s="55"/>
    </row>
    <row r="490" spans="1:12" s="17" customFormat="1" ht="18.75" hidden="1">
      <c r="A490" s="4"/>
      <c r="B490" s="487">
        <v>5</v>
      </c>
      <c r="C490" s="488"/>
      <c r="D490" s="488" t="str">
        <f>IF(C490,VLOOKUP(C490,男子登録情報!$A$2:$H$1688,2,0),"")</f>
        <v/>
      </c>
      <c r="E490" s="419" t="str">
        <f>IF(C490&gt;0,VLOOKUP(C490,男子登録情報!$A$2:$H$1688,3,0),"")</f>
        <v/>
      </c>
      <c r="F490" s="489"/>
      <c r="G490" s="488" t="str">
        <f>IF(C490&gt;0,VLOOKUP(C490,男子登録情報!$A$2:$H$1688,4,0),"")</f>
        <v/>
      </c>
      <c r="H490" s="488" t="str">
        <f>IF(C490&gt;0,VLOOKUP(C490,男子登録情報!$A$2:$H$1688,8,0),"")</f>
        <v/>
      </c>
      <c r="I490" s="449" t="str">
        <f>IF(C490&gt;0,VLOOKUP(C490,男子登録情報!$A$2:$H$1688,5,0),"")</f>
        <v/>
      </c>
      <c r="J490" s="53"/>
      <c r="L490" s="55"/>
    </row>
    <row r="491" spans="1:12" s="17" customFormat="1" ht="18.75" hidden="1">
      <c r="A491" s="4"/>
      <c r="B491" s="444"/>
      <c r="C491" s="439"/>
      <c r="D491" s="439"/>
      <c r="E491" s="422"/>
      <c r="F491" s="480"/>
      <c r="G491" s="439"/>
      <c r="H491" s="439"/>
      <c r="I491" s="427"/>
      <c r="J491" s="53"/>
      <c r="L491" s="55"/>
    </row>
    <row r="492" spans="1:12" s="17" customFormat="1" ht="18.75" hidden="1">
      <c r="A492" s="4"/>
      <c r="B492" s="487">
        <v>6</v>
      </c>
      <c r="C492" s="488"/>
      <c r="D492" s="488" t="str">
        <f>IF(C492,VLOOKUP(C492,男子登録情報!$A$2:$H$1688,2,0),"")</f>
        <v/>
      </c>
      <c r="E492" s="419" t="str">
        <f>IF(C492&gt;0,VLOOKUP(C492,男子登録情報!$A$2:$H$1688,3,0),"")</f>
        <v/>
      </c>
      <c r="F492" s="489"/>
      <c r="G492" s="488" t="str">
        <f>IF(C492&gt;0,VLOOKUP(C492,男子登録情報!$A$2:$H$1688,4,0),"")</f>
        <v/>
      </c>
      <c r="H492" s="488" t="str">
        <f>IF(C492&gt;0,VLOOKUP(C492,男子登録情報!$A$2:$H$1688,8,0),"")</f>
        <v/>
      </c>
      <c r="I492" s="449" t="str">
        <f>IF(C492&gt;0,VLOOKUP(C492,男子登録情報!$A$2:$H$1688,5,0),"")</f>
        <v/>
      </c>
      <c r="J492" s="53"/>
      <c r="L492" s="55"/>
    </row>
    <row r="493" spans="1:12" s="17" customFormat="1" ht="19.5" hidden="1" thickBot="1">
      <c r="A493" s="4"/>
      <c r="B493" s="490"/>
      <c r="C493" s="470"/>
      <c r="D493" s="470"/>
      <c r="E493" s="491"/>
      <c r="F493" s="492"/>
      <c r="G493" s="470"/>
      <c r="H493" s="470"/>
      <c r="I493" s="450"/>
      <c r="J493" s="53"/>
      <c r="L493" s="55"/>
    </row>
    <row r="494" spans="1:12" s="17" customFormat="1" ht="18.75" hidden="1">
      <c r="A494" s="4"/>
      <c r="B494" s="460" t="s">
        <v>1239</v>
      </c>
      <c r="C494" s="461"/>
      <c r="D494" s="461"/>
      <c r="E494" s="461"/>
      <c r="F494" s="461"/>
      <c r="G494" s="461"/>
      <c r="H494" s="461"/>
      <c r="I494" s="462"/>
      <c r="J494" s="53"/>
      <c r="L494" s="55"/>
    </row>
    <row r="495" spans="1:12" s="17" customFormat="1" ht="18.75" hidden="1">
      <c r="A495" s="4"/>
      <c r="B495" s="463"/>
      <c r="C495" s="464"/>
      <c r="D495" s="464"/>
      <c r="E495" s="464"/>
      <c r="F495" s="464"/>
      <c r="G495" s="464"/>
      <c r="H495" s="464"/>
      <c r="I495" s="465"/>
      <c r="J495" s="53"/>
      <c r="L495" s="55"/>
    </row>
    <row r="496" spans="1:12" s="17" customFormat="1" ht="19.5" hidden="1" thickBot="1">
      <c r="A496" s="4"/>
      <c r="B496" s="466"/>
      <c r="C496" s="467"/>
      <c r="D496" s="467"/>
      <c r="E496" s="467"/>
      <c r="F496" s="467"/>
      <c r="G496" s="467"/>
      <c r="H496" s="467"/>
      <c r="I496" s="468"/>
      <c r="J496" s="53"/>
      <c r="L496" s="55"/>
    </row>
    <row r="497" spans="1:12" s="17" customFormat="1" ht="18.75" hidden="1">
      <c r="A497" s="54"/>
      <c r="B497" s="54"/>
      <c r="C497" s="54"/>
      <c r="D497" s="54"/>
      <c r="E497" s="54"/>
      <c r="F497" s="54"/>
      <c r="G497" s="54"/>
      <c r="H497" s="54"/>
      <c r="I497" s="54"/>
      <c r="J497" s="59"/>
      <c r="L497" s="55"/>
    </row>
    <row r="498" spans="1:12" s="17" customFormat="1" ht="19.5" hidden="1" thickBot="1">
      <c r="A498" s="4"/>
      <c r="B498" s="4"/>
      <c r="C498" s="4"/>
      <c r="D498" s="4"/>
      <c r="E498" s="4"/>
      <c r="F498" s="4"/>
      <c r="G498" s="4"/>
      <c r="H498" s="4"/>
      <c r="I498" s="4"/>
      <c r="J498" s="57" t="s">
        <v>1271</v>
      </c>
      <c r="L498" s="55"/>
    </row>
    <row r="499" spans="1:12" s="17" customFormat="1" ht="18.75" hidden="1">
      <c r="A499" s="4"/>
      <c r="B499" s="430" t="str">
        <f>CONCATENATE('加盟校情報&amp;大会設定'!$G$5,'加盟校情報&amp;大会設定'!$H$5,'加盟校情報&amp;大会設定'!$I$5,'加盟校情報&amp;大会設定'!$J$5,)&amp;"　男子4×400mR"</f>
        <v>第45回東海学生陸上競技秋季選手権大会　男子4×400mR</v>
      </c>
      <c r="C499" s="431"/>
      <c r="D499" s="431"/>
      <c r="E499" s="431"/>
      <c r="F499" s="431"/>
      <c r="G499" s="431"/>
      <c r="H499" s="431"/>
      <c r="I499" s="432"/>
      <c r="J499" s="53"/>
      <c r="L499" s="55"/>
    </row>
    <row r="500" spans="1:12" s="17" customFormat="1" ht="19.5" hidden="1" thickBot="1">
      <c r="A500" s="4"/>
      <c r="B500" s="433"/>
      <c r="C500" s="434"/>
      <c r="D500" s="434"/>
      <c r="E500" s="434"/>
      <c r="F500" s="434"/>
      <c r="G500" s="434"/>
      <c r="H500" s="434"/>
      <c r="I500" s="435"/>
      <c r="J500" s="53"/>
      <c r="L500" s="55"/>
    </row>
    <row r="501" spans="1:12" s="17" customFormat="1" ht="18.75" hidden="1">
      <c r="A501" s="4"/>
      <c r="B501" s="408" t="s">
        <v>1243</v>
      </c>
      <c r="C501" s="409"/>
      <c r="D501" s="446" t="str">
        <f>IF(基本情報登録!$D$6&gt;0,基本情報登録!$D$6,"")</f>
        <v/>
      </c>
      <c r="E501" s="447"/>
      <c r="F501" s="447"/>
      <c r="G501" s="447"/>
      <c r="H501" s="448"/>
      <c r="I501" s="58" t="s">
        <v>1277</v>
      </c>
      <c r="J501" s="53"/>
      <c r="L501" s="55"/>
    </row>
    <row r="502" spans="1:12" s="17" customFormat="1" ht="18.75" hidden="1">
      <c r="A502" s="4"/>
      <c r="B502" s="415" t="s">
        <v>1</v>
      </c>
      <c r="C502" s="416"/>
      <c r="D502" s="451" t="str">
        <f>IF(基本情報登録!$D$8&gt;0,基本情報登録!$D$8,"")</f>
        <v/>
      </c>
      <c r="E502" s="452"/>
      <c r="F502" s="452"/>
      <c r="G502" s="452"/>
      <c r="H502" s="453"/>
      <c r="I502" s="449"/>
      <c r="J502" s="53"/>
      <c r="L502" s="55"/>
    </row>
    <row r="503" spans="1:12" s="17" customFormat="1" ht="19.5" hidden="1" thickBot="1">
      <c r="A503" s="4"/>
      <c r="B503" s="425"/>
      <c r="C503" s="426"/>
      <c r="D503" s="454"/>
      <c r="E503" s="455"/>
      <c r="F503" s="455"/>
      <c r="G503" s="455"/>
      <c r="H503" s="456"/>
      <c r="I503" s="450"/>
      <c r="J503" s="53"/>
      <c r="L503" s="55"/>
    </row>
    <row r="504" spans="1:12" s="17" customFormat="1" ht="18.75" hidden="1">
      <c r="A504" s="4"/>
      <c r="B504" s="408" t="s">
        <v>6407</v>
      </c>
      <c r="C504" s="409"/>
      <c r="D504" s="410"/>
      <c r="E504" s="411"/>
      <c r="F504" s="411"/>
      <c r="G504" s="411"/>
      <c r="H504" s="411"/>
      <c r="I504" s="412"/>
      <c r="J504" s="53"/>
      <c r="L504" s="55"/>
    </row>
    <row r="505" spans="1:12" s="17" customFormat="1" ht="18.75" hidden="1">
      <c r="A505" s="4"/>
      <c r="B505" s="43"/>
      <c r="C505" s="44"/>
      <c r="D505" s="45"/>
      <c r="E505" s="413" t="str">
        <f>TEXT(D504,"00000")</f>
        <v>00000</v>
      </c>
      <c r="F505" s="413"/>
      <c r="G505" s="413"/>
      <c r="H505" s="413"/>
      <c r="I505" s="414"/>
      <c r="J505" s="53"/>
      <c r="L505" s="55"/>
    </row>
    <row r="506" spans="1:12" s="17" customFormat="1" ht="18.75" hidden="1">
      <c r="A506" s="4"/>
      <c r="B506" s="415" t="s">
        <v>26</v>
      </c>
      <c r="C506" s="416"/>
      <c r="D506" s="419"/>
      <c r="E506" s="420"/>
      <c r="F506" s="420"/>
      <c r="G506" s="420"/>
      <c r="H506" s="420"/>
      <c r="I506" s="421"/>
      <c r="J506" s="53"/>
      <c r="L506" s="55"/>
    </row>
    <row r="507" spans="1:12" s="17" customFormat="1" ht="18.75" hidden="1">
      <c r="A507" s="4"/>
      <c r="B507" s="417"/>
      <c r="C507" s="418"/>
      <c r="D507" s="422"/>
      <c r="E507" s="423"/>
      <c r="F507" s="423"/>
      <c r="G507" s="423"/>
      <c r="H507" s="423"/>
      <c r="I507" s="424"/>
      <c r="J507" s="53"/>
      <c r="L507" s="55"/>
    </row>
    <row r="508" spans="1:12" s="17" customFormat="1" ht="19.5" hidden="1" thickBot="1">
      <c r="A508" s="4"/>
      <c r="B508" s="482" t="s">
        <v>1235</v>
      </c>
      <c r="C508" s="483"/>
      <c r="D508" s="484"/>
      <c r="E508" s="485"/>
      <c r="F508" s="485"/>
      <c r="G508" s="485"/>
      <c r="H508" s="485"/>
      <c r="I508" s="486"/>
      <c r="J508" s="53"/>
      <c r="L508" s="55"/>
    </row>
    <row r="509" spans="1:12" s="17" customFormat="1" ht="18.75" hidden="1">
      <c r="A509" s="4"/>
      <c r="B509" s="471" t="s">
        <v>1236</v>
      </c>
      <c r="C509" s="472"/>
      <c r="D509" s="472"/>
      <c r="E509" s="472"/>
      <c r="F509" s="472"/>
      <c r="G509" s="472"/>
      <c r="H509" s="472"/>
      <c r="I509" s="473"/>
      <c r="J509" s="53"/>
      <c r="L509" s="55"/>
    </row>
    <row r="510" spans="1:12" s="17" customFormat="1" ht="19.5" hidden="1" thickBot="1">
      <c r="A510" s="4"/>
      <c r="B510" s="46" t="s">
        <v>1240</v>
      </c>
      <c r="C510" s="47" t="s">
        <v>16</v>
      </c>
      <c r="D510" s="47" t="s">
        <v>1241</v>
      </c>
      <c r="E510" s="474" t="s">
        <v>1237</v>
      </c>
      <c r="F510" s="475"/>
      <c r="G510" s="47" t="s">
        <v>1242</v>
      </c>
      <c r="H510" s="47" t="s">
        <v>47</v>
      </c>
      <c r="I510" s="48" t="s">
        <v>1238</v>
      </c>
      <c r="J510" s="53"/>
      <c r="L510" s="55"/>
    </row>
    <row r="511" spans="1:12" s="17" customFormat="1" ht="19.5" hidden="1" thickTop="1">
      <c r="A511" s="4"/>
      <c r="B511" s="476">
        <v>1</v>
      </c>
      <c r="C511" s="477"/>
      <c r="D511" s="477" t="str">
        <f>IF(C511&gt;0,VLOOKUP(C511,男子登録情報!$A$2:$H$1688,2,0),"")</f>
        <v/>
      </c>
      <c r="E511" s="478" t="str">
        <f>IF(C511&gt;0,VLOOKUP(C511,男子登録情報!$A$2:$H$1688,3,0),"")</f>
        <v/>
      </c>
      <c r="F511" s="479"/>
      <c r="G511" s="477" t="str">
        <f>IF(C511&gt;0,VLOOKUP(C511,男子登録情報!$A$2:$H$1688,4,0),"")</f>
        <v/>
      </c>
      <c r="H511" s="477" t="str">
        <f>IF(C511&gt;0,VLOOKUP(C511,男子登録情報!$A$2:$H$1688,8,0),"")</f>
        <v/>
      </c>
      <c r="I511" s="481" t="str">
        <f>IF(C511&gt;0,VLOOKUP(C511,男子登録情報!$A$2:$H$1688,5,0),"")</f>
        <v/>
      </c>
      <c r="J511" s="53"/>
      <c r="L511" s="55"/>
    </row>
    <row r="512" spans="1:12" s="17" customFormat="1" ht="18.75" hidden="1">
      <c r="A512" s="4"/>
      <c r="B512" s="444"/>
      <c r="C512" s="439"/>
      <c r="D512" s="439"/>
      <c r="E512" s="422"/>
      <c r="F512" s="480"/>
      <c r="G512" s="439"/>
      <c r="H512" s="439"/>
      <c r="I512" s="427"/>
      <c r="J512" s="53"/>
      <c r="L512" s="55"/>
    </row>
    <row r="513" spans="1:12" s="17" customFormat="1" ht="18.75" hidden="1">
      <c r="A513" s="4"/>
      <c r="B513" s="487">
        <v>2</v>
      </c>
      <c r="C513" s="488"/>
      <c r="D513" s="488" t="str">
        <f>IF(C513,VLOOKUP(C513,男子登録情報!$A$2:$H$1688,2,0),"")</f>
        <v/>
      </c>
      <c r="E513" s="419" t="str">
        <f>IF(C513&gt;0,VLOOKUP(C513,男子登録情報!$A$2:$H$1688,3,0),"")</f>
        <v/>
      </c>
      <c r="F513" s="489"/>
      <c r="G513" s="488" t="str">
        <f>IF(C513&gt;0,VLOOKUP(C513,男子登録情報!$A$2:$H$1688,4,0),"")</f>
        <v/>
      </c>
      <c r="H513" s="488" t="str">
        <f>IF(C513&gt;0,VLOOKUP(C513,男子登録情報!$A$2:$H$1688,8,0),"")</f>
        <v/>
      </c>
      <c r="I513" s="449" t="str">
        <f>IF(C513&gt;0,VLOOKUP(C513,男子登録情報!$A$2:$H$1688,5,0),"")</f>
        <v/>
      </c>
      <c r="J513" s="53"/>
      <c r="L513" s="55"/>
    </row>
    <row r="514" spans="1:12" s="17" customFormat="1" ht="18.75" hidden="1">
      <c r="A514" s="4"/>
      <c r="B514" s="444"/>
      <c r="C514" s="439"/>
      <c r="D514" s="439"/>
      <c r="E514" s="422"/>
      <c r="F514" s="480"/>
      <c r="G514" s="439"/>
      <c r="H514" s="439"/>
      <c r="I514" s="427"/>
      <c r="J514" s="53"/>
      <c r="L514" s="55"/>
    </row>
    <row r="515" spans="1:12" s="17" customFormat="1" ht="18.75" hidden="1">
      <c r="A515" s="4"/>
      <c r="B515" s="487">
        <v>3</v>
      </c>
      <c r="C515" s="488"/>
      <c r="D515" s="488" t="str">
        <f>IF(C515,VLOOKUP(C515,男子登録情報!$A$2:$H$1688,2,0),"")</f>
        <v/>
      </c>
      <c r="E515" s="419" t="str">
        <f>IF(C515&gt;0,VLOOKUP(C515,男子登録情報!$A$2:$H$1688,3,0),"")</f>
        <v/>
      </c>
      <c r="F515" s="489"/>
      <c r="G515" s="488" t="str">
        <f>IF(C515&gt;0,VLOOKUP(C515,男子登録情報!$A$2:$H$1688,4,0),"")</f>
        <v/>
      </c>
      <c r="H515" s="488" t="str">
        <f>IF(C515&gt;0,VLOOKUP(C515,男子登録情報!$A$2:$H$1688,8,0),"")</f>
        <v/>
      </c>
      <c r="I515" s="449" t="str">
        <f>IF(C515&gt;0,VLOOKUP(C515,男子登録情報!$A$2:$H$1688,5,0),"")</f>
        <v/>
      </c>
      <c r="J515" s="53"/>
      <c r="L515" s="55"/>
    </row>
    <row r="516" spans="1:12" s="17" customFormat="1" ht="18.75" hidden="1">
      <c r="A516" s="4"/>
      <c r="B516" s="444"/>
      <c r="C516" s="439"/>
      <c r="D516" s="439"/>
      <c r="E516" s="422"/>
      <c r="F516" s="480"/>
      <c r="G516" s="439"/>
      <c r="H516" s="439"/>
      <c r="I516" s="427"/>
      <c r="J516" s="53"/>
      <c r="L516" s="55"/>
    </row>
    <row r="517" spans="1:12" s="17" customFormat="1" ht="18.75" hidden="1">
      <c r="A517" s="4"/>
      <c r="B517" s="487">
        <v>4</v>
      </c>
      <c r="C517" s="488"/>
      <c r="D517" s="488" t="str">
        <f>IF(C517,VLOOKUP(C517,男子登録情報!$A$2:$H$1688,2,0),"")</f>
        <v/>
      </c>
      <c r="E517" s="419" t="str">
        <f>IF(C517&gt;0,VLOOKUP(C517,男子登録情報!$A$2:$H$1688,3,0),"")</f>
        <v/>
      </c>
      <c r="F517" s="489"/>
      <c r="G517" s="488" t="str">
        <f>IF(C517&gt;0,VLOOKUP(C517,男子登録情報!$A$2:$H$1688,4,0),"")</f>
        <v/>
      </c>
      <c r="H517" s="488" t="str">
        <f>IF(C517&gt;0,VLOOKUP(C517,男子登録情報!$A$2:$H$1688,8,0),"")</f>
        <v/>
      </c>
      <c r="I517" s="449" t="str">
        <f>IF(C517&gt;0,VLOOKUP(C517,男子登録情報!$A$2:$H$1688,5,0),"")</f>
        <v/>
      </c>
      <c r="J517" s="53"/>
      <c r="L517" s="55"/>
    </row>
    <row r="518" spans="1:12" s="17" customFormat="1" ht="18.75" hidden="1">
      <c r="A518" s="4"/>
      <c r="B518" s="444"/>
      <c r="C518" s="439"/>
      <c r="D518" s="439"/>
      <c r="E518" s="422"/>
      <c r="F518" s="480"/>
      <c r="G518" s="439"/>
      <c r="H518" s="439"/>
      <c r="I518" s="427"/>
      <c r="J518" s="53"/>
      <c r="L518" s="55"/>
    </row>
    <row r="519" spans="1:12" s="17" customFormat="1" ht="18.75" hidden="1">
      <c r="A519" s="4"/>
      <c r="B519" s="487">
        <v>5</v>
      </c>
      <c r="C519" s="488"/>
      <c r="D519" s="488" t="str">
        <f>IF(C519,VLOOKUP(C519,男子登録情報!$A$2:$H$1688,2,0),"")</f>
        <v/>
      </c>
      <c r="E519" s="419" t="str">
        <f>IF(C519&gt;0,VLOOKUP(C519,男子登録情報!$A$2:$H$1688,3,0),"")</f>
        <v/>
      </c>
      <c r="F519" s="489"/>
      <c r="G519" s="488" t="str">
        <f>IF(C519&gt;0,VLOOKUP(C519,男子登録情報!$A$2:$H$1688,4,0),"")</f>
        <v/>
      </c>
      <c r="H519" s="488" t="str">
        <f>IF(C519&gt;0,VLOOKUP(C519,男子登録情報!$A$2:$H$1688,8,0),"")</f>
        <v/>
      </c>
      <c r="I519" s="449" t="str">
        <f>IF(C519&gt;0,VLOOKUP(C519,男子登録情報!$A$2:$H$1688,5,0),"")</f>
        <v/>
      </c>
      <c r="J519" s="53"/>
      <c r="L519" s="55"/>
    </row>
    <row r="520" spans="1:12" s="17" customFormat="1" ht="18.75" hidden="1">
      <c r="A520" s="4"/>
      <c r="B520" s="444"/>
      <c r="C520" s="439"/>
      <c r="D520" s="439"/>
      <c r="E520" s="422"/>
      <c r="F520" s="480"/>
      <c r="G520" s="439"/>
      <c r="H520" s="439"/>
      <c r="I520" s="427"/>
      <c r="J520" s="53"/>
      <c r="L520" s="55"/>
    </row>
    <row r="521" spans="1:12" s="17" customFormat="1" ht="18.75" hidden="1">
      <c r="A521" s="4"/>
      <c r="B521" s="487">
        <v>6</v>
      </c>
      <c r="C521" s="488"/>
      <c r="D521" s="488" t="str">
        <f>IF(C521,VLOOKUP(C521,男子登録情報!$A$2:$H$1688,2,0),"")</f>
        <v/>
      </c>
      <c r="E521" s="419" t="str">
        <f>IF(C521&gt;0,VLOOKUP(C521,男子登録情報!$A$2:$H$1688,3,0),"")</f>
        <v/>
      </c>
      <c r="F521" s="489"/>
      <c r="G521" s="488" t="str">
        <f>IF(C521&gt;0,VLOOKUP(C521,男子登録情報!$A$2:$H$1688,4,0),"")</f>
        <v/>
      </c>
      <c r="H521" s="488" t="str">
        <f>IF(C521&gt;0,VLOOKUP(C521,男子登録情報!$A$2:$H$1688,8,0),"")</f>
        <v/>
      </c>
      <c r="I521" s="449" t="str">
        <f>IF(C521&gt;0,VLOOKUP(C521,男子登録情報!$A$2:$H$1688,5,0),"")</f>
        <v/>
      </c>
      <c r="J521" s="53"/>
      <c r="L521" s="55"/>
    </row>
    <row r="522" spans="1:12" s="17" customFormat="1" ht="19.5" hidden="1" thickBot="1">
      <c r="A522" s="4"/>
      <c r="B522" s="490"/>
      <c r="C522" s="470"/>
      <c r="D522" s="470"/>
      <c r="E522" s="491"/>
      <c r="F522" s="492"/>
      <c r="G522" s="470"/>
      <c r="H522" s="470"/>
      <c r="I522" s="450"/>
      <c r="J522" s="53"/>
      <c r="L522" s="55"/>
    </row>
    <row r="523" spans="1:12" s="17" customFormat="1" ht="18.75" hidden="1">
      <c r="A523" s="4"/>
      <c r="B523" s="460" t="s">
        <v>1239</v>
      </c>
      <c r="C523" s="461"/>
      <c r="D523" s="461"/>
      <c r="E523" s="461"/>
      <c r="F523" s="461"/>
      <c r="G523" s="461"/>
      <c r="H523" s="461"/>
      <c r="I523" s="462"/>
      <c r="J523" s="53"/>
      <c r="L523" s="55"/>
    </row>
    <row r="524" spans="1:12" s="17" customFormat="1" ht="18.75" hidden="1">
      <c r="A524" s="4"/>
      <c r="B524" s="463"/>
      <c r="C524" s="464"/>
      <c r="D524" s="464"/>
      <c r="E524" s="464"/>
      <c r="F524" s="464"/>
      <c r="G524" s="464"/>
      <c r="H524" s="464"/>
      <c r="I524" s="465"/>
      <c r="J524" s="53"/>
      <c r="L524" s="55"/>
    </row>
    <row r="525" spans="1:12" s="17" customFormat="1" ht="19.5" hidden="1" thickBot="1">
      <c r="A525" s="4"/>
      <c r="B525" s="466"/>
      <c r="C525" s="467"/>
      <c r="D525" s="467"/>
      <c r="E525" s="467"/>
      <c r="F525" s="467"/>
      <c r="G525" s="467"/>
      <c r="H525" s="467"/>
      <c r="I525" s="468"/>
      <c r="J525" s="53"/>
      <c r="L525" s="55"/>
    </row>
    <row r="526" spans="1:12" s="17" customFormat="1" ht="18.75" hidden="1">
      <c r="A526" s="54"/>
      <c r="B526" s="54"/>
      <c r="C526" s="54"/>
      <c r="D526" s="54"/>
      <c r="E526" s="54"/>
      <c r="F526" s="54"/>
      <c r="G526" s="54"/>
      <c r="H526" s="54"/>
      <c r="I526" s="54"/>
      <c r="J526" s="59"/>
      <c r="L526" s="55"/>
    </row>
    <row r="527" spans="1:12" s="17" customFormat="1" ht="19.5" hidden="1" thickBot="1">
      <c r="A527" s="4"/>
      <c r="B527" s="4"/>
      <c r="C527" s="4"/>
      <c r="D527" s="4"/>
      <c r="E527" s="4"/>
      <c r="F527" s="4"/>
      <c r="G527" s="4"/>
      <c r="H527" s="4"/>
      <c r="I527" s="4"/>
      <c r="J527" s="57" t="s">
        <v>1272</v>
      </c>
      <c r="L527" s="55"/>
    </row>
    <row r="528" spans="1:12" s="17" customFormat="1" ht="18.75" hidden="1">
      <c r="A528" s="4"/>
      <c r="B528" s="430" t="str">
        <f>CONCATENATE('加盟校情報&amp;大会設定'!$G$5,'加盟校情報&amp;大会設定'!$H$5,'加盟校情報&amp;大会設定'!$I$5,'加盟校情報&amp;大会設定'!$J$5,)&amp;"　男子4×400mR"</f>
        <v>第45回東海学生陸上競技秋季選手権大会　男子4×400mR</v>
      </c>
      <c r="C528" s="431"/>
      <c r="D528" s="431"/>
      <c r="E528" s="431"/>
      <c r="F528" s="431"/>
      <c r="G528" s="431"/>
      <c r="H528" s="431"/>
      <c r="I528" s="432"/>
      <c r="J528" s="53"/>
      <c r="L528" s="55"/>
    </row>
    <row r="529" spans="1:12" s="17" customFormat="1" ht="19.5" hidden="1" thickBot="1">
      <c r="A529" s="4"/>
      <c r="B529" s="433"/>
      <c r="C529" s="434"/>
      <c r="D529" s="434"/>
      <c r="E529" s="434"/>
      <c r="F529" s="434"/>
      <c r="G529" s="434"/>
      <c r="H529" s="434"/>
      <c r="I529" s="435"/>
      <c r="J529" s="53"/>
      <c r="L529" s="55"/>
    </row>
    <row r="530" spans="1:12" s="17" customFormat="1" ht="18.75" hidden="1">
      <c r="A530" s="4"/>
      <c r="B530" s="408" t="s">
        <v>1243</v>
      </c>
      <c r="C530" s="409"/>
      <c r="D530" s="446" t="str">
        <f>IF(基本情報登録!$D$6&gt;0,基本情報登録!$D$6,"")</f>
        <v/>
      </c>
      <c r="E530" s="447"/>
      <c r="F530" s="447"/>
      <c r="G530" s="447"/>
      <c r="H530" s="448"/>
      <c r="I530" s="58" t="s">
        <v>1277</v>
      </c>
      <c r="J530" s="53"/>
      <c r="L530" s="55"/>
    </row>
    <row r="531" spans="1:12" s="17" customFormat="1" ht="18.75" hidden="1">
      <c r="A531" s="4"/>
      <c r="B531" s="415" t="s">
        <v>1</v>
      </c>
      <c r="C531" s="416"/>
      <c r="D531" s="451" t="str">
        <f>IF(基本情報登録!$D$8&gt;0,基本情報登録!$D$8,"")</f>
        <v/>
      </c>
      <c r="E531" s="452"/>
      <c r="F531" s="452"/>
      <c r="G531" s="452"/>
      <c r="H531" s="453"/>
      <c r="I531" s="449"/>
      <c r="J531" s="53"/>
      <c r="L531" s="55"/>
    </row>
    <row r="532" spans="1:12" s="17" customFormat="1" ht="19.5" hidden="1" thickBot="1">
      <c r="A532" s="4"/>
      <c r="B532" s="425"/>
      <c r="C532" s="426"/>
      <c r="D532" s="454"/>
      <c r="E532" s="455"/>
      <c r="F532" s="455"/>
      <c r="G532" s="455"/>
      <c r="H532" s="456"/>
      <c r="I532" s="450"/>
      <c r="J532" s="53"/>
      <c r="L532" s="55"/>
    </row>
    <row r="533" spans="1:12" s="17" customFormat="1" ht="18.75" hidden="1">
      <c r="A533" s="4"/>
      <c r="B533" s="408" t="s">
        <v>6407</v>
      </c>
      <c r="C533" s="409"/>
      <c r="D533" s="410"/>
      <c r="E533" s="411"/>
      <c r="F533" s="411"/>
      <c r="G533" s="411"/>
      <c r="H533" s="411"/>
      <c r="I533" s="412"/>
      <c r="J533" s="53"/>
      <c r="L533" s="55"/>
    </row>
    <row r="534" spans="1:12" s="17" customFormat="1" ht="18.75" hidden="1">
      <c r="A534" s="4"/>
      <c r="B534" s="43"/>
      <c r="C534" s="44"/>
      <c r="D534" s="45"/>
      <c r="E534" s="413" t="str">
        <f>TEXT(D533,"00000")</f>
        <v>00000</v>
      </c>
      <c r="F534" s="413"/>
      <c r="G534" s="413"/>
      <c r="H534" s="413"/>
      <c r="I534" s="414"/>
      <c r="J534" s="53"/>
      <c r="L534" s="55"/>
    </row>
    <row r="535" spans="1:12" s="17" customFormat="1" ht="18.75" hidden="1">
      <c r="A535" s="4"/>
      <c r="B535" s="415" t="s">
        <v>26</v>
      </c>
      <c r="C535" s="416"/>
      <c r="D535" s="419"/>
      <c r="E535" s="420"/>
      <c r="F535" s="420"/>
      <c r="G535" s="420"/>
      <c r="H535" s="420"/>
      <c r="I535" s="421"/>
      <c r="J535" s="53"/>
      <c r="L535" s="55"/>
    </row>
    <row r="536" spans="1:12" s="17" customFormat="1" ht="18.75" hidden="1">
      <c r="A536" s="4"/>
      <c r="B536" s="417"/>
      <c r="C536" s="418"/>
      <c r="D536" s="422"/>
      <c r="E536" s="423"/>
      <c r="F536" s="423"/>
      <c r="G536" s="423"/>
      <c r="H536" s="423"/>
      <c r="I536" s="424"/>
      <c r="J536" s="53"/>
      <c r="L536" s="55"/>
    </row>
    <row r="537" spans="1:12" s="17" customFormat="1" ht="19.5" hidden="1" thickBot="1">
      <c r="A537" s="4"/>
      <c r="B537" s="482" t="s">
        <v>1235</v>
      </c>
      <c r="C537" s="483"/>
      <c r="D537" s="484"/>
      <c r="E537" s="485"/>
      <c r="F537" s="485"/>
      <c r="G537" s="485"/>
      <c r="H537" s="485"/>
      <c r="I537" s="486"/>
      <c r="J537" s="53"/>
      <c r="L537" s="55"/>
    </row>
    <row r="538" spans="1:12" s="17" customFormat="1" ht="18.75" hidden="1">
      <c r="A538" s="4"/>
      <c r="B538" s="471" t="s">
        <v>1236</v>
      </c>
      <c r="C538" s="472"/>
      <c r="D538" s="472"/>
      <c r="E538" s="472"/>
      <c r="F538" s="472"/>
      <c r="G538" s="472"/>
      <c r="H538" s="472"/>
      <c r="I538" s="473"/>
      <c r="J538" s="53"/>
      <c r="L538" s="55"/>
    </row>
    <row r="539" spans="1:12" s="17" customFormat="1" ht="19.5" hidden="1" thickBot="1">
      <c r="A539" s="4"/>
      <c r="B539" s="46" t="s">
        <v>1240</v>
      </c>
      <c r="C539" s="47" t="s">
        <v>16</v>
      </c>
      <c r="D539" s="47" t="s">
        <v>1241</v>
      </c>
      <c r="E539" s="474" t="s">
        <v>1237</v>
      </c>
      <c r="F539" s="475"/>
      <c r="G539" s="47" t="s">
        <v>1242</v>
      </c>
      <c r="H539" s="47" t="s">
        <v>47</v>
      </c>
      <c r="I539" s="48" t="s">
        <v>1238</v>
      </c>
      <c r="J539" s="53"/>
      <c r="L539" s="55"/>
    </row>
    <row r="540" spans="1:12" s="17" customFormat="1" ht="19.5" hidden="1" thickTop="1">
      <c r="A540" s="4"/>
      <c r="B540" s="476">
        <v>1</v>
      </c>
      <c r="C540" s="477"/>
      <c r="D540" s="477" t="str">
        <f>IF(C540&gt;0,VLOOKUP(C540,男子登録情報!$A$2:$H$1688,2,0),"")</f>
        <v/>
      </c>
      <c r="E540" s="478" t="str">
        <f>IF(C540&gt;0,VLOOKUP(C540,男子登録情報!$A$2:$H$1688,3,0),"")</f>
        <v/>
      </c>
      <c r="F540" s="479"/>
      <c r="G540" s="477" t="str">
        <f>IF(C540&gt;0,VLOOKUP(C540,男子登録情報!$A$2:$H$1688,4,0),"")</f>
        <v/>
      </c>
      <c r="H540" s="477" t="str">
        <f>IF(C540&gt;0,VLOOKUP(C540,男子登録情報!$A$2:$H$1688,8,0),"")</f>
        <v/>
      </c>
      <c r="I540" s="481" t="str">
        <f>IF(C540&gt;0,VLOOKUP(C540,男子登録情報!$A$2:$H$1688,5,0),"")</f>
        <v/>
      </c>
      <c r="J540" s="53"/>
      <c r="L540" s="55"/>
    </row>
    <row r="541" spans="1:12" s="17" customFormat="1" ht="18.75" hidden="1">
      <c r="A541" s="4"/>
      <c r="B541" s="444"/>
      <c r="C541" s="439"/>
      <c r="D541" s="439"/>
      <c r="E541" s="422"/>
      <c r="F541" s="480"/>
      <c r="G541" s="439"/>
      <c r="H541" s="439"/>
      <c r="I541" s="427"/>
      <c r="J541" s="53"/>
      <c r="L541" s="55"/>
    </row>
    <row r="542" spans="1:12" s="17" customFormat="1" ht="18.75" hidden="1">
      <c r="A542" s="4"/>
      <c r="B542" s="487">
        <v>2</v>
      </c>
      <c r="C542" s="488"/>
      <c r="D542" s="488" t="str">
        <f>IF(C542,VLOOKUP(C542,男子登録情報!$A$2:$H$1688,2,0),"")</f>
        <v/>
      </c>
      <c r="E542" s="419" t="str">
        <f>IF(C542&gt;0,VLOOKUP(C542,男子登録情報!$A$2:$H$1688,3,0),"")</f>
        <v/>
      </c>
      <c r="F542" s="489"/>
      <c r="G542" s="488" t="str">
        <f>IF(C542&gt;0,VLOOKUP(C542,男子登録情報!$A$2:$H$1688,4,0),"")</f>
        <v/>
      </c>
      <c r="H542" s="488" t="str">
        <f>IF(C542&gt;0,VLOOKUP(C542,男子登録情報!$A$2:$H$1688,8,0),"")</f>
        <v/>
      </c>
      <c r="I542" s="449" t="str">
        <f>IF(C542&gt;0,VLOOKUP(C542,男子登録情報!$A$2:$H$1688,5,0),"")</f>
        <v/>
      </c>
      <c r="J542" s="53"/>
      <c r="L542" s="55"/>
    </row>
    <row r="543" spans="1:12" s="17" customFormat="1" ht="18.75" hidden="1">
      <c r="A543" s="4"/>
      <c r="B543" s="444"/>
      <c r="C543" s="439"/>
      <c r="D543" s="439"/>
      <c r="E543" s="422"/>
      <c r="F543" s="480"/>
      <c r="G543" s="439"/>
      <c r="H543" s="439"/>
      <c r="I543" s="427"/>
      <c r="J543" s="53"/>
      <c r="L543" s="55"/>
    </row>
    <row r="544" spans="1:12" s="17" customFormat="1" ht="18.75" hidden="1">
      <c r="A544" s="4"/>
      <c r="B544" s="487">
        <v>3</v>
      </c>
      <c r="C544" s="488"/>
      <c r="D544" s="488" t="str">
        <f>IF(C544,VLOOKUP(C544,男子登録情報!$A$2:$H$1688,2,0),"")</f>
        <v/>
      </c>
      <c r="E544" s="419" t="str">
        <f>IF(C544&gt;0,VLOOKUP(C544,男子登録情報!$A$2:$H$1688,3,0),"")</f>
        <v/>
      </c>
      <c r="F544" s="489"/>
      <c r="G544" s="488" t="str">
        <f>IF(C544&gt;0,VLOOKUP(C544,男子登録情報!$A$2:$H$1688,4,0),"")</f>
        <v/>
      </c>
      <c r="H544" s="488" t="str">
        <f>IF(C544&gt;0,VLOOKUP(C544,男子登録情報!$A$2:$H$1688,8,0),"")</f>
        <v/>
      </c>
      <c r="I544" s="449" t="str">
        <f>IF(C544&gt;0,VLOOKUP(C544,男子登録情報!$A$2:$H$1688,5,0),"")</f>
        <v/>
      </c>
      <c r="J544" s="53"/>
      <c r="L544" s="55"/>
    </row>
    <row r="545" spans="1:12" s="17" customFormat="1" ht="18.75" hidden="1">
      <c r="A545" s="4"/>
      <c r="B545" s="444"/>
      <c r="C545" s="439"/>
      <c r="D545" s="439"/>
      <c r="E545" s="422"/>
      <c r="F545" s="480"/>
      <c r="G545" s="439"/>
      <c r="H545" s="439"/>
      <c r="I545" s="427"/>
      <c r="J545" s="53"/>
      <c r="L545" s="55"/>
    </row>
    <row r="546" spans="1:12" s="17" customFormat="1" ht="18.75" hidden="1">
      <c r="A546" s="4"/>
      <c r="B546" s="487">
        <v>4</v>
      </c>
      <c r="C546" s="488"/>
      <c r="D546" s="488" t="str">
        <f>IF(C546,VLOOKUP(C546,男子登録情報!$A$2:$H$1688,2,0),"")</f>
        <v/>
      </c>
      <c r="E546" s="419" t="str">
        <f>IF(C546&gt;0,VLOOKUP(C546,男子登録情報!$A$2:$H$1688,3,0),"")</f>
        <v/>
      </c>
      <c r="F546" s="489"/>
      <c r="G546" s="488" t="str">
        <f>IF(C546&gt;0,VLOOKUP(C546,男子登録情報!$A$2:$H$1688,4,0),"")</f>
        <v/>
      </c>
      <c r="H546" s="488" t="str">
        <f>IF(C546&gt;0,VLOOKUP(C546,男子登録情報!$A$2:$H$1688,8,0),"")</f>
        <v/>
      </c>
      <c r="I546" s="449" t="str">
        <f>IF(C546&gt;0,VLOOKUP(C546,男子登録情報!$A$2:$H$1688,5,0),"")</f>
        <v/>
      </c>
      <c r="J546" s="53"/>
      <c r="L546" s="55"/>
    </row>
    <row r="547" spans="1:12" s="17" customFormat="1" ht="18.75" hidden="1">
      <c r="A547" s="4"/>
      <c r="B547" s="444"/>
      <c r="C547" s="439"/>
      <c r="D547" s="439"/>
      <c r="E547" s="422"/>
      <c r="F547" s="480"/>
      <c r="G547" s="439"/>
      <c r="H547" s="439"/>
      <c r="I547" s="427"/>
      <c r="J547" s="53"/>
      <c r="L547" s="55"/>
    </row>
    <row r="548" spans="1:12" s="17" customFormat="1" ht="18.75" hidden="1">
      <c r="A548" s="4"/>
      <c r="B548" s="487">
        <v>5</v>
      </c>
      <c r="C548" s="488"/>
      <c r="D548" s="488" t="str">
        <f>IF(C548,VLOOKUP(C548,男子登録情報!$A$2:$H$1688,2,0),"")</f>
        <v/>
      </c>
      <c r="E548" s="419" t="str">
        <f>IF(C548&gt;0,VLOOKUP(C548,男子登録情報!$A$2:$H$1688,3,0),"")</f>
        <v/>
      </c>
      <c r="F548" s="489"/>
      <c r="G548" s="488" t="str">
        <f>IF(C548&gt;0,VLOOKUP(C548,男子登録情報!$A$2:$H$1688,4,0),"")</f>
        <v/>
      </c>
      <c r="H548" s="488" t="str">
        <f>IF(C548&gt;0,VLOOKUP(C548,男子登録情報!$A$2:$H$1688,8,0),"")</f>
        <v/>
      </c>
      <c r="I548" s="449" t="str">
        <f>IF(C548&gt;0,VLOOKUP(C548,男子登録情報!$A$2:$H$1688,5,0),"")</f>
        <v/>
      </c>
      <c r="J548" s="53"/>
      <c r="L548" s="55"/>
    </row>
    <row r="549" spans="1:12" s="17" customFormat="1" ht="18.75" hidden="1">
      <c r="A549" s="4"/>
      <c r="B549" s="444"/>
      <c r="C549" s="439"/>
      <c r="D549" s="439"/>
      <c r="E549" s="422"/>
      <c r="F549" s="480"/>
      <c r="G549" s="439"/>
      <c r="H549" s="439"/>
      <c r="I549" s="427"/>
      <c r="J549" s="53"/>
      <c r="L549" s="55"/>
    </row>
    <row r="550" spans="1:12" s="17" customFormat="1" ht="18.75" hidden="1">
      <c r="A550" s="4"/>
      <c r="B550" s="487">
        <v>6</v>
      </c>
      <c r="C550" s="488"/>
      <c r="D550" s="488" t="str">
        <f>IF(C550,VLOOKUP(C550,男子登録情報!$A$2:$H$1688,2,0),"")</f>
        <v/>
      </c>
      <c r="E550" s="419" t="str">
        <f>IF(C550&gt;0,VLOOKUP(C550,男子登録情報!$A$2:$H$1688,3,0),"")</f>
        <v/>
      </c>
      <c r="F550" s="489"/>
      <c r="G550" s="488" t="str">
        <f>IF(C550&gt;0,VLOOKUP(C550,男子登録情報!$A$2:$H$1688,4,0),"")</f>
        <v/>
      </c>
      <c r="H550" s="488" t="str">
        <f>IF(C550&gt;0,VLOOKUP(C550,男子登録情報!$A$2:$H$1688,8,0),"")</f>
        <v/>
      </c>
      <c r="I550" s="449" t="str">
        <f>IF(C550&gt;0,VLOOKUP(C550,男子登録情報!$A$2:$H$1688,5,0),"")</f>
        <v/>
      </c>
      <c r="J550" s="53"/>
      <c r="L550" s="55"/>
    </row>
    <row r="551" spans="1:12" s="17" customFormat="1" ht="19.5" hidden="1" thickBot="1">
      <c r="A551" s="4"/>
      <c r="B551" s="490"/>
      <c r="C551" s="470"/>
      <c r="D551" s="470"/>
      <c r="E551" s="491"/>
      <c r="F551" s="492"/>
      <c r="G551" s="470"/>
      <c r="H551" s="470"/>
      <c r="I551" s="450"/>
      <c r="J551" s="53"/>
      <c r="L551" s="55"/>
    </row>
    <row r="552" spans="1:12" s="17" customFormat="1" ht="18.75" hidden="1">
      <c r="A552" s="4"/>
      <c r="B552" s="460" t="s">
        <v>1239</v>
      </c>
      <c r="C552" s="461"/>
      <c r="D552" s="461"/>
      <c r="E552" s="461"/>
      <c r="F552" s="461"/>
      <c r="G552" s="461"/>
      <c r="H552" s="461"/>
      <c r="I552" s="462"/>
      <c r="J552" s="53"/>
      <c r="L552" s="55"/>
    </row>
    <row r="553" spans="1:12" s="17" customFormat="1" ht="18.75" hidden="1">
      <c r="A553" s="4"/>
      <c r="B553" s="463"/>
      <c r="C553" s="464"/>
      <c r="D553" s="464"/>
      <c r="E553" s="464"/>
      <c r="F553" s="464"/>
      <c r="G553" s="464"/>
      <c r="H553" s="464"/>
      <c r="I553" s="465"/>
      <c r="J553" s="53"/>
      <c r="L553" s="55"/>
    </row>
    <row r="554" spans="1:12" s="17" customFormat="1" ht="19.5" hidden="1" thickBot="1">
      <c r="A554" s="4"/>
      <c r="B554" s="466"/>
      <c r="C554" s="467"/>
      <c r="D554" s="467"/>
      <c r="E554" s="467"/>
      <c r="F554" s="467"/>
      <c r="G554" s="467"/>
      <c r="H554" s="467"/>
      <c r="I554" s="468"/>
      <c r="J554" s="53"/>
      <c r="L554" s="55"/>
    </row>
    <row r="555" spans="1:12" s="17" customFormat="1" ht="18.75" hidden="1">
      <c r="A555" s="54"/>
      <c r="B555" s="54"/>
      <c r="C555" s="54"/>
      <c r="D555" s="54"/>
      <c r="E555" s="54"/>
      <c r="F555" s="54"/>
      <c r="G555" s="54"/>
      <c r="H555" s="54"/>
      <c r="I555" s="54"/>
      <c r="J555" s="59"/>
      <c r="L555" s="55"/>
    </row>
    <row r="556" spans="1:12" s="17" customFormat="1" ht="19.5" hidden="1" thickBot="1">
      <c r="A556" s="4"/>
      <c r="B556" s="4"/>
      <c r="C556" s="4"/>
      <c r="D556" s="4"/>
      <c r="E556" s="4"/>
      <c r="F556" s="4"/>
      <c r="G556" s="4"/>
      <c r="H556" s="4"/>
      <c r="I556" s="4"/>
      <c r="J556" s="57" t="s">
        <v>1273</v>
      </c>
      <c r="L556" s="55"/>
    </row>
    <row r="557" spans="1:12" s="17" customFormat="1" ht="18.75" hidden="1">
      <c r="A557" s="4"/>
      <c r="B557" s="430" t="str">
        <f>CONCATENATE('加盟校情報&amp;大会設定'!$G$5,'加盟校情報&amp;大会設定'!$H$5,'加盟校情報&amp;大会設定'!$I$5,'加盟校情報&amp;大会設定'!$J$5,)&amp;"　男子4×400mR"</f>
        <v>第45回東海学生陸上競技秋季選手権大会　男子4×400mR</v>
      </c>
      <c r="C557" s="431"/>
      <c r="D557" s="431"/>
      <c r="E557" s="431"/>
      <c r="F557" s="431"/>
      <c r="G557" s="431"/>
      <c r="H557" s="431"/>
      <c r="I557" s="432"/>
      <c r="J557" s="53"/>
      <c r="L557" s="55"/>
    </row>
    <row r="558" spans="1:12" s="17" customFormat="1" ht="19.5" hidden="1" thickBot="1">
      <c r="A558" s="4"/>
      <c r="B558" s="433"/>
      <c r="C558" s="434"/>
      <c r="D558" s="434"/>
      <c r="E558" s="434"/>
      <c r="F558" s="434"/>
      <c r="G558" s="434"/>
      <c r="H558" s="434"/>
      <c r="I558" s="435"/>
      <c r="J558" s="53"/>
      <c r="L558" s="55"/>
    </row>
    <row r="559" spans="1:12" s="17" customFormat="1" ht="18.75" hidden="1">
      <c r="A559" s="4"/>
      <c r="B559" s="408" t="s">
        <v>1243</v>
      </c>
      <c r="C559" s="409"/>
      <c r="D559" s="446" t="str">
        <f>IF(基本情報登録!$D$6&gt;0,基本情報登録!$D$6,"")</f>
        <v/>
      </c>
      <c r="E559" s="447"/>
      <c r="F559" s="447"/>
      <c r="G559" s="447"/>
      <c r="H559" s="448"/>
      <c r="I559" s="58" t="s">
        <v>1277</v>
      </c>
      <c r="J559" s="53"/>
      <c r="L559" s="55"/>
    </row>
    <row r="560" spans="1:12" s="17" customFormat="1" ht="18.75" hidden="1">
      <c r="A560" s="4"/>
      <c r="B560" s="415" t="s">
        <v>1</v>
      </c>
      <c r="C560" s="416"/>
      <c r="D560" s="451" t="str">
        <f>IF(基本情報登録!$D$8&gt;0,基本情報登録!$D$8,"")</f>
        <v/>
      </c>
      <c r="E560" s="452"/>
      <c r="F560" s="452"/>
      <c r="G560" s="452"/>
      <c r="H560" s="453"/>
      <c r="I560" s="449"/>
      <c r="J560" s="53"/>
      <c r="L560" s="55"/>
    </row>
    <row r="561" spans="1:12" s="17" customFormat="1" ht="19.5" hidden="1" thickBot="1">
      <c r="A561" s="4"/>
      <c r="B561" s="425"/>
      <c r="C561" s="426"/>
      <c r="D561" s="454"/>
      <c r="E561" s="455"/>
      <c r="F561" s="455"/>
      <c r="G561" s="455"/>
      <c r="H561" s="456"/>
      <c r="I561" s="450"/>
      <c r="J561" s="53"/>
      <c r="L561" s="55"/>
    </row>
    <row r="562" spans="1:12" s="17" customFormat="1" ht="18.75" hidden="1">
      <c r="A562" s="4"/>
      <c r="B562" s="408" t="s">
        <v>6407</v>
      </c>
      <c r="C562" s="409"/>
      <c r="D562" s="410"/>
      <c r="E562" s="411"/>
      <c r="F562" s="411"/>
      <c r="G562" s="411"/>
      <c r="H562" s="411"/>
      <c r="I562" s="412"/>
      <c r="J562" s="53"/>
      <c r="L562" s="55"/>
    </row>
    <row r="563" spans="1:12" s="17" customFormat="1" ht="18.75" hidden="1">
      <c r="A563" s="4"/>
      <c r="B563" s="43"/>
      <c r="C563" s="44"/>
      <c r="D563" s="45"/>
      <c r="E563" s="413" t="str">
        <f>TEXT(D562,"00000")</f>
        <v>00000</v>
      </c>
      <c r="F563" s="413"/>
      <c r="G563" s="413"/>
      <c r="H563" s="413"/>
      <c r="I563" s="414"/>
      <c r="J563" s="53"/>
      <c r="L563" s="55"/>
    </row>
    <row r="564" spans="1:12" s="17" customFormat="1" ht="18.75" hidden="1">
      <c r="A564" s="4"/>
      <c r="B564" s="415" t="s">
        <v>26</v>
      </c>
      <c r="C564" s="416"/>
      <c r="D564" s="419"/>
      <c r="E564" s="420"/>
      <c r="F564" s="420"/>
      <c r="G564" s="420"/>
      <c r="H564" s="420"/>
      <c r="I564" s="421"/>
      <c r="J564" s="53"/>
      <c r="L564" s="55"/>
    </row>
    <row r="565" spans="1:12" s="17" customFormat="1" ht="18.75" hidden="1">
      <c r="A565" s="4"/>
      <c r="B565" s="417"/>
      <c r="C565" s="418"/>
      <c r="D565" s="422"/>
      <c r="E565" s="423"/>
      <c r="F565" s="423"/>
      <c r="G565" s="423"/>
      <c r="H565" s="423"/>
      <c r="I565" s="424"/>
      <c r="J565" s="53"/>
      <c r="L565" s="55"/>
    </row>
    <row r="566" spans="1:12" s="17" customFormat="1" ht="19.5" hidden="1" thickBot="1">
      <c r="A566" s="4"/>
      <c r="B566" s="482" t="s">
        <v>1235</v>
      </c>
      <c r="C566" s="483"/>
      <c r="D566" s="484"/>
      <c r="E566" s="485"/>
      <c r="F566" s="485"/>
      <c r="G566" s="485"/>
      <c r="H566" s="485"/>
      <c r="I566" s="486"/>
      <c r="J566" s="53"/>
      <c r="L566" s="55"/>
    </row>
    <row r="567" spans="1:12" s="17" customFormat="1" ht="18.75" hidden="1">
      <c r="A567" s="4"/>
      <c r="B567" s="471" t="s">
        <v>1236</v>
      </c>
      <c r="C567" s="472"/>
      <c r="D567" s="472"/>
      <c r="E567" s="472"/>
      <c r="F567" s="472"/>
      <c r="G567" s="472"/>
      <c r="H567" s="472"/>
      <c r="I567" s="473"/>
      <c r="J567" s="53"/>
      <c r="L567" s="55"/>
    </row>
    <row r="568" spans="1:12" s="17" customFormat="1" ht="19.5" hidden="1" thickBot="1">
      <c r="A568" s="4"/>
      <c r="B568" s="46" t="s">
        <v>1240</v>
      </c>
      <c r="C568" s="47" t="s">
        <v>16</v>
      </c>
      <c r="D568" s="47" t="s">
        <v>1241</v>
      </c>
      <c r="E568" s="474" t="s">
        <v>1237</v>
      </c>
      <c r="F568" s="475"/>
      <c r="G568" s="47" t="s">
        <v>1242</v>
      </c>
      <c r="H568" s="47" t="s">
        <v>47</v>
      </c>
      <c r="I568" s="48" t="s">
        <v>1238</v>
      </c>
      <c r="J568" s="53"/>
      <c r="L568" s="55"/>
    </row>
    <row r="569" spans="1:12" s="17" customFormat="1" ht="19.5" hidden="1" thickTop="1">
      <c r="A569" s="4"/>
      <c r="B569" s="476">
        <v>1</v>
      </c>
      <c r="C569" s="477"/>
      <c r="D569" s="477" t="str">
        <f>IF(C569&gt;0,VLOOKUP(C569,男子登録情報!$A$2:$H$1688,2,0),"")</f>
        <v/>
      </c>
      <c r="E569" s="478" t="str">
        <f>IF(C569&gt;0,VLOOKUP(C569,男子登録情報!$A$2:$H$1688,3,0),"")</f>
        <v/>
      </c>
      <c r="F569" s="479"/>
      <c r="G569" s="477" t="str">
        <f>IF(C569&gt;0,VLOOKUP(C569,男子登録情報!$A$2:$H$1688,4,0),"")</f>
        <v/>
      </c>
      <c r="H569" s="477" t="str">
        <f>IF(C569&gt;0,VLOOKUP(C569,男子登録情報!$A$2:$H$1688,8,0),"")</f>
        <v/>
      </c>
      <c r="I569" s="481" t="str">
        <f>IF(C569&gt;0,VLOOKUP(C569,男子登録情報!$A$2:$H$1688,5,0),"")</f>
        <v/>
      </c>
      <c r="J569" s="53"/>
      <c r="L569" s="55"/>
    </row>
    <row r="570" spans="1:12" s="17" customFormat="1" ht="18.75" hidden="1">
      <c r="A570" s="4"/>
      <c r="B570" s="444"/>
      <c r="C570" s="439"/>
      <c r="D570" s="439"/>
      <c r="E570" s="422"/>
      <c r="F570" s="480"/>
      <c r="G570" s="439"/>
      <c r="H570" s="439"/>
      <c r="I570" s="427"/>
      <c r="J570" s="53"/>
      <c r="L570" s="55"/>
    </row>
    <row r="571" spans="1:12" s="17" customFormat="1" ht="18.75" hidden="1">
      <c r="A571" s="4"/>
      <c r="B571" s="487">
        <v>2</v>
      </c>
      <c r="C571" s="488"/>
      <c r="D571" s="488" t="str">
        <f>IF(C571,VLOOKUP(C571,男子登録情報!$A$2:$H$1688,2,0),"")</f>
        <v/>
      </c>
      <c r="E571" s="419" t="str">
        <f>IF(C571&gt;0,VLOOKUP(C571,男子登録情報!$A$2:$H$1688,3,0),"")</f>
        <v/>
      </c>
      <c r="F571" s="489"/>
      <c r="G571" s="488" t="str">
        <f>IF(C571&gt;0,VLOOKUP(C571,男子登録情報!$A$2:$H$1688,4,0),"")</f>
        <v/>
      </c>
      <c r="H571" s="488" t="str">
        <f>IF(C571&gt;0,VLOOKUP(C571,男子登録情報!$A$2:$H$1688,8,0),"")</f>
        <v/>
      </c>
      <c r="I571" s="449" t="str">
        <f>IF(C571&gt;0,VLOOKUP(C571,男子登録情報!$A$2:$H$1688,5,0),"")</f>
        <v/>
      </c>
      <c r="J571" s="53"/>
      <c r="L571" s="55"/>
    </row>
    <row r="572" spans="1:12" s="17" customFormat="1" ht="18.75" hidden="1">
      <c r="A572" s="4"/>
      <c r="B572" s="444"/>
      <c r="C572" s="439"/>
      <c r="D572" s="439"/>
      <c r="E572" s="422"/>
      <c r="F572" s="480"/>
      <c r="G572" s="439"/>
      <c r="H572" s="439"/>
      <c r="I572" s="427"/>
      <c r="J572" s="53"/>
      <c r="L572" s="55"/>
    </row>
    <row r="573" spans="1:12" s="17" customFormat="1" ht="18.75" hidden="1">
      <c r="A573" s="4"/>
      <c r="B573" s="487">
        <v>3</v>
      </c>
      <c r="C573" s="488"/>
      <c r="D573" s="488" t="str">
        <f>IF(C573,VLOOKUP(C573,男子登録情報!$A$2:$H$1688,2,0),"")</f>
        <v/>
      </c>
      <c r="E573" s="419" t="str">
        <f>IF(C573&gt;0,VLOOKUP(C573,男子登録情報!$A$2:$H$1688,3,0),"")</f>
        <v/>
      </c>
      <c r="F573" s="489"/>
      <c r="G573" s="488" t="str">
        <f>IF(C573&gt;0,VLOOKUP(C573,男子登録情報!$A$2:$H$1688,4,0),"")</f>
        <v/>
      </c>
      <c r="H573" s="488" t="str">
        <f>IF(C573&gt;0,VLOOKUP(C573,男子登録情報!$A$2:$H$1688,8,0),"")</f>
        <v/>
      </c>
      <c r="I573" s="449" t="str">
        <f>IF(C573&gt;0,VLOOKUP(C573,男子登録情報!$A$2:$H$1688,5,0),"")</f>
        <v/>
      </c>
      <c r="J573" s="53"/>
      <c r="L573" s="55"/>
    </row>
    <row r="574" spans="1:12" s="17" customFormat="1" ht="18.75" hidden="1">
      <c r="A574" s="4"/>
      <c r="B574" s="444"/>
      <c r="C574" s="439"/>
      <c r="D574" s="439"/>
      <c r="E574" s="422"/>
      <c r="F574" s="480"/>
      <c r="G574" s="439"/>
      <c r="H574" s="439"/>
      <c r="I574" s="427"/>
      <c r="J574" s="53"/>
      <c r="L574" s="55"/>
    </row>
    <row r="575" spans="1:12" s="17" customFormat="1" ht="18.75" hidden="1">
      <c r="A575" s="4"/>
      <c r="B575" s="487">
        <v>4</v>
      </c>
      <c r="C575" s="488"/>
      <c r="D575" s="488" t="str">
        <f>IF(C575,VLOOKUP(C575,男子登録情報!$A$2:$H$1688,2,0),"")</f>
        <v/>
      </c>
      <c r="E575" s="419" t="str">
        <f>IF(C575&gt;0,VLOOKUP(C575,男子登録情報!$A$2:$H$1688,3,0),"")</f>
        <v/>
      </c>
      <c r="F575" s="489"/>
      <c r="G575" s="488" t="str">
        <f>IF(C575&gt;0,VLOOKUP(C575,男子登録情報!$A$2:$H$1688,4,0),"")</f>
        <v/>
      </c>
      <c r="H575" s="488" t="str">
        <f>IF(C575&gt;0,VLOOKUP(C575,男子登録情報!$A$2:$H$1688,8,0),"")</f>
        <v/>
      </c>
      <c r="I575" s="449" t="str">
        <f>IF(C575&gt;0,VLOOKUP(C575,男子登録情報!$A$2:$H$1688,5,0),"")</f>
        <v/>
      </c>
      <c r="J575" s="53"/>
      <c r="L575" s="55"/>
    </row>
    <row r="576" spans="1:12" s="17" customFormat="1" ht="18.75" hidden="1">
      <c r="A576" s="4"/>
      <c r="B576" s="444"/>
      <c r="C576" s="439"/>
      <c r="D576" s="439"/>
      <c r="E576" s="422"/>
      <c r="F576" s="480"/>
      <c r="G576" s="439"/>
      <c r="H576" s="439"/>
      <c r="I576" s="427"/>
      <c r="J576" s="53"/>
      <c r="L576" s="55"/>
    </row>
    <row r="577" spans="1:12" s="17" customFormat="1" ht="18.75" hidden="1">
      <c r="A577" s="4"/>
      <c r="B577" s="487">
        <v>5</v>
      </c>
      <c r="C577" s="488"/>
      <c r="D577" s="488" t="str">
        <f>IF(C577,VLOOKUP(C577,男子登録情報!$A$2:$H$1688,2,0),"")</f>
        <v/>
      </c>
      <c r="E577" s="419" t="str">
        <f>IF(C577&gt;0,VLOOKUP(C577,男子登録情報!$A$2:$H$1688,3,0),"")</f>
        <v/>
      </c>
      <c r="F577" s="489"/>
      <c r="G577" s="488" t="str">
        <f>IF(C577&gt;0,VLOOKUP(C577,男子登録情報!$A$2:$H$1688,4,0),"")</f>
        <v/>
      </c>
      <c r="H577" s="488" t="str">
        <f>IF(C577&gt;0,VLOOKUP(C577,男子登録情報!$A$2:$H$1688,8,0),"")</f>
        <v/>
      </c>
      <c r="I577" s="449" t="str">
        <f>IF(C577&gt;0,VLOOKUP(C577,男子登録情報!$A$2:$H$1688,5,0),"")</f>
        <v/>
      </c>
      <c r="J577" s="53"/>
      <c r="L577" s="55"/>
    </row>
    <row r="578" spans="1:12" s="17" customFormat="1" ht="18.75" hidden="1">
      <c r="A578" s="4"/>
      <c r="B578" s="444"/>
      <c r="C578" s="439"/>
      <c r="D578" s="439"/>
      <c r="E578" s="422"/>
      <c r="F578" s="480"/>
      <c r="G578" s="439"/>
      <c r="H578" s="439"/>
      <c r="I578" s="427"/>
      <c r="J578" s="53"/>
      <c r="L578" s="55"/>
    </row>
    <row r="579" spans="1:12" s="17" customFormat="1" ht="18.75" hidden="1">
      <c r="A579" s="4"/>
      <c r="B579" s="487">
        <v>6</v>
      </c>
      <c r="C579" s="488"/>
      <c r="D579" s="488" t="str">
        <f>IF(C579,VLOOKUP(C579,男子登録情報!$A$2:$H$1688,2,0),"")</f>
        <v/>
      </c>
      <c r="E579" s="419" t="str">
        <f>IF(C579&gt;0,VLOOKUP(C579,男子登録情報!$A$2:$H$1688,3,0),"")</f>
        <v/>
      </c>
      <c r="F579" s="489"/>
      <c r="G579" s="488" t="str">
        <f>IF(C579&gt;0,VLOOKUP(C579,男子登録情報!$A$2:$H$1688,4,0),"")</f>
        <v/>
      </c>
      <c r="H579" s="488" t="str">
        <f>IF(C579&gt;0,VLOOKUP(C579,男子登録情報!$A$2:$H$1688,8,0),"")</f>
        <v/>
      </c>
      <c r="I579" s="449" t="str">
        <f>IF(C579&gt;0,VLOOKUP(C579,男子登録情報!$A$2:$H$1688,5,0),"")</f>
        <v/>
      </c>
      <c r="J579" s="53"/>
      <c r="L579" s="55"/>
    </row>
    <row r="580" spans="1:12" s="17" customFormat="1" ht="19.5" hidden="1" thickBot="1">
      <c r="A580" s="4"/>
      <c r="B580" s="490"/>
      <c r="C580" s="470"/>
      <c r="D580" s="470"/>
      <c r="E580" s="491"/>
      <c r="F580" s="492"/>
      <c r="G580" s="470"/>
      <c r="H580" s="470"/>
      <c r="I580" s="450"/>
      <c r="J580" s="53"/>
      <c r="L580" s="55"/>
    </row>
    <row r="581" spans="1:12" s="17" customFormat="1" ht="18.75" hidden="1">
      <c r="A581" s="4"/>
      <c r="B581" s="460" t="s">
        <v>1239</v>
      </c>
      <c r="C581" s="461"/>
      <c r="D581" s="461"/>
      <c r="E581" s="461"/>
      <c r="F581" s="461"/>
      <c r="G581" s="461"/>
      <c r="H581" s="461"/>
      <c r="I581" s="462"/>
      <c r="J581" s="53"/>
      <c r="L581" s="55"/>
    </row>
    <row r="582" spans="1:12" s="17" customFormat="1" ht="18.75" hidden="1">
      <c r="A582" s="4"/>
      <c r="B582" s="463"/>
      <c r="C582" s="464"/>
      <c r="D582" s="464"/>
      <c r="E582" s="464"/>
      <c r="F582" s="464"/>
      <c r="G582" s="464"/>
      <c r="H582" s="464"/>
      <c r="I582" s="465"/>
      <c r="J582" s="53"/>
      <c r="L582" s="55"/>
    </row>
    <row r="583" spans="1:12" s="17" customFormat="1" ht="19.5" hidden="1" thickBot="1">
      <c r="A583" s="4"/>
      <c r="B583" s="466"/>
      <c r="C583" s="467"/>
      <c r="D583" s="467"/>
      <c r="E583" s="467"/>
      <c r="F583" s="467"/>
      <c r="G583" s="467"/>
      <c r="H583" s="467"/>
      <c r="I583" s="468"/>
      <c r="J583" s="53"/>
      <c r="L583" s="55"/>
    </row>
    <row r="584" spans="1:12" s="17" customFormat="1" ht="18.75" hidden="1">
      <c r="A584" s="54"/>
      <c r="B584" s="54"/>
      <c r="C584" s="54"/>
      <c r="D584" s="54"/>
      <c r="E584" s="54"/>
      <c r="F584" s="54"/>
      <c r="G584" s="54"/>
      <c r="H584" s="54"/>
      <c r="I584" s="54"/>
      <c r="J584" s="59"/>
      <c r="L584" s="55"/>
    </row>
    <row r="585" spans="1:12" s="17" customFormat="1">
      <c r="A585" s="55"/>
      <c r="B585" s="55"/>
      <c r="C585" s="55"/>
      <c r="D585" s="55"/>
      <c r="E585" s="55"/>
      <c r="F585" s="55"/>
      <c r="G585" s="55"/>
      <c r="H585" s="55"/>
      <c r="I585" s="55"/>
      <c r="J585" s="60"/>
      <c r="L585" s="55"/>
    </row>
  </sheetData>
  <sheetProtection password="E027" sheet="1" objects="1" scenarios="1"/>
  <mergeCells count="1177">
    <mergeCell ref="N24:N25"/>
    <mergeCell ref="N26:N27"/>
    <mergeCell ref="N28:N29"/>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A1:J3"/>
    <mergeCell ref="B6:I7"/>
    <mergeCell ref="B8:C8"/>
    <mergeCell ref="D8:H8"/>
    <mergeCell ref="B9:C10"/>
    <mergeCell ref="D9:H10"/>
    <mergeCell ref="I9:I10"/>
    <mergeCell ref="B4:C4"/>
    <mergeCell ref="E4:I4"/>
    <mergeCell ref="B5:C5"/>
    <mergeCell ref="E5:I5"/>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V18:V19"/>
    <mergeCell ref="V20:V21"/>
    <mergeCell ref="V22:V23"/>
    <mergeCell ref="V24:V25"/>
    <mergeCell ref="V26:V27"/>
    <mergeCell ref="V28:V29"/>
    <mergeCell ref="E15:I15"/>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I22:I23"/>
    <mergeCell ref="B20:B21"/>
    <mergeCell ref="C20:C21"/>
    <mergeCell ref="D20:D21"/>
    <mergeCell ref="E20:F21"/>
    <mergeCell ref="G20:G21"/>
    <mergeCell ref="H20:H21"/>
    <mergeCell ref="N18:N19"/>
    <mergeCell ref="N20:N21"/>
    <mergeCell ref="N22:N23"/>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 type="list" allowBlank="1" showInputMessage="1" showErrorMessage="1">
          <x14:formula1>
            <xm:f>男子登録情報!$M$2</xm:f>
          </x14:formula1>
          <xm:sqref>I9:I10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33CC"/>
  </sheetPr>
  <dimension ref="A1:AA585"/>
  <sheetViews>
    <sheetView zoomScaleNormal="100" zoomScaleSheetLayoutView="100" workbookViewId="0">
      <selection activeCell="E15" sqref="E15:I15"/>
    </sheetView>
  </sheetViews>
  <sheetFormatPr defaultRowHeight="13.5"/>
  <cols>
    <col min="1" max="1" width="10.625" style="55" customWidth="1"/>
    <col min="2" max="2" width="5.125" style="55" bestFit="1" customWidth="1"/>
    <col min="3" max="3" width="11" style="55" customWidth="1"/>
    <col min="4" max="4" width="4.875" style="55" hidden="1" customWidth="1"/>
    <col min="5" max="6" width="15.625" style="55" customWidth="1"/>
    <col min="7" max="7" width="30.625" style="55" customWidth="1"/>
    <col min="8" max="8" width="10.75" style="55" customWidth="1"/>
    <col min="9" max="9" width="12.125" style="55" customWidth="1"/>
    <col min="10" max="10" width="10.625" style="60" customWidth="1"/>
    <col min="11" max="11" width="9" style="17" hidden="1" customWidth="1"/>
    <col min="12" max="12" width="9" style="55" hidden="1" customWidth="1"/>
    <col min="13" max="23" width="9" style="17" hidden="1" customWidth="1"/>
    <col min="24" max="27" width="9" style="17"/>
  </cols>
  <sheetData>
    <row r="1" spans="1:22" s="17" customFormat="1" ht="13.5" customHeight="1">
      <c r="A1" s="497" t="str">
        <f>CONCATENATE('加盟校情報&amp;大会設定'!G5,'加盟校情報&amp;大会設定'!H5,'加盟校情報&amp;大会設定'!I5,'加盟校情報&amp;大会設定'!J5)&amp;"　様式Ⅱ(女子4×100mR)個票"</f>
        <v>第45回東海学生陸上競技秋季選手権大会　様式Ⅱ(女子4×100mR)個票</v>
      </c>
      <c r="B1" s="497"/>
      <c r="C1" s="497"/>
      <c r="D1" s="497"/>
      <c r="E1" s="497"/>
      <c r="F1" s="497"/>
      <c r="G1" s="497"/>
      <c r="H1" s="497"/>
      <c r="I1" s="497"/>
      <c r="J1" s="497"/>
      <c r="L1" s="55"/>
    </row>
    <row r="2" spans="1:22" s="17" customFormat="1" ht="13.5" customHeight="1">
      <c r="A2" s="497"/>
      <c r="B2" s="497"/>
      <c r="C2" s="497"/>
      <c r="D2" s="497"/>
      <c r="E2" s="497"/>
      <c r="F2" s="497"/>
      <c r="G2" s="497"/>
      <c r="H2" s="497"/>
      <c r="I2" s="497"/>
      <c r="J2" s="497"/>
      <c r="L2" s="55"/>
    </row>
    <row r="3" spans="1:22" s="17" customFormat="1" ht="13.5" customHeight="1" thickBot="1">
      <c r="A3" s="497"/>
      <c r="B3" s="497"/>
      <c r="C3" s="497"/>
      <c r="D3" s="497"/>
      <c r="E3" s="497"/>
      <c r="F3" s="497"/>
      <c r="G3" s="497"/>
      <c r="H3" s="497"/>
      <c r="I3" s="497"/>
      <c r="J3" s="497"/>
      <c r="L3" s="55"/>
    </row>
    <row r="4" spans="1:22" s="17" customFormat="1" ht="37.5" customHeight="1" thickBot="1">
      <c r="A4" s="4"/>
      <c r="B4" s="402" t="s">
        <v>6410</v>
      </c>
      <c r="C4" s="403"/>
      <c r="D4" s="223"/>
      <c r="E4" s="457" t="s">
        <v>6415</v>
      </c>
      <c r="F4" s="458"/>
      <c r="G4" s="458"/>
      <c r="H4" s="458"/>
      <c r="I4" s="459"/>
      <c r="J4" s="52"/>
      <c r="L4" s="55"/>
      <c r="M4" s="193" t="s">
        <v>25</v>
      </c>
      <c r="N4" s="196" t="s">
        <v>6375</v>
      </c>
      <c r="O4" s="196" t="s">
        <v>6379</v>
      </c>
      <c r="P4" s="196" t="s">
        <v>6382</v>
      </c>
      <c r="Q4" s="196"/>
      <c r="R4" s="196"/>
      <c r="S4" s="196"/>
      <c r="T4" s="196"/>
      <c r="V4" s="17" t="s">
        <v>6411</v>
      </c>
    </row>
    <row r="5" spans="1:22" s="17" customFormat="1" ht="39" customHeight="1" thickBot="1">
      <c r="A5" s="4"/>
      <c r="B5" s="402" t="s">
        <v>6373</v>
      </c>
      <c r="C5" s="403"/>
      <c r="D5" s="80"/>
      <c r="E5" s="404" t="str">
        <f>IF(COUNTIF($M$5:$CC$5,1)&gt;0,HLOOKUP(1,$M$5:$CC$6,2,FALSE),"")</f>
        <v/>
      </c>
      <c r="F5" s="404"/>
      <c r="G5" s="404"/>
      <c r="H5" s="404"/>
      <c r="I5" s="403"/>
      <c r="J5" s="57" t="s">
        <v>1255</v>
      </c>
      <c r="L5" s="55"/>
      <c r="M5" s="193" t="str">
        <f>IF(M7&gt;0,1,"")</f>
        <v/>
      </c>
      <c r="N5" s="193" t="str">
        <f>IF(N7&gt;1,1,"")</f>
        <v/>
      </c>
      <c r="O5" s="193" t="str">
        <f>IF(O7&gt;0,1,"")</f>
        <v/>
      </c>
      <c r="P5" s="193" t="str">
        <f t="shared" ref="P5:V5" si="0">IF(P7&gt;0,1,"")</f>
        <v/>
      </c>
      <c r="Q5" s="193" t="str">
        <f t="shared" si="0"/>
        <v/>
      </c>
      <c r="R5" s="193" t="str">
        <f t="shared" si="0"/>
        <v/>
      </c>
      <c r="S5" s="193" t="str">
        <f t="shared" si="0"/>
        <v/>
      </c>
      <c r="T5" s="193" t="str">
        <f t="shared" si="0"/>
        <v/>
      </c>
      <c r="U5" s="193" t="str">
        <f t="shared" si="0"/>
        <v/>
      </c>
      <c r="V5" s="193" t="str">
        <f t="shared" si="0"/>
        <v/>
      </c>
    </row>
    <row r="6" spans="1:22" s="17" customFormat="1" ht="18.75" customHeight="1">
      <c r="A6" s="4"/>
      <c r="B6" s="498" t="str">
        <f>CONCATENATE('加盟校情報&amp;大会設定'!$G$5,'加盟校情報&amp;大会設定'!$H$5,'加盟校情報&amp;大会設定'!$I$5,'加盟校情報&amp;大会設定'!$J$5,)&amp;"　女子4×100mR"</f>
        <v>第45回東海学生陸上競技秋季選手権大会　女子4×100mR</v>
      </c>
      <c r="C6" s="499"/>
      <c r="D6" s="499"/>
      <c r="E6" s="499"/>
      <c r="F6" s="499"/>
      <c r="G6" s="499"/>
      <c r="H6" s="499"/>
      <c r="I6" s="500"/>
      <c r="J6" s="53"/>
      <c r="L6" s="55"/>
      <c r="M6" s="193" t="s">
        <v>6405</v>
      </c>
      <c r="N6" s="196" t="s">
        <v>6380</v>
      </c>
      <c r="O6" s="196" t="s">
        <v>6381</v>
      </c>
      <c r="P6" s="202" t="s">
        <v>6385</v>
      </c>
      <c r="Q6" s="202" t="s">
        <v>6385</v>
      </c>
      <c r="R6" s="202" t="s">
        <v>6385</v>
      </c>
      <c r="S6" s="202" t="s">
        <v>6385</v>
      </c>
      <c r="T6" s="202" t="s">
        <v>6385</v>
      </c>
      <c r="U6" s="202" t="s">
        <v>6385</v>
      </c>
      <c r="V6" s="17" t="s">
        <v>6413</v>
      </c>
    </row>
    <row r="7" spans="1:22" s="17" customFormat="1" ht="19.5" customHeight="1" thickBot="1">
      <c r="A7" s="4"/>
      <c r="B7" s="501"/>
      <c r="C7" s="502"/>
      <c r="D7" s="502"/>
      <c r="E7" s="502"/>
      <c r="F7" s="502"/>
      <c r="G7" s="502"/>
      <c r="H7" s="502"/>
      <c r="I7" s="503"/>
      <c r="J7" s="53"/>
      <c r="L7" s="55">
        <f>COUNTA(C18,C47,C76,C105,C134,C163,C192,C221,C250,C279,C308,C337,C366,C395,C424,C453,C482,C511,C540,C569)</f>
        <v>0</v>
      </c>
      <c r="M7" s="193">
        <f>MAX(M8:M458)</f>
        <v>0</v>
      </c>
      <c r="N7" s="193">
        <f>MAX(N9:N458)</f>
        <v>0</v>
      </c>
      <c r="O7" s="193">
        <f>MAX(O8:O458)</f>
        <v>0</v>
      </c>
      <c r="P7" s="193">
        <f t="shared" ref="P7:V7" si="1">MAX(P8:P458)</f>
        <v>0</v>
      </c>
      <c r="Q7" s="193">
        <f t="shared" si="1"/>
        <v>0</v>
      </c>
      <c r="R7" s="193">
        <f t="shared" si="1"/>
        <v>0</v>
      </c>
      <c r="S7" s="193">
        <f t="shared" si="1"/>
        <v>0</v>
      </c>
      <c r="T7" s="193">
        <f t="shared" si="1"/>
        <v>0</v>
      </c>
      <c r="U7" s="193">
        <f t="shared" si="1"/>
        <v>0</v>
      </c>
      <c r="V7" s="193">
        <f t="shared" si="1"/>
        <v>0</v>
      </c>
    </row>
    <row r="8" spans="1:22" s="17" customFormat="1" ht="18.75">
      <c r="A8" s="4"/>
      <c r="B8" s="408" t="s">
        <v>1243</v>
      </c>
      <c r="C8" s="409"/>
      <c r="D8" s="446" t="str">
        <f>IF(基本情報登録!$D$6&gt;0,基本情報登録!$D$6,"")</f>
        <v/>
      </c>
      <c r="E8" s="447"/>
      <c r="F8" s="447"/>
      <c r="G8" s="447"/>
      <c r="H8" s="448"/>
      <c r="I8" s="50" t="s">
        <v>1277</v>
      </c>
      <c r="J8" s="53"/>
      <c r="L8" s="55"/>
      <c r="M8" s="196" t="str">
        <f>IF(E15="","",IF(AND(E15&gt;20170100,E15&lt;20180917),"",1))</f>
        <v/>
      </c>
      <c r="N8" s="196"/>
      <c r="O8" s="196" t="str">
        <f>IF(C18="","",IF(AND(COUNTA(C18:C29)&gt;3,COUNTA(C18:C29)&lt;7),0,1))</f>
        <v/>
      </c>
      <c r="P8" s="196" t="s">
        <v>6383</v>
      </c>
      <c r="Q8" s="196" t="s">
        <v>6399</v>
      </c>
      <c r="R8" s="196" t="s">
        <v>6384</v>
      </c>
      <c r="S8" s="196" t="s">
        <v>6398</v>
      </c>
      <c r="T8" s="196" t="s">
        <v>6401</v>
      </c>
      <c r="U8" s="196" t="s">
        <v>6400</v>
      </c>
    </row>
    <row r="9" spans="1:22" s="17" customFormat="1" ht="18.75" customHeight="1">
      <c r="A9" s="4"/>
      <c r="B9" s="436" t="s">
        <v>1</v>
      </c>
      <c r="C9" s="437"/>
      <c r="D9" s="451" t="str">
        <f>IF(基本情報登録!$D$8&gt;0,基本情報登録!$D$8,"")</f>
        <v/>
      </c>
      <c r="E9" s="452"/>
      <c r="F9" s="452"/>
      <c r="G9" s="452"/>
      <c r="H9" s="453"/>
      <c r="I9" s="449" t="s">
        <v>5243</v>
      </c>
      <c r="J9" s="53"/>
      <c r="L9" s="55"/>
      <c r="M9" s="193"/>
      <c r="N9" s="196"/>
      <c r="O9" s="196"/>
      <c r="P9" s="196">
        <f>COUNTIF($D$11,P8)</f>
        <v>0</v>
      </c>
      <c r="Q9" s="196">
        <f>COUNTIF($D$11,Q8)</f>
        <v>0</v>
      </c>
      <c r="R9" s="196">
        <f>COUNTIF($D$11,R8)</f>
        <v>0</v>
      </c>
      <c r="S9" s="196">
        <f>COUNTIF($D$11,S8)</f>
        <v>0</v>
      </c>
      <c r="T9" s="196">
        <f t="shared" ref="T9:U9" si="2">COUNTIF($D$11,T8)</f>
        <v>0</v>
      </c>
      <c r="U9" s="196">
        <f t="shared" si="2"/>
        <v>0</v>
      </c>
    </row>
    <row r="10" spans="1:22" s="17" customFormat="1" ht="19.5" customHeight="1" thickBot="1">
      <c r="A10" s="4"/>
      <c r="B10" s="425"/>
      <c r="C10" s="426"/>
      <c r="D10" s="454"/>
      <c r="E10" s="455"/>
      <c r="F10" s="455"/>
      <c r="G10" s="455"/>
      <c r="H10" s="456"/>
      <c r="I10" s="450"/>
      <c r="J10" s="53"/>
      <c r="L10" s="55"/>
      <c r="M10" s="193"/>
      <c r="N10" s="196"/>
      <c r="O10" s="196"/>
      <c r="P10" s="196"/>
      <c r="Q10" s="196"/>
      <c r="R10" s="196"/>
      <c r="S10" s="196"/>
      <c r="T10" s="196"/>
    </row>
    <row r="11" spans="1:22" s="17" customFormat="1" ht="18.75">
      <c r="A11" s="4"/>
      <c r="B11" s="408" t="s">
        <v>6404</v>
      </c>
      <c r="C11" s="409"/>
      <c r="D11" s="410"/>
      <c r="E11" s="411"/>
      <c r="F11" s="411"/>
      <c r="G11" s="411"/>
      <c r="H11" s="411"/>
      <c r="I11" s="412"/>
      <c r="J11" s="53"/>
      <c r="L11" s="55"/>
      <c r="M11" s="195"/>
      <c r="N11" s="196"/>
      <c r="O11" s="196"/>
      <c r="P11" s="196"/>
      <c r="Q11" s="196"/>
      <c r="R11" s="196"/>
      <c r="S11" s="196"/>
      <c r="T11" s="196"/>
    </row>
    <row r="12" spans="1:22" s="17" customFormat="1" ht="18.75" hidden="1" customHeight="1">
      <c r="A12" s="4"/>
      <c r="B12" s="43"/>
      <c r="C12" s="44"/>
      <c r="D12" s="45"/>
      <c r="E12" s="413" t="str">
        <f>TEXT(D11,"00000")</f>
        <v>00000</v>
      </c>
      <c r="F12" s="413"/>
      <c r="G12" s="413"/>
      <c r="H12" s="413"/>
      <c r="I12" s="414"/>
      <c r="J12" s="53"/>
      <c r="L12" s="55"/>
      <c r="M12" s="195"/>
      <c r="N12" s="196"/>
      <c r="O12" s="196"/>
      <c r="P12" s="196"/>
      <c r="Q12" s="196"/>
      <c r="R12" s="196"/>
      <c r="S12" s="196"/>
      <c r="T12" s="196"/>
    </row>
    <row r="13" spans="1:22" s="17" customFormat="1" ht="18.75" customHeight="1">
      <c r="A13" s="4"/>
      <c r="B13" s="415" t="s">
        <v>26</v>
      </c>
      <c r="C13" s="416"/>
      <c r="D13" s="419"/>
      <c r="E13" s="420"/>
      <c r="F13" s="420"/>
      <c r="G13" s="420"/>
      <c r="H13" s="420"/>
      <c r="I13" s="421"/>
      <c r="J13" s="53"/>
      <c r="L13" s="55"/>
      <c r="M13" s="195"/>
      <c r="N13" s="196"/>
      <c r="O13" s="196"/>
      <c r="P13" s="196"/>
      <c r="Q13" s="196"/>
      <c r="R13" s="196"/>
      <c r="S13" s="196"/>
      <c r="T13" s="196"/>
    </row>
    <row r="14" spans="1:22" s="17" customFormat="1" ht="18.75" customHeight="1">
      <c r="A14" s="4"/>
      <c r="B14" s="417"/>
      <c r="C14" s="418"/>
      <c r="D14" s="422"/>
      <c r="E14" s="423"/>
      <c r="F14" s="423"/>
      <c r="G14" s="423"/>
      <c r="H14" s="423"/>
      <c r="I14" s="424"/>
      <c r="J14" s="53"/>
      <c r="L14" s="55"/>
      <c r="M14" s="196"/>
      <c r="N14" s="196"/>
      <c r="O14" s="196"/>
      <c r="P14" s="196"/>
      <c r="Q14" s="196"/>
      <c r="R14" s="196"/>
      <c r="S14" s="196"/>
      <c r="T14" s="196"/>
    </row>
    <row r="15" spans="1:22" s="17" customFormat="1" ht="19.5" thickBot="1">
      <c r="A15" s="4"/>
      <c r="B15" s="425" t="s">
        <v>25</v>
      </c>
      <c r="C15" s="426"/>
      <c r="D15" s="228"/>
      <c r="E15" s="485"/>
      <c r="F15" s="485"/>
      <c r="G15" s="485"/>
      <c r="H15" s="485"/>
      <c r="I15" s="486"/>
      <c r="J15" s="53"/>
      <c r="L15" s="55"/>
      <c r="M15" s="196"/>
      <c r="N15" s="196"/>
      <c r="O15" s="196"/>
      <c r="P15" s="196"/>
      <c r="Q15" s="196"/>
      <c r="R15" s="196"/>
      <c r="S15" s="196"/>
      <c r="T15" s="196"/>
    </row>
    <row r="16" spans="1:22" s="17" customFormat="1" ht="18.75">
      <c r="A16" s="4"/>
      <c r="B16" s="440" t="s">
        <v>1236</v>
      </c>
      <c r="C16" s="441"/>
      <c r="D16" s="441"/>
      <c r="E16" s="441"/>
      <c r="F16" s="441"/>
      <c r="G16" s="441"/>
      <c r="H16" s="441"/>
      <c r="I16" s="442"/>
      <c r="J16" s="53"/>
      <c r="L16" s="55"/>
      <c r="M16" s="196"/>
      <c r="N16" s="196"/>
      <c r="O16" s="196"/>
      <c r="P16" s="196"/>
      <c r="Q16" s="196"/>
      <c r="R16" s="196"/>
      <c r="S16" s="196"/>
      <c r="T16" s="196"/>
      <c r="V16" s="222"/>
    </row>
    <row r="17" spans="1:22" s="17" customFormat="1" ht="19.5" thickBot="1">
      <c r="A17" s="4"/>
      <c r="B17" s="46" t="s">
        <v>1240</v>
      </c>
      <c r="C17" s="47" t="s">
        <v>16</v>
      </c>
      <c r="D17" s="47" t="s">
        <v>1241</v>
      </c>
      <c r="E17" s="443" t="s">
        <v>1237</v>
      </c>
      <c r="F17" s="443"/>
      <c r="G17" s="47" t="s">
        <v>1242</v>
      </c>
      <c r="H17" s="47" t="s">
        <v>47</v>
      </c>
      <c r="I17" s="48" t="s">
        <v>1238</v>
      </c>
      <c r="J17" s="53"/>
      <c r="L17" s="55"/>
      <c r="M17" s="196"/>
      <c r="N17" s="196"/>
      <c r="O17" s="196"/>
      <c r="P17" s="196"/>
      <c r="Q17" s="196"/>
      <c r="R17" s="196"/>
      <c r="S17" s="196"/>
      <c r="T17" s="196"/>
      <c r="V17" s="222"/>
    </row>
    <row r="18" spans="1:22" s="17" customFormat="1" ht="19.5" customHeight="1" thickTop="1">
      <c r="A18" s="4"/>
      <c r="B18" s="444">
        <v>1</v>
      </c>
      <c r="C18" s="439"/>
      <c r="D18" s="439" t="str">
        <f>IF(C18&gt;0,VLOOKUP(C18,女子登録情報!$A$2:$H$2000,2,0),"")</f>
        <v/>
      </c>
      <c r="E18" s="439" t="str">
        <f>IF(C18&gt;0,VLOOKUP(C18,女子登録情報!$A$2:$H$2000,3,0),"")</f>
        <v/>
      </c>
      <c r="F18" s="439"/>
      <c r="G18" s="445" t="str">
        <f>IF(C18&gt;0,VLOOKUP(C18,女子登録情報!$A$2:$H$2000,4,0),"")</f>
        <v/>
      </c>
      <c r="H18" s="439" t="str">
        <f>IF(C18&gt;0,VLOOKUP(C18,女子登録情報!$A$2:$H$2000,8,0),"")</f>
        <v/>
      </c>
      <c r="I18" s="427" t="str">
        <f>IF(C18&gt;0,VLOOKUP(C18,女子登録情報!$A$2:$H$2000,5,0),"")</f>
        <v/>
      </c>
      <c r="J18" s="53"/>
      <c r="L18" s="55"/>
      <c r="M18" s="196"/>
      <c r="N18" s="494">
        <f>COUNTIF($C$18:C18,C18)</f>
        <v>0</v>
      </c>
      <c r="O18" s="196"/>
      <c r="P18" s="196"/>
      <c r="Q18" s="196"/>
      <c r="R18" s="196"/>
      <c r="S18" s="196"/>
      <c r="T18" s="196"/>
      <c r="V18" s="405" t="str">
        <f>IF(C18="","",IF(COUNTIF('様式Ⅰ(女子)'!$C$14:$C$463,'様式Ⅱ(女子4×100mR)'!C18)&gt;0,"",1))</f>
        <v/>
      </c>
    </row>
    <row r="19" spans="1:22" s="17" customFormat="1" ht="18.75" customHeight="1">
      <c r="A19" s="4"/>
      <c r="B19" s="438"/>
      <c r="C19" s="233"/>
      <c r="D19" s="233"/>
      <c r="E19" s="233"/>
      <c r="F19" s="233"/>
      <c r="G19" s="445"/>
      <c r="H19" s="233"/>
      <c r="I19" s="246"/>
      <c r="J19" s="53"/>
      <c r="L19" s="55"/>
      <c r="M19" s="196"/>
      <c r="N19" s="495"/>
      <c r="O19" s="196"/>
      <c r="P19" s="196"/>
      <c r="Q19" s="196"/>
      <c r="R19" s="196"/>
      <c r="S19" s="196"/>
      <c r="T19" s="196"/>
      <c r="V19" s="405"/>
    </row>
    <row r="20" spans="1:22" s="17" customFormat="1" ht="18.75" customHeight="1">
      <c r="A20" s="4"/>
      <c r="B20" s="438">
        <v>2</v>
      </c>
      <c r="C20" s="233"/>
      <c r="D20" s="439" t="str">
        <f>IF(C20,VLOOKUP(C20,女子登録情報!$A$2:$H$2000,2,0),"")</f>
        <v/>
      </c>
      <c r="E20" s="439" t="str">
        <f>IF(C20&gt;0,VLOOKUP(C20,女子登録情報!$A$2:$H$2000,3,0),"")</f>
        <v/>
      </c>
      <c r="F20" s="439"/>
      <c r="G20" s="233" t="str">
        <f>IF(C20&gt;0,VLOOKUP(C20,女子登録情報!$A$2:$H$2000,4,0),"")</f>
        <v/>
      </c>
      <c r="H20" s="233" t="str">
        <f>IF(C20&gt;0,VLOOKUP(C20,女子登録情報!$A$2:$H$2000,8,0),"")</f>
        <v/>
      </c>
      <c r="I20" s="246" t="str">
        <f>IF(C20&gt;0,VLOOKUP(C20,女子登録情報!$A$2:$H$2000,5,0),"")</f>
        <v/>
      </c>
      <c r="J20" s="53"/>
      <c r="L20" s="55"/>
      <c r="M20" s="196"/>
      <c r="N20" s="494">
        <f>COUNTIF($C$18:C20,C20)</f>
        <v>0</v>
      </c>
      <c r="O20" s="196"/>
      <c r="P20" s="196"/>
      <c r="Q20" s="196"/>
      <c r="R20" s="196"/>
      <c r="S20" s="196"/>
      <c r="T20" s="196"/>
      <c r="V20" s="405" t="str">
        <f>IF(C20="","",IF(COUNTIF('様式Ⅰ(女子)'!$C$14:$C$463,'様式Ⅱ(女子4×100mR)'!C20)&gt;0,"",1))</f>
        <v/>
      </c>
    </row>
    <row r="21" spans="1:22" s="17" customFormat="1" ht="18.75" customHeight="1">
      <c r="A21" s="4"/>
      <c r="B21" s="438"/>
      <c r="C21" s="233"/>
      <c r="D21" s="233"/>
      <c r="E21" s="233"/>
      <c r="F21" s="233"/>
      <c r="G21" s="233"/>
      <c r="H21" s="233"/>
      <c r="I21" s="246"/>
      <c r="J21" s="53"/>
      <c r="L21" s="55"/>
      <c r="M21" s="196"/>
      <c r="N21" s="495"/>
      <c r="O21" s="196"/>
      <c r="P21" s="196"/>
      <c r="Q21" s="196"/>
      <c r="R21" s="196"/>
      <c r="S21" s="196"/>
      <c r="T21" s="196"/>
      <c r="V21" s="405"/>
    </row>
    <row r="22" spans="1:22" s="17" customFormat="1" ht="18.75" customHeight="1">
      <c r="A22" s="4"/>
      <c r="B22" s="438">
        <v>3</v>
      </c>
      <c r="C22" s="233"/>
      <c r="D22" s="439" t="str">
        <f>IF(C22,VLOOKUP(C22,女子登録情報!$A$2:$H$2000,2,0),"")</f>
        <v/>
      </c>
      <c r="E22" s="439" t="str">
        <f>IF(C22&gt;0,VLOOKUP(C22,女子登録情報!$A$2:$H$2000,3,0),"")</f>
        <v/>
      </c>
      <c r="F22" s="439"/>
      <c r="G22" s="233" t="str">
        <f>IF(C22&gt;0,VLOOKUP(C22,女子登録情報!$A$2:$H$2000,4,0),"")</f>
        <v/>
      </c>
      <c r="H22" s="233" t="str">
        <f>IF(C22&gt;0,VLOOKUP(C22,女子登録情報!$A$2:$H$2000,8,0),"")</f>
        <v/>
      </c>
      <c r="I22" s="246" t="str">
        <f>IF(C22&gt;0,VLOOKUP(C22,女子登録情報!$A$2:$H$2000,5,0),"")</f>
        <v/>
      </c>
      <c r="J22" s="53"/>
      <c r="L22" s="55"/>
      <c r="M22" s="196"/>
      <c r="N22" s="494">
        <f>COUNTIF($C$18:C22,C22)</f>
        <v>0</v>
      </c>
      <c r="O22" s="196"/>
      <c r="P22" s="196"/>
      <c r="Q22" s="196"/>
      <c r="R22" s="196"/>
      <c r="S22" s="196"/>
      <c r="T22" s="196"/>
      <c r="V22" s="405" t="str">
        <f>IF(C22="","",IF(COUNTIF('様式Ⅰ(女子)'!$C$14:$C$463,'様式Ⅱ(女子4×100mR)'!C22)&gt;0,"",1))</f>
        <v/>
      </c>
    </row>
    <row r="23" spans="1:22" s="17" customFormat="1" ht="18.75" customHeight="1">
      <c r="A23" s="4"/>
      <c r="B23" s="438"/>
      <c r="C23" s="233"/>
      <c r="D23" s="233"/>
      <c r="E23" s="233"/>
      <c r="F23" s="233"/>
      <c r="G23" s="233"/>
      <c r="H23" s="233"/>
      <c r="I23" s="246"/>
      <c r="J23" s="53"/>
      <c r="L23" s="55"/>
      <c r="M23" s="196"/>
      <c r="N23" s="495"/>
      <c r="O23" s="196"/>
      <c r="P23" s="196"/>
      <c r="Q23" s="196"/>
      <c r="R23" s="196"/>
      <c r="S23" s="196"/>
      <c r="T23" s="196"/>
      <c r="V23" s="405"/>
    </row>
    <row r="24" spans="1:22" s="17" customFormat="1" ht="18.75" customHeight="1">
      <c r="A24" s="4"/>
      <c r="B24" s="438">
        <v>4</v>
      </c>
      <c r="C24" s="233"/>
      <c r="D24" s="439" t="str">
        <f>IF(C24,VLOOKUP(C24,女子登録情報!$A$2:$H$2000,2,0),"")</f>
        <v/>
      </c>
      <c r="E24" s="439" t="str">
        <f>IF(C24&gt;0,VLOOKUP(C24,女子登録情報!$A$2:$H$2000,3,0),"")</f>
        <v/>
      </c>
      <c r="F24" s="439"/>
      <c r="G24" s="233" t="str">
        <f>IF(C24&gt;0,VLOOKUP(C24,女子登録情報!$A$2:$H$2000,4,0),"")</f>
        <v/>
      </c>
      <c r="H24" s="233" t="str">
        <f>IF(C24&gt;0,VLOOKUP(C24,女子登録情報!$A$2:$H$2000,8,0),"")</f>
        <v/>
      </c>
      <c r="I24" s="246" t="str">
        <f>IF(C24&gt;0,VLOOKUP(C24,女子登録情報!$A$2:$H$2000,5,0),"")</f>
        <v/>
      </c>
      <c r="J24" s="53"/>
      <c r="L24" s="55"/>
      <c r="M24" s="196"/>
      <c r="N24" s="494">
        <f>COUNTIF($C$18:C24,C24)</f>
        <v>0</v>
      </c>
      <c r="O24" s="196"/>
      <c r="P24" s="196"/>
      <c r="Q24" s="196"/>
      <c r="R24" s="196"/>
      <c r="S24" s="196"/>
      <c r="T24" s="196"/>
      <c r="V24" s="405" t="str">
        <f>IF(C24="","",IF(COUNTIF('様式Ⅰ(女子)'!$C$14:$C$463,'様式Ⅱ(女子4×100mR)'!C24)&gt;0,"",1))</f>
        <v/>
      </c>
    </row>
    <row r="25" spans="1:22" s="17" customFormat="1" ht="18.75" customHeight="1">
      <c r="A25" s="4"/>
      <c r="B25" s="438"/>
      <c r="C25" s="233"/>
      <c r="D25" s="233"/>
      <c r="E25" s="233"/>
      <c r="F25" s="233"/>
      <c r="G25" s="233"/>
      <c r="H25" s="233"/>
      <c r="I25" s="246"/>
      <c r="J25" s="53"/>
      <c r="L25" s="55"/>
      <c r="M25" s="196"/>
      <c r="N25" s="495"/>
      <c r="O25" s="196"/>
      <c r="P25" s="196"/>
      <c r="Q25" s="196"/>
      <c r="R25" s="196"/>
      <c r="S25" s="196"/>
      <c r="T25" s="196"/>
      <c r="V25" s="405"/>
    </row>
    <row r="26" spans="1:22" s="17" customFormat="1" ht="18.75" customHeight="1">
      <c r="A26" s="4"/>
      <c r="B26" s="438">
        <v>5</v>
      </c>
      <c r="C26" s="233"/>
      <c r="D26" s="439" t="str">
        <f>IF(C26,VLOOKUP(C26,女子登録情報!$A$2:$H$2000,2,0),"")</f>
        <v/>
      </c>
      <c r="E26" s="439" t="str">
        <f>IF(C26&gt;0,VLOOKUP(C26,女子登録情報!$A$2:$H$2000,3,0),"")</f>
        <v/>
      </c>
      <c r="F26" s="439"/>
      <c r="G26" s="233" t="str">
        <f>IF(C26&gt;0,VLOOKUP(C26,女子登録情報!$A$2:$H$2000,4,0),"")</f>
        <v/>
      </c>
      <c r="H26" s="233" t="str">
        <f>IF(C26&gt;0,VLOOKUP(C26,女子登録情報!$A$2:$H$2000,8,0),"")</f>
        <v/>
      </c>
      <c r="I26" s="246" t="str">
        <f>IF(C26&gt;0,VLOOKUP(C26,女子登録情報!$A$2:$H$2000,5,0),"")</f>
        <v/>
      </c>
      <c r="J26" s="53"/>
      <c r="L26" s="55"/>
      <c r="M26" s="196"/>
      <c r="N26" s="494">
        <f>COUNTIF($C$18:C26,C26)</f>
        <v>0</v>
      </c>
      <c r="O26" s="196"/>
      <c r="P26" s="196"/>
      <c r="Q26" s="196"/>
      <c r="R26" s="196"/>
      <c r="S26" s="196"/>
      <c r="T26" s="196"/>
      <c r="V26" s="405" t="str">
        <f>IF(C26="","",IF(COUNTIF('様式Ⅰ(女子)'!$C$14:$C$463,'様式Ⅱ(女子4×100mR)'!C26)&gt;0,"",1))</f>
        <v/>
      </c>
    </row>
    <row r="27" spans="1:22" s="17" customFormat="1" ht="18.75" customHeight="1">
      <c r="A27" s="4"/>
      <c r="B27" s="438"/>
      <c r="C27" s="233"/>
      <c r="D27" s="233"/>
      <c r="E27" s="233"/>
      <c r="F27" s="233"/>
      <c r="G27" s="233"/>
      <c r="H27" s="233"/>
      <c r="I27" s="246"/>
      <c r="J27" s="53"/>
      <c r="L27" s="55"/>
      <c r="M27" s="196"/>
      <c r="N27" s="495"/>
      <c r="O27" s="196"/>
      <c r="P27" s="196"/>
      <c r="Q27" s="196"/>
      <c r="R27" s="196"/>
      <c r="S27" s="196"/>
      <c r="T27" s="196"/>
      <c r="V27" s="405"/>
    </row>
    <row r="28" spans="1:22" s="17" customFormat="1" ht="18.75" customHeight="1">
      <c r="A28" s="4"/>
      <c r="B28" s="438">
        <v>6</v>
      </c>
      <c r="C28" s="233"/>
      <c r="D28" s="439" t="str">
        <f>IF(C28,VLOOKUP(C28,女子登録情報!$A$2:$H$2000,2,0),"")</f>
        <v/>
      </c>
      <c r="E28" s="439" t="str">
        <f>IF(C28&gt;0,VLOOKUP(C28,女子登録情報!$A$2:$H$2000,3,0),"")</f>
        <v/>
      </c>
      <c r="F28" s="439"/>
      <c r="G28" s="445" t="str">
        <f>IF(C28&gt;0,VLOOKUP(C28,女子登録情報!$A$2:$H$2000,4,0),"")</f>
        <v/>
      </c>
      <c r="H28" s="445" t="str">
        <f>IF(C28&gt;0,VLOOKUP(C28,女子登録情報!$A$2:$H$2000,8,0),"")</f>
        <v/>
      </c>
      <c r="I28" s="427" t="str">
        <f>IF(C28&gt;0,VLOOKUP(C28,女子登録情報!$A$2:$H$2000,5,0),"")</f>
        <v/>
      </c>
      <c r="J28" s="53"/>
      <c r="L28" s="55"/>
      <c r="M28" s="196"/>
      <c r="N28" s="494">
        <f>COUNTIF($C$18:C28,C28)</f>
        <v>0</v>
      </c>
      <c r="O28" s="196"/>
      <c r="P28" s="196"/>
      <c r="Q28" s="196"/>
      <c r="R28" s="196"/>
      <c r="S28" s="196"/>
      <c r="T28" s="196"/>
      <c r="V28" s="405" t="str">
        <f>IF(C28="","",IF(COUNTIF('様式Ⅰ(女子)'!$C$14:$C$463,'様式Ⅱ(女子4×100mR)'!C28)&gt;0,"",1))</f>
        <v/>
      </c>
    </row>
    <row r="29" spans="1:22" s="17" customFormat="1" ht="19.5" customHeight="1" thickBot="1">
      <c r="A29" s="4"/>
      <c r="B29" s="469"/>
      <c r="C29" s="263"/>
      <c r="D29" s="263"/>
      <c r="E29" s="263"/>
      <c r="F29" s="263"/>
      <c r="G29" s="470"/>
      <c r="H29" s="470"/>
      <c r="I29" s="428"/>
      <c r="J29" s="53"/>
      <c r="L29" s="55"/>
      <c r="M29" s="196"/>
      <c r="N29" s="495"/>
      <c r="O29" s="196"/>
      <c r="P29" s="196"/>
      <c r="Q29" s="196"/>
      <c r="R29" s="196"/>
      <c r="S29" s="196"/>
      <c r="T29" s="196"/>
      <c r="V29" s="405"/>
    </row>
    <row r="30" spans="1:22" s="17" customFormat="1" ht="18.75">
      <c r="A30" s="4"/>
      <c r="B30" s="460" t="s">
        <v>1239</v>
      </c>
      <c r="C30" s="461"/>
      <c r="D30" s="461"/>
      <c r="E30" s="461"/>
      <c r="F30" s="461"/>
      <c r="G30" s="461"/>
      <c r="H30" s="461"/>
      <c r="I30" s="462"/>
      <c r="J30" s="53"/>
      <c r="L30" s="55"/>
      <c r="M30" s="196"/>
      <c r="N30" s="196"/>
      <c r="O30" s="196"/>
      <c r="P30" s="196"/>
      <c r="Q30" s="196"/>
      <c r="R30" s="196"/>
      <c r="S30" s="196"/>
      <c r="T30" s="196"/>
    </row>
    <row r="31" spans="1:22" s="17" customFormat="1" ht="18.75">
      <c r="A31" s="4"/>
      <c r="B31" s="463"/>
      <c r="C31" s="464"/>
      <c r="D31" s="464"/>
      <c r="E31" s="464"/>
      <c r="F31" s="464"/>
      <c r="G31" s="464"/>
      <c r="H31" s="464"/>
      <c r="I31" s="465"/>
      <c r="J31" s="53"/>
      <c r="L31" s="55"/>
      <c r="M31" s="196"/>
      <c r="N31" s="196"/>
      <c r="O31" s="196"/>
      <c r="P31" s="196"/>
      <c r="Q31" s="196"/>
      <c r="R31" s="196"/>
      <c r="S31" s="196"/>
      <c r="T31" s="196"/>
    </row>
    <row r="32" spans="1:22" s="17" customFormat="1" ht="19.5" thickBot="1">
      <c r="A32" s="4"/>
      <c r="B32" s="466"/>
      <c r="C32" s="467"/>
      <c r="D32" s="467"/>
      <c r="E32" s="467"/>
      <c r="F32" s="467"/>
      <c r="G32" s="467"/>
      <c r="H32" s="467"/>
      <c r="I32" s="468"/>
      <c r="J32" s="53"/>
      <c r="L32" s="55"/>
      <c r="M32" s="196"/>
      <c r="N32" s="196"/>
      <c r="O32" s="196"/>
      <c r="P32" s="196"/>
      <c r="Q32" s="196"/>
      <c r="R32" s="196"/>
      <c r="S32" s="196"/>
      <c r="T32" s="196"/>
    </row>
    <row r="33" spans="1:12" s="17" customFormat="1" ht="18.75">
      <c r="A33" s="54"/>
      <c r="B33" s="54"/>
      <c r="C33" s="54"/>
      <c r="D33" s="54"/>
      <c r="E33" s="54"/>
      <c r="F33" s="54"/>
      <c r="G33" s="54"/>
      <c r="H33" s="54"/>
      <c r="I33" s="54"/>
      <c r="J33" s="59"/>
      <c r="L33" s="55"/>
    </row>
    <row r="34" spans="1:12" s="17" customFormat="1" ht="19.5" hidden="1" thickBot="1">
      <c r="A34" s="4"/>
      <c r="B34" s="4"/>
      <c r="C34" s="4"/>
      <c r="D34" s="4"/>
      <c r="E34" s="4"/>
      <c r="F34" s="4"/>
      <c r="G34" s="4"/>
      <c r="H34" s="4"/>
      <c r="I34" s="4"/>
      <c r="J34" s="57" t="s">
        <v>1256</v>
      </c>
      <c r="L34" s="55"/>
    </row>
    <row r="35" spans="1:12" s="17" customFormat="1" ht="18.75" hidden="1" customHeight="1">
      <c r="A35" s="4"/>
      <c r="B35" s="498" t="str">
        <f>CONCATENATE('加盟校情報&amp;大会設定'!$G$5,'加盟校情報&amp;大会設定'!$H$5,'加盟校情報&amp;大会設定'!$I$5,'加盟校情報&amp;大会設定'!$J$5,)&amp;"　女子4×100mR"</f>
        <v>第45回東海学生陸上競技秋季選手権大会　女子4×100mR</v>
      </c>
      <c r="C35" s="499"/>
      <c r="D35" s="499"/>
      <c r="E35" s="499"/>
      <c r="F35" s="499"/>
      <c r="G35" s="499"/>
      <c r="H35" s="499"/>
      <c r="I35" s="500"/>
      <c r="J35" s="53"/>
      <c r="L35" s="55"/>
    </row>
    <row r="36" spans="1:12" s="17" customFormat="1" ht="19.5" hidden="1" customHeight="1" thickBot="1">
      <c r="A36" s="4"/>
      <c r="B36" s="501"/>
      <c r="C36" s="502"/>
      <c r="D36" s="502"/>
      <c r="E36" s="502"/>
      <c r="F36" s="502"/>
      <c r="G36" s="502"/>
      <c r="H36" s="502"/>
      <c r="I36" s="503"/>
      <c r="J36" s="53"/>
      <c r="L36" s="55"/>
    </row>
    <row r="37" spans="1:12" s="17" customFormat="1" ht="18.75" hidden="1">
      <c r="A37" s="4"/>
      <c r="B37" s="408" t="s">
        <v>1243</v>
      </c>
      <c r="C37" s="409"/>
      <c r="D37" s="446" t="str">
        <f>IF(基本情報登録!$D$6&gt;0,基本情報登録!$D$6,"")</f>
        <v/>
      </c>
      <c r="E37" s="447"/>
      <c r="F37" s="447"/>
      <c r="G37" s="447"/>
      <c r="H37" s="448"/>
      <c r="I37" s="58" t="s">
        <v>1277</v>
      </c>
      <c r="J37" s="53"/>
      <c r="L37" s="55"/>
    </row>
    <row r="38" spans="1:12" s="17" customFormat="1" ht="18.75" hidden="1" customHeight="1">
      <c r="A38" s="4"/>
      <c r="B38" s="415" t="s">
        <v>1</v>
      </c>
      <c r="C38" s="416"/>
      <c r="D38" s="451" t="str">
        <f>IF(基本情報登録!$D$8&gt;0,基本情報登録!$D$8,"")</f>
        <v/>
      </c>
      <c r="E38" s="452"/>
      <c r="F38" s="452"/>
      <c r="G38" s="452"/>
      <c r="H38" s="453"/>
      <c r="I38" s="449"/>
      <c r="J38" s="53"/>
      <c r="L38" s="55"/>
    </row>
    <row r="39" spans="1:12" s="17" customFormat="1" ht="19.5" hidden="1" customHeight="1" thickBot="1">
      <c r="A39" s="4"/>
      <c r="B39" s="425"/>
      <c r="C39" s="426"/>
      <c r="D39" s="454"/>
      <c r="E39" s="455"/>
      <c r="F39" s="455"/>
      <c r="G39" s="455"/>
      <c r="H39" s="456"/>
      <c r="I39" s="450"/>
      <c r="J39" s="53"/>
      <c r="L39" s="55"/>
    </row>
    <row r="40" spans="1:12" s="17" customFormat="1" ht="18.75" hidden="1">
      <c r="A40" s="4"/>
      <c r="B40" s="408" t="s">
        <v>6406</v>
      </c>
      <c r="C40" s="409"/>
      <c r="D40" s="410"/>
      <c r="E40" s="411"/>
      <c r="F40" s="411"/>
      <c r="G40" s="411"/>
      <c r="H40" s="411"/>
      <c r="I40" s="412"/>
      <c r="J40" s="53"/>
      <c r="L40" s="55"/>
    </row>
    <row r="41" spans="1:12" s="17" customFormat="1" ht="18.75" hidden="1" customHeight="1">
      <c r="A41" s="4"/>
      <c r="B41" s="43"/>
      <c r="C41" s="44"/>
      <c r="D41" s="45"/>
      <c r="E41" s="413" t="str">
        <f>TEXT(D40,"00000")</f>
        <v>00000</v>
      </c>
      <c r="F41" s="413"/>
      <c r="G41" s="413"/>
      <c r="H41" s="413"/>
      <c r="I41" s="414"/>
      <c r="J41" s="53"/>
      <c r="L41" s="55"/>
    </row>
    <row r="42" spans="1:12" s="17" customFormat="1" ht="18.75" hidden="1" customHeight="1">
      <c r="A42" s="4"/>
      <c r="B42" s="415" t="s">
        <v>26</v>
      </c>
      <c r="C42" s="416"/>
      <c r="D42" s="419"/>
      <c r="E42" s="420"/>
      <c r="F42" s="420"/>
      <c r="G42" s="420"/>
      <c r="H42" s="420"/>
      <c r="I42" s="421"/>
      <c r="J42" s="53"/>
      <c r="L42" s="55"/>
    </row>
    <row r="43" spans="1:12" s="17" customFormat="1" ht="18.75" hidden="1" customHeight="1">
      <c r="A43" s="4"/>
      <c r="B43" s="417"/>
      <c r="C43" s="418"/>
      <c r="D43" s="422"/>
      <c r="E43" s="423"/>
      <c r="F43" s="423"/>
      <c r="G43" s="423"/>
      <c r="H43" s="423"/>
      <c r="I43" s="424"/>
      <c r="J43" s="53"/>
      <c r="L43" s="55"/>
    </row>
    <row r="44" spans="1:12" s="17" customFormat="1" ht="19.5" hidden="1" thickBot="1">
      <c r="A44" s="4"/>
      <c r="B44" s="482" t="s">
        <v>1235</v>
      </c>
      <c r="C44" s="483"/>
      <c r="D44" s="484"/>
      <c r="E44" s="485"/>
      <c r="F44" s="485"/>
      <c r="G44" s="485"/>
      <c r="H44" s="485"/>
      <c r="I44" s="486"/>
      <c r="J44" s="53"/>
      <c r="L44" s="55"/>
    </row>
    <row r="45" spans="1:12" s="17" customFormat="1" ht="18.75" hidden="1">
      <c r="A45" s="4"/>
      <c r="B45" s="471" t="s">
        <v>1236</v>
      </c>
      <c r="C45" s="472"/>
      <c r="D45" s="472"/>
      <c r="E45" s="472"/>
      <c r="F45" s="472"/>
      <c r="G45" s="472"/>
      <c r="H45" s="472"/>
      <c r="I45" s="473"/>
      <c r="J45" s="53"/>
      <c r="L45" s="55"/>
    </row>
    <row r="46" spans="1:12" s="17" customFormat="1" ht="19.5" hidden="1" thickBot="1">
      <c r="A46" s="4"/>
      <c r="B46" s="46" t="s">
        <v>1240</v>
      </c>
      <c r="C46" s="47" t="s">
        <v>16</v>
      </c>
      <c r="D46" s="47" t="s">
        <v>1241</v>
      </c>
      <c r="E46" s="474" t="s">
        <v>1237</v>
      </c>
      <c r="F46" s="475"/>
      <c r="G46" s="47" t="s">
        <v>1242</v>
      </c>
      <c r="H46" s="47" t="s">
        <v>47</v>
      </c>
      <c r="I46" s="48" t="s">
        <v>1238</v>
      </c>
      <c r="J46" s="53"/>
      <c r="L46" s="55"/>
    </row>
    <row r="47" spans="1:12" s="17" customFormat="1" ht="19.5" hidden="1" customHeight="1" thickTop="1">
      <c r="A47" s="4"/>
      <c r="B47" s="476">
        <v>1</v>
      </c>
      <c r="C47" s="477"/>
      <c r="D47" s="477" t="str">
        <f>IF(C47&gt;0,VLOOKUP(C47,女子登録情報!$A$2:$H$2000,2,0),"")</f>
        <v/>
      </c>
      <c r="E47" s="478" t="str">
        <f>IF(C47&gt;0,VLOOKUP(C47,女子登録情報!$A$2:$H$2000,3,0),"")</f>
        <v/>
      </c>
      <c r="F47" s="479"/>
      <c r="G47" s="477" t="str">
        <f>IF(C47&gt;0,VLOOKUP(C47,女子登録情報!$A$2:$H$2000,4,0),"")</f>
        <v/>
      </c>
      <c r="H47" s="477" t="str">
        <f>IF(C47&gt;0,VLOOKUP(C47,女子登録情報!$A$2:$H$2000,8,0),"")</f>
        <v/>
      </c>
      <c r="I47" s="481" t="str">
        <f>IF(C47&gt;0,VLOOKUP(C47,女子登録情報!$A$2:$H$2000,5,0),"")</f>
        <v/>
      </c>
      <c r="J47" s="53"/>
      <c r="L47" s="55"/>
    </row>
    <row r="48" spans="1:12" s="17" customFormat="1" ht="18.75" hidden="1" customHeight="1">
      <c r="A48" s="4"/>
      <c r="B48" s="444"/>
      <c r="C48" s="439"/>
      <c r="D48" s="439"/>
      <c r="E48" s="422"/>
      <c r="F48" s="480"/>
      <c r="G48" s="439"/>
      <c r="H48" s="439"/>
      <c r="I48" s="427"/>
      <c r="J48" s="53"/>
      <c r="L48" s="55"/>
    </row>
    <row r="49" spans="1:12" s="17" customFormat="1" ht="18.75" hidden="1" customHeight="1">
      <c r="A49" s="4"/>
      <c r="B49" s="487">
        <v>2</v>
      </c>
      <c r="C49" s="488"/>
      <c r="D49" s="488" t="str">
        <f>IF(C49,VLOOKUP(C49,女子登録情報!$A$2:$H$2000,2,0),"")</f>
        <v/>
      </c>
      <c r="E49" s="419" t="str">
        <f>IF(C49&gt;0,VLOOKUP(C49,女子登録情報!$A$2:$H$2000,3,0),"")</f>
        <v/>
      </c>
      <c r="F49" s="489"/>
      <c r="G49" s="488" t="str">
        <f>IF(C49&gt;0,VLOOKUP(C49,女子登録情報!$A$2:$H$2000,4,0),"")</f>
        <v/>
      </c>
      <c r="H49" s="488" t="str">
        <f>IF(C49&gt;0,VLOOKUP(C49,女子登録情報!$A$2:$H$2000,8,0),"")</f>
        <v/>
      </c>
      <c r="I49" s="449" t="str">
        <f>IF(C49&gt;0,VLOOKUP(C49,女子登録情報!$A$2:$H$2000,5,0),"")</f>
        <v/>
      </c>
      <c r="J49" s="53"/>
      <c r="L49" s="55"/>
    </row>
    <row r="50" spans="1:12" s="17" customFormat="1" ht="18.75" hidden="1" customHeight="1">
      <c r="A50" s="4"/>
      <c r="B50" s="444"/>
      <c r="C50" s="439"/>
      <c r="D50" s="439"/>
      <c r="E50" s="422"/>
      <c r="F50" s="480"/>
      <c r="G50" s="439"/>
      <c r="H50" s="439"/>
      <c r="I50" s="427"/>
      <c r="J50" s="53"/>
      <c r="L50" s="55"/>
    </row>
    <row r="51" spans="1:12" s="17" customFormat="1" ht="18.75" hidden="1" customHeight="1">
      <c r="A51" s="4"/>
      <c r="B51" s="487">
        <v>3</v>
      </c>
      <c r="C51" s="488"/>
      <c r="D51" s="488" t="str">
        <f>IF(C51,VLOOKUP(C51,女子登録情報!$A$2:$H$2000,2,0),"")</f>
        <v/>
      </c>
      <c r="E51" s="419" t="str">
        <f>IF(C51&gt;0,VLOOKUP(C51,女子登録情報!$A$2:$H$2000,3,0),"")</f>
        <v/>
      </c>
      <c r="F51" s="489"/>
      <c r="G51" s="488" t="str">
        <f>IF(C51&gt;0,VLOOKUP(C51,女子登録情報!$A$2:$H$2000,4,0),"")</f>
        <v/>
      </c>
      <c r="H51" s="488" t="str">
        <f>IF(C51&gt;0,VLOOKUP(C51,女子登録情報!$A$2:$H$2000,8,0),"")</f>
        <v/>
      </c>
      <c r="I51" s="449" t="str">
        <f>IF(C51&gt;0,VLOOKUP(C51,女子登録情報!$A$2:$H$2000,5,0),"")</f>
        <v/>
      </c>
      <c r="J51" s="53"/>
      <c r="L51" s="55"/>
    </row>
    <row r="52" spans="1:12" s="17" customFormat="1" ht="18.75" hidden="1" customHeight="1">
      <c r="A52" s="4"/>
      <c r="B52" s="444"/>
      <c r="C52" s="439"/>
      <c r="D52" s="439"/>
      <c r="E52" s="422"/>
      <c r="F52" s="480"/>
      <c r="G52" s="439"/>
      <c r="H52" s="439"/>
      <c r="I52" s="427"/>
      <c r="J52" s="53"/>
      <c r="L52" s="55"/>
    </row>
    <row r="53" spans="1:12" s="17" customFormat="1" ht="18.75" hidden="1" customHeight="1">
      <c r="A53" s="4"/>
      <c r="B53" s="487">
        <v>4</v>
      </c>
      <c r="C53" s="488"/>
      <c r="D53" s="488" t="str">
        <f>IF(C53,VLOOKUP(C53,女子登録情報!$A$2:$H$2000,2,0),"")</f>
        <v/>
      </c>
      <c r="E53" s="419" t="str">
        <f>IF(C53&gt;0,VLOOKUP(C53,女子登録情報!$A$2:$H$2000,3,0),"")</f>
        <v/>
      </c>
      <c r="F53" s="489"/>
      <c r="G53" s="488" t="str">
        <f>IF(C53&gt;0,VLOOKUP(C53,女子登録情報!$A$2:$H$2000,4,0),"")</f>
        <v/>
      </c>
      <c r="H53" s="488" t="str">
        <f>IF(C53&gt;0,VLOOKUP(C53,女子登録情報!$A$2:$H$2000,8,0),"")</f>
        <v/>
      </c>
      <c r="I53" s="449" t="str">
        <f>IF(C53&gt;0,VLOOKUP(C53,女子登録情報!$A$2:$H$2000,5,0),"")</f>
        <v/>
      </c>
      <c r="J53" s="53"/>
      <c r="L53" s="55"/>
    </row>
    <row r="54" spans="1:12" s="17" customFormat="1" ht="18.75" hidden="1" customHeight="1">
      <c r="A54" s="4"/>
      <c r="B54" s="444"/>
      <c r="C54" s="439"/>
      <c r="D54" s="439"/>
      <c r="E54" s="422"/>
      <c r="F54" s="480"/>
      <c r="G54" s="439"/>
      <c r="H54" s="439"/>
      <c r="I54" s="427"/>
      <c r="J54" s="53"/>
      <c r="L54" s="55"/>
    </row>
    <row r="55" spans="1:12" s="17" customFormat="1" ht="18.75" hidden="1" customHeight="1">
      <c r="A55" s="4"/>
      <c r="B55" s="487">
        <v>5</v>
      </c>
      <c r="C55" s="488"/>
      <c r="D55" s="488" t="str">
        <f>IF(C55,VLOOKUP(C55,女子登録情報!$A$2:$H$2000,2,0),"")</f>
        <v/>
      </c>
      <c r="E55" s="419" t="str">
        <f>IF(C55&gt;0,VLOOKUP(C55,女子登録情報!$A$2:$H$2000,3,0),"")</f>
        <v/>
      </c>
      <c r="F55" s="489"/>
      <c r="G55" s="488" t="str">
        <f>IF(C55&gt;0,VLOOKUP(C55,女子登録情報!$A$2:$H$2000,4,0),"")</f>
        <v/>
      </c>
      <c r="H55" s="488" t="str">
        <f>IF(C55&gt;0,VLOOKUP(C55,女子登録情報!$A$2:$H$2000,8,0),"")</f>
        <v/>
      </c>
      <c r="I55" s="449" t="str">
        <f>IF(C55&gt;0,VLOOKUP(C55,女子登録情報!$A$2:$H$2000,5,0),"")</f>
        <v/>
      </c>
      <c r="J55" s="53"/>
      <c r="L55" s="55"/>
    </row>
    <row r="56" spans="1:12" s="17" customFormat="1" ht="18.75" hidden="1" customHeight="1">
      <c r="A56" s="4"/>
      <c r="B56" s="444"/>
      <c r="C56" s="439"/>
      <c r="D56" s="439"/>
      <c r="E56" s="422"/>
      <c r="F56" s="480"/>
      <c r="G56" s="439"/>
      <c r="H56" s="439"/>
      <c r="I56" s="427"/>
      <c r="J56" s="53"/>
      <c r="L56" s="55"/>
    </row>
    <row r="57" spans="1:12" s="17" customFormat="1" ht="18.75" hidden="1" customHeight="1">
      <c r="A57" s="4"/>
      <c r="B57" s="487">
        <v>6</v>
      </c>
      <c r="C57" s="488"/>
      <c r="D57" s="488" t="str">
        <f>IF(C57,VLOOKUP(C57,女子登録情報!$A$2:$H$2000,2,0),"")</f>
        <v/>
      </c>
      <c r="E57" s="419" t="str">
        <f>IF(C57&gt;0,VLOOKUP(C57,女子登録情報!$A$2:$H$2000,3,0),"")</f>
        <v/>
      </c>
      <c r="F57" s="489"/>
      <c r="G57" s="488" t="str">
        <f>IF(C57&gt;0,VLOOKUP(C57,女子登録情報!$A$2:$H$2000,4,0),"")</f>
        <v/>
      </c>
      <c r="H57" s="488" t="str">
        <f>IF(C57&gt;0,VLOOKUP(C57,女子登録情報!$A$2:$H$2000,8,0),"")</f>
        <v/>
      </c>
      <c r="I57" s="449" t="str">
        <f>IF(C57&gt;0,VLOOKUP(C57,女子登録情報!$A$2:$H$2000,5,0),"")</f>
        <v/>
      </c>
      <c r="J57" s="53"/>
      <c r="L57" s="55"/>
    </row>
    <row r="58" spans="1:12" s="17" customFormat="1" ht="19.5" hidden="1" customHeight="1" thickBot="1">
      <c r="A58" s="4"/>
      <c r="B58" s="490"/>
      <c r="C58" s="470"/>
      <c r="D58" s="470"/>
      <c r="E58" s="491"/>
      <c r="F58" s="492"/>
      <c r="G58" s="470"/>
      <c r="H58" s="470"/>
      <c r="I58" s="450"/>
      <c r="J58" s="53"/>
      <c r="L58" s="55"/>
    </row>
    <row r="59" spans="1:12" s="17" customFormat="1" ht="18.75" hidden="1">
      <c r="A59" s="4"/>
      <c r="B59" s="460" t="s">
        <v>1239</v>
      </c>
      <c r="C59" s="461"/>
      <c r="D59" s="461"/>
      <c r="E59" s="461"/>
      <c r="F59" s="461"/>
      <c r="G59" s="461"/>
      <c r="H59" s="461"/>
      <c r="I59" s="462"/>
      <c r="J59" s="53"/>
      <c r="L59" s="55"/>
    </row>
    <row r="60" spans="1:12" s="17" customFormat="1" ht="18.75" hidden="1">
      <c r="A60" s="4"/>
      <c r="B60" s="463"/>
      <c r="C60" s="464"/>
      <c r="D60" s="464"/>
      <c r="E60" s="464"/>
      <c r="F60" s="464"/>
      <c r="G60" s="464"/>
      <c r="H60" s="464"/>
      <c r="I60" s="465"/>
      <c r="J60" s="53"/>
      <c r="L60" s="55"/>
    </row>
    <row r="61" spans="1:12" s="17" customFormat="1" ht="19.5" hidden="1" thickBot="1">
      <c r="A61" s="4"/>
      <c r="B61" s="466"/>
      <c r="C61" s="467"/>
      <c r="D61" s="467"/>
      <c r="E61" s="467"/>
      <c r="F61" s="467"/>
      <c r="G61" s="467"/>
      <c r="H61" s="467"/>
      <c r="I61" s="468"/>
      <c r="J61" s="53"/>
      <c r="L61" s="55"/>
    </row>
    <row r="62" spans="1:12" s="17" customFormat="1" ht="18.75" hidden="1">
      <c r="A62" s="54"/>
      <c r="B62" s="54"/>
      <c r="C62" s="54"/>
      <c r="D62" s="54"/>
      <c r="E62" s="54"/>
      <c r="F62" s="54"/>
      <c r="G62" s="54"/>
      <c r="H62" s="54"/>
      <c r="I62" s="54"/>
      <c r="J62" s="59"/>
      <c r="L62" s="55"/>
    </row>
    <row r="63" spans="1:12" s="17" customFormat="1" ht="19.5" hidden="1" thickBot="1">
      <c r="A63" s="4"/>
      <c r="B63" s="4"/>
      <c r="C63" s="4"/>
      <c r="D63" s="4"/>
      <c r="E63" s="4"/>
      <c r="F63" s="4"/>
      <c r="G63" s="4"/>
      <c r="H63" s="4"/>
      <c r="I63" s="4"/>
      <c r="J63" s="57" t="s">
        <v>1257</v>
      </c>
      <c r="L63" s="55"/>
    </row>
    <row r="64" spans="1:12" s="17" customFormat="1" ht="18.75" hidden="1" customHeight="1">
      <c r="A64" s="4"/>
      <c r="B64" s="498" t="str">
        <f>CONCATENATE('加盟校情報&amp;大会設定'!$G$5,'加盟校情報&amp;大会設定'!$H$5,'加盟校情報&amp;大会設定'!$I$5,'加盟校情報&amp;大会設定'!$J$5,)&amp;"　女子4×100mR"</f>
        <v>第45回東海学生陸上競技秋季選手権大会　女子4×100mR</v>
      </c>
      <c r="C64" s="499"/>
      <c r="D64" s="499"/>
      <c r="E64" s="499"/>
      <c r="F64" s="499"/>
      <c r="G64" s="499"/>
      <c r="H64" s="499"/>
      <c r="I64" s="500"/>
      <c r="J64" s="53"/>
      <c r="L64" s="55"/>
    </row>
    <row r="65" spans="1:12" s="17" customFormat="1" ht="19.5" hidden="1" customHeight="1" thickBot="1">
      <c r="A65" s="4"/>
      <c r="B65" s="501"/>
      <c r="C65" s="502"/>
      <c r="D65" s="502"/>
      <c r="E65" s="502"/>
      <c r="F65" s="502"/>
      <c r="G65" s="502"/>
      <c r="H65" s="502"/>
      <c r="I65" s="503"/>
      <c r="J65" s="53"/>
      <c r="L65" s="55"/>
    </row>
    <row r="66" spans="1:12" s="17" customFormat="1" ht="18.75" hidden="1">
      <c r="A66" s="4"/>
      <c r="B66" s="408" t="s">
        <v>1243</v>
      </c>
      <c r="C66" s="409"/>
      <c r="D66" s="446" t="str">
        <f>IF(基本情報登録!$D$6&gt;0,基本情報登録!$D$6,"")</f>
        <v/>
      </c>
      <c r="E66" s="447"/>
      <c r="F66" s="447"/>
      <c r="G66" s="447"/>
      <c r="H66" s="448"/>
      <c r="I66" s="58" t="s">
        <v>1277</v>
      </c>
      <c r="J66" s="53"/>
      <c r="L66" s="55"/>
    </row>
    <row r="67" spans="1:12" s="17" customFormat="1" ht="18.75" hidden="1" customHeight="1">
      <c r="A67" s="4"/>
      <c r="B67" s="415" t="s">
        <v>1</v>
      </c>
      <c r="C67" s="416"/>
      <c r="D67" s="451" t="str">
        <f>IF(基本情報登録!$D$8&gt;0,基本情報登録!$D$8,"")</f>
        <v/>
      </c>
      <c r="E67" s="452"/>
      <c r="F67" s="452"/>
      <c r="G67" s="452"/>
      <c r="H67" s="453"/>
      <c r="I67" s="449"/>
      <c r="J67" s="53"/>
      <c r="L67" s="55"/>
    </row>
    <row r="68" spans="1:12" s="17" customFormat="1" ht="19.5" hidden="1" customHeight="1" thickBot="1">
      <c r="A68" s="4"/>
      <c r="B68" s="425"/>
      <c r="C68" s="426"/>
      <c r="D68" s="454"/>
      <c r="E68" s="455"/>
      <c r="F68" s="455"/>
      <c r="G68" s="455"/>
      <c r="H68" s="456"/>
      <c r="I68" s="450"/>
      <c r="J68" s="53"/>
      <c r="L68" s="55"/>
    </row>
    <row r="69" spans="1:12" s="17" customFormat="1" ht="18.75" hidden="1">
      <c r="A69" s="4"/>
      <c r="B69" s="408" t="s">
        <v>6406</v>
      </c>
      <c r="C69" s="409"/>
      <c r="D69" s="410"/>
      <c r="E69" s="411"/>
      <c r="F69" s="411"/>
      <c r="G69" s="411"/>
      <c r="H69" s="411"/>
      <c r="I69" s="412"/>
      <c r="J69" s="53"/>
      <c r="L69" s="55"/>
    </row>
    <row r="70" spans="1:12" s="17" customFormat="1" ht="18.75" hidden="1">
      <c r="A70" s="4"/>
      <c r="B70" s="43"/>
      <c r="C70" s="44"/>
      <c r="D70" s="45"/>
      <c r="E70" s="413" t="str">
        <f>TEXT(D69,"00000")</f>
        <v>00000</v>
      </c>
      <c r="F70" s="413"/>
      <c r="G70" s="413"/>
      <c r="H70" s="413"/>
      <c r="I70" s="414"/>
      <c r="J70" s="53"/>
      <c r="L70" s="55"/>
    </row>
    <row r="71" spans="1:12" s="17" customFormat="1" ht="18.75" hidden="1" customHeight="1">
      <c r="A71" s="4"/>
      <c r="B71" s="415" t="s">
        <v>26</v>
      </c>
      <c r="C71" s="416"/>
      <c r="D71" s="419"/>
      <c r="E71" s="420"/>
      <c r="F71" s="420"/>
      <c r="G71" s="420"/>
      <c r="H71" s="420"/>
      <c r="I71" s="421"/>
      <c r="J71" s="53"/>
      <c r="L71" s="55"/>
    </row>
    <row r="72" spans="1:12" s="17" customFormat="1" ht="18.75" hidden="1" customHeight="1">
      <c r="A72" s="4"/>
      <c r="B72" s="417"/>
      <c r="C72" s="418"/>
      <c r="D72" s="422"/>
      <c r="E72" s="423"/>
      <c r="F72" s="423"/>
      <c r="G72" s="423"/>
      <c r="H72" s="423"/>
      <c r="I72" s="424"/>
      <c r="J72" s="53"/>
      <c r="L72" s="55"/>
    </row>
    <row r="73" spans="1:12" s="17" customFormat="1" ht="19.5" hidden="1" thickBot="1">
      <c r="A73" s="4"/>
      <c r="B73" s="482" t="s">
        <v>1235</v>
      </c>
      <c r="C73" s="483"/>
      <c r="D73" s="484"/>
      <c r="E73" s="485"/>
      <c r="F73" s="485"/>
      <c r="G73" s="485"/>
      <c r="H73" s="485"/>
      <c r="I73" s="486"/>
      <c r="J73" s="53"/>
      <c r="L73" s="55"/>
    </row>
    <row r="74" spans="1:12" s="17" customFormat="1" ht="18.75" hidden="1">
      <c r="A74" s="4"/>
      <c r="B74" s="471" t="s">
        <v>1236</v>
      </c>
      <c r="C74" s="472"/>
      <c r="D74" s="472"/>
      <c r="E74" s="472"/>
      <c r="F74" s="472"/>
      <c r="G74" s="472"/>
      <c r="H74" s="472"/>
      <c r="I74" s="473"/>
      <c r="J74" s="53"/>
      <c r="L74" s="55"/>
    </row>
    <row r="75" spans="1:12" s="17" customFormat="1" ht="19.5" hidden="1" thickBot="1">
      <c r="A75" s="4"/>
      <c r="B75" s="46" t="s">
        <v>1240</v>
      </c>
      <c r="C75" s="47" t="s">
        <v>16</v>
      </c>
      <c r="D75" s="47" t="s">
        <v>1241</v>
      </c>
      <c r="E75" s="474" t="s">
        <v>1237</v>
      </c>
      <c r="F75" s="475"/>
      <c r="G75" s="47" t="s">
        <v>1242</v>
      </c>
      <c r="H75" s="47" t="s">
        <v>47</v>
      </c>
      <c r="I75" s="48" t="s">
        <v>1238</v>
      </c>
      <c r="J75" s="53"/>
      <c r="L75" s="55"/>
    </row>
    <row r="76" spans="1:12" s="17" customFormat="1" ht="19.5" hidden="1" customHeight="1" thickTop="1">
      <c r="A76" s="4"/>
      <c r="B76" s="476">
        <v>1</v>
      </c>
      <c r="C76" s="477"/>
      <c r="D76" s="477" t="str">
        <f>IF(C76&gt;0,VLOOKUP(C76,女子登録情報!$A$2:$H$2000,2,0),"")</f>
        <v/>
      </c>
      <c r="E76" s="478" t="str">
        <f>IF(C76&gt;0,VLOOKUP(C76,女子登録情報!$A$2:$H$2000,3,0),"")</f>
        <v/>
      </c>
      <c r="F76" s="479"/>
      <c r="G76" s="477" t="str">
        <f>IF(C76&gt;0,VLOOKUP(C76,女子登録情報!$A$2:$H$2000,4,0),"")</f>
        <v/>
      </c>
      <c r="H76" s="477" t="str">
        <f>IF(C76&gt;0,VLOOKUP(C76,女子登録情報!$A$2:$H$2000,8,0),"")</f>
        <v/>
      </c>
      <c r="I76" s="481" t="str">
        <f>IF(C76&gt;0,VLOOKUP(C76,女子登録情報!$A$2:$H$2000,5,0),"")</f>
        <v/>
      </c>
      <c r="J76" s="53"/>
      <c r="L76" s="55"/>
    </row>
    <row r="77" spans="1:12" s="17" customFormat="1" ht="18.75" hidden="1" customHeight="1">
      <c r="A77" s="4"/>
      <c r="B77" s="444"/>
      <c r="C77" s="439"/>
      <c r="D77" s="439"/>
      <c r="E77" s="422"/>
      <c r="F77" s="480"/>
      <c r="G77" s="439"/>
      <c r="H77" s="439"/>
      <c r="I77" s="427"/>
      <c r="J77" s="53"/>
      <c r="L77" s="55"/>
    </row>
    <row r="78" spans="1:12" s="17" customFormat="1" ht="18.75" hidden="1" customHeight="1">
      <c r="A78" s="4"/>
      <c r="B78" s="487">
        <v>2</v>
      </c>
      <c r="C78" s="488"/>
      <c r="D78" s="488" t="str">
        <f>IF(C78,VLOOKUP(C78,女子登録情報!$A$2:$H$2000,2,0),"")</f>
        <v/>
      </c>
      <c r="E78" s="419" t="str">
        <f>IF(C78&gt;0,VLOOKUP(C78,女子登録情報!$A$2:$H$2000,3,0),"")</f>
        <v/>
      </c>
      <c r="F78" s="489"/>
      <c r="G78" s="488" t="str">
        <f>IF(C78&gt;0,VLOOKUP(C78,女子登録情報!$A$2:$H$2000,4,0),"")</f>
        <v/>
      </c>
      <c r="H78" s="488" t="str">
        <f>IF(C78&gt;0,VLOOKUP(C78,女子登録情報!$A$2:$H$2000,8,0),"")</f>
        <v/>
      </c>
      <c r="I78" s="449" t="str">
        <f>IF(C78&gt;0,VLOOKUP(C78,女子登録情報!$A$2:$H$2000,5,0),"")</f>
        <v/>
      </c>
      <c r="J78" s="53"/>
      <c r="L78" s="55"/>
    </row>
    <row r="79" spans="1:12" s="17" customFormat="1" ht="18.75" hidden="1" customHeight="1">
      <c r="A79" s="4"/>
      <c r="B79" s="444"/>
      <c r="C79" s="439"/>
      <c r="D79" s="439"/>
      <c r="E79" s="422"/>
      <c r="F79" s="480"/>
      <c r="G79" s="439"/>
      <c r="H79" s="439"/>
      <c r="I79" s="427"/>
      <c r="J79" s="53"/>
      <c r="L79" s="55"/>
    </row>
    <row r="80" spans="1:12" s="17" customFormat="1" ht="18.75" hidden="1" customHeight="1">
      <c r="A80" s="4"/>
      <c r="B80" s="487">
        <v>3</v>
      </c>
      <c r="C80" s="488"/>
      <c r="D80" s="488" t="str">
        <f>IF(C80,VLOOKUP(C80,女子登録情報!$A$2:$H$2000,2,0),"")</f>
        <v/>
      </c>
      <c r="E80" s="419" t="str">
        <f>IF(C80&gt;0,VLOOKUP(C80,女子登録情報!$A$2:$H$2000,3,0),"")</f>
        <v/>
      </c>
      <c r="F80" s="489"/>
      <c r="G80" s="488" t="str">
        <f>IF(C80&gt;0,VLOOKUP(C80,女子登録情報!$A$2:$H$2000,4,0),"")</f>
        <v/>
      </c>
      <c r="H80" s="488" t="str">
        <f>IF(C80&gt;0,VLOOKUP(C80,女子登録情報!$A$2:$H$2000,8,0),"")</f>
        <v/>
      </c>
      <c r="I80" s="449" t="str">
        <f>IF(C80&gt;0,VLOOKUP(C80,女子登録情報!$A$2:$H$2000,5,0),"")</f>
        <v/>
      </c>
      <c r="J80" s="53"/>
      <c r="L80" s="55"/>
    </row>
    <row r="81" spans="1:12" s="17" customFormat="1" ht="18.75" hidden="1" customHeight="1">
      <c r="A81" s="4"/>
      <c r="B81" s="444"/>
      <c r="C81" s="439"/>
      <c r="D81" s="439"/>
      <c r="E81" s="422"/>
      <c r="F81" s="480"/>
      <c r="G81" s="439"/>
      <c r="H81" s="439"/>
      <c r="I81" s="427"/>
      <c r="J81" s="53"/>
      <c r="L81" s="55"/>
    </row>
    <row r="82" spans="1:12" s="17" customFormat="1" ht="18.75" hidden="1" customHeight="1">
      <c r="A82" s="4"/>
      <c r="B82" s="487">
        <v>4</v>
      </c>
      <c r="C82" s="488"/>
      <c r="D82" s="488" t="str">
        <f>IF(C82,VLOOKUP(C82,女子登録情報!$A$2:$H$2000,2,0),"")</f>
        <v/>
      </c>
      <c r="E82" s="419" t="str">
        <f>IF(C82&gt;0,VLOOKUP(C82,女子登録情報!$A$2:$H$2000,3,0),"")</f>
        <v/>
      </c>
      <c r="F82" s="489"/>
      <c r="G82" s="488" t="str">
        <f>IF(C82&gt;0,VLOOKUP(C82,女子登録情報!$A$2:$H$2000,4,0),"")</f>
        <v/>
      </c>
      <c r="H82" s="488" t="str">
        <f>IF(C82&gt;0,VLOOKUP(C82,女子登録情報!$A$2:$H$2000,8,0),"")</f>
        <v/>
      </c>
      <c r="I82" s="449" t="str">
        <f>IF(C82&gt;0,VLOOKUP(C82,女子登録情報!$A$2:$H$2000,5,0),"")</f>
        <v/>
      </c>
      <c r="J82" s="53"/>
      <c r="L82" s="55"/>
    </row>
    <row r="83" spans="1:12" s="17" customFormat="1" ht="18.75" hidden="1" customHeight="1">
      <c r="A83" s="4"/>
      <c r="B83" s="444"/>
      <c r="C83" s="439"/>
      <c r="D83" s="439"/>
      <c r="E83" s="422"/>
      <c r="F83" s="480"/>
      <c r="G83" s="439"/>
      <c r="H83" s="439"/>
      <c r="I83" s="427"/>
      <c r="J83" s="53"/>
      <c r="L83" s="55"/>
    </row>
    <row r="84" spans="1:12" s="17" customFormat="1" ht="18.75" hidden="1" customHeight="1">
      <c r="A84" s="4"/>
      <c r="B84" s="487">
        <v>5</v>
      </c>
      <c r="C84" s="488"/>
      <c r="D84" s="488" t="str">
        <f>IF(C84,VLOOKUP(C84,女子登録情報!$A$2:$H$2000,2,0),"")</f>
        <v/>
      </c>
      <c r="E84" s="419" t="str">
        <f>IF(C84&gt;0,VLOOKUP(C84,女子登録情報!$A$2:$H$2000,3,0),"")</f>
        <v/>
      </c>
      <c r="F84" s="489"/>
      <c r="G84" s="488" t="str">
        <f>IF(C84&gt;0,VLOOKUP(C84,女子登録情報!$A$2:$H$2000,4,0),"")</f>
        <v/>
      </c>
      <c r="H84" s="488" t="str">
        <f>IF(C84&gt;0,VLOOKUP(C84,女子登録情報!$A$2:$H$2000,8,0),"")</f>
        <v/>
      </c>
      <c r="I84" s="449" t="str">
        <f>IF(C84&gt;0,VLOOKUP(C84,女子登録情報!$A$2:$H$2000,5,0),"")</f>
        <v/>
      </c>
      <c r="J84" s="53"/>
      <c r="L84" s="55"/>
    </row>
    <row r="85" spans="1:12" s="17" customFormat="1" ht="18.75" hidden="1" customHeight="1">
      <c r="A85" s="4"/>
      <c r="B85" s="444"/>
      <c r="C85" s="439"/>
      <c r="D85" s="439"/>
      <c r="E85" s="422"/>
      <c r="F85" s="480"/>
      <c r="G85" s="439"/>
      <c r="H85" s="439"/>
      <c r="I85" s="427"/>
      <c r="J85" s="53"/>
      <c r="L85" s="55"/>
    </row>
    <row r="86" spans="1:12" s="17" customFormat="1" ht="18.75" hidden="1" customHeight="1">
      <c r="A86" s="4"/>
      <c r="B86" s="487">
        <v>6</v>
      </c>
      <c r="C86" s="488"/>
      <c r="D86" s="488" t="str">
        <f>IF(C86,VLOOKUP(C86,女子登録情報!$A$2:$H$2000,2,0),"")</f>
        <v/>
      </c>
      <c r="E86" s="419" t="str">
        <f>IF(C86&gt;0,VLOOKUP(C86,女子登録情報!$A$2:$H$2000,3,0),"")</f>
        <v/>
      </c>
      <c r="F86" s="489"/>
      <c r="G86" s="488" t="str">
        <f>IF(C86&gt;0,VLOOKUP(C86,女子登録情報!$A$2:$H$2000,4,0),"")</f>
        <v/>
      </c>
      <c r="H86" s="488" t="str">
        <f>IF(C86&gt;0,VLOOKUP(C86,女子登録情報!$A$2:$H$2000,8,0),"")</f>
        <v/>
      </c>
      <c r="I86" s="449" t="str">
        <f>IF(C86&gt;0,VLOOKUP(C86,女子登録情報!$A$2:$H$2000,5,0),"")</f>
        <v/>
      </c>
      <c r="J86" s="53"/>
      <c r="L86" s="55"/>
    </row>
    <row r="87" spans="1:12" s="17" customFormat="1" ht="19.5" hidden="1" customHeight="1" thickBot="1">
      <c r="A87" s="4"/>
      <c r="B87" s="490"/>
      <c r="C87" s="470"/>
      <c r="D87" s="470"/>
      <c r="E87" s="491"/>
      <c r="F87" s="492"/>
      <c r="G87" s="470"/>
      <c r="H87" s="470"/>
      <c r="I87" s="450"/>
      <c r="J87" s="53"/>
      <c r="L87" s="55"/>
    </row>
    <row r="88" spans="1:12" s="17" customFormat="1" ht="18.75" hidden="1">
      <c r="A88" s="4"/>
      <c r="B88" s="460" t="s">
        <v>1239</v>
      </c>
      <c r="C88" s="461"/>
      <c r="D88" s="461"/>
      <c r="E88" s="461"/>
      <c r="F88" s="461"/>
      <c r="G88" s="461"/>
      <c r="H88" s="461"/>
      <c r="I88" s="462"/>
      <c r="J88" s="53"/>
      <c r="L88" s="55"/>
    </row>
    <row r="89" spans="1:12" s="17" customFormat="1" ht="18.75" hidden="1">
      <c r="A89" s="4"/>
      <c r="B89" s="463"/>
      <c r="C89" s="464"/>
      <c r="D89" s="464"/>
      <c r="E89" s="464"/>
      <c r="F89" s="464"/>
      <c r="G89" s="464"/>
      <c r="H89" s="464"/>
      <c r="I89" s="465"/>
      <c r="J89" s="53"/>
      <c r="L89" s="55"/>
    </row>
    <row r="90" spans="1:12" s="17" customFormat="1" ht="19.5" hidden="1" thickBot="1">
      <c r="A90" s="4"/>
      <c r="B90" s="466"/>
      <c r="C90" s="467"/>
      <c r="D90" s="467"/>
      <c r="E90" s="467"/>
      <c r="F90" s="467"/>
      <c r="G90" s="467"/>
      <c r="H90" s="467"/>
      <c r="I90" s="468"/>
      <c r="J90" s="53"/>
      <c r="L90" s="55"/>
    </row>
    <row r="91" spans="1:12" s="17" customFormat="1" ht="18.75" hidden="1">
      <c r="A91" s="54"/>
      <c r="B91" s="54"/>
      <c r="C91" s="54"/>
      <c r="D91" s="54"/>
      <c r="E91" s="54"/>
      <c r="F91" s="54"/>
      <c r="G91" s="54"/>
      <c r="H91" s="54"/>
      <c r="I91" s="54"/>
      <c r="J91" s="59"/>
      <c r="L91" s="55"/>
    </row>
    <row r="92" spans="1:12" s="17" customFormat="1" ht="19.5" hidden="1" thickBot="1">
      <c r="A92" s="4"/>
      <c r="B92" s="4"/>
      <c r="C92" s="4"/>
      <c r="D92" s="4"/>
      <c r="E92" s="4"/>
      <c r="F92" s="4"/>
      <c r="G92" s="4"/>
      <c r="H92" s="4"/>
      <c r="I92" s="4"/>
      <c r="J92" s="57" t="s">
        <v>1258</v>
      </c>
      <c r="L92" s="55"/>
    </row>
    <row r="93" spans="1:12" s="17" customFormat="1" ht="18.75" hidden="1" customHeight="1">
      <c r="A93" s="4"/>
      <c r="B93" s="498" t="str">
        <f>CONCATENATE('加盟校情報&amp;大会設定'!$G$5,'加盟校情報&amp;大会設定'!$H$5,'加盟校情報&amp;大会設定'!$I$5,'加盟校情報&amp;大会設定'!$J$5,)&amp;"　女子4×100mR"</f>
        <v>第45回東海学生陸上競技秋季選手権大会　女子4×100mR</v>
      </c>
      <c r="C93" s="499"/>
      <c r="D93" s="499"/>
      <c r="E93" s="499"/>
      <c r="F93" s="499"/>
      <c r="G93" s="499"/>
      <c r="H93" s="499"/>
      <c r="I93" s="500"/>
      <c r="J93" s="53"/>
      <c r="L93" s="55"/>
    </row>
    <row r="94" spans="1:12" s="17" customFormat="1" ht="19.5" hidden="1" customHeight="1" thickBot="1">
      <c r="A94" s="4"/>
      <c r="B94" s="501"/>
      <c r="C94" s="502"/>
      <c r="D94" s="502"/>
      <c r="E94" s="502"/>
      <c r="F94" s="502"/>
      <c r="G94" s="502"/>
      <c r="H94" s="502"/>
      <c r="I94" s="503"/>
      <c r="J94" s="53"/>
      <c r="L94" s="55"/>
    </row>
    <row r="95" spans="1:12" s="17" customFormat="1" ht="18.75" hidden="1">
      <c r="A95" s="4"/>
      <c r="B95" s="408" t="s">
        <v>1243</v>
      </c>
      <c r="C95" s="409"/>
      <c r="D95" s="446" t="str">
        <f>IF(基本情報登録!$D$6&gt;0,基本情報登録!$D$6,"")</f>
        <v/>
      </c>
      <c r="E95" s="447"/>
      <c r="F95" s="447"/>
      <c r="G95" s="447"/>
      <c r="H95" s="448"/>
      <c r="I95" s="58" t="s">
        <v>1277</v>
      </c>
      <c r="J95" s="53"/>
      <c r="L95" s="55"/>
    </row>
    <row r="96" spans="1:12" s="17" customFormat="1" ht="18.75" hidden="1" customHeight="1">
      <c r="A96" s="4"/>
      <c r="B96" s="415" t="s">
        <v>1</v>
      </c>
      <c r="C96" s="416"/>
      <c r="D96" s="451" t="str">
        <f>IF(基本情報登録!$D$8&gt;0,基本情報登録!$D$8,"")</f>
        <v/>
      </c>
      <c r="E96" s="452"/>
      <c r="F96" s="452"/>
      <c r="G96" s="452"/>
      <c r="H96" s="453"/>
      <c r="I96" s="449"/>
      <c r="J96" s="53"/>
      <c r="L96" s="55"/>
    </row>
    <row r="97" spans="1:12" s="17" customFormat="1" ht="19.5" hidden="1" customHeight="1" thickBot="1">
      <c r="A97" s="4"/>
      <c r="B97" s="425"/>
      <c r="C97" s="426"/>
      <c r="D97" s="454"/>
      <c r="E97" s="455"/>
      <c r="F97" s="455"/>
      <c r="G97" s="455"/>
      <c r="H97" s="456"/>
      <c r="I97" s="450"/>
      <c r="J97" s="53"/>
      <c r="L97" s="55"/>
    </row>
    <row r="98" spans="1:12" s="17" customFormat="1" ht="18.75" hidden="1">
      <c r="A98" s="4"/>
      <c r="B98" s="408" t="s">
        <v>6406</v>
      </c>
      <c r="C98" s="409"/>
      <c r="D98" s="410"/>
      <c r="E98" s="411"/>
      <c r="F98" s="411"/>
      <c r="G98" s="411"/>
      <c r="H98" s="411"/>
      <c r="I98" s="412"/>
      <c r="J98" s="53"/>
      <c r="L98" s="55"/>
    </row>
    <row r="99" spans="1:12" s="17" customFormat="1" ht="18.75" hidden="1">
      <c r="A99" s="4"/>
      <c r="B99" s="43"/>
      <c r="C99" s="44"/>
      <c r="D99" s="45"/>
      <c r="E99" s="413" t="str">
        <f>TEXT(D98,"00000")</f>
        <v>00000</v>
      </c>
      <c r="F99" s="413"/>
      <c r="G99" s="413"/>
      <c r="H99" s="413"/>
      <c r="I99" s="414"/>
      <c r="J99" s="53"/>
      <c r="L99" s="55"/>
    </row>
    <row r="100" spans="1:12" s="17" customFormat="1" ht="18.75" hidden="1" customHeight="1">
      <c r="A100" s="4"/>
      <c r="B100" s="415" t="s">
        <v>26</v>
      </c>
      <c r="C100" s="416"/>
      <c r="D100" s="419"/>
      <c r="E100" s="420"/>
      <c r="F100" s="420"/>
      <c r="G100" s="420"/>
      <c r="H100" s="420"/>
      <c r="I100" s="421"/>
      <c r="J100" s="53"/>
      <c r="L100" s="55"/>
    </row>
    <row r="101" spans="1:12" s="17" customFormat="1" ht="18.75" hidden="1" customHeight="1">
      <c r="A101" s="4"/>
      <c r="B101" s="417"/>
      <c r="C101" s="418"/>
      <c r="D101" s="422"/>
      <c r="E101" s="423"/>
      <c r="F101" s="423"/>
      <c r="G101" s="423"/>
      <c r="H101" s="423"/>
      <c r="I101" s="424"/>
      <c r="J101" s="53"/>
      <c r="L101" s="55"/>
    </row>
    <row r="102" spans="1:12" s="17" customFormat="1" ht="19.5" hidden="1" thickBot="1">
      <c r="A102" s="4"/>
      <c r="B102" s="482" t="s">
        <v>1235</v>
      </c>
      <c r="C102" s="483"/>
      <c r="D102" s="484"/>
      <c r="E102" s="485"/>
      <c r="F102" s="485"/>
      <c r="G102" s="485"/>
      <c r="H102" s="485"/>
      <c r="I102" s="486"/>
      <c r="J102" s="53"/>
      <c r="L102" s="55"/>
    </row>
    <row r="103" spans="1:12" s="17" customFormat="1" ht="18.75" hidden="1">
      <c r="A103" s="4"/>
      <c r="B103" s="471" t="s">
        <v>1236</v>
      </c>
      <c r="C103" s="472"/>
      <c r="D103" s="472"/>
      <c r="E103" s="472"/>
      <c r="F103" s="472"/>
      <c r="G103" s="472"/>
      <c r="H103" s="472"/>
      <c r="I103" s="473"/>
      <c r="J103" s="53"/>
      <c r="L103" s="55"/>
    </row>
    <row r="104" spans="1:12" s="17" customFormat="1" ht="19.5" hidden="1" thickBot="1">
      <c r="A104" s="4"/>
      <c r="B104" s="46" t="s">
        <v>1240</v>
      </c>
      <c r="C104" s="47" t="s">
        <v>16</v>
      </c>
      <c r="D104" s="47" t="s">
        <v>1241</v>
      </c>
      <c r="E104" s="474" t="s">
        <v>1237</v>
      </c>
      <c r="F104" s="475"/>
      <c r="G104" s="47" t="s">
        <v>1242</v>
      </c>
      <c r="H104" s="47" t="s">
        <v>47</v>
      </c>
      <c r="I104" s="48" t="s">
        <v>1238</v>
      </c>
      <c r="J104" s="53"/>
      <c r="L104" s="55"/>
    </row>
    <row r="105" spans="1:12" s="17" customFormat="1" ht="19.5" hidden="1" customHeight="1" thickTop="1">
      <c r="A105" s="4"/>
      <c r="B105" s="476">
        <v>1</v>
      </c>
      <c r="C105" s="477"/>
      <c r="D105" s="477" t="str">
        <f>IF(C105&gt;0,VLOOKUP(C105,女子登録情報!$A$2:$H$2000,2,0),"")</f>
        <v/>
      </c>
      <c r="E105" s="478" t="str">
        <f>IF(C105&gt;0,VLOOKUP(C105,女子登録情報!$A$2:$H$2000,3,0),"")</f>
        <v/>
      </c>
      <c r="F105" s="479"/>
      <c r="G105" s="477" t="str">
        <f>IF(C105&gt;0,VLOOKUP(C105,女子登録情報!$A$2:$H$2000,4,0),"")</f>
        <v/>
      </c>
      <c r="H105" s="477" t="str">
        <f>IF(C105&gt;0,VLOOKUP(C105,女子登録情報!$A$2:$H$2000,8,0),"")</f>
        <v/>
      </c>
      <c r="I105" s="481" t="str">
        <f>IF(C105&gt;0,VLOOKUP(C105,女子登録情報!$A$2:$H$2000,5,0),"")</f>
        <v/>
      </c>
      <c r="J105" s="53"/>
      <c r="L105" s="55"/>
    </row>
    <row r="106" spans="1:12" s="17" customFormat="1" ht="18.75" hidden="1" customHeight="1">
      <c r="A106" s="4"/>
      <c r="B106" s="444"/>
      <c r="C106" s="439"/>
      <c r="D106" s="439"/>
      <c r="E106" s="422"/>
      <c r="F106" s="480"/>
      <c r="G106" s="439"/>
      <c r="H106" s="439"/>
      <c r="I106" s="427"/>
      <c r="J106" s="53"/>
      <c r="L106" s="55"/>
    </row>
    <row r="107" spans="1:12" s="17" customFormat="1" ht="18.75" hidden="1" customHeight="1">
      <c r="A107" s="4"/>
      <c r="B107" s="487">
        <v>2</v>
      </c>
      <c r="C107" s="488"/>
      <c r="D107" s="488" t="str">
        <f>IF(C107,VLOOKUP(C107,女子登録情報!$A$2:$H$2000,2,0),"")</f>
        <v/>
      </c>
      <c r="E107" s="419" t="str">
        <f>IF(C107&gt;0,VLOOKUP(C107,女子登録情報!$A$2:$H$2000,3,0),"")</f>
        <v/>
      </c>
      <c r="F107" s="489"/>
      <c r="G107" s="488" t="str">
        <f>IF(C107&gt;0,VLOOKUP(C107,女子登録情報!$A$2:$H$2000,4,0),"")</f>
        <v/>
      </c>
      <c r="H107" s="488" t="str">
        <f>IF(C107&gt;0,VLOOKUP(C107,女子登録情報!$A$2:$H$2000,8,0),"")</f>
        <v/>
      </c>
      <c r="I107" s="449" t="str">
        <f>IF(C107&gt;0,VLOOKUP(C107,女子登録情報!$A$2:$H$2000,5,0),"")</f>
        <v/>
      </c>
      <c r="J107" s="53"/>
      <c r="L107" s="55"/>
    </row>
    <row r="108" spans="1:12" s="17" customFormat="1" ht="18.75" hidden="1" customHeight="1">
      <c r="A108" s="4"/>
      <c r="B108" s="444"/>
      <c r="C108" s="439"/>
      <c r="D108" s="439"/>
      <c r="E108" s="422"/>
      <c r="F108" s="480"/>
      <c r="G108" s="439"/>
      <c r="H108" s="439"/>
      <c r="I108" s="427"/>
      <c r="J108" s="53"/>
      <c r="L108" s="55"/>
    </row>
    <row r="109" spans="1:12" s="17" customFormat="1" ht="18.75" hidden="1" customHeight="1">
      <c r="A109" s="4"/>
      <c r="B109" s="487">
        <v>3</v>
      </c>
      <c r="C109" s="488"/>
      <c r="D109" s="488" t="str">
        <f>IF(C109,VLOOKUP(C109,女子登録情報!$A$2:$H$2000,2,0),"")</f>
        <v/>
      </c>
      <c r="E109" s="419" t="str">
        <f>IF(C109&gt;0,VLOOKUP(C109,女子登録情報!$A$2:$H$2000,3,0),"")</f>
        <v/>
      </c>
      <c r="F109" s="489"/>
      <c r="G109" s="488" t="str">
        <f>IF(C109&gt;0,VLOOKUP(C109,女子登録情報!$A$2:$H$2000,4,0),"")</f>
        <v/>
      </c>
      <c r="H109" s="488" t="str">
        <f>IF(C109&gt;0,VLOOKUP(C109,女子登録情報!$A$2:$H$2000,8,0),"")</f>
        <v/>
      </c>
      <c r="I109" s="449" t="str">
        <f>IF(C109&gt;0,VLOOKUP(C109,女子登録情報!$A$2:$H$2000,5,0),"")</f>
        <v/>
      </c>
      <c r="J109" s="53"/>
      <c r="L109" s="55"/>
    </row>
    <row r="110" spans="1:12" s="17" customFormat="1" ht="18.75" hidden="1" customHeight="1">
      <c r="A110" s="4"/>
      <c r="B110" s="444"/>
      <c r="C110" s="439"/>
      <c r="D110" s="439"/>
      <c r="E110" s="422"/>
      <c r="F110" s="480"/>
      <c r="G110" s="439"/>
      <c r="H110" s="439"/>
      <c r="I110" s="427"/>
      <c r="J110" s="53"/>
      <c r="L110" s="55"/>
    </row>
    <row r="111" spans="1:12" s="17" customFormat="1" ht="18.75" hidden="1" customHeight="1">
      <c r="A111" s="4"/>
      <c r="B111" s="487">
        <v>4</v>
      </c>
      <c r="C111" s="488"/>
      <c r="D111" s="488" t="str">
        <f>IF(C111,VLOOKUP(C111,女子登録情報!$A$2:$H$2000,2,0),"")</f>
        <v/>
      </c>
      <c r="E111" s="419" t="str">
        <f>IF(C111&gt;0,VLOOKUP(C111,女子登録情報!$A$2:$H$2000,3,0),"")</f>
        <v/>
      </c>
      <c r="F111" s="489"/>
      <c r="G111" s="488" t="str">
        <f>IF(C111&gt;0,VLOOKUP(C111,女子登録情報!$A$2:$H$2000,4,0),"")</f>
        <v/>
      </c>
      <c r="H111" s="488" t="str">
        <f>IF(C111&gt;0,VLOOKUP(C111,女子登録情報!$A$2:$H$2000,8,0),"")</f>
        <v/>
      </c>
      <c r="I111" s="449" t="str">
        <f>IF(C111&gt;0,VLOOKUP(C111,女子登録情報!$A$2:$H$2000,5,0),"")</f>
        <v/>
      </c>
      <c r="J111" s="53"/>
      <c r="L111" s="55"/>
    </row>
    <row r="112" spans="1:12" s="17" customFormat="1" ht="18.75" hidden="1" customHeight="1">
      <c r="A112" s="4"/>
      <c r="B112" s="444"/>
      <c r="C112" s="439"/>
      <c r="D112" s="439"/>
      <c r="E112" s="422"/>
      <c r="F112" s="480"/>
      <c r="G112" s="439"/>
      <c r="H112" s="439"/>
      <c r="I112" s="427"/>
      <c r="J112" s="53"/>
      <c r="L112" s="55"/>
    </row>
    <row r="113" spans="1:12" s="17" customFormat="1" ht="18.75" hidden="1" customHeight="1">
      <c r="A113" s="4"/>
      <c r="B113" s="487">
        <v>5</v>
      </c>
      <c r="C113" s="488"/>
      <c r="D113" s="488" t="str">
        <f>IF(C113,VLOOKUP(C113,女子登録情報!$A$2:$H$2000,2,0),"")</f>
        <v/>
      </c>
      <c r="E113" s="419" t="str">
        <f>IF(C113&gt;0,VLOOKUP(C113,女子登録情報!$A$2:$H$2000,3,0),"")</f>
        <v/>
      </c>
      <c r="F113" s="489"/>
      <c r="G113" s="488" t="str">
        <f>IF(C113&gt;0,VLOOKUP(C113,女子登録情報!$A$2:$H$2000,4,0),"")</f>
        <v/>
      </c>
      <c r="H113" s="488" t="str">
        <f>IF(C113&gt;0,VLOOKUP(C113,女子登録情報!$A$2:$H$2000,8,0),"")</f>
        <v/>
      </c>
      <c r="I113" s="449" t="str">
        <f>IF(C113&gt;0,VLOOKUP(C113,女子登録情報!$A$2:$H$2000,5,0),"")</f>
        <v/>
      </c>
      <c r="J113" s="53"/>
      <c r="L113" s="55"/>
    </row>
    <row r="114" spans="1:12" s="17" customFormat="1" ht="18.75" hidden="1" customHeight="1">
      <c r="A114" s="4"/>
      <c r="B114" s="444"/>
      <c r="C114" s="439"/>
      <c r="D114" s="439"/>
      <c r="E114" s="422"/>
      <c r="F114" s="480"/>
      <c r="G114" s="439"/>
      <c r="H114" s="439"/>
      <c r="I114" s="427"/>
      <c r="J114" s="53"/>
      <c r="L114" s="55"/>
    </row>
    <row r="115" spans="1:12" s="17" customFormat="1" ht="18.75" hidden="1" customHeight="1">
      <c r="A115" s="4"/>
      <c r="B115" s="487">
        <v>6</v>
      </c>
      <c r="C115" s="488"/>
      <c r="D115" s="488" t="str">
        <f>IF(C115,VLOOKUP(C115,女子登録情報!$A$2:$H$2000,2,0),"")</f>
        <v/>
      </c>
      <c r="E115" s="419" t="str">
        <f>IF(C115&gt;0,VLOOKUP(C115,女子登録情報!$A$2:$H$2000,3,0),"")</f>
        <v/>
      </c>
      <c r="F115" s="489"/>
      <c r="G115" s="488" t="str">
        <f>IF(C115&gt;0,VLOOKUP(C115,女子登録情報!$A$2:$H$2000,4,0),"")</f>
        <v/>
      </c>
      <c r="H115" s="488" t="str">
        <f>IF(C115&gt;0,VLOOKUP(C115,女子登録情報!$A$2:$H$2000,8,0),"")</f>
        <v/>
      </c>
      <c r="I115" s="449" t="str">
        <f>IF(C115&gt;0,VLOOKUP(C115,女子登録情報!$A$2:$H$2000,5,0),"")</f>
        <v/>
      </c>
      <c r="J115" s="53"/>
      <c r="L115" s="55"/>
    </row>
    <row r="116" spans="1:12" s="17" customFormat="1" ht="19.5" hidden="1" customHeight="1" thickBot="1">
      <c r="A116" s="4"/>
      <c r="B116" s="490"/>
      <c r="C116" s="470"/>
      <c r="D116" s="470"/>
      <c r="E116" s="491"/>
      <c r="F116" s="492"/>
      <c r="G116" s="470"/>
      <c r="H116" s="470"/>
      <c r="I116" s="450"/>
      <c r="J116" s="53"/>
      <c r="L116" s="55"/>
    </row>
    <row r="117" spans="1:12" s="17" customFormat="1" ht="18.75" hidden="1">
      <c r="A117" s="4"/>
      <c r="B117" s="460" t="s">
        <v>1239</v>
      </c>
      <c r="C117" s="461"/>
      <c r="D117" s="461"/>
      <c r="E117" s="461"/>
      <c r="F117" s="461"/>
      <c r="G117" s="461"/>
      <c r="H117" s="461"/>
      <c r="I117" s="462"/>
      <c r="J117" s="53"/>
      <c r="L117" s="55"/>
    </row>
    <row r="118" spans="1:12" s="17" customFormat="1" ht="18.75" hidden="1">
      <c r="A118" s="4"/>
      <c r="B118" s="463"/>
      <c r="C118" s="464"/>
      <c r="D118" s="464"/>
      <c r="E118" s="464"/>
      <c r="F118" s="464"/>
      <c r="G118" s="464"/>
      <c r="H118" s="464"/>
      <c r="I118" s="465"/>
      <c r="J118" s="53"/>
      <c r="L118" s="55"/>
    </row>
    <row r="119" spans="1:12" s="17" customFormat="1" ht="19.5" hidden="1" thickBot="1">
      <c r="A119" s="4"/>
      <c r="B119" s="466"/>
      <c r="C119" s="467"/>
      <c r="D119" s="467"/>
      <c r="E119" s="467"/>
      <c r="F119" s="467"/>
      <c r="G119" s="467"/>
      <c r="H119" s="467"/>
      <c r="I119" s="468"/>
      <c r="J119" s="53"/>
      <c r="L119" s="55"/>
    </row>
    <row r="120" spans="1:12" s="17" customFormat="1" ht="18.75" hidden="1">
      <c r="A120" s="54"/>
      <c r="B120" s="54"/>
      <c r="C120" s="54"/>
      <c r="D120" s="54"/>
      <c r="E120" s="54"/>
      <c r="F120" s="54"/>
      <c r="G120" s="54"/>
      <c r="H120" s="54"/>
      <c r="I120" s="54"/>
      <c r="J120" s="59"/>
      <c r="L120" s="55"/>
    </row>
    <row r="121" spans="1:12" s="17" customFormat="1" ht="19.5" hidden="1" thickBot="1">
      <c r="A121" s="4"/>
      <c r="B121" s="4"/>
      <c r="C121" s="4"/>
      <c r="D121" s="4"/>
      <c r="E121" s="4"/>
      <c r="F121" s="4"/>
      <c r="G121" s="4"/>
      <c r="H121" s="4"/>
      <c r="I121" s="4"/>
      <c r="J121" s="57" t="s">
        <v>1259</v>
      </c>
      <c r="L121" s="55"/>
    </row>
    <row r="122" spans="1:12" s="17" customFormat="1" ht="18.75" hidden="1" customHeight="1">
      <c r="A122" s="4"/>
      <c r="B122" s="498" t="str">
        <f>CONCATENATE('加盟校情報&amp;大会設定'!$G$5,'加盟校情報&amp;大会設定'!$H$5,'加盟校情報&amp;大会設定'!$I$5,'加盟校情報&amp;大会設定'!$J$5,)&amp;"　女子4×100mR"</f>
        <v>第45回東海学生陸上競技秋季選手権大会　女子4×100mR</v>
      </c>
      <c r="C122" s="499"/>
      <c r="D122" s="499"/>
      <c r="E122" s="499"/>
      <c r="F122" s="499"/>
      <c r="G122" s="499"/>
      <c r="H122" s="499"/>
      <c r="I122" s="500"/>
      <c r="J122" s="53"/>
      <c r="L122" s="55"/>
    </row>
    <row r="123" spans="1:12" s="17" customFormat="1" ht="19.5" hidden="1" customHeight="1" thickBot="1">
      <c r="A123" s="4"/>
      <c r="B123" s="501"/>
      <c r="C123" s="502"/>
      <c r="D123" s="502"/>
      <c r="E123" s="502"/>
      <c r="F123" s="502"/>
      <c r="G123" s="502"/>
      <c r="H123" s="502"/>
      <c r="I123" s="503"/>
      <c r="J123" s="53"/>
      <c r="L123" s="55"/>
    </row>
    <row r="124" spans="1:12" s="17" customFormat="1" ht="18.75" hidden="1">
      <c r="A124" s="4"/>
      <c r="B124" s="408" t="s">
        <v>1243</v>
      </c>
      <c r="C124" s="409"/>
      <c r="D124" s="446" t="str">
        <f>IF(基本情報登録!$D$6&gt;0,基本情報登録!$D$6,"")</f>
        <v/>
      </c>
      <c r="E124" s="447"/>
      <c r="F124" s="447"/>
      <c r="G124" s="447"/>
      <c r="H124" s="448"/>
      <c r="I124" s="58" t="s">
        <v>1277</v>
      </c>
      <c r="J124" s="53"/>
      <c r="L124" s="55"/>
    </row>
    <row r="125" spans="1:12" s="17" customFormat="1" ht="18.75" hidden="1" customHeight="1">
      <c r="A125" s="4"/>
      <c r="B125" s="415" t="s">
        <v>1</v>
      </c>
      <c r="C125" s="416"/>
      <c r="D125" s="451" t="str">
        <f>IF(基本情報登録!$D$8&gt;0,基本情報登録!$D$8,"")</f>
        <v/>
      </c>
      <c r="E125" s="452"/>
      <c r="F125" s="452"/>
      <c r="G125" s="452"/>
      <c r="H125" s="453"/>
      <c r="I125" s="449"/>
      <c r="J125" s="53"/>
      <c r="L125" s="55"/>
    </row>
    <row r="126" spans="1:12" s="17" customFormat="1" ht="19.5" hidden="1" customHeight="1" thickBot="1">
      <c r="A126" s="4"/>
      <c r="B126" s="425"/>
      <c r="C126" s="426"/>
      <c r="D126" s="454"/>
      <c r="E126" s="455"/>
      <c r="F126" s="455"/>
      <c r="G126" s="455"/>
      <c r="H126" s="456"/>
      <c r="I126" s="450"/>
      <c r="J126" s="53"/>
      <c r="L126" s="55"/>
    </row>
    <row r="127" spans="1:12" s="17" customFormat="1" ht="18.75" hidden="1">
      <c r="A127" s="4"/>
      <c r="B127" s="408" t="s">
        <v>6406</v>
      </c>
      <c r="C127" s="409"/>
      <c r="D127" s="410"/>
      <c r="E127" s="411"/>
      <c r="F127" s="411"/>
      <c r="G127" s="411"/>
      <c r="H127" s="411"/>
      <c r="I127" s="412"/>
      <c r="J127" s="53"/>
      <c r="L127" s="55"/>
    </row>
    <row r="128" spans="1:12" s="17" customFormat="1" ht="18.75" hidden="1">
      <c r="A128" s="4"/>
      <c r="B128" s="43"/>
      <c r="C128" s="44"/>
      <c r="D128" s="45"/>
      <c r="E128" s="413" t="str">
        <f>TEXT(D127,"00000")</f>
        <v>00000</v>
      </c>
      <c r="F128" s="413"/>
      <c r="G128" s="413"/>
      <c r="H128" s="413"/>
      <c r="I128" s="414"/>
      <c r="J128" s="53"/>
      <c r="L128" s="55"/>
    </row>
    <row r="129" spans="1:12" s="17" customFormat="1" ht="18.75" hidden="1" customHeight="1">
      <c r="A129" s="4"/>
      <c r="B129" s="415" t="s">
        <v>26</v>
      </c>
      <c r="C129" s="416"/>
      <c r="D129" s="419"/>
      <c r="E129" s="420"/>
      <c r="F129" s="420"/>
      <c r="G129" s="420"/>
      <c r="H129" s="420"/>
      <c r="I129" s="421"/>
      <c r="J129" s="53"/>
      <c r="L129" s="55"/>
    </row>
    <row r="130" spans="1:12" s="17" customFormat="1" ht="18.75" hidden="1" customHeight="1">
      <c r="A130" s="4"/>
      <c r="B130" s="417"/>
      <c r="C130" s="418"/>
      <c r="D130" s="422"/>
      <c r="E130" s="423"/>
      <c r="F130" s="423"/>
      <c r="G130" s="423"/>
      <c r="H130" s="423"/>
      <c r="I130" s="424"/>
      <c r="J130" s="53"/>
      <c r="L130" s="55"/>
    </row>
    <row r="131" spans="1:12" s="17" customFormat="1" ht="19.5" hidden="1" thickBot="1">
      <c r="A131" s="4"/>
      <c r="B131" s="482" t="s">
        <v>1235</v>
      </c>
      <c r="C131" s="483"/>
      <c r="D131" s="484"/>
      <c r="E131" s="485"/>
      <c r="F131" s="485"/>
      <c r="G131" s="485"/>
      <c r="H131" s="485"/>
      <c r="I131" s="486"/>
      <c r="J131" s="53"/>
      <c r="L131" s="55"/>
    </row>
    <row r="132" spans="1:12" s="17" customFormat="1" ht="18.75" hidden="1">
      <c r="A132" s="4"/>
      <c r="B132" s="471" t="s">
        <v>1236</v>
      </c>
      <c r="C132" s="472"/>
      <c r="D132" s="472"/>
      <c r="E132" s="472"/>
      <c r="F132" s="472"/>
      <c r="G132" s="472"/>
      <c r="H132" s="472"/>
      <c r="I132" s="473"/>
      <c r="J132" s="53"/>
      <c r="L132" s="55"/>
    </row>
    <row r="133" spans="1:12" s="17" customFormat="1" ht="19.5" hidden="1" thickBot="1">
      <c r="A133" s="4"/>
      <c r="B133" s="46" t="s">
        <v>1240</v>
      </c>
      <c r="C133" s="47" t="s">
        <v>16</v>
      </c>
      <c r="D133" s="47" t="s">
        <v>1241</v>
      </c>
      <c r="E133" s="474" t="s">
        <v>1237</v>
      </c>
      <c r="F133" s="475"/>
      <c r="G133" s="47" t="s">
        <v>1242</v>
      </c>
      <c r="H133" s="47" t="s">
        <v>47</v>
      </c>
      <c r="I133" s="48" t="s">
        <v>1238</v>
      </c>
      <c r="J133" s="53"/>
      <c r="L133" s="55"/>
    </row>
    <row r="134" spans="1:12" s="17" customFormat="1" ht="19.5" hidden="1" customHeight="1" thickTop="1">
      <c r="A134" s="4"/>
      <c r="B134" s="476">
        <v>1</v>
      </c>
      <c r="C134" s="477"/>
      <c r="D134" s="477" t="str">
        <f>IF(C134&gt;0,VLOOKUP(C134,女子登録情報!$A$2:$H$2000,2,0),"")</f>
        <v/>
      </c>
      <c r="E134" s="478" t="str">
        <f>IF(C134&gt;0,VLOOKUP(C134,女子登録情報!$A$2:$H$2000,3,0),"")</f>
        <v/>
      </c>
      <c r="F134" s="479"/>
      <c r="G134" s="477" t="str">
        <f>IF(C134&gt;0,VLOOKUP(C134,女子登録情報!$A$2:$H$2000,4,0),"")</f>
        <v/>
      </c>
      <c r="H134" s="477" t="str">
        <f>IF(C134&gt;0,VLOOKUP(C134,女子登録情報!$A$2:$H$2000,8,0),"")</f>
        <v/>
      </c>
      <c r="I134" s="481" t="str">
        <f>IF(C134&gt;0,VLOOKUP(C134,女子登録情報!$A$2:$H$2000,5,0),"")</f>
        <v/>
      </c>
      <c r="J134" s="53"/>
      <c r="L134" s="55"/>
    </row>
    <row r="135" spans="1:12" s="17" customFormat="1" ht="18.75" hidden="1" customHeight="1">
      <c r="A135" s="4"/>
      <c r="B135" s="444"/>
      <c r="C135" s="439"/>
      <c r="D135" s="439"/>
      <c r="E135" s="422"/>
      <c r="F135" s="480"/>
      <c r="G135" s="439"/>
      <c r="H135" s="439"/>
      <c r="I135" s="427"/>
      <c r="J135" s="53"/>
      <c r="L135" s="55"/>
    </row>
    <row r="136" spans="1:12" s="17" customFormat="1" ht="18.75" hidden="1" customHeight="1">
      <c r="A136" s="4"/>
      <c r="B136" s="487">
        <v>2</v>
      </c>
      <c r="C136" s="488"/>
      <c r="D136" s="488" t="str">
        <f>IF(C136,VLOOKUP(C136,女子登録情報!$A$2:$H$2000,2,0),"")</f>
        <v/>
      </c>
      <c r="E136" s="419" t="str">
        <f>IF(C136&gt;0,VLOOKUP(C136,女子登録情報!$A$2:$H$2000,3,0),"")</f>
        <v/>
      </c>
      <c r="F136" s="489"/>
      <c r="G136" s="488" t="str">
        <f>IF(C136&gt;0,VLOOKUP(C136,女子登録情報!$A$2:$H$2000,4,0),"")</f>
        <v/>
      </c>
      <c r="H136" s="488" t="str">
        <f>IF(C136&gt;0,VLOOKUP(C136,女子登録情報!$A$2:$H$2000,8,0),"")</f>
        <v/>
      </c>
      <c r="I136" s="449" t="str">
        <f>IF(C136&gt;0,VLOOKUP(C136,女子登録情報!$A$2:$H$2000,5,0),"")</f>
        <v/>
      </c>
      <c r="J136" s="53"/>
      <c r="L136" s="55"/>
    </row>
    <row r="137" spans="1:12" s="17" customFormat="1" ht="18.75" hidden="1" customHeight="1">
      <c r="A137" s="4"/>
      <c r="B137" s="444"/>
      <c r="C137" s="439"/>
      <c r="D137" s="439"/>
      <c r="E137" s="422"/>
      <c r="F137" s="480"/>
      <c r="G137" s="439"/>
      <c r="H137" s="439"/>
      <c r="I137" s="427"/>
      <c r="J137" s="53"/>
      <c r="L137" s="55"/>
    </row>
    <row r="138" spans="1:12" s="17" customFormat="1" ht="18.75" hidden="1" customHeight="1">
      <c r="A138" s="4"/>
      <c r="B138" s="487">
        <v>3</v>
      </c>
      <c r="C138" s="488"/>
      <c r="D138" s="488" t="str">
        <f>IF(C138,VLOOKUP(C138,女子登録情報!$A$2:$H$2000,2,0),"")</f>
        <v/>
      </c>
      <c r="E138" s="419" t="str">
        <f>IF(C138&gt;0,VLOOKUP(C138,女子登録情報!$A$2:$H$2000,3,0),"")</f>
        <v/>
      </c>
      <c r="F138" s="489"/>
      <c r="G138" s="488" t="str">
        <f>IF(C138&gt;0,VLOOKUP(C138,女子登録情報!$A$2:$H$2000,4,0),"")</f>
        <v/>
      </c>
      <c r="H138" s="488" t="str">
        <f>IF(C138&gt;0,VLOOKUP(C138,女子登録情報!$A$2:$H$2000,8,0),"")</f>
        <v/>
      </c>
      <c r="I138" s="449" t="str">
        <f>IF(C138&gt;0,VLOOKUP(C138,女子登録情報!$A$2:$H$2000,5,0),"")</f>
        <v/>
      </c>
      <c r="J138" s="53"/>
      <c r="L138" s="55"/>
    </row>
    <row r="139" spans="1:12" s="17" customFormat="1" ht="18.75" hidden="1" customHeight="1">
      <c r="A139" s="4"/>
      <c r="B139" s="444"/>
      <c r="C139" s="439"/>
      <c r="D139" s="439"/>
      <c r="E139" s="422"/>
      <c r="F139" s="480"/>
      <c r="G139" s="439"/>
      <c r="H139" s="439"/>
      <c r="I139" s="427"/>
      <c r="J139" s="53"/>
      <c r="L139" s="55"/>
    </row>
    <row r="140" spans="1:12" s="17" customFormat="1" ht="18.75" hidden="1" customHeight="1">
      <c r="A140" s="4"/>
      <c r="B140" s="487">
        <v>4</v>
      </c>
      <c r="C140" s="488"/>
      <c r="D140" s="488" t="str">
        <f>IF(C140,VLOOKUP(C140,女子登録情報!$A$2:$H$2000,2,0),"")</f>
        <v/>
      </c>
      <c r="E140" s="419" t="str">
        <f>IF(C140&gt;0,VLOOKUP(C140,女子登録情報!$A$2:$H$2000,3,0),"")</f>
        <v/>
      </c>
      <c r="F140" s="489"/>
      <c r="G140" s="488" t="str">
        <f>IF(C140&gt;0,VLOOKUP(C140,女子登録情報!$A$2:$H$2000,4,0),"")</f>
        <v/>
      </c>
      <c r="H140" s="488" t="str">
        <f>IF(C140&gt;0,VLOOKUP(C140,女子登録情報!$A$2:$H$2000,8,0),"")</f>
        <v/>
      </c>
      <c r="I140" s="449" t="str">
        <f>IF(C140&gt;0,VLOOKUP(C140,女子登録情報!$A$2:$H$2000,5,0),"")</f>
        <v/>
      </c>
      <c r="J140" s="53"/>
      <c r="L140" s="55"/>
    </row>
    <row r="141" spans="1:12" s="17" customFormat="1" ht="18.75" hidden="1" customHeight="1">
      <c r="A141" s="4"/>
      <c r="B141" s="444"/>
      <c r="C141" s="439"/>
      <c r="D141" s="439"/>
      <c r="E141" s="422"/>
      <c r="F141" s="480"/>
      <c r="G141" s="439"/>
      <c r="H141" s="439"/>
      <c r="I141" s="427"/>
      <c r="J141" s="53"/>
      <c r="L141" s="55"/>
    </row>
    <row r="142" spans="1:12" s="17" customFormat="1" ht="18.75" hidden="1" customHeight="1">
      <c r="A142" s="4"/>
      <c r="B142" s="487">
        <v>5</v>
      </c>
      <c r="C142" s="488"/>
      <c r="D142" s="488" t="str">
        <f>IF(C142,VLOOKUP(C142,女子登録情報!$A$2:$H$2000,2,0),"")</f>
        <v/>
      </c>
      <c r="E142" s="419" t="str">
        <f>IF(C142&gt;0,VLOOKUP(C142,女子登録情報!$A$2:$H$2000,3,0),"")</f>
        <v/>
      </c>
      <c r="F142" s="489"/>
      <c r="G142" s="488" t="str">
        <f>IF(C142&gt;0,VLOOKUP(C142,女子登録情報!$A$2:$H$2000,4,0),"")</f>
        <v/>
      </c>
      <c r="H142" s="488" t="str">
        <f>IF(C142&gt;0,VLOOKUP(C142,女子登録情報!$A$2:$H$2000,8,0),"")</f>
        <v/>
      </c>
      <c r="I142" s="449" t="str">
        <f>IF(C142&gt;0,VLOOKUP(C142,女子登録情報!$A$2:$H$2000,5,0),"")</f>
        <v/>
      </c>
      <c r="J142" s="53"/>
      <c r="L142" s="55"/>
    </row>
    <row r="143" spans="1:12" s="17" customFormat="1" ht="18.75" hidden="1" customHeight="1">
      <c r="A143" s="4"/>
      <c r="B143" s="444"/>
      <c r="C143" s="439"/>
      <c r="D143" s="439"/>
      <c r="E143" s="422"/>
      <c r="F143" s="480"/>
      <c r="G143" s="439"/>
      <c r="H143" s="439"/>
      <c r="I143" s="427"/>
      <c r="J143" s="53"/>
      <c r="L143" s="55"/>
    </row>
    <row r="144" spans="1:12" s="17" customFormat="1" ht="18.75" hidden="1" customHeight="1">
      <c r="A144" s="4"/>
      <c r="B144" s="487">
        <v>6</v>
      </c>
      <c r="C144" s="488"/>
      <c r="D144" s="488" t="str">
        <f>IF(C144,VLOOKUP(C144,女子登録情報!$A$2:$H$2000,2,0),"")</f>
        <v/>
      </c>
      <c r="E144" s="419" t="str">
        <f>IF(C144&gt;0,VLOOKUP(C144,女子登録情報!$A$2:$H$2000,3,0),"")</f>
        <v/>
      </c>
      <c r="F144" s="489"/>
      <c r="G144" s="488" t="str">
        <f>IF(C144&gt;0,VLOOKUP(C144,女子登録情報!$A$2:$H$2000,4,0),"")</f>
        <v/>
      </c>
      <c r="H144" s="488" t="str">
        <f>IF(C144&gt;0,VLOOKUP(C144,女子登録情報!$A$2:$H$2000,8,0),"")</f>
        <v/>
      </c>
      <c r="I144" s="449" t="str">
        <f>IF(C144&gt;0,VLOOKUP(C144,女子登録情報!$A$2:$H$2000,5,0),"")</f>
        <v/>
      </c>
      <c r="J144" s="53"/>
      <c r="L144" s="55"/>
    </row>
    <row r="145" spans="1:12" s="17" customFormat="1" ht="19.5" hidden="1" customHeight="1" thickBot="1">
      <c r="A145" s="4"/>
      <c r="B145" s="490"/>
      <c r="C145" s="470"/>
      <c r="D145" s="470"/>
      <c r="E145" s="491"/>
      <c r="F145" s="492"/>
      <c r="G145" s="470"/>
      <c r="H145" s="470"/>
      <c r="I145" s="450"/>
      <c r="J145" s="53"/>
      <c r="L145" s="55"/>
    </row>
    <row r="146" spans="1:12" s="17" customFormat="1" ht="18.75" hidden="1">
      <c r="A146" s="4"/>
      <c r="B146" s="460" t="s">
        <v>1239</v>
      </c>
      <c r="C146" s="461"/>
      <c r="D146" s="461"/>
      <c r="E146" s="461"/>
      <c r="F146" s="461"/>
      <c r="G146" s="461"/>
      <c r="H146" s="461"/>
      <c r="I146" s="462"/>
      <c r="J146" s="53"/>
      <c r="L146" s="55"/>
    </row>
    <row r="147" spans="1:12" s="17" customFormat="1" ht="18.75" hidden="1">
      <c r="A147" s="4"/>
      <c r="B147" s="463"/>
      <c r="C147" s="464"/>
      <c r="D147" s="464"/>
      <c r="E147" s="464"/>
      <c r="F147" s="464"/>
      <c r="G147" s="464"/>
      <c r="H147" s="464"/>
      <c r="I147" s="465"/>
      <c r="J147" s="53"/>
      <c r="L147" s="55"/>
    </row>
    <row r="148" spans="1:12" s="17" customFormat="1" ht="19.5" hidden="1" thickBot="1">
      <c r="A148" s="4"/>
      <c r="B148" s="466"/>
      <c r="C148" s="467"/>
      <c r="D148" s="467"/>
      <c r="E148" s="467"/>
      <c r="F148" s="467"/>
      <c r="G148" s="467"/>
      <c r="H148" s="467"/>
      <c r="I148" s="468"/>
      <c r="J148" s="53"/>
      <c r="L148" s="55"/>
    </row>
    <row r="149" spans="1:12" s="17" customFormat="1" ht="18.75" hidden="1">
      <c r="A149" s="54"/>
      <c r="B149" s="54"/>
      <c r="C149" s="54"/>
      <c r="D149" s="54"/>
      <c r="E149" s="54"/>
      <c r="F149" s="54"/>
      <c r="G149" s="54"/>
      <c r="H149" s="54"/>
      <c r="I149" s="54"/>
      <c r="J149" s="59"/>
      <c r="L149" s="55"/>
    </row>
    <row r="150" spans="1:12" s="17" customFormat="1" ht="19.5" hidden="1" thickBot="1">
      <c r="A150" s="4"/>
      <c r="B150" s="4"/>
      <c r="C150" s="4"/>
      <c r="D150" s="4"/>
      <c r="E150" s="4"/>
      <c r="F150" s="4"/>
      <c r="G150" s="4"/>
      <c r="H150" s="4"/>
      <c r="I150" s="4"/>
      <c r="J150" s="57" t="s">
        <v>1260</v>
      </c>
      <c r="L150" s="55"/>
    </row>
    <row r="151" spans="1:12" s="17" customFormat="1" ht="18.75" hidden="1" customHeight="1">
      <c r="A151" s="4"/>
      <c r="B151" s="498" t="str">
        <f>CONCATENATE('加盟校情報&amp;大会設定'!$G$5,'加盟校情報&amp;大会設定'!$H$5,'加盟校情報&amp;大会設定'!$I$5,'加盟校情報&amp;大会設定'!$J$5,)&amp;"　女子4×100mR"</f>
        <v>第45回東海学生陸上競技秋季選手権大会　女子4×100mR</v>
      </c>
      <c r="C151" s="499"/>
      <c r="D151" s="499"/>
      <c r="E151" s="499"/>
      <c r="F151" s="499"/>
      <c r="G151" s="499"/>
      <c r="H151" s="499"/>
      <c r="I151" s="500"/>
      <c r="J151" s="53"/>
      <c r="L151" s="55"/>
    </row>
    <row r="152" spans="1:12" s="17" customFormat="1" ht="19.5" hidden="1" customHeight="1" thickBot="1">
      <c r="A152" s="4"/>
      <c r="B152" s="501"/>
      <c r="C152" s="502"/>
      <c r="D152" s="502"/>
      <c r="E152" s="502"/>
      <c r="F152" s="502"/>
      <c r="G152" s="502"/>
      <c r="H152" s="502"/>
      <c r="I152" s="503"/>
      <c r="J152" s="53"/>
      <c r="L152" s="55"/>
    </row>
    <row r="153" spans="1:12" s="17" customFormat="1" ht="18.75" hidden="1">
      <c r="A153" s="4"/>
      <c r="B153" s="408" t="s">
        <v>1243</v>
      </c>
      <c r="C153" s="409"/>
      <c r="D153" s="446" t="str">
        <f>IF(基本情報登録!$D$6&gt;0,基本情報登録!$D$6,"")</f>
        <v/>
      </c>
      <c r="E153" s="447"/>
      <c r="F153" s="447"/>
      <c r="G153" s="447"/>
      <c r="H153" s="448"/>
      <c r="I153" s="58" t="s">
        <v>1277</v>
      </c>
      <c r="J153" s="53"/>
      <c r="L153" s="55"/>
    </row>
    <row r="154" spans="1:12" s="17" customFormat="1" ht="18.75" hidden="1" customHeight="1">
      <c r="A154" s="4"/>
      <c r="B154" s="415" t="s">
        <v>1</v>
      </c>
      <c r="C154" s="416"/>
      <c r="D154" s="451" t="str">
        <f>IF(基本情報登録!$D$8&gt;0,基本情報登録!$D$8,"")</f>
        <v/>
      </c>
      <c r="E154" s="452"/>
      <c r="F154" s="452"/>
      <c r="G154" s="452"/>
      <c r="H154" s="453"/>
      <c r="I154" s="449"/>
      <c r="J154" s="53"/>
      <c r="L154" s="55"/>
    </row>
    <row r="155" spans="1:12" s="17" customFormat="1" ht="19.5" hidden="1" customHeight="1" thickBot="1">
      <c r="A155" s="4"/>
      <c r="B155" s="425"/>
      <c r="C155" s="426"/>
      <c r="D155" s="454"/>
      <c r="E155" s="455"/>
      <c r="F155" s="455"/>
      <c r="G155" s="455"/>
      <c r="H155" s="456"/>
      <c r="I155" s="450"/>
      <c r="J155" s="53"/>
      <c r="L155" s="55"/>
    </row>
    <row r="156" spans="1:12" s="17" customFormat="1" ht="18.75" hidden="1">
      <c r="A156" s="4"/>
      <c r="B156" s="408" t="s">
        <v>6406</v>
      </c>
      <c r="C156" s="409"/>
      <c r="D156" s="410"/>
      <c r="E156" s="411"/>
      <c r="F156" s="411"/>
      <c r="G156" s="411"/>
      <c r="H156" s="411"/>
      <c r="I156" s="412"/>
      <c r="J156" s="53"/>
      <c r="L156" s="55"/>
    </row>
    <row r="157" spans="1:12" s="17" customFormat="1" ht="18.75" hidden="1">
      <c r="A157" s="4"/>
      <c r="B157" s="43"/>
      <c r="C157" s="44"/>
      <c r="D157" s="45"/>
      <c r="E157" s="413" t="str">
        <f>TEXT(D156,"00000")</f>
        <v>00000</v>
      </c>
      <c r="F157" s="413"/>
      <c r="G157" s="413"/>
      <c r="H157" s="413"/>
      <c r="I157" s="414"/>
      <c r="J157" s="53"/>
      <c r="L157" s="55"/>
    </row>
    <row r="158" spans="1:12" s="17" customFormat="1" ht="18.75" hidden="1" customHeight="1">
      <c r="A158" s="4"/>
      <c r="B158" s="415" t="s">
        <v>26</v>
      </c>
      <c r="C158" s="416"/>
      <c r="D158" s="419"/>
      <c r="E158" s="420"/>
      <c r="F158" s="420"/>
      <c r="G158" s="420"/>
      <c r="H158" s="420"/>
      <c r="I158" s="421"/>
      <c r="J158" s="53"/>
      <c r="L158" s="55"/>
    </row>
    <row r="159" spans="1:12" s="17" customFormat="1" ht="18.75" hidden="1" customHeight="1">
      <c r="A159" s="4"/>
      <c r="B159" s="417"/>
      <c r="C159" s="418"/>
      <c r="D159" s="422"/>
      <c r="E159" s="423"/>
      <c r="F159" s="423"/>
      <c r="G159" s="423"/>
      <c r="H159" s="423"/>
      <c r="I159" s="424"/>
      <c r="J159" s="53"/>
      <c r="L159" s="55"/>
    </row>
    <row r="160" spans="1:12" s="17" customFormat="1" ht="19.5" hidden="1" thickBot="1">
      <c r="A160" s="4"/>
      <c r="B160" s="482" t="s">
        <v>1235</v>
      </c>
      <c r="C160" s="483"/>
      <c r="D160" s="484"/>
      <c r="E160" s="485"/>
      <c r="F160" s="485"/>
      <c r="G160" s="485"/>
      <c r="H160" s="485"/>
      <c r="I160" s="486"/>
      <c r="J160" s="53"/>
      <c r="L160" s="55"/>
    </row>
    <row r="161" spans="1:12" s="17" customFormat="1" ht="18.75" hidden="1">
      <c r="A161" s="4"/>
      <c r="B161" s="471" t="s">
        <v>1236</v>
      </c>
      <c r="C161" s="472"/>
      <c r="D161" s="472"/>
      <c r="E161" s="472"/>
      <c r="F161" s="472"/>
      <c r="G161" s="472"/>
      <c r="H161" s="472"/>
      <c r="I161" s="473"/>
      <c r="J161" s="53"/>
      <c r="L161" s="55"/>
    </row>
    <row r="162" spans="1:12" s="17" customFormat="1" ht="19.5" hidden="1" thickBot="1">
      <c r="A162" s="4"/>
      <c r="B162" s="46" t="s">
        <v>1240</v>
      </c>
      <c r="C162" s="47" t="s">
        <v>16</v>
      </c>
      <c r="D162" s="47" t="s">
        <v>1241</v>
      </c>
      <c r="E162" s="474" t="s">
        <v>1237</v>
      </c>
      <c r="F162" s="475"/>
      <c r="G162" s="47" t="s">
        <v>1242</v>
      </c>
      <c r="H162" s="47" t="s">
        <v>47</v>
      </c>
      <c r="I162" s="48" t="s">
        <v>1238</v>
      </c>
      <c r="J162" s="53"/>
      <c r="L162" s="55"/>
    </row>
    <row r="163" spans="1:12" s="17" customFormat="1" ht="19.5" hidden="1" customHeight="1" thickTop="1">
      <c r="A163" s="4"/>
      <c r="B163" s="476">
        <v>1</v>
      </c>
      <c r="C163" s="477"/>
      <c r="D163" s="477" t="str">
        <f>IF(C163&gt;0,VLOOKUP(C163,女子登録情報!$A$2:$H$2000,2,0),"")</f>
        <v/>
      </c>
      <c r="E163" s="478" t="str">
        <f>IF(C163&gt;0,VLOOKUP(C163,女子登録情報!$A$2:$H$2000,3,0),"")</f>
        <v/>
      </c>
      <c r="F163" s="479"/>
      <c r="G163" s="477" t="str">
        <f>IF(C163&gt;0,VLOOKUP(C163,女子登録情報!$A$2:$H$2000,4,0),"")</f>
        <v/>
      </c>
      <c r="H163" s="477" t="str">
        <f>IF(C163&gt;0,VLOOKUP(C163,女子登録情報!$A$2:$H$2000,8,0),"")</f>
        <v/>
      </c>
      <c r="I163" s="481" t="str">
        <f>IF(C163&gt;0,VLOOKUP(C163,女子登録情報!$A$2:$H$2000,5,0),"")</f>
        <v/>
      </c>
      <c r="J163" s="53"/>
      <c r="L163" s="55"/>
    </row>
    <row r="164" spans="1:12" s="17" customFormat="1" ht="18.75" hidden="1" customHeight="1">
      <c r="A164" s="4"/>
      <c r="B164" s="444"/>
      <c r="C164" s="439"/>
      <c r="D164" s="439"/>
      <c r="E164" s="422"/>
      <c r="F164" s="480"/>
      <c r="G164" s="439"/>
      <c r="H164" s="439"/>
      <c r="I164" s="427"/>
      <c r="J164" s="53"/>
      <c r="L164" s="55"/>
    </row>
    <row r="165" spans="1:12" s="17" customFormat="1" ht="18.75" hidden="1" customHeight="1">
      <c r="A165" s="4"/>
      <c r="B165" s="487">
        <v>2</v>
      </c>
      <c r="C165" s="488"/>
      <c r="D165" s="488" t="str">
        <f>IF(C165,VLOOKUP(C165,女子登録情報!$A$2:$H$2000,2,0),"")</f>
        <v/>
      </c>
      <c r="E165" s="419" t="str">
        <f>IF(C165&gt;0,VLOOKUP(C165,女子登録情報!$A$2:$H$2000,3,0),"")</f>
        <v/>
      </c>
      <c r="F165" s="489"/>
      <c r="G165" s="488" t="str">
        <f>IF(C165&gt;0,VLOOKUP(C165,女子登録情報!$A$2:$H$2000,4,0),"")</f>
        <v/>
      </c>
      <c r="H165" s="488" t="str">
        <f>IF(C165&gt;0,VLOOKUP(C165,女子登録情報!$A$2:$H$2000,8,0),"")</f>
        <v/>
      </c>
      <c r="I165" s="449" t="str">
        <f>IF(C165&gt;0,VLOOKUP(C165,女子登録情報!$A$2:$H$2000,5,0),"")</f>
        <v/>
      </c>
      <c r="J165" s="53"/>
      <c r="L165" s="55"/>
    </row>
    <row r="166" spans="1:12" s="17" customFormat="1" ht="18.75" hidden="1" customHeight="1">
      <c r="A166" s="4"/>
      <c r="B166" s="444"/>
      <c r="C166" s="439"/>
      <c r="D166" s="439"/>
      <c r="E166" s="422"/>
      <c r="F166" s="480"/>
      <c r="G166" s="439"/>
      <c r="H166" s="439"/>
      <c r="I166" s="427"/>
      <c r="J166" s="53"/>
      <c r="L166" s="55"/>
    </row>
    <row r="167" spans="1:12" s="17" customFormat="1" ht="18.75" hidden="1" customHeight="1">
      <c r="A167" s="4"/>
      <c r="B167" s="487">
        <v>3</v>
      </c>
      <c r="C167" s="488"/>
      <c r="D167" s="488" t="str">
        <f>IF(C167,VLOOKUP(C167,女子登録情報!$A$2:$H$2000,2,0),"")</f>
        <v/>
      </c>
      <c r="E167" s="419" t="str">
        <f>IF(C167&gt;0,VLOOKUP(C167,女子登録情報!$A$2:$H$2000,3,0),"")</f>
        <v/>
      </c>
      <c r="F167" s="489"/>
      <c r="G167" s="488" t="str">
        <f>IF(C167&gt;0,VLOOKUP(C167,女子登録情報!$A$2:$H$2000,4,0),"")</f>
        <v/>
      </c>
      <c r="H167" s="488" t="str">
        <f>IF(C167&gt;0,VLOOKUP(C167,女子登録情報!$A$2:$H$2000,8,0),"")</f>
        <v/>
      </c>
      <c r="I167" s="449" t="str">
        <f>IF(C167&gt;0,VLOOKUP(C167,女子登録情報!$A$2:$H$2000,5,0),"")</f>
        <v/>
      </c>
      <c r="J167" s="53"/>
      <c r="L167" s="55"/>
    </row>
    <row r="168" spans="1:12" s="17" customFormat="1" ht="18.75" hidden="1" customHeight="1">
      <c r="A168" s="4"/>
      <c r="B168" s="444"/>
      <c r="C168" s="439"/>
      <c r="D168" s="439"/>
      <c r="E168" s="422"/>
      <c r="F168" s="480"/>
      <c r="G168" s="439"/>
      <c r="H168" s="439"/>
      <c r="I168" s="427"/>
      <c r="J168" s="53"/>
      <c r="L168" s="55"/>
    </row>
    <row r="169" spans="1:12" s="17" customFormat="1" ht="18.75" hidden="1" customHeight="1">
      <c r="A169" s="4"/>
      <c r="B169" s="487">
        <v>4</v>
      </c>
      <c r="C169" s="488"/>
      <c r="D169" s="488" t="str">
        <f>IF(C169,VLOOKUP(C169,女子登録情報!$A$2:$H$2000,2,0),"")</f>
        <v/>
      </c>
      <c r="E169" s="419" t="str">
        <f>IF(C169&gt;0,VLOOKUP(C169,女子登録情報!$A$2:$H$2000,3,0),"")</f>
        <v/>
      </c>
      <c r="F169" s="489"/>
      <c r="G169" s="488" t="str">
        <f>IF(C169&gt;0,VLOOKUP(C169,女子登録情報!$A$2:$H$2000,4,0),"")</f>
        <v/>
      </c>
      <c r="H169" s="488" t="str">
        <f>IF(C169&gt;0,VLOOKUP(C169,女子登録情報!$A$2:$H$2000,8,0),"")</f>
        <v/>
      </c>
      <c r="I169" s="449" t="str">
        <f>IF(C169&gt;0,VLOOKUP(C169,女子登録情報!$A$2:$H$2000,5,0),"")</f>
        <v/>
      </c>
      <c r="J169" s="53"/>
      <c r="L169" s="55"/>
    </row>
    <row r="170" spans="1:12" s="17" customFormat="1" ht="18.75" hidden="1" customHeight="1">
      <c r="A170" s="4"/>
      <c r="B170" s="444"/>
      <c r="C170" s="439"/>
      <c r="D170" s="439"/>
      <c r="E170" s="422"/>
      <c r="F170" s="480"/>
      <c r="G170" s="439"/>
      <c r="H170" s="439"/>
      <c r="I170" s="427"/>
      <c r="J170" s="53"/>
      <c r="L170" s="55"/>
    </row>
    <row r="171" spans="1:12" s="17" customFormat="1" ht="18.75" hidden="1" customHeight="1">
      <c r="A171" s="4"/>
      <c r="B171" s="487">
        <v>5</v>
      </c>
      <c r="C171" s="488"/>
      <c r="D171" s="488" t="str">
        <f>IF(C171,VLOOKUP(C171,女子登録情報!$A$2:$H$2000,2,0),"")</f>
        <v/>
      </c>
      <c r="E171" s="419" t="str">
        <f>IF(C171&gt;0,VLOOKUP(C171,女子登録情報!$A$2:$H$2000,3,0),"")</f>
        <v/>
      </c>
      <c r="F171" s="489"/>
      <c r="G171" s="488" t="str">
        <f>IF(C171&gt;0,VLOOKUP(C171,女子登録情報!$A$2:$H$2000,4,0),"")</f>
        <v/>
      </c>
      <c r="H171" s="488" t="str">
        <f>IF(C171&gt;0,VLOOKUP(C171,女子登録情報!$A$2:$H$2000,8,0),"")</f>
        <v/>
      </c>
      <c r="I171" s="449" t="str">
        <f>IF(C171&gt;0,VLOOKUP(C171,女子登録情報!$A$2:$H$2000,5,0),"")</f>
        <v/>
      </c>
      <c r="J171" s="53"/>
      <c r="L171" s="55"/>
    </row>
    <row r="172" spans="1:12" s="17" customFormat="1" ht="18.75" hidden="1" customHeight="1">
      <c r="A172" s="4"/>
      <c r="B172" s="444"/>
      <c r="C172" s="439"/>
      <c r="D172" s="439"/>
      <c r="E172" s="422"/>
      <c r="F172" s="480"/>
      <c r="G172" s="439"/>
      <c r="H172" s="439"/>
      <c r="I172" s="427"/>
      <c r="J172" s="53"/>
      <c r="L172" s="55"/>
    </row>
    <row r="173" spans="1:12" s="17" customFormat="1" ht="18.75" hidden="1" customHeight="1">
      <c r="A173" s="4"/>
      <c r="B173" s="487">
        <v>6</v>
      </c>
      <c r="C173" s="488"/>
      <c r="D173" s="488" t="str">
        <f>IF(C173,VLOOKUP(C173,女子登録情報!$A$2:$H$2000,2,0),"")</f>
        <v/>
      </c>
      <c r="E173" s="419" t="str">
        <f>IF(C173&gt;0,VLOOKUP(C173,女子登録情報!$A$2:$H$2000,3,0),"")</f>
        <v/>
      </c>
      <c r="F173" s="489"/>
      <c r="G173" s="488" t="str">
        <f>IF(C173&gt;0,VLOOKUP(C173,女子登録情報!$A$2:$H$2000,4,0),"")</f>
        <v/>
      </c>
      <c r="H173" s="488" t="str">
        <f>IF(C173&gt;0,VLOOKUP(C173,女子登録情報!$A$2:$H$2000,8,0),"")</f>
        <v/>
      </c>
      <c r="I173" s="449" t="str">
        <f>IF(C173&gt;0,VLOOKUP(C173,女子登録情報!$A$2:$H$2000,5,0),"")</f>
        <v/>
      </c>
      <c r="J173" s="53"/>
      <c r="L173" s="55"/>
    </row>
    <row r="174" spans="1:12" s="17" customFormat="1" ht="19.5" hidden="1" customHeight="1" thickBot="1">
      <c r="A174" s="4"/>
      <c r="B174" s="490"/>
      <c r="C174" s="470"/>
      <c r="D174" s="470"/>
      <c r="E174" s="491"/>
      <c r="F174" s="492"/>
      <c r="G174" s="470"/>
      <c r="H174" s="470"/>
      <c r="I174" s="450"/>
      <c r="J174" s="53"/>
      <c r="L174" s="55"/>
    </row>
    <row r="175" spans="1:12" s="17" customFormat="1" ht="18.75" hidden="1">
      <c r="A175" s="4"/>
      <c r="B175" s="460" t="s">
        <v>1239</v>
      </c>
      <c r="C175" s="461"/>
      <c r="D175" s="461"/>
      <c r="E175" s="461"/>
      <c r="F175" s="461"/>
      <c r="G175" s="461"/>
      <c r="H175" s="461"/>
      <c r="I175" s="462"/>
      <c r="J175" s="53"/>
      <c r="L175" s="55"/>
    </row>
    <row r="176" spans="1:12" s="17" customFormat="1" ht="18.75" hidden="1">
      <c r="A176" s="4"/>
      <c r="B176" s="463"/>
      <c r="C176" s="464"/>
      <c r="D176" s="464"/>
      <c r="E176" s="464"/>
      <c r="F176" s="464"/>
      <c r="G176" s="464"/>
      <c r="H176" s="464"/>
      <c r="I176" s="465"/>
      <c r="J176" s="53"/>
      <c r="L176" s="55"/>
    </row>
    <row r="177" spans="1:12" s="17" customFormat="1" ht="19.5" hidden="1" thickBot="1">
      <c r="A177" s="4"/>
      <c r="B177" s="466"/>
      <c r="C177" s="467"/>
      <c r="D177" s="467"/>
      <c r="E177" s="467"/>
      <c r="F177" s="467"/>
      <c r="G177" s="467"/>
      <c r="H177" s="467"/>
      <c r="I177" s="468"/>
      <c r="J177" s="53"/>
      <c r="L177" s="55"/>
    </row>
    <row r="178" spans="1:12" s="17" customFormat="1" ht="18.75" hidden="1">
      <c r="A178" s="54"/>
      <c r="B178" s="54"/>
      <c r="C178" s="54"/>
      <c r="D178" s="54"/>
      <c r="E178" s="54"/>
      <c r="F178" s="54"/>
      <c r="G178" s="54"/>
      <c r="H178" s="54"/>
      <c r="I178" s="54"/>
      <c r="J178" s="59"/>
      <c r="L178" s="55"/>
    </row>
    <row r="179" spans="1:12" s="17" customFormat="1" ht="19.5" hidden="1" thickBot="1">
      <c r="A179" s="4"/>
      <c r="B179" s="4"/>
      <c r="C179" s="4"/>
      <c r="D179" s="4"/>
      <c r="E179" s="4"/>
      <c r="F179" s="4"/>
      <c r="G179" s="4"/>
      <c r="H179" s="4"/>
      <c r="I179" s="4"/>
      <c r="J179" s="57" t="s">
        <v>1261</v>
      </c>
      <c r="L179" s="55"/>
    </row>
    <row r="180" spans="1:12" s="17" customFormat="1" ht="18.75" hidden="1" customHeight="1">
      <c r="A180" s="4"/>
      <c r="B180" s="498" t="str">
        <f>CONCATENATE('加盟校情報&amp;大会設定'!$G$5,'加盟校情報&amp;大会設定'!$H$5,'加盟校情報&amp;大会設定'!$I$5,'加盟校情報&amp;大会設定'!$J$5,)&amp;"　女子4×100mR"</f>
        <v>第45回東海学生陸上競技秋季選手権大会　女子4×100mR</v>
      </c>
      <c r="C180" s="499"/>
      <c r="D180" s="499"/>
      <c r="E180" s="499"/>
      <c r="F180" s="499"/>
      <c r="G180" s="499"/>
      <c r="H180" s="499"/>
      <c r="I180" s="500"/>
      <c r="J180" s="53"/>
      <c r="L180" s="55"/>
    </row>
    <row r="181" spans="1:12" s="17" customFormat="1" ht="19.5" hidden="1" customHeight="1" thickBot="1">
      <c r="A181" s="4"/>
      <c r="B181" s="501"/>
      <c r="C181" s="502"/>
      <c r="D181" s="502"/>
      <c r="E181" s="502"/>
      <c r="F181" s="502"/>
      <c r="G181" s="502"/>
      <c r="H181" s="502"/>
      <c r="I181" s="503"/>
      <c r="J181" s="53"/>
      <c r="L181" s="55"/>
    </row>
    <row r="182" spans="1:12" s="17" customFormat="1" ht="18.75" hidden="1">
      <c r="A182" s="4"/>
      <c r="B182" s="408" t="s">
        <v>1243</v>
      </c>
      <c r="C182" s="409"/>
      <c r="D182" s="446" t="str">
        <f>IF(基本情報登録!$D$6&gt;0,基本情報登録!$D$6,"")</f>
        <v/>
      </c>
      <c r="E182" s="447"/>
      <c r="F182" s="447"/>
      <c r="G182" s="447"/>
      <c r="H182" s="448"/>
      <c r="I182" s="58" t="s">
        <v>1277</v>
      </c>
      <c r="J182" s="53"/>
      <c r="L182" s="55"/>
    </row>
    <row r="183" spans="1:12" s="17" customFormat="1" ht="18.75" hidden="1" customHeight="1">
      <c r="A183" s="4"/>
      <c r="B183" s="415" t="s">
        <v>1</v>
      </c>
      <c r="C183" s="416"/>
      <c r="D183" s="451" t="str">
        <f>IF(基本情報登録!$D$8&gt;0,基本情報登録!$D$8,"")</f>
        <v/>
      </c>
      <c r="E183" s="452"/>
      <c r="F183" s="452"/>
      <c r="G183" s="452"/>
      <c r="H183" s="453"/>
      <c r="I183" s="449"/>
      <c r="J183" s="53"/>
      <c r="L183" s="55"/>
    </row>
    <row r="184" spans="1:12" s="17" customFormat="1" ht="19.5" hidden="1" customHeight="1" thickBot="1">
      <c r="A184" s="4"/>
      <c r="B184" s="425"/>
      <c r="C184" s="426"/>
      <c r="D184" s="454"/>
      <c r="E184" s="455"/>
      <c r="F184" s="455"/>
      <c r="G184" s="455"/>
      <c r="H184" s="456"/>
      <c r="I184" s="450"/>
      <c r="J184" s="53"/>
      <c r="L184" s="55"/>
    </row>
    <row r="185" spans="1:12" s="17" customFormat="1" ht="18.75" hidden="1">
      <c r="A185" s="4"/>
      <c r="B185" s="408" t="s">
        <v>6406</v>
      </c>
      <c r="C185" s="409"/>
      <c r="D185" s="410"/>
      <c r="E185" s="411"/>
      <c r="F185" s="411"/>
      <c r="G185" s="411"/>
      <c r="H185" s="411"/>
      <c r="I185" s="412"/>
      <c r="J185" s="53"/>
      <c r="L185" s="55"/>
    </row>
    <row r="186" spans="1:12" s="17" customFormat="1" ht="18.75" hidden="1">
      <c r="A186" s="4"/>
      <c r="B186" s="43"/>
      <c r="C186" s="44"/>
      <c r="D186" s="45"/>
      <c r="E186" s="413" t="str">
        <f>TEXT(D185,"00000")</f>
        <v>00000</v>
      </c>
      <c r="F186" s="413"/>
      <c r="G186" s="413"/>
      <c r="H186" s="413"/>
      <c r="I186" s="414"/>
      <c r="J186" s="53"/>
      <c r="L186" s="55"/>
    </row>
    <row r="187" spans="1:12" s="17" customFormat="1" ht="18.75" hidden="1" customHeight="1">
      <c r="A187" s="4"/>
      <c r="B187" s="415" t="s">
        <v>26</v>
      </c>
      <c r="C187" s="416"/>
      <c r="D187" s="419"/>
      <c r="E187" s="420"/>
      <c r="F187" s="420"/>
      <c r="G187" s="420"/>
      <c r="H187" s="420"/>
      <c r="I187" s="421"/>
      <c r="J187" s="53"/>
      <c r="L187" s="55"/>
    </row>
    <row r="188" spans="1:12" s="17" customFormat="1" ht="18.75" hidden="1" customHeight="1">
      <c r="A188" s="4"/>
      <c r="B188" s="417"/>
      <c r="C188" s="418"/>
      <c r="D188" s="422"/>
      <c r="E188" s="423"/>
      <c r="F188" s="423"/>
      <c r="G188" s="423"/>
      <c r="H188" s="423"/>
      <c r="I188" s="424"/>
      <c r="J188" s="53"/>
      <c r="L188" s="55"/>
    </row>
    <row r="189" spans="1:12" s="17" customFormat="1" ht="19.5" hidden="1" thickBot="1">
      <c r="A189" s="4"/>
      <c r="B189" s="482" t="s">
        <v>1235</v>
      </c>
      <c r="C189" s="483"/>
      <c r="D189" s="484"/>
      <c r="E189" s="485"/>
      <c r="F189" s="485"/>
      <c r="G189" s="485"/>
      <c r="H189" s="485"/>
      <c r="I189" s="486"/>
      <c r="J189" s="53"/>
      <c r="L189" s="55"/>
    </row>
    <row r="190" spans="1:12" s="17" customFormat="1" ht="18.75" hidden="1">
      <c r="A190" s="4"/>
      <c r="B190" s="471" t="s">
        <v>1236</v>
      </c>
      <c r="C190" s="472"/>
      <c r="D190" s="472"/>
      <c r="E190" s="472"/>
      <c r="F190" s="472"/>
      <c r="G190" s="472"/>
      <c r="H190" s="472"/>
      <c r="I190" s="473"/>
      <c r="J190" s="53"/>
      <c r="L190" s="55"/>
    </row>
    <row r="191" spans="1:12" s="17" customFormat="1" ht="19.5" hidden="1" thickBot="1">
      <c r="A191" s="4"/>
      <c r="B191" s="46" t="s">
        <v>1240</v>
      </c>
      <c r="C191" s="47" t="s">
        <v>16</v>
      </c>
      <c r="D191" s="47" t="s">
        <v>1241</v>
      </c>
      <c r="E191" s="474" t="s">
        <v>1237</v>
      </c>
      <c r="F191" s="475"/>
      <c r="G191" s="47" t="s">
        <v>1242</v>
      </c>
      <c r="H191" s="47" t="s">
        <v>47</v>
      </c>
      <c r="I191" s="48" t="s">
        <v>1238</v>
      </c>
      <c r="J191" s="53"/>
      <c r="L191" s="55"/>
    </row>
    <row r="192" spans="1:12" s="17" customFormat="1" ht="19.5" hidden="1" customHeight="1" thickTop="1">
      <c r="A192" s="4"/>
      <c r="B192" s="476">
        <v>1</v>
      </c>
      <c r="C192" s="477"/>
      <c r="D192" s="477" t="str">
        <f>IF(C192&gt;0,VLOOKUP(C192,女子登録情報!$A$2:$H$2000,2,0),"")</f>
        <v/>
      </c>
      <c r="E192" s="478" t="str">
        <f>IF(C192&gt;0,VLOOKUP(C192,女子登録情報!$A$2:$H$2000,3,0),"")</f>
        <v/>
      </c>
      <c r="F192" s="479"/>
      <c r="G192" s="477" t="str">
        <f>IF(C192&gt;0,VLOOKUP(C192,女子登録情報!$A$2:$H$2000,4,0),"")</f>
        <v/>
      </c>
      <c r="H192" s="477" t="str">
        <f>IF(C192&gt;0,VLOOKUP(C192,女子登録情報!$A$2:$H$2000,8,0),"")</f>
        <v/>
      </c>
      <c r="I192" s="481" t="str">
        <f>IF(C192&gt;0,VLOOKUP(C192,女子登録情報!$A$2:$H$2000,5,0),"")</f>
        <v/>
      </c>
      <c r="J192" s="53"/>
      <c r="L192" s="55"/>
    </row>
    <row r="193" spans="1:12" s="17" customFormat="1" ht="18.75" hidden="1" customHeight="1">
      <c r="A193" s="4"/>
      <c r="B193" s="444"/>
      <c r="C193" s="439"/>
      <c r="D193" s="439"/>
      <c r="E193" s="422"/>
      <c r="F193" s="480"/>
      <c r="G193" s="439"/>
      <c r="H193" s="439"/>
      <c r="I193" s="427"/>
      <c r="J193" s="53"/>
      <c r="L193" s="55"/>
    </row>
    <row r="194" spans="1:12" s="17" customFormat="1" ht="18.75" hidden="1" customHeight="1">
      <c r="A194" s="4"/>
      <c r="B194" s="487">
        <v>2</v>
      </c>
      <c r="C194" s="488"/>
      <c r="D194" s="488" t="str">
        <f>IF(C194,VLOOKUP(C194,女子登録情報!$A$2:$H$2000,2,0),"")</f>
        <v/>
      </c>
      <c r="E194" s="419" t="str">
        <f>IF(C194&gt;0,VLOOKUP(C194,女子登録情報!$A$2:$H$2000,3,0),"")</f>
        <v/>
      </c>
      <c r="F194" s="489"/>
      <c r="G194" s="488" t="str">
        <f>IF(C194&gt;0,VLOOKUP(C194,女子登録情報!$A$2:$H$2000,4,0),"")</f>
        <v/>
      </c>
      <c r="H194" s="488" t="str">
        <f>IF(C194&gt;0,VLOOKUP(C194,女子登録情報!$A$2:$H$2000,8,0),"")</f>
        <v/>
      </c>
      <c r="I194" s="449" t="str">
        <f>IF(C194&gt;0,VLOOKUP(C194,女子登録情報!$A$2:$H$2000,5,0),"")</f>
        <v/>
      </c>
      <c r="J194" s="53"/>
      <c r="L194" s="55"/>
    </row>
    <row r="195" spans="1:12" s="17" customFormat="1" ht="18.75" hidden="1" customHeight="1">
      <c r="A195" s="4"/>
      <c r="B195" s="444"/>
      <c r="C195" s="439"/>
      <c r="D195" s="439"/>
      <c r="E195" s="422"/>
      <c r="F195" s="480"/>
      <c r="G195" s="439"/>
      <c r="H195" s="439"/>
      <c r="I195" s="427"/>
      <c r="J195" s="53"/>
      <c r="L195" s="55"/>
    </row>
    <row r="196" spans="1:12" s="17" customFormat="1" ht="18.75" hidden="1" customHeight="1">
      <c r="A196" s="4"/>
      <c r="B196" s="487">
        <v>3</v>
      </c>
      <c r="C196" s="488"/>
      <c r="D196" s="488" t="str">
        <f>IF(C196,VLOOKUP(C196,女子登録情報!$A$2:$H$2000,2,0),"")</f>
        <v/>
      </c>
      <c r="E196" s="419" t="str">
        <f>IF(C196&gt;0,VLOOKUP(C196,女子登録情報!$A$2:$H$2000,3,0),"")</f>
        <v/>
      </c>
      <c r="F196" s="489"/>
      <c r="G196" s="488" t="str">
        <f>IF(C196&gt;0,VLOOKUP(C196,女子登録情報!$A$2:$H$2000,4,0),"")</f>
        <v/>
      </c>
      <c r="H196" s="488" t="str">
        <f>IF(C196&gt;0,VLOOKUP(C196,女子登録情報!$A$2:$H$2000,8,0),"")</f>
        <v/>
      </c>
      <c r="I196" s="449" t="str">
        <f>IF(C196&gt;0,VLOOKUP(C196,女子登録情報!$A$2:$H$2000,5,0),"")</f>
        <v/>
      </c>
      <c r="J196" s="53"/>
      <c r="L196" s="55"/>
    </row>
    <row r="197" spans="1:12" s="17" customFormat="1" ht="18.75" hidden="1" customHeight="1">
      <c r="A197" s="4"/>
      <c r="B197" s="444"/>
      <c r="C197" s="439"/>
      <c r="D197" s="439"/>
      <c r="E197" s="422"/>
      <c r="F197" s="480"/>
      <c r="G197" s="439"/>
      <c r="H197" s="439"/>
      <c r="I197" s="427"/>
      <c r="J197" s="53"/>
      <c r="L197" s="55"/>
    </row>
    <row r="198" spans="1:12" s="17" customFormat="1" ht="18.75" hidden="1" customHeight="1">
      <c r="A198" s="4"/>
      <c r="B198" s="487">
        <v>4</v>
      </c>
      <c r="C198" s="488"/>
      <c r="D198" s="488" t="str">
        <f>IF(C198,VLOOKUP(C198,女子登録情報!$A$2:$H$2000,2,0),"")</f>
        <v/>
      </c>
      <c r="E198" s="419" t="str">
        <f>IF(C198&gt;0,VLOOKUP(C198,女子登録情報!$A$2:$H$2000,3,0),"")</f>
        <v/>
      </c>
      <c r="F198" s="489"/>
      <c r="G198" s="488" t="str">
        <f>IF(C198&gt;0,VLOOKUP(C198,女子登録情報!$A$2:$H$2000,4,0),"")</f>
        <v/>
      </c>
      <c r="H198" s="488" t="str">
        <f>IF(C198&gt;0,VLOOKUP(C198,女子登録情報!$A$2:$H$2000,8,0),"")</f>
        <v/>
      </c>
      <c r="I198" s="449" t="str">
        <f>IF(C198&gt;0,VLOOKUP(C198,女子登録情報!$A$2:$H$2000,5,0),"")</f>
        <v/>
      </c>
      <c r="J198" s="53"/>
      <c r="L198" s="55"/>
    </row>
    <row r="199" spans="1:12" s="17" customFormat="1" ht="18.75" hidden="1" customHeight="1">
      <c r="A199" s="4"/>
      <c r="B199" s="444"/>
      <c r="C199" s="439"/>
      <c r="D199" s="439"/>
      <c r="E199" s="422"/>
      <c r="F199" s="480"/>
      <c r="G199" s="439"/>
      <c r="H199" s="439"/>
      <c r="I199" s="427"/>
      <c r="J199" s="53"/>
      <c r="L199" s="55"/>
    </row>
    <row r="200" spans="1:12" s="17" customFormat="1" ht="18.75" hidden="1" customHeight="1">
      <c r="A200" s="4"/>
      <c r="B200" s="487">
        <v>5</v>
      </c>
      <c r="C200" s="488"/>
      <c r="D200" s="488" t="str">
        <f>IF(C200,VLOOKUP(C200,女子登録情報!$A$2:$H$2000,2,0),"")</f>
        <v/>
      </c>
      <c r="E200" s="419" t="str">
        <f>IF(C200&gt;0,VLOOKUP(C200,女子登録情報!$A$2:$H$2000,3,0),"")</f>
        <v/>
      </c>
      <c r="F200" s="489"/>
      <c r="G200" s="488" t="str">
        <f>IF(C200&gt;0,VLOOKUP(C200,女子登録情報!$A$2:$H$2000,4,0),"")</f>
        <v/>
      </c>
      <c r="H200" s="488" t="str">
        <f>IF(C200&gt;0,VLOOKUP(C200,女子登録情報!$A$2:$H$2000,8,0),"")</f>
        <v/>
      </c>
      <c r="I200" s="449" t="str">
        <f>IF(C200&gt;0,VLOOKUP(C200,女子登録情報!$A$2:$H$2000,5,0),"")</f>
        <v/>
      </c>
      <c r="J200" s="53"/>
      <c r="L200" s="55"/>
    </row>
    <row r="201" spans="1:12" s="17" customFormat="1" ht="18.75" hidden="1" customHeight="1">
      <c r="A201" s="4"/>
      <c r="B201" s="444"/>
      <c r="C201" s="439"/>
      <c r="D201" s="439"/>
      <c r="E201" s="422"/>
      <c r="F201" s="480"/>
      <c r="G201" s="439"/>
      <c r="H201" s="439"/>
      <c r="I201" s="427"/>
      <c r="J201" s="53"/>
      <c r="L201" s="55"/>
    </row>
    <row r="202" spans="1:12" s="17" customFormat="1" ht="18.75" hidden="1" customHeight="1">
      <c r="A202" s="4"/>
      <c r="B202" s="487">
        <v>6</v>
      </c>
      <c r="C202" s="488"/>
      <c r="D202" s="488" t="str">
        <f>IF(C202,VLOOKUP(C202,女子登録情報!$A$2:$H$2000,2,0),"")</f>
        <v/>
      </c>
      <c r="E202" s="419" t="str">
        <f>IF(C202&gt;0,VLOOKUP(C202,女子登録情報!$A$2:$H$2000,3,0),"")</f>
        <v/>
      </c>
      <c r="F202" s="489"/>
      <c r="G202" s="488" t="str">
        <f>IF(C202&gt;0,VLOOKUP(C202,女子登録情報!$A$2:$H$2000,4,0),"")</f>
        <v/>
      </c>
      <c r="H202" s="488" t="str">
        <f>IF(C202&gt;0,VLOOKUP(C202,女子登録情報!$A$2:$H$2000,8,0),"")</f>
        <v/>
      </c>
      <c r="I202" s="449" t="str">
        <f>IF(C202&gt;0,VLOOKUP(C202,女子登録情報!$A$2:$H$2000,5,0),"")</f>
        <v/>
      </c>
      <c r="J202" s="53"/>
      <c r="L202" s="55"/>
    </row>
    <row r="203" spans="1:12" s="17" customFormat="1" ht="19.5" hidden="1" customHeight="1" thickBot="1">
      <c r="A203" s="4"/>
      <c r="B203" s="490"/>
      <c r="C203" s="470"/>
      <c r="D203" s="470"/>
      <c r="E203" s="491"/>
      <c r="F203" s="492"/>
      <c r="G203" s="470"/>
      <c r="H203" s="470"/>
      <c r="I203" s="450"/>
      <c r="J203" s="53"/>
      <c r="L203" s="55"/>
    </row>
    <row r="204" spans="1:12" s="17" customFormat="1" ht="18.75" hidden="1">
      <c r="A204" s="4"/>
      <c r="B204" s="460" t="s">
        <v>1239</v>
      </c>
      <c r="C204" s="461"/>
      <c r="D204" s="461"/>
      <c r="E204" s="461"/>
      <c r="F204" s="461"/>
      <c r="G204" s="461"/>
      <c r="H204" s="461"/>
      <c r="I204" s="462"/>
      <c r="J204" s="53"/>
      <c r="L204" s="55"/>
    </row>
    <row r="205" spans="1:12" s="17" customFormat="1" ht="18.75" hidden="1">
      <c r="A205" s="4"/>
      <c r="B205" s="463"/>
      <c r="C205" s="464"/>
      <c r="D205" s="464"/>
      <c r="E205" s="464"/>
      <c r="F205" s="464"/>
      <c r="G205" s="464"/>
      <c r="H205" s="464"/>
      <c r="I205" s="465"/>
      <c r="J205" s="53"/>
      <c r="L205" s="55"/>
    </row>
    <row r="206" spans="1:12" s="17" customFormat="1" ht="19.5" hidden="1" thickBot="1">
      <c r="A206" s="4"/>
      <c r="B206" s="466"/>
      <c r="C206" s="467"/>
      <c r="D206" s="467"/>
      <c r="E206" s="467"/>
      <c r="F206" s="467"/>
      <c r="G206" s="467"/>
      <c r="H206" s="467"/>
      <c r="I206" s="468"/>
      <c r="J206" s="53"/>
      <c r="L206" s="55"/>
    </row>
    <row r="207" spans="1:12" s="17" customFormat="1" ht="18.75" hidden="1">
      <c r="A207" s="54"/>
      <c r="B207" s="54"/>
      <c r="C207" s="54"/>
      <c r="D207" s="54"/>
      <c r="E207" s="54"/>
      <c r="F207" s="54"/>
      <c r="G207" s="54"/>
      <c r="H207" s="54"/>
      <c r="I207" s="54"/>
      <c r="J207" s="59"/>
      <c r="L207" s="55"/>
    </row>
    <row r="208" spans="1:12" s="17" customFormat="1" ht="19.5" hidden="1" thickBot="1">
      <c r="A208" s="4"/>
      <c r="B208" s="4"/>
      <c r="C208" s="4"/>
      <c r="D208" s="4"/>
      <c r="E208" s="4"/>
      <c r="F208" s="4"/>
      <c r="G208" s="4"/>
      <c r="H208" s="4"/>
      <c r="I208" s="4"/>
      <c r="J208" s="57" t="s">
        <v>1262</v>
      </c>
      <c r="L208" s="55"/>
    </row>
    <row r="209" spans="1:12" s="17" customFormat="1" ht="18.75" hidden="1" customHeight="1">
      <c r="A209" s="4"/>
      <c r="B209" s="498" t="str">
        <f>CONCATENATE('加盟校情報&amp;大会設定'!$G$5,'加盟校情報&amp;大会設定'!$H$5,'加盟校情報&amp;大会設定'!$I$5,'加盟校情報&amp;大会設定'!$J$5,)&amp;"　女子4×100mR"</f>
        <v>第45回東海学生陸上競技秋季選手権大会　女子4×100mR</v>
      </c>
      <c r="C209" s="499"/>
      <c r="D209" s="499"/>
      <c r="E209" s="499"/>
      <c r="F209" s="499"/>
      <c r="G209" s="499"/>
      <c r="H209" s="499"/>
      <c r="I209" s="500"/>
      <c r="J209" s="53"/>
      <c r="L209" s="55"/>
    </row>
    <row r="210" spans="1:12" s="17" customFormat="1" ht="19.5" hidden="1" customHeight="1" thickBot="1">
      <c r="A210" s="4"/>
      <c r="B210" s="501"/>
      <c r="C210" s="502"/>
      <c r="D210" s="502"/>
      <c r="E210" s="502"/>
      <c r="F210" s="502"/>
      <c r="G210" s="502"/>
      <c r="H210" s="502"/>
      <c r="I210" s="503"/>
      <c r="J210" s="53"/>
      <c r="L210" s="55"/>
    </row>
    <row r="211" spans="1:12" s="17" customFormat="1" ht="18.75" hidden="1">
      <c r="A211" s="4"/>
      <c r="B211" s="408" t="s">
        <v>1243</v>
      </c>
      <c r="C211" s="409"/>
      <c r="D211" s="446" t="str">
        <f>IF(基本情報登録!$D$6&gt;0,基本情報登録!$D$6,"")</f>
        <v/>
      </c>
      <c r="E211" s="447"/>
      <c r="F211" s="447"/>
      <c r="G211" s="447"/>
      <c r="H211" s="448"/>
      <c r="I211" s="58" t="s">
        <v>1277</v>
      </c>
      <c r="J211" s="53"/>
      <c r="L211" s="55"/>
    </row>
    <row r="212" spans="1:12" s="17" customFormat="1" ht="18.75" hidden="1" customHeight="1">
      <c r="A212" s="4"/>
      <c r="B212" s="415" t="s">
        <v>1</v>
      </c>
      <c r="C212" s="416"/>
      <c r="D212" s="451" t="str">
        <f>IF(基本情報登録!$D$8&gt;0,基本情報登録!$D$8,"")</f>
        <v/>
      </c>
      <c r="E212" s="452"/>
      <c r="F212" s="452"/>
      <c r="G212" s="452"/>
      <c r="H212" s="453"/>
      <c r="I212" s="449"/>
      <c r="J212" s="53"/>
      <c r="L212" s="55"/>
    </row>
    <row r="213" spans="1:12" s="17" customFormat="1" ht="19.5" hidden="1" customHeight="1" thickBot="1">
      <c r="A213" s="4"/>
      <c r="B213" s="425"/>
      <c r="C213" s="426"/>
      <c r="D213" s="454"/>
      <c r="E213" s="455"/>
      <c r="F213" s="455"/>
      <c r="G213" s="455"/>
      <c r="H213" s="456"/>
      <c r="I213" s="450"/>
      <c r="J213" s="53"/>
      <c r="L213" s="55"/>
    </row>
    <row r="214" spans="1:12" s="17" customFormat="1" ht="18.75" hidden="1">
      <c r="A214" s="4"/>
      <c r="B214" s="408" t="s">
        <v>6406</v>
      </c>
      <c r="C214" s="409"/>
      <c r="D214" s="410"/>
      <c r="E214" s="411"/>
      <c r="F214" s="411"/>
      <c r="G214" s="411"/>
      <c r="H214" s="411"/>
      <c r="I214" s="412"/>
      <c r="J214" s="53"/>
      <c r="L214" s="55"/>
    </row>
    <row r="215" spans="1:12" s="17" customFormat="1" ht="18.75" hidden="1">
      <c r="A215" s="4"/>
      <c r="B215" s="43"/>
      <c r="C215" s="44"/>
      <c r="D215" s="45"/>
      <c r="E215" s="413" t="str">
        <f>TEXT(D214,"00000")</f>
        <v>00000</v>
      </c>
      <c r="F215" s="413"/>
      <c r="G215" s="413"/>
      <c r="H215" s="413"/>
      <c r="I215" s="414"/>
      <c r="J215" s="53"/>
      <c r="L215" s="55"/>
    </row>
    <row r="216" spans="1:12" s="17" customFormat="1" ht="18.75" hidden="1" customHeight="1">
      <c r="A216" s="4"/>
      <c r="B216" s="415" t="s">
        <v>26</v>
      </c>
      <c r="C216" s="416"/>
      <c r="D216" s="419"/>
      <c r="E216" s="420"/>
      <c r="F216" s="420"/>
      <c r="G216" s="420"/>
      <c r="H216" s="420"/>
      <c r="I216" s="421"/>
      <c r="J216" s="53"/>
      <c r="L216" s="55"/>
    </row>
    <row r="217" spans="1:12" s="17" customFormat="1" ht="18.75" hidden="1" customHeight="1">
      <c r="A217" s="4"/>
      <c r="B217" s="417"/>
      <c r="C217" s="418"/>
      <c r="D217" s="422"/>
      <c r="E217" s="423"/>
      <c r="F217" s="423"/>
      <c r="G217" s="423"/>
      <c r="H217" s="423"/>
      <c r="I217" s="424"/>
      <c r="J217" s="53"/>
      <c r="L217" s="55"/>
    </row>
    <row r="218" spans="1:12" s="17" customFormat="1" ht="19.5" hidden="1" thickBot="1">
      <c r="A218" s="4"/>
      <c r="B218" s="482" t="s">
        <v>1235</v>
      </c>
      <c r="C218" s="483"/>
      <c r="D218" s="484"/>
      <c r="E218" s="485"/>
      <c r="F218" s="485"/>
      <c r="G218" s="485"/>
      <c r="H218" s="485"/>
      <c r="I218" s="486"/>
      <c r="J218" s="53"/>
      <c r="L218" s="55"/>
    </row>
    <row r="219" spans="1:12" s="17" customFormat="1" ht="18.75" hidden="1">
      <c r="A219" s="4"/>
      <c r="B219" s="471" t="s">
        <v>1236</v>
      </c>
      <c r="C219" s="472"/>
      <c r="D219" s="472"/>
      <c r="E219" s="472"/>
      <c r="F219" s="472"/>
      <c r="G219" s="472"/>
      <c r="H219" s="472"/>
      <c r="I219" s="473"/>
      <c r="J219" s="53"/>
      <c r="L219" s="55"/>
    </row>
    <row r="220" spans="1:12" s="17" customFormat="1" ht="19.5" hidden="1" thickBot="1">
      <c r="A220" s="4"/>
      <c r="B220" s="46" t="s">
        <v>1240</v>
      </c>
      <c r="C220" s="47" t="s">
        <v>16</v>
      </c>
      <c r="D220" s="47" t="s">
        <v>1241</v>
      </c>
      <c r="E220" s="474" t="s">
        <v>1237</v>
      </c>
      <c r="F220" s="475"/>
      <c r="G220" s="47" t="s">
        <v>1242</v>
      </c>
      <c r="H220" s="47" t="s">
        <v>47</v>
      </c>
      <c r="I220" s="48" t="s">
        <v>1238</v>
      </c>
      <c r="J220" s="53"/>
      <c r="L220" s="55"/>
    </row>
    <row r="221" spans="1:12" s="17" customFormat="1" ht="19.5" hidden="1" customHeight="1" thickTop="1">
      <c r="A221" s="4"/>
      <c r="B221" s="476">
        <v>1</v>
      </c>
      <c r="C221" s="477"/>
      <c r="D221" s="477" t="str">
        <f>IF(C221&gt;0,VLOOKUP(C221,女子登録情報!$A$2:$H$2000,2,0),"")</f>
        <v/>
      </c>
      <c r="E221" s="478" t="str">
        <f>IF(C221&gt;0,VLOOKUP(C221,女子登録情報!$A$2:$H$2000,3,0),"")</f>
        <v/>
      </c>
      <c r="F221" s="479"/>
      <c r="G221" s="477" t="str">
        <f>IF(C221&gt;0,VLOOKUP(C221,女子登録情報!$A$2:$H$2000,4,0),"")</f>
        <v/>
      </c>
      <c r="H221" s="477" t="str">
        <f>IF(C221&gt;0,VLOOKUP(C221,女子登録情報!$A$2:$H$2000,8,0),"")</f>
        <v/>
      </c>
      <c r="I221" s="481" t="str">
        <f>IF(C221&gt;0,VLOOKUP(C221,女子登録情報!$A$2:$H$2000,5,0),"")</f>
        <v/>
      </c>
      <c r="J221" s="53"/>
      <c r="L221" s="55"/>
    </row>
    <row r="222" spans="1:12" s="17" customFormat="1" ht="18.75" hidden="1" customHeight="1">
      <c r="A222" s="4"/>
      <c r="B222" s="444"/>
      <c r="C222" s="439"/>
      <c r="D222" s="439"/>
      <c r="E222" s="422"/>
      <c r="F222" s="480"/>
      <c r="G222" s="439"/>
      <c r="H222" s="439"/>
      <c r="I222" s="427"/>
      <c r="J222" s="53"/>
      <c r="L222" s="55"/>
    </row>
    <row r="223" spans="1:12" s="17" customFormat="1" ht="18.75" hidden="1" customHeight="1">
      <c r="A223" s="4"/>
      <c r="B223" s="487">
        <v>2</v>
      </c>
      <c r="C223" s="488"/>
      <c r="D223" s="488" t="str">
        <f>IF(C223,VLOOKUP(C223,女子登録情報!$A$2:$H$2000,2,0),"")</f>
        <v/>
      </c>
      <c r="E223" s="419" t="str">
        <f>IF(C223&gt;0,VLOOKUP(C223,女子登録情報!$A$2:$H$2000,3,0),"")</f>
        <v/>
      </c>
      <c r="F223" s="489"/>
      <c r="G223" s="488" t="str">
        <f>IF(C223&gt;0,VLOOKUP(C223,女子登録情報!$A$2:$H$2000,4,0),"")</f>
        <v/>
      </c>
      <c r="H223" s="488" t="str">
        <f>IF(C223&gt;0,VLOOKUP(C223,女子登録情報!$A$2:$H$2000,8,0),"")</f>
        <v/>
      </c>
      <c r="I223" s="449" t="str">
        <f>IF(C223&gt;0,VLOOKUP(C223,女子登録情報!$A$2:$H$2000,5,0),"")</f>
        <v/>
      </c>
      <c r="J223" s="53"/>
      <c r="L223" s="55"/>
    </row>
    <row r="224" spans="1:12" s="17" customFormat="1" ht="18.75" hidden="1" customHeight="1">
      <c r="A224" s="4"/>
      <c r="B224" s="444"/>
      <c r="C224" s="439"/>
      <c r="D224" s="439"/>
      <c r="E224" s="422"/>
      <c r="F224" s="480"/>
      <c r="G224" s="439"/>
      <c r="H224" s="439"/>
      <c r="I224" s="427"/>
      <c r="J224" s="53"/>
      <c r="L224" s="55"/>
    </row>
    <row r="225" spans="1:12" s="17" customFormat="1" ht="18.75" hidden="1" customHeight="1">
      <c r="A225" s="4"/>
      <c r="B225" s="487">
        <v>3</v>
      </c>
      <c r="C225" s="488"/>
      <c r="D225" s="488" t="str">
        <f>IF(C225,VLOOKUP(C225,女子登録情報!$A$2:$H$2000,2,0),"")</f>
        <v/>
      </c>
      <c r="E225" s="419" t="str">
        <f>IF(C225&gt;0,VLOOKUP(C225,女子登録情報!$A$2:$H$2000,3,0),"")</f>
        <v/>
      </c>
      <c r="F225" s="489"/>
      <c r="G225" s="488" t="str">
        <f>IF(C225&gt;0,VLOOKUP(C225,女子登録情報!$A$2:$H$2000,4,0),"")</f>
        <v/>
      </c>
      <c r="H225" s="488" t="str">
        <f>IF(C225&gt;0,VLOOKUP(C225,女子登録情報!$A$2:$H$2000,8,0),"")</f>
        <v/>
      </c>
      <c r="I225" s="449" t="str">
        <f>IF(C225&gt;0,VLOOKUP(C225,女子登録情報!$A$2:$H$2000,5,0),"")</f>
        <v/>
      </c>
      <c r="J225" s="53"/>
      <c r="L225" s="55"/>
    </row>
    <row r="226" spans="1:12" s="17" customFormat="1" ht="18.75" hidden="1" customHeight="1">
      <c r="A226" s="4"/>
      <c r="B226" s="444"/>
      <c r="C226" s="439"/>
      <c r="D226" s="439"/>
      <c r="E226" s="422"/>
      <c r="F226" s="480"/>
      <c r="G226" s="439"/>
      <c r="H226" s="439"/>
      <c r="I226" s="427"/>
      <c r="J226" s="53"/>
      <c r="L226" s="55"/>
    </row>
    <row r="227" spans="1:12" s="17" customFormat="1" ht="18.75" hidden="1" customHeight="1">
      <c r="A227" s="4"/>
      <c r="B227" s="487">
        <v>4</v>
      </c>
      <c r="C227" s="488"/>
      <c r="D227" s="488" t="str">
        <f>IF(C227,VLOOKUP(C227,女子登録情報!$A$2:$H$2000,2,0),"")</f>
        <v/>
      </c>
      <c r="E227" s="419" t="str">
        <f>IF(C227&gt;0,VLOOKUP(C227,女子登録情報!$A$2:$H$2000,3,0),"")</f>
        <v/>
      </c>
      <c r="F227" s="489"/>
      <c r="G227" s="488" t="str">
        <f>IF(C227&gt;0,VLOOKUP(C227,女子登録情報!$A$2:$H$2000,4,0),"")</f>
        <v/>
      </c>
      <c r="H227" s="488" t="str">
        <f>IF(C227&gt;0,VLOOKUP(C227,女子登録情報!$A$2:$H$2000,8,0),"")</f>
        <v/>
      </c>
      <c r="I227" s="449" t="str">
        <f>IF(C227&gt;0,VLOOKUP(C227,女子登録情報!$A$2:$H$2000,5,0),"")</f>
        <v/>
      </c>
      <c r="J227" s="53"/>
      <c r="L227" s="55"/>
    </row>
    <row r="228" spans="1:12" s="17" customFormat="1" ht="18.75" hidden="1" customHeight="1">
      <c r="A228" s="4"/>
      <c r="B228" s="444"/>
      <c r="C228" s="439"/>
      <c r="D228" s="439"/>
      <c r="E228" s="422"/>
      <c r="F228" s="480"/>
      <c r="G228" s="439"/>
      <c r="H228" s="439"/>
      <c r="I228" s="427"/>
      <c r="J228" s="53"/>
      <c r="L228" s="55"/>
    </row>
    <row r="229" spans="1:12" s="17" customFormat="1" ht="18.75" hidden="1" customHeight="1">
      <c r="A229" s="4"/>
      <c r="B229" s="487">
        <v>5</v>
      </c>
      <c r="C229" s="488"/>
      <c r="D229" s="488" t="str">
        <f>IF(C229,VLOOKUP(C229,女子登録情報!$A$2:$H$2000,2,0),"")</f>
        <v/>
      </c>
      <c r="E229" s="419" t="str">
        <f>IF(C229&gt;0,VLOOKUP(C229,女子登録情報!$A$2:$H$2000,3,0),"")</f>
        <v/>
      </c>
      <c r="F229" s="489"/>
      <c r="G229" s="488" t="str">
        <f>IF(C229&gt;0,VLOOKUP(C229,女子登録情報!$A$2:$H$2000,4,0),"")</f>
        <v/>
      </c>
      <c r="H229" s="488" t="str">
        <f>IF(C229&gt;0,VLOOKUP(C229,女子登録情報!$A$2:$H$2000,8,0),"")</f>
        <v/>
      </c>
      <c r="I229" s="449" t="str">
        <f>IF(C229&gt;0,VLOOKUP(C229,女子登録情報!$A$2:$H$2000,5,0),"")</f>
        <v/>
      </c>
      <c r="J229" s="53"/>
      <c r="L229" s="55"/>
    </row>
    <row r="230" spans="1:12" s="17" customFormat="1" ht="18.75" hidden="1" customHeight="1">
      <c r="A230" s="4"/>
      <c r="B230" s="444"/>
      <c r="C230" s="439"/>
      <c r="D230" s="439"/>
      <c r="E230" s="422"/>
      <c r="F230" s="480"/>
      <c r="G230" s="439"/>
      <c r="H230" s="439"/>
      <c r="I230" s="427"/>
      <c r="J230" s="53"/>
      <c r="L230" s="55"/>
    </row>
    <row r="231" spans="1:12" s="17" customFormat="1" ht="18.75" hidden="1" customHeight="1">
      <c r="A231" s="4"/>
      <c r="B231" s="487">
        <v>6</v>
      </c>
      <c r="C231" s="488"/>
      <c r="D231" s="488" t="str">
        <f>IF(C231,VLOOKUP(C231,女子登録情報!$A$2:$H$2000,2,0),"")</f>
        <v/>
      </c>
      <c r="E231" s="419" t="str">
        <f>IF(C231&gt;0,VLOOKUP(C231,女子登録情報!$A$2:$H$2000,3,0),"")</f>
        <v/>
      </c>
      <c r="F231" s="489"/>
      <c r="G231" s="488" t="str">
        <f>IF(C231&gt;0,VLOOKUP(C231,女子登録情報!$A$2:$H$2000,4,0),"")</f>
        <v/>
      </c>
      <c r="H231" s="488" t="str">
        <f>IF(C231&gt;0,VLOOKUP(C231,女子登録情報!$A$2:$H$2000,8,0),"")</f>
        <v/>
      </c>
      <c r="I231" s="449" t="str">
        <f>IF(C231&gt;0,VLOOKUP(C231,女子登録情報!$A$2:$H$2000,5,0),"")</f>
        <v/>
      </c>
      <c r="J231" s="53"/>
      <c r="L231" s="55"/>
    </row>
    <row r="232" spans="1:12" s="17" customFormat="1" ht="19.5" hidden="1" customHeight="1" thickBot="1">
      <c r="A232" s="4"/>
      <c r="B232" s="490"/>
      <c r="C232" s="470"/>
      <c r="D232" s="470"/>
      <c r="E232" s="491"/>
      <c r="F232" s="492"/>
      <c r="G232" s="470"/>
      <c r="H232" s="470"/>
      <c r="I232" s="450"/>
      <c r="J232" s="53"/>
      <c r="L232" s="55"/>
    </row>
    <row r="233" spans="1:12" s="17" customFormat="1" ht="18.75" hidden="1">
      <c r="A233" s="4"/>
      <c r="B233" s="460" t="s">
        <v>1239</v>
      </c>
      <c r="C233" s="461"/>
      <c r="D233" s="461"/>
      <c r="E233" s="461"/>
      <c r="F233" s="461"/>
      <c r="G233" s="461"/>
      <c r="H233" s="461"/>
      <c r="I233" s="462"/>
      <c r="J233" s="53"/>
      <c r="L233" s="55"/>
    </row>
    <row r="234" spans="1:12" s="17" customFormat="1" ht="18.75" hidden="1">
      <c r="A234" s="4"/>
      <c r="B234" s="463"/>
      <c r="C234" s="464"/>
      <c r="D234" s="464"/>
      <c r="E234" s="464"/>
      <c r="F234" s="464"/>
      <c r="G234" s="464"/>
      <c r="H234" s="464"/>
      <c r="I234" s="465"/>
      <c r="J234" s="53"/>
      <c r="L234" s="55"/>
    </row>
    <row r="235" spans="1:12" s="17" customFormat="1" ht="19.5" hidden="1" thickBot="1">
      <c r="A235" s="4"/>
      <c r="B235" s="466"/>
      <c r="C235" s="467"/>
      <c r="D235" s="467"/>
      <c r="E235" s="467"/>
      <c r="F235" s="467"/>
      <c r="G235" s="467"/>
      <c r="H235" s="467"/>
      <c r="I235" s="468"/>
      <c r="J235" s="53"/>
      <c r="L235" s="55"/>
    </row>
    <row r="236" spans="1:12" s="17" customFormat="1" ht="18.75" hidden="1">
      <c r="A236" s="54"/>
      <c r="B236" s="54"/>
      <c r="C236" s="54"/>
      <c r="D236" s="54"/>
      <c r="E236" s="54"/>
      <c r="F236" s="54"/>
      <c r="G236" s="54"/>
      <c r="H236" s="54"/>
      <c r="I236" s="54"/>
      <c r="J236" s="59"/>
      <c r="L236" s="55"/>
    </row>
    <row r="237" spans="1:12" s="17" customFormat="1" ht="19.5" hidden="1" thickBot="1">
      <c r="A237" s="4"/>
      <c r="B237" s="4"/>
      <c r="C237" s="4"/>
      <c r="D237" s="4"/>
      <c r="E237" s="4"/>
      <c r="F237" s="4"/>
      <c r="G237" s="4"/>
      <c r="H237" s="4"/>
      <c r="I237" s="4"/>
      <c r="J237" s="57" t="s">
        <v>1263</v>
      </c>
      <c r="L237" s="55"/>
    </row>
    <row r="238" spans="1:12" s="17" customFormat="1" ht="18.75" hidden="1" customHeight="1">
      <c r="A238" s="4"/>
      <c r="B238" s="498" t="str">
        <f>CONCATENATE('加盟校情報&amp;大会設定'!$G$5,'加盟校情報&amp;大会設定'!$H$5,'加盟校情報&amp;大会設定'!$I$5,'加盟校情報&amp;大会設定'!$J$5,)&amp;"　女子4×100mR"</f>
        <v>第45回東海学生陸上競技秋季選手権大会　女子4×100mR</v>
      </c>
      <c r="C238" s="499"/>
      <c r="D238" s="499"/>
      <c r="E238" s="499"/>
      <c r="F238" s="499"/>
      <c r="G238" s="499"/>
      <c r="H238" s="499"/>
      <c r="I238" s="500"/>
      <c r="J238" s="53"/>
      <c r="L238" s="55"/>
    </row>
    <row r="239" spans="1:12" s="17" customFormat="1" ht="19.5" hidden="1" customHeight="1" thickBot="1">
      <c r="A239" s="4"/>
      <c r="B239" s="501"/>
      <c r="C239" s="502"/>
      <c r="D239" s="502"/>
      <c r="E239" s="502"/>
      <c r="F239" s="502"/>
      <c r="G239" s="502"/>
      <c r="H239" s="502"/>
      <c r="I239" s="503"/>
      <c r="J239" s="53"/>
      <c r="L239" s="55"/>
    </row>
    <row r="240" spans="1:12" s="17" customFormat="1" ht="18.75" hidden="1">
      <c r="A240" s="4"/>
      <c r="B240" s="408" t="s">
        <v>1243</v>
      </c>
      <c r="C240" s="409"/>
      <c r="D240" s="446" t="str">
        <f>IF(基本情報登録!$D$6&gt;0,基本情報登録!$D$6,"")</f>
        <v/>
      </c>
      <c r="E240" s="447"/>
      <c r="F240" s="447"/>
      <c r="G240" s="447"/>
      <c r="H240" s="448"/>
      <c r="I240" s="58" t="s">
        <v>1277</v>
      </c>
      <c r="J240" s="53"/>
      <c r="L240" s="55"/>
    </row>
    <row r="241" spans="1:12" s="17" customFormat="1" ht="18.75" hidden="1" customHeight="1">
      <c r="A241" s="4"/>
      <c r="B241" s="415" t="s">
        <v>1</v>
      </c>
      <c r="C241" s="416"/>
      <c r="D241" s="451" t="str">
        <f>IF(基本情報登録!$D$8&gt;0,基本情報登録!$D$8,"")</f>
        <v/>
      </c>
      <c r="E241" s="452"/>
      <c r="F241" s="452"/>
      <c r="G241" s="452"/>
      <c r="H241" s="453"/>
      <c r="I241" s="449"/>
      <c r="J241" s="53"/>
      <c r="L241" s="55"/>
    </row>
    <row r="242" spans="1:12" s="17" customFormat="1" ht="19.5" hidden="1" customHeight="1" thickBot="1">
      <c r="A242" s="4"/>
      <c r="B242" s="425"/>
      <c r="C242" s="426"/>
      <c r="D242" s="454"/>
      <c r="E242" s="455"/>
      <c r="F242" s="455"/>
      <c r="G242" s="455"/>
      <c r="H242" s="456"/>
      <c r="I242" s="450"/>
      <c r="J242" s="53"/>
      <c r="L242" s="55"/>
    </row>
    <row r="243" spans="1:12" s="17" customFormat="1" ht="18.75" hidden="1">
      <c r="A243" s="4"/>
      <c r="B243" s="408" t="s">
        <v>6406</v>
      </c>
      <c r="C243" s="409"/>
      <c r="D243" s="410"/>
      <c r="E243" s="411"/>
      <c r="F243" s="411"/>
      <c r="G243" s="411"/>
      <c r="H243" s="411"/>
      <c r="I243" s="412"/>
      <c r="J243" s="53"/>
      <c r="L243" s="55"/>
    </row>
    <row r="244" spans="1:12" s="17" customFormat="1" ht="18.75" hidden="1">
      <c r="A244" s="4"/>
      <c r="B244" s="43"/>
      <c r="C244" s="44"/>
      <c r="D244" s="45"/>
      <c r="E244" s="413" t="str">
        <f>TEXT(D243,"00000")</f>
        <v>00000</v>
      </c>
      <c r="F244" s="413"/>
      <c r="G244" s="413"/>
      <c r="H244" s="413"/>
      <c r="I244" s="414"/>
      <c r="J244" s="53"/>
      <c r="L244" s="55"/>
    </row>
    <row r="245" spans="1:12" s="17" customFormat="1" ht="18.75" hidden="1" customHeight="1">
      <c r="A245" s="4"/>
      <c r="B245" s="415" t="s">
        <v>26</v>
      </c>
      <c r="C245" s="416"/>
      <c r="D245" s="419"/>
      <c r="E245" s="420"/>
      <c r="F245" s="420"/>
      <c r="G245" s="420"/>
      <c r="H245" s="420"/>
      <c r="I245" s="421"/>
      <c r="J245" s="53"/>
      <c r="L245" s="55"/>
    </row>
    <row r="246" spans="1:12" s="17" customFormat="1" ht="18.75" hidden="1" customHeight="1">
      <c r="A246" s="4"/>
      <c r="B246" s="417"/>
      <c r="C246" s="418"/>
      <c r="D246" s="422"/>
      <c r="E246" s="423"/>
      <c r="F246" s="423"/>
      <c r="G246" s="423"/>
      <c r="H246" s="423"/>
      <c r="I246" s="424"/>
      <c r="J246" s="53"/>
      <c r="L246" s="55"/>
    </row>
    <row r="247" spans="1:12" s="17" customFormat="1" ht="19.5" hidden="1" thickBot="1">
      <c r="A247" s="4"/>
      <c r="B247" s="482" t="s">
        <v>1235</v>
      </c>
      <c r="C247" s="483"/>
      <c r="D247" s="484"/>
      <c r="E247" s="485"/>
      <c r="F247" s="485"/>
      <c r="G247" s="485"/>
      <c r="H247" s="485"/>
      <c r="I247" s="486"/>
      <c r="J247" s="53"/>
      <c r="L247" s="55"/>
    </row>
    <row r="248" spans="1:12" s="17" customFormat="1" ht="18.75" hidden="1">
      <c r="A248" s="4"/>
      <c r="B248" s="471" t="s">
        <v>1236</v>
      </c>
      <c r="C248" s="472"/>
      <c r="D248" s="472"/>
      <c r="E248" s="472"/>
      <c r="F248" s="472"/>
      <c r="G248" s="472"/>
      <c r="H248" s="472"/>
      <c r="I248" s="473"/>
      <c r="J248" s="53"/>
      <c r="L248" s="55"/>
    </row>
    <row r="249" spans="1:12" s="17" customFormat="1" ht="19.5" hidden="1" thickBot="1">
      <c r="A249" s="4"/>
      <c r="B249" s="46" t="s">
        <v>1240</v>
      </c>
      <c r="C249" s="47" t="s">
        <v>16</v>
      </c>
      <c r="D249" s="47" t="s">
        <v>1241</v>
      </c>
      <c r="E249" s="474" t="s">
        <v>1237</v>
      </c>
      <c r="F249" s="475"/>
      <c r="G249" s="47" t="s">
        <v>1242</v>
      </c>
      <c r="H249" s="47" t="s">
        <v>47</v>
      </c>
      <c r="I249" s="48" t="s">
        <v>1238</v>
      </c>
      <c r="J249" s="53"/>
      <c r="L249" s="55"/>
    </row>
    <row r="250" spans="1:12" s="17" customFormat="1" ht="19.5" hidden="1" customHeight="1" thickTop="1">
      <c r="A250" s="4"/>
      <c r="B250" s="476">
        <v>1</v>
      </c>
      <c r="C250" s="477"/>
      <c r="D250" s="477" t="str">
        <f>IF(C250&gt;0,VLOOKUP(C250,女子登録情報!$A$2:$H$2000,2,0),"")</f>
        <v/>
      </c>
      <c r="E250" s="478" t="str">
        <f>IF(C250&gt;0,VLOOKUP(C250,女子登録情報!$A$2:$H$2000,3,0),"")</f>
        <v/>
      </c>
      <c r="F250" s="479"/>
      <c r="G250" s="477" t="str">
        <f>IF(C250&gt;0,VLOOKUP(C250,女子登録情報!$A$2:$H$2000,4,0),"")</f>
        <v/>
      </c>
      <c r="H250" s="477" t="str">
        <f>IF(C250&gt;0,VLOOKUP(C250,女子登録情報!$A$2:$H$2000,8,0),"")</f>
        <v/>
      </c>
      <c r="I250" s="481" t="str">
        <f>IF(C250&gt;0,VLOOKUP(C250,女子登録情報!$A$2:$H$2000,5,0),"")</f>
        <v/>
      </c>
      <c r="J250" s="53"/>
      <c r="L250" s="55"/>
    </row>
    <row r="251" spans="1:12" s="17" customFormat="1" ht="18.75" hidden="1" customHeight="1">
      <c r="A251" s="4"/>
      <c r="B251" s="444"/>
      <c r="C251" s="439"/>
      <c r="D251" s="439"/>
      <c r="E251" s="422"/>
      <c r="F251" s="480"/>
      <c r="G251" s="439"/>
      <c r="H251" s="439"/>
      <c r="I251" s="427"/>
      <c r="J251" s="53"/>
      <c r="L251" s="55"/>
    </row>
    <row r="252" spans="1:12" s="17" customFormat="1" ht="18.75" hidden="1" customHeight="1">
      <c r="A252" s="4"/>
      <c r="B252" s="487">
        <v>2</v>
      </c>
      <c r="C252" s="488"/>
      <c r="D252" s="488" t="str">
        <f>IF(C252,VLOOKUP(C252,女子登録情報!$A$2:$H$2000,2,0),"")</f>
        <v/>
      </c>
      <c r="E252" s="419" t="str">
        <f>IF(C252&gt;0,VLOOKUP(C252,女子登録情報!$A$2:$H$2000,3,0),"")</f>
        <v/>
      </c>
      <c r="F252" s="489"/>
      <c r="G252" s="488" t="str">
        <f>IF(C252&gt;0,VLOOKUP(C252,女子登録情報!$A$2:$H$2000,4,0),"")</f>
        <v/>
      </c>
      <c r="H252" s="488" t="str">
        <f>IF(C252&gt;0,VLOOKUP(C252,女子登録情報!$A$2:$H$2000,8,0),"")</f>
        <v/>
      </c>
      <c r="I252" s="449" t="str">
        <f>IF(C252&gt;0,VLOOKUP(C252,女子登録情報!$A$2:$H$2000,5,0),"")</f>
        <v/>
      </c>
      <c r="J252" s="53"/>
      <c r="L252" s="55"/>
    </row>
    <row r="253" spans="1:12" s="17" customFormat="1" ht="18.75" hidden="1" customHeight="1">
      <c r="A253" s="4"/>
      <c r="B253" s="444"/>
      <c r="C253" s="439"/>
      <c r="D253" s="439"/>
      <c r="E253" s="422"/>
      <c r="F253" s="480"/>
      <c r="G253" s="439"/>
      <c r="H253" s="439"/>
      <c r="I253" s="427"/>
      <c r="J253" s="53"/>
      <c r="L253" s="55"/>
    </row>
    <row r="254" spans="1:12" s="17" customFormat="1" ht="18.75" hidden="1" customHeight="1">
      <c r="A254" s="4"/>
      <c r="B254" s="487">
        <v>3</v>
      </c>
      <c r="C254" s="488"/>
      <c r="D254" s="488" t="str">
        <f>IF(C254,VLOOKUP(C254,女子登録情報!$A$2:$H$2000,2,0),"")</f>
        <v/>
      </c>
      <c r="E254" s="419" t="str">
        <f>IF(C254&gt;0,VLOOKUP(C254,女子登録情報!$A$2:$H$2000,3,0),"")</f>
        <v/>
      </c>
      <c r="F254" s="489"/>
      <c r="G254" s="488" t="str">
        <f>IF(C254&gt;0,VLOOKUP(C254,女子登録情報!$A$2:$H$2000,4,0),"")</f>
        <v/>
      </c>
      <c r="H254" s="488" t="str">
        <f>IF(C254&gt;0,VLOOKUP(C254,女子登録情報!$A$2:$H$2000,8,0),"")</f>
        <v/>
      </c>
      <c r="I254" s="449" t="str">
        <f>IF(C254&gt;0,VLOOKUP(C254,女子登録情報!$A$2:$H$2000,5,0),"")</f>
        <v/>
      </c>
      <c r="J254" s="53"/>
      <c r="L254" s="55"/>
    </row>
    <row r="255" spans="1:12" s="17" customFormat="1" ht="18.75" hidden="1" customHeight="1">
      <c r="A255" s="4"/>
      <c r="B255" s="444"/>
      <c r="C255" s="439"/>
      <c r="D255" s="439"/>
      <c r="E255" s="422"/>
      <c r="F255" s="480"/>
      <c r="G255" s="439"/>
      <c r="H255" s="439"/>
      <c r="I255" s="427"/>
      <c r="J255" s="53"/>
      <c r="L255" s="55"/>
    </row>
    <row r="256" spans="1:12" s="17" customFormat="1" ht="18.75" hidden="1" customHeight="1">
      <c r="A256" s="4"/>
      <c r="B256" s="487">
        <v>4</v>
      </c>
      <c r="C256" s="488"/>
      <c r="D256" s="488" t="str">
        <f>IF(C256,VLOOKUP(C256,女子登録情報!$A$2:$H$2000,2,0),"")</f>
        <v/>
      </c>
      <c r="E256" s="419" t="str">
        <f>IF(C256&gt;0,VLOOKUP(C256,女子登録情報!$A$2:$H$2000,3,0),"")</f>
        <v/>
      </c>
      <c r="F256" s="489"/>
      <c r="G256" s="488" t="str">
        <f>IF(C256&gt;0,VLOOKUP(C256,女子登録情報!$A$2:$H$2000,4,0),"")</f>
        <v/>
      </c>
      <c r="H256" s="488" t="str">
        <f>IF(C256&gt;0,VLOOKUP(C256,女子登録情報!$A$2:$H$2000,8,0),"")</f>
        <v/>
      </c>
      <c r="I256" s="449" t="str">
        <f>IF(C256&gt;0,VLOOKUP(C256,女子登録情報!$A$2:$H$2000,5,0),"")</f>
        <v/>
      </c>
      <c r="J256" s="53"/>
      <c r="L256" s="55"/>
    </row>
    <row r="257" spans="1:12" s="17" customFormat="1" ht="18.75" hidden="1" customHeight="1">
      <c r="A257" s="4"/>
      <c r="B257" s="444"/>
      <c r="C257" s="439"/>
      <c r="D257" s="439"/>
      <c r="E257" s="422"/>
      <c r="F257" s="480"/>
      <c r="G257" s="439"/>
      <c r="H257" s="439"/>
      <c r="I257" s="427"/>
      <c r="J257" s="53"/>
      <c r="L257" s="55"/>
    </row>
    <row r="258" spans="1:12" s="17" customFormat="1" ht="18.75" hidden="1" customHeight="1">
      <c r="A258" s="4"/>
      <c r="B258" s="487">
        <v>5</v>
      </c>
      <c r="C258" s="488"/>
      <c r="D258" s="488" t="str">
        <f>IF(C258,VLOOKUP(C258,女子登録情報!$A$2:$H$2000,2,0),"")</f>
        <v/>
      </c>
      <c r="E258" s="419" t="str">
        <f>IF(C258&gt;0,VLOOKUP(C258,女子登録情報!$A$2:$H$2000,3,0),"")</f>
        <v/>
      </c>
      <c r="F258" s="489"/>
      <c r="G258" s="488" t="str">
        <f>IF(C258&gt;0,VLOOKUP(C258,女子登録情報!$A$2:$H$2000,4,0),"")</f>
        <v/>
      </c>
      <c r="H258" s="488" t="str">
        <f>IF(C258&gt;0,VLOOKUP(C258,女子登録情報!$A$2:$H$2000,8,0),"")</f>
        <v/>
      </c>
      <c r="I258" s="449" t="str">
        <f>IF(C258&gt;0,VLOOKUP(C258,女子登録情報!$A$2:$H$2000,5,0),"")</f>
        <v/>
      </c>
      <c r="J258" s="53"/>
      <c r="L258" s="55"/>
    </row>
    <row r="259" spans="1:12" s="17" customFormat="1" ht="18.75" hidden="1" customHeight="1">
      <c r="A259" s="4"/>
      <c r="B259" s="444"/>
      <c r="C259" s="439"/>
      <c r="D259" s="439"/>
      <c r="E259" s="422"/>
      <c r="F259" s="480"/>
      <c r="G259" s="439"/>
      <c r="H259" s="439"/>
      <c r="I259" s="427"/>
      <c r="J259" s="53"/>
      <c r="L259" s="55"/>
    </row>
    <row r="260" spans="1:12" s="17" customFormat="1" ht="18.75" hidden="1" customHeight="1">
      <c r="A260" s="4"/>
      <c r="B260" s="487">
        <v>6</v>
      </c>
      <c r="C260" s="488"/>
      <c r="D260" s="488" t="str">
        <f>IF(C260,VLOOKUP(C260,女子登録情報!$A$2:$H$2000,2,0),"")</f>
        <v/>
      </c>
      <c r="E260" s="419" t="str">
        <f>IF(C260&gt;0,VLOOKUP(C260,女子登録情報!$A$2:$H$2000,3,0),"")</f>
        <v/>
      </c>
      <c r="F260" s="489"/>
      <c r="G260" s="488" t="str">
        <f>IF(C260&gt;0,VLOOKUP(C260,女子登録情報!$A$2:$H$2000,4,0),"")</f>
        <v/>
      </c>
      <c r="H260" s="488" t="str">
        <f>IF(C260&gt;0,VLOOKUP(C260,女子登録情報!$A$2:$H$2000,8,0),"")</f>
        <v/>
      </c>
      <c r="I260" s="449" t="str">
        <f>IF(C260&gt;0,VLOOKUP(C260,女子登録情報!$A$2:$H$2000,5,0),"")</f>
        <v/>
      </c>
      <c r="J260" s="53"/>
      <c r="L260" s="55"/>
    </row>
    <row r="261" spans="1:12" s="17" customFormat="1" ht="19.5" hidden="1" customHeight="1" thickBot="1">
      <c r="A261" s="4"/>
      <c r="B261" s="490"/>
      <c r="C261" s="470"/>
      <c r="D261" s="470"/>
      <c r="E261" s="491"/>
      <c r="F261" s="492"/>
      <c r="G261" s="470"/>
      <c r="H261" s="470"/>
      <c r="I261" s="450"/>
      <c r="J261" s="53"/>
      <c r="L261" s="55"/>
    </row>
    <row r="262" spans="1:12" s="17" customFormat="1" ht="18.75" hidden="1">
      <c r="A262" s="4"/>
      <c r="B262" s="460" t="s">
        <v>1239</v>
      </c>
      <c r="C262" s="461"/>
      <c r="D262" s="461"/>
      <c r="E262" s="461"/>
      <c r="F262" s="461"/>
      <c r="G262" s="461"/>
      <c r="H262" s="461"/>
      <c r="I262" s="462"/>
      <c r="J262" s="53"/>
      <c r="L262" s="55"/>
    </row>
    <row r="263" spans="1:12" s="17" customFormat="1" ht="18.75" hidden="1">
      <c r="A263" s="4"/>
      <c r="B263" s="463"/>
      <c r="C263" s="464"/>
      <c r="D263" s="464"/>
      <c r="E263" s="464"/>
      <c r="F263" s="464"/>
      <c r="G263" s="464"/>
      <c r="H263" s="464"/>
      <c r="I263" s="465"/>
      <c r="J263" s="53"/>
      <c r="L263" s="55"/>
    </row>
    <row r="264" spans="1:12" s="17" customFormat="1" ht="19.5" hidden="1" thickBot="1">
      <c r="A264" s="4"/>
      <c r="B264" s="466"/>
      <c r="C264" s="467"/>
      <c r="D264" s="467"/>
      <c r="E264" s="467"/>
      <c r="F264" s="467"/>
      <c r="G264" s="467"/>
      <c r="H264" s="467"/>
      <c r="I264" s="468"/>
      <c r="J264" s="53"/>
      <c r="L264" s="55"/>
    </row>
    <row r="265" spans="1:12" s="17" customFormat="1" ht="18.75" hidden="1">
      <c r="A265" s="54"/>
      <c r="B265" s="54"/>
      <c r="C265" s="54"/>
      <c r="D265" s="54"/>
      <c r="E265" s="54"/>
      <c r="F265" s="54"/>
      <c r="G265" s="54"/>
      <c r="H265" s="54"/>
      <c r="I265" s="54"/>
      <c r="J265" s="59"/>
      <c r="L265" s="55"/>
    </row>
    <row r="266" spans="1:12" s="17" customFormat="1" ht="19.5" hidden="1" thickBot="1">
      <c r="A266" s="4"/>
      <c r="B266" s="4"/>
      <c r="C266" s="4"/>
      <c r="D266" s="4"/>
      <c r="E266" s="4"/>
      <c r="F266" s="4"/>
      <c r="G266" s="4"/>
      <c r="H266" s="4"/>
      <c r="I266" s="4"/>
      <c r="J266" s="57" t="s">
        <v>1264</v>
      </c>
      <c r="L266" s="55"/>
    </row>
    <row r="267" spans="1:12" s="17" customFormat="1" ht="18.75" hidden="1" customHeight="1">
      <c r="A267" s="4"/>
      <c r="B267" s="498" t="str">
        <f>CONCATENATE('加盟校情報&amp;大会設定'!$G$5,'加盟校情報&amp;大会設定'!$H$5,'加盟校情報&amp;大会設定'!$I$5,'加盟校情報&amp;大会設定'!$J$5,)&amp;"　女子4×100mR"</f>
        <v>第45回東海学生陸上競技秋季選手権大会　女子4×100mR</v>
      </c>
      <c r="C267" s="499"/>
      <c r="D267" s="499"/>
      <c r="E267" s="499"/>
      <c r="F267" s="499"/>
      <c r="G267" s="499"/>
      <c r="H267" s="499"/>
      <c r="I267" s="500"/>
      <c r="J267" s="53"/>
      <c r="L267" s="55"/>
    </row>
    <row r="268" spans="1:12" s="17" customFormat="1" ht="19.5" hidden="1" customHeight="1" thickBot="1">
      <c r="A268" s="4"/>
      <c r="B268" s="501"/>
      <c r="C268" s="502"/>
      <c r="D268" s="502"/>
      <c r="E268" s="502"/>
      <c r="F268" s="502"/>
      <c r="G268" s="502"/>
      <c r="H268" s="502"/>
      <c r="I268" s="503"/>
      <c r="J268" s="53"/>
      <c r="L268" s="55"/>
    </row>
    <row r="269" spans="1:12" s="17" customFormat="1" ht="18.75" hidden="1">
      <c r="A269" s="4"/>
      <c r="B269" s="408" t="s">
        <v>1243</v>
      </c>
      <c r="C269" s="409"/>
      <c r="D269" s="446" t="str">
        <f>IF(基本情報登録!$D$6&gt;0,基本情報登録!$D$6,"")</f>
        <v/>
      </c>
      <c r="E269" s="447"/>
      <c r="F269" s="447"/>
      <c r="G269" s="447"/>
      <c r="H269" s="448"/>
      <c r="I269" s="58" t="s">
        <v>1277</v>
      </c>
      <c r="J269" s="53"/>
      <c r="L269" s="55"/>
    </row>
    <row r="270" spans="1:12" s="17" customFormat="1" ht="18.75" hidden="1" customHeight="1">
      <c r="A270" s="4"/>
      <c r="B270" s="415" t="s">
        <v>1</v>
      </c>
      <c r="C270" s="416"/>
      <c r="D270" s="451" t="str">
        <f>IF(基本情報登録!$D$8&gt;0,基本情報登録!$D$8,"")</f>
        <v/>
      </c>
      <c r="E270" s="452"/>
      <c r="F270" s="452"/>
      <c r="G270" s="452"/>
      <c r="H270" s="453"/>
      <c r="I270" s="449"/>
      <c r="J270" s="53"/>
      <c r="L270" s="55"/>
    </row>
    <row r="271" spans="1:12" s="17" customFormat="1" ht="19.5" hidden="1" customHeight="1" thickBot="1">
      <c r="A271" s="4"/>
      <c r="B271" s="425"/>
      <c r="C271" s="426"/>
      <c r="D271" s="454"/>
      <c r="E271" s="455"/>
      <c r="F271" s="455"/>
      <c r="G271" s="455"/>
      <c r="H271" s="456"/>
      <c r="I271" s="450"/>
      <c r="J271" s="53"/>
      <c r="L271" s="55"/>
    </row>
    <row r="272" spans="1:12" s="17" customFormat="1" ht="18.75" hidden="1">
      <c r="A272" s="4"/>
      <c r="B272" s="408" t="s">
        <v>6406</v>
      </c>
      <c r="C272" s="409"/>
      <c r="D272" s="410"/>
      <c r="E272" s="411"/>
      <c r="F272" s="411"/>
      <c r="G272" s="411"/>
      <c r="H272" s="411"/>
      <c r="I272" s="412"/>
      <c r="J272" s="53"/>
      <c r="L272" s="55"/>
    </row>
    <row r="273" spans="1:12" s="17" customFormat="1" ht="18.75" hidden="1">
      <c r="A273" s="4"/>
      <c r="B273" s="43"/>
      <c r="C273" s="44"/>
      <c r="D273" s="45"/>
      <c r="E273" s="413" t="str">
        <f>TEXT(D272,"00000")</f>
        <v>00000</v>
      </c>
      <c r="F273" s="413"/>
      <c r="G273" s="413"/>
      <c r="H273" s="413"/>
      <c r="I273" s="414"/>
      <c r="J273" s="53"/>
      <c r="L273" s="55"/>
    </row>
    <row r="274" spans="1:12" s="17" customFormat="1" ht="18.75" hidden="1" customHeight="1">
      <c r="A274" s="4"/>
      <c r="B274" s="415" t="s">
        <v>26</v>
      </c>
      <c r="C274" s="416"/>
      <c r="D274" s="419"/>
      <c r="E274" s="420"/>
      <c r="F274" s="420"/>
      <c r="G274" s="420"/>
      <c r="H274" s="420"/>
      <c r="I274" s="421"/>
      <c r="J274" s="53"/>
      <c r="L274" s="55"/>
    </row>
    <row r="275" spans="1:12" s="17" customFormat="1" ht="18.75" hidden="1" customHeight="1">
      <c r="A275" s="4"/>
      <c r="B275" s="417"/>
      <c r="C275" s="418"/>
      <c r="D275" s="422"/>
      <c r="E275" s="423"/>
      <c r="F275" s="423"/>
      <c r="G275" s="423"/>
      <c r="H275" s="423"/>
      <c r="I275" s="424"/>
      <c r="J275" s="53"/>
      <c r="L275" s="55"/>
    </row>
    <row r="276" spans="1:12" s="17" customFormat="1" ht="19.5" hidden="1" thickBot="1">
      <c r="A276" s="4"/>
      <c r="B276" s="482" t="s">
        <v>1235</v>
      </c>
      <c r="C276" s="483"/>
      <c r="D276" s="484"/>
      <c r="E276" s="485"/>
      <c r="F276" s="485"/>
      <c r="G276" s="485"/>
      <c r="H276" s="485"/>
      <c r="I276" s="486"/>
      <c r="J276" s="53"/>
      <c r="L276" s="55"/>
    </row>
    <row r="277" spans="1:12" s="17" customFormat="1" ht="18.75" hidden="1">
      <c r="A277" s="4"/>
      <c r="B277" s="471" t="s">
        <v>1236</v>
      </c>
      <c r="C277" s="472"/>
      <c r="D277" s="472"/>
      <c r="E277" s="472"/>
      <c r="F277" s="472"/>
      <c r="G277" s="472"/>
      <c r="H277" s="472"/>
      <c r="I277" s="473"/>
      <c r="J277" s="53"/>
      <c r="L277" s="55"/>
    </row>
    <row r="278" spans="1:12" s="17" customFormat="1" ht="19.5" hidden="1" thickBot="1">
      <c r="A278" s="4"/>
      <c r="B278" s="46" t="s">
        <v>1240</v>
      </c>
      <c r="C278" s="47" t="s">
        <v>16</v>
      </c>
      <c r="D278" s="47" t="s">
        <v>1241</v>
      </c>
      <c r="E278" s="474" t="s">
        <v>1237</v>
      </c>
      <c r="F278" s="475"/>
      <c r="G278" s="47" t="s">
        <v>1242</v>
      </c>
      <c r="H278" s="47" t="s">
        <v>47</v>
      </c>
      <c r="I278" s="48" t="s">
        <v>1238</v>
      </c>
      <c r="J278" s="53"/>
      <c r="L278" s="55"/>
    </row>
    <row r="279" spans="1:12" s="17" customFormat="1" ht="19.5" hidden="1" customHeight="1" thickTop="1">
      <c r="A279" s="4"/>
      <c r="B279" s="476">
        <v>1</v>
      </c>
      <c r="C279" s="477"/>
      <c r="D279" s="477" t="str">
        <f>IF(C279&gt;0,VLOOKUP(C279,女子登録情報!$A$2:$H$2000,2,0),"")</f>
        <v/>
      </c>
      <c r="E279" s="478" t="str">
        <f>IF(C279&gt;0,VLOOKUP(C279,女子登録情報!$A$2:$H$2000,3,0),"")</f>
        <v/>
      </c>
      <c r="F279" s="479"/>
      <c r="G279" s="477" t="str">
        <f>IF(C279&gt;0,VLOOKUP(C279,女子登録情報!$A$2:$H$2000,4,0),"")</f>
        <v/>
      </c>
      <c r="H279" s="477" t="str">
        <f>IF(C279&gt;0,VLOOKUP(C279,女子登録情報!$A$2:$H$2000,8,0),"")</f>
        <v/>
      </c>
      <c r="I279" s="481" t="str">
        <f>IF(C279&gt;0,VLOOKUP(C279,女子登録情報!$A$2:$H$2000,5,0),"")</f>
        <v/>
      </c>
      <c r="J279" s="53"/>
      <c r="L279" s="55"/>
    </row>
    <row r="280" spans="1:12" s="17" customFormat="1" ht="18.75" hidden="1" customHeight="1">
      <c r="A280" s="4"/>
      <c r="B280" s="444"/>
      <c r="C280" s="439"/>
      <c r="D280" s="439"/>
      <c r="E280" s="422"/>
      <c r="F280" s="480"/>
      <c r="G280" s="439"/>
      <c r="H280" s="439"/>
      <c r="I280" s="427"/>
      <c r="J280" s="53"/>
      <c r="L280" s="55"/>
    </row>
    <row r="281" spans="1:12" s="17" customFormat="1" ht="18.75" hidden="1" customHeight="1">
      <c r="A281" s="4"/>
      <c r="B281" s="487">
        <v>2</v>
      </c>
      <c r="C281" s="488"/>
      <c r="D281" s="488" t="str">
        <f>IF(C281,VLOOKUP(C281,女子登録情報!$A$2:$H$2000,2,0),"")</f>
        <v/>
      </c>
      <c r="E281" s="419" t="str">
        <f>IF(C281&gt;0,VLOOKUP(C281,女子登録情報!$A$2:$H$2000,3,0),"")</f>
        <v/>
      </c>
      <c r="F281" s="489"/>
      <c r="G281" s="488" t="str">
        <f>IF(C281&gt;0,VLOOKUP(C281,女子登録情報!$A$2:$H$2000,4,0),"")</f>
        <v/>
      </c>
      <c r="H281" s="488" t="str">
        <f>IF(C281&gt;0,VLOOKUP(C281,女子登録情報!$A$2:$H$2000,8,0),"")</f>
        <v/>
      </c>
      <c r="I281" s="449" t="str">
        <f>IF(C281&gt;0,VLOOKUP(C281,女子登録情報!$A$2:$H$2000,5,0),"")</f>
        <v/>
      </c>
      <c r="J281" s="53"/>
      <c r="L281" s="55"/>
    </row>
    <row r="282" spans="1:12" s="17" customFormat="1" ht="18.75" hidden="1" customHeight="1">
      <c r="A282" s="4"/>
      <c r="B282" s="444"/>
      <c r="C282" s="439"/>
      <c r="D282" s="439"/>
      <c r="E282" s="422"/>
      <c r="F282" s="480"/>
      <c r="G282" s="439"/>
      <c r="H282" s="439"/>
      <c r="I282" s="427"/>
      <c r="J282" s="53"/>
      <c r="L282" s="55"/>
    </row>
    <row r="283" spans="1:12" s="17" customFormat="1" ht="18.75" hidden="1" customHeight="1">
      <c r="A283" s="4"/>
      <c r="B283" s="487">
        <v>3</v>
      </c>
      <c r="C283" s="488"/>
      <c r="D283" s="488" t="str">
        <f>IF(C283,VLOOKUP(C283,女子登録情報!$A$2:$H$2000,2,0),"")</f>
        <v/>
      </c>
      <c r="E283" s="419" t="str">
        <f>IF(C283&gt;0,VLOOKUP(C283,女子登録情報!$A$2:$H$2000,3,0),"")</f>
        <v/>
      </c>
      <c r="F283" s="489"/>
      <c r="G283" s="488" t="str">
        <f>IF(C283&gt;0,VLOOKUP(C283,女子登録情報!$A$2:$H$2000,4,0),"")</f>
        <v/>
      </c>
      <c r="H283" s="488" t="str">
        <f>IF(C283&gt;0,VLOOKUP(C283,女子登録情報!$A$2:$H$2000,8,0),"")</f>
        <v/>
      </c>
      <c r="I283" s="449" t="str">
        <f>IF(C283&gt;0,VLOOKUP(C283,女子登録情報!$A$2:$H$2000,5,0),"")</f>
        <v/>
      </c>
      <c r="J283" s="53"/>
      <c r="L283" s="55"/>
    </row>
    <row r="284" spans="1:12" s="17" customFormat="1" ht="18.75" hidden="1" customHeight="1">
      <c r="A284" s="4"/>
      <c r="B284" s="444"/>
      <c r="C284" s="439"/>
      <c r="D284" s="439"/>
      <c r="E284" s="422"/>
      <c r="F284" s="480"/>
      <c r="G284" s="439"/>
      <c r="H284" s="439"/>
      <c r="I284" s="427"/>
      <c r="J284" s="53"/>
      <c r="L284" s="55"/>
    </row>
    <row r="285" spans="1:12" s="17" customFormat="1" ht="18.75" hidden="1" customHeight="1">
      <c r="A285" s="4"/>
      <c r="B285" s="487">
        <v>4</v>
      </c>
      <c r="C285" s="488"/>
      <c r="D285" s="488" t="str">
        <f>IF(C285,VLOOKUP(C285,女子登録情報!$A$2:$H$2000,2,0),"")</f>
        <v/>
      </c>
      <c r="E285" s="419" t="str">
        <f>IF(C285&gt;0,VLOOKUP(C285,女子登録情報!$A$2:$H$2000,3,0),"")</f>
        <v/>
      </c>
      <c r="F285" s="489"/>
      <c r="G285" s="488" t="str">
        <f>IF(C285&gt;0,VLOOKUP(C285,女子登録情報!$A$2:$H$2000,4,0),"")</f>
        <v/>
      </c>
      <c r="H285" s="488" t="str">
        <f>IF(C285&gt;0,VLOOKUP(C285,女子登録情報!$A$2:$H$2000,8,0),"")</f>
        <v/>
      </c>
      <c r="I285" s="449" t="str">
        <f>IF(C285&gt;0,VLOOKUP(C285,女子登録情報!$A$2:$H$2000,5,0),"")</f>
        <v/>
      </c>
      <c r="J285" s="53"/>
      <c r="L285" s="55"/>
    </row>
    <row r="286" spans="1:12" s="17" customFormat="1" ht="18.75" hidden="1" customHeight="1">
      <c r="A286" s="4"/>
      <c r="B286" s="444"/>
      <c r="C286" s="439"/>
      <c r="D286" s="439"/>
      <c r="E286" s="422"/>
      <c r="F286" s="480"/>
      <c r="G286" s="439"/>
      <c r="H286" s="439"/>
      <c r="I286" s="427"/>
      <c r="J286" s="53"/>
      <c r="L286" s="55"/>
    </row>
    <row r="287" spans="1:12" s="17" customFormat="1" ht="18.75" hidden="1" customHeight="1">
      <c r="A287" s="4"/>
      <c r="B287" s="487">
        <v>5</v>
      </c>
      <c r="C287" s="488"/>
      <c r="D287" s="488" t="str">
        <f>IF(C287,VLOOKUP(C287,女子登録情報!$A$2:$H$2000,2,0),"")</f>
        <v/>
      </c>
      <c r="E287" s="419" t="str">
        <f>IF(C287&gt;0,VLOOKUP(C287,女子登録情報!$A$2:$H$2000,3,0),"")</f>
        <v/>
      </c>
      <c r="F287" s="489"/>
      <c r="G287" s="488" t="str">
        <f>IF(C287&gt;0,VLOOKUP(C287,女子登録情報!$A$2:$H$2000,4,0),"")</f>
        <v/>
      </c>
      <c r="H287" s="488" t="str">
        <f>IF(C287&gt;0,VLOOKUP(C287,女子登録情報!$A$2:$H$2000,8,0),"")</f>
        <v/>
      </c>
      <c r="I287" s="449" t="str">
        <f>IF(C287&gt;0,VLOOKUP(C287,女子登録情報!$A$2:$H$2000,5,0),"")</f>
        <v/>
      </c>
      <c r="J287" s="53"/>
      <c r="L287" s="55"/>
    </row>
    <row r="288" spans="1:12" s="17" customFormat="1" ht="18.75" hidden="1" customHeight="1">
      <c r="A288" s="4"/>
      <c r="B288" s="444"/>
      <c r="C288" s="439"/>
      <c r="D288" s="439"/>
      <c r="E288" s="422"/>
      <c r="F288" s="480"/>
      <c r="G288" s="439"/>
      <c r="H288" s="439"/>
      <c r="I288" s="427"/>
      <c r="J288" s="53"/>
      <c r="L288" s="55"/>
    </row>
    <row r="289" spans="1:12" s="17" customFormat="1" ht="18.75" hidden="1" customHeight="1">
      <c r="A289" s="4"/>
      <c r="B289" s="487">
        <v>6</v>
      </c>
      <c r="C289" s="488"/>
      <c r="D289" s="488" t="str">
        <f>IF(C289,VLOOKUP(C289,女子登録情報!$A$2:$H$2000,2,0),"")</f>
        <v/>
      </c>
      <c r="E289" s="419" t="str">
        <f>IF(C289&gt;0,VLOOKUP(C289,女子登録情報!$A$2:$H$2000,3,0),"")</f>
        <v/>
      </c>
      <c r="F289" s="489"/>
      <c r="G289" s="488" t="str">
        <f>IF(C289&gt;0,VLOOKUP(C289,女子登録情報!$A$2:$H$2000,4,0),"")</f>
        <v/>
      </c>
      <c r="H289" s="488" t="str">
        <f>IF(C289&gt;0,VLOOKUP(C289,女子登録情報!$A$2:$H$2000,8,0),"")</f>
        <v/>
      </c>
      <c r="I289" s="449" t="str">
        <f>IF(C289&gt;0,VLOOKUP(C289,女子登録情報!$A$2:$H$2000,5,0),"")</f>
        <v/>
      </c>
      <c r="J289" s="53"/>
      <c r="L289" s="55"/>
    </row>
    <row r="290" spans="1:12" s="17" customFormat="1" ht="19.5" hidden="1" customHeight="1" thickBot="1">
      <c r="A290" s="4"/>
      <c r="B290" s="490"/>
      <c r="C290" s="470"/>
      <c r="D290" s="470"/>
      <c r="E290" s="491"/>
      <c r="F290" s="492"/>
      <c r="G290" s="470"/>
      <c r="H290" s="470"/>
      <c r="I290" s="450"/>
      <c r="J290" s="53"/>
      <c r="L290" s="55"/>
    </row>
    <row r="291" spans="1:12" s="17" customFormat="1" ht="18.75" hidden="1">
      <c r="A291" s="4"/>
      <c r="B291" s="460" t="s">
        <v>1239</v>
      </c>
      <c r="C291" s="461"/>
      <c r="D291" s="461"/>
      <c r="E291" s="461"/>
      <c r="F291" s="461"/>
      <c r="G291" s="461"/>
      <c r="H291" s="461"/>
      <c r="I291" s="462"/>
      <c r="J291" s="53"/>
      <c r="L291" s="55"/>
    </row>
    <row r="292" spans="1:12" s="17" customFormat="1" ht="18.75" hidden="1">
      <c r="A292" s="4"/>
      <c r="B292" s="463"/>
      <c r="C292" s="464"/>
      <c r="D292" s="464"/>
      <c r="E292" s="464"/>
      <c r="F292" s="464"/>
      <c r="G292" s="464"/>
      <c r="H292" s="464"/>
      <c r="I292" s="465"/>
      <c r="J292" s="53"/>
      <c r="L292" s="55"/>
    </row>
    <row r="293" spans="1:12" s="17" customFormat="1" ht="19.5" hidden="1" thickBot="1">
      <c r="A293" s="4"/>
      <c r="B293" s="466"/>
      <c r="C293" s="467"/>
      <c r="D293" s="467"/>
      <c r="E293" s="467"/>
      <c r="F293" s="467"/>
      <c r="G293" s="467"/>
      <c r="H293" s="467"/>
      <c r="I293" s="468"/>
      <c r="J293" s="53"/>
      <c r="L293" s="55"/>
    </row>
    <row r="294" spans="1:12" s="17" customFormat="1" ht="18.75" hidden="1">
      <c r="A294" s="54"/>
      <c r="B294" s="54"/>
      <c r="C294" s="54"/>
      <c r="D294" s="54"/>
      <c r="E294" s="54"/>
      <c r="F294" s="54"/>
      <c r="G294" s="54"/>
      <c r="H294" s="54"/>
      <c r="I294" s="54"/>
      <c r="J294" s="59"/>
      <c r="L294" s="55"/>
    </row>
    <row r="295" spans="1:12" s="17" customFormat="1" ht="19.5" hidden="1" thickBot="1">
      <c r="A295" s="4"/>
      <c r="B295" s="4"/>
      <c r="C295" s="4"/>
      <c r="D295" s="4"/>
      <c r="E295" s="4"/>
      <c r="F295" s="4"/>
      <c r="G295" s="4"/>
      <c r="H295" s="4"/>
      <c r="I295" s="4"/>
      <c r="J295" s="57" t="s">
        <v>1265</v>
      </c>
      <c r="L295" s="55"/>
    </row>
    <row r="296" spans="1:12" s="17" customFormat="1" ht="18.75" hidden="1" customHeight="1">
      <c r="A296" s="4"/>
      <c r="B296" s="498" t="str">
        <f>CONCATENATE('加盟校情報&amp;大会設定'!$G$5,'加盟校情報&amp;大会設定'!$H$5,'加盟校情報&amp;大会設定'!$I$5,'加盟校情報&amp;大会設定'!$J$5,)&amp;"　女子4×100mR"</f>
        <v>第45回東海学生陸上競技秋季選手権大会　女子4×100mR</v>
      </c>
      <c r="C296" s="499"/>
      <c r="D296" s="499"/>
      <c r="E296" s="499"/>
      <c r="F296" s="499"/>
      <c r="G296" s="499"/>
      <c r="H296" s="499"/>
      <c r="I296" s="500"/>
      <c r="J296" s="53"/>
      <c r="L296" s="55"/>
    </row>
    <row r="297" spans="1:12" s="17" customFormat="1" ht="19.5" hidden="1" customHeight="1" thickBot="1">
      <c r="A297" s="4"/>
      <c r="B297" s="501"/>
      <c r="C297" s="502"/>
      <c r="D297" s="502"/>
      <c r="E297" s="502"/>
      <c r="F297" s="502"/>
      <c r="G297" s="502"/>
      <c r="H297" s="502"/>
      <c r="I297" s="503"/>
      <c r="J297" s="53"/>
      <c r="L297" s="55"/>
    </row>
    <row r="298" spans="1:12" s="17" customFormat="1" ht="18.75" hidden="1">
      <c r="A298" s="4"/>
      <c r="B298" s="408" t="s">
        <v>1243</v>
      </c>
      <c r="C298" s="409"/>
      <c r="D298" s="446" t="str">
        <f>IF(基本情報登録!$D$6&gt;0,基本情報登録!$D$6,"")</f>
        <v/>
      </c>
      <c r="E298" s="447"/>
      <c r="F298" s="447"/>
      <c r="G298" s="447"/>
      <c r="H298" s="448"/>
      <c r="I298" s="58" t="s">
        <v>1277</v>
      </c>
      <c r="J298" s="53"/>
      <c r="L298" s="55"/>
    </row>
    <row r="299" spans="1:12" s="17" customFormat="1" ht="18.75" hidden="1" customHeight="1">
      <c r="A299" s="4"/>
      <c r="B299" s="415" t="s">
        <v>1</v>
      </c>
      <c r="C299" s="416"/>
      <c r="D299" s="451" t="str">
        <f>IF(基本情報登録!$D$8&gt;0,基本情報登録!$D$8,"")</f>
        <v/>
      </c>
      <c r="E299" s="452"/>
      <c r="F299" s="452"/>
      <c r="G299" s="452"/>
      <c r="H299" s="453"/>
      <c r="I299" s="449"/>
      <c r="J299" s="53"/>
      <c r="L299" s="55"/>
    </row>
    <row r="300" spans="1:12" s="17" customFormat="1" ht="19.5" hidden="1" customHeight="1" thickBot="1">
      <c r="A300" s="4"/>
      <c r="B300" s="425"/>
      <c r="C300" s="426"/>
      <c r="D300" s="454"/>
      <c r="E300" s="455"/>
      <c r="F300" s="455"/>
      <c r="G300" s="455"/>
      <c r="H300" s="456"/>
      <c r="I300" s="450"/>
      <c r="J300" s="53"/>
      <c r="L300" s="55"/>
    </row>
    <row r="301" spans="1:12" s="17" customFormat="1" ht="18.75" hidden="1">
      <c r="A301" s="4"/>
      <c r="B301" s="408" t="s">
        <v>6406</v>
      </c>
      <c r="C301" s="409"/>
      <c r="D301" s="410"/>
      <c r="E301" s="411"/>
      <c r="F301" s="411"/>
      <c r="G301" s="411"/>
      <c r="H301" s="411"/>
      <c r="I301" s="412"/>
      <c r="J301" s="53"/>
      <c r="L301" s="55"/>
    </row>
    <row r="302" spans="1:12" s="17" customFormat="1" ht="18.75" hidden="1">
      <c r="A302" s="4"/>
      <c r="B302" s="43"/>
      <c r="C302" s="44"/>
      <c r="D302" s="45"/>
      <c r="E302" s="413" t="str">
        <f>TEXT(D301,"00000")</f>
        <v>00000</v>
      </c>
      <c r="F302" s="413"/>
      <c r="G302" s="413"/>
      <c r="H302" s="413"/>
      <c r="I302" s="414"/>
      <c r="J302" s="53"/>
      <c r="L302" s="55"/>
    </row>
    <row r="303" spans="1:12" s="17" customFormat="1" ht="18.75" hidden="1" customHeight="1">
      <c r="A303" s="4"/>
      <c r="B303" s="415" t="s">
        <v>26</v>
      </c>
      <c r="C303" s="416"/>
      <c r="D303" s="419"/>
      <c r="E303" s="420"/>
      <c r="F303" s="420"/>
      <c r="G303" s="420"/>
      <c r="H303" s="420"/>
      <c r="I303" s="421"/>
      <c r="J303" s="53"/>
      <c r="L303" s="55"/>
    </row>
    <row r="304" spans="1:12" s="17" customFormat="1" ht="18.75" hidden="1" customHeight="1">
      <c r="A304" s="4"/>
      <c r="B304" s="417"/>
      <c r="C304" s="418"/>
      <c r="D304" s="422"/>
      <c r="E304" s="423"/>
      <c r="F304" s="423"/>
      <c r="G304" s="423"/>
      <c r="H304" s="423"/>
      <c r="I304" s="424"/>
      <c r="J304" s="53"/>
      <c r="L304" s="55"/>
    </row>
    <row r="305" spans="1:12" s="17" customFormat="1" ht="19.5" hidden="1" thickBot="1">
      <c r="A305" s="4"/>
      <c r="B305" s="482" t="s">
        <v>1235</v>
      </c>
      <c r="C305" s="483"/>
      <c r="D305" s="484"/>
      <c r="E305" s="485"/>
      <c r="F305" s="485"/>
      <c r="G305" s="485"/>
      <c r="H305" s="485"/>
      <c r="I305" s="486"/>
      <c r="J305" s="53"/>
      <c r="L305" s="55"/>
    </row>
    <row r="306" spans="1:12" s="17" customFormat="1" ht="18.75" hidden="1">
      <c r="A306" s="4"/>
      <c r="B306" s="471" t="s">
        <v>1236</v>
      </c>
      <c r="C306" s="472"/>
      <c r="D306" s="472"/>
      <c r="E306" s="472"/>
      <c r="F306" s="472"/>
      <c r="G306" s="472"/>
      <c r="H306" s="472"/>
      <c r="I306" s="473"/>
      <c r="J306" s="53"/>
      <c r="L306" s="55"/>
    </row>
    <row r="307" spans="1:12" s="17" customFormat="1" ht="19.5" hidden="1" thickBot="1">
      <c r="A307" s="4"/>
      <c r="B307" s="46" t="s">
        <v>1240</v>
      </c>
      <c r="C307" s="47" t="s">
        <v>16</v>
      </c>
      <c r="D307" s="47" t="s">
        <v>1241</v>
      </c>
      <c r="E307" s="474" t="s">
        <v>1237</v>
      </c>
      <c r="F307" s="475"/>
      <c r="G307" s="47" t="s">
        <v>1242</v>
      </c>
      <c r="H307" s="47" t="s">
        <v>47</v>
      </c>
      <c r="I307" s="48" t="s">
        <v>1238</v>
      </c>
      <c r="J307" s="53"/>
      <c r="L307" s="55"/>
    </row>
    <row r="308" spans="1:12" s="17" customFormat="1" ht="19.5" hidden="1" customHeight="1" thickTop="1">
      <c r="A308" s="4"/>
      <c r="B308" s="476">
        <v>1</v>
      </c>
      <c r="C308" s="477"/>
      <c r="D308" s="477" t="str">
        <f>IF(C308&gt;0,VLOOKUP(C308,女子登録情報!$A$2:$H$2000,2,0),"")</f>
        <v/>
      </c>
      <c r="E308" s="478" t="str">
        <f>IF(C308&gt;0,VLOOKUP(C308,女子登録情報!$A$2:$H$2000,3,0),"")</f>
        <v/>
      </c>
      <c r="F308" s="479"/>
      <c r="G308" s="477" t="str">
        <f>IF(C308&gt;0,VLOOKUP(C308,女子登録情報!$A$2:$H$2000,4,0),"")</f>
        <v/>
      </c>
      <c r="H308" s="477" t="str">
        <f>IF(C308&gt;0,VLOOKUP(C308,女子登録情報!$A$2:$H$2000,8,0),"")</f>
        <v/>
      </c>
      <c r="I308" s="481" t="str">
        <f>IF(C308&gt;0,VLOOKUP(C308,女子登録情報!$A$2:$H$2000,5,0),"")</f>
        <v/>
      </c>
      <c r="J308" s="53"/>
      <c r="L308" s="55"/>
    </row>
    <row r="309" spans="1:12" s="17" customFormat="1" ht="18.75" hidden="1" customHeight="1">
      <c r="A309" s="4"/>
      <c r="B309" s="444"/>
      <c r="C309" s="439"/>
      <c r="D309" s="439"/>
      <c r="E309" s="422"/>
      <c r="F309" s="480"/>
      <c r="G309" s="439"/>
      <c r="H309" s="439"/>
      <c r="I309" s="427"/>
      <c r="J309" s="53"/>
      <c r="L309" s="55"/>
    </row>
    <row r="310" spans="1:12" s="17" customFormat="1" ht="18.75" hidden="1" customHeight="1">
      <c r="A310" s="4"/>
      <c r="B310" s="487">
        <v>2</v>
      </c>
      <c r="C310" s="488"/>
      <c r="D310" s="488" t="str">
        <f>IF(C310,VLOOKUP(C310,女子登録情報!$A$2:$H$2000,2,0),"")</f>
        <v/>
      </c>
      <c r="E310" s="419" t="str">
        <f>IF(C310&gt;0,VLOOKUP(C310,女子登録情報!$A$2:$H$2000,3,0),"")</f>
        <v/>
      </c>
      <c r="F310" s="489"/>
      <c r="G310" s="488" t="str">
        <f>IF(C310&gt;0,VLOOKUP(C310,女子登録情報!$A$2:$H$2000,4,0),"")</f>
        <v/>
      </c>
      <c r="H310" s="488" t="str">
        <f>IF(C310&gt;0,VLOOKUP(C310,女子登録情報!$A$2:$H$2000,8,0),"")</f>
        <v/>
      </c>
      <c r="I310" s="449" t="str">
        <f>IF(C310&gt;0,VLOOKUP(C310,女子登録情報!$A$2:$H$2000,5,0),"")</f>
        <v/>
      </c>
      <c r="J310" s="53"/>
      <c r="L310" s="55"/>
    </row>
    <row r="311" spans="1:12" s="17" customFormat="1" ht="18.75" hidden="1" customHeight="1">
      <c r="A311" s="4"/>
      <c r="B311" s="444"/>
      <c r="C311" s="439"/>
      <c r="D311" s="439"/>
      <c r="E311" s="422"/>
      <c r="F311" s="480"/>
      <c r="G311" s="439"/>
      <c r="H311" s="439"/>
      <c r="I311" s="427"/>
      <c r="J311" s="53"/>
      <c r="L311" s="55"/>
    </row>
    <row r="312" spans="1:12" s="17" customFormat="1" ht="18.75" hidden="1" customHeight="1">
      <c r="A312" s="4"/>
      <c r="B312" s="487">
        <v>3</v>
      </c>
      <c r="C312" s="488"/>
      <c r="D312" s="488" t="str">
        <f>IF(C312,VLOOKUP(C312,女子登録情報!$A$2:$H$2000,2,0),"")</f>
        <v/>
      </c>
      <c r="E312" s="419" t="str">
        <f>IF(C312&gt;0,VLOOKUP(C312,女子登録情報!$A$2:$H$2000,3,0),"")</f>
        <v/>
      </c>
      <c r="F312" s="489"/>
      <c r="G312" s="488" t="str">
        <f>IF(C312&gt;0,VLOOKUP(C312,女子登録情報!$A$2:$H$2000,4,0),"")</f>
        <v/>
      </c>
      <c r="H312" s="488" t="str">
        <f>IF(C312&gt;0,VLOOKUP(C312,女子登録情報!$A$2:$H$2000,8,0),"")</f>
        <v/>
      </c>
      <c r="I312" s="449" t="str">
        <f>IF(C312&gt;0,VLOOKUP(C312,女子登録情報!$A$2:$H$2000,5,0),"")</f>
        <v/>
      </c>
      <c r="J312" s="53"/>
      <c r="L312" s="55"/>
    </row>
    <row r="313" spans="1:12" s="17" customFormat="1" ht="18.75" hidden="1" customHeight="1">
      <c r="A313" s="4"/>
      <c r="B313" s="444"/>
      <c r="C313" s="439"/>
      <c r="D313" s="439"/>
      <c r="E313" s="422"/>
      <c r="F313" s="480"/>
      <c r="G313" s="439"/>
      <c r="H313" s="439"/>
      <c r="I313" s="427"/>
      <c r="J313" s="53"/>
      <c r="L313" s="55"/>
    </row>
    <row r="314" spans="1:12" s="17" customFormat="1" ht="18.75" hidden="1" customHeight="1">
      <c r="A314" s="4"/>
      <c r="B314" s="487">
        <v>4</v>
      </c>
      <c r="C314" s="488"/>
      <c r="D314" s="488" t="str">
        <f>IF(C314,VLOOKUP(C314,女子登録情報!$A$2:$H$2000,2,0),"")</f>
        <v/>
      </c>
      <c r="E314" s="419" t="str">
        <f>IF(C314&gt;0,VLOOKUP(C314,女子登録情報!$A$2:$H$2000,3,0),"")</f>
        <v/>
      </c>
      <c r="F314" s="489"/>
      <c r="G314" s="488" t="str">
        <f>IF(C314&gt;0,VLOOKUP(C314,女子登録情報!$A$2:$H$2000,4,0),"")</f>
        <v/>
      </c>
      <c r="H314" s="488" t="str">
        <f>IF(C314&gt;0,VLOOKUP(C314,女子登録情報!$A$2:$H$2000,8,0),"")</f>
        <v/>
      </c>
      <c r="I314" s="449" t="str">
        <f>IF(C314&gt;0,VLOOKUP(C314,女子登録情報!$A$2:$H$2000,5,0),"")</f>
        <v/>
      </c>
      <c r="J314" s="53"/>
      <c r="L314" s="55"/>
    </row>
    <row r="315" spans="1:12" s="17" customFormat="1" ht="18.75" hidden="1" customHeight="1">
      <c r="A315" s="4"/>
      <c r="B315" s="444"/>
      <c r="C315" s="439"/>
      <c r="D315" s="439"/>
      <c r="E315" s="422"/>
      <c r="F315" s="480"/>
      <c r="G315" s="439"/>
      <c r="H315" s="439"/>
      <c r="I315" s="427"/>
      <c r="J315" s="53"/>
      <c r="L315" s="55"/>
    </row>
    <row r="316" spans="1:12" s="17" customFormat="1" ht="18.75" hidden="1" customHeight="1">
      <c r="A316" s="4"/>
      <c r="B316" s="487">
        <v>5</v>
      </c>
      <c r="C316" s="488"/>
      <c r="D316" s="488" t="str">
        <f>IF(C316,VLOOKUP(C316,女子登録情報!$A$2:$H$2000,2,0),"")</f>
        <v/>
      </c>
      <c r="E316" s="419" t="str">
        <f>IF(C316&gt;0,VLOOKUP(C316,女子登録情報!$A$2:$H$2000,3,0),"")</f>
        <v/>
      </c>
      <c r="F316" s="489"/>
      <c r="G316" s="488" t="str">
        <f>IF(C316&gt;0,VLOOKUP(C316,女子登録情報!$A$2:$H$2000,4,0),"")</f>
        <v/>
      </c>
      <c r="H316" s="488" t="str">
        <f>IF(C316&gt;0,VLOOKUP(C316,女子登録情報!$A$2:$H$2000,8,0),"")</f>
        <v/>
      </c>
      <c r="I316" s="449" t="str">
        <f>IF(C316&gt;0,VLOOKUP(C316,女子登録情報!$A$2:$H$2000,5,0),"")</f>
        <v/>
      </c>
      <c r="J316" s="53"/>
      <c r="L316" s="55"/>
    </row>
    <row r="317" spans="1:12" s="17" customFormat="1" ht="18.75" hidden="1" customHeight="1">
      <c r="A317" s="4"/>
      <c r="B317" s="444"/>
      <c r="C317" s="439"/>
      <c r="D317" s="439"/>
      <c r="E317" s="422"/>
      <c r="F317" s="480"/>
      <c r="G317" s="439"/>
      <c r="H317" s="439"/>
      <c r="I317" s="427"/>
      <c r="J317" s="53"/>
      <c r="L317" s="55"/>
    </row>
    <row r="318" spans="1:12" s="17" customFormat="1" ht="18.75" hidden="1" customHeight="1">
      <c r="A318" s="4"/>
      <c r="B318" s="487">
        <v>6</v>
      </c>
      <c r="C318" s="488"/>
      <c r="D318" s="488" t="str">
        <f>IF(C318,VLOOKUP(C318,女子登録情報!$A$2:$H$2000,2,0),"")</f>
        <v/>
      </c>
      <c r="E318" s="419" t="str">
        <f>IF(C318&gt;0,VLOOKUP(C318,女子登録情報!$A$2:$H$2000,3,0),"")</f>
        <v/>
      </c>
      <c r="F318" s="489"/>
      <c r="G318" s="488" t="str">
        <f>IF(C318&gt;0,VLOOKUP(C318,女子登録情報!$A$2:$H$2000,4,0),"")</f>
        <v/>
      </c>
      <c r="H318" s="488" t="str">
        <f>IF(C318&gt;0,VLOOKUP(C318,女子登録情報!$A$2:$H$2000,8,0),"")</f>
        <v/>
      </c>
      <c r="I318" s="449" t="str">
        <f>IF(C318&gt;0,VLOOKUP(C318,女子登録情報!$A$2:$H$2000,5,0),"")</f>
        <v/>
      </c>
      <c r="J318" s="53"/>
      <c r="L318" s="55"/>
    </row>
    <row r="319" spans="1:12" s="17" customFormat="1" ht="19.5" hidden="1" customHeight="1" thickBot="1">
      <c r="A319" s="4"/>
      <c r="B319" s="490"/>
      <c r="C319" s="470"/>
      <c r="D319" s="470"/>
      <c r="E319" s="491"/>
      <c r="F319" s="492"/>
      <c r="G319" s="470"/>
      <c r="H319" s="470"/>
      <c r="I319" s="450"/>
      <c r="J319" s="53"/>
      <c r="L319" s="55"/>
    </row>
    <row r="320" spans="1:12" s="17" customFormat="1" ht="18.75" hidden="1">
      <c r="A320" s="4"/>
      <c r="B320" s="460" t="s">
        <v>1239</v>
      </c>
      <c r="C320" s="461"/>
      <c r="D320" s="461"/>
      <c r="E320" s="461"/>
      <c r="F320" s="461"/>
      <c r="G320" s="461"/>
      <c r="H320" s="461"/>
      <c r="I320" s="462"/>
      <c r="J320" s="53"/>
      <c r="L320" s="55"/>
    </row>
    <row r="321" spans="1:12" s="17" customFormat="1" ht="18.75" hidden="1">
      <c r="A321" s="4"/>
      <c r="B321" s="463"/>
      <c r="C321" s="464"/>
      <c r="D321" s="464"/>
      <c r="E321" s="464"/>
      <c r="F321" s="464"/>
      <c r="G321" s="464"/>
      <c r="H321" s="464"/>
      <c r="I321" s="465"/>
      <c r="J321" s="53"/>
      <c r="L321" s="55"/>
    </row>
    <row r="322" spans="1:12" s="17" customFormat="1" ht="19.5" hidden="1" thickBot="1">
      <c r="A322" s="4"/>
      <c r="B322" s="466"/>
      <c r="C322" s="467"/>
      <c r="D322" s="467"/>
      <c r="E322" s="467"/>
      <c r="F322" s="467"/>
      <c r="G322" s="467"/>
      <c r="H322" s="467"/>
      <c r="I322" s="468"/>
      <c r="J322" s="53"/>
      <c r="L322" s="55"/>
    </row>
    <row r="323" spans="1:12" s="17" customFormat="1" ht="18.75" hidden="1">
      <c r="A323" s="54"/>
      <c r="B323" s="54"/>
      <c r="C323" s="54"/>
      <c r="D323" s="54"/>
      <c r="E323" s="54"/>
      <c r="F323" s="54"/>
      <c r="G323" s="54"/>
      <c r="H323" s="54"/>
      <c r="I323" s="54"/>
      <c r="J323" s="59"/>
      <c r="L323" s="55"/>
    </row>
    <row r="324" spans="1:12" s="17" customFormat="1" ht="19.5" hidden="1" thickBot="1">
      <c r="A324" s="4"/>
      <c r="B324" s="4"/>
      <c r="C324" s="4"/>
      <c r="D324" s="4"/>
      <c r="E324" s="4"/>
      <c r="F324" s="4"/>
      <c r="G324" s="4"/>
      <c r="H324" s="4"/>
      <c r="I324" s="4"/>
      <c r="J324" s="57" t="s">
        <v>1266</v>
      </c>
      <c r="L324" s="55"/>
    </row>
    <row r="325" spans="1:12" s="17" customFormat="1" ht="18.75" hidden="1">
      <c r="A325" s="4"/>
      <c r="B325" s="498" t="str">
        <f>CONCATENATE('加盟校情報&amp;大会設定'!$G$5,'加盟校情報&amp;大会設定'!$H$5,'加盟校情報&amp;大会設定'!$I$5,'加盟校情報&amp;大会設定'!$J$5,)&amp;"　女子4×100mR"</f>
        <v>第45回東海学生陸上競技秋季選手権大会　女子4×100mR</v>
      </c>
      <c r="C325" s="499"/>
      <c r="D325" s="499"/>
      <c r="E325" s="499"/>
      <c r="F325" s="499"/>
      <c r="G325" s="499"/>
      <c r="H325" s="499"/>
      <c r="I325" s="500"/>
      <c r="J325" s="53"/>
      <c r="L325" s="55"/>
    </row>
    <row r="326" spans="1:12" s="17" customFormat="1" ht="19.5" hidden="1" thickBot="1">
      <c r="A326" s="4"/>
      <c r="B326" s="501"/>
      <c r="C326" s="502"/>
      <c r="D326" s="502"/>
      <c r="E326" s="502"/>
      <c r="F326" s="502"/>
      <c r="G326" s="502"/>
      <c r="H326" s="502"/>
      <c r="I326" s="503"/>
      <c r="J326" s="53"/>
      <c r="L326" s="55"/>
    </row>
    <row r="327" spans="1:12" s="17" customFormat="1" ht="18.75" hidden="1">
      <c r="A327" s="4"/>
      <c r="B327" s="408" t="s">
        <v>1243</v>
      </c>
      <c r="C327" s="409"/>
      <c r="D327" s="446" t="str">
        <f>IF(基本情報登録!$D$6&gt;0,基本情報登録!$D$6,"")</f>
        <v/>
      </c>
      <c r="E327" s="447"/>
      <c r="F327" s="447"/>
      <c r="G327" s="447"/>
      <c r="H327" s="448"/>
      <c r="I327" s="58" t="s">
        <v>1277</v>
      </c>
      <c r="J327" s="53"/>
      <c r="L327" s="55"/>
    </row>
    <row r="328" spans="1:12" s="17" customFormat="1" ht="18.75" hidden="1">
      <c r="A328" s="4"/>
      <c r="B328" s="415" t="s">
        <v>1</v>
      </c>
      <c r="C328" s="416"/>
      <c r="D328" s="451" t="str">
        <f>IF(基本情報登録!$D$8&gt;0,基本情報登録!$D$8,"")</f>
        <v/>
      </c>
      <c r="E328" s="452"/>
      <c r="F328" s="452"/>
      <c r="G328" s="452"/>
      <c r="H328" s="453"/>
      <c r="I328" s="449"/>
      <c r="J328" s="53"/>
      <c r="L328" s="55"/>
    </row>
    <row r="329" spans="1:12" s="17" customFormat="1" ht="19.5" hidden="1" thickBot="1">
      <c r="A329" s="4"/>
      <c r="B329" s="425"/>
      <c r="C329" s="426"/>
      <c r="D329" s="454"/>
      <c r="E329" s="455"/>
      <c r="F329" s="455"/>
      <c r="G329" s="455"/>
      <c r="H329" s="456"/>
      <c r="I329" s="450"/>
      <c r="J329" s="53"/>
      <c r="L329" s="55"/>
    </row>
    <row r="330" spans="1:12" s="17" customFormat="1" ht="18.75" hidden="1">
      <c r="A330" s="4"/>
      <c r="B330" s="408" t="s">
        <v>6406</v>
      </c>
      <c r="C330" s="409"/>
      <c r="D330" s="410"/>
      <c r="E330" s="411"/>
      <c r="F330" s="411"/>
      <c r="G330" s="411"/>
      <c r="H330" s="411"/>
      <c r="I330" s="412"/>
      <c r="J330" s="53"/>
      <c r="L330" s="55"/>
    </row>
    <row r="331" spans="1:12" s="17" customFormat="1" ht="18.75" hidden="1">
      <c r="A331" s="4"/>
      <c r="B331" s="43"/>
      <c r="C331" s="44"/>
      <c r="D331" s="45"/>
      <c r="E331" s="413" t="str">
        <f>TEXT(D330,"00000")</f>
        <v>00000</v>
      </c>
      <c r="F331" s="413"/>
      <c r="G331" s="413"/>
      <c r="H331" s="413"/>
      <c r="I331" s="414"/>
      <c r="J331" s="53"/>
      <c r="L331" s="55"/>
    </row>
    <row r="332" spans="1:12" s="17" customFormat="1" ht="18.75" hidden="1">
      <c r="A332" s="4"/>
      <c r="B332" s="415" t="s">
        <v>26</v>
      </c>
      <c r="C332" s="416"/>
      <c r="D332" s="419"/>
      <c r="E332" s="420"/>
      <c r="F332" s="420"/>
      <c r="G332" s="420"/>
      <c r="H332" s="420"/>
      <c r="I332" s="421"/>
      <c r="J332" s="53"/>
      <c r="L332" s="55"/>
    </row>
    <row r="333" spans="1:12" s="17" customFormat="1" ht="18.75" hidden="1">
      <c r="A333" s="4"/>
      <c r="B333" s="417"/>
      <c r="C333" s="418"/>
      <c r="D333" s="422"/>
      <c r="E333" s="423"/>
      <c r="F333" s="423"/>
      <c r="G333" s="423"/>
      <c r="H333" s="423"/>
      <c r="I333" s="424"/>
      <c r="J333" s="53"/>
      <c r="L333" s="55"/>
    </row>
    <row r="334" spans="1:12" s="17" customFormat="1" ht="19.5" hidden="1" thickBot="1">
      <c r="A334" s="4"/>
      <c r="B334" s="482" t="s">
        <v>1235</v>
      </c>
      <c r="C334" s="483"/>
      <c r="D334" s="484"/>
      <c r="E334" s="485"/>
      <c r="F334" s="485"/>
      <c r="G334" s="485"/>
      <c r="H334" s="485"/>
      <c r="I334" s="486"/>
      <c r="J334" s="53"/>
      <c r="L334" s="55"/>
    </row>
    <row r="335" spans="1:12" s="17" customFormat="1" ht="18.75" hidden="1">
      <c r="A335" s="4"/>
      <c r="B335" s="471" t="s">
        <v>1236</v>
      </c>
      <c r="C335" s="472"/>
      <c r="D335" s="472"/>
      <c r="E335" s="472"/>
      <c r="F335" s="472"/>
      <c r="G335" s="472"/>
      <c r="H335" s="472"/>
      <c r="I335" s="473"/>
      <c r="J335" s="53"/>
      <c r="L335" s="55"/>
    </row>
    <row r="336" spans="1:12" s="17" customFormat="1" ht="19.5" hidden="1" thickBot="1">
      <c r="A336" s="4"/>
      <c r="B336" s="46" t="s">
        <v>1240</v>
      </c>
      <c r="C336" s="47" t="s">
        <v>16</v>
      </c>
      <c r="D336" s="47" t="s">
        <v>1241</v>
      </c>
      <c r="E336" s="474" t="s">
        <v>1237</v>
      </c>
      <c r="F336" s="475"/>
      <c r="G336" s="47" t="s">
        <v>1242</v>
      </c>
      <c r="H336" s="47" t="s">
        <v>47</v>
      </c>
      <c r="I336" s="48" t="s">
        <v>1238</v>
      </c>
      <c r="J336" s="53"/>
      <c r="L336" s="55"/>
    </row>
    <row r="337" spans="1:12" s="17" customFormat="1" ht="19.5" hidden="1" thickTop="1">
      <c r="A337" s="4"/>
      <c r="B337" s="476">
        <v>1</v>
      </c>
      <c r="C337" s="477"/>
      <c r="D337" s="477" t="str">
        <f>IF(C337&gt;0,VLOOKUP(C337,女子登録情報!$A$2:$H$2000,2,0),"")</f>
        <v/>
      </c>
      <c r="E337" s="478" t="str">
        <f>IF(C337&gt;0,VLOOKUP(C337,女子登録情報!$A$2:$H$2000,3,0),"")</f>
        <v/>
      </c>
      <c r="F337" s="479"/>
      <c r="G337" s="477" t="str">
        <f>IF(C337&gt;0,VLOOKUP(C337,女子登録情報!$A$2:$H$2000,4,0),"")</f>
        <v/>
      </c>
      <c r="H337" s="477" t="str">
        <f>IF(C337&gt;0,VLOOKUP(C337,女子登録情報!$A$2:$H$2000,8,0),"")</f>
        <v/>
      </c>
      <c r="I337" s="481" t="str">
        <f>IF(C337&gt;0,VLOOKUP(C337,女子登録情報!$A$2:$H$2000,5,0),"")</f>
        <v/>
      </c>
      <c r="J337" s="53"/>
      <c r="L337" s="55"/>
    </row>
    <row r="338" spans="1:12" s="17" customFormat="1" ht="18.75" hidden="1">
      <c r="A338" s="4"/>
      <c r="B338" s="444"/>
      <c r="C338" s="439"/>
      <c r="D338" s="439"/>
      <c r="E338" s="422"/>
      <c r="F338" s="480"/>
      <c r="G338" s="439"/>
      <c r="H338" s="439"/>
      <c r="I338" s="427"/>
      <c r="J338" s="53"/>
      <c r="L338" s="55"/>
    </row>
    <row r="339" spans="1:12" s="17" customFormat="1" ht="18.75" hidden="1">
      <c r="A339" s="4"/>
      <c r="B339" s="487">
        <v>2</v>
      </c>
      <c r="C339" s="488"/>
      <c r="D339" s="488" t="str">
        <f>IF(C339,VLOOKUP(C339,女子登録情報!$A$2:$H$2000,2,0),"")</f>
        <v/>
      </c>
      <c r="E339" s="419" t="str">
        <f>IF(C339&gt;0,VLOOKUP(C339,女子登録情報!$A$2:$H$2000,3,0),"")</f>
        <v/>
      </c>
      <c r="F339" s="489"/>
      <c r="G339" s="488" t="str">
        <f>IF(C339&gt;0,VLOOKUP(C339,女子登録情報!$A$2:$H$2000,4,0),"")</f>
        <v/>
      </c>
      <c r="H339" s="488" t="str">
        <f>IF(C339&gt;0,VLOOKUP(C339,女子登録情報!$A$2:$H$2000,8,0),"")</f>
        <v/>
      </c>
      <c r="I339" s="449" t="str">
        <f>IF(C339&gt;0,VLOOKUP(C339,女子登録情報!$A$2:$H$2000,5,0),"")</f>
        <v/>
      </c>
      <c r="J339" s="53"/>
      <c r="L339" s="55"/>
    </row>
    <row r="340" spans="1:12" s="17" customFormat="1" ht="18.75" hidden="1">
      <c r="A340" s="4"/>
      <c r="B340" s="444"/>
      <c r="C340" s="439"/>
      <c r="D340" s="439"/>
      <c r="E340" s="422"/>
      <c r="F340" s="480"/>
      <c r="G340" s="439"/>
      <c r="H340" s="439"/>
      <c r="I340" s="427"/>
      <c r="J340" s="53"/>
      <c r="L340" s="55"/>
    </row>
    <row r="341" spans="1:12" s="17" customFormat="1" ht="18.75" hidden="1">
      <c r="A341" s="4"/>
      <c r="B341" s="487">
        <v>3</v>
      </c>
      <c r="C341" s="488"/>
      <c r="D341" s="488" t="str">
        <f>IF(C341,VLOOKUP(C341,女子登録情報!$A$2:$H$2000,2,0),"")</f>
        <v/>
      </c>
      <c r="E341" s="419" t="str">
        <f>IF(C341&gt;0,VLOOKUP(C341,女子登録情報!$A$2:$H$2000,3,0),"")</f>
        <v/>
      </c>
      <c r="F341" s="489"/>
      <c r="G341" s="488" t="str">
        <f>IF(C341&gt;0,VLOOKUP(C341,女子登録情報!$A$2:$H$2000,4,0),"")</f>
        <v/>
      </c>
      <c r="H341" s="488" t="str">
        <f>IF(C341&gt;0,VLOOKUP(C341,女子登録情報!$A$2:$H$2000,8,0),"")</f>
        <v/>
      </c>
      <c r="I341" s="449" t="str">
        <f>IF(C341&gt;0,VLOOKUP(C341,女子登録情報!$A$2:$H$2000,5,0),"")</f>
        <v/>
      </c>
      <c r="J341" s="53"/>
      <c r="L341" s="55"/>
    </row>
    <row r="342" spans="1:12" s="17" customFormat="1" ht="18.75" hidden="1">
      <c r="A342" s="4"/>
      <c r="B342" s="444"/>
      <c r="C342" s="439"/>
      <c r="D342" s="439"/>
      <c r="E342" s="422"/>
      <c r="F342" s="480"/>
      <c r="G342" s="439"/>
      <c r="H342" s="439"/>
      <c r="I342" s="427"/>
      <c r="J342" s="53"/>
      <c r="L342" s="55"/>
    </row>
    <row r="343" spans="1:12" s="17" customFormat="1" ht="18.75" hidden="1">
      <c r="A343" s="4"/>
      <c r="B343" s="487">
        <v>4</v>
      </c>
      <c r="C343" s="488"/>
      <c r="D343" s="488" t="str">
        <f>IF(C343,VLOOKUP(C343,女子登録情報!$A$2:$H$2000,2,0),"")</f>
        <v/>
      </c>
      <c r="E343" s="419" t="str">
        <f>IF(C343&gt;0,VLOOKUP(C343,女子登録情報!$A$2:$H$2000,3,0),"")</f>
        <v/>
      </c>
      <c r="F343" s="489"/>
      <c r="G343" s="488" t="str">
        <f>IF(C343&gt;0,VLOOKUP(C343,女子登録情報!$A$2:$H$2000,4,0),"")</f>
        <v/>
      </c>
      <c r="H343" s="488" t="str">
        <f>IF(C343&gt;0,VLOOKUP(C343,女子登録情報!$A$2:$H$2000,8,0),"")</f>
        <v/>
      </c>
      <c r="I343" s="449" t="str">
        <f>IF(C343&gt;0,VLOOKUP(C343,女子登録情報!$A$2:$H$2000,5,0),"")</f>
        <v/>
      </c>
      <c r="J343" s="53"/>
      <c r="L343" s="55"/>
    </row>
    <row r="344" spans="1:12" s="17" customFormat="1" ht="18.75" hidden="1">
      <c r="A344" s="4"/>
      <c r="B344" s="444"/>
      <c r="C344" s="439"/>
      <c r="D344" s="439"/>
      <c r="E344" s="422"/>
      <c r="F344" s="480"/>
      <c r="G344" s="439"/>
      <c r="H344" s="439"/>
      <c r="I344" s="427"/>
      <c r="J344" s="53"/>
      <c r="L344" s="55"/>
    </row>
    <row r="345" spans="1:12" s="17" customFormat="1" ht="18.75" hidden="1">
      <c r="A345" s="4"/>
      <c r="B345" s="487">
        <v>5</v>
      </c>
      <c r="C345" s="488"/>
      <c r="D345" s="488" t="str">
        <f>IF(C345,VLOOKUP(C345,女子登録情報!$A$2:$H$2000,2,0),"")</f>
        <v/>
      </c>
      <c r="E345" s="419" t="str">
        <f>IF(C345&gt;0,VLOOKUP(C345,女子登録情報!$A$2:$H$2000,3,0),"")</f>
        <v/>
      </c>
      <c r="F345" s="489"/>
      <c r="G345" s="488" t="str">
        <f>IF(C345&gt;0,VLOOKUP(C345,女子登録情報!$A$2:$H$2000,4,0),"")</f>
        <v/>
      </c>
      <c r="H345" s="488" t="str">
        <f>IF(C345&gt;0,VLOOKUP(C345,女子登録情報!$A$2:$H$2000,8,0),"")</f>
        <v/>
      </c>
      <c r="I345" s="449" t="str">
        <f>IF(C345&gt;0,VLOOKUP(C345,女子登録情報!$A$2:$H$2000,5,0),"")</f>
        <v/>
      </c>
      <c r="J345" s="53"/>
      <c r="L345" s="55"/>
    </row>
    <row r="346" spans="1:12" s="17" customFormat="1" ht="18.75" hidden="1">
      <c r="A346" s="4"/>
      <c r="B346" s="444"/>
      <c r="C346" s="439"/>
      <c r="D346" s="439"/>
      <c r="E346" s="422"/>
      <c r="F346" s="480"/>
      <c r="G346" s="439"/>
      <c r="H346" s="439"/>
      <c r="I346" s="427"/>
      <c r="J346" s="53"/>
      <c r="L346" s="55"/>
    </row>
    <row r="347" spans="1:12" s="17" customFormat="1" ht="18.75" hidden="1">
      <c r="A347" s="4"/>
      <c r="B347" s="487">
        <v>6</v>
      </c>
      <c r="C347" s="488"/>
      <c r="D347" s="488" t="str">
        <f>IF(C347,VLOOKUP(C347,女子登録情報!$A$2:$H$2000,2,0),"")</f>
        <v/>
      </c>
      <c r="E347" s="419" t="str">
        <f>IF(C347&gt;0,VLOOKUP(C347,女子登録情報!$A$2:$H$2000,3,0),"")</f>
        <v/>
      </c>
      <c r="F347" s="489"/>
      <c r="G347" s="488" t="str">
        <f>IF(C347&gt;0,VLOOKUP(C347,女子登録情報!$A$2:$H$2000,4,0),"")</f>
        <v/>
      </c>
      <c r="H347" s="488" t="str">
        <f>IF(C347&gt;0,VLOOKUP(C347,女子登録情報!$A$2:$H$2000,8,0),"")</f>
        <v/>
      </c>
      <c r="I347" s="449" t="str">
        <f>IF(C347&gt;0,VLOOKUP(C347,女子登録情報!$A$2:$H$2000,5,0),"")</f>
        <v/>
      </c>
      <c r="J347" s="53"/>
      <c r="L347" s="55"/>
    </row>
    <row r="348" spans="1:12" s="17" customFormat="1" ht="19.5" hidden="1" thickBot="1">
      <c r="A348" s="4"/>
      <c r="B348" s="490"/>
      <c r="C348" s="470"/>
      <c r="D348" s="470"/>
      <c r="E348" s="491"/>
      <c r="F348" s="492"/>
      <c r="G348" s="470"/>
      <c r="H348" s="470"/>
      <c r="I348" s="450"/>
      <c r="J348" s="53"/>
      <c r="L348" s="55"/>
    </row>
    <row r="349" spans="1:12" s="17" customFormat="1" ht="18.75" hidden="1">
      <c r="A349" s="4"/>
      <c r="B349" s="460" t="s">
        <v>1239</v>
      </c>
      <c r="C349" s="461"/>
      <c r="D349" s="461"/>
      <c r="E349" s="461"/>
      <c r="F349" s="461"/>
      <c r="G349" s="461"/>
      <c r="H349" s="461"/>
      <c r="I349" s="462"/>
      <c r="J349" s="53"/>
      <c r="L349" s="55"/>
    </row>
    <row r="350" spans="1:12" s="17" customFormat="1" ht="18.75" hidden="1">
      <c r="A350" s="4"/>
      <c r="B350" s="463"/>
      <c r="C350" s="464"/>
      <c r="D350" s="464"/>
      <c r="E350" s="464"/>
      <c r="F350" s="464"/>
      <c r="G350" s="464"/>
      <c r="H350" s="464"/>
      <c r="I350" s="465"/>
      <c r="J350" s="53"/>
      <c r="L350" s="55"/>
    </row>
    <row r="351" spans="1:12" s="17" customFormat="1" ht="19.5" hidden="1" thickBot="1">
      <c r="A351" s="4"/>
      <c r="B351" s="466"/>
      <c r="C351" s="467"/>
      <c r="D351" s="467"/>
      <c r="E351" s="467"/>
      <c r="F351" s="467"/>
      <c r="G351" s="467"/>
      <c r="H351" s="467"/>
      <c r="I351" s="468"/>
      <c r="J351" s="53"/>
      <c r="L351" s="55"/>
    </row>
    <row r="352" spans="1:12" s="17" customFormat="1" ht="18.75" hidden="1">
      <c r="A352" s="54"/>
      <c r="B352" s="54"/>
      <c r="C352" s="54"/>
      <c r="D352" s="54"/>
      <c r="E352" s="54"/>
      <c r="F352" s="54"/>
      <c r="G352" s="54"/>
      <c r="H352" s="54"/>
      <c r="I352" s="54"/>
      <c r="J352" s="59"/>
      <c r="L352" s="55"/>
    </row>
    <row r="353" spans="1:12" s="17" customFormat="1" ht="19.5" hidden="1" thickBot="1">
      <c r="A353" s="4"/>
      <c r="B353" s="4"/>
      <c r="C353" s="4"/>
      <c r="D353" s="4"/>
      <c r="E353" s="4"/>
      <c r="F353" s="4"/>
      <c r="G353" s="4"/>
      <c r="H353" s="4"/>
      <c r="I353" s="4"/>
      <c r="J353" s="57" t="s">
        <v>1267</v>
      </c>
      <c r="L353" s="55"/>
    </row>
    <row r="354" spans="1:12" s="17" customFormat="1" ht="18.75" hidden="1">
      <c r="A354" s="4"/>
      <c r="B354" s="498" t="str">
        <f>CONCATENATE('加盟校情報&amp;大会設定'!$G$5,'加盟校情報&amp;大会設定'!$H$5,'加盟校情報&amp;大会設定'!$I$5,'加盟校情報&amp;大会設定'!$J$5,)&amp;"　女子4×100mR"</f>
        <v>第45回東海学生陸上競技秋季選手権大会　女子4×100mR</v>
      </c>
      <c r="C354" s="499"/>
      <c r="D354" s="499"/>
      <c r="E354" s="499"/>
      <c r="F354" s="499"/>
      <c r="G354" s="499"/>
      <c r="H354" s="499"/>
      <c r="I354" s="500"/>
      <c r="J354" s="53"/>
      <c r="L354" s="55"/>
    </row>
    <row r="355" spans="1:12" s="17" customFormat="1" ht="19.5" hidden="1" thickBot="1">
      <c r="A355" s="4"/>
      <c r="B355" s="501"/>
      <c r="C355" s="502"/>
      <c r="D355" s="502"/>
      <c r="E355" s="502"/>
      <c r="F355" s="502"/>
      <c r="G355" s="502"/>
      <c r="H355" s="502"/>
      <c r="I355" s="503"/>
      <c r="J355" s="53"/>
      <c r="L355" s="55"/>
    </row>
    <row r="356" spans="1:12" s="17" customFormat="1" ht="18.75" hidden="1">
      <c r="A356" s="4"/>
      <c r="B356" s="408" t="s">
        <v>1243</v>
      </c>
      <c r="C356" s="409"/>
      <c r="D356" s="446" t="str">
        <f>IF(基本情報登録!$D$6&gt;0,基本情報登録!$D$6,"")</f>
        <v/>
      </c>
      <c r="E356" s="447"/>
      <c r="F356" s="447"/>
      <c r="G356" s="447"/>
      <c r="H356" s="448"/>
      <c r="I356" s="58" t="s">
        <v>1277</v>
      </c>
      <c r="J356" s="53"/>
      <c r="L356" s="55"/>
    </row>
    <row r="357" spans="1:12" s="17" customFormat="1" ht="18.75" hidden="1">
      <c r="A357" s="4"/>
      <c r="B357" s="415" t="s">
        <v>1</v>
      </c>
      <c r="C357" s="416"/>
      <c r="D357" s="451" t="str">
        <f>IF(基本情報登録!$D$8&gt;0,基本情報登録!$D$8,"")</f>
        <v/>
      </c>
      <c r="E357" s="452"/>
      <c r="F357" s="452"/>
      <c r="G357" s="452"/>
      <c r="H357" s="453"/>
      <c r="I357" s="449"/>
      <c r="J357" s="53"/>
      <c r="L357" s="55"/>
    </row>
    <row r="358" spans="1:12" s="17" customFormat="1" ht="19.5" hidden="1" thickBot="1">
      <c r="A358" s="4"/>
      <c r="B358" s="425"/>
      <c r="C358" s="426"/>
      <c r="D358" s="454"/>
      <c r="E358" s="455"/>
      <c r="F358" s="455"/>
      <c r="G358" s="455"/>
      <c r="H358" s="456"/>
      <c r="I358" s="450"/>
      <c r="J358" s="53"/>
      <c r="L358" s="55"/>
    </row>
    <row r="359" spans="1:12" s="17" customFormat="1" ht="18.75" hidden="1">
      <c r="A359" s="4"/>
      <c r="B359" s="408" t="s">
        <v>6406</v>
      </c>
      <c r="C359" s="409"/>
      <c r="D359" s="410"/>
      <c r="E359" s="411"/>
      <c r="F359" s="411"/>
      <c r="G359" s="411"/>
      <c r="H359" s="411"/>
      <c r="I359" s="412"/>
      <c r="J359" s="53"/>
      <c r="L359" s="55"/>
    </row>
    <row r="360" spans="1:12" s="17" customFormat="1" ht="18.75" hidden="1">
      <c r="A360" s="4"/>
      <c r="B360" s="43"/>
      <c r="C360" s="44"/>
      <c r="D360" s="45"/>
      <c r="E360" s="413" t="str">
        <f>TEXT(D359,"00000")</f>
        <v>00000</v>
      </c>
      <c r="F360" s="413"/>
      <c r="G360" s="413"/>
      <c r="H360" s="413"/>
      <c r="I360" s="414"/>
      <c r="J360" s="53"/>
      <c r="L360" s="55"/>
    </row>
    <row r="361" spans="1:12" s="17" customFormat="1" ht="18.75" hidden="1">
      <c r="A361" s="4"/>
      <c r="B361" s="415" t="s">
        <v>26</v>
      </c>
      <c r="C361" s="416"/>
      <c r="D361" s="419"/>
      <c r="E361" s="420"/>
      <c r="F361" s="420"/>
      <c r="G361" s="420"/>
      <c r="H361" s="420"/>
      <c r="I361" s="421"/>
      <c r="J361" s="53"/>
      <c r="L361" s="55"/>
    </row>
    <row r="362" spans="1:12" s="17" customFormat="1" ht="18.75" hidden="1">
      <c r="A362" s="4"/>
      <c r="B362" s="417"/>
      <c r="C362" s="418"/>
      <c r="D362" s="422"/>
      <c r="E362" s="423"/>
      <c r="F362" s="423"/>
      <c r="G362" s="423"/>
      <c r="H362" s="423"/>
      <c r="I362" s="424"/>
      <c r="J362" s="53"/>
      <c r="L362" s="55"/>
    </row>
    <row r="363" spans="1:12" s="17" customFormat="1" ht="19.5" hidden="1" thickBot="1">
      <c r="A363" s="4"/>
      <c r="B363" s="482" t="s">
        <v>1235</v>
      </c>
      <c r="C363" s="483"/>
      <c r="D363" s="484"/>
      <c r="E363" s="485"/>
      <c r="F363" s="485"/>
      <c r="G363" s="485"/>
      <c r="H363" s="485"/>
      <c r="I363" s="486"/>
      <c r="J363" s="53"/>
      <c r="L363" s="55"/>
    </row>
    <row r="364" spans="1:12" s="17" customFormat="1" ht="18.75" hidden="1">
      <c r="A364" s="4"/>
      <c r="B364" s="471" t="s">
        <v>1236</v>
      </c>
      <c r="C364" s="472"/>
      <c r="D364" s="472"/>
      <c r="E364" s="472"/>
      <c r="F364" s="472"/>
      <c r="G364" s="472"/>
      <c r="H364" s="472"/>
      <c r="I364" s="473"/>
      <c r="J364" s="53"/>
      <c r="L364" s="55"/>
    </row>
    <row r="365" spans="1:12" s="17" customFormat="1" ht="19.5" hidden="1" thickBot="1">
      <c r="A365" s="4"/>
      <c r="B365" s="46" t="s">
        <v>1240</v>
      </c>
      <c r="C365" s="47" t="s">
        <v>16</v>
      </c>
      <c r="D365" s="47" t="s">
        <v>1241</v>
      </c>
      <c r="E365" s="474" t="s">
        <v>1237</v>
      </c>
      <c r="F365" s="475"/>
      <c r="G365" s="47" t="s">
        <v>1242</v>
      </c>
      <c r="H365" s="47" t="s">
        <v>47</v>
      </c>
      <c r="I365" s="48" t="s">
        <v>1238</v>
      </c>
      <c r="J365" s="53"/>
      <c r="L365" s="55"/>
    </row>
    <row r="366" spans="1:12" s="17" customFormat="1" ht="19.5" hidden="1" thickTop="1">
      <c r="A366" s="4"/>
      <c r="B366" s="476">
        <v>1</v>
      </c>
      <c r="C366" s="477"/>
      <c r="D366" s="477" t="str">
        <f>IF(C366&gt;0,VLOOKUP(C366,女子登録情報!$A$2:$H$2000,2,0),"")</f>
        <v/>
      </c>
      <c r="E366" s="478" t="str">
        <f>IF(C366&gt;0,VLOOKUP(C366,女子登録情報!$A$2:$H$2000,3,0),"")</f>
        <v/>
      </c>
      <c r="F366" s="479"/>
      <c r="G366" s="477" t="str">
        <f>IF(C366&gt;0,VLOOKUP(C366,女子登録情報!$A$2:$H$2000,4,0),"")</f>
        <v/>
      </c>
      <c r="H366" s="477" t="str">
        <f>IF(C366&gt;0,VLOOKUP(C366,女子登録情報!$A$2:$H$2000,8,0),"")</f>
        <v/>
      </c>
      <c r="I366" s="481" t="str">
        <f>IF(C366&gt;0,VLOOKUP(C366,女子登録情報!$A$2:$H$2000,5,0),"")</f>
        <v/>
      </c>
      <c r="J366" s="53"/>
      <c r="L366" s="55"/>
    </row>
    <row r="367" spans="1:12" s="17" customFormat="1" ht="18.75" hidden="1">
      <c r="A367" s="4"/>
      <c r="B367" s="444"/>
      <c r="C367" s="439"/>
      <c r="D367" s="439"/>
      <c r="E367" s="422"/>
      <c r="F367" s="480"/>
      <c r="G367" s="439"/>
      <c r="H367" s="439"/>
      <c r="I367" s="427"/>
      <c r="J367" s="53"/>
      <c r="L367" s="55"/>
    </row>
    <row r="368" spans="1:12" s="17" customFormat="1" ht="18.75" hidden="1">
      <c r="A368" s="4"/>
      <c r="B368" s="487">
        <v>2</v>
      </c>
      <c r="C368" s="488"/>
      <c r="D368" s="488" t="str">
        <f>IF(C368,VLOOKUP(C368,女子登録情報!$A$2:$H$2000,2,0),"")</f>
        <v/>
      </c>
      <c r="E368" s="419" t="str">
        <f>IF(C368&gt;0,VLOOKUP(C368,女子登録情報!$A$2:$H$2000,3,0),"")</f>
        <v/>
      </c>
      <c r="F368" s="489"/>
      <c r="G368" s="488" t="str">
        <f>IF(C368&gt;0,VLOOKUP(C368,女子登録情報!$A$2:$H$2000,4,0),"")</f>
        <v/>
      </c>
      <c r="H368" s="488" t="str">
        <f>IF(C368&gt;0,VLOOKUP(C368,女子登録情報!$A$2:$H$2000,8,0),"")</f>
        <v/>
      </c>
      <c r="I368" s="449" t="str">
        <f>IF(C368&gt;0,VLOOKUP(C368,女子登録情報!$A$2:$H$2000,5,0),"")</f>
        <v/>
      </c>
      <c r="J368" s="53"/>
      <c r="L368" s="55"/>
    </row>
    <row r="369" spans="1:12" s="17" customFormat="1" ht="18.75" hidden="1">
      <c r="A369" s="4"/>
      <c r="B369" s="444"/>
      <c r="C369" s="439"/>
      <c r="D369" s="439"/>
      <c r="E369" s="422"/>
      <c r="F369" s="480"/>
      <c r="G369" s="439"/>
      <c r="H369" s="439"/>
      <c r="I369" s="427"/>
      <c r="J369" s="53"/>
      <c r="L369" s="55"/>
    </row>
    <row r="370" spans="1:12" s="17" customFormat="1" ht="18.75" hidden="1">
      <c r="A370" s="4"/>
      <c r="B370" s="487">
        <v>3</v>
      </c>
      <c r="C370" s="488"/>
      <c r="D370" s="488" t="str">
        <f>IF(C370,VLOOKUP(C370,女子登録情報!$A$2:$H$2000,2,0),"")</f>
        <v/>
      </c>
      <c r="E370" s="419" t="str">
        <f>IF(C370&gt;0,VLOOKUP(C370,女子登録情報!$A$2:$H$2000,3,0),"")</f>
        <v/>
      </c>
      <c r="F370" s="489"/>
      <c r="G370" s="488" t="str">
        <f>IF(C370&gt;0,VLOOKUP(C370,女子登録情報!$A$2:$H$2000,4,0),"")</f>
        <v/>
      </c>
      <c r="H370" s="488" t="str">
        <f>IF(C370&gt;0,VLOOKUP(C370,女子登録情報!$A$2:$H$2000,8,0),"")</f>
        <v/>
      </c>
      <c r="I370" s="449" t="str">
        <f>IF(C370&gt;0,VLOOKUP(C370,女子登録情報!$A$2:$H$2000,5,0),"")</f>
        <v/>
      </c>
      <c r="J370" s="53"/>
      <c r="L370" s="55"/>
    </row>
    <row r="371" spans="1:12" s="17" customFormat="1" ht="18.75" hidden="1">
      <c r="A371" s="4"/>
      <c r="B371" s="444"/>
      <c r="C371" s="439"/>
      <c r="D371" s="439"/>
      <c r="E371" s="422"/>
      <c r="F371" s="480"/>
      <c r="G371" s="439"/>
      <c r="H371" s="439"/>
      <c r="I371" s="427"/>
      <c r="J371" s="53"/>
      <c r="L371" s="55"/>
    </row>
    <row r="372" spans="1:12" s="17" customFormat="1" ht="18.75" hidden="1">
      <c r="A372" s="4"/>
      <c r="B372" s="487">
        <v>4</v>
      </c>
      <c r="C372" s="488"/>
      <c r="D372" s="488" t="str">
        <f>IF(C372,VLOOKUP(C372,女子登録情報!$A$2:$H$2000,2,0),"")</f>
        <v/>
      </c>
      <c r="E372" s="419" t="str">
        <f>IF(C372&gt;0,VLOOKUP(C372,女子登録情報!$A$2:$H$2000,3,0),"")</f>
        <v/>
      </c>
      <c r="F372" s="489"/>
      <c r="G372" s="488" t="str">
        <f>IF(C372&gt;0,VLOOKUP(C372,女子登録情報!$A$2:$H$2000,4,0),"")</f>
        <v/>
      </c>
      <c r="H372" s="488" t="str">
        <f>IF(C372&gt;0,VLOOKUP(C372,女子登録情報!$A$2:$H$2000,8,0),"")</f>
        <v/>
      </c>
      <c r="I372" s="449" t="str">
        <f>IF(C372&gt;0,VLOOKUP(C372,女子登録情報!$A$2:$H$2000,5,0),"")</f>
        <v/>
      </c>
      <c r="J372" s="53"/>
      <c r="L372" s="55"/>
    </row>
    <row r="373" spans="1:12" s="17" customFormat="1" ht="18.75" hidden="1">
      <c r="A373" s="4"/>
      <c r="B373" s="444"/>
      <c r="C373" s="439"/>
      <c r="D373" s="439"/>
      <c r="E373" s="422"/>
      <c r="F373" s="480"/>
      <c r="G373" s="439"/>
      <c r="H373" s="439"/>
      <c r="I373" s="427"/>
      <c r="J373" s="53"/>
      <c r="L373" s="55"/>
    </row>
    <row r="374" spans="1:12" s="17" customFormat="1" ht="18.75" hidden="1">
      <c r="A374" s="4"/>
      <c r="B374" s="487">
        <v>5</v>
      </c>
      <c r="C374" s="488"/>
      <c r="D374" s="488" t="str">
        <f>IF(C374,VLOOKUP(C374,女子登録情報!$A$2:$H$2000,2,0),"")</f>
        <v/>
      </c>
      <c r="E374" s="419" t="str">
        <f>IF(C374&gt;0,VLOOKUP(C374,女子登録情報!$A$2:$H$2000,3,0),"")</f>
        <v/>
      </c>
      <c r="F374" s="489"/>
      <c r="G374" s="488" t="str">
        <f>IF(C374&gt;0,VLOOKUP(C374,女子登録情報!$A$2:$H$2000,4,0),"")</f>
        <v/>
      </c>
      <c r="H374" s="488" t="str">
        <f>IF(C374&gt;0,VLOOKUP(C374,女子登録情報!$A$2:$H$2000,8,0),"")</f>
        <v/>
      </c>
      <c r="I374" s="449" t="str">
        <f>IF(C374&gt;0,VLOOKUP(C374,女子登録情報!$A$2:$H$2000,5,0),"")</f>
        <v/>
      </c>
      <c r="J374" s="53"/>
      <c r="L374" s="55"/>
    </row>
    <row r="375" spans="1:12" s="17" customFormat="1" ht="18.75" hidden="1">
      <c r="A375" s="4"/>
      <c r="B375" s="444"/>
      <c r="C375" s="439"/>
      <c r="D375" s="439"/>
      <c r="E375" s="422"/>
      <c r="F375" s="480"/>
      <c r="G375" s="439"/>
      <c r="H375" s="439"/>
      <c r="I375" s="427"/>
      <c r="J375" s="53"/>
      <c r="L375" s="55"/>
    </row>
    <row r="376" spans="1:12" s="17" customFormat="1" ht="18.75" hidden="1">
      <c r="A376" s="4"/>
      <c r="B376" s="487">
        <v>6</v>
      </c>
      <c r="C376" s="488"/>
      <c r="D376" s="488" t="str">
        <f>IF(C376,VLOOKUP(C376,女子登録情報!$A$2:$H$2000,2,0),"")</f>
        <v/>
      </c>
      <c r="E376" s="419" t="str">
        <f>IF(C376&gt;0,VLOOKUP(C376,女子登録情報!$A$2:$H$2000,3,0),"")</f>
        <v/>
      </c>
      <c r="F376" s="489"/>
      <c r="G376" s="488" t="str">
        <f>IF(C376&gt;0,VLOOKUP(C376,女子登録情報!$A$2:$H$2000,4,0),"")</f>
        <v/>
      </c>
      <c r="H376" s="488" t="str">
        <f>IF(C376&gt;0,VLOOKUP(C376,女子登録情報!$A$2:$H$2000,8,0),"")</f>
        <v/>
      </c>
      <c r="I376" s="449" t="str">
        <f>IF(C376&gt;0,VLOOKUP(C376,女子登録情報!$A$2:$H$2000,5,0),"")</f>
        <v/>
      </c>
      <c r="J376" s="53"/>
      <c r="L376" s="55"/>
    </row>
    <row r="377" spans="1:12" s="17" customFormat="1" ht="19.5" hidden="1" thickBot="1">
      <c r="A377" s="4"/>
      <c r="B377" s="490"/>
      <c r="C377" s="470"/>
      <c r="D377" s="470"/>
      <c r="E377" s="491"/>
      <c r="F377" s="492"/>
      <c r="G377" s="470"/>
      <c r="H377" s="470"/>
      <c r="I377" s="450"/>
      <c r="J377" s="53"/>
      <c r="L377" s="55"/>
    </row>
    <row r="378" spans="1:12" s="17" customFormat="1" ht="18.75" hidden="1">
      <c r="A378" s="4"/>
      <c r="B378" s="460" t="s">
        <v>1239</v>
      </c>
      <c r="C378" s="461"/>
      <c r="D378" s="461"/>
      <c r="E378" s="461"/>
      <c r="F378" s="461"/>
      <c r="G378" s="461"/>
      <c r="H378" s="461"/>
      <c r="I378" s="462"/>
      <c r="J378" s="53"/>
      <c r="L378" s="55"/>
    </row>
    <row r="379" spans="1:12" s="17" customFormat="1" ht="18.75" hidden="1">
      <c r="A379" s="4"/>
      <c r="B379" s="463"/>
      <c r="C379" s="464"/>
      <c r="D379" s="464"/>
      <c r="E379" s="464"/>
      <c r="F379" s="464"/>
      <c r="G379" s="464"/>
      <c r="H379" s="464"/>
      <c r="I379" s="465"/>
      <c r="J379" s="53"/>
      <c r="L379" s="55"/>
    </row>
    <row r="380" spans="1:12" s="17" customFormat="1" ht="19.5" hidden="1" thickBot="1">
      <c r="A380" s="4"/>
      <c r="B380" s="466"/>
      <c r="C380" s="467"/>
      <c r="D380" s="467"/>
      <c r="E380" s="467"/>
      <c r="F380" s="467"/>
      <c r="G380" s="467"/>
      <c r="H380" s="467"/>
      <c r="I380" s="468"/>
      <c r="J380" s="53"/>
      <c r="L380" s="55"/>
    </row>
    <row r="381" spans="1:12" s="17" customFormat="1" ht="18.75" hidden="1">
      <c r="A381" s="54"/>
      <c r="B381" s="54"/>
      <c r="C381" s="54"/>
      <c r="D381" s="54"/>
      <c r="E381" s="54"/>
      <c r="F381" s="54"/>
      <c r="G381" s="54"/>
      <c r="H381" s="54"/>
      <c r="I381" s="54"/>
      <c r="J381" s="59"/>
      <c r="L381" s="55"/>
    </row>
    <row r="382" spans="1:12" s="17" customFormat="1" ht="19.5" hidden="1" thickBot="1">
      <c r="A382" s="4"/>
      <c r="B382" s="4"/>
      <c r="C382" s="4"/>
      <c r="D382" s="4"/>
      <c r="E382" s="4"/>
      <c r="F382" s="4"/>
      <c r="G382" s="4"/>
      <c r="H382" s="4"/>
      <c r="I382" s="4"/>
      <c r="J382" s="57" t="s">
        <v>1298</v>
      </c>
      <c r="L382" s="55"/>
    </row>
    <row r="383" spans="1:12" s="17" customFormat="1" ht="18.75" hidden="1">
      <c r="A383" s="4"/>
      <c r="B383" s="498" t="str">
        <f>CONCATENATE('加盟校情報&amp;大会設定'!$G$5,'加盟校情報&amp;大会設定'!$H$5,'加盟校情報&amp;大会設定'!$I$5,'加盟校情報&amp;大会設定'!$J$5,)&amp;"　女子4×100mR"</f>
        <v>第45回東海学生陸上競技秋季選手権大会　女子4×100mR</v>
      </c>
      <c r="C383" s="499"/>
      <c r="D383" s="499"/>
      <c r="E383" s="499"/>
      <c r="F383" s="499"/>
      <c r="G383" s="499"/>
      <c r="H383" s="499"/>
      <c r="I383" s="500"/>
      <c r="J383" s="53"/>
      <c r="L383" s="55"/>
    </row>
    <row r="384" spans="1:12" s="17" customFormat="1" ht="19.5" hidden="1" thickBot="1">
      <c r="A384" s="4"/>
      <c r="B384" s="501"/>
      <c r="C384" s="502"/>
      <c r="D384" s="502"/>
      <c r="E384" s="502"/>
      <c r="F384" s="502"/>
      <c r="G384" s="502"/>
      <c r="H384" s="502"/>
      <c r="I384" s="503"/>
      <c r="J384" s="53"/>
      <c r="L384" s="55"/>
    </row>
    <row r="385" spans="1:12" s="17" customFormat="1" ht="18.75" hidden="1">
      <c r="A385" s="4"/>
      <c r="B385" s="408" t="s">
        <v>1243</v>
      </c>
      <c r="C385" s="409"/>
      <c r="D385" s="446" t="str">
        <f>IF(基本情報登録!$D$6&gt;0,基本情報登録!$D$6,"")</f>
        <v/>
      </c>
      <c r="E385" s="447"/>
      <c r="F385" s="447"/>
      <c r="G385" s="447"/>
      <c r="H385" s="448"/>
      <c r="I385" s="58" t="s">
        <v>1277</v>
      </c>
      <c r="J385" s="53"/>
      <c r="L385" s="55"/>
    </row>
    <row r="386" spans="1:12" s="17" customFormat="1" ht="18.75" hidden="1">
      <c r="A386" s="4"/>
      <c r="B386" s="415" t="s">
        <v>1</v>
      </c>
      <c r="C386" s="416"/>
      <c r="D386" s="451" t="str">
        <f>IF(基本情報登録!$D$8&gt;0,基本情報登録!$D$8,"")</f>
        <v/>
      </c>
      <c r="E386" s="452"/>
      <c r="F386" s="452"/>
      <c r="G386" s="452"/>
      <c r="H386" s="453"/>
      <c r="I386" s="449"/>
      <c r="J386" s="53"/>
      <c r="L386" s="55"/>
    </row>
    <row r="387" spans="1:12" s="17" customFormat="1" ht="19.5" hidden="1" thickBot="1">
      <c r="A387" s="4"/>
      <c r="B387" s="425"/>
      <c r="C387" s="426"/>
      <c r="D387" s="454"/>
      <c r="E387" s="455"/>
      <c r="F387" s="455"/>
      <c r="G387" s="455"/>
      <c r="H387" s="456"/>
      <c r="I387" s="450"/>
      <c r="J387" s="53"/>
      <c r="L387" s="55"/>
    </row>
    <row r="388" spans="1:12" s="17" customFormat="1" ht="18.75" hidden="1">
      <c r="A388" s="4"/>
      <c r="B388" s="408" t="s">
        <v>6406</v>
      </c>
      <c r="C388" s="409"/>
      <c r="D388" s="410"/>
      <c r="E388" s="411"/>
      <c r="F388" s="411"/>
      <c r="G388" s="411"/>
      <c r="H388" s="411"/>
      <c r="I388" s="412"/>
      <c r="J388" s="53"/>
      <c r="L388" s="55"/>
    </row>
    <row r="389" spans="1:12" s="17" customFormat="1" ht="18.75" hidden="1">
      <c r="A389" s="4"/>
      <c r="B389" s="43"/>
      <c r="C389" s="44"/>
      <c r="D389" s="45"/>
      <c r="E389" s="413" t="str">
        <f>TEXT(D388,"00000")</f>
        <v>00000</v>
      </c>
      <c r="F389" s="413"/>
      <c r="G389" s="413"/>
      <c r="H389" s="413"/>
      <c r="I389" s="414"/>
      <c r="J389" s="53"/>
      <c r="L389" s="55"/>
    </row>
    <row r="390" spans="1:12" s="17" customFormat="1" ht="18.75" hidden="1">
      <c r="A390" s="4"/>
      <c r="B390" s="415" t="s">
        <v>26</v>
      </c>
      <c r="C390" s="416"/>
      <c r="D390" s="419"/>
      <c r="E390" s="420"/>
      <c r="F390" s="420"/>
      <c r="G390" s="420"/>
      <c r="H390" s="420"/>
      <c r="I390" s="421"/>
      <c r="J390" s="53"/>
      <c r="L390" s="55"/>
    </row>
    <row r="391" spans="1:12" s="17" customFormat="1" ht="18.75" hidden="1">
      <c r="A391" s="4"/>
      <c r="B391" s="417"/>
      <c r="C391" s="418"/>
      <c r="D391" s="422"/>
      <c r="E391" s="423"/>
      <c r="F391" s="423"/>
      <c r="G391" s="423"/>
      <c r="H391" s="423"/>
      <c r="I391" s="424"/>
      <c r="J391" s="53"/>
      <c r="L391" s="55"/>
    </row>
    <row r="392" spans="1:12" s="17" customFormat="1" ht="19.5" hidden="1" thickBot="1">
      <c r="A392" s="4"/>
      <c r="B392" s="482" t="s">
        <v>1235</v>
      </c>
      <c r="C392" s="483"/>
      <c r="D392" s="484"/>
      <c r="E392" s="485"/>
      <c r="F392" s="485"/>
      <c r="G392" s="485"/>
      <c r="H392" s="485"/>
      <c r="I392" s="486"/>
      <c r="J392" s="53"/>
      <c r="L392" s="55"/>
    </row>
    <row r="393" spans="1:12" s="17" customFormat="1" ht="18.75" hidden="1">
      <c r="A393" s="4"/>
      <c r="B393" s="471" t="s">
        <v>1236</v>
      </c>
      <c r="C393" s="472"/>
      <c r="D393" s="472"/>
      <c r="E393" s="472"/>
      <c r="F393" s="472"/>
      <c r="G393" s="472"/>
      <c r="H393" s="472"/>
      <c r="I393" s="473"/>
      <c r="J393" s="53"/>
      <c r="L393" s="55"/>
    </row>
    <row r="394" spans="1:12" s="17" customFormat="1" ht="19.5" hidden="1" thickBot="1">
      <c r="A394" s="4"/>
      <c r="B394" s="46" t="s">
        <v>1240</v>
      </c>
      <c r="C394" s="47" t="s">
        <v>16</v>
      </c>
      <c r="D394" s="47" t="s">
        <v>1241</v>
      </c>
      <c r="E394" s="474" t="s">
        <v>1237</v>
      </c>
      <c r="F394" s="475"/>
      <c r="G394" s="47" t="s">
        <v>1242</v>
      </c>
      <c r="H394" s="47" t="s">
        <v>47</v>
      </c>
      <c r="I394" s="48" t="s">
        <v>1238</v>
      </c>
      <c r="J394" s="53"/>
      <c r="L394" s="55"/>
    </row>
    <row r="395" spans="1:12" s="17" customFormat="1" ht="19.5" hidden="1" thickTop="1">
      <c r="A395" s="4"/>
      <c r="B395" s="476">
        <v>1</v>
      </c>
      <c r="C395" s="477"/>
      <c r="D395" s="477" t="str">
        <f>IF(C395&gt;0,VLOOKUP(C395,女子登録情報!$A$2:$H$2000,2,0),"")</f>
        <v/>
      </c>
      <c r="E395" s="478" t="str">
        <f>IF(C395&gt;0,VLOOKUP(C395,女子登録情報!$A$2:$H$2000,3,0),"")</f>
        <v/>
      </c>
      <c r="F395" s="479"/>
      <c r="G395" s="477" t="str">
        <f>IF(C395&gt;0,VLOOKUP(C395,女子登録情報!$A$2:$H$2000,4,0),"")</f>
        <v/>
      </c>
      <c r="H395" s="477" t="str">
        <f>IF(C395&gt;0,VLOOKUP(C395,女子登録情報!$A$2:$H$2000,8,0),"")</f>
        <v/>
      </c>
      <c r="I395" s="481" t="str">
        <f>IF(C395&gt;0,VLOOKUP(C395,女子登録情報!$A$2:$H$2000,5,0),"")</f>
        <v/>
      </c>
      <c r="J395" s="53"/>
      <c r="L395" s="55"/>
    </row>
    <row r="396" spans="1:12" s="17" customFormat="1" ht="18.75" hidden="1">
      <c r="A396" s="4"/>
      <c r="B396" s="444"/>
      <c r="C396" s="439"/>
      <c r="D396" s="439"/>
      <c r="E396" s="422"/>
      <c r="F396" s="480"/>
      <c r="G396" s="439"/>
      <c r="H396" s="439"/>
      <c r="I396" s="427"/>
      <c r="J396" s="53"/>
      <c r="L396" s="55"/>
    </row>
    <row r="397" spans="1:12" s="17" customFormat="1" ht="18.75" hidden="1">
      <c r="A397" s="4"/>
      <c r="B397" s="487">
        <v>2</v>
      </c>
      <c r="C397" s="488"/>
      <c r="D397" s="488" t="str">
        <f>IF(C397,VLOOKUP(C397,女子登録情報!$A$2:$H$2000,2,0),"")</f>
        <v/>
      </c>
      <c r="E397" s="419" t="str">
        <f>IF(C397&gt;0,VLOOKUP(C397,女子登録情報!$A$2:$H$2000,3,0),"")</f>
        <v/>
      </c>
      <c r="F397" s="489"/>
      <c r="G397" s="488" t="str">
        <f>IF(C397&gt;0,VLOOKUP(C397,女子登録情報!$A$2:$H$2000,4,0),"")</f>
        <v/>
      </c>
      <c r="H397" s="488" t="str">
        <f>IF(C397&gt;0,VLOOKUP(C397,女子登録情報!$A$2:$H$2000,8,0),"")</f>
        <v/>
      </c>
      <c r="I397" s="449" t="str">
        <f>IF(C397&gt;0,VLOOKUP(C397,女子登録情報!$A$2:$H$2000,5,0),"")</f>
        <v/>
      </c>
      <c r="J397" s="53"/>
      <c r="L397" s="55"/>
    </row>
    <row r="398" spans="1:12" s="17" customFormat="1" ht="18.75" hidden="1">
      <c r="A398" s="4"/>
      <c r="B398" s="444"/>
      <c r="C398" s="439"/>
      <c r="D398" s="439"/>
      <c r="E398" s="422"/>
      <c r="F398" s="480"/>
      <c r="G398" s="439"/>
      <c r="H398" s="439"/>
      <c r="I398" s="427"/>
      <c r="J398" s="53"/>
      <c r="L398" s="55"/>
    </row>
    <row r="399" spans="1:12" s="17" customFormat="1" ht="18.75" hidden="1">
      <c r="A399" s="4"/>
      <c r="B399" s="487">
        <v>3</v>
      </c>
      <c r="C399" s="488"/>
      <c r="D399" s="488" t="str">
        <f>IF(C399,VLOOKUP(C399,女子登録情報!$A$2:$H$2000,2,0),"")</f>
        <v/>
      </c>
      <c r="E399" s="419" t="str">
        <f>IF(C399&gt;0,VLOOKUP(C399,女子登録情報!$A$2:$H$2000,3,0),"")</f>
        <v/>
      </c>
      <c r="F399" s="489"/>
      <c r="G399" s="488" t="str">
        <f>IF(C399&gt;0,VLOOKUP(C399,女子登録情報!$A$2:$H$2000,4,0),"")</f>
        <v/>
      </c>
      <c r="H399" s="488" t="str">
        <f>IF(C399&gt;0,VLOOKUP(C399,女子登録情報!$A$2:$H$2000,8,0),"")</f>
        <v/>
      </c>
      <c r="I399" s="449" t="str">
        <f>IF(C399&gt;0,VLOOKUP(C399,女子登録情報!$A$2:$H$2000,5,0),"")</f>
        <v/>
      </c>
      <c r="J399" s="53"/>
      <c r="L399" s="55"/>
    </row>
    <row r="400" spans="1:12" s="17" customFormat="1" ht="18.75" hidden="1">
      <c r="A400" s="4"/>
      <c r="B400" s="444"/>
      <c r="C400" s="439"/>
      <c r="D400" s="439"/>
      <c r="E400" s="422"/>
      <c r="F400" s="480"/>
      <c r="G400" s="439"/>
      <c r="H400" s="439"/>
      <c r="I400" s="427"/>
      <c r="J400" s="53"/>
      <c r="L400" s="55"/>
    </row>
    <row r="401" spans="1:12" s="17" customFormat="1" ht="18.75" hidden="1">
      <c r="A401" s="4"/>
      <c r="B401" s="487">
        <v>4</v>
      </c>
      <c r="C401" s="488"/>
      <c r="D401" s="488" t="str">
        <f>IF(C401,VLOOKUP(C401,女子登録情報!$A$2:$H$2000,2,0),"")</f>
        <v/>
      </c>
      <c r="E401" s="419" t="str">
        <f>IF(C401&gt;0,VLOOKUP(C401,女子登録情報!$A$2:$H$2000,3,0),"")</f>
        <v/>
      </c>
      <c r="F401" s="489"/>
      <c r="G401" s="488" t="str">
        <f>IF(C401&gt;0,VLOOKUP(C401,女子登録情報!$A$2:$H$2000,4,0),"")</f>
        <v/>
      </c>
      <c r="H401" s="488" t="str">
        <f>IF(C401&gt;0,VLOOKUP(C401,女子登録情報!$A$2:$H$2000,8,0),"")</f>
        <v/>
      </c>
      <c r="I401" s="449" t="str">
        <f>IF(C401&gt;0,VLOOKUP(C401,女子登録情報!$A$2:$H$2000,5,0),"")</f>
        <v/>
      </c>
      <c r="J401" s="53"/>
      <c r="L401" s="55"/>
    </row>
    <row r="402" spans="1:12" s="17" customFormat="1" ht="18.75" hidden="1">
      <c r="A402" s="4"/>
      <c r="B402" s="444"/>
      <c r="C402" s="439"/>
      <c r="D402" s="439"/>
      <c r="E402" s="422"/>
      <c r="F402" s="480"/>
      <c r="G402" s="439"/>
      <c r="H402" s="439"/>
      <c r="I402" s="427"/>
      <c r="J402" s="53"/>
      <c r="L402" s="55"/>
    </row>
    <row r="403" spans="1:12" s="17" customFormat="1" ht="18.75" hidden="1">
      <c r="A403" s="4"/>
      <c r="B403" s="487">
        <v>5</v>
      </c>
      <c r="C403" s="488"/>
      <c r="D403" s="488" t="str">
        <f>IF(C403,VLOOKUP(C403,女子登録情報!$A$2:$H$2000,2,0),"")</f>
        <v/>
      </c>
      <c r="E403" s="419" t="str">
        <f>IF(C403&gt;0,VLOOKUP(C403,女子登録情報!$A$2:$H$2000,3,0),"")</f>
        <v/>
      </c>
      <c r="F403" s="489"/>
      <c r="G403" s="488" t="str">
        <f>IF(C403&gt;0,VLOOKUP(C403,女子登録情報!$A$2:$H$2000,4,0),"")</f>
        <v/>
      </c>
      <c r="H403" s="488" t="str">
        <f>IF(C403&gt;0,VLOOKUP(C403,女子登録情報!$A$2:$H$2000,8,0),"")</f>
        <v/>
      </c>
      <c r="I403" s="449" t="str">
        <f>IF(C403&gt;0,VLOOKUP(C403,女子登録情報!$A$2:$H$2000,5,0),"")</f>
        <v/>
      </c>
      <c r="J403" s="53"/>
      <c r="L403" s="55"/>
    </row>
    <row r="404" spans="1:12" s="17" customFormat="1" ht="18.75" hidden="1">
      <c r="A404" s="4"/>
      <c r="B404" s="444"/>
      <c r="C404" s="439"/>
      <c r="D404" s="439"/>
      <c r="E404" s="422"/>
      <c r="F404" s="480"/>
      <c r="G404" s="439"/>
      <c r="H404" s="439"/>
      <c r="I404" s="427"/>
      <c r="J404" s="53"/>
      <c r="L404" s="55"/>
    </row>
    <row r="405" spans="1:12" s="17" customFormat="1" ht="18.75" hidden="1">
      <c r="A405" s="4"/>
      <c r="B405" s="487">
        <v>6</v>
      </c>
      <c r="C405" s="488"/>
      <c r="D405" s="488" t="str">
        <f>IF(C405,VLOOKUP(C405,女子登録情報!$A$2:$H$2000,2,0),"")</f>
        <v/>
      </c>
      <c r="E405" s="419" t="str">
        <f>IF(C405&gt;0,VLOOKUP(C405,女子登録情報!$A$2:$H$2000,3,0),"")</f>
        <v/>
      </c>
      <c r="F405" s="489"/>
      <c r="G405" s="488" t="str">
        <f>IF(C405&gt;0,VLOOKUP(C405,女子登録情報!$A$2:$H$2000,4,0),"")</f>
        <v/>
      </c>
      <c r="H405" s="488" t="str">
        <f>IF(C405&gt;0,VLOOKUP(C405,女子登録情報!$A$2:$H$2000,8,0),"")</f>
        <v/>
      </c>
      <c r="I405" s="449" t="str">
        <f>IF(C405&gt;0,VLOOKUP(C405,女子登録情報!$A$2:$H$2000,5,0),"")</f>
        <v/>
      </c>
      <c r="J405" s="53"/>
      <c r="L405" s="55"/>
    </row>
    <row r="406" spans="1:12" s="17" customFormat="1" ht="19.5" hidden="1" thickBot="1">
      <c r="A406" s="4"/>
      <c r="B406" s="490"/>
      <c r="C406" s="470"/>
      <c r="D406" s="470"/>
      <c r="E406" s="491"/>
      <c r="F406" s="492"/>
      <c r="G406" s="470"/>
      <c r="H406" s="470"/>
      <c r="I406" s="450"/>
      <c r="J406" s="53"/>
      <c r="L406" s="55"/>
    </row>
    <row r="407" spans="1:12" s="17" customFormat="1" ht="18.75" hidden="1">
      <c r="A407" s="4"/>
      <c r="B407" s="460" t="s">
        <v>1239</v>
      </c>
      <c r="C407" s="461"/>
      <c r="D407" s="461"/>
      <c r="E407" s="461"/>
      <c r="F407" s="461"/>
      <c r="G407" s="461"/>
      <c r="H407" s="461"/>
      <c r="I407" s="462"/>
      <c r="J407" s="53"/>
      <c r="L407" s="55"/>
    </row>
    <row r="408" spans="1:12" s="17" customFormat="1" ht="18.75" hidden="1">
      <c r="A408" s="4"/>
      <c r="B408" s="463"/>
      <c r="C408" s="464"/>
      <c r="D408" s="464"/>
      <c r="E408" s="464"/>
      <c r="F408" s="464"/>
      <c r="G408" s="464"/>
      <c r="H408" s="464"/>
      <c r="I408" s="465"/>
      <c r="J408" s="53"/>
      <c r="L408" s="55"/>
    </row>
    <row r="409" spans="1:12" s="17" customFormat="1" ht="19.5" hidden="1" thickBot="1">
      <c r="A409" s="4"/>
      <c r="B409" s="466"/>
      <c r="C409" s="467"/>
      <c r="D409" s="467"/>
      <c r="E409" s="467"/>
      <c r="F409" s="467"/>
      <c r="G409" s="467"/>
      <c r="H409" s="467"/>
      <c r="I409" s="468"/>
      <c r="J409" s="53"/>
      <c r="L409" s="55"/>
    </row>
    <row r="410" spans="1:12" s="17" customFormat="1" ht="18.75" hidden="1">
      <c r="A410" s="54"/>
      <c r="B410" s="54"/>
      <c r="C410" s="54"/>
      <c r="D410" s="54"/>
      <c r="E410" s="54"/>
      <c r="F410" s="54"/>
      <c r="G410" s="54"/>
      <c r="H410" s="54"/>
      <c r="I410" s="54"/>
      <c r="J410" s="59"/>
      <c r="L410" s="55"/>
    </row>
    <row r="411" spans="1:12" s="17" customFormat="1" ht="19.5" hidden="1" thickBot="1">
      <c r="A411" s="4"/>
      <c r="B411" s="4"/>
      <c r="C411" s="4"/>
      <c r="D411" s="4"/>
      <c r="E411" s="4"/>
      <c r="F411" s="4"/>
      <c r="G411" s="4"/>
      <c r="H411" s="4"/>
      <c r="I411" s="4"/>
      <c r="J411" s="57" t="s">
        <v>1268</v>
      </c>
      <c r="L411" s="55"/>
    </row>
    <row r="412" spans="1:12" s="17" customFormat="1" ht="18.75" hidden="1">
      <c r="A412" s="4"/>
      <c r="B412" s="498" t="str">
        <f>CONCATENATE('加盟校情報&amp;大会設定'!$G$5,'加盟校情報&amp;大会設定'!$H$5,'加盟校情報&amp;大会設定'!$I$5,'加盟校情報&amp;大会設定'!$J$5,)&amp;"　女子4×100mR"</f>
        <v>第45回東海学生陸上競技秋季選手権大会　女子4×100mR</v>
      </c>
      <c r="C412" s="499"/>
      <c r="D412" s="499"/>
      <c r="E412" s="499"/>
      <c r="F412" s="499"/>
      <c r="G412" s="499"/>
      <c r="H412" s="499"/>
      <c r="I412" s="500"/>
      <c r="J412" s="53"/>
      <c r="L412" s="55"/>
    </row>
    <row r="413" spans="1:12" s="17" customFormat="1" ht="19.5" hidden="1" thickBot="1">
      <c r="A413" s="4"/>
      <c r="B413" s="501"/>
      <c r="C413" s="502"/>
      <c r="D413" s="502"/>
      <c r="E413" s="502"/>
      <c r="F413" s="502"/>
      <c r="G413" s="502"/>
      <c r="H413" s="502"/>
      <c r="I413" s="503"/>
      <c r="J413" s="53"/>
      <c r="L413" s="55"/>
    </row>
    <row r="414" spans="1:12" s="17" customFormat="1" ht="18.75" hidden="1">
      <c r="A414" s="4"/>
      <c r="B414" s="408" t="s">
        <v>1243</v>
      </c>
      <c r="C414" s="409"/>
      <c r="D414" s="446" t="str">
        <f>IF(基本情報登録!$D$6&gt;0,基本情報登録!$D$6,"")</f>
        <v/>
      </c>
      <c r="E414" s="447"/>
      <c r="F414" s="447"/>
      <c r="G414" s="447"/>
      <c r="H414" s="448"/>
      <c r="I414" s="58" t="s">
        <v>1277</v>
      </c>
      <c r="J414" s="53"/>
      <c r="L414" s="55"/>
    </row>
    <row r="415" spans="1:12" s="17" customFormat="1" ht="18.75" hidden="1">
      <c r="A415" s="4"/>
      <c r="B415" s="415" t="s">
        <v>1</v>
      </c>
      <c r="C415" s="416"/>
      <c r="D415" s="451" t="str">
        <f>IF(基本情報登録!$D$8&gt;0,基本情報登録!$D$8,"")</f>
        <v/>
      </c>
      <c r="E415" s="452"/>
      <c r="F415" s="452"/>
      <c r="G415" s="452"/>
      <c r="H415" s="453"/>
      <c r="I415" s="449"/>
      <c r="J415" s="53"/>
      <c r="L415" s="55"/>
    </row>
    <row r="416" spans="1:12" s="17" customFormat="1" ht="19.5" hidden="1" thickBot="1">
      <c r="A416" s="4"/>
      <c r="B416" s="425"/>
      <c r="C416" s="426"/>
      <c r="D416" s="454"/>
      <c r="E416" s="455"/>
      <c r="F416" s="455"/>
      <c r="G416" s="455"/>
      <c r="H416" s="456"/>
      <c r="I416" s="450"/>
      <c r="J416" s="53"/>
      <c r="L416" s="55"/>
    </row>
    <row r="417" spans="1:12" s="17" customFormat="1" ht="18.75" hidden="1">
      <c r="A417" s="4"/>
      <c r="B417" s="408" t="s">
        <v>6406</v>
      </c>
      <c r="C417" s="409"/>
      <c r="D417" s="410"/>
      <c r="E417" s="411"/>
      <c r="F417" s="411"/>
      <c r="G417" s="411"/>
      <c r="H417" s="411"/>
      <c r="I417" s="412"/>
      <c r="J417" s="53"/>
      <c r="L417" s="55"/>
    </row>
    <row r="418" spans="1:12" s="17" customFormat="1" ht="18.75" hidden="1">
      <c r="A418" s="4"/>
      <c r="B418" s="43"/>
      <c r="C418" s="44"/>
      <c r="D418" s="45"/>
      <c r="E418" s="413" t="str">
        <f>TEXT(D417,"00000")</f>
        <v>00000</v>
      </c>
      <c r="F418" s="413"/>
      <c r="G418" s="413"/>
      <c r="H418" s="413"/>
      <c r="I418" s="414"/>
      <c r="J418" s="53"/>
      <c r="L418" s="55"/>
    </row>
    <row r="419" spans="1:12" s="17" customFormat="1" ht="18.75" hidden="1">
      <c r="A419" s="4"/>
      <c r="B419" s="415" t="s">
        <v>26</v>
      </c>
      <c r="C419" s="416"/>
      <c r="D419" s="419"/>
      <c r="E419" s="420"/>
      <c r="F419" s="420"/>
      <c r="G419" s="420"/>
      <c r="H419" s="420"/>
      <c r="I419" s="421"/>
      <c r="J419" s="53"/>
      <c r="L419" s="55"/>
    </row>
    <row r="420" spans="1:12" s="17" customFormat="1" ht="18.75" hidden="1">
      <c r="A420" s="4"/>
      <c r="B420" s="417"/>
      <c r="C420" s="418"/>
      <c r="D420" s="422"/>
      <c r="E420" s="423"/>
      <c r="F420" s="423"/>
      <c r="G420" s="423"/>
      <c r="H420" s="423"/>
      <c r="I420" s="424"/>
      <c r="J420" s="53"/>
      <c r="L420" s="55"/>
    </row>
    <row r="421" spans="1:12" s="17" customFormat="1" ht="19.5" hidden="1" thickBot="1">
      <c r="A421" s="4"/>
      <c r="B421" s="482" t="s">
        <v>1235</v>
      </c>
      <c r="C421" s="483"/>
      <c r="D421" s="484"/>
      <c r="E421" s="485"/>
      <c r="F421" s="485"/>
      <c r="G421" s="485"/>
      <c r="H421" s="485"/>
      <c r="I421" s="486"/>
      <c r="J421" s="53"/>
      <c r="L421" s="55"/>
    </row>
    <row r="422" spans="1:12" s="17" customFormat="1" ht="18.75" hidden="1">
      <c r="A422" s="4"/>
      <c r="B422" s="471" t="s">
        <v>1236</v>
      </c>
      <c r="C422" s="472"/>
      <c r="D422" s="472"/>
      <c r="E422" s="472"/>
      <c r="F422" s="472"/>
      <c r="G422" s="472"/>
      <c r="H422" s="472"/>
      <c r="I422" s="473"/>
      <c r="J422" s="53"/>
      <c r="L422" s="55"/>
    </row>
    <row r="423" spans="1:12" s="17" customFormat="1" ht="19.5" hidden="1" thickBot="1">
      <c r="A423" s="4"/>
      <c r="B423" s="46" t="s">
        <v>1240</v>
      </c>
      <c r="C423" s="47" t="s">
        <v>16</v>
      </c>
      <c r="D423" s="47" t="s">
        <v>1241</v>
      </c>
      <c r="E423" s="474" t="s">
        <v>1237</v>
      </c>
      <c r="F423" s="475"/>
      <c r="G423" s="47" t="s">
        <v>1242</v>
      </c>
      <c r="H423" s="47" t="s">
        <v>47</v>
      </c>
      <c r="I423" s="48" t="s">
        <v>1238</v>
      </c>
      <c r="J423" s="53"/>
      <c r="L423" s="55"/>
    </row>
    <row r="424" spans="1:12" s="17" customFormat="1" ht="19.5" hidden="1" thickTop="1">
      <c r="A424" s="4"/>
      <c r="B424" s="476">
        <v>1</v>
      </c>
      <c r="C424" s="477"/>
      <c r="D424" s="477" t="str">
        <f>IF(C424&gt;0,VLOOKUP(C424,女子登録情報!$A$2:$H$2000,2,0),"")</f>
        <v/>
      </c>
      <c r="E424" s="478" t="str">
        <f>IF(C424&gt;0,VLOOKUP(C424,女子登録情報!$A$2:$H$2000,3,0),"")</f>
        <v/>
      </c>
      <c r="F424" s="479"/>
      <c r="G424" s="477" t="str">
        <f>IF(C424&gt;0,VLOOKUP(C424,女子登録情報!$A$2:$H$2000,4,0),"")</f>
        <v/>
      </c>
      <c r="H424" s="477" t="str">
        <f>IF(C424&gt;0,VLOOKUP(C424,女子登録情報!$A$2:$H$2000,8,0),"")</f>
        <v/>
      </c>
      <c r="I424" s="481" t="str">
        <f>IF(C424&gt;0,VLOOKUP(C424,女子登録情報!$A$2:$H$2000,5,0),"")</f>
        <v/>
      </c>
      <c r="J424" s="53"/>
      <c r="L424" s="55"/>
    </row>
    <row r="425" spans="1:12" s="17" customFormat="1" ht="18.75" hidden="1">
      <c r="A425" s="4"/>
      <c r="B425" s="444"/>
      <c r="C425" s="439"/>
      <c r="D425" s="439"/>
      <c r="E425" s="422"/>
      <c r="F425" s="480"/>
      <c r="G425" s="439"/>
      <c r="H425" s="439"/>
      <c r="I425" s="427"/>
      <c r="J425" s="53"/>
      <c r="L425" s="55"/>
    </row>
    <row r="426" spans="1:12" s="17" customFormat="1" ht="18.75" hidden="1">
      <c r="A426" s="4"/>
      <c r="B426" s="487">
        <v>2</v>
      </c>
      <c r="C426" s="488"/>
      <c r="D426" s="488" t="str">
        <f>IF(C426,VLOOKUP(C426,女子登録情報!$A$2:$H$2000,2,0),"")</f>
        <v/>
      </c>
      <c r="E426" s="419" t="str">
        <f>IF(C426&gt;0,VLOOKUP(C426,女子登録情報!$A$2:$H$2000,3,0),"")</f>
        <v/>
      </c>
      <c r="F426" s="489"/>
      <c r="G426" s="488" t="str">
        <f>IF(C426&gt;0,VLOOKUP(C426,女子登録情報!$A$2:$H$2000,4,0),"")</f>
        <v/>
      </c>
      <c r="H426" s="488" t="str">
        <f>IF(C426&gt;0,VLOOKUP(C426,女子登録情報!$A$2:$H$2000,8,0),"")</f>
        <v/>
      </c>
      <c r="I426" s="449" t="str">
        <f>IF(C426&gt;0,VLOOKUP(C426,女子登録情報!$A$2:$H$2000,5,0),"")</f>
        <v/>
      </c>
      <c r="J426" s="53"/>
      <c r="L426" s="55"/>
    </row>
    <row r="427" spans="1:12" s="17" customFormat="1" ht="18.75" hidden="1">
      <c r="A427" s="4"/>
      <c r="B427" s="444"/>
      <c r="C427" s="439"/>
      <c r="D427" s="439"/>
      <c r="E427" s="422"/>
      <c r="F427" s="480"/>
      <c r="G427" s="439"/>
      <c r="H427" s="439"/>
      <c r="I427" s="427"/>
      <c r="J427" s="53"/>
      <c r="L427" s="55"/>
    </row>
    <row r="428" spans="1:12" s="17" customFormat="1" ht="18.75" hidden="1">
      <c r="A428" s="4"/>
      <c r="B428" s="487">
        <v>3</v>
      </c>
      <c r="C428" s="488"/>
      <c r="D428" s="488" t="str">
        <f>IF(C428,VLOOKUP(C428,女子登録情報!$A$2:$H$2000,2,0),"")</f>
        <v/>
      </c>
      <c r="E428" s="419" t="str">
        <f>IF(C428&gt;0,VLOOKUP(C428,女子登録情報!$A$2:$H$2000,3,0),"")</f>
        <v/>
      </c>
      <c r="F428" s="489"/>
      <c r="G428" s="488" t="str">
        <f>IF(C428&gt;0,VLOOKUP(C428,女子登録情報!$A$2:$H$2000,4,0),"")</f>
        <v/>
      </c>
      <c r="H428" s="488" t="str">
        <f>IF(C428&gt;0,VLOOKUP(C428,女子登録情報!$A$2:$H$2000,8,0),"")</f>
        <v/>
      </c>
      <c r="I428" s="449" t="str">
        <f>IF(C428&gt;0,VLOOKUP(C428,女子登録情報!$A$2:$H$2000,5,0),"")</f>
        <v/>
      </c>
      <c r="J428" s="53"/>
      <c r="L428" s="55"/>
    </row>
    <row r="429" spans="1:12" s="17" customFormat="1" ht="18.75" hidden="1">
      <c r="A429" s="4"/>
      <c r="B429" s="444"/>
      <c r="C429" s="439"/>
      <c r="D429" s="439"/>
      <c r="E429" s="422"/>
      <c r="F429" s="480"/>
      <c r="G429" s="439"/>
      <c r="H429" s="439"/>
      <c r="I429" s="427"/>
      <c r="J429" s="53"/>
      <c r="L429" s="55"/>
    </row>
    <row r="430" spans="1:12" s="17" customFormat="1" ht="18.75" hidden="1">
      <c r="A430" s="4"/>
      <c r="B430" s="487">
        <v>4</v>
      </c>
      <c r="C430" s="488"/>
      <c r="D430" s="488" t="str">
        <f>IF(C430,VLOOKUP(C430,女子登録情報!$A$2:$H$2000,2,0),"")</f>
        <v/>
      </c>
      <c r="E430" s="419" t="str">
        <f>IF(C430&gt;0,VLOOKUP(C430,女子登録情報!$A$2:$H$2000,3,0),"")</f>
        <v/>
      </c>
      <c r="F430" s="489"/>
      <c r="G430" s="488" t="str">
        <f>IF(C430&gt;0,VLOOKUP(C430,女子登録情報!$A$2:$H$2000,4,0),"")</f>
        <v/>
      </c>
      <c r="H430" s="488" t="str">
        <f>IF(C430&gt;0,VLOOKUP(C430,女子登録情報!$A$2:$H$2000,8,0),"")</f>
        <v/>
      </c>
      <c r="I430" s="449" t="str">
        <f>IF(C430&gt;0,VLOOKUP(C430,女子登録情報!$A$2:$H$2000,5,0),"")</f>
        <v/>
      </c>
      <c r="J430" s="53"/>
      <c r="L430" s="55"/>
    </row>
    <row r="431" spans="1:12" s="17" customFormat="1" ht="18.75" hidden="1">
      <c r="A431" s="4"/>
      <c r="B431" s="444"/>
      <c r="C431" s="439"/>
      <c r="D431" s="439"/>
      <c r="E431" s="422"/>
      <c r="F431" s="480"/>
      <c r="G431" s="439"/>
      <c r="H431" s="439"/>
      <c r="I431" s="427"/>
      <c r="J431" s="53"/>
      <c r="L431" s="55"/>
    </row>
    <row r="432" spans="1:12" s="17" customFormat="1" ht="18.75" hidden="1">
      <c r="A432" s="4"/>
      <c r="B432" s="487">
        <v>5</v>
      </c>
      <c r="C432" s="488"/>
      <c r="D432" s="488" t="str">
        <f>IF(C432,VLOOKUP(C432,女子登録情報!$A$2:$H$2000,2,0),"")</f>
        <v/>
      </c>
      <c r="E432" s="419" t="str">
        <f>IF(C432&gt;0,VLOOKUP(C432,女子登録情報!$A$2:$H$2000,3,0),"")</f>
        <v/>
      </c>
      <c r="F432" s="489"/>
      <c r="G432" s="488" t="str">
        <f>IF(C432&gt;0,VLOOKUP(C432,女子登録情報!$A$2:$H$2000,4,0),"")</f>
        <v/>
      </c>
      <c r="H432" s="488" t="str">
        <f>IF(C432&gt;0,VLOOKUP(C432,女子登録情報!$A$2:$H$2000,8,0),"")</f>
        <v/>
      </c>
      <c r="I432" s="449" t="str">
        <f>IF(C432&gt;0,VLOOKUP(C432,女子登録情報!$A$2:$H$2000,5,0),"")</f>
        <v/>
      </c>
      <c r="J432" s="53"/>
      <c r="L432" s="55"/>
    </row>
    <row r="433" spans="1:12" s="17" customFormat="1" ht="18.75" hidden="1">
      <c r="A433" s="4"/>
      <c r="B433" s="444"/>
      <c r="C433" s="439"/>
      <c r="D433" s="439"/>
      <c r="E433" s="422"/>
      <c r="F433" s="480"/>
      <c r="G433" s="439"/>
      <c r="H433" s="439"/>
      <c r="I433" s="427"/>
      <c r="J433" s="53"/>
      <c r="L433" s="55"/>
    </row>
    <row r="434" spans="1:12" s="17" customFormat="1" ht="18.75" hidden="1">
      <c r="A434" s="4"/>
      <c r="B434" s="487">
        <v>6</v>
      </c>
      <c r="C434" s="488"/>
      <c r="D434" s="488" t="str">
        <f>IF(C434,VLOOKUP(C434,女子登録情報!$A$2:$H$2000,2,0),"")</f>
        <v/>
      </c>
      <c r="E434" s="419" t="str">
        <f>IF(C434&gt;0,VLOOKUP(C434,女子登録情報!$A$2:$H$2000,3,0),"")</f>
        <v/>
      </c>
      <c r="F434" s="489"/>
      <c r="G434" s="488" t="str">
        <f>IF(C434&gt;0,VLOOKUP(C434,女子登録情報!$A$2:$H$2000,4,0),"")</f>
        <v/>
      </c>
      <c r="H434" s="488" t="str">
        <f>IF(C434&gt;0,VLOOKUP(C434,女子登録情報!$A$2:$H$2000,8,0),"")</f>
        <v/>
      </c>
      <c r="I434" s="449" t="str">
        <f>IF(C434&gt;0,VLOOKUP(C434,女子登録情報!$A$2:$H$2000,5,0),"")</f>
        <v/>
      </c>
      <c r="J434" s="53"/>
      <c r="L434" s="55"/>
    </row>
    <row r="435" spans="1:12" s="17" customFormat="1" ht="19.5" hidden="1" thickBot="1">
      <c r="A435" s="4"/>
      <c r="B435" s="490"/>
      <c r="C435" s="470"/>
      <c r="D435" s="470"/>
      <c r="E435" s="491"/>
      <c r="F435" s="492"/>
      <c r="G435" s="470"/>
      <c r="H435" s="470"/>
      <c r="I435" s="450"/>
      <c r="J435" s="53"/>
      <c r="L435" s="55"/>
    </row>
    <row r="436" spans="1:12" s="17" customFormat="1" ht="18.75" hidden="1">
      <c r="A436" s="4"/>
      <c r="B436" s="460" t="s">
        <v>1239</v>
      </c>
      <c r="C436" s="461"/>
      <c r="D436" s="461"/>
      <c r="E436" s="461"/>
      <c r="F436" s="461"/>
      <c r="G436" s="461"/>
      <c r="H436" s="461"/>
      <c r="I436" s="462"/>
      <c r="J436" s="53"/>
      <c r="L436" s="55"/>
    </row>
    <row r="437" spans="1:12" s="17" customFormat="1" ht="18.75" hidden="1">
      <c r="A437" s="4"/>
      <c r="B437" s="463"/>
      <c r="C437" s="464"/>
      <c r="D437" s="464"/>
      <c r="E437" s="464"/>
      <c r="F437" s="464"/>
      <c r="G437" s="464"/>
      <c r="H437" s="464"/>
      <c r="I437" s="465"/>
      <c r="J437" s="53"/>
      <c r="L437" s="55"/>
    </row>
    <row r="438" spans="1:12" s="17" customFormat="1" ht="19.5" hidden="1" thickBot="1">
      <c r="A438" s="4"/>
      <c r="B438" s="466"/>
      <c r="C438" s="467"/>
      <c r="D438" s="467"/>
      <c r="E438" s="467"/>
      <c r="F438" s="467"/>
      <c r="G438" s="467"/>
      <c r="H438" s="467"/>
      <c r="I438" s="468"/>
      <c r="J438" s="53"/>
      <c r="L438" s="55"/>
    </row>
    <row r="439" spans="1:12" s="17" customFormat="1" ht="18.75" hidden="1">
      <c r="A439" s="54"/>
      <c r="B439" s="54"/>
      <c r="C439" s="54"/>
      <c r="D439" s="54"/>
      <c r="E439" s="54"/>
      <c r="F439" s="54"/>
      <c r="G439" s="54"/>
      <c r="H439" s="54"/>
      <c r="I439" s="54"/>
      <c r="J439" s="59"/>
      <c r="L439" s="55"/>
    </row>
    <row r="440" spans="1:12" s="17" customFormat="1" ht="19.5" hidden="1" thickBot="1">
      <c r="A440" s="4"/>
      <c r="B440" s="4"/>
      <c r="C440" s="4"/>
      <c r="D440" s="4"/>
      <c r="E440" s="4"/>
      <c r="F440" s="4"/>
      <c r="G440" s="4"/>
      <c r="H440" s="4"/>
      <c r="I440" s="4"/>
      <c r="J440" s="57" t="s">
        <v>1269</v>
      </c>
      <c r="L440" s="55"/>
    </row>
    <row r="441" spans="1:12" s="17" customFormat="1" ht="18.75" hidden="1">
      <c r="A441" s="4"/>
      <c r="B441" s="498" t="str">
        <f>CONCATENATE('加盟校情報&amp;大会設定'!$G$5,'加盟校情報&amp;大会設定'!$H$5,'加盟校情報&amp;大会設定'!$I$5,'加盟校情報&amp;大会設定'!$J$5,)&amp;"　女子4×100mR"</f>
        <v>第45回東海学生陸上競技秋季選手権大会　女子4×100mR</v>
      </c>
      <c r="C441" s="499"/>
      <c r="D441" s="499"/>
      <c r="E441" s="499"/>
      <c r="F441" s="499"/>
      <c r="G441" s="499"/>
      <c r="H441" s="499"/>
      <c r="I441" s="500"/>
      <c r="J441" s="53"/>
      <c r="L441" s="55"/>
    </row>
    <row r="442" spans="1:12" s="17" customFormat="1" ht="19.5" hidden="1" thickBot="1">
      <c r="A442" s="4"/>
      <c r="B442" s="501"/>
      <c r="C442" s="502"/>
      <c r="D442" s="502"/>
      <c r="E442" s="502"/>
      <c r="F442" s="502"/>
      <c r="G442" s="502"/>
      <c r="H442" s="502"/>
      <c r="I442" s="503"/>
      <c r="J442" s="53"/>
      <c r="L442" s="55"/>
    </row>
    <row r="443" spans="1:12" s="17" customFormat="1" ht="18.75" hidden="1">
      <c r="A443" s="4"/>
      <c r="B443" s="408" t="s">
        <v>1243</v>
      </c>
      <c r="C443" s="409"/>
      <c r="D443" s="446" t="str">
        <f>IF(基本情報登録!$D$6&gt;0,基本情報登録!$D$6,"")</f>
        <v/>
      </c>
      <c r="E443" s="447"/>
      <c r="F443" s="447"/>
      <c r="G443" s="447"/>
      <c r="H443" s="448"/>
      <c r="I443" s="58" t="s">
        <v>1277</v>
      </c>
      <c r="J443" s="53"/>
      <c r="L443" s="55"/>
    </row>
    <row r="444" spans="1:12" s="17" customFormat="1" ht="18.75" hidden="1">
      <c r="A444" s="4"/>
      <c r="B444" s="415" t="s">
        <v>1</v>
      </c>
      <c r="C444" s="416"/>
      <c r="D444" s="451" t="str">
        <f>IF(基本情報登録!$D$8&gt;0,基本情報登録!$D$8,"")</f>
        <v/>
      </c>
      <c r="E444" s="452"/>
      <c r="F444" s="452"/>
      <c r="G444" s="452"/>
      <c r="H444" s="453"/>
      <c r="I444" s="449"/>
      <c r="J444" s="53"/>
      <c r="L444" s="55"/>
    </row>
    <row r="445" spans="1:12" s="17" customFormat="1" ht="19.5" hidden="1" thickBot="1">
      <c r="A445" s="4"/>
      <c r="B445" s="425"/>
      <c r="C445" s="426"/>
      <c r="D445" s="454"/>
      <c r="E445" s="455"/>
      <c r="F445" s="455"/>
      <c r="G445" s="455"/>
      <c r="H445" s="456"/>
      <c r="I445" s="450"/>
      <c r="J445" s="53"/>
      <c r="L445" s="55"/>
    </row>
    <row r="446" spans="1:12" s="17" customFormat="1" ht="18.75" hidden="1">
      <c r="A446" s="4"/>
      <c r="B446" s="408" t="s">
        <v>6406</v>
      </c>
      <c r="C446" s="409"/>
      <c r="D446" s="410"/>
      <c r="E446" s="411"/>
      <c r="F446" s="411"/>
      <c r="G446" s="411"/>
      <c r="H446" s="411"/>
      <c r="I446" s="412"/>
      <c r="J446" s="53"/>
      <c r="L446" s="55"/>
    </row>
    <row r="447" spans="1:12" s="17" customFormat="1" ht="18.75" hidden="1">
      <c r="A447" s="4"/>
      <c r="B447" s="43"/>
      <c r="C447" s="44"/>
      <c r="D447" s="45"/>
      <c r="E447" s="413" t="str">
        <f>TEXT(D446,"00000")</f>
        <v>00000</v>
      </c>
      <c r="F447" s="413"/>
      <c r="G447" s="413"/>
      <c r="H447" s="413"/>
      <c r="I447" s="414"/>
      <c r="J447" s="53"/>
      <c r="L447" s="55"/>
    </row>
    <row r="448" spans="1:12" s="17" customFormat="1" ht="18.75" hidden="1">
      <c r="A448" s="4"/>
      <c r="B448" s="415" t="s">
        <v>26</v>
      </c>
      <c r="C448" s="416"/>
      <c r="D448" s="419"/>
      <c r="E448" s="420"/>
      <c r="F448" s="420"/>
      <c r="G448" s="420"/>
      <c r="H448" s="420"/>
      <c r="I448" s="421"/>
      <c r="J448" s="53"/>
      <c r="L448" s="55"/>
    </row>
    <row r="449" spans="1:12" s="17" customFormat="1" ht="18.75" hidden="1">
      <c r="A449" s="4"/>
      <c r="B449" s="417"/>
      <c r="C449" s="418"/>
      <c r="D449" s="422"/>
      <c r="E449" s="423"/>
      <c r="F449" s="423"/>
      <c r="G449" s="423"/>
      <c r="H449" s="423"/>
      <c r="I449" s="424"/>
      <c r="J449" s="53"/>
      <c r="L449" s="55"/>
    </row>
    <row r="450" spans="1:12" s="17" customFormat="1" ht="19.5" hidden="1" thickBot="1">
      <c r="A450" s="4"/>
      <c r="B450" s="482" t="s">
        <v>1235</v>
      </c>
      <c r="C450" s="483"/>
      <c r="D450" s="484"/>
      <c r="E450" s="485"/>
      <c r="F450" s="485"/>
      <c r="G450" s="485"/>
      <c r="H450" s="485"/>
      <c r="I450" s="486"/>
      <c r="J450" s="53"/>
      <c r="L450" s="55"/>
    </row>
    <row r="451" spans="1:12" s="17" customFormat="1" ht="18.75" hidden="1">
      <c r="A451" s="4"/>
      <c r="B451" s="471" t="s">
        <v>1236</v>
      </c>
      <c r="C451" s="472"/>
      <c r="D451" s="472"/>
      <c r="E451" s="472"/>
      <c r="F451" s="472"/>
      <c r="G451" s="472"/>
      <c r="H451" s="472"/>
      <c r="I451" s="473"/>
      <c r="J451" s="53"/>
      <c r="L451" s="55"/>
    </row>
    <row r="452" spans="1:12" s="17" customFormat="1" ht="19.5" hidden="1" thickBot="1">
      <c r="A452" s="4"/>
      <c r="B452" s="46" t="s">
        <v>1240</v>
      </c>
      <c r="C452" s="47" t="s">
        <v>16</v>
      </c>
      <c r="D452" s="47" t="s">
        <v>1241</v>
      </c>
      <c r="E452" s="474" t="s">
        <v>1237</v>
      </c>
      <c r="F452" s="475"/>
      <c r="G452" s="47" t="s">
        <v>1242</v>
      </c>
      <c r="H452" s="47" t="s">
        <v>47</v>
      </c>
      <c r="I452" s="48" t="s">
        <v>1238</v>
      </c>
      <c r="J452" s="53"/>
      <c r="L452" s="55"/>
    </row>
    <row r="453" spans="1:12" s="17" customFormat="1" ht="19.5" hidden="1" thickTop="1">
      <c r="A453" s="4"/>
      <c r="B453" s="476">
        <v>1</v>
      </c>
      <c r="C453" s="477"/>
      <c r="D453" s="477" t="str">
        <f>IF(C453&gt;0,VLOOKUP(C453,女子登録情報!$A$2:$H$2000,2,0),"")</f>
        <v/>
      </c>
      <c r="E453" s="478" t="str">
        <f>IF(C453&gt;0,VLOOKUP(C453,女子登録情報!$A$2:$H$2000,3,0),"")</f>
        <v/>
      </c>
      <c r="F453" s="479"/>
      <c r="G453" s="477" t="str">
        <f>IF(C453&gt;0,VLOOKUP(C453,女子登録情報!$A$2:$H$2000,4,0),"")</f>
        <v/>
      </c>
      <c r="H453" s="477" t="str">
        <f>IF(C453&gt;0,VLOOKUP(C453,女子登録情報!$A$2:$H$2000,8,0),"")</f>
        <v/>
      </c>
      <c r="I453" s="481" t="str">
        <f>IF(C453&gt;0,VLOOKUP(C453,女子登録情報!$A$2:$H$2000,5,0),"")</f>
        <v/>
      </c>
      <c r="J453" s="53"/>
      <c r="L453" s="55"/>
    </row>
    <row r="454" spans="1:12" s="17" customFormat="1" ht="18.75" hidden="1">
      <c r="A454" s="4"/>
      <c r="B454" s="444"/>
      <c r="C454" s="439"/>
      <c r="D454" s="439"/>
      <c r="E454" s="422"/>
      <c r="F454" s="480"/>
      <c r="G454" s="439"/>
      <c r="H454" s="439"/>
      <c r="I454" s="427"/>
      <c r="J454" s="53"/>
      <c r="L454" s="55"/>
    </row>
    <row r="455" spans="1:12" s="17" customFormat="1" ht="18.75" hidden="1">
      <c r="A455" s="4"/>
      <c r="B455" s="487">
        <v>2</v>
      </c>
      <c r="C455" s="488"/>
      <c r="D455" s="488" t="str">
        <f>IF(C455,VLOOKUP(C455,女子登録情報!$A$2:$H$2000,2,0),"")</f>
        <v/>
      </c>
      <c r="E455" s="419" t="str">
        <f>IF(C455&gt;0,VLOOKUP(C455,女子登録情報!$A$2:$H$2000,3,0),"")</f>
        <v/>
      </c>
      <c r="F455" s="489"/>
      <c r="G455" s="488" t="str">
        <f>IF(C455&gt;0,VLOOKUP(C455,女子登録情報!$A$2:$H$2000,4,0),"")</f>
        <v/>
      </c>
      <c r="H455" s="488" t="str">
        <f>IF(C455&gt;0,VLOOKUP(C455,女子登録情報!$A$2:$H$2000,8,0),"")</f>
        <v/>
      </c>
      <c r="I455" s="449" t="str">
        <f>IF(C455&gt;0,VLOOKUP(C455,女子登録情報!$A$2:$H$2000,5,0),"")</f>
        <v/>
      </c>
      <c r="J455" s="53"/>
      <c r="L455" s="55"/>
    </row>
    <row r="456" spans="1:12" s="17" customFormat="1" ht="18.75" hidden="1">
      <c r="A456" s="4"/>
      <c r="B456" s="444"/>
      <c r="C456" s="439"/>
      <c r="D456" s="439"/>
      <c r="E456" s="422"/>
      <c r="F456" s="480"/>
      <c r="G456" s="439"/>
      <c r="H456" s="439"/>
      <c r="I456" s="427"/>
      <c r="J456" s="53"/>
      <c r="L456" s="55"/>
    </row>
    <row r="457" spans="1:12" s="17" customFormat="1" ht="18.75" hidden="1">
      <c r="A457" s="4"/>
      <c r="B457" s="487">
        <v>3</v>
      </c>
      <c r="C457" s="488"/>
      <c r="D457" s="488" t="str">
        <f>IF(C457,VLOOKUP(C457,女子登録情報!$A$2:$H$2000,2,0),"")</f>
        <v/>
      </c>
      <c r="E457" s="419" t="str">
        <f>IF(C457&gt;0,VLOOKUP(C457,女子登録情報!$A$2:$H$2000,3,0),"")</f>
        <v/>
      </c>
      <c r="F457" s="489"/>
      <c r="G457" s="488" t="str">
        <f>IF(C457&gt;0,VLOOKUP(C457,女子登録情報!$A$2:$H$2000,4,0),"")</f>
        <v/>
      </c>
      <c r="H457" s="488" t="str">
        <f>IF(C457&gt;0,VLOOKUP(C457,女子登録情報!$A$2:$H$2000,8,0),"")</f>
        <v/>
      </c>
      <c r="I457" s="449" t="str">
        <f>IF(C457&gt;0,VLOOKUP(C457,女子登録情報!$A$2:$H$2000,5,0),"")</f>
        <v/>
      </c>
      <c r="J457" s="53"/>
      <c r="L457" s="55"/>
    </row>
    <row r="458" spans="1:12" s="17" customFormat="1" ht="18.75" hidden="1">
      <c r="A458" s="4"/>
      <c r="B458" s="444"/>
      <c r="C458" s="439"/>
      <c r="D458" s="439"/>
      <c r="E458" s="422"/>
      <c r="F458" s="480"/>
      <c r="G458" s="439"/>
      <c r="H458" s="439"/>
      <c r="I458" s="427"/>
      <c r="J458" s="53"/>
      <c r="L458" s="55"/>
    </row>
    <row r="459" spans="1:12" s="17" customFormat="1" ht="18.75" hidden="1">
      <c r="A459" s="4"/>
      <c r="B459" s="487">
        <v>4</v>
      </c>
      <c r="C459" s="488"/>
      <c r="D459" s="488" t="str">
        <f>IF(C459,VLOOKUP(C459,女子登録情報!$A$2:$H$2000,2,0),"")</f>
        <v/>
      </c>
      <c r="E459" s="419" t="str">
        <f>IF(C459&gt;0,VLOOKUP(C459,女子登録情報!$A$2:$H$2000,3,0),"")</f>
        <v/>
      </c>
      <c r="F459" s="489"/>
      <c r="G459" s="488" t="str">
        <f>IF(C459&gt;0,VLOOKUP(C459,女子登録情報!$A$2:$H$2000,4,0),"")</f>
        <v/>
      </c>
      <c r="H459" s="488" t="str">
        <f>IF(C459&gt;0,VLOOKUP(C459,女子登録情報!$A$2:$H$2000,8,0),"")</f>
        <v/>
      </c>
      <c r="I459" s="449" t="str">
        <f>IF(C459&gt;0,VLOOKUP(C459,女子登録情報!$A$2:$H$2000,5,0),"")</f>
        <v/>
      </c>
      <c r="J459" s="53"/>
      <c r="L459" s="55"/>
    </row>
    <row r="460" spans="1:12" s="17" customFormat="1" ht="18.75" hidden="1">
      <c r="A460" s="4"/>
      <c r="B460" s="444"/>
      <c r="C460" s="439"/>
      <c r="D460" s="439"/>
      <c r="E460" s="422"/>
      <c r="F460" s="480"/>
      <c r="G460" s="439"/>
      <c r="H460" s="439"/>
      <c r="I460" s="427"/>
      <c r="J460" s="53"/>
      <c r="L460" s="55"/>
    </row>
    <row r="461" spans="1:12" s="17" customFormat="1" ht="18.75" hidden="1">
      <c r="A461" s="4"/>
      <c r="B461" s="487">
        <v>5</v>
      </c>
      <c r="C461" s="488"/>
      <c r="D461" s="488" t="str">
        <f>IF(C461,VLOOKUP(C461,女子登録情報!$A$2:$H$2000,2,0),"")</f>
        <v/>
      </c>
      <c r="E461" s="419" t="str">
        <f>IF(C461&gt;0,VLOOKUP(C461,女子登録情報!$A$2:$H$2000,3,0),"")</f>
        <v/>
      </c>
      <c r="F461" s="489"/>
      <c r="G461" s="488" t="str">
        <f>IF(C461&gt;0,VLOOKUP(C461,女子登録情報!$A$2:$H$2000,4,0),"")</f>
        <v/>
      </c>
      <c r="H461" s="488" t="str">
        <f>IF(C461&gt;0,VLOOKUP(C461,女子登録情報!$A$2:$H$2000,8,0),"")</f>
        <v/>
      </c>
      <c r="I461" s="449" t="str">
        <f>IF(C461&gt;0,VLOOKUP(C461,女子登録情報!$A$2:$H$2000,5,0),"")</f>
        <v/>
      </c>
      <c r="J461" s="53"/>
      <c r="L461" s="55"/>
    </row>
    <row r="462" spans="1:12" s="17" customFormat="1" ht="18.75" hidden="1">
      <c r="A462" s="4"/>
      <c r="B462" s="444"/>
      <c r="C462" s="439"/>
      <c r="D462" s="439"/>
      <c r="E462" s="422"/>
      <c r="F462" s="480"/>
      <c r="G462" s="439"/>
      <c r="H462" s="439"/>
      <c r="I462" s="427"/>
      <c r="J462" s="53"/>
      <c r="L462" s="55"/>
    </row>
    <row r="463" spans="1:12" s="17" customFormat="1" ht="18.75" hidden="1">
      <c r="A463" s="4"/>
      <c r="B463" s="487">
        <v>6</v>
      </c>
      <c r="C463" s="488"/>
      <c r="D463" s="488" t="str">
        <f>IF(C463,VLOOKUP(C463,女子登録情報!$A$2:$H$2000,2,0),"")</f>
        <v/>
      </c>
      <c r="E463" s="419" t="str">
        <f>IF(C463&gt;0,VLOOKUP(C463,女子登録情報!$A$2:$H$2000,3,0),"")</f>
        <v/>
      </c>
      <c r="F463" s="489"/>
      <c r="G463" s="488" t="str">
        <f>IF(C463&gt;0,VLOOKUP(C463,女子登録情報!$A$2:$H$2000,4,0),"")</f>
        <v/>
      </c>
      <c r="H463" s="488" t="str">
        <f>IF(C463&gt;0,VLOOKUP(C463,女子登録情報!$A$2:$H$2000,8,0),"")</f>
        <v/>
      </c>
      <c r="I463" s="449" t="str">
        <f>IF(C463&gt;0,VLOOKUP(C463,女子登録情報!$A$2:$H$2000,5,0),"")</f>
        <v/>
      </c>
      <c r="J463" s="53"/>
      <c r="L463" s="55"/>
    </row>
    <row r="464" spans="1:12" s="17" customFormat="1" ht="19.5" hidden="1" thickBot="1">
      <c r="A464" s="4"/>
      <c r="B464" s="490"/>
      <c r="C464" s="470"/>
      <c r="D464" s="470"/>
      <c r="E464" s="491"/>
      <c r="F464" s="492"/>
      <c r="G464" s="470"/>
      <c r="H464" s="470"/>
      <c r="I464" s="450"/>
      <c r="J464" s="53"/>
      <c r="L464" s="55"/>
    </row>
    <row r="465" spans="1:12" s="17" customFormat="1" ht="18.75" hidden="1">
      <c r="A465" s="4"/>
      <c r="B465" s="460" t="s">
        <v>1239</v>
      </c>
      <c r="C465" s="461"/>
      <c r="D465" s="461"/>
      <c r="E465" s="461"/>
      <c r="F465" s="461"/>
      <c r="G465" s="461"/>
      <c r="H465" s="461"/>
      <c r="I465" s="462"/>
      <c r="J465" s="53"/>
      <c r="L465" s="55"/>
    </row>
    <row r="466" spans="1:12" s="17" customFormat="1" ht="18.75" hidden="1">
      <c r="A466" s="4"/>
      <c r="B466" s="463"/>
      <c r="C466" s="464"/>
      <c r="D466" s="464"/>
      <c r="E466" s="464"/>
      <c r="F466" s="464"/>
      <c r="G466" s="464"/>
      <c r="H466" s="464"/>
      <c r="I466" s="465"/>
      <c r="J466" s="53"/>
      <c r="L466" s="55"/>
    </row>
    <row r="467" spans="1:12" s="17" customFormat="1" ht="19.5" hidden="1" thickBot="1">
      <c r="A467" s="4"/>
      <c r="B467" s="466"/>
      <c r="C467" s="467"/>
      <c r="D467" s="467"/>
      <c r="E467" s="467"/>
      <c r="F467" s="467"/>
      <c r="G467" s="467"/>
      <c r="H467" s="467"/>
      <c r="I467" s="468"/>
      <c r="J467" s="53"/>
      <c r="L467" s="55"/>
    </row>
    <row r="468" spans="1:12" s="17" customFormat="1" ht="18.75" hidden="1">
      <c r="A468" s="54"/>
      <c r="B468" s="54"/>
      <c r="C468" s="54"/>
      <c r="D468" s="54"/>
      <c r="E468" s="54"/>
      <c r="F468" s="54"/>
      <c r="G468" s="54"/>
      <c r="H468" s="54"/>
      <c r="I468" s="54"/>
      <c r="J468" s="59"/>
      <c r="L468" s="55"/>
    </row>
    <row r="469" spans="1:12" s="17" customFormat="1" ht="19.5" hidden="1" thickBot="1">
      <c r="A469" s="4"/>
      <c r="B469" s="4"/>
      <c r="C469" s="4"/>
      <c r="D469" s="4"/>
      <c r="E469" s="4"/>
      <c r="F469" s="4"/>
      <c r="G469" s="4"/>
      <c r="H469" s="4"/>
      <c r="I469" s="4"/>
      <c r="J469" s="57" t="s">
        <v>1270</v>
      </c>
      <c r="L469" s="55"/>
    </row>
    <row r="470" spans="1:12" s="17" customFormat="1" ht="18.75" hidden="1">
      <c r="A470" s="4"/>
      <c r="B470" s="498" t="str">
        <f>CONCATENATE('加盟校情報&amp;大会設定'!$G$5,'加盟校情報&amp;大会設定'!$H$5,'加盟校情報&amp;大会設定'!$I$5,'加盟校情報&amp;大会設定'!$J$5,)&amp;"　女子4×100mR"</f>
        <v>第45回東海学生陸上競技秋季選手権大会　女子4×100mR</v>
      </c>
      <c r="C470" s="499"/>
      <c r="D470" s="499"/>
      <c r="E470" s="499"/>
      <c r="F470" s="499"/>
      <c r="G470" s="499"/>
      <c r="H470" s="499"/>
      <c r="I470" s="500"/>
      <c r="J470" s="53"/>
      <c r="L470" s="55"/>
    </row>
    <row r="471" spans="1:12" s="17" customFormat="1" ht="19.5" hidden="1" thickBot="1">
      <c r="A471" s="4"/>
      <c r="B471" s="501"/>
      <c r="C471" s="502"/>
      <c r="D471" s="502"/>
      <c r="E471" s="502"/>
      <c r="F471" s="502"/>
      <c r="G471" s="502"/>
      <c r="H471" s="502"/>
      <c r="I471" s="503"/>
      <c r="J471" s="53"/>
      <c r="L471" s="55"/>
    </row>
    <row r="472" spans="1:12" s="17" customFormat="1" ht="18.75" hidden="1">
      <c r="A472" s="4"/>
      <c r="B472" s="408" t="s">
        <v>1243</v>
      </c>
      <c r="C472" s="409"/>
      <c r="D472" s="446" t="str">
        <f>IF(基本情報登録!$D$6&gt;0,基本情報登録!$D$6,"")</f>
        <v/>
      </c>
      <c r="E472" s="447"/>
      <c r="F472" s="447"/>
      <c r="G472" s="447"/>
      <c r="H472" s="448"/>
      <c r="I472" s="58" t="s">
        <v>1277</v>
      </c>
      <c r="J472" s="53"/>
      <c r="L472" s="55"/>
    </row>
    <row r="473" spans="1:12" s="17" customFormat="1" ht="18.75" hidden="1">
      <c r="A473" s="4"/>
      <c r="B473" s="415" t="s">
        <v>1</v>
      </c>
      <c r="C473" s="416"/>
      <c r="D473" s="451" t="str">
        <f>IF(基本情報登録!$D$8&gt;0,基本情報登録!$D$8,"")</f>
        <v/>
      </c>
      <c r="E473" s="452"/>
      <c r="F473" s="452"/>
      <c r="G473" s="452"/>
      <c r="H473" s="453"/>
      <c r="I473" s="449"/>
      <c r="J473" s="53"/>
      <c r="L473" s="55"/>
    </row>
    <row r="474" spans="1:12" s="17" customFormat="1" ht="19.5" hidden="1" thickBot="1">
      <c r="A474" s="4"/>
      <c r="B474" s="425"/>
      <c r="C474" s="426"/>
      <c r="D474" s="454"/>
      <c r="E474" s="455"/>
      <c r="F474" s="455"/>
      <c r="G474" s="455"/>
      <c r="H474" s="456"/>
      <c r="I474" s="450"/>
      <c r="J474" s="53"/>
      <c r="L474" s="55"/>
    </row>
    <row r="475" spans="1:12" s="17" customFormat="1" ht="18.75" hidden="1">
      <c r="A475" s="4"/>
      <c r="B475" s="408" t="s">
        <v>6406</v>
      </c>
      <c r="C475" s="409"/>
      <c r="D475" s="410"/>
      <c r="E475" s="411"/>
      <c r="F475" s="411"/>
      <c r="G475" s="411"/>
      <c r="H475" s="411"/>
      <c r="I475" s="412"/>
      <c r="J475" s="53"/>
      <c r="L475" s="55"/>
    </row>
    <row r="476" spans="1:12" s="17" customFormat="1" ht="18.75" hidden="1">
      <c r="A476" s="4"/>
      <c r="B476" s="43"/>
      <c r="C476" s="44"/>
      <c r="D476" s="45"/>
      <c r="E476" s="413" t="str">
        <f>TEXT(D475,"00000")</f>
        <v>00000</v>
      </c>
      <c r="F476" s="413"/>
      <c r="G476" s="413"/>
      <c r="H476" s="413"/>
      <c r="I476" s="414"/>
      <c r="J476" s="53"/>
      <c r="L476" s="55"/>
    </row>
    <row r="477" spans="1:12" s="17" customFormat="1" ht="18.75" hidden="1">
      <c r="A477" s="4"/>
      <c r="B477" s="415" t="s">
        <v>26</v>
      </c>
      <c r="C477" s="416"/>
      <c r="D477" s="419"/>
      <c r="E477" s="420"/>
      <c r="F477" s="420"/>
      <c r="G477" s="420"/>
      <c r="H477" s="420"/>
      <c r="I477" s="421"/>
      <c r="J477" s="53"/>
      <c r="L477" s="55"/>
    </row>
    <row r="478" spans="1:12" s="17" customFormat="1" ht="18.75" hidden="1">
      <c r="A478" s="4"/>
      <c r="B478" s="417"/>
      <c r="C478" s="418"/>
      <c r="D478" s="422"/>
      <c r="E478" s="423"/>
      <c r="F478" s="423"/>
      <c r="G478" s="423"/>
      <c r="H478" s="423"/>
      <c r="I478" s="424"/>
      <c r="J478" s="53"/>
      <c r="L478" s="55"/>
    </row>
    <row r="479" spans="1:12" s="17" customFormat="1" ht="19.5" hidden="1" thickBot="1">
      <c r="A479" s="4"/>
      <c r="B479" s="482" t="s">
        <v>1235</v>
      </c>
      <c r="C479" s="483"/>
      <c r="D479" s="484"/>
      <c r="E479" s="485"/>
      <c r="F479" s="485"/>
      <c r="G479" s="485"/>
      <c r="H479" s="485"/>
      <c r="I479" s="486"/>
      <c r="J479" s="53"/>
      <c r="L479" s="55"/>
    </row>
    <row r="480" spans="1:12" s="17" customFormat="1" ht="18.75" hidden="1">
      <c r="A480" s="4"/>
      <c r="B480" s="471" t="s">
        <v>1236</v>
      </c>
      <c r="C480" s="472"/>
      <c r="D480" s="472"/>
      <c r="E480" s="472"/>
      <c r="F480" s="472"/>
      <c r="G480" s="472"/>
      <c r="H480" s="472"/>
      <c r="I480" s="473"/>
      <c r="J480" s="53"/>
      <c r="L480" s="55"/>
    </row>
    <row r="481" spans="1:12" s="17" customFormat="1" ht="19.5" hidden="1" thickBot="1">
      <c r="A481" s="4"/>
      <c r="B481" s="46" t="s">
        <v>1240</v>
      </c>
      <c r="C481" s="47" t="s">
        <v>16</v>
      </c>
      <c r="D481" s="47" t="s">
        <v>1241</v>
      </c>
      <c r="E481" s="474" t="s">
        <v>1237</v>
      </c>
      <c r="F481" s="475"/>
      <c r="G481" s="47" t="s">
        <v>1242</v>
      </c>
      <c r="H481" s="47" t="s">
        <v>47</v>
      </c>
      <c r="I481" s="48" t="s">
        <v>1238</v>
      </c>
      <c r="J481" s="53"/>
      <c r="L481" s="55"/>
    </row>
    <row r="482" spans="1:12" s="17" customFormat="1" ht="19.5" hidden="1" thickTop="1">
      <c r="A482" s="4"/>
      <c r="B482" s="476">
        <v>1</v>
      </c>
      <c r="C482" s="477"/>
      <c r="D482" s="477" t="str">
        <f>IF(C482&gt;0,VLOOKUP(C482,女子登録情報!$A$2:$H$2000,2,0),"")</f>
        <v/>
      </c>
      <c r="E482" s="478" t="str">
        <f>IF(C482&gt;0,VLOOKUP(C482,女子登録情報!$A$2:$H$2000,3,0),"")</f>
        <v/>
      </c>
      <c r="F482" s="479"/>
      <c r="G482" s="477" t="str">
        <f>IF(C482&gt;0,VLOOKUP(C482,女子登録情報!$A$2:$H$2000,4,0),"")</f>
        <v/>
      </c>
      <c r="H482" s="477" t="str">
        <f>IF(C482&gt;0,VLOOKUP(C482,女子登録情報!$A$2:$H$2000,8,0),"")</f>
        <v/>
      </c>
      <c r="I482" s="481" t="str">
        <f>IF(C482&gt;0,VLOOKUP(C482,女子登録情報!$A$2:$H$2000,5,0),"")</f>
        <v/>
      </c>
      <c r="J482" s="53"/>
      <c r="L482" s="55"/>
    </row>
    <row r="483" spans="1:12" s="17" customFormat="1" ht="18.75" hidden="1">
      <c r="A483" s="4"/>
      <c r="B483" s="444"/>
      <c r="C483" s="439"/>
      <c r="D483" s="439"/>
      <c r="E483" s="422"/>
      <c r="F483" s="480"/>
      <c r="G483" s="439"/>
      <c r="H483" s="439"/>
      <c r="I483" s="427"/>
      <c r="J483" s="53"/>
      <c r="L483" s="55"/>
    </row>
    <row r="484" spans="1:12" s="17" customFormat="1" ht="18.75" hidden="1">
      <c r="A484" s="4"/>
      <c r="B484" s="487">
        <v>2</v>
      </c>
      <c r="C484" s="488"/>
      <c r="D484" s="488" t="str">
        <f>IF(C484,VLOOKUP(C484,女子登録情報!$A$2:$H$2000,2,0),"")</f>
        <v/>
      </c>
      <c r="E484" s="419" t="str">
        <f>IF(C484&gt;0,VLOOKUP(C484,女子登録情報!$A$2:$H$2000,3,0),"")</f>
        <v/>
      </c>
      <c r="F484" s="489"/>
      <c r="G484" s="488" t="str">
        <f>IF(C484&gt;0,VLOOKUP(C484,女子登録情報!$A$2:$H$2000,4,0),"")</f>
        <v/>
      </c>
      <c r="H484" s="488" t="str">
        <f>IF(C484&gt;0,VLOOKUP(C484,女子登録情報!$A$2:$H$2000,8,0),"")</f>
        <v/>
      </c>
      <c r="I484" s="449" t="str">
        <f>IF(C484&gt;0,VLOOKUP(C484,女子登録情報!$A$2:$H$2000,5,0),"")</f>
        <v/>
      </c>
      <c r="J484" s="53"/>
      <c r="L484" s="55"/>
    </row>
    <row r="485" spans="1:12" s="17" customFormat="1" ht="18.75" hidden="1">
      <c r="A485" s="4"/>
      <c r="B485" s="444"/>
      <c r="C485" s="439"/>
      <c r="D485" s="439"/>
      <c r="E485" s="422"/>
      <c r="F485" s="480"/>
      <c r="G485" s="439"/>
      <c r="H485" s="439"/>
      <c r="I485" s="427"/>
      <c r="J485" s="53"/>
      <c r="L485" s="55"/>
    </row>
    <row r="486" spans="1:12" s="17" customFormat="1" ht="18.75" hidden="1">
      <c r="A486" s="4"/>
      <c r="B486" s="487">
        <v>3</v>
      </c>
      <c r="C486" s="488"/>
      <c r="D486" s="488" t="str">
        <f>IF(C486,VLOOKUP(C486,女子登録情報!$A$2:$H$2000,2,0),"")</f>
        <v/>
      </c>
      <c r="E486" s="419" t="str">
        <f>IF(C486&gt;0,VLOOKUP(C486,女子登録情報!$A$2:$H$2000,3,0),"")</f>
        <v/>
      </c>
      <c r="F486" s="489"/>
      <c r="G486" s="488" t="str">
        <f>IF(C486&gt;0,VLOOKUP(C486,女子登録情報!$A$2:$H$2000,4,0),"")</f>
        <v/>
      </c>
      <c r="H486" s="488" t="str">
        <f>IF(C486&gt;0,VLOOKUP(C486,女子登録情報!$A$2:$H$2000,8,0),"")</f>
        <v/>
      </c>
      <c r="I486" s="449" t="str">
        <f>IF(C486&gt;0,VLOOKUP(C486,女子登録情報!$A$2:$H$2000,5,0),"")</f>
        <v/>
      </c>
      <c r="J486" s="53"/>
      <c r="L486" s="55"/>
    </row>
    <row r="487" spans="1:12" s="17" customFormat="1" ht="18.75" hidden="1">
      <c r="A487" s="4"/>
      <c r="B487" s="444"/>
      <c r="C487" s="439"/>
      <c r="D487" s="439"/>
      <c r="E487" s="422"/>
      <c r="F487" s="480"/>
      <c r="G487" s="439"/>
      <c r="H487" s="439"/>
      <c r="I487" s="427"/>
      <c r="J487" s="53"/>
      <c r="L487" s="55"/>
    </row>
    <row r="488" spans="1:12" s="17" customFormat="1" ht="18.75" hidden="1">
      <c r="A488" s="4"/>
      <c r="B488" s="487">
        <v>4</v>
      </c>
      <c r="C488" s="488"/>
      <c r="D488" s="488" t="str">
        <f>IF(C488,VLOOKUP(C488,女子登録情報!$A$2:$H$2000,2,0),"")</f>
        <v/>
      </c>
      <c r="E488" s="419" t="str">
        <f>IF(C488&gt;0,VLOOKUP(C488,女子登録情報!$A$2:$H$2000,3,0),"")</f>
        <v/>
      </c>
      <c r="F488" s="489"/>
      <c r="G488" s="488" t="str">
        <f>IF(C488&gt;0,VLOOKUP(C488,女子登録情報!$A$2:$H$2000,4,0),"")</f>
        <v/>
      </c>
      <c r="H488" s="488" t="str">
        <f>IF(C488&gt;0,VLOOKUP(C488,女子登録情報!$A$2:$H$2000,8,0),"")</f>
        <v/>
      </c>
      <c r="I488" s="449" t="str">
        <f>IF(C488&gt;0,VLOOKUP(C488,女子登録情報!$A$2:$H$2000,5,0),"")</f>
        <v/>
      </c>
      <c r="J488" s="53"/>
      <c r="L488" s="55"/>
    </row>
    <row r="489" spans="1:12" s="17" customFormat="1" ht="18.75" hidden="1">
      <c r="A489" s="4"/>
      <c r="B489" s="444"/>
      <c r="C489" s="439"/>
      <c r="D489" s="439"/>
      <c r="E489" s="422"/>
      <c r="F489" s="480"/>
      <c r="G489" s="439"/>
      <c r="H489" s="439"/>
      <c r="I489" s="427"/>
      <c r="J489" s="53"/>
      <c r="L489" s="55"/>
    </row>
    <row r="490" spans="1:12" s="17" customFormat="1" ht="18.75" hidden="1">
      <c r="A490" s="4"/>
      <c r="B490" s="487">
        <v>5</v>
      </c>
      <c r="C490" s="488"/>
      <c r="D490" s="488" t="str">
        <f>IF(C490,VLOOKUP(C490,女子登録情報!$A$2:$H$2000,2,0),"")</f>
        <v/>
      </c>
      <c r="E490" s="419" t="str">
        <f>IF(C490&gt;0,VLOOKUP(C490,女子登録情報!$A$2:$H$2000,3,0),"")</f>
        <v/>
      </c>
      <c r="F490" s="489"/>
      <c r="G490" s="488" t="str">
        <f>IF(C490&gt;0,VLOOKUP(C490,女子登録情報!$A$2:$H$2000,4,0),"")</f>
        <v/>
      </c>
      <c r="H490" s="488" t="str">
        <f>IF(C490&gt;0,VLOOKUP(C490,女子登録情報!$A$2:$H$2000,8,0),"")</f>
        <v/>
      </c>
      <c r="I490" s="449" t="str">
        <f>IF(C490&gt;0,VLOOKUP(C490,女子登録情報!$A$2:$H$2000,5,0),"")</f>
        <v/>
      </c>
      <c r="J490" s="53"/>
      <c r="L490" s="55"/>
    </row>
    <row r="491" spans="1:12" s="17" customFormat="1" ht="18.75" hidden="1">
      <c r="A491" s="4"/>
      <c r="B491" s="444"/>
      <c r="C491" s="439"/>
      <c r="D491" s="439"/>
      <c r="E491" s="422"/>
      <c r="F491" s="480"/>
      <c r="G491" s="439"/>
      <c r="H491" s="439"/>
      <c r="I491" s="427"/>
      <c r="J491" s="53"/>
      <c r="L491" s="55"/>
    </row>
    <row r="492" spans="1:12" s="17" customFormat="1" ht="18.75" hidden="1">
      <c r="A492" s="4"/>
      <c r="B492" s="487">
        <v>6</v>
      </c>
      <c r="C492" s="488"/>
      <c r="D492" s="488" t="str">
        <f>IF(C492,VLOOKUP(C492,女子登録情報!$A$2:$H$2000,2,0),"")</f>
        <v/>
      </c>
      <c r="E492" s="419" t="str">
        <f>IF(C492&gt;0,VLOOKUP(C492,女子登録情報!$A$2:$H$2000,3,0),"")</f>
        <v/>
      </c>
      <c r="F492" s="489"/>
      <c r="G492" s="488" t="str">
        <f>IF(C492&gt;0,VLOOKUP(C492,女子登録情報!$A$2:$H$2000,4,0),"")</f>
        <v/>
      </c>
      <c r="H492" s="488" t="str">
        <f>IF(C492&gt;0,VLOOKUP(C492,女子登録情報!$A$2:$H$2000,8,0),"")</f>
        <v/>
      </c>
      <c r="I492" s="449" t="str">
        <f>IF(C492&gt;0,VLOOKUP(C492,女子登録情報!$A$2:$H$2000,5,0),"")</f>
        <v/>
      </c>
      <c r="J492" s="53"/>
      <c r="L492" s="55"/>
    </row>
    <row r="493" spans="1:12" s="17" customFormat="1" ht="19.5" hidden="1" thickBot="1">
      <c r="A493" s="4"/>
      <c r="B493" s="490"/>
      <c r="C493" s="470"/>
      <c r="D493" s="470"/>
      <c r="E493" s="491"/>
      <c r="F493" s="492"/>
      <c r="G493" s="470"/>
      <c r="H493" s="470"/>
      <c r="I493" s="450"/>
      <c r="J493" s="53"/>
      <c r="L493" s="55"/>
    </row>
    <row r="494" spans="1:12" s="17" customFormat="1" ht="18.75" hidden="1">
      <c r="A494" s="4"/>
      <c r="B494" s="460" t="s">
        <v>1239</v>
      </c>
      <c r="C494" s="461"/>
      <c r="D494" s="461"/>
      <c r="E494" s="461"/>
      <c r="F494" s="461"/>
      <c r="G494" s="461"/>
      <c r="H494" s="461"/>
      <c r="I494" s="462"/>
      <c r="J494" s="53"/>
      <c r="L494" s="55"/>
    </row>
    <row r="495" spans="1:12" s="17" customFormat="1" ht="18.75" hidden="1">
      <c r="A495" s="4"/>
      <c r="B495" s="463"/>
      <c r="C495" s="464"/>
      <c r="D495" s="464"/>
      <c r="E495" s="464"/>
      <c r="F495" s="464"/>
      <c r="G495" s="464"/>
      <c r="H495" s="464"/>
      <c r="I495" s="465"/>
      <c r="J495" s="53"/>
      <c r="L495" s="55"/>
    </row>
    <row r="496" spans="1:12" s="17" customFormat="1" ht="19.5" hidden="1" thickBot="1">
      <c r="A496" s="4"/>
      <c r="B496" s="466"/>
      <c r="C496" s="467"/>
      <c r="D496" s="467"/>
      <c r="E496" s="467"/>
      <c r="F496" s="467"/>
      <c r="G496" s="467"/>
      <c r="H496" s="467"/>
      <c r="I496" s="468"/>
      <c r="J496" s="53"/>
      <c r="L496" s="55"/>
    </row>
    <row r="497" spans="1:12" s="17" customFormat="1" ht="18.75" hidden="1">
      <c r="A497" s="54"/>
      <c r="B497" s="54"/>
      <c r="C497" s="54"/>
      <c r="D497" s="54"/>
      <c r="E497" s="54"/>
      <c r="F497" s="54"/>
      <c r="G497" s="54"/>
      <c r="H497" s="54"/>
      <c r="I497" s="54"/>
      <c r="J497" s="59"/>
      <c r="L497" s="55"/>
    </row>
    <row r="498" spans="1:12" s="17" customFormat="1" ht="19.5" hidden="1" thickBot="1">
      <c r="A498" s="4"/>
      <c r="B498" s="4"/>
      <c r="C498" s="4"/>
      <c r="D498" s="4"/>
      <c r="E498" s="4"/>
      <c r="F498" s="4"/>
      <c r="G498" s="4"/>
      <c r="H498" s="4"/>
      <c r="I498" s="4"/>
      <c r="J498" s="57" t="s">
        <v>1271</v>
      </c>
      <c r="L498" s="55"/>
    </row>
    <row r="499" spans="1:12" s="17" customFormat="1" ht="18.75" hidden="1">
      <c r="A499" s="4"/>
      <c r="B499" s="498" t="str">
        <f>CONCATENATE('加盟校情報&amp;大会設定'!$G$5,'加盟校情報&amp;大会設定'!$H$5,'加盟校情報&amp;大会設定'!$I$5,'加盟校情報&amp;大会設定'!$J$5,)&amp;"　女子4×100mR"</f>
        <v>第45回東海学生陸上競技秋季選手権大会　女子4×100mR</v>
      </c>
      <c r="C499" s="499"/>
      <c r="D499" s="499"/>
      <c r="E499" s="499"/>
      <c r="F499" s="499"/>
      <c r="G499" s="499"/>
      <c r="H499" s="499"/>
      <c r="I499" s="500"/>
      <c r="J499" s="53"/>
      <c r="L499" s="55"/>
    </row>
    <row r="500" spans="1:12" s="17" customFormat="1" ht="19.5" hidden="1" thickBot="1">
      <c r="A500" s="4"/>
      <c r="B500" s="501"/>
      <c r="C500" s="502"/>
      <c r="D500" s="502"/>
      <c r="E500" s="502"/>
      <c r="F500" s="502"/>
      <c r="G500" s="502"/>
      <c r="H500" s="502"/>
      <c r="I500" s="503"/>
      <c r="J500" s="53"/>
      <c r="L500" s="55"/>
    </row>
    <row r="501" spans="1:12" s="17" customFormat="1" ht="18.75" hidden="1">
      <c r="A501" s="4"/>
      <c r="B501" s="408" t="s">
        <v>1243</v>
      </c>
      <c r="C501" s="409"/>
      <c r="D501" s="446" t="str">
        <f>IF(基本情報登録!$D$6&gt;0,基本情報登録!$D$6,"")</f>
        <v/>
      </c>
      <c r="E501" s="447"/>
      <c r="F501" s="447"/>
      <c r="G501" s="447"/>
      <c r="H501" s="448"/>
      <c r="I501" s="58" t="s">
        <v>1277</v>
      </c>
      <c r="J501" s="53"/>
      <c r="L501" s="55"/>
    </row>
    <row r="502" spans="1:12" s="17" customFormat="1" ht="18.75" hidden="1">
      <c r="A502" s="4"/>
      <c r="B502" s="415" t="s">
        <v>1</v>
      </c>
      <c r="C502" s="416"/>
      <c r="D502" s="451" t="str">
        <f>IF(基本情報登録!$D$8&gt;0,基本情報登録!$D$8,"")</f>
        <v/>
      </c>
      <c r="E502" s="452"/>
      <c r="F502" s="452"/>
      <c r="G502" s="452"/>
      <c r="H502" s="453"/>
      <c r="I502" s="449"/>
      <c r="J502" s="53"/>
      <c r="L502" s="55"/>
    </row>
    <row r="503" spans="1:12" s="17" customFormat="1" ht="19.5" hidden="1" thickBot="1">
      <c r="A503" s="4"/>
      <c r="B503" s="425"/>
      <c r="C503" s="426"/>
      <c r="D503" s="454"/>
      <c r="E503" s="455"/>
      <c r="F503" s="455"/>
      <c r="G503" s="455"/>
      <c r="H503" s="456"/>
      <c r="I503" s="450"/>
      <c r="J503" s="53"/>
      <c r="L503" s="55"/>
    </row>
    <row r="504" spans="1:12" s="17" customFormat="1" ht="18.75" hidden="1">
      <c r="A504" s="4"/>
      <c r="B504" s="408" t="s">
        <v>6406</v>
      </c>
      <c r="C504" s="409"/>
      <c r="D504" s="410"/>
      <c r="E504" s="411"/>
      <c r="F504" s="411"/>
      <c r="G504" s="411"/>
      <c r="H504" s="411"/>
      <c r="I504" s="412"/>
      <c r="J504" s="53"/>
      <c r="L504" s="55"/>
    </row>
    <row r="505" spans="1:12" s="17" customFormat="1" ht="18.75" hidden="1">
      <c r="A505" s="4"/>
      <c r="B505" s="43"/>
      <c r="C505" s="44"/>
      <c r="D505" s="45"/>
      <c r="E505" s="413" t="str">
        <f>TEXT(D504,"00000")</f>
        <v>00000</v>
      </c>
      <c r="F505" s="413"/>
      <c r="G505" s="413"/>
      <c r="H505" s="413"/>
      <c r="I505" s="414"/>
      <c r="J505" s="53"/>
      <c r="L505" s="55"/>
    </row>
    <row r="506" spans="1:12" s="17" customFormat="1" ht="18.75" hidden="1">
      <c r="A506" s="4"/>
      <c r="B506" s="415" t="s">
        <v>26</v>
      </c>
      <c r="C506" s="416"/>
      <c r="D506" s="419"/>
      <c r="E506" s="420"/>
      <c r="F506" s="420"/>
      <c r="G506" s="420"/>
      <c r="H506" s="420"/>
      <c r="I506" s="421"/>
      <c r="J506" s="53"/>
      <c r="L506" s="55"/>
    </row>
    <row r="507" spans="1:12" s="17" customFormat="1" ht="18.75" hidden="1">
      <c r="A507" s="4"/>
      <c r="B507" s="417"/>
      <c r="C507" s="418"/>
      <c r="D507" s="422"/>
      <c r="E507" s="423"/>
      <c r="F507" s="423"/>
      <c r="G507" s="423"/>
      <c r="H507" s="423"/>
      <c r="I507" s="424"/>
      <c r="J507" s="53"/>
      <c r="L507" s="55"/>
    </row>
    <row r="508" spans="1:12" s="17" customFormat="1" ht="19.5" hidden="1" thickBot="1">
      <c r="A508" s="4"/>
      <c r="B508" s="482" t="s">
        <v>1235</v>
      </c>
      <c r="C508" s="483"/>
      <c r="D508" s="484"/>
      <c r="E508" s="485"/>
      <c r="F508" s="485"/>
      <c r="G508" s="485"/>
      <c r="H508" s="485"/>
      <c r="I508" s="486"/>
      <c r="J508" s="53"/>
      <c r="L508" s="55"/>
    </row>
    <row r="509" spans="1:12" s="17" customFormat="1" ht="18.75" hidden="1">
      <c r="A509" s="4"/>
      <c r="B509" s="471" t="s">
        <v>1236</v>
      </c>
      <c r="C509" s="472"/>
      <c r="D509" s="472"/>
      <c r="E509" s="472"/>
      <c r="F509" s="472"/>
      <c r="G509" s="472"/>
      <c r="H509" s="472"/>
      <c r="I509" s="473"/>
      <c r="J509" s="53"/>
      <c r="L509" s="55"/>
    </row>
    <row r="510" spans="1:12" s="17" customFormat="1" ht="19.5" hidden="1" thickBot="1">
      <c r="A510" s="4"/>
      <c r="B510" s="46" t="s">
        <v>1240</v>
      </c>
      <c r="C510" s="47" t="s">
        <v>16</v>
      </c>
      <c r="D510" s="47" t="s">
        <v>1241</v>
      </c>
      <c r="E510" s="474" t="s">
        <v>1237</v>
      </c>
      <c r="F510" s="475"/>
      <c r="G510" s="47" t="s">
        <v>1242</v>
      </c>
      <c r="H510" s="47" t="s">
        <v>47</v>
      </c>
      <c r="I510" s="48" t="s">
        <v>1238</v>
      </c>
      <c r="J510" s="53"/>
      <c r="L510" s="55"/>
    </row>
    <row r="511" spans="1:12" s="17" customFormat="1" ht="19.5" hidden="1" thickTop="1">
      <c r="A511" s="4"/>
      <c r="B511" s="476">
        <v>1</v>
      </c>
      <c r="C511" s="477"/>
      <c r="D511" s="477" t="str">
        <f>IF(C511&gt;0,VLOOKUP(C511,女子登録情報!$A$2:$H$2000,2,0),"")</f>
        <v/>
      </c>
      <c r="E511" s="478" t="str">
        <f>IF(C511&gt;0,VLOOKUP(C511,女子登録情報!$A$2:$H$2000,3,0),"")</f>
        <v/>
      </c>
      <c r="F511" s="479"/>
      <c r="G511" s="477" t="str">
        <f>IF(C511&gt;0,VLOOKUP(C511,女子登録情報!$A$2:$H$2000,4,0),"")</f>
        <v/>
      </c>
      <c r="H511" s="477" t="str">
        <f>IF(C511&gt;0,VLOOKUP(C511,女子登録情報!$A$2:$H$2000,8,0),"")</f>
        <v/>
      </c>
      <c r="I511" s="481" t="str">
        <f>IF(C511&gt;0,VLOOKUP(C511,女子登録情報!$A$2:$H$2000,5,0),"")</f>
        <v/>
      </c>
      <c r="J511" s="53"/>
      <c r="L511" s="55"/>
    </row>
    <row r="512" spans="1:12" s="17" customFormat="1" ht="18.75" hidden="1">
      <c r="A512" s="4"/>
      <c r="B512" s="444"/>
      <c r="C512" s="439"/>
      <c r="D512" s="439"/>
      <c r="E512" s="422"/>
      <c r="F512" s="480"/>
      <c r="G512" s="439"/>
      <c r="H512" s="439"/>
      <c r="I512" s="427"/>
      <c r="J512" s="53"/>
      <c r="L512" s="55"/>
    </row>
    <row r="513" spans="1:12" s="17" customFormat="1" ht="18.75" hidden="1">
      <c r="A513" s="4"/>
      <c r="B513" s="487">
        <v>2</v>
      </c>
      <c r="C513" s="488"/>
      <c r="D513" s="488" t="str">
        <f>IF(C513,VLOOKUP(C513,女子登録情報!$A$2:$H$2000,2,0),"")</f>
        <v/>
      </c>
      <c r="E513" s="419" t="str">
        <f>IF(C513&gt;0,VLOOKUP(C513,女子登録情報!$A$2:$H$2000,3,0),"")</f>
        <v/>
      </c>
      <c r="F513" s="489"/>
      <c r="G513" s="488" t="str">
        <f>IF(C513&gt;0,VLOOKUP(C513,女子登録情報!$A$2:$H$2000,4,0),"")</f>
        <v/>
      </c>
      <c r="H513" s="488" t="str">
        <f>IF(C513&gt;0,VLOOKUP(C513,女子登録情報!$A$2:$H$2000,8,0),"")</f>
        <v/>
      </c>
      <c r="I513" s="449" t="str">
        <f>IF(C513&gt;0,VLOOKUP(C513,女子登録情報!$A$2:$H$2000,5,0),"")</f>
        <v/>
      </c>
      <c r="J513" s="53"/>
      <c r="L513" s="55"/>
    </row>
    <row r="514" spans="1:12" s="17" customFormat="1" ht="18.75" hidden="1">
      <c r="A514" s="4"/>
      <c r="B514" s="444"/>
      <c r="C514" s="439"/>
      <c r="D514" s="439"/>
      <c r="E514" s="422"/>
      <c r="F514" s="480"/>
      <c r="G514" s="439"/>
      <c r="H514" s="439"/>
      <c r="I514" s="427"/>
      <c r="J514" s="53"/>
      <c r="L514" s="55"/>
    </row>
    <row r="515" spans="1:12" s="17" customFormat="1" ht="18.75" hidden="1">
      <c r="A515" s="4"/>
      <c r="B515" s="487">
        <v>3</v>
      </c>
      <c r="C515" s="488"/>
      <c r="D515" s="488" t="str">
        <f>IF(C515,VLOOKUP(C515,女子登録情報!$A$2:$H$2000,2,0),"")</f>
        <v/>
      </c>
      <c r="E515" s="419" t="str">
        <f>IF(C515&gt;0,VLOOKUP(C515,女子登録情報!$A$2:$H$2000,3,0),"")</f>
        <v/>
      </c>
      <c r="F515" s="489"/>
      <c r="G515" s="488" t="str">
        <f>IF(C515&gt;0,VLOOKUP(C515,女子登録情報!$A$2:$H$2000,4,0),"")</f>
        <v/>
      </c>
      <c r="H515" s="488" t="str">
        <f>IF(C515&gt;0,VLOOKUP(C515,女子登録情報!$A$2:$H$2000,8,0),"")</f>
        <v/>
      </c>
      <c r="I515" s="449" t="str">
        <f>IF(C515&gt;0,VLOOKUP(C515,女子登録情報!$A$2:$H$2000,5,0),"")</f>
        <v/>
      </c>
      <c r="J515" s="53"/>
      <c r="L515" s="55"/>
    </row>
    <row r="516" spans="1:12" s="17" customFormat="1" ht="18.75" hidden="1">
      <c r="A516" s="4"/>
      <c r="B516" s="444"/>
      <c r="C516" s="439"/>
      <c r="D516" s="439"/>
      <c r="E516" s="422"/>
      <c r="F516" s="480"/>
      <c r="G516" s="439"/>
      <c r="H516" s="439"/>
      <c r="I516" s="427"/>
      <c r="J516" s="53"/>
      <c r="L516" s="55"/>
    </row>
    <row r="517" spans="1:12" s="17" customFormat="1" ht="18.75" hidden="1">
      <c r="A517" s="4"/>
      <c r="B517" s="487">
        <v>4</v>
      </c>
      <c r="C517" s="488"/>
      <c r="D517" s="488" t="str">
        <f>IF(C517,VLOOKUP(C517,女子登録情報!$A$2:$H$2000,2,0),"")</f>
        <v/>
      </c>
      <c r="E517" s="419" t="str">
        <f>IF(C517&gt;0,VLOOKUP(C517,女子登録情報!$A$2:$H$2000,3,0),"")</f>
        <v/>
      </c>
      <c r="F517" s="489"/>
      <c r="G517" s="488" t="str">
        <f>IF(C517&gt;0,VLOOKUP(C517,女子登録情報!$A$2:$H$2000,4,0),"")</f>
        <v/>
      </c>
      <c r="H517" s="488" t="str">
        <f>IF(C517&gt;0,VLOOKUP(C517,女子登録情報!$A$2:$H$2000,8,0),"")</f>
        <v/>
      </c>
      <c r="I517" s="449" t="str">
        <f>IF(C517&gt;0,VLOOKUP(C517,女子登録情報!$A$2:$H$2000,5,0),"")</f>
        <v/>
      </c>
      <c r="J517" s="53"/>
      <c r="L517" s="55"/>
    </row>
    <row r="518" spans="1:12" s="17" customFormat="1" ht="18.75" hidden="1">
      <c r="A518" s="4"/>
      <c r="B518" s="444"/>
      <c r="C518" s="439"/>
      <c r="D518" s="439"/>
      <c r="E518" s="422"/>
      <c r="F518" s="480"/>
      <c r="G518" s="439"/>
      <c r="H518" s="439"/>
      <c r="I518" s="427"/>
      <c r="J518" s="53"/>
      <c r="L518" s="55"/>
    </row>
    <row r="519" spans="1:12" s="17" customFormat="1" ht="18.75" hidden="1">
      <c r="A519" s="4"/>
      <c r="B519" s="487">
        <v>5</v>
      </c>
      <c r="C519" s="488"/>
      <c r="D519" s="488" t="str">
        <f>IF(C519,VLOOKUP(C519,女子登録情報!$A$2:$H$2000,2,0),"")</f>
        <v/>
      </c>
      <c r="E519" s="419" t="str">
        <f>IF(C519&gt;0,VLOOKUP(C519,女子登録情報!$A$2:$H$2000,3,0),"")</f>
        <v/>
      </c>
      <c r="F519" s="489"/>
      <c r="G519" s="488" t="str">
        <f>IF(C519&gt;0,VLOOKUP(C519,女子登録情報!$A$2:$H$2000,4,0),"")</f>
        <v/>
      </c>
      <c r="H519" s="488" t="str">
        <f>IF(C519&gt;0,VLOOKUP(C519,女子登録情報!$A$2:$H$2000,8,0),"")</f>
        <v/>
      </c>
      <c r="I519" s="449" t="str">
        <f>IF(C519&gt;0,VLOOKUP(C519,女子登録情報!$A$2:$H$2000,5,0),"")</f>
        <v/>
      </c>
      <c r="J519" s="53"/>
      <c r="L519" s="55"/>
    </row>
    <row r="520" spans="1:12" s="17" customFormat="1" ht="18.75" hidden="1">
      <c r="A520" s="4"/>
      <c r="B520" s="444"/>
      <c r="C520" s="439"/>
      <c r="D520" s="439"/>
      <c r="E520" s="422"/>
      <c r="F520" s="480"/>
      <c r="G520" s="439"/>
      <c r="H520" s="439"/>
      <c r="I520" s="427"/>
      <c r="J520" s="53"/>
      <c r="L520" s="55"/>
    </row>
    <row r="521" spans="1:12" s="17" customFormat="1" ht="18.75" hidden="1">
      <c r="A521" s="4"/>
      <c r="B521" s="487">
        <v>6</v>
      </c>
      <c r="C521" s="488"/>
      <c r="D521" s="488" t="str">
        <f>IF(C521,VLOOKUP(C521,女子登録情報!$A$2:$H$2000,2,0),"")</f>
        <v/>
      </c>
      <c r="E521" s="419" t="str">
        <f>IF(C521&gt;0,VLOOKUP(C521,女子登録情報!$A$2:$H$2000,3,0),"")</f>
        <v/>
      </c>
      <c r="F521" s="489"/>
      <c r="G521" s="488" t="str">
        <f>IF(C521&gt;0,VLOOKUP(C521,女子登録情報!$A$2:$H$2000,4,0),"")</f>
        <v/>
      </c>
      <c r="H521" s="488" t="str">
        <f>IF(C521&gt;0,VLOOKUP(C521,女子登録情報!$A$2:$H$2000,8,0),"")</f>
        <v/>
      </c>
      <c r="I521" s="449" t="str">
        <f>IF(C521&gt;0,VLOOKUP(C521,女子登録情報!$A$2:$H$2000,5,0),"")</f>
        <v/>
      </c>
      <c r="J521" s="53"/>
      <c r="L521" s="55"/>
    </row>
    <row r="522" spans="1:12" s="17" customFormat="1" ht="19.5" hidden="1" thickBot="1">
      <c r="A522" s="4"/>
      <c r="B522" s="490"/>
      <c r="C522" s="470"/>
      <c r="D522" s="470"/>
      <c r="E522" s="491"/>
      <c r="F522" s="492"/>
      <c r="G522" s="470"/>
      <c r="H522" s="470"/>
      <c r="I522" s="450"/>
      <c r="J522" s="53"/>
      <c r="L522" s="55"/>
    </row>
    <row r="523" spans="1:12" s="17" customFormat="1" ht="18.75" hidden="1">
      <c r="A523" s="4"/>
      <c r="B523" s="460" t="s">
        <v>1239</v>
      </c>
      <c r="C523" s="461"/>
      <c r="D523" s="461"/>
      <c r="E523" s="461"/>
      <c r="F523" s="461"/>
      <c r="G523" s="461"/>
      <c r="H523" s="461"/>
      <c r="I523" s="462"/>
      <c r="J523" s="53"/>
      <c r="L523" s="55"/>
    </row>
    <row r="524" spans="1:12" s="17" customFormat="1" ht="18.75" hidden="1">
      <c r="A524" s="4"/>
      <c r="B524" s="463"/>
      <c r="C524" s="464"/>
      <c r="D524" s="464"/>
      <c r="E524" s="464"/>
      <c r="F524" s="464"/>
      <c r="G524" s="464"/>
      <c r="H524" s="464"/>
      <c r="I524" s="465"/>
      <c r="J524" s="53"/>
      <c r="L524" s="55"/>
    </row>
    <row r="525" spans="1:12" s="17" customFormat="1" ht="19.5" hidden="1" thickBot="1">
      <c r="A525" s="4"/>
      <c r="B525" s="466"/>
      <c r="C525" s="467"/>
      <c r="D525" s="467"/>
      <c r="E525" s="467"/>
      <c r="F525" s="467"/>
      <c r="G525" s="467"/>
      <c r="H525" s="467"/>
      <c r="I525" s="468"/>
      <c r="J525" s="53"/>
      <c r="L525" s="55"/>
    </row>
    <row r="526" spans="1:12" s="17" customFormat="1" ht="18.75" hidden="1">
      <c r="A526" s="54"/>
      <c r="B526" s="54"/>
      <c r="C526" s="54"/>
      <c r="D526" s="54"/>
      <c r="E526" s="54"/>
      <c r="F526" s="54"/>
      <c r="G526" s="54"/>
      <c r="H526" s="54"/>
      <c r="I526" s="54"/>
      <c r="J526" s="59"/>
      <c r="L526" s="55"/>
    </row>
    <row r="527" spans="1:12" s="17" customFormat="1" ht="19.5" hidden="1" thickBot="1">
      <c r="A527" s="4"/>
      <c r="B527" s="4"/>
      <c r="C527" s="4"/>
      <c r="D527" s="4"/>
      <c r="E527" s="4"/>
      <c r="F527" s="4"/>
      <c r="G527" s="4"/>
      <c r="H527" s="4"/>
      <c r="I527" s="4"/>
      <c r="J527" s="57" t="s">
        <v>1272</v>
      </c>
      <c r="L527" s="55"/>
    </row>
    <row r="528" spans="1:12" s="17" customFormat="1" ht="18.75" hidden="1">
      <c r="A528" s="4"/>
      <c r="B528" s="498" t="str">
        <f>CONCATENATE('加盟校情報&amp;大会設定'!$G$5,'加盟校情報&amp;大会設定'!$H$5,'加盟校情報&amp;大会設定'!$I$5,'加盟校情報&amp;大会設定'!$J$5,)&amp;"　女子4×100mR"</f>
        <v>第45回東海学生陸上競技秋季選手権大会　女子4×100mR</v>
      </c>
      <c r="C528" s="499"/>
      <c r="D528" s="499"/>
      <c r="E528" s="499"/>
      <c r="F528" s="499"/>
      <c r="G528" s="499"/>
      <c r="H528" s="499"/>
      <c r="I528" s="500"/>
      <c r="J528" s="53"/>
      <c r="L528" s="55"/>
    </row>
    <row r="529" spans="1:12" s="17" customFormat="1" ht="19.5" hidden="1" thickBot="1">
      <c r="A529" s="4"/>
      <c r="B529" s="501"/>
      <c r="C529" s="502"/>
      <c r="D529" s="502"/>
      <c r="E529" s="502"/>
      <c r="F529" s="502"/>
      <c r="G529" s="502"/>
      <c r="H529" s="502"/>
      <c r="I529" s="503"/>
      <c r="J529" s="53"/>
      <c r="L529" s="55"/>
    </row>
    <row r="530" spans="1:12" s="17" customFormat="1" ht="18.75" hidden="1">
      <c r="A530" s="4"/>
      <c r="B530" s="408" t="s">
        <v>1243</v>
      </c>
      <c r="C530" s="409"/>
      <c r="D530" s="446" t="str">
        <f>IF(基本情報登録!$D$6&gt;0,基本情報登録!$D$6,"")</f>
        <v/>
      </c>
      <c r="E530" s="447"/>
      <c r="F530" s="447"/>
      <c r="G530" s="447"/>
      <c r="H530" s="448"/>
      <c r="I530" s="58" t="s">
        <v>1277</v>
      </c>
      <c r="J530" s="53"/>
      <c r="L530" s="55"/>
    </row>
    <row r="531" spans="1:12" s="17" customFormat="1" ht="18.75" hidden="1">
      <c r="A531" s="4"/>
      <c r="B531" s="415" t="s">
        <v>1</v>
      </c>
      <c r="C531" s="416"/>
      <c r="D531" s="451" t="str">
        <f>IF(基本情報登録!$D$8&gt;0,基本情報登録!$D$8,"")</f>
        <v/>
      </c>
      <c r="E531" s="452"/>
      <c r="F531" s="452"/>
      <c r="G531" s="452"/>
      <c r="H531" s="453"/>
      <c r="I531" s="449"/>
      <c r="J531" s="53"/>
      <c r="L531" s="55"/>
    </row>
    <row r="532" spans="1:12" s="17" customFormat="1" ht="19.5" hidden="1" thickBot="1">
      <c r="A532" s="4"/>
      <c r="B532" s="425"/>
      <c r="C532" s="426"/>
      <c r="D532" s="454"/>
      <c r="E532" s="455"/>
      <c r="F532" s="455"/>
      <c r="G532" s="455"/>
      <c r="H532" s="456"/>
      <c r="I532" s="450"/>
      <c r="J532" s="53"/>
      <c r="L532" s="55"/>
    </row>
    <row r="533" spans="1:12" s="17" customFormat="1" ht="18.75" hidden="1">
      <c r="A533" s="4"/>
      <c r="B533" s="408" t="s">
        <v>6406</v>
      </c>
      <c r="C533" s="409"/>
      <c r="D533" s="410"/>
      <c r="E533" s="411"/>
      <c r="F533" s="411"/>
      <c r="G533" s="411"/>
      <c r="H533" s="411"/>
      <c r="I533" s="412"/>
      <c r="J533" s="53"/>
      <c r="L533" s="55"/>
    </row>
    <row r="534" spans="1:12" s="17" customFormat="1" ht="18.75" hidden="1">
      <c r="A534" s="4"/>
      <c r="B534" s="43"/>
      <c r="C534" s="44"/>
      <c r="D534" s="45"/>
      <c r="E534" s="413" t="str">
        <f>TEXT(D533,"00000")</f>
        <v>00000</v>
      </c>
      <c r="F534" s="413"/>
      <c r="G534" s="413"/>
      <c r="H534" s="413"/>
      <c r="I534" s="414"/>
      <c r="J534" s="53"/>
      <c r="L534" s="55"/>
    </row>
    <row r="535" spans="1:12" s="17" customFormat="1" ht="18.75" hidden="1">
      <c r="A535" s="4"/>
      <c r="B535" s="415" t="s">
        <v>26</v>
      </c>
      <c r="C535" s="416"/>
      <c r="D535" s="419"/>
      <c r="E535" s="420"/>
      <c r="F535" s="420"/>
      <c r="G535" s="420"/>
      <c r="H535" s="420"/>
      <c r="I535" s="421"/>
      <c r="J535" s="53"/>
      <c r="L535" s="55"/>
    </row>
    <row r="536" spans="1:12" s="17" customFormat="1" ht="18.75" hidden="1">
      <c r="A536" s="4"/>
      <c r="B536" s="417"/>
      <c r="C536" s="418"/>
      <c r="D536" s="422"/>
      <c r="E536" s="423"/>
      <c r="F536" s="423"/>
      <c r="G536" s="423"/>
      <c r="H536" s="423"/>
      <c r="I536" s="424"/>
      <c r="J536" s="53"/>
      <c r="L536" s="55"/>
    </row>
    <row r="537" spans="1:12" s="17" customFormat="1" ht="19.5" hidden="1" thickBot="1">
      <c r="A537" s="4"/>
      <c r="B537" s="482" t="s">
        <v>1235</v>
      </c>
      <c r="C537" s="483"/>
      <c r="D537" s="484"/>
      <c r="E537" s="485"/>
      <c r="F537" s="485"/>
      <c r="G537" s="485"/>
      <c r="H537" s="485"/>
      <c r="I537" s="486"/>
      <c r="J537" s="53"/>
      <c r="L537" s="55"/>
    </row>
    <row r="538" spans="1:12" s="17" customFormat="1" ht="18.75" hidden="1">
      <c r="A538" s="4"/>
      <c r="B538" s="471" t="s">
        <v>1236</v>
      </c>
      <c r="C538" s="472"/>
      <c r="D538" s="472"/>
      <c r="E538" s="472"/>
      <c r="F538" s="472"/>
      <c r="G538" s="472"/>
      <c r="H538" s="472"/>
      <c r="I538" s="473"/>
      <c r="J538" s="53"/>
      <c r="L538" s="55"/>
    </row>
    <row r="539" spans="1:12" s="17" customFormat="1" ht="19.5" hidden="1" thickBot="1">
      <c r="A539" s="4"/>
      <c r="B539" s="46" t="s">
        <v>1240</v>
      </c>
      <c r="C539" s="47" t="s">
        <v>16</v>
      </c>
      <c r="D539" s="47" t="s">
        <v>1241</v>
      </c>
      <c r="E539" s="474" t="s">
        <v>1237</v>
      </c>
      <c r="F539" s="475"/>
      <c r="G539" s="47" t="s">
        <v>1242</v>
      </c>
      <c r="H539" s="47" t="s">
        <v>47</v>
      </c>
      <c r="I539" s="48" t="s">
        <v>1238</v>
      </c>
      <c r="J539" s="53"/>
      <c r="L539" s="55"/>
    </row>
    <row r="540" spans="1:12" s="17" customFormat="1" ht="19.5" hidden="1" thickTop="1">
      <c r="A540" s="4"/>
      <c r="B540" s="476">
        <v>1</v>
      </c>
      <c r="C540" s="477"/>
      <c r="D540" s="477" t="str">
        <f>IF(C540&gt;0,VLOOKUP(C540,女子登録情報!$A$2:$H$2000,2,0),"")</f>
        <v/>
      </c>
      <c r="E540" s="478" t="str">
        <f>IF(C540&gt;0,VLOOKUP(C540,女子登録情報!$A$2:$H$2000,3,0),"")</f>
        <v/>
      </c>
      <c r="F540" s="479"/>
      <c r="G540" s="477" t="str">
        <f>IF(C540&gt;0,VLOOKUP(C540,女子登録情報!$A$2:$H$2000,4,0),"")</f>
        <v/>
      </c>
      <c r="H540" s="477" t="str">
        <f>IF(C540&gt;0,VLOOKUP(C540,女子登録情報!$A$2:$H$2000,8,0),"")</f>
        <v/>
      </c>
      <c r="I540" s="481" t="str">
        <f>IF(C540&gt;0,VLOOKUP(C540,女子登録情報!$A$2:$H$2000,5,0),"")</f>
        <v/>
      </c>
      <c r="J540" s="53"/>
      <c r="L540" s="55"/>
    </row>
    <row r="541" spans="1:12" s="17" customFormat="1" ht="18.75" hidden="1">
      <c r="A541" s="4"/>
      <c r="B541" s="444"/>
      <c r="C541" s="439"/>
      <c r="D541" s="439"/>
      <c r="E541" s="422"/>
      <c r="F541" s="480"/>
      <c r="G541" s="439"/>
      <c r="H541" s="439"/>
      <c r="I541" s="427"/>
      <c r="J541" s="53"/>
      <c r="L541" s="55"/>
    </row>
    <row r="542" spans="1:12" s="17" customFormat="1" ht="18.75" hidden="1">
      <c r="A542" s="4"/>
      <c r="B542" s="487">
        <v>2</v>
      </c>
      <c r="C542" s="488"/>
      <c r="D542" s="488" t="str">
        <f>IF(C542,VLOOKUP(C542,女子登録情報!$A$2:$H$2000,2,0),"")</f>
        <v/>
      </c>
      <c r="E542" s="419" t="str">
        <f>IF(C542&gt;0,VLOOKUP(C542,女子登録情報!$A$2:$H$2000,3,0),"")</f>
        <v/>
      </c>
      <c r="F542" s="489"/>
      <c r="G542" s="488" t="str">
        <f>IF(C542&gt;0,VLOOKUP(C542,女子登録情報!$A$2:$H$2000,4,0),"")</f>
        <v/>
      </c>
      <c r="H542" s="488" t="str">
        <f>IF(C542&gt;0,VLOOKUP(C542,女子登録情報!$A$2:$H$2000,8,0),"")</f>
        <v/>
      </c>
      <c r="I542" s="449" t="str">
        <f>IF(C542&gt;0,VLOOKUP(C542,女子登録情報!$A$2:$H$2000,5,0),"")</f>
        <v/>
      </c>
      <c r="J542" s="53"/>
      <c r="L542" s="55"/>
    </row>
    <row r="543" spans="1:12" s="17" customFormat="1" ht="18.75" hidden="1">
      <c r="A543" s="4"/>
      <c r="B543" s="444"/>
      <c r="C543" s="439"/>
      <c r="D543" s="439"/>
      <c r="E543" s="422"/>
      <c r="F543" s="480"/>
      <c r="G543" s="439"/>
      <c r="H543" s="439"/>
      <c r="I543" s="427"/>
      <c r="J543" s="53"/>
      <c r="L543" s="55"/>
    </row>
    <row r="544" spans="1:12" s="17" customFormat="1" ht="18.75" hidden="1">
      <c r="A544" s="4"/>
      <c r="B544" s="487">
        <v>3</v>
      </c>
      <c r="C544" s="488"/>
      <c r="D544" s="488" t="str">
        <f>IF(C544,VLOOKUP(C544,女子登録情報!$A$2:$H$2000,2,0),"")</f>
        <v/>
      </c>
      <c r="E544" s="419" t="str">
        <f>IF(C544&gt;0,VLOOKUP(C544,女子登録情報!$A$2:$H$2000,3,0),"")</f>
        <v/>
      </c>
      <c r="F544" s="489"/>
      <c r="G544" s="488" t="str">
        <f>IF(C544&gt;0,VLOOKUP(C544,女子登録情報!$A$2:$H$2000,4,0),"")</f>
        <v/>
      </c>
      <c r="H544" s="488" t="str">
        <f>IF(C544&gt;0,VLOOKUP(C544,女子登録情報!$A$2:$H$2000,8,0),"")</f>
        <v/>
      </c>
      <c r="I544" s="449" t="str">
        <f>IF(C544&gt;0,VLOOKUP(C544,女子登録情報!$A$2:$H$2000,5,0),"")</f>
        <v/>
      </c>
      <c r="J544" s="53"/>
      <c r="L544" s="55"/>
    </row>
    <row r="545" spans="1:12" s="17" customFormat="1" ht="18.75" hidden="1">
      <c r="A545" s="4"/>
      <c r="B545" s="444"/>
      <c r="C545" s="439"/>
      <c r="D545" s="439"/>
      <c r="E545" s="422"/>
      <c r="F545" s="480"/>
      <c r="G545" s="439"/>
      <c r="H545" s="439"/>
      <c r="I545" s="427"/>
      <c r="J545" s="53"/>
      <c r="L545" s="55"/>
    </row>
    <row r="546" spans="1:12" s="17" customFormat="1" ht="18.75" hidden="1">
      <c r="A546" s="4"/>
      <c r="B546" s="487">
        <v>4</v>
      </c>
      <c r="C546" s="488"/>
      <c r="D546" s="488" t="str">
        <f>IF(C546,VLOOKUP(C546,女子登録情報!$A$2:$H$2000,2,0),"")</f>
        <v/>
      </c>
      <c r="E546" s="419" t="str">
        <f>IF(C546&gt;0,VLOOKUP(C546,女子登録情報!$A$2:$H$2000,3,0),"")</f>
        <v/>
      </c>
      <c r="F546" s="489"/>
      <c r="G546" s="488" t="str">
        <f>IF(C546&gt;0,VLOOKUP(C546,女子登録情報!$A$2:$H$2000,4,0),"")</f>
        <v/>
      </c>
      <c r="H546" s="488" t="str">
        <f>IF(C546&gt;0,VLOOKUP(C546,女子登録情報!$A$2:$H$2000,8,0),"")</f>
        <v/>
      </c>
      <c r="I546" s="449" t="str">
        <f>IF(C546&gt;0,VLOOKUP(C546,女子登録情報!$A$2:$H$2000,5,0),"")</f>
        <v/>
      </c>
      <c r="J546" s="53"/>
      <c r="L546" s="55"/>
    </row>
    <row r="547" spans="1:12" s="17" customFormat="1" ht="18.75" hidden="1">
      <c r="A547" s="4"/>
      <c r="B547" s="444"/>
      <c r="C547" s="439"/>
      <c r="D547" s="439"/>
      <c r="E547" s="422"/>
      <c r="F547" s="480"/>
      <c r="G547" s="439"/>
      <c r="H547" s="439"/>
      <c r="I547" s="427"/>
      <c r="J547" s="53"/>
      <c r="L547" s="55"/>
    </row>
    <row r="548" spans="1:12" s="17" customFormat="1" ht="18.75" hidden="1">
      <c r="A548" s="4"/>
      <c r="B548" s="487">
        <v>5</v>
      </c>
      <c r="C548" s="488"/>
      <c r="D548" s="488" t="str">
        <f>IF(C548,VLOOKUP(C548,女子登録情報!$A$2:$H$2000,2,0),"")</f>
        <v/>
      </c>
      <c r="E548" s="419" t="str">
        <f>IF(C548&gt;0,VLOOKUP(C548,女子登録情報!$A$2:$H$2000,3,0),"")</f>
        <v/>
      </c>
      <c r="F548" s="489"/>
      <c r="G548" s="488" t="str">
        <f>IF(C548&gt;0,VLOOKUP(C548,女子登録情報!$A$2:$H$2000,4,0),"")</f>
        <v/>
      </c>
      <c r="H548" s="488" t="str">
        <f>IF(C548&gt;0,VLOOKUP(C548,女子登録情報!$A$2:$H$2000,8,0),"")</f>
        <v/>
      </c>
      <c r="I548" s="449" t="str">
        <f>IF(C548&gt;0,VLOOKUP(C548,女子登録情報!$A$2:$H$2000,5,0),"")</f>
        <v/>
      </c>
      <c r="J548" s="53"/>
      <c r="L548" s="55"/>
    </row>
    <row r="549" spans="1:12" s="17" customFormat="1" ht="18.75" hidden="1">
      <c r="A549" s="4"/>
      <c r="B549" s="444"/>
      <c r="C549" s="439"/>
      <c r="D549" s="439"/>
      <c r="E549" s="422"/>
      <c r="F549" s="480"/>
      <c r="G549" s="439"/>
      <c r="H549" s="439"/>
      <c r="I549" s="427"/>
      <c r="J549" s="53"/>
      <c r="L549" s="55"/>
    </row>
    <row r="550" spans="1:12" s="17" customFormat="1" ht="18.75" hidden="1">
      <c r="A550" s="4"/>
      <c r="B550" s="487">
        <v>6</v>
      </c>
      <c r="C550" s="488"/>
      <c r="D550" s="488" t="str">
        <f>IF(C550,VLOOKUP(C550,女子登録情報!$A$2:$H$2000,2,0),"")</f>
        <v/>
      </c>
      <c r="E550" s="419" t="str">
        <f>IF(C550&gt;0,VLOOKUP(C550,女子登録情報!$A$2:$H$2000,3,0),"")</f>
        <v/>
      </c>
      <c r="F550" s="489"/>
      <c r="G550" s="488" t="str">
        <f>IF(C550&gt;0,VLOOKUP(C550,女子登録情報!$A$2:$H$2000,4,0),"")</f>
        <v/>
      </c>
      <c r="H550" s="488" t="str">
        <f>IF(C550&gt;0,VLOOKUP(C550,女子登録情報!$A$2:$H$2000,8,0),"")</f>
        <v/>
      </c>
      <c r="I550" s="449" t="str">
        <f>IF(C550&gt;0,VLOOKUP(C550,女子登録情報!$A$2:$H$2000,5,0),"")</f>
        <v/>
      </c>
      <c r="J550" s="53"/>
      <c r="L550" s="55"/>
    </row>
    <row r="551" spans="1:12" s="17" customFormat="1" ht="19.5" hidden="1" thickBot="1">
      <c r="A551" s="4"/>
      <c r="B551" s="490"/>
      <c r="C551" s="470"/>
      <c r="D551" s="470"/>
      <c r="E551" s="491"/>
      <c r="F551" s="492"/>
      <c r="G551" s="470"/>
      <c r="H551" s="470"/>
      <c r="I551" s="450"/>
      <c r="J551" s="53"/>
      <c r="L551" s="55"/>
    </row>
    <row r="552" spans="1:12" s="17" customFormat="1" ht="18.75" hidden="1">
      <c r="A552" s="4"/>
      <c r="B552" s="460" t="s">
        <v>1239</v>
      </c>
      <c r="C552" s="461"/>
      <c r="D552" s="461"/>
      <c r="E552" s="461"/>
      <c r="F552" s="461"/>
      <c r="G552" s="461"/>
      <c r="H552" s="461"/>
      <c r="I552" s="462"/>
      <c r="J552" s="53"/>
      <c r="L552" s="55"/>
    </row>
    <row r="553" spans="1:12" s="17" customFormat="1" ht="18.75" hidden="1">
      <c r="A553" s="4"/>
      <c r="B553" s="463"/>
      <c r="C553" s="464"/>
      <c r="D553" s="464"/>
      <c r="E553" s="464"/>
      <c r="F553" s="464"/>
      <c r="G553" s="464"/>
      <c r="H553" s="464"/>
      <c r="I553" s="465"/>
      <c r="J553" s="53"/>
      <c r="L553" s="55"/>
    </row>
    <row r="554" spans="1:12" s="17" customFormat="1" ht="19.5" hidden="1" thickBot="1">
      <c r="A554" s="4"/>
      <c r="B554" s="466"/>
      <c r="C554" s="467"/>
      <c r="D554" s="467"/>
      <c r="E554" s="467"/>
      <c r="F554" s="467"/>
      <c r="G554" s="467"/>
      <c r="H554" s="467"/>
      <c r="I554" s="468"/>
      <c r="J554" s="53"/>
      <c r="L554" s="55"/>
    </row>
    <row r="555" spans="1:12" s="17" customFormat="1" ht="18.75" hidden="1">
      <c r="A555" s="54"/>
      <c r="B555" s="54"/>
      <c r="C555" s="54"/>
      <c r="D555" s="54"/>
      <c r="E555" s="54"/>
      <c r="F555" s="54"/>
      <c r="G555" s="54"/>
      <c r="H555" s="54"/>
      <c r="I555" s="54"/>
      <c r="J555" s="59"/>
      <c r="L555" s="55"/>
    </row>
    <row r="556" spans="1:12" s="17" customFormat="1" ht="19.5" hidden="1" thickBot="1">
      <c r="A556" s="4"/>
      <c r="B556" s="4"/>
      <c r="C556" s="4"/>
      <c r="D556" s="4"/>
      <c r="E556" s="4"/>
      <c r="F556" s="4"/>
      <c r="G556" s="4"/>
      <c r="H556" s="4"/>
      <c r="I556" s="4"/>
      <c r="J556" s="57" t="s">
        <v>1273</v>
      </c>
      <c r="L556" s="55"/>
    </row>
    <row r="557" spans="1:12" s="17" customFormat="1" ht="18.75" hidden="1">
      <c r="A557" s="4"/>
      <c r="B557" s="498" t="str">
        <f>CONCATENATE('加盟校情報&amp;大会設定'!$G$5,'加盟校情報&amp;大会設定'!$H$5,'加盟校情報&amp;大会設定'!$I$5,'加盟校情報&amp;大会設定'!$J$5,)&amp;"　女子4×100mR"</f>
        <v>第45回東海学生陸上競技秋季選手権大会　女子4×100mR</v>
      </c>
      <c r="C557" s="499"/>
      <c r="D557" s="499"/>
      <c r="E557" s="499"/>
      <c r="F557" s="499"/>
      <c r="G557" s="499"/>
      <c r="H557" s="499"/>
      <c r="I557" s="500"/>
      <c r="J557" s="53"/>
      <c r="L557" s="55"/>
    </row>
    <row r="558" spans="1:12" s="17" customFormat="1" ht="19.5" hidden="1" thickBot="1">
      <c r="A558" s="4"/>
      <c r="B558" s="501"/>
      <c r="C558" s="502"/>
      <c r="D558" s="502"/>
      <c r="E558" s="502"/>
      <c r="F558" s="502"/>
      <c r="G558" s="502"/>
      <c r="H558" s="502"/>
      <c r="I558" s="503"/>
      <c r="J558" s="53"/>
      <c r="L558" s="55"/>
    </row>
    <row r="559" spans="1:12" s="17" customFormat="1" ht="18.75" hidden="1">
      <c r="A559" s="4"/>
      <c r="B559" s="408" t="s">
        <v>1243</v>
      </c>
      <c r="C559" s="409"/>
      <c r="D559" s="446" t="str">
        <f>IF(基本情報登録!$D$6&gt;0,基本情報登録!$D$6,"")</f>
        <v/>
      </c>
      <c r="E559" s="447"/>
      <c r="F559" s="447"/>
      <c r="G559" s="447"/>
      <c r="H559" s="448"/>
      <c r="I559" s="58" t="s">
        <v>1277</v>
      </c>
      <c r="J559" s="53"/>
      <c r="L559" s="55"/>
    </row>
    <row r="560" spans="1:12" s="17" customFormat="1" ht="18.75" hidden="1">
      <c r="A560" s="4"/>
      <c r="B560" s="415" t="s">
        <v>1</v>
      </c>
      <c r="C560" s="416"/>
      <c r="D560" s="451" t="str">
        <f>IF(基本情報登録!$D$8&gt;0,基本情報登録!$D$8,"")</f>
        <v/>
      </c>
      <c r="E560" s="452"/>
      <c r="F560" s="452"/>
      <c r="G560" s="452"/>
      <c r="H560" s="453"/>
      <c r="I560" s="449"/>
      <c r="J560" s="53"/>
      <c r="L560" s="55"/>
    </row>
    <row r="561" spans="1:12" s="17" customFormat="1" ht="19.5" hidden="1" thickBot="1">
      <c r="A561" s="4"/>
      <c r="B561" s="425"/>
      <c r="C561" s="426"/>
      <c r="D561" s="454"/>
      <c r="E561" s="455"/>
      <c r="F561" s="455"/>
      <c r="G561" s="455"/>
      <c r="H561" s="456"/>
      <c r="I561" s="450"/>
      <c r="J561" s="53"/>
      <c r="L561" s="55"/>
    </row>
    <row r="562" spans="1:12" s="17" customFormat="1" ht="18.75" hidden="1">
      <c r="A562" s="4"/>
      <c r="B562" s="408" t="s">
        <v>6406</v>
      </c>
      <c r="C562" s="409"/>
      <c r="D562" s="410"/>
      <c r="E562" s="411"/>
      <c r="F562" s="411"/>
      <c r="G562" s="411"/>
      <c r="H562" s="411"/>
      <c r="I562" s="412"/>
      <c r="J562" s="53"/>
      <c r="L562" s="55"/>
    </row>
    <row r="563" spans="1:12" s="17" customFormat="1" ht="18.75" hidden="1">
      <c r="A563" s="4"/>
      <c r="B563" s="43"/>
      <c r="C563" s="44"/>
      <c r="D563" s="45"/>
      <c r="E563" s="413" t="str">
        <f>TEXT(D562,"00000")</f>
        <v>00000</v>
      </c>
      <c r="F563" s="413"/>
      <c r="G563" s="413"/>
      <c r="H563" s="413"/>
      <c r="I563" s="414"/>
      <c r="J563" s="53"/>
      <c r="L563" s="55"/>
    </row>
    <row r="564" spans="1:12" s="17" customFormat="1" ht="18.75" hidden="1">
      <c r="A564" s="4"/>
      <c r="B564" s="415" t="s">
        <v>26</v>
      </c>
      <c r="C564" s="416"/>
      <c r="D564" s="419"/>
      <c r="E564" s="420"/>
      <c r="F564" s="420"/>
      <c r="G564" s="420"/>
      <c r="H564" s="420"/>
      <c r="I564" s="421"/>
      <c r="J564" s="53"/>
      <c r="L564" s="55"/>
    </row>
    <row r="565" spans="1:12" s="17" customFormat="1" ht="18.75" hidden="1">
      <c r="A565" s="4"/>
      <c r="B565" s="417"/>
      <c r="C565" s="418"/>
      <c r="D565" s="422"/>
      <c r="E565" s="423"/>
      <c r="F565" s="423"/>
      <c r="G565" s="423"/>
      <c r="H565" s="423"/>
      <c r="I565" s="424"/>
      <c r="J565" s="53"/>
      <c r="L565" s="55"/>
    </row>
    <row r="566" spans="1:12" s="17" customFormat="1" ht="19.5" hidden="1" thickBot="1">
      <c r="A566" s="4"/>
      <c r="B566" s="482" t="s">
        <v>1235</v>
      </c>
      <c r="C566" s="483"/>
      <c r="D566" s="484"/>
      <c r="E566" s="485"/>
      <c r="F566" s="485"/>
      <c r="G566" s="485"/>
      <c r="H566" s="485"/>
      <c r="I566" s="486"/>
      <c r="J566" s="53"/>
      <c r="L566" s="55"/>
    </row>
    <row r="567" spans="1:12" s="17" customFormat="1" ht="18.75" hidden="1">
      <c r="A567" s="4"/>
      <c r="B567" s="471" t="s">
        <v>1236</v>
      </c>
      <c r="C567" s="472"/>
      <c r="D567" s="472"/>
      <c r="E567" s="472"/>
      <c r="F567" s="472"/>
      <c r="G567" s="472"/>
      <c r="H567" s="472"/>
      <c r="I567" s="473"/>
      <c r="J567" s="53"/>
      <c r="L567" s="55"/>
    </row>
    <row r="568" spans="1:12" s="17" customFormat="1" ht="19.5" hidden="1" thickBot="1">
      <c r="A568" s="4"/>
      <c r="B568" s="46" t="s">
        <v>1240</v>
      </c>
      <c r="C568" s="47" t="s">
        <v>16</v>
      </c>
      <c r="D568" s="47" t="s">
        <v>1241</v>
      </c>
      <c r="E568" s="474" t="s">
        <v>1237</v>
      </c>
      <c r="F568" s="475"/>
      <c r="G568" s="47" t="s">
        <v>1242</v>
      </c>
      <c r="H568" s="47" t="s">
        <v>47</v>
      </c>
      <c r="I568" s="48" t="s">
        <v>1238</v>
      </c>
      <c r="J568" s="53"/>
      <c r="L568" s="55"/>
    </row>
    <row r="569" spans="1:12" s="17" customFormat="1" ht="19.5" hidden="1" thickTop="1">
      <c r="A569" s="4"/>
      <c r="B569" s="476">
        <v>1</v>
      </c>
      <c r="C569" s="477"/>
      <c r="D569" s="477" t="str">
        <f>IF(C569&gt;0,VLOOKUP(C569,女子登録情報!$A$2:$H$2000,2,0),"")</f>
        <v/>
      </c>
      <c r="E569" s="478" t="str">
        <f>IF(C569&gt;0,VLOOKUP(C569,女子登録情報!$A$2:$H$2000,3,0),"")</f>
        <v/>
      </c>
      <c r="F569" s="479"/>
      <c r="G569" s="477" t="str">
        <f>IF(C569&gt;0,VLOOKUP(C569,女子登録情報!$A$2:$H$2000,4,0),"")</f>
        <v/>
      </c>
      <c r="H569" s="477" t="str">
        <f>IF(C569&gt;0,VLOOKUP(C569,女子登録情報!$A$2:$H$2000,8,0),"")</f>
        <v/>
      </c>
      <c r="I569" s="481" t="str">
        <f>IF(C569&gt;0,VLOOKUP(C569,女子登録情報!$A$2:$H$2000,5,0),"")</f>
        <v/>
      </c>
      <c r="J569" s="53"/>
      <c r="L569" s="55"/>
    </row>
    <row r="570" spans="1:12" s="17" customFormat="1" ht="18.75" hidden="1">
      <c r="A570" s="4"/>
      <c r="B570" s="444"/>
      <c r="C570" s="439"/>
      <c r="D570" s="439"/>
      <c r="E570" s="422"/>
      <c r="F570" s="480"/>
      <c r="G570" s="439"/>
      <c r="H570" s="439"/>
      <c r="I570" s="427"/>
      <c r="J570" s="53"/>
      <c r="L570" s="55"/>
    </row>
    <row r="571" spans="1:12" s="17" customFormat="1" ht="18.75" hidden="1">
      <c r="A571" s="4"/>
      <c r="B571" s="487">
        <v>2</v>
      </c>
      <c r="C571" s="488"/>
      <c r="D571" s="488" t="str">
        <f>IF(C571,VLOOKUP(C571,女子登録情報!$A$2:$H$2000,2,0),"")</f>
        <v/>
      </c>
      <c r="E571" s="419" t="str">
        <f>IF(C571&gt;0,VLOOKUP(C571,女子登録情報!$A$2:$H$2000,3,0),"")</f>
        <v/>
      </c>
      <c r="F571" s="489"/>
      <c r="G571" s="488" t="str">
        <f>IF(C571&gt;0,VLOOKUP(C571,女子登録情報!$A$2:$H$2000,4,0),"")</f>
        <v/>
      </c>
      <c r="H571" s="488" t="str">
        <f>IF(C571&gt;0,VLOOKUP(C571,女子登録情報!$A$2:$H$2000,8,0),"")</f>
        <v/>
      </c>
      <c r="I571" s="449" t="str">
        <f>IF(C571&gt;0,VLOOKUP(C571,女子登録情報!$A$2:$H$2000,5,0),"")</f>
        <v/>
      </c>
      <c r="J571" s="53"/>
      <c r="L571" s="55"/>
    </row>
    <row r="572" spans="1:12" s="17" customFormat="1" ht="18.75" hidden="1">
      <c r="A572" s="4"/>
      <c r="B572" s="444"/>
      <c r="C572" s="439"/>
      <c r="D572" s="439"/>
      <c r="E572" s="422"/>
      <c r="F572" s="480"/>
      <c r="G572" s="439"/>
      <c r="H572" s="439"/>
      <c r="I572" s="427"/>
      <c r="J572" s="53"/>
      <c r="L572" s="55"/>
    </row>
    <row r="573" spans="1:12" s="17" customFormat="1" ht="18.75" hidden="1">
      <c r="A573" s="4"/>
      <c r="B573" s="487">
        <v>3</v>
      </c>
      <c r="C573" s="488"/>
      <c r="D573" s="488" t="str">
        <f>IF(C573,VLOOKUP(C573,女子登録情報!$A$2:$H$2000,2,0),"")</f>
        <v/>
      </c>
      <c r="E573" s="419" t="str">
        <f>IF(C573&gt;0,VLOOKUP(C573,女子登録情報!$A$2:$H$2000,3,0),"")</f>
        <v/>
      </c>
      <c r="F573" s="489"/>
      <c r="G573" s="488" t="str">
        <f>IF(C573&gt;0,VLOOKUP(C573,女子登録情報!$A$2:$H$2000,4,0),"")</f>
        <v/>
      </c>
      <c r="H573" s="488" t="str">
        <f>IF(C573&gt;0,VLOOKUP(C573,女子登録情報!$A$2:$H$2000,8,0),"")</f>
        <v/>
      </c>
      <c r="I573" s="449" t="str">
        <f>IF(C573&gt;0,VLOOKUP(C573,女子登録情報!$A$2:$H$2000,5,0),"")</f>
        <v/>
      </c>
      <c r="J573" s="53"/>
      <c r="L573" s="55"/>
    </row>
    <row r="574" spans="1:12" s="17" customFormat="1" ht="18.75" hidden="1">
      <c r="A574" s="4"/>
      <c r="B574" s="444"/>
      <c r="C574" s="439"/>
      <c r="D574" s="439"/>
      <c r="E574" s="422"/>
      <c r="F574" s="480"/>
      <c r="G574" s="439"/>
      <c r="H574" s="439"/>
      <c r="I574" s="427"/>
      <c r="J574" s="53"/>
      <c r="L574" s="55"/>
    </row>
    <row r="575" spans="1:12" s="17" customFormat="1" ht="18.75" hidden="1">
      <c r="A575" s="4"/>
      <c r="B575" s="487">
        <v>4</v>
      </c>
      <c r="C575" s="488"/>
      <c r="D575" s="488" t="str">
        <f>IF(C575,VLOOKUP(C575,女子登録情報!$A$2:$H$2000,2,0),"")</f>
        <v/>
      </c>
      <c r="E575" s="419" t="str">
        <f>IF(C575&gt;0,VLOOKUP(C575,女子登録情報!$A$2:$H$2000,3,0),"")</f>
        <v/>
      </c>
      <c r="F575" s="489"/>
      <c r="G575" s="488" t="str">
        <f>IF(C575&gt;0,VLOOKUP(C575,女子登録情報!$A$2:$H$2000,4,0),"")</f>
        <v/>
      </c>
      <c r="H575" s="488" t="str">
        <f>IF(C575&gt;0,VLOOKUP(C575,女子登録情報!$A$2:$H$2000,8,0),"")</f>
        <v/>
      </c>
      <c r="I575" s="449" t="str">
        <f>IF(C575&gt;0,VLOOKUP(C575,女子登録情報!$A$2:$H$2000,5,0),"")</f>
        <v/>
      </c>
      <c r="J575" s="53"/>
      <c r="L575" s="55"/>
    </row>
    <row r="576" spans="1:12" s="17" customFormat="1" ht="18.75" hidden="1">
      <c r="A576" s="4"/>
      <c r="B576" s="444"/>
      <c r="C576" s="439"/>
      <c r="D576" s="439"/>
      <c r="E576" s="422"/>
      <c r="F576" s="480"/>
      <c r="G576" s="439"/>
      <c r="H576" s="439"/>
      <c r="I576" s="427"/>
      <c r="J576" s="53"/>
      <c r="L576" s="55"/>
    </row>
    <row r="577" spans="1:12" s="17" customFormat="1" ht="18.75" hidden="1">
      <c r="A577" s="4"/>
      <c r="B577" s="487">
        <v>5</v>
      </c>
      <c r="C577" s="488"/>
      <c r="D577" s="488" t="str">
        <f>IF(C577,VLOOKUP(C577,女子登録情報!$A$2:$H$2000,2,0),"")</f>
        <v/>
      </c>
      <c r="E577" s="419" t="str">
        <f>IF(C577&gt;0,VLOOKUP(C577,女子登録情報!$A$2:$H$2000,3,0),"")</f>
        <v/>
      </c>
      <c r="F577" s="489"/>
      <c r="G577" s="488" t="str">
        <f>IF(C577&gt;0,VLOOKUP(C577,女子登録情報!$A$2:$H$2000,4,0),"")</f>
        <v/>
      </c>
      <c r="H577" s="488" t="str">
        <f>IF(C577&gt;0,VLOOKUP(C577,女子登録情報!$A$2:$H$2000,8,0),"")</f>
        <v/>
      </c>
      <c r="I577" s="449" t="str">
        <f>IF(C577&gt;0,VLOOKUP(C577,女子登録情報!$A$2:$H$2000,5,0),"")</f>
        <v/>
      </c>
      <c r="J577" s="53"/>
      <c r="L577" s="55"/>
    </row>
    <row r="578" spans="1:12" s="17" customFormat="1" ht="18.75" hidden="1">
      <c r="A578" s="4"/>
      <c r="B578" s="444"/>
      <c r="C578" s="439"/>
      <c r="D578" s="439"/>
      <c r="E578" s="422"/>
      <c r="F578" s="480"/>
      <c r="G578" s="439"/>
      <c r="H578" s="439"/>
      <c r="I578" s="427"/>
      <c r="J578" s="53"/>
      <c r="L578" s="55"/>
    </row>
    <row r="579" spans="1:12" s="17" customFormat="1" ht="18.75" hidden="1">
      <c r="A579" s="4"/>
      <c r="B579" s="487">
        <v>6</v>
      </c>
      <c r="C579" s="488"/>
      <c r="D579" s="488" t="str">
        <f>IF(C579,VLOOKUP(C579,女子登録情報!$A$2:$H$2000,2,0),"")</f>
        <v/>
      </c>
      <c r="E579" s="419" t="str">
        <f>IF(C579&gt;0,VLOOKUP(C579,女子登録情報!$A$2:$H$2000,3,0),"")</f>
        <v/>
      </c>
      <c r="F579" s="489"/>
      <c r="G579" s="488" t="str">
        <f>IF(C579&gt;0,VLOOKUP(C579,女子登録情報!$A$2:$H$2000,4,0),"")</f>
        <v/>
      </c>
      <c r="H579" s="488" t="str">
        <f>IF(C579&gt;0,VLOOKUP(C579,女子登録情報!$A$2:$H$2000,8,0),"")</f>
        <v/>
      </c>
      <c r="I579" s="449" t="str">
        <f>IF(C579&gt;0,VLOOKUP(C579,女子登録情報!$A$2:$H$2000,5,0),"")</f>
        <v/>
      </c>
      <c r="J579" s="53"/>
      <c r="L579" s="55"/>
    </row>
    <row r="580" spans="1:12" s="17" customFormat="1" ht="19.5" hidden="1" thickBot="1">
      <c r="A580" s="4"/>
      <c r="B580" s="490"/>
      <c r="C580" s="470"/>
      <c r="D580" s="470"/>
      <c r="E580" s="491"/>
      <c r="F580" s="492"/>
      <c r="G580" s="470"/>
      <c r="H580" s="470"/>
      <c r="I580" s="450"/>
      <c r="J580" s="53"/>
      <c r="L580" s="55"/>
    </row>
    <row r="581" spans="1:12" s="17" customFormat="1" ht="18.75" hidden="1">
      <c r="A581" s="4"/>
      <c r="B581" s="460" t="s">
        <v>1239</v>
      </c>
      <c r="C581" s="461"/>
      <c r="D581" s="461"/>
      <c r="E581" s="461"/>
      <c r="F581" s="461"/>
      <c r="G581" s="461"/>
      <c r="H581" s="461"/>
      <c r="I581" s="462"/>
      <c r="J581" s="53"/>
      <c r="L581" s="55"/>
    </row>
    <row r="582" spans="1:12" s="17" customFormat="1" ht="18.75" hidden="1">
      <c r="A582" s="4"/>
      <c r="B582" s="463"/>
      <c r="C582" s="464"/>
      <c r="D582" s="464"/>
      <c r="E582" s="464"/>
      <c r="F582" s="464"/>
      <c r="G582" s="464"/>
      <c r="H582" s="464"/>
      <c r="I582" s="465"/>
      <c r="J582" s="53"/>
      <c r="L582" s="55"/>
    </row>
    <row r="583" spans="1:12" s="17" customFormat="1" ht="19.5" hidden="1" thickBot="1">
      <c r="A583" s="4"/>
      <c r="B583" s="466"/>
      <c r="C583" s="467"/>
      <c r="D583" s="467"/>
      <c r="E583" s="467"/>
      <c r="F583" s="467"/>
      <c r="G583" s="467"/>
      <c r="H583" s="467"/>
      <c r="I583" s="468"/>
      <c r="J583" s="53"/>
      <c r="L583" s="55"/>
    </row>
    <row r="584" spans="1:12" s="17" customFormat="1" ht="18.75" hidden="1">
      <c r="A584" s="54"/>
      <c r="B584" s="54"/>
      <c r="C584" s="54"/>
      <c r="D584" s="54"/>
      <c r="E584" s="54"/>
      <c r="F584" s="54"/>
      <c r="G584" s="54"/>
      <c r="H584" s="54"/>
      <c r="I584" s="54"/>
      <c r="J584" s="59"/>
      <c r="L584" s="55"/>
    </row>
    <row r="585" spans="1:12" s="17" customFormat="1">
      <c r="A585" s="55"/>
      <c r="B585" s="55"/>
      <c r="C585" s="55"/>
      <c r="D585" s="55"/>
      <c r="E585" s="55"/>
      <c r="F585" s="55"/>
      <c r="G585" s="55"/>
      <c r="H585" s="55"/>
      <c r="I585" s="55"/>
      <c r="J585" s="60"/>
      <c r="L585" s="55"/>
    </row>
  </sheetData>
  <sheetProtection password="E027" sheet="1" objects="1" scenarios="1"/>
  <mergeCells count="1177">
    <mergeCell ref="N24:N25"/>
    <mergeCell ref="N26:N27"/>
    <mergeCell ref="N28:N29"/>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A1:J3"/>
    <mergeCell ref="B6:I7"/>
    <mergeCell ref="B8:C8"/>
    <mergeCell ref="D8:H8"/>
    <mergeCell ref="B9:C10"/>
    <mergeCell ref="D9:H10"/>
    <mergeCell ref="I9:I10"/>
    <mergeCell ref="B4:C4"/>
    <mergeCell ref="E4:I4"/>
    <mergeCell ref="B5:C5"/>
    <mergeCell ref="E5:I5"/>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V18:V19"/>
    <mergeCell ref="V20:V21"/>
    <mergeCell ref="V22:V23"/>
    <mergeCell ref="V24:V25"/>
    <mergeCell ref="V26:V27"/>
    <mergeCell ref="V28:V29"/>
    <mergeCell ref="E15:I15"/>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I22:I23"/>
    <mergeCell ref="B20:B21"/>
    <mergeCell ref="C20:C21"/>
    <mergeCell ref="D20:D21"/>
    <mergeCell ref="E20:F21"/>
    <mergeCell ref="G20:G21"/>
    <mergeCell ref="H20:H21"/>
    <mergeCell ref="N18:N19"/>
    <mergeCell ref="N20:N21"/>
    <mergeCell ref="N22:N23"/>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 type="list" allowBlank="1" showInputMessage="1" showErrorMessage="1">
          <x14:formula1>
            <xm:f>男子登録情報!$M$2</xm:f>
          </x14:formula1>
          <xm:sqref>I9:I10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33CC"/>
  </sheetPr>
  <dimension ref="A1:AA585"/>
  <sheetViews>
    <sheetView zoomScaleNormal="100" workbookViewId="0">
      <selection activeCell="B16" sqref="B16:I16"/>
    </sheetView>
  </sheetViews>
  <sheetFormatPr defaultRowHeight="13.5"/>
  <cols>
    <col min="1" max="1" width="10.625" style="55" customWidth="1"/>
    <col min="2" max="2" width="5.125" style="55" bestFit="1" customWidth="1"/>
    <col min="3" max="3" width="11" style="55" customWidth="1"/>
    <col min="4" max="4" width="0.125" style="55" customWidth="1"/>
    <col min="5" max="6" width="15.625" style="55" customWidth="1"/>
    <col min="7" max="7" width="30.625" style="55" customWidth="1"/>
    <col min="8" max="8" width="11.375" style="55" customWidth="1"/>
    <col min="9" max="9" width="12.125" style="55" customWidth="1"/>
    <col min="10" max="10" width="10.625" style="60" customWidth="1"/>
    <col min="11" max="11" width="9" style="17" hidden="1" customWidth="1"/>
    <col min="12" max="12" width="9" style="55" hidden="1" customWidth="1"/>
    <col min="13" max="23" width="9" style="17" hidden="1" customWidth="1"/>
    <col min="24" max="26" width="9" style="17" customWidth="1"/>
    <col min="27" max="27" width="9" style="17"/>
  </cols>
  <sheetData>
    <row r="1" spans="1:22" s="17" customFormat="1" ht="13.5" customHeight="1">
      <c r="A1" s="497" t="str">
        <f>CONCATENATE('加盟校情報&amp;大会設定'!G5,'加盟校情報&amp;大会設定'!H5,'加盟校情報&amp;大会設定'!I5,'加盟校情報&amp;大会設定'!J5)&amp;"　様式Ⅱ(女子4×400mR)個票"</f>
        <v>第45回東海学生陸上競技秋季選手権大会　様式Ⅱ(女子4×400mR)個票</v>
      </c>
      <c r="B1" s="497"/>
      <c r="C1" s="497"/>
      <c r="D1" s="497"/>
      <c r="E1" s="497"/>
      <c r="F1" s="497"/>
      <c r="G1" s="497"/>
      <c r="H1" s="497"/>
      <c r="I1" s="497"/>
      <c r="J1" s="497"/>
      <c r="L1" s="55"/>
    </row>
    <row r="2" spans="1:22" s="17" customFormat="1" ht="13.5" customHeight="1">
      <c r="A2" s="497"/>
      <c r="B2" s="497"/>
      <c r="C2" s="497"/>
      <c r="D2" s="497"/>
      <c r="E2" s="497"/>
      <c r="F2" s="497"/>
      <c r="G2" s="497"/>
      <c r="H2" s="497"/>
      <c r="I2" s="497"/>
      <c r="J2" s="497"/>
      <c r="L2" s="55"/>
    </row>
    <row r="3" spans="1:22" s="17" customFormat="1" ht="13.5" customHeight="1" thickBot="1">
      <c r="A3" s="497"/>
      <c r="B3" s="497"/>
      <c r="C3" s="497"/>
      <c r="D3" s="497"/>
      <c r="E3" s="497"/>
      <c r="F3" s="497"/>
      <c r="G3" s="497"/>
      <c r="H3" s="497"/>
      <c r="I3" s="497"/>
      <c r="J3" s="497"/>
      <c r="L3" s="55"/>
    </row>
    <row r="4" spans="1:22" s="17" customFormat="1" ht="35.25" customHeight="1" thickBot="1">
      <c r="A4" s="4"/>
      <c r="B4" s="402" t="s">
        <v>6410</v>
      </c>
      <c r="C4" s="403"/>
      <c r="D4" s="223"/>
      <c r="E4" s="457" t="s">
        <v>6415</v>
      </c>
      <c r="F4" s="458"/>
      <c r="G4" s="458"/>
      <c r="H4" s="458"/>
      <c r="I4" s="459"/>
      <c r="J4" s="52"/>
      <c r="L4" s="55"/>
      <c r="M4" s="193" t="s">
        <v>25</v>
      </c>
      <c r="N4" s="196" t="s">
        <v>6375</v>
      </c>
      <c r="O4" s="196" t="s">
        <v>6379</v>
      </c>
      <c r="P4" s="196" t="s">
        <v>6382</v>
      </c>
      <c r="Q4" s="196"/>
      <c r="R4" s="196"/>
      <c r="S4" s="196"/>
      <c r="T4" s="196"/>
      <c r="V4" s="17" t="s">
        <v>6411</v>
      </c>
    </row>
    <row r="5" spans="1:22" s="17" customFormat="1" ht="39.75" customHeight="1" thickBot="1">
      <c r="A5" s="4"/>
      <c r="B5" s="402" t="s">
        <v>6373</v>
      </c>
      <c r="C5" s="403"/>
      <c r="D5" s="80"/>
      <c r="E5" s="404" t="str">
        <f>IF(COUNTIF($M$5:$CC$5,1)&gt;0,HLOOKUP(1,$M$5:$CC$6,2,FALSE),"")</f>
        <v/>
      </c>
      <c r="F5" s="404"/>
      <c r="G5" s="404"/>
      <c r="H5" s="404"/>
      <c r="I5" s="403"/>
      <c r="J5" s="57" t="s">
        <v>1255</v>
      </c>
      <c r="L5" s="55"/>
      <c r="M5" s="193" t="str">
        <f>IF(M7&gt;0,1,"")</f>
        <v/>
      </c>
      <c r="N5" s="193" t="str">
        <f>IF(N7&gt;1,1,"")</f>
        <v/>
      </c>
      <c r="O5" s="193" t="str">
        <f>IF(O7&gt;0,1,"")</f>
        <v/>
      </c>
      <c r="P5" s="193" t="str">
        <f t="shared" ref="P5:V5" si="0">IF(P7&gt;0,1,"")</f>
        <v/>
      </c>
      <c r="Q5" s="193" t="str">
        <f t="shared" si="0"/>
        <v/>
      </c>
      <c r="R5" s="193" t="str">
        <f t="shared" si="0"/>
        <v/>
      </c>
      <c r="S5" s="193" t="str">
        <f t="shared" si="0"/>
        <v/>
      </c>
      <c r="T5" s="193" t="str">
        <f t="shared" si="0"/>
        <v/>
      </c>
      <c r="U5" s="193" t="str">
        <f t="shared" si="0"/>
        <v/>
      </c>
      <c r="V5" s="193" t="str">
        <f t="shared" si="0"/>
        <v/>
      </c>
    </row>
    <row r="6" spans="1:22" s="17" customFormat="1" ht="18.75" customHeight="1">
      <c r="A6" s="4"/>
      <c r="B6" s="498" t="str">
        <f>CONCATENATE('加盟校情報&amp;大会設定'!$G$5,'加盟校情報&amp;大会設定'!$H$5,'加盟校情報&amp;大会設定'!$I$5,'加盟校情報&amp;大会設定'!$J$5,)&amp;"　女子4×400mR"</f>
        <v>第45回東海学生陸上競技秋季選手権大会　女子4×400mR</v>
      </c>
      <c r="C6" s="499"/>
      <c r="D6" s="499"/>
      <c r="E6" s="499"/>
      <c r="F6" s="499"/>
      <c r="G6" s="499"/>
      <c r="H6" s="499"/>
      <c r="I6" s="500"/>
      <c r="J6" s="53"/>
      <c r="L6" s="55"/>
      <c r="M6" s="193" t="s">
        <v>6405</v>
      </c>
      <c r="N6" s="196" t="s">
        <v>6380</v>
      </c>
      <c r="O6" s="196" t="s">
        <v>6381</v>
      </c>
      <c r="P6" s="202" t="s">
        <v>6385</v>
      </c>
      <c r="Q6" s="202" t="s">
        <v>6385</v>
      </c>
      <c r="R6" s="202" t="s">
        <v>6385</v>
      </c>
      <c r="S6" s="202" t="s">
        <v>6385</v>
      </c>
      <c r="T6" s="202" t="s">
        <v>6385</v>
      </c>
      <c r="U6" s="202" t="s">
        <v>6385</v>
      </c>
      <c r="V6" s="17" t="s">
        <v>6413</v>
      </c>
    </row>
    <row r="7" spans="1:22" s="17" customFormat="1" ht="19.5" customHeight="1" thickBot="1">
      <c r="A7" s="4"/>
      <c r="B7" s="501"/>
      <c r="C7" s="502"/>
      <c r="D7" s="502"/>
      <c r="E7" s="502"/>
      <c r="F7" s="502"/>
      <c r="G7" s="502"/>
      <c r="H7" s="502"/>
      <c r="I7" s="503"/>
      <c r="J7" s="53"/>
      <c r="L7" s="55">
        <f>COUNTA(C18,C47,C76,C105,C134,C163,C192,C221,C250,C279,C308,C337,C366,C395,C424,C453,C482,C511,C540,C569)</f>
        <v>0</v>
      </c>
      <c r="M7" s="193">
        <f>MAX(M8:M458)</f>
        <v>0</v>
      </c>
      <c r="N7" s="193">
        <f>MAX(N9:N458)</f>
        <v>0</v>
      </c>
      <c r="O7" s="193">
        <f>MAX(O8:O458)</f>
        <v>0</v>
      </c>
      <c r="P7" s="193">
        <f t="shared" ref="P7:V7" si="1">MAX(P8:P458)</f>
        <v>0</v>
      </c>
      <c r="Q7" s="193">
        <f t="shared" si="1"/>
        <v>0</v>
      </c>
      <c r="R7" s="193">
        <f t="shared" si="1"/>
        <v>0</v>
      </c>
      <c r="S7" s="193">
        <f t="shared" si="1"/>
        <v>0</v>
      </c>
      <c r="T7" s="193">
        <f t="shared" si="1"/>
        <v>0</v>
      </c>
      <c r="U7" s="193">
        <f t="shared" si="1"/>
        <v>0</v>
      </c>
      <c r="V7" s="193">
        <f t="shared" si="1"/>
        <v>0</v>
      </c>
    </row>
    <row r="8" spans="1:22" s="17" customFormat="1" ht="18.75">
      <c r="A8" s="4"/>
      <c r="B8" s="408" t="s">
        <v>1243</v>
      </c>
      <c r="C8" s="409"/>
      <c r="D8" s="446" t="str">
        <f>IF(基本情報登録!$D$6&gt;0,基本情報登録!$D$6,"")</f>
        <v/>
      </c>
      <c r="E8" s="447"/>
      <c r="F8" s="447"/>
      <c r="G8" s="447"/>
      <c r="H8" s="448"/>
      <c r="I8" s="50" t="s">
        <v>1277</v>
      </c>
      <c r="J8" s="53"/>
      <c r="L8" s="55"/>
      <c r="M8" s="196" t="str">
        <f>IF(E15="","",IF(AND(E15&gt;20170100,E15&lt;20180917),"",1))</f>
        <v/>
      </c>
      <c r="N8" s="196"/>
      <c r="O8" s="196" t="str">
        <f>IF(C18="","",IF(AND(COUNTA(C18:C29)&gt;3,COUNTA(C18:C29)&lt;7),0,1))</f>
        <v/>
      </c>
      <c r="P8" s="196" t="s">
        <v>6402</v>
      </c>
      <c r="Q8" s="196" t="s">
        <v>6403</v>
      </c>
      <c r="R8" s="196" t="s">
        <v>6384</v>
      </c>
      <c r="S8" s="196" t="s">
        <v>6398</v>
      </c>
      <c r="T8" s="196" t="s">
        <v>6401</v>
      </c>
      <c r="U8" s="196" t="s">
        <v>6400</v>
      </c>
    </row>
    <row r="9" spans="1:22" s="17" customFormat="1" ht="18.75" customHeight="1">
      <c r="A9" s="4"/>
      <c r="B9" s="436" t="s">
        <v>1</v>
      </c>
      <c r="C9" s="437"/>
      <c r="D9" s="451" t="str">
        <f>IF(基本情報登録!$D$8&gt;0,基本情報登録!$D$8,"")</f>
        <v/>
      </c>
      <c r="E9" s="452"/>
      <c r="F9" s="452"/>
      <c r="G9" s="452"/>
      <c r="H9" s="453"/>
      <c r="I9" s="449" t="s">
        <v>5243</v>
      </c>
      <c r="J9" s="53"/>
      <c r="L9" s="55"/>
      <c r="M9" s="193"/>
      <c r="N9" s="196"/>
      <c r="O9" s="196"/>
      <c r="P9" s="196">
        <f>COUNTIF($D$11,P8)</f>
        <v>0</v>
      </c>
      <c r="Q9" s="196">
        <f>COUNTIF($D$11,Q8)</f>
        <v>0</v>
      </c>
      <c r="R9" s="196">
        <f>COUNTIF($D$11,R8)</f>
        <v>0</v>
      </c>
      <c r="S9" s="196">
        <f>COUNTIF($D$11,S8)</f>
        <v>0</v>
      </c>
      <c r="T9" s="196">
        <f t="shared" ref="T9:U9" si="2">COUNTIF($D$11,T8)</f>
        <v>0</v>
      </c>
      <c r="U9" s="196">
        <f t="shared" si="2"/>
        <v>0</v>
      </c>
    </row>
    <row r="10" spans="1:22" s="17" customFormat="1" ht="19.5" customHeight="1" thickBot="1">
      <c r="A10" s="4"/>
      <c r="B10" s="425"/>
      <c r="C10" s="426"/>
      <c r="D10" s="454"/>
      <c r="E10" s="455"/>
      <c r="F10" s="455"/>
      <c r="G10" s="455"/>
      <c r="H10" s="456"/>
      <c r="I10" s="450"/>
      <c r="J10" s="53"/>
      <c r="L10" s="55"/>
      <c r="M10" s="193"/>
      <c r="N10" s="196"/>
      <c r="O10" s="196"/>
      <c r="P10" s="196"/>
      <c r="Q10" s="196"/>
      <c r="R10" s="196"/>
      <c r="S10" s="196"/>
      <c r="T10" s="196"/>
    </row>
    <row r="11" spans="1:22" s="17" customFormat="1" ht="18.75">
      <c r="A11" s="4"/>
      <c r="B11" s="408" t="s">
        <v>6404</v>
      </c>
      <c r="C11" s="409"/>
      <c r="D11" s="410"/>
      <c r="E11" s="411"/>
      <c r="F11" s="411"/>
      <c r="G11" s="411"/>
      <c r="H11" s="411"/>
      <c r="I11" s="412"/>
      <c r="J11" s="53"/>
      <c r="L11" s="55"/>
      <c r="M11" s="195"/>
      <c r="N11" s="196"/>
      <c r="O11" s="196"/>
      <c r="P11" s="196"/>
      <c r="Q11" s="196"/>
      <c r="R11" s="196"/>
      <c r="S11" s="196"/>
      <c r="T11" s="196"/>
    </row>
    <row r="12" spans="1:22" s="17" customFormat="1" ht="18.75" hidden="1" customHeight="1">
      <c r="A12" s="4"/>
      <c r="B12" s="43"/>
      <c r="C12" s="44"/>
      <c r="D12" s="45"/>
      <c r="E12" s="413" t="str">
        <f>TEXT(D11,"00000")</f>
        <v>00000</v>
      </c>
      <c r="F12" s="413"/>
      <c r="G12" s="413"/>
      <c r="H12" s="413"/>
      <c r="I12" s="414"/>
      <c r="J12" s="53"/>
      <c r="L12" s="55"/>
      <c r="M12" s="195"/>
      <c r="N12" s="196"/>
      <c r="O12" s="196"/>
      <c r="P12" s="196"/>
      <c r="Q12" s="196"/>
      <c r="R12" s="196"/>
      <c r="S12" s="196"/>
      <c r="T12" s="196"/>
    </row>
    <row r="13" spans="1:22" s="17" customFormat="1" ht="18.75" customHeight="1">
      <c r="A13" s="4"/>
      <c r="B13" s="415" t="s">
        <v>26</v>
      </c>
      <c r="C13" s="416"/>
      <c r="D13" s="419"/>
      <c r="E13" s="420"/>
      <c r="F13" s="420"/>
      <c r="G13" s="420"/>
      <c r="H13" s="420"/>
      <c r="I13" s="421"/>
      <c r="J13" s="53"/>
      <c r="L13" s="55"/>
      <c r="M13" s="195"/>
      <c r="N13" s="196"/>
      <c r="O13" s="196"/>
      <c r="P13" s="196"/>
      <c r="Q13" s="196"/>
      <c r="R13" s="196"/>
      <c r="S13" s="196"/>
      <c r="T13" s="196"/>
    </row>
    <row r="14" spans="1:22" s="17" customFormat="1" ht="18.75" customHeight="1">
      <c r="A14" s="4"/>
      <c r="B14" s="417"/>
      <c r="C14" s="418"/>
      <c r="D14" s="422"/>
      <c r="E14" s="423"/>
      <c r="F14" s="423"/>
      <c r="G14" s="423"/>
      <c r="H14" s="423"/>
      <c r="I14" s="424"/>
      <c r="J14" s="53"/>
      <c r="L14" s="55"/>
      <c r="M14" s="196"/>
      <c r="N14" s="196"/>
      <c r="O14" s="196"/>
      <c r="P14" s="196"/>
      <c r="Q14" s="196"/>
      <c r="R14" s="196"/>
      <c r="S14" s="196"/>
      <c r="T14" s="196"/>
    </row>
    <row r="15" spans="1:22" s="17" customFormat="1" ht="19.5" thickBot="1">
      <c r="A15" s="4"/>
      <c r="B15" s="425" t="s">
        <v>25</v>
      </c>
      <c r="C15" s="426"/>
      <c r="D15" s="228"/>
      <c r="E15" s="504"/>
      <c r="F15" s="505"/>
      <c r="G15" s="505"/>
      <c r="H15" s="505"/>
      <c r="I15" s="506"/>
      <c r="J15" s="53"/>
      <c r="L15" s="55"/>
      <c r="M15" s="196"/>
      <c r="N15" s="196"/>
      <c r="O15" s="196"/>
      <c r="P15" s="196"/>
      <c r="Q15" s="196"/>
      <c r="R15" s="196"/>
      <c r="S15" s="196"/>
      <c r="T15" s="196"/>
    </row>
    <row r="16" spans="1:22" s="17" customFormat="1" ht="18.75">
      <c r="A16" s="4"/>
      <c r="B16" s="440" t="s">
        <v>1236</v>
      </c>
      <c r="C16" s="441"/>
      <c r="D16" s="441"/>
      <c r="E16" s="441"/>
      <c r="F16" s="441"/>
      <c r="G16" s="441"/>
      <c r="H16" s="441"/>
      <c r="I16" s="442"/>
      <c r="J16" s="53"/>
      <c r="L16" s="55"/>
      <c r="M16" s="196"/>
      <c r="N16" s="196"/>
      <c r="O16" s="196"/>
      <c r="P16" s="196"/>
      <c r="Q16" s="196"/>
      <c r="R16" s="196"/>
      <c r="S16" s="196"/>
      <c r="T16" s="196"/>
      <c r="V16" s="222"/>
    </row>
    <row r="17" spans="1:22" s="17" customFormat="1" ht="19.5" thickBot="1">
      <c r="A17" s="4"/>
      <c r="B17" s="46" t="s">
        <v>1240</v>
      </c>
      <c r="C17" s="47" t="s">
        <v>16</v>
      </c>
      <c r="D17" s="47" t="s">
        <v>1241</v>
      </c>
      <c r="E17" s="443" t="s">
        <v>1237</v>
      </c>
      <c r="F17" s="443"/>
      <c r="G17" s="47" t="s">
        <v>1242</v>
      </c>
      <c r="H17" s="47" t="s">
        <v>47</v>
      </c>
      <c r="I17" s="48" t="s">
        <v>1238</v>
      </c>
      <c r="J17" s="53"/>
      <c r="L17" s="55"/>
      <c r="M17" s="196"/>
      <c r="N17" s="196"/>
      <c r="O17" s="196"/>
      <c r="P17" s="196"/>
      <c r="Q17" s="196"/>
      <c r="R17" s="196"/>
      <c r="S17" s="196"/>
      <c r="T17" s="196"/>
      <c r="V17" s="222"/>
    </row>
    <row r="18" spans="1:22" s="17" customFormat="1" ht="19.5" customHeight="1" thickTop="1">
      <c r="A18" s="4"/>
      <c r="B18" s="444">
        <v>1</v>
      </c>
      <c r="C18" s="439"/>
      <c r="D18" s="439" t="str">
        <f>IF(C18&gt;0,VLOOKUP(C18,女子登録情報!$A$2:$H$2000,2,0),"")</f>
        <v/>
      </c>
      <c r="E18" s="439" t="str">
        <f>IF(C18&gt;0,VLOOKUP(C18,女子登録情報!$A$2:$H$2000,3,0),"")</f>
        <v/>
      </c>
      <c r="F18" s="439"/>
      <c r="G18" s="445" t="str">
        <f>IF(C18&gt;0,VLOOKUP(C18,女子登録情報!$A$2:$H$2000,4,0),"")</f>
        <v/>
      </c>
      <c r="H18" s="439" t="str">
        <f>IF(C18&gt;0,VLOOKUP(C18,女子登録情報!$A$2:$H$2000,8,0),"")</f>
        <v/>
      </c>
      <c r="I18" s="427" t="str">
        <f>IF(C18&gt;0,VLOOKUP(C18,女子登録情報!$A$2:$H$2000,5,0),"")</f>
        <v/>
      </c>
      <c r="J18" s="53"/>
      <c r="L18" s="55"/>
      <c r="M18" s="196"/>
      <c r="N18" s="494">
        <f>COUNTIF($C$18:C18,C18)</f>
        <v>0</v>
      </c>
      <c r="O18" s="196"/>
      <c r="P18" s="196"/>
      <c r="Q18" s="196"/>
      <c r="R18" s="196"/>
      <c r="S18" s="196"/>
      <c r="T18" s="196"/>
      <c r="V18" s="405" t="str">
        <f>IF(C18="","",IF(COUNTIF('様式Ⅰ(女子)'!$C$14:$C$463,'様式Ⅱ(女子4×400mR)'!C18)&gt;0,"",1))</f>
        <v/>
      </c>
    </row>
    <row r="19" spans="1:22" s="17" customFormat="1" ht="18.75" customHeight="1">
      <c r="A19" s="4"/>
      <c r="B19" s="438"/>
      <c r="C19" s="233"/>
      <c r="D19" s="233"/>
      <c r="E19" s="233"/>
      <c r="F19" s="233"/>
      <c r="G19" s="445"/>
      <c r="H19" s="233"/>
      <c r="I19" s="246"/>
      <c r="J19" s="53"/>
      <c r="L19" s="55"/>
      <c r="M19" s="196"/>
      <c r="N19" s="495"/>
      <c r="O19" s="196"/>
      <c r="P19" s="196"/>
      <c r="Q19" s="196"/>
      <c r="R19" s="196"/>
      <c r="S19" s="196"/>
      <c r="T19" s="196"/>
      <c r="V19" s="405"/>
    </row>
    <row r="20" spans="1:22" s="17" customFormat="1" ht="18.75" customHeight="1">
      <c r="A20" s="4"/>
      <c r="B20" s="438">
        <v>2</v>
      </c>
      <c r="C20" s="233"/>
      <c r="D20" s="439" t="str">
        <f>IF(C20,VLOOKUP(C20,女子登録情報!$A$2:$H$2000,2,0),"")</f>
        <v/>
      </c>
      <c r="E20" s="439" t="str">
        <f>IF(C20&gt;0,VLOOKUP(C20,女子登録情報!$A$2:$H$2000,3,0),"")</f>
        <v/>
      </c>
      <c r="F20" s="439"/>
      <c r="G20" s="233" t="str">
        <f>IF(C20&gt;0,VLOOKUP(C20,女子登録情報!$A$2:$H$2000,4,0),"")</f>
        <v/>
      </c>
      <c r="H20" s="233" t="str">
        <f>IF(C20&gt;0,VLOOKUP(C20,女子登録情報!$A$2:$H$2000,8,0),"")</f>
        <v/>
      </c>
      <c r="I20" s="246" t="str">
        <f>IF(C20&gt;0,VLOOKUP(C20,女子登録情報!$A$2:$H$2000,5,0),"")</f>
        <v/>
      </c>
      <c r="J20" s="53"/>
      <c r="L20" s="55"/>
      <c r="M20" s="196"/>
      <c r="N20" s="494">
        <f>COUNTIF($C$18:C20,C20)</f>
        <v>0</v>
      </c>
      <c r="O20" s="196"/>
      <c r="P20" s="196"/>
      <c r="Q20" s="196"/>
      <c r="R20" s="196"/>
      <c r="S20" s="196"/>
      <c r="T20" s="196"/>
      <c r="V20" s="405" t="str">
        <f>IF(C20="","",IF(COUNTIF('様式Ⅰ(女子)'!$C$14:$C$463,'様式Ⅱ(女子4×400mR)'!C20)&gt;0,"",1))</f>
        <v/>
      </c>
    </row>
    <row r="21" spans="1:22" s="17" customFormat="1" ht="18.75" customHeight="1">
      <c r="A21" s="4"/>
      <c r="B21" s="438"/>
      <c r="C21" s="233"/>
      <c r="D21" s="233"/>
      <c r="E21" s="233"/>
      <c r="F21" s="233"/>
      <c r="G21" s="233"/>
      <c r="H21" s="233"/>
      <c r="I21" s="246"/>
      <c r="J21" s="53"/>
      <c r="L21" s="55"/>
      <c r="M21" s="196"/>
      <c r="N21" s="495"/>
      <c r="O21" s="196"/>
      <c r="P21" s="196"/>
      <c r="Q21" s="196"/>
      <c r="R21" s="196"/>
      <c r="S21" s="196"/>
      <c r="T21" s="196"/>
      <c r="V21" s="405"/>
    </row>
    <row r="22" spans="1:22" s="17" customFormat="1" ht="18.75" customHeight="1">
      <c r="A22" s="4"/>
      <c r="B22" s="438">
        <v>3</v>
      </c>
      <c r="C22" s="233"/>
      <c r="D22" s="439" t="str">
        <f>IF(C22,VLOOKUP(C22,女子登録情報!$A$2:$H$2000,2,0),"")</f>
        <v/>
      </c>
      <c r="E22" s="439" t="str">
        <f>IF(C22&gt;0,VLOOKUP(C22,女子登録情報!$A$2:$H$2000,3,0),"")</f>
        <v/>
      </c>
      <c r="F22" s="439"/>
      <c r="G22" s="233" t="str">
        <f>IF(C22&gt;0,VLOOKUP(C22,女子登録情報!$A$2:$H$2000,4,0),"")</f>
        <v/>
      </c>
      <c r="H22" s="233" t="str">
        <f>IF(C22&gt;0,VLOOKUP(C22,女子登録情報!$A$2:$H$2000,8,0),"")</f>
        <v/>
      </c>
      <c r="I22" s="246" t="str">
        <f>IF(C22&gt;0,VLOOKUP(C22,女子登録情報!$A$2:$H$2000,5,0),"")</f>
        <v/>
      </c>
      <c r="J22" s="53"/>
      <c r="L22" s="55"/>
      <c r="M22" s="196"/>
      <c r="N22" s="494">
        <f>COUNTIF($C$18:C22,C22)</f>
        <v>0</v>
      </c>
      <c r="O22" s="196"/>
      <c r="P22" s="196"/>
      <c r="Q22" s="196"/>
      <c r="R22" s="196"/>
      <c r="S22" s="196"/>
      <c r="T22" s="196"/>
      <c r="V22" s="405" t="str">
        <f>IF(C22="","",IF(COUNTIF('様式Ⅰ(女子)'!$C$14:$C$463,'様式Ⅱ(女子4×400mR)'!C22)&gt;0,"",1))</f>
        <v/>
      </c>
    </row>
    <row r="23" spans="1:22" s="17" customFormat="1" ht="18.75" customHeight="1">
      <c r="A23" s="4"/>
      <c r="B23" s="438"/>
      <c r="C23" s="233"/>
      <c r="D23" s="233"/>
      <c r="E23" s="233"/>
      <c r="F23" s="233"/>
      <c r="G23" s="233"/>
      <c r="H23" s="233"/>
      <c r="I23" s="246"/>
      <c r="J23" s="53"/>
      <c r="L23" s="55"/>
      <c r="M23" s="196"/>
      <c r="N23" s="495"/>
      <c r="O23" s="196"/>
      <c r="P23" s="196"/>
      <c r="Q23" s="196"/>
      <c r="R23" s="196"/>
      <c r="S23" s="196"/>
      <c r="T23" s="196"/>
      <c r="V23" s="405"/>
    </row>
    <row r="24" spans="1:22" s="17" customFormat="1" ht="18.75" customHeight="1">
      <c r="A24" s="4"/>
      <c r="B24" s="438">
        <v>4</v>
      </c>
      <c r="C24" s="233"/>
      <c r="D24" s="439" t="str">
        <f>IF(C24,VLOOKUP(C24,女子登録情報!$A$2:$H$2000,2,0),"")</f>
        <v/>
      </c>
      <c r="E24" s="439" t="str">
        <f>IF(C24&gt;0,VLOOKUP(C24,女子登録情報!$A$2:$H$2000,3,0),"")</f>
        <v/>
      </c>
      <c r="F24" s="439"/>
      <c r="G24" s="233" t="str">
        <f>IF(C24&gt;0,VLOOKUP(C24,女子登録情報!$A$2:$H$2000,4,0),"")</f>
        <v/>
      </c>
      <c r="H24" s="233" t="str">
        <f>IF(C24&gt;0,VLOOKUP(C24,女子登録情報!$A$2:$H$2000,8,0),"")</f>
        <v/>
      </c>
      <c r="I24" s="246" t="str">
        <f>IF(C24&gt;0,VLOOKUP(C24,女子登録情報!$A$2:$H$2000,5,0),"")</f>
        <v/>
      </c>
      <c r="J24" s="53"/>
      <c r="L24" s="55"/>
      <c r="M24" s="196"/>
      <c r="N24" s="494">
        <f>COUNTIF($C$18:C24,C24)</f>
        <v>0</v>
      </c>
      <c r="O24" s="196"/>
      <c r="P24" s="196"/>
      <c r="Q24" s="196"/>
      <c r="R24" s="196"/>
      <c r="S24" s="196"/>
      <c r="T24" s="196"/>
      <c r="V24" s="405" t="str">
        <f>IF(C24="","",IF(COUNTIF('様式Ⅰ(女子)'!$C$14:$C$463,'様式Ⅱ(女子4×400mR)'!C24)&gt;0,"",1))</f>
        <v/>
      </c>
    </row>
    <row r="25" spans="1:22" s="17" customFormat="1" ht="18.75" customHeight="1">
      <c r="A25" s="4"/>
      <c r="B25" s="438"/>
      <c r="C25" s="233"/>
      <c r="D25" s="233"/>
      <c r="E25" s="233"/>
      <c r="F25" s="233"/>
      <c r="G25" s="233"/>
      <c r="H25" s="233"/>
      <c r="I25" s="246"/>
      <c r="J25" s="53"/>
      <c r="L25" s="55"/>
      <c r="M25" s="196"/>
      <c r="N25" s="495"/>
      <c r="O25" s="196"/>
      <c r="P25" s="196"/>
      <c r="Q25" s="196"/>
      <c r="R25" s="196"/>
      <c r="S25" s="196"/>
      <c r="T25" s="196"/>
      <c r="V25" s="405"/>
    </row>
    <row r="26" spans="1:22" s="17" customFormat="1" ht="18.75" customHeight="1">
      <c r="A26" s="4"/>
      <c r="B26" s="438">
        <v>5</v>
      </c>
      <c r="C26" s="233"/>
      <c r="D26" s="439" t="str">
        <f>IF(C26,VLOOKUP(C26,女子登録情報!$A$2:$H$2000,2,0),"")</f>
        <v/>
      </c>
      <c r="E26" s="439" t="str">
        <f>IF(C26&gt;0,VLOOKUP(C26,女子登録情報!$A$2:$H$2000,3,0),"")</f>
        <v/>
      </c>
      <c r="F26" s="439"/>
      <c r="G26" s="233" t="str">
        <f>IF(C26&gt;0,VLOOKUP(C26,女子登録情報!$A$2:$H$2000,4,0),"")</f>
        <v/>
      </c>
      <c r="H26" s="233" t="str">
        <f>IF(C26&gt;0,VLOOKUP(C26,女子登録情報!$A$2:$H$2000,8,0),"")</f>
        <v/>
      </c>
      <c r="I26" s="246" t="str">
        <f>IF(C26&gt;0,VLOOKUP(C26,女子登録情報!$A$2:$H$2000,5,0),"")</f>
        <v/>
      </c>
      <c r="J26" s="53"/>
      <c r="L26" s="55"/>
      <c r="M26" s="196"/>
      <c r="N26" s="494">
        <f>COUNTIF($C$18:C26,C26)</f>
        <v>0</v>
      </c>
      <c r="O26" s="196"/>
      <c r="P26" s="196"/>
      <c r="Q26" s="196"/>
      <c r="R26" s="196"/>
      <c r="S26" s="196"/>
      <c r="T26" s="196"/>
      <c r="V26" s="405" t="str">
        <f>IF(C26="","",IF(COUNTIF('様式Ⅰ(女子)'!$C$14:$C$463,'様式Ⅱ(女子4×400mR)'!C26)&gt;0,"",1))</f>
        <v/>
      </c>
    </row>
    <row r="27" spans="1:22" s="17" customFormat="1" ht="18.75" customHeight="1">
      <c r="A27" s="4"/>
      <c r="B27" s="438"/>
      <c r="C27" s="233"/>
      <c r="D27" s="233"/>
      <c r="E27" s="233"/>
      <c r="F27" s="233"/>
      <c r="G27" s="233"/>
      <c r="H27" s="233"/>
      <c r="I27" s="246"/>
      <c r="J27" s="53"/>
      <c r="L27" s="55"/>
      <c r="M27" s="196"/>
      <c r="N27" s="495"/>
      <c r="O27" s="196"/>
      <c r="P27" s="196"/>
      <c r="Q27" s="196"/>
      <c r="R27" s="196"/>
      <c r="S27" s="196"/>
      <c r="T27" s="196"/>
      <c r="V27" s="405"/>
    </row>
    <row r="28" spans="1:22" s="17" customFormat="1" ht="18.75" customHeight="1">
      <c r="A28" s="4"/>
      <c r="B28" s="438">
        <v>6</v>
      </c>
      <c r="C28" s="233"/>
      <c r="D28" s="439" t="str">
        <f>IF(C28,VLOOKUP(C28,女子登録情報!$A$2:$H$2000,2,0),"")</f>
        <v/>
      </c>
      <c r="E28" s="439" t="str">
        <f>IF(C28&gt;0,VLOOKUP(C28,女子登録情報!$A$2:$H$2000,3,0),"")</f>
        <v/>
      </c>
      <c r="F28" s="439"/>
      <c r="G28" s="445" t="str">
        <f>IF(C28&gt;0,VLOOKUP(C28,女子登録情報!$A$2:$H$2000,4,0),"")</f>
        <v/>
      </c>
      <c r="H28" s="445" t="str">
        <f>IF(C28&gt;0,VLOOKUP(C28,女子登録情報!$A$2:$H$2000,8,0),"")</f>
        <v/>
      </c>
      <c r="I28" s="427" t="str">
        <f>IF(C28&gt;0,VLOOKUP(C28,女子登録情報!$A$2:$H$2000,5,0),"")</f>
        <v/>
      </c>
      <c r="J28" s="53"/>
      <c r="L28" s="55"/>
      <c r="M28" s="196"/>
      <c r="N28" s="494">
        <f>COUNTIF($C$18:C28,C28)</f>
        <v>0</v>
      </c>
      <c r="O28" s="196"/>
      <c r="P28" s="196"/>
      <c r="Q28" s="196"/>
      <c r="R28" s="196"/>
      <c r="S28" s="196"/>
      <c r="T28" s="196"/>
      <c r="V28" s="405" t="str">
        <f>IF(C28="","",IF(COUNTIF('様式Ⅰ(女子)'!$C$14:$C$463,'様式Ⅱ(女子4×400mR)'!C28)&gt;0,"",1))</f>
        <v/>
      </c>
    </row>
    <row r="29" spans="1:22" s="17" customFormat="1" ht="19.5" customHeight="1" thickBot="1">
      <c r="A29" s="4"/>
      <c r="B29" s="469"/>
      <c r="C29" s="263"/>
      <c r="D29" s="263"/>
      <c r="E29" s="263"/>
      <c r="F29" s="263"/>
      <c r="G29" s="470"/>
      <c r="H29" s="470"/>
      <c r="I29" s="428"/>
      <c r="J29" s="53"/>
      <c r="L29" s="55"/>
      <c r="M29" s="196"/>
      <c r="N29" s="495"/>
      <c r="O29" s="196"/>
      <c r="P29" s="196"/>
      <c r="Q29" s="196"/>
      <c r="R29" s="196"/>
      <c r="S29" s="196"/>
      <c r="T29" s="196"/>
      <c r="V29" s="405"/>
    </row>
    <row r="30" spans="1:22" s="17" customFormat="1" ht="18.75">
      <c r="A30" s="4"/>
      <c r="B30" s="460" t="s">
        <v>1239</v>
      </c>
      <c r="C30" s="461"/>
      <c r="D30" s="461"/>
      <c r="E30" s="461"/>
      <c r="F30" s="461"/>
      <c r="G30" s="461"/>
      <c r="H30" s="461"/>
      <c r="I30" s="462"/>
      <c r="J30" s="53"/>
      <c r="L30" s="55"/>
      <c r="M30" s="196"/>
      <c r="N30" s="196"/>
      <c r="O30" s="196"/>
      <c r="P30" s="196"/>
      <c r="Q30" s="196"/>
      <c r="R30" s="196"/>
      <c r="S30" s="196"/>
      <c r="T30" s="196"/>
    </row>
    <row r="31" spans="1:22" s="17" customFormat="1" ht="18.75">
      <c r="A31" s="4"/>
      <c r="B31" s="463"/>
      <c r="C31" s="464"/>
      <c r="D31" s="464"/>
      <c r="E31" s="464"/>
      <c r="F31" s="464"/>
      <c r="G31" s="464"/>
      <c r="H31" s="464"/>
      <c r="I31" s="465"/>
      <c r="J31" s="53"/>
      <c r="L31" s="55"/>
      <c r="M31" s="196"/>
      <c r="N31" s="196"/>
      <c r="O31" s="196"/>
      <c r="P31" s="196"/>
      <c r="Q31" s="196"/>
      <c r="R31" s="196"/>
      <c r="S31" s="196"/>
      <c r="T31" s="196"/>
    </row>
    <row r="32" spans="1:22" s="17" customFormat="1" ht="19.5" thickBot="1">
      <c r="A32" s="4"/>
      <c r="B32" s="466"/>
      <c r="C32" s="467"/>
      <c r="D32" s="467"/>
      <c r="E32" s="467"/>
      <c r="F32" s="467"/>
      <c r="G32" s="467"/>
      <c r="H32" s="467"/>
      <c r="I32" s="468"/>
      <c r="J32" s="53"/>
      <c r="L32" s="55"/>
      <c r="M32" s="196"/>
      <c r="N32" s="196"/>
      <c r="O32" s="196"/>
      <c r="P32" s="196"/>
      <c r="Q32" s="196"/>
      <c r="R32" s="196"/>
      <c r="S32" s="196"/>
      <c r="T32" s="196"/>
    </row>
    <row r="33" spans="1:12" s="17" customFormat="1" ht="18.75">
      <c r="A33" s="54"/>
      <c r="B33" s="54"/>
      <c r="C33" s="54"/>
      <c r="D33" s="54"/>
      <c r="E33" s="54"/>
      <c r="F33" s="54"/>
      <c r="G33" s="54"/>
      <c r="H33" s="54"/>
      <c r="I33" s="54"/>
      <c r="J33" s="59"/>
      <c r="L33" s="55"/>
    </row>
    <row r="34" spans="1:12" s="17" customFormat="1" ht="19.5" hidden="1" thickBot="1">
      <c r="A34" s="4"/>
      <c r="B34" s="4"/>
      <c r="C34" s="4"/>
      <c r="D34" s="4"/>
      <c r="E34" s="4"/>
      <c r="F34" s="4"/>
      <c r="G34" s="4"/>
      <c r="H34" s="4"/>
      <c r="I34" s="4"/>
      <c r="J34" s="57" t="s">
        <v>1256</v>
      </c>
      <c r="L34" s="55"/>
    </row>
    <row r="35" spans="1:12" s="17" customFormat="1" ht="18.75" hidden="1" customHeight="1">
      <c r="A35" s="4"/>
      <c r="B35" s="498" t="str">
        <f>CONCATENATE('加盟校情報&amp;大会設定'!$G$5,'加盟校情報&amp;大会設定'!$H$5,'加盟校情報&amp;大会設定'!$I$5,'加盟校情報&amp;大会設定'!$J$5,)&amp;"　女子4×400mR"</f>
        <v>第45回東海学生陸上競技秋季選手権大会　女子4×400mR</v>
      </c>
      <c r="C35" s="499"/>
      <c r="D35" s="499"/>
      <c r="E35" s="499"/>
      <c r="F35" s="499"/>
      <c r="G35" s="499"/>
      <c r="H35" s="499"/>
      <c r="I35" s="500"/>
      <c r="J35" s="53"/>
      <c r="L35" s="55"/>
    </row>
    <row r="36" spans="1:12" s="17" customFormat="1" ht="19.5" hidden="1" customHeight="1" thickBot="1">
      <c r="A36" s="4"/>
      <c r="B36" s="501"/>
      <c r="C36" s="502"/>
      <c r="D36" s="502"/>
      <c r="E36" s="502"/>
      <c r="F36" s="502"/>
      <c r="G36" s="502"/>
      <c r="H36" s="502"/>
      <c r="I36" s="503"/>
      <c r="J36" s="53"/>
      <c r="L36" s="55"/>
    </row>
    <row r="37" spans="1:12" s="17" customFormat="1" ht="18.75" hidden="1">
      <c r="A37" s="4"/>
      <c r="B37" s="408" t="s">
        <v>1243</v>
      </c>
      <c r="C37" s="409"/>
      <c r="D37" s="446" t="str">
        <f>IF(基本情報登録!$D$6&gt;0,基本情報登録!$D$6,"")</f>
        <v/>
      </c>
      <c r="E37" s="447"/>
      <c r="F37" s="447"/>
      <c r="G37" s="447"/>
      <c r="H37" s="448"/>
      <c r="I37" s="58" t="s">
        <v>1277</v>
      </c>
      <c r="J37" s="53"/>
      <c r="L37" s="55"/>
    </row>
    <row r="38" spans="1:12" s="17" customFormat="1" ht="18.75" hidden="1" customHeight="1">
      <c r="A38" s="4"/>
      <c r="B38" s="415" t="s">
        <v>1</v>
      </c>
      <c r="C38" s="416"/>
      <c r="D38" s="451" t="str">
        <f>IF(基本情報登録!$D$8&gt;0,基本情報登録!$D$8,"")</f>
        <v/>
      </c>
      <c r="E38" s="452"/>
      <c r="F38" s="452"/>
      <c r="G38" s="452"/>
      <c r="H38" s="453"/>
      <c r="I38" s="449"/>
      <c r="J38" s="53"/>
      <c r="L38" s="55"/>
    </row>
    <row r="39" spans="1:12" s="17" customFormat="1" ht="19.5" hidden="1" customHeight="1" thickBot="1">
      <c r="A39" s="4"/>
      <c r="B39" s="425"/>
      <c r="C39" s="426"/>
      <c r="D39" s="454"/>
      <c r="E39" s="455"/>
      <c r="F39" s="455"/>
      <c r="G39" s="455"/>
      <c r="H39" s="456"/>
      <c r="I39" s="450"/>
      <c r="J39" s="53"/>
      <c r="L39" s="55"/>
    </row>
    <row r="40" spans="1:12" s="17" customFormat="1" ht="18.75" hidden="1">
      <c r="A40" s="4"/>
      <c r="B40" s="408" t="s">
        <v>6406</v>
      </c>
      <c r="C40" s="409"/>
      <c r="D40" s="410"/>
      <c r="E40" s="411"/>
      <c r="F40" s="411"/>
      <c r="G40" s="411"/>
      <c r="H40" s="411"/>
      <c r="I40" s="412"/>
      <c r="J40" s="53"/>
      <c r="L40" s="55"/>
    </row>
    <row r="41" spans="1:12" s="17" customFormat="1" ht="18.75" hidden="1" customHeight="1">
      <c r="A41" s="4"/>
      <c r="B41" s="43"/>
      <c r="C41" s="44"/>
      <c r="D41" s="45"/>
      <c r="E41" s="413" t="str">
        <f>TEXT(D40,"00000")</f>
        <v>00000</v>
      </c>
      <c r="F41" s="413"/>
      <c r="G41" s="413"/>
      <c r="H41" s="413"/>
      <c r="I41" s="414"/>
      <c r="J41" s="53"/>
      <c r="L41" s="55"/>
    </row>
    <row r="42" spans="1:12" s="17" customFormat="1" ht="18.75" hidden="1" customHeight="1">
      <c r="A42" s="4"/>
      <c r="B42" s="415" t="s">
        <v>26</v>
      </c>
      <c r="C42" s="416"/>
      <c r="D42" s="419"/>
      <c r="E42" s="420"/>
      <c r="F42" s="420"/>
      <c r="G42" s="420"/>
      <c r="H42" s="420"/>
      <c r="I42" s="421"/>
      <c r="J42" s="53"/>
      <c r="L42" s="55"/>
    </row>
    <row r="43" spans="1:12" s="17" customFormat="1" ht="18.75" hidden="1" customHeight="1">
      <c r="A43" s="4"/>
      <c r="B43" s="417"/>
      <c r="C43" s="418"/>
      <c r="D43" s="422"/>
      <c r="E43" s="423"/>
      <c r="F43" s="423"/>
      <c r="G43" s="423"/>
      <c r="H43" s="423"/>
      <c r="I43" s="424"/>
      <c r="J43" s="53"/>
      <c r="L43" s="55"/>
    </row>
    <row r="44" spans="1:12" s="17" customFormat="1" ht="19.5" hidden="1" thickBot="1">
      <c r="A44" s="4"/>
      <c r="B44" s="482" t="s">
        <v>1235</v>
      </c>
      <c r="C44" s="483"/>
      <c r="D44" s="484"/>
      <c r="E44" s="485"/>
      <c r="F44" s="485"/>
      <c r="G44" s="485"/>
      <c r="H44" s="485"/>
      <c r="I44" s="486"/>
      <c r="J44" s="53"/>
      <c r="L44" s="55"/>
    </row>
    <row r="45" spans="1:12" s="17" customFormat="1" ht="18.75" hidden="1">
      <c r="A45" s="4"/>
      <c r="B45" s="471" t="s">
        <v>1236</v>
      </c>
      <c r="C45" s="472"/>
      <c r="D45" s="472"/>
      <c r="E45" s="472"/>
      <c r="F45" s="472"/>
      <c r="G45" s="472"/>
      <c r="H45" s="472"/>
      <c r="I45" s="473"/>
      <c r="J45" s="53"/>
      <c r="L45" s="55"/>
    </row>
    <row r="46" spans="1:12" s="17" customFormat="1" ht="19.5" hidden="1" thickBot="1">
      <c r="A46" s="4"/>
      <c r="B46" s="46" t="s">
        <v>1240</v>
      </c>
      <c r="C46" s="47" t="s">
        <v>16</v>
      </c>
      <c r="D46" s="47" t="s">
        <v>1241</v>
      </c>
      <c r="E46" s="474" t="s">
        <v>1237</v>
      </c>
      <c r="F46" s="475"/>
      <c r="G46" s="47" t="s">
        <v>1242</v>
      </c>
      <c r="H46" s="47" t="s">
        <v>47</v>
      </c>
      <c r="I46" s="48" t="s">
        <v>1238</v>
      </c>
      <c r="J46" s="53"/>
      <c r="L46" s="55"/>
    </row>
    <row r="47" spans="1:12" s="17" customFormat="1" ht="19.5" hidden="1" customHeight="1" thickTop="1">
      <c r="A47" s="4"/>
      <c r="B47" s="476">
        <v>1</v>
      </c>
      <c r="C47" s="477"/>
      <c r="D47" s="477" t="str">
        <f>IF(C47&gt;0,VLOOKUP(C47,女子登録情報!$A$2:$H$2000,2,0),"")</f>
        <v/>
      </c>
      <c r="E47" s="478" t="str">
        <f>IF(C47&gt;0,VLOOKUP(C47,女子登録情報!$A$2:$H$2000,3,0),"")</f>
        <v/>
      </c>
      <c r="F47" s="479"/>
      <c r="G47" s="477" t="str">
        <f>IF(C47&gt;0,VLOOKUP(C47,女子登録情報!$A$2:$H$2000,4,0),"")</f>
        <v/>
      </c>
      <c r="H47" s="477" t="str">
        <f>IF(C47&gt;0,VLOOKUP(C47,女子登録情報!$A$2:$H$2000,8,0),"")</f>
        <v/>
      </c>
      <c r="I47" s="481" t="str">
        <f>IF(C47&gt;0,VLOOKUP(C47,女子登録情報!$A$2:$H$2000,5,0),"")</f>
        <v/>
      </c>
      <c r="J47" s="53"/>
      <c r="L47" s="55"/>
    </row>
    <row r="48" spans="1:12" s="17" customFormat="1" ht="18.75" hidden="1" customHeight="1">
      <c r="A48" s="4"/>
      <c r="B48" s="444"/>
      <c r="C48" s="439"/>
      <c r="D48" s="439"/>
      <c r="E48" s="422"/>
      <c r="F48" s="480"/>
      <c r="G48" s="439"/>
      <c r="H48" s="439"/>
      <c r="I48" s="427"/>
      <c r="J48" s="53"/>
      <c r="L48" s="55"/>
    </row>
    <row r="49" spans="1:12" s="17" customFormat="1" ht="18.75" hidden="1" customHeight="1">
      <c r="A49" s="4"/>
      <c r="B49" s="487">
        <v>2</v>
      </c>
      <c r="C49" s="488"/>
      <c r="D49" s="488" t="str">
        <f>IF(C49,VLOOKUP(C49,女子登録情報!$A$2:$H$2000,2,0),"")</f>
        <v/>
      </c>
      <c r="E49" s="419" t="str">
        <f>IF(C49&gt;0,VLOOKUP(C49,女子登録情報!$A$2:$H$2000,3,0),"")</f>
        <v/>
      </c>
      <c r="F49" s="489"/>
      <c r="G49" s="488" t="str">
        <f>IF(C49&gt;0,VLOOKUP(C49,女子登録情報!$A$2:$H$2000,4,0),"")</f>
        <v/>
      </c>
      <c r="H49" s="488" t="str">
        <f>IF(C49&gt;0,VLOOKUP(C49,女子登録情報!$A$2:$H$2000,8,0),"")</f>
        <v/>
      </c>
      <c r="I49" s="449" t="str">
        <f>IF(C49&gt;0,VLOOKUP(C49,女子登録情報!$A$2:$H$2000,5,0),"")</f>
        <v/>
      </c>
      <c r="J49" s="53"/>
      <c r="L49" s="55"/>
    </row>
    <row r="50" spans="1:12" s="17" customFormat="1" ht="18.75" hidden="1" customHeight="1">
      <c r="A50" s="4"/>
      <c r="B50" s="444"/>
      <c r="C50" s="439"/>
      <c r="D50" s="439"/>
      <c r="E50" s="422"/>
      <c r="F50" s="480"/>
      <c r="G50" s="439"/>
      <c r="H50" s="439"/>
      <c r="I50" s="427"/>
      <c r="J50" s="53"/>
      <c r="L50" s="55"/>
    </row>
    <row r="51" spans="1:12" s="17" customFormat="1" ht="18.75" hidden="1" customHeight="1">
      <c r="A51" s="4"/>
      <c r="B51" s="487">
        <v>3</v>
      </c>
      <c r="C51" s="488"/>
      <c r="D51" s="488" t="str">
        <f>IF(C51,VLOOKUP(C51,女子登録情報!$A$2:$H$2000,2,0),"")</f>
        <v/>
      </c>
      <c r="E51" s="419" t="str">
        <f>IF(C51&gt;0,VLOOKUP(C51,女子登録情報!$A$2:$H$2000,3,0),"")</f>
        <v/>
      </c>
      <c r="F51" s="489"/>
      <c r="G51" s="488" t="str">
        <f>IF(C51&gt;0,VLOOKUP(C51,女子登録情報!$A$2:$H$2000,4,0),"")</f>
        <v/>
      </c>
      <c r="H51" s="488" t="str">
        <f>IF(C51&gt;0,VLOOKUP(C51,女子登録情報!$A$2:$H$2000,8,0),"")</f>
        <v/>
      </c>
      <c r="I51" s="449" t="str">
        <f>IF(C51&gt;0,VLOOKUP(C51,女子登録情報!$A$2:$H$2000,5,0),"")</f>
        <v/>
      </c>
      <c r="J51" s="53"/>
      <c r="L51" s="55"/>
    </row>
    <row r="52" spans="1:12" s="17" customFormat="1" ht="18.75" hidden="1" customHeight="1">
      <c r="A52" s="4"/>
      <c r="B52" s="444"/>
      <c r="C52" s="439"/>
      <c r="D52" s="439"/>
      <c r="E52" s="422"/>
      <c r="F52" s="480"/>
      <c r="G52" s="439"/>
      <c r="H52" s="439"/>
      <c r="I52" s="427"/>
      <c r="J52" s="53"/>
      <c r="L52" s="55"/>
    </row>
    <row r="53" spans="1:12" s="17" customFormat="1" ht="18.75" hidden="1" customHeight="1">
      <c r="A53" s="4"/>
      <c r="B53" s="487">
        <v>4</v>
      </c>
      <c r="C53" s="488"/>
      <c r="D53" s="488" t="str">
        <f>IF(C53,VLOOKUP(C53,女子登録情報!$A$2:$H$2000,2,0),"")</f>
        <v/>
      </c>
      <c r="E53" s="419" t="str">
        <f>IF(C53&gt;0,VLOOKUP(C53,女子登録情報!$A$2:$H$2000,3,0),"")</f>
        <v/>
      </c>
      <c r="F53" s="489"/>
      <c r="G53" s="488" t="str">
        <f>IF(C53&gt;0,VLOOKUP(C53,女子登録情報!$A$2:$H$2000,4,0),"")</f>
        <v/>
      </c>
      <c r="H53" s="488" t="str">
        <f>IF(C53&gt;0,VLOOKUP(C53,女子登録情報!$A$2:$H$2000,8,0),"")</f>
        <v/>
      </c>
      <c r="I53" s="449" t="str">
        <f>IF(C53&gt;0,VLOOKUP(C53,女子登録情報!$A$2:$H$2000,5,0),"")</f>
        <v/>
      </c>
      <c r="J53" s="53"/>
      <c r="L53" s="55"/>
    </row>
    <row r="54" spans="1:12" s="17" customFormat="1" ht="18.75" hidden="1" customHeight="1">
      <c r="A54" s="4"/>
      <c r="B54" s="444"/>
      <c r="C54" s="439"/>
      <c r="D54" s="439"/>
      <c r="E54" s="422"/>
      <c r="F54" s="480"/>
      <c r="G54" s="439"/>
      <c r="H54" s="439"/>
      <c r="I54" s="427"/>
      <c r="J54" s="53"/>
      <c r="L54" s="55"/>
    </row>
    <row r="55" spans="1:12" s="17" customFormat="1" ht="18.75" hidden="1" customHeight="1">
      <c r="A55" s="4"/>
      <c r="B55" s="487">
        <v>5</v>
      </c>
      <c r="C55" s="488"/>
      <c r="D55" s="488" t="str">
        <f>IF(C55,VLOOKUP(C55,女子登録情報!$A$2:$H$2000,2,0),"")</f>
        <v/>
      </c>
      <c r="E55" s="419" t="str">
        <f>IF(C55&gt;0,VLOOKUP(C55,女子登録情報!$A$2:$H$2000,3,0),"")</f>
        <v/>
      </c>
      <c r="F55" s="489"/>
      <c r="G55" s="488" t="str">
        <f>IF(C55&gt;0,VLOOKUP(C55,女子登録情報!$A$2:$H$2000,4,0),"")</f>
        <v/>
      </c>
      <c r="H55" s="488" t="str">
        <f>IF(C55&gt;0,VLOOKUP(C55,女子登録情報!$A$2:$H$2000,8,0),"")</f>
        <v/>
      </c>
      <c r="I55" s="449" t="str">
        <f>IF(C55&gt;0,VLOOKUP(C55,女子登録情報!$A$2:$H$2000,5,0),"")</f>
        <v/>
      </c>
      <c r="J55" s="53"/>
      <c r="L55" s="55"/>
    </row>
    <row r="56" spans="1:12" s="17" customFormat="1" ht="18.75" hidden="1" customHeight="1">
      <c r="A56" s="4"/>
      <c r="B56" s="444"/>
      <c r="C56" s="439"/>
      <c r="D56" s="439"/>
      <c r="E56" s="422"/>
      <c r="F56" s="480"/>
      <c r="G56" s="439"/>
      <c r="H56" s="439"/>
      <c r="I56" s="427"/>
      <c r="J56" s="53"/>
      <c r="L56" s="55"/>
    </row>
    <row r="57" spans="1:12" s="17" customFormat="1" ht="18.75" hidden="1" customHeight="1">
      <c r="A57" s="4"/>
      <c r="B57" s="487">
        <v>6</v>
      </c>
      <c r="C57" s="488"/>
      <c r="D57" s="488" t="str">
        <f>IF(C57,VLOOKUP(C57,女子登録情報!$A$2:$H$2000,2,0),"")</f>
        <v/>
      </c>
      <c r="E57" s="419" t="str">
        <f>IF(C57&gt;0,VLOOKUP(C57,女子登録情報!$A$2:$H$2000,3,0),"")</f>
        <v/>
      </c>
      <c r="F57" s="489"/>
      <c r="G57" s="488" t="str">
        <f>IF(C57&gt;0,VLOOKUP(C57,女子登録情報!$A$2:$H$2000,4,0),"")</f>
        <v/>
      </c>
      <c r="H57" s="488" t="str">
        <f>IF(C57&gt;0,VLOOKUP(C57,女子登録情報!$A$2:$H$2000,8,0),"")</f>
        <v/>
      </c>
      <c r="I57" s="449" t="str">
        <f>IF(C57&gt;0,VLOOKUP(C57,女子登録情報!$A$2:$H$2000,5,0),"")</f>
        <v/>
      </c>
      <c r="J57" s="53"/>
      <c r="L57" s="55"/>
    </row>
    <row r="58" spans="1:12" s="17" customFormat="1" ht="19.5" hidden="1" customHeight="1" thickBot="1">
      <c r="A58" s="4"/>
      <c r="B58" s="490"/>
      <c r="C58" s="470"/>
      <c r="D58" s="470"/>
      <c r="E58" s="491"/>
      <c r="F58" s="492"/>
      <c r="G58" s="470"/>
      <c r="H58" s="470"/>
      <c r="I58" s="450"/>
      <c r="J58" s="53"/>
      <c r="L58" s="55"/>
    </row>
    <row r="59" spans="1:12" s="17" customFormat="1" ht="18.75" hidden="1">
      <c r="A59" s="4"/>
      <c r="B59" s="460" t="s">
        <v>1239</v>
      </c>
      <c r="C59" s="461"/>
      <c r="D59" s="461"/>
      <c r="E59" s="461"/>
      <c r="F59" s="461"/>
      <c r="G59" s="461"/>
      <c r="H59" s="461"/>
      <c r="I59" s="462"/>
      <c r="J59" s="53"/>
      <c r="L59" s="55"/>
    </row>
    <row r="60" spans="1:12" s="17" customFormat="1" ht="18.75" hidden="1">
      <c r="A60" s="4"/>
      <c r="B60" s="463"/>
      <c r="C60" s="464"/>
      <c r="D60" s="464"/>
      <c r="E60" s="464"/>
      <c r="F60" s="464"/>
      <c r="G60" s="464"/>
      <c r="H60" s="464"/>
      <c r="I60" s="465"/>
      <c r="J60" s="53"/>
      <c r="L60" s="55"/>
    </row>
    <row r="61" spans="1:12" s="17" customFormat="1" ht="19.5" hidden="1" thickBot="1">
      <c r="A61" s="4"/>
      <c r="B61" s="466"/>
      <c r="C61" s="467"/>
      <c r="D61" s="467"/>
      <c r="E61" s="467"/>
      <c r="F61" s="467"/>
      <c r="G61" s="467"/>
      <c r="H61" s="467"/>
      <c r="I61" s="468"/>
      <c r="J61" s="53"/>
      <c r="L61" s="55"/>
    </row>
    <row r="62" spans="1:12" s="17" customFormat="1" ht="18.75" hidden="1">
      <c r="A62" s="54"/>
      <c r="B62" s="54"/>
      <c r="C62" s="54"/>
      <c r="D62" s="54"/>
      <c r="E62" s="54"/>
      <c r="F62" s="54"/>
      <c r="G62" s="54"/>
      <c r="H62" s="54"/>
      <c r="I62" s="54"/>
      <c r="J62" s="59"/>
      <c r="L62" s="55"/>
    </row>
    <row r="63" spans="1:12" s="17" customFormat="1" ht="19.5" hidden="1" thickBot="1">
      <c r="A63" s="4"/>
      <c r="B63" s="4"/>
      <c r="C63" s="4"/>
      <c r="D63" s="4"/>
      <c r="E63" s="4"/>
      <c r="F63" s="4"/>
      <c r="G63" s="4"/>
      <c r="H63" s="4"/>
      <c r="I63" s="4"/>
      <c r="J63" s="57" t="s">
        <v>1257</v>
      </c>
      <c r="L63" s="55"/>
    </row>
    <row r="64" spans="1:12" s="17" customFormat="1" ht="18.75" hidden="1" customHeight="1">
      <c r="A64" s="4"/>
      <c r="B64" s="498" t="str">
        <f>CONCATENATE('加盟校情報&amp;大会設定'!$G$5,'加盟校情報&amp;大会設定'!$H$5,'加盟校情報&amp;大会設定'!$I$5,'加盟校情報&amp;大会設定'!$J$5,)&amp;"　女子4×400mR"</f>
        <v>第45回東海学生陸上競技秋季選手権大会　女子4×400mR</v>
      </c>
      <c r="C64" s="499"/>
      <c r="D64" s="499"/>
      <c r="E64" s="499"/>
      <c r="F64" s="499"/>
      <c r="G64" s="499"/>
      <c r="H64" s="499"/>
      <c r="I64" s="500"/>
      <c r="J64" s="53"/>
      <c r="L64" s="55"/>
    </row>
    <row r="65" spans="1:12" s="17" customFormat="1" ht="19.5" hidden="1" customHeight="1" thickBot="1">
      <c r="A65" s="4"/>
      <c r="B65" s="501"/>
      <c r="C65" s="502"/>
      <c r="D65" s="502"/>
      <c r="E65" s="502"/>
      <c r="F65" s="502"/>
      <c r="G65" s="502"/>
      <c r="H65" s="502"/>
      <c r="I65" s="503"/>
      <c r="J65" s="53"/>
      <c r="L65" s="55"/>
    </row>
    <row r="66" spans="1:12" s="17" customFormat="1" ht="18.75" hidden="1">
      <c r="A66" s="4"/>
      <c r="B66" s="408" t="s">
        <v>1243</v>
      </c>
      <c r="C66" s="409"/>
      <c r="D66" s="446" t="str">
        <f>IF(基本情報登録!$D$6&gt;0,基本情報登録!$D$6,"")</f>
        <v/>
      </c>
      <c r="E66" s="447"/>
      <c r="F66" s="447"/>
      <c r="G66" s="447"/>
      <c r="H66" s="448"/>
      <c r="I66" s="58" t="s">
        <v>1277</v>
      </c>
      <c r="J66" s="53"/>
      <c r="L66" s="55"/>
    </row>
    <row r="67" spans="1:12" s="17" customFormat="1" ht="18.75" hidden="1" customHeight="1">
      <c r="A67" s="4"/>
      <c r="B67" s="415" t="s">
        <v>1</v>
      </c>
      <c r="C67" s="416"/>
      <c r="D67" s="451" t="str">
        <f>IF(基本情報登録!$D$8&gt;0,基本情報登録!$D$8,"")</f>
        <v/>
      </c>
      <c r="E67" s="452"/>
      <c r="F67" s="452"/>
      <c r="G67" s="452"/>
      <c r="H67" s="453"/>
      <c r="I67" s="449"/>
      <c r="J67" s="53"/>
      <c r="L67" s="55"/>
    </row>
    <row r="68" spans="1:12" s="17" customFormat="1" ht="19.5" hidden="1" customHeight="1" thickBot="1">
      <c r="A68" s="4"/>
      <c r="B68" s="425"/>
      <c r="C68" s="426"/>
      <c r="D68" s="454"/>
      <c r="E68" s="455"/>
      <c r="F68" s="455"/>
      <c r="G68" s="455"/>
      <c r="H68" s="456"/>
      <c r="I68" s="450"/>
      <c r="J68" s="53"/>
      <c r="L68" s="55"/>
    </row>
    <row r="69" spans="1:12" s="17" customFormat="1" ht="18.75" hidden="1">
      <c r="A69" s="4"/>
      <c r="B69" s="408" t="s">
        <v>6406</v>
      </c>
      <c r="C69" s="409"/>
      <c r="D69" s="410"/>
      <c r="E69" s="411"/>
      <c r="F69" s="411"/>
      <c r="G69" s="411"/>
      <c r="H69" s="411"/>
      <c r="I69" s="412"/>
      <c r="J69" s="53"/>
      <c r="L69" s="55"/>
    </row>
    <row r="70" spans="1:12" s="17" customFormat="1" ht="18.75" hidden="1">
      <c r="A70" s="4"/>
      <c r="B70" s="43"/>
      <c r="C70" s="44"/>
      <c r="D70" s="45"/>
      <c r="E70" s="413" t="str">
        <f>TEXT(D69,"00000")</f>
        <v>00000</v>
      </c>
      <c r="F70" s="413"/>
      <c r="G70" s="413"/>
      <c r="H70" s="413"/>
      <c r="I70" s="414"/>
      <c r="J70" s="53"/>
      <c r="L70" s="55"/>
    </row>
    <row r="71" spans="1:12" s="17" customFormat="1" ht="18.75" hidden="1" customHeight="1">
      <c r="A71" s="4"/>
      <c r="B71" s="415" t="s">
        <v>26</v>
      </c>
      <c r="C71" s="416"/>
      <c r="D71" s="419"/>
      <c r="E71" s="420"/>
      <c r="F71" s="420"/>
      <c r="G71" s="420"/>
      <c r="H71" s="420"/>
      <c r="I71" s="421"/>
      <c r="J71" s="53"/>
      <c r="L71" s="55"/>
    </row>
    <row r="72" spans="1:12" s="17" customFormat="1" ht="18.75" hidden="1" customHeight="1">
      <c r="A72" s="4"/>
      <c r="B72" s="417"/>
      <c r="C72" s="418"/>
      <c r="D72" s="422"/>
      <c r="E72" s="423"/>
      <c r="F72" s="423"/>
      <c r="G72" s="423"/>
      <c r="H72" s="423"/>
      <c r="I72" s="424"/>
      <c r="J72" s="53"/>
      <c r="L72" s="55"/>
    </row>
    <row r="73" spans="1:12" s="17" customFormat="1" ht="19.5" hidden="1" thickBot="1">
      <c r="A73" s="4"/>
      <c r="B73" s="482" t="s">
        <v>1235</v>
      </c>
      <c r="C73" s="483"/>
      <c r="D73" s="484"/>
      <c r="E73" s="485"/>
      <c r="F73" s="485"/>
      <c r="G73" s="485"/>
      <c r="H73" s="485"/>
      <c r="I73" s="486"/>
      <c r="J73" s="53"/>
      <c r="L73" s="55"/>
    </row>
    <row r="74" spans="1:12" s="17" customFormat="1" ht="18.75" hidden="1">
      <c r="A74" s="4"/>
      <c r="B74" s="471" t="s">
        <v>1236</v>
      </c>
      <c r="C74" s="472"/>
      <c r="D74" s="472"/>
      <c r="E74" s="472"/>
      <c r="F74" s="472"/>
      <c r="G74" s="472"/>
      <c r="H74" s="472"/>
      <c r="I74" s="473"/>
      <c r="J74" s="53"/>
      <c r="L74" s="55"/>
    </row>
    <row r="75" spans="1:12" s="17" customFormat="1" ht="19.5" hidden="1" thickBot="1">
      <c r="A75" s="4"/>
      <c r="B75" s="46" t="s">
        <v>1240</v>
      </c>
      <c r="C75" s="47" t="s">
        <v>16</v>
      </c>
      <c r="D75" s="47" t="s">
        <v>1241</v>
      </c>
      <c r="E75" s="474" t="s">
        <v>1237</v>
      </c>
      <c r="F75" s="475"/>
      <c r="G75" s="47" t="s">
        <v>1242</v>
      </c>
      <c r="H75" s="47" t="s">
        <v>47</v>
      </c>
      <c r="I75" s="48" t="s">
        <v>1238</v>
      </c>
      <c r="J75" s="53"/>
      <c r="L75" s="55"/>
    </row>
    <row r="76" spans="1:12" s="17" customFormat="1" ht="19.5" hidden="1" customHeight="1" thickTop="1">
      <c r="A76" s="4"/>
      <c r="B76" s="476">
        <v>1</v>
      </c>
      <c r="C76" s="477"/>
      <c r="D76" s="477" t="str">
        <f>IF(C76&gt;0,VLOOKUP(C76,女子登録情報!$A$2:$H$2000,2,0),"")</f>
        <v/>
      </c>
      <c r="E76" s="478" t="str">
        <f>IF(C76&gt;0,VLOOKUP(C76,女子登録情報!$A$2:$H$2000,3,0),"")</f>
        <v/>
      </c>
      <c r="F76" s="479"/>
      <c r="G76" s="477" t="str">
        <f>IF(C76&gt;0,VLOOKUP(C76,女子登録情報!$A$2:$H$2000,4,0),"")</f>
        <v/>
      </c>
      <c r="H76" s="477" t="str">
        <f>IF(C76&gt;0,VLOOKUP(C76,女子登録情報!$A$2:$H$2000,8,0),"")</f>
        <v/>
      </c>
      <c r="I76" s="481" t="str">
        <f>IF(C76&gt;0,VLOOKUP(C76,女子登録情報!$A$2:$H$2000,5,0),"")</f>
        <v/>
      </c>
      <c r="J76" s="53"/>
      <c r="L76" s="55"/>
    </row>
    <row r="77" spans="1:12" s="17" customFormat="1" ht="18.75" hidden="1" customHeight="1">
      <c r="A77" s="4"/>
      <c r="B77" s="444"/>
      <c r="C77" s="439"/>
      <c r="D77" s="439"/>
      <c r="E77" s="422"/>
      <c r="F77" s="480"/>
      <c r="G77" s="439"/>
      <c r="H77" s="439"/>
      <c r="I77" s="427"/>
      <c r="J77" s="53"/>
      <c r="L77" s="55"/>
    </row>
    <row r="78" spans="1:12" s="17" customFormat="1" ht="18.75" hidden="1" customHeight="1">
      <c r="A78" s="4"/>
      <c r="B78" s="487">
        <v>2</v>
      </c>
      <c r="C78" s="488"/>
      <c r="D78" s="488" t="str">
        <f>IF(C78,VLOOKUP(C78,女子登録情報!$A$2:$H$2000,2,0),"")</f>
        <v/>
      </c>
      <c r="E78" s="419" t="str">
        <f>IF(C78&gt;0,VLOOKUP(C78,女子登録情報!$A$2:$H$2000,3,0),"")</f>
        <v/>
      </c>
      <c r="F78" s="489"/>
      <c r="G78" s="488" t="str">
        <f>IF(C78&gt;0,VLOOKUP(C78,女子登録情報!$A$2:$H$2000,4,0),"")</f>
        <v/>
      </c>
      <c r="H78" s="488" t="str">
        <f>IF(C78&gt;0,VLOOKUP(C78,女子登録情報!$A$2:$H$2000,8,0),"")</f>
        <v/>
      </c>
      <c r="I78" s="449" t="str">
        <f>IF(C78&gt;0,VLOOKUP(C78,女子登録情報!$A$2:$H$2000,5,0),"")</f>
        <v/>
      </c>
      <c r="J78" s="53"/>
      <c r="L78" s="55"/>
    </row>
    <row r="79" spans="1:12" s="17" customFormat="1" ht="18.75" hidden="1" customHeight="1">
      <c r="A79" s="4"/>
      <c r="B79" s="444"/>
      <c r="C79" s="439"/>
      <c r="D79" s="439"/>
      <c r="E79" s="422"/>
      <c r="F79" s="480"/>
      <c r="G79" s="439"/>
      <c r="H79" s="439"/>
      <c r="I79" s="427"/>
      <c r="J79" s="53"/>
      <c r="L79" s="55"/>
    </row>
    <row r="80" spans="1:12" s="17" customFormat="1" ht="18.75" hidden="1" customHeight="1">
      <c r="A80" s="4"/>
      <c r="B80" s="487">
        <v>3</v>
      </c>
      <c r="C80" s="488"/>
      <c r="D80" s="488" t="str">
        <f>IF(C80,VLOOKUP(C80,女子登録情報!$A$2:$H$2000,2,0),"")</f>
        <v/>
      </c>
      <c r="E80" s="419" t="str">
        <f>IF(C80&gt;0,VLOOKUP(C80,女子登録情報!$A$2:$H$2000,3,0),"")</f>
        <v/>
      </c>
      <c r="F80" s="489"/>
      <c r="G80" s="488" t="str">
        <f>IF(C80&gt;0,VLOOKUP(C80,女子登録情報!$A$2:$H$2000,4,0),"")</f>
        <v/>
      </c>
      <c r="H80" s="488" t="str">
        <f>IF(C80&gt;0,VLOOKUP(C80,女子登録情報!$A$2:$H$2000,8,0),"")</f>
        <v/>
      </c>
      <c r="I80" s="449" t="str">
        <f>IF(C80&gt;0,VLOOKUP(C80,女子登録情報!$A$2:$H$2000,5,0),"")</f>
        <v/>
      </c>
      <c r="J80" s="53"/>
      <c r="L80" s="55"/>
    </row>
    <row r="81" spans="1:12" s="17" customFormat="1" ht="18.75" hidden="1" customHeight="1">
      <c r="A81" s="4"/>
      <c r="B81" s="444"/>
      <c r="C81" s="439"/>
      <c r="D81" s="439"/>
      <c r="E81" s="422"/>
      <c r="F81" s="480"/>
      <c r="G81" s="439"/>
      <c r="H81" s="439"/>
      <c r="I81" s="427"/>
      <c r="J81" s="53"/>
      <c r="L81" s="55"/>
    </row>
    <row r="82" spans="1:12" s="17" customFormat="1" ht="18.75" hidden="1" customHeight="1">
      <c r="A82" s="4"/>
      <c r="B82" s="487">
        <v>4</v>
      </c>
      <c r="C82" s="488"/>
      <c r="D82" s="488" t="str">
        <f>IF(C82,VLOOKUP(C82,女子登録情報!$A$2:$H$2000,2,0),"")</f>
        <v/>
      </c>
      <c r="E82" s="419" t="str">
        <f>IF(C82&gt;0,VLOOKUP(C82,女子登録情報!$A$2:$H$2000,3,0),"")</f>
        <v/>
      </c>
      <c r="F82" s="489"/>
      <c r="G82" s="488" t="str">
        <f>IF(C82&gt;0,VLOOKUP(C82,女子登録情報!$A$2:$H$2000,4,0),"")</f>
        <v/>
      </c>
      <c r="H82" s="488" t="str">
        <f>IF(C82&gt;0,VLOOKUP(C82,女子登録情報!$A$2:$H$2000,8,0),"")</f>
        <v/>
      </c>
      <c r="I82" s="449" t="str">
        <f>IF(C82&gt;0,VLOOKUP(C82,女子登録情報!$A$2:$H$2000,5,0),"")</f>
        <v/>
      </c>
      <c r="J82" s="53"/>
      <c r="L82" s="55"/>
    </row>
    <row r="83" spans="1:12" s="17" customFormat="1" ht="18.75" hidden="1" customHeight="1">
      <c r="A83" s="4"/>
      <c r="B83" s="444"/>
      <c r="C83" s="439"/>
      <c r="D83" s="439"/>
      <c r="E83" s="422"/>
      <c r="F83" s="480"/>
      <c r="G83" s="439"/>
      <c r="H83" s="439"/>
      <c r="I83" s="427"/>
      <c r="J83" s="53"/>
      <c r="L83" s="55"/>
    </row>
    <row r="84" spans="1:12" s="17" customFormat="1" ht="18.75" hidden="1" customHeight="1">
      <c r="A84" s="4"/>
      <c r="B84" s="487">
        <v>5</v>
      </c>
      <c r="C84" s="488"/>
      <c r="D84" s="488" t="str">
        <f>IF(C84,VLOOKUP(C84,女子登録情報!$A$2:$H$2000,2,0),"")</f>
        <v/>
      </c>
      <c r="E84" s="419" t="str">
        <f>IF(C84&gt;0,VLOOKUP(C84,女子登録情報!$A$2:$H$2000,3,0),"")</f>
        <v/>
      </c>
      <c r="F84" s="489"/>
      <c r="G84" s="488" t="str">
        <f>IF(C84&gt;0,VLOOKUP(C84,女子登録情報!$A$2:$H$2000,4,0),"")</f>
        <v/>
      </c>
      <c r="H84" s="488" t="str">
        <f>IF(C84&gt;0,VLOOKUP(C84,女子登録情報!$A$2:$H$2000,8,0),"")</f>
        <v/>
      </c>
      <c r="I84" s="449" t="str">
        <f>IF(C84&gt;0,VLOOKUP(C84,女子登録情報!$A$2:$H$2000,5,0),"")</f>
        <v/>
      </c>
      <c r="J84" s="53"/>
      <c r="L84" s="55"/>
    </row>
    <row r="85" spans="1:12" s="17" customFormat="1" ht="18.75" hidden="1" customHeight="1">
      <c r="A85" s="4"/>
      <c r="B85" s="444"/>
      <c r="C85" s="439"/>
      <c r="D85" s="439"/>
      <c r="E85" s="422"/>
      <c r="F85" s="480"/>
      <c r="G85" s="439"/>
      <c r="H85" s="439"/>
      <c r="I85" s="427"/>
      <c r="J85" s="53"/>
      <c r="L85" s="55"/>
    </row>
    <row r="86" spans="1:12" s="17" customFormat="1" ht="18.75" hidden="1" customHeight="1">
      <c r="A86" s="4"/>
      <c r="B86" s="487">
        <v>6</v>
      </c>
      <c r="C86" s="488"/>
      <c r="D86" s="488" t="str">
        <f>IF(C86,VLOOKUP(C86,女子登録情報!$A$2:$H$2000,2,0),"")</f>
        <v/>
      </c>
      <c r="E86" s="419" t="str">
        <f>IF(C86&gt;0,VLOOKUP(C86,女子登録情報!$A$2:$H$2000,3,0),"")</f>
        <v/>
      </c>
      <c r="F86" s="489"/>
      <c r="G86" s="488" t="str">
        <f>IF(C86&gt;0,VLOOKUP(C86,女子登録情報!$A$2:$H$2000,4,0),"")</f>
        <v/>
      </c>
      <c r="H86" s="488" t="str">
        <f>IF(C86&gt;0,VLOOKUP(C86,女子登録情報!$A$2:$H$2000,8,0),"")</f>
        <v/>
      </c>
      <c r="I86" s="449" t="str">
        <f>IF(C86&gt;0,VLOOKUP(C86,女子登録情報!$A$2:$H$2000,5,0),"")</f>
        <v/>
      </c>
      <c r="J86" s="53"/>
      <c r="L86" s="55"/>
    </row>
    <row r="87" spans="1:12" s="17" customFormat="1" ht="19.5" hidden="1" customHeight="1" thickBot="1">
      <c r="A87" s="4"/>
      <c r="B87" s="490"/>
      <c r="C87" s="470"/>
      <c r="D87" s="470"/>
      <c r="E87" s="491"/>
      <c r="F87" s="492"/>
      <c r="G87" s="470"/>
      <c r="H87" s="470"/>
      <c r="I87" s="450"/>
      <c r="J87" s="53"/>
      <c r="L87" s="55"/>
    </row>
    <row r="88" spans="1:12" s="17" customFormat="1" ht="18.75" hidden="1">
      <c r="A88" s="4"/>
      <c r="B88" s="460" t="s">
        <v>1239</v>
      </c>
      <c r="C88" s="461"/>
      <c r="D88" s="461"/>
      <c r="E88" s="461"/>
      <c r="F88" s="461"/>
      <c r="G88" s="461"/>
      <c r="H88" s="461"/>
      <c r="I88" s="462"/>
      <c r="J88" s="53"/>
      <c r="L88" s="55"/>
    </row>
    <row r="89" spans="1:12" s="17" customFormat="1" ht="18.75" hidden="1">
      <c r="A89" s="4"/>
      <c r="B89" s="463"/>
      <c r="C89" s="464"/>
      <c r="D89" s="464"/>
      <c r="E89" s="464"/>
      <c r="F89" s="464"/>
      <c r="G89" s="464"/>
      <c r="H89" s="464"/>
      <c r="I89" s="465"/>
      <c r="J89" s="53"/>
      <c r="L89" s="55"/>
    </row>
    <row r="90" spans="1:12" s="17" customFormat="1" ht="19.5" hidden="1" thickBot="1">
      <c r="A90" s="4"/>
      <c r="B90" s="466"/>
      <c r="C90" s="467"/>
      <c r="D90" s="467"/>
      <c r="E90" s="467"/>
      <c r="F90" s="467"/>
      <c r="G90" s="467"/>
      <c r="H90" s="467"/>
      <c r="I90" s="468"/>
      <c r="J90" s="53"/>
      <c r="L90" s="55"/>
    </row>
    <row r="91" spans="1:12" s="17" customFormat="1" ht="18.75" hidden="1">
      <c r="A91" s="54"/>
      <c r="B91" s="54"/>
      <c r="C91" s="54"/>
      <c r="D91" s="54"/>
      <c r="E91" s="54"/>
      <c r="F91" s="54"/>
      <c r="G91" s="54"/>
      <c r="H91" s="54"/>
      <c r="I91" s="54"/>
      <c r="J91" s="59"/>
      <c r="L91" s="55"/>
    </row>
    <row r="92" spans="1:12" s="17" customFormat="1" ht="19.5" hidden="1" thickBot="1">
      <c r="A92" s="4"/>
      <c r="B92" s="4"/>
      <c r="C92" s="4"/>
      <c r="D92" s="4"/>
      <c r="E92" s="4"/>
      <c r="F92" s="4"/>
      <c r="G92" s="4"/>
      <c r="H92" s="4"/>
      <c r="I92" s="4"/>
      <c r="J92" s="57" t="s">
        <v>1258</v>
      </c>
      <c r="L92" s="55"/>
    </row>
    <row r="93" spans="1:12" s="17" customFormat="1" ht="18.75" hidden="1" customHeight="1">
      <c r="A93" s="4"/>
      <c r="B93" s="498" t="str">
        <f>CONCATENATE('加盟校情報&amp;大会設定'!$G$5,'加盟校情報&amp;大会設定'!$H$5,'加盟校情報&amp;大会設定'!$I$5,'加盟校情報&amp;大会設定'!$J$5,)&amp;"　女子4×400mR"</f>
        <v>第45回東海学生陸上競技秋季選手権大会　女子4×400mR</v>
      </c>
      <c r="C93" s="499"/>
      <c r="D93" s="499"/>
      <c r="E93" s="499"/>
      <c r="F93" s="499"/>
      <c r="G93" s="499"/>
      <c r="H93" s="499"/>
      <c r="I93" s="500"/>
      <c r="J93" s="53"/>
      <c r="L93" s="55"/>
    </row>
    <row r="94" spans="1:12" s="17" customFormat="1" ht="19.5" hidden="1" customHeight="1" thickBot="1">
      <c r="A94" s="4"/>
      <c r="B94" s="501"/>
      <c r="C94" s="502"/>
      <c r="D94" s="502"/>
      <c r="E94" s="502"/>
      <c r="F94" s="502"/>
      <c r="G94" s="502"/>
      <c r="H94" s="502"/>
      <c r="I94" s="503"/>
      <c r="J94" s="53"/>
      <c r="L94" s="55"/>
    </row>
    <row r="95" spans="1:12" s="17" customFormat="1" ht="18.75" hidden="1">
      <c r="A95" s="4"/>
      <c r="B95" s="408" t="s">
        <v>1243</v>
      </c>
      <c r="C95" s="409"/>
      <c r="D95" s="446" t="str">
        <f>IF(基本情報登録!$D$6&gt;0,基本情報登録!$D$6,"")</f>
        <v/>
      </c>
      <c r="E95" s="447"/>
      <c r="F95" s="447"/>
      <c r="G95" s="447"/>
      <c r="H95" s="448"/>
      <c r="I95" s="58" t="s">
        <v>1277</v>
      </c>
      <c r="J95" s="53"/>
      <c r="L95" s="55"/>
    </row>
    <row r="96" spans="1:12" s="17" customFormat="1" ht="18.75" hidden="1" customHeight="1">
      <c r="A96" s="4"/>
      <c r="B96" s="415" t="s">
        <v>1</v>
      </c>
      <c r="C96" s="416"/>
      <c r="D96" s="451" t="str">
        <f>IF(基本情報登録!$D$8&gt;0,基本情報登録!$D$8,"")</f>
        <v/>
      </c>
      <c r="E96" s="452"/>
      <c r="F96" s="452"/>
      <c r="G96" s="452"/>
      <c r="H96" s="453"/>
      <c r="I96" s="449"/>
      <c r="J96" s="53"/>
      <c r="L96" s="55"/>
    </row>
    <row r="97" spans="1:12" s="17" customFormat="1" ht="19.5" hidden="1" customHeight="1" thickBot="1">
      <c r="A97" s="4"/>
      <c r="B97" s="425"/>
      <c r="C97" s="426"/>
      <c r="D97" s="454"/>
      <c r="E97" s="455"/>
      <c r="F97" s="455"/>
      <c r="G97" s="455"/>
      <c r="H97" s="456"/>
      <c r="I97" s="450"/>
      <c r="J97" s="53"/>
      <c r="L97" s="55"/>
    </row>
    <row r="98" spans="1:12" s="17" customFormat="1" ht="18.75" hidden="1">
      <c r="A98" s="4"/>
      <c r="B98" s="408" t="s">
        <v>6406</v>
      </c>
      <c r="C98" s="409"/>
      <c r="D98" s="410"/>
      <c r="E98" s="411"/>
      <c r="F98" s="411"/>
      <c r="G98" s="411"/>
      <c r="H98" s="411"/>
      <c r="I98" s="412"/>
      <c r="J98" s="53"/>
      <c r="L98" s="55"/>
    </row>
    <row r="99" spans="1:12" s="17" customFormat="1" ht="18.75" hidden="1">
      <c r="A99" s="4"/>
      <c r="B99" s="43"/>
      <c r="C99" s="44"/>
      <c r="D99" s="45"/>
      <c r="E99" s="413" t="str">
        <f>TEXT(D98,"00000")</f>
        <v>00000</v>
      </c>
      <c r="F99" s="413"/>
      <c r="G99" s="413"/>
      <c r="H99" s="413"/>
      <c r="I99" s="414"/>
      <c r="J99" s="53"/>
      <c r="L99" s="55"/>
    </row>
    <row r="100" spans="1:12" s="17" customFormat="1" ht="18.75" hidden="1" customHeight="1">
      <c r="A100" s="4"/>
      <c r="B100" s="415" t="s">
        <v>26</v>
      </c>
      <c r="C100" s="416"/>
      <c r="D100" s="419"/>
      <c r="E100" s="420"/>
      <c r="F100" s="420"/>
      <c r="G100" s="420"/>
      <c r="H100" s="420"/>
      <c r="I100" s="421"/>
      <c r="J100" s="53"/>
      <c r="L100" s="55"/>
    </row>
    <row r="101" spans="1:12" s="17" customFormat="1" ht="18.75" hidden="1" customHeight="1">
      <c r="A101" s="4"/>
      <c r="B101" s="417"/>
      <c r="C101" s="418"/>
      <c r="D101" s="422"/>
      <c r="E101" s="423"/>
      <c r="F101" s="423"/>
      <c r="G101" s="423"/>
      <c r="H101" s="423"/>
      <c r="I101" s="424"/>
      <c r="J101" s="53"/>
      <c r="L101" s="55"/>
    </row>
    <row r="102" spans="1:12" s="17" customFormat="1" ht="19.5" hidden="1" thickBot="1">
      <c r="A102" s="4"/>
      <c r="B102" s="482" t="s">
        <v>1235</v>
      </c>
      <c r="C102" s="483"/>
      <c r="D102" s="484"/>
      <c r="E102" s="485"/>
      <c r="F102" s="485"/>
      <c r="G102" s="485"/>
      <c r="H102" s="485"/>
      <c r="I102" s="486"/>
      <c r="J102" s="53"/>
      <c r="L102" s="55"/>
    </row>
    <row r="103" spans="1:12" s="17" customFormat="1" ht="18.75" hidden="1">
      <c r="A103" s="4"/>
      <c r="B103" s="471" t="s">
        <v>1236</v>
      </c>
      <c r="C103" s="472"/>
      <c r="D103" s="472"/>
      <c r="E103" s="472"/>
      <c r="F103" s="472"/>
      <c r="G103" s="472"/>
      <c r="H103" s="472"/>
      <c r="I103" s="473"/>
      <c r="J103" s="53"/>
      <c r="L103" s="55"/>
    </row>
    <row r="104" spans="1:12" s="17" customFormat="1" ht="19.5" hidden="1" thickBot="1">
      <c r="A104" s="4"/>
      <c r="B104" s="46" t="s">
        <v>1240</v>
      </c>
      <c r="C104" s="47" t="s">
        <v>16</v>
      </c>
      <c r="D104" s="47" t="s">
        <v>1241</v>
      </c>
      <c r="E104" s="474" t="s">
        <v>1237</v>
      </c>
      <c r="F104" s="475"/>
      <c r="G104" s="47" t="s">
        <v>1242</v>
      </c>
      <c r="H104" s="47" t="s">
        <v>47</v>
      </c>
      <c r="I104" s="48" t="s">
        <v>1238</v>
      </c>
      <c r="J104" s="53"/>
      <c r="L104" s="55"/>
    </row>
    <row r="105" spans="1:12" s="17" customFormat="1" ht="19.5" hidden="1" customHeight="1" thickTop="1">
      <c r="A105" s="4"/>
      <c r="B105" s="476">
        <v>1</v>
      </c>
      <c r="C105" s="477"/>
      <c r="D105" s="477" t="str">
        <f>IF(C105&gt;0,VLOOKUP(C105,女子登録情報!$A$2:$H$2000,2,0),"")</f>
        <v/>
      </c>
      <c r="E105" s="478" t="str">
        <f>IF(C105&gt;0,VLOOKUP(C105,女子登録情報!$A$2:$H$2000,3,0),"")</f>
        <v/>
      </c>
      <c r="F105" s="479"/>
      <c r="G105" s="477" t="str">
        <f>IF(C105&gt;0,VLOOKUP(C105,女子登録情報!$A$2:$H$2000,4,0),"")</f>
        <v/>
      </c>
      <c r="H105" s="477" t="str">
        <f>IF(C105&gt;0,VLOOKUP(C105,女子登録情報!$A$2:$H$2000,8,0),"")</f>
        <v/>
      </c>
      <c r="I105" s="481" t="str">
        <f>IF(C105&gt;0,VLOOKUP(C105,女子登録情報!$A$2:$H$2000,5,0),"")</f>
        <v/>
      </c>
      <c r="J105" s="53"/>
      <c r="L105" s="55"/>
    </row>
    <row r="106" spans="1:12" s="17" customFormat="1" ht="18.75" hidden="1" customHeight="1">
      <c r="A106" s="4"/>
      <c r="B106" s="444"/>
      <c r="C106" s="439"/>
      <c r="D106" s="439"/>
      <c r="E106" s="422"/>
      <c r="F106" s="480"/>
      <c r="G106" s="439"/>
      <c r="H106" s="439"/>
      <c r="I106" s="427"/>
      <c r="J106" s="53"/>
      <c r="L106" s="55"/>
    </row>
    <row r="107" spans="1:12" s="17" customFormat="1" ht="18.75" hidden="1" customHeight="1">
      <c r="A107" s="4"/>
      <c r="B107" s="487">
        <v>2</v>
      </c>
      <c r="C107" s="488"/>
      <c r="D107" s="488" t="str">
        <f>IF(C107,VLOOKUP(C107,女子登録情報!$A$2:$H$2000,2,0),"")</f>
        <v/>
      </c>
      <c r="E107" s="419" t="str">
        <f>IF(C107&gt;0,VLOOKUP(C107,女子登録情報!$A$2:$H$2000,3,0),"")</f>
        <v/>
      </c>
      <c r="F107" s="489"/>
      <c r="G107" s="488" t="str">
        <f>IF(C107&gt;0,VLOOKUP(C107,女子登録情報!$A$2:$H$2000,4,0),"")</f>
        <v/>
      </c>
      <c r="H107" s="488" t="str">
        <f>IF(C107&gt;0,VLOOKUP(C107,女子登録情報!$A$2:$H$2000,8,0),"")</f>
        <v/>
      </c>
      <c r="I107" s="449" t="str">
        <f>IF(C107&gt;0,VLOOKUP(C107,女子登録情報!$A$2:$H$2000,5,0),"")</f>
        <v/>
      </c>
      <c r="J107" s="53"/>
      <c r="L107" s="55"/>
    </row>
    <row r="108" spans="1:12" s="17" customFormat="1" ht="18.75" hidden="1" customHeight="1">
      <c r="A108" s="4"/>
      <c r="B108" s="444"/>
      <c r="C108" s="439"/>
      <c r="D108" s="439"/>
      <c r="E108" s="422"/>
      <c r="F108" s="480"/>
      <c r="G108" s="439"/>
      <c r="H108" s="439"/>
      <c r="I108" s="427"/>
      <c r="J108" s="53"/>
      <c r="L108" s="55"/>
    </row>
    <row r="109" spans="1:12" s="17" customFormat="1" ht="18.75" hidden="1" customHeight="1">
      <c r="A109" s="4"/>
      <c r="B109" s="487">
        <v>3</v>
      </c>
      <c r="C109" s="488"/>
      <c r="D109" s="488" t="str">
        <f>IF(C109,VLOOKUP(C109,女子登録情報!$A$2:$H$2000,2,0),"")</f>
        <v/>
      </c>
      <c r="E109" s="419" t="str">
        <f>IF(C109&gt;0,VLOOKUP(C109,女子登録情報!$A$2:$H$2000,3,0),"")</f>
        <v/>
      </c>
      <c r="F109" s="489"/>
      <c r="G109" s="488" t="str">
        <f>IF(C109&gt;0,VLOOKUP(C109,女子登録情報!$A$2:$H$2000,4,0),"")</f>
        <v/>
      </c>
      <c r="H109" s="488" t="str">
        <f>IF(C109&gt;0,VLOOKUP(C109,女子登録情報!$A$2:$H$2000,8,0),"")</f>
        <v/>
      </c>
      <c r="I109" s="449" t="str">
        <f>IF(C109&gt;0,VLOOKUP(C109,女子登録情報!$A$2:$H$2000,5,0),"")</f>
        <v/>
      </c>
      <c r="J109" s="53"/>
      <c r="L109" s="55"/>
    </row>
    <row r="110" spans="1:12" s="17" customFormat="1" ht="18.75" hidden="1" customHeight="1">
      <c r="A110" s="4"/>
      <c r="B110" s="444"/>
      <c r="C110" s="439"/>
      <c r="D110" s="439"/>
      <c r="E110" s="422"/>
      <c r="F110" s="480"/>
      <c r="G110" s="439"/>
      <c r="H110" s="439"/>
      <c r="I110" s="427"/>
      <c r="J110" s="53"/>
      <c r="L110" s="55"/>
    </row>
    <row r="111" spans="1:12" s="17" customFormat="1" ht="18.75" hidden="1" customHeight="1">
      <c r="A111" s="4"/>
      <c r="B111" s="487">
        <v>4</v>
      </c>
      <c r="C111" s="488"/>
      <c r="D111" s="488" t="str">
        <f>IF(C111,VLOOKUP(C111,女子登録情報!$A$2:$H$2000,2,0),"")</f>
        <v/>
      </c>
      <c r="E111" s="419" t="str">
        <f>IF(C111&gt;0,VLOOKUP(C111,女子登録情報!$A$2:$H$2000,3,0),"")</f>
        <v/>
      </c>
      <c r="F111" s="489"/>
      <c r="G111" s="488" t="str">
        <f>IF(C111&gt;0,VLOOKUP(C111,女子登録情報!$A$2:$H$2000,4,0),"")</f>
        <v/>
      </c>
      <c r="H111" s="488" t="str">
        <f>IF(C111&gt;0,VLOOKUP(C111,女子登録情報!$A$2:$H$2000,8,0),"")</f>
        <v/>
      </c>
      <c r="I111" s="449" t="str">
        <f>IF(C111&gt;0,VLOOKUP(C111,女子登録情報!$A$2:$H$2000,5,0),"")</f>
        <v/>
      </c>
      <c r="J111" s="53"/>
      <c r="L111" s="55"/>
    </row>
    <row r="112" spans="1:12" s="17" customFormat="1" ht="18.75" hidden="1" customHeight="1">
      <c r="A112" s="4"/>
      <c r="B112" s="444"/>
      <c r="C112" s="439"/>
      <c r="D112" s="439"/>
      <c r="E112" s="422"/>
      <c r="F112" s="480"/>
      <c r="G112" s="439"/>
      <c r="H112" s="439"/>
      <c r="I112" s="427"/>
      <c r="J112" s="53"/>
      <c r="L112" s="55"/>
    </row>
    <row r="113" spans="1:12" s="17" customFormat="1" ht="18.75" hidden="1" customHeight="1">
      <c r="A113" s="4"/>
      <c r="B113" s="487">
        <v>5</v>
      </c>
      <c r="C113" s="488"/>
      <c r="D113" s="488" t="str">
        <f>IF(C113,VLOOKUP(C113,女子登録情報!$A$2:$H$2000,2,0),"")</f>
        <v/>
      </c>
      <c r="E113" s="419" t="str">
        <f>IF(C113&gt;0,VLOOKUP(C113,女子登録情報!$A$2:$H$2000,3,0),"")</f>
        <v/>
      </c>
      <c r="F113" s="489"/>
      <c r="G113" s="488" t="str">
        <f>IF(C113&gt;0,VLOOKUP(C113,女子登録情報!$A$2:$H$2000,4,0),"")</f>
        <v/>
      </c>
      <c r="H113" s="488" t="str">
        <f>IF(C113&gt;0,VLOOKUP(C113,女子登録情報!$A$2:$H$2000,8,0),"")</f>
        <v/>
      </c>
      <c r="I113" s="449" t="str">
        <f>IF(C113&gt;0,VLOOKUP(C113,女子登録情報!$A$2:$H$2000,5,0),"")</f>
        <v/>
      </c>
      <c r="J113" s="53"/>
      <c r="L113" s="55"/>
    </row>
    <row r="114" spans="1:12" s="17" customFormat="1" ht="18.75" hidden="1" customHeight="1">
      <c r="A114" s="4"/>
      <c r="B114" s="444"/>
      <c r="C114" s="439"/>
      <c r="D114" s="439"/>
      <c r="E114" s="422"/>
      <c r="F114" s="480"/>
      <c r="G114" s="439"/>
      <c r="H114" s="439"/>
      <c r="I114" s="427"/>
      <c r="J114" s="53"/>
      <c r="L114" s="55"/>
    </row>
    <row r="115" spans="1:12" s="17" customFormat="1" ht="18.75" hidden="1" customHeight="1">
      <c r="A115" s="4"/>
      <c r="B115" s="487">
        <v>6</v>
      </c>
      <c r="C115" s="488"/>
      <c r="D115" s="488" t="str">
        <f>IF(C115,VLOOKUP(C115,女子登録情報!$A$2:$H$2000,2,0),"")</f>
        <v/>
      </c>
      <c r="E115" s="419" t="str">
        <f>IF(C115&gt;0,VLOOKUP(C115,女子登録情報!$A$2:$H$2000,3,0),"")</f>
        <v/>
      </c>
      <c r="F115" s="489"/>
      <c r="G115" s="488" t="str">
        <f>IF(C115&gt;0,VLOOKUP(C115,女子登録情報!$A$2:$H$2000,4,0),"")</f>
        <v/>
      </c>
      <c r="H115" s="488" t="str">
        <f>IF(C115&gt;0,VLOOKUP(C115,女子登録情報!$A$2:$H$2000,8,0),"")</f>
        <v/>
      </c>
      <c r="I115" s="449" t="str">
        <f>IF(C115&gt;0,VLOOKUP(C115,女子登録情報!$A$2:$H$2000,5,0),"")</f>
        <v/>
      </c>
      <c r="J115" s="53"/>
      <c r="L115" s="55"/>
    </row>
    <row r="116" spans="1:12" s="17" customFormat="1" ht="19.5" hidden="1" customHeight="1" thickBot="1">
      <c r="A116" s="4"/>
      <c r="B116" s="490"/>
      <c r="C116" s="470"/>
      <c r="D116" s="470"/>
      <c r="E116" s="491"/>
      <c r="F116" s="492"/>
      <c r="G116" s="470"/>
      <c r="H116" s="470"/>
      <c r="I116" s="450"/>
      <c r="J116" s="53"/>
      <c r="L116" s="55"/>
    </row>
    <row r="117" spans="1:12" s="17" customFormat="1" ht="18.75" hidden="1">
      <c r="A117" s="4"/>
      <c r="B117" s="460" t="s">
        <v>1239</v>
      </c>
      <c r="C117" s="461"/>
      <c r="D117" s="461"/>
      <c r="E117" s="461"/>
      <c r="F117" s="461"/>
      <c r="G117" s="461"/>
      <c r="H117" s="461"/>
      <c r="I117" s="462"/>
      <c r="J117" s="53"/>
      <c r="L117" s="55"/>
    </row>
    <row r="118" spans="1:12" s="17" customFormat="1" ht="18.75" hidden="1">
      <c r="A118" s="4"/>
      <c r="B118" s="463"/>
      <c r="C118" s="464"/>
      <c r="D118" s="464"/>
      <c r="E118" s="464"/>
      <c r="F118" s="464"/>
      <c r="G118" s="464"/>
      <c r="H118" s="464"/>
      <c r="I118" s="465"/>
      <c r="J118" s="53"/>
      <c r="L118" s="55"/>
    </row>
    <row r="119" spans="1:12" s="17" customFormat="1" ht="19.5" hidden="1" thickBot="1">
      <c r="A119" s="4"/>
      <c r="B119" s="466"/>
      <c r="C119" s="467"/>
      <c r="D119" s="467"/>
      <c r="E119" s="467"/>
      <c r="F119" s="467"/>
      <c r="G119" s="467"/>
      <c r="H119" s="467"/>
      <c r="I119" s="468"/>
      <c r="J119" s="53"/>
      <c r="L119" s="55"/>
    </row>
    <row r="120" spans="1:12" s="17" customFormat="1" ht="18.75" hidden="1">
      <c r="A120" s="54"/>
      <c r="B120" s="54"/>
      <c r="C120" s="54"/>
      <c r="D120" s="54"/>
      <c r="E120" s="54"/>
      <c r="F120" s="54"/>
      <c r="G120" s="54"/>
      <c r="H120" s="54"/>
      <c r="I120" s="54"/>
      <c r="J120" s="59"/>
      <c r="L120" s="55"/>
    </row>
    <row r="121" spans="1:12" s="17" customFormat="1" ht="19.5" hidden="1" thickBot="1">
      <c r="A121" s="4"/>
      <c r="B121" s="4"/>
      <c r="C121" s="4"/>
      <c r="D121" s="4"/>
      <c r="E121" s="4"/>
      <c r="F121" s="4"/>
      <c r="G121" s="4"/>
      <c r="H121" s="4"/>
      <c r="I121" s="4"/>
      <c r="J121" s="57" t="s">
        <v>1259</v>
      </c>
      <c r="L121" s="55"/>
    </row>
    <row r="122" spans="1:12" s="17" customFormat="1" ht="18.75" hidden="1" customHeight="1">
      <c r="A122" s="4"/>
      <c r="B122" s="498" t="str">
        <f>CONCATENATE('加盟校情報&amp;大会設定'!$G$5,'加盟校情報&amp;大会設定'!$H$5,'加盟校情報&amp;大会設定'!$I$5,'加盟校情報&amp;大会設定'!$J$5,)&amp;"　女子4×400mR"</f>
        <v>第45回東海学生陸上競技秋季選手権大会　女子4×400mR</v>
      </c>
      <c r="C122" s="499"/>
      <c r="D122" s="499"/>
      <c r="E122" s="499"/>
      <c r="F122" s="499"/>
      <c r="G122" s="499"/>
      <c r="H122" s="499"/>
      <c r="I122" s="500"/>
      <c r="J122" s="53"/>
      <c r="L122" s="55"/>
    </row>
    <row r="123" spans="1:12" s="17" customFormat="1" ht="19.5" hidden="1" customHeight="1" thickBot="1">
      <c r="A123" s="4"/>
      <c r="B123" s="501"/>
      <c r="C123" s="502"/>
      <c r="D123" s="502"/>
      <c r="E123" s="502"/>
      <c r="F123" s="502"/>
      <c r="G123" s="502"/>
      <c r="H123" s="502"/>
      <c r="I123" s="503"/>
      <c r="J123" s="53"/>
      <c r="L123" s="55"/>
    </row>
    <row r="124" spans="1:12" s="17" customFormat="1" ht="18.75" hidden="1">
      <c r="A124" s="4"/>
      <c r="B124" s="408" t="s">
        <v>1243</v>
      </c>
      <c r="C124" s="409"/>
      <c r="D124" s="446" t="str">
        <f>IF(基本情報登録!$D$6&gt;0,基本情報登録!$D$6,"")</f>
        <v/>
      </c>
      <c r="E124" s="447"/>
      <c r="F124" s="447"/>
      <c r="G124" s="447"/>
      <c r="H124" s="448"/>
      <c r="I124" s="58" t="s">
        <v>1277</v>
      </c>
      <c r="J124" s="53"/>
      <c r="L124" s="55"/>
    </row>
    <row r="125" spans="1:12" s="17" customFormat="1" ht="18.75" hidden="1" customHeight="1">
      <c r="A125" s="4"/>
      <c r="B125" s="415" t="s">
        <v>1</v>
      </c>
      <c r="C125" s="416"/>
      <c r="D125" s="451" t="str">
        <f>IF(基本情報登録!$D$8&gt;0,基本情報登録!$D$8,"")</f>
        <v/>
      </c>
      <c r="E125" s="452"/>
      <c r="F125" s="452"/>
      <c r="G125" s="452"/>
      <c r="H125" s="453"/>
      <c r="I125" s="449"/>
      <c r="J125" s="53"/>
      <c r="L125" s="55"/>
    </row>
    <row r="126" spans="1:12" s="17" customFormat="1" ht="19.5" hidden="1" customHeight="1" thickBot="1">
      <c r="A126" s="4"/>
      <c r="B126" s="425"/>
      <c r="C126" s="426"/>
      <c r="D126" s="454"/>
      <c r="E126" s="455"/>
      <c r="F126" s="455"/>
      <c r="G126" s="455"/>
      <c r="H126" s="456"/>
      <c r="I126" s="450"/>
      <c r="J126" s="53"/>
      <c r="L126" s="55"/>
    </row>
    <row r="127" spans="1:12" s="17" customFormat="1" ht="18.75" hidden="1">
      <c r="A127" s="4"/>
      <c r="B127" s="408" t="s">
        <v>6406</v>
      </c>
      <c r="C127" s="409"/>
      <c r="D127" s="410"/>
      <c r="E127" s="411"/>
      <c r="F127" s="411"/>
      <c r="G127" s="411"/>
      <c r="H127" s="411"/>
      <c r="I127" s="412"/>
      <c r="J127" s="53"/>
      <c r="L127" s="55"/>
    </row>
    <row r="128" spans="1:12" s="17" customFormat="1" ht="18.75" hidden="1">
      <c r="A128" s="4"/>
      <c r="B128" s="43"/>
      <c r="C128" s="44"/>
      <c r="D128" s="45"/>
      <c r="E128" s="413" t="str">
        <f>TEXT(D127,"00000")</f>
        <v>00000</v>
      </c>
      <c r="F128" s="413"/>
      <c r="G128" s="413"/>
      <c r="H128" s="413"/>
      <c r="I128" s="414"/>
      <c r="J128" s="53"/>
      <c r="L128" s="55"/>
    </row>
    <row r="129" spans="1:12" s="17" customFormat="1" ht="18.75" hidden="1" customHeight="1">
      <c r="A129" s="4"/>
      <c r="B129" s="415" t="s">
        <v>26</v>
      </c>
      <c r="C129" s="416"/>
      <c r="D129" s="419"/>
      <c r="E129" s="420"/>
      <c r="F129" s="420"/>
      <c r="G129" s="420"/>
      <c r="H129" s="420"/>
      <c r="I129" s="421"/>
      <c r="J129" s="53"/>
      <c r="L129" s="55"/>
    </row>
    <row r="130" spans="1:12" s="17" customFormat="1" ht="18.75" hidden="1" customHeight="1">
      <c r="A130" s="4"/>
      <c r="B130" s="417"/>
      <c r="C130" s="418"/>
      <c r="D130" s="422"/>
      <c r="E130" s="423"/>
      <c r="F130" s="423"/>
      <c r="G130" s="423"/>
      <c r="H130" s="423"/>
      <c r="I130" s="424"/>
      <c r="J130" s="53"/>
      <c r="L130" s="55"/>
    </row>
    <row r="131" spans="1:12" s="17" customFormat="1" ht="19.5" hidden="1" thickBot="1">
      <c r="A131" s="4"/>
      <c r="B131" s="482" t="s">
        <v>1235</v>
      </c>
      <c r="C131" s="483"/>
      <c r="D131" s="484"/>
      <c r="E131" s="485"/>
      <c r="F131" s="485"/>
      <c r="G131" s="485"/>
      <c r="H131" s="485"/>
      <c r="I131" s="486"/>
      <c r="J131" s="53"/>
      <c r="L131" s="55"/>
    </row>
    <row r="132" spans="1:12" s="17" customFormat="1" ht="18.75" hidden="1">
      <c r="A132" s="4"/>
      <c r="B132" s="471" t="s">
        <v>1236</v>
      </c>
      <c r="C132" s="472"/>
      <c r="D132" s="472"/>
      <c r="E132" s="472"/>
      <c r="F132" s="472"/>
      <c r="G132" s="472"/>
      <c r="H132" s="472"/>
      <c r="I132" s="473"/>
      <c r="J132" s="53"/>
      <c r="L132" s="55"/>
    </row>
    <row r="133" spans="1:12" s="17" customFormat="1" ht="19.5" hidden="1" thickBot="1">
      <c r="A133" s="4"/>
      <c r="B133" s="46" t="s">
        <v>1240</v>
      </c>
      <c r="C133" s="47" t="s">
        <v>16</v>
      </c>
      <c r="D133" s="47" t="s">
        <v>1241</v>
      </c>
      <c r="E133" s="474" t="s">
        <v>1237</v>
      </c>
      <c r="F133" s="475"/>
      <c r="G133" s="47" t="s">
        <v>1242</v>
      </c>
      <c r="H133" s="47" t="s">
        <v>47</v>
      </c>
      <c r="I133" s="48" t="s">
        <v>1238</v>
      </c>
      <c r="J133" s="53"/>
      <c r="L133" s="55"/>
    </row>
    <row r="134" spans="1:12" s="17" customFormat="1" ht="19.5" hidden="1" customHeight="1" thickTop="1">
      <c r="A134" s="4"/>
      <c r="B134" s="476">
        <v>1</v>
      </c>
      <c r="C134" s="477"/>
      <c r="D134" s="477" t="str">
        <f>IF(C134&gt;0,VLOOKUP(C134,女子登録情報!$A$2:$H$2000,2,0),"")</f>
        <v/>
      </c>
      <c r="E134" s="478" t="str">
        <f>IF(C134&gt;0,VLOOKUP(C134,女子登録情報!$A$2:$H$2000,3,0),"")</f>
        <v/>
      </c>
      <c r="F134" s="479"/>
      <c r="G134" s="477" t="str">
        <f>IF(C134&gt;0,VLOOKUP(C134,女子登録情報!$A$2:$H$2000,4,0),"")</f>
        <v/>
      </c>
      <c r="H134" s="477" t="str">
        <f>IF(C134&gt;0,VLOOKUP(C134,女子登録情報!$A$2:$H$2000,8,0),"")</f>
        <v/>
      </c>
      <c r="I134" s="481" t="str">
        <f>IF(C134&gt;0,VLOOKUP(C134,女子登録情報!$A$2:$H$2000,5,0),"")</f>
        <v/>
      </c>
      <c r="J134" s="53"/>
      <c r="L134" s="55"/>
    </row>
    <row r="135" spans="1:12" s="17" customFormat="1" ht="18.75" hidden="1" customHeight="1">
      <c r="A135" s="4"/>
      <c r="B135" s="444"/>
      <c r="C135" s="439"/>
      <c r="D135" s="439"/>
      <c r="E135" s="422"/>
      <c r="F135" s="480"/>
      <c r="G135" s="439"/>
      <c r="H135" s="439"/>
      <c r="I135" s="427"/>
      <c r="J135" s="53"/>
      <c r="L135" s="55"/>
    </row>
    <row r="136" spans="1:12" s="17" customFormat="1" ht="18.75" hidden="1" customHeight="1">
      <c r="A136" s="4"/>
      <c r="B136" s="487">
        <v>2</v>
      </c>
      <c r="C136" s="488"/>
      <c r="D136" s="488" t="str">
        <f>IF(C136,VLOOKUP(C136,女子登録情報!$A$2:$H$2000,2,0),"")</f>
        <v/>
      </c>
      <c r="E136" s="419" t="str">
        <f>IF(C136&gt;0,VLOOKUP(C136,女子登録情報!$A$2:$H$2000,3,0),"")</f>
        <v/>
      </c>
      <c r="F136" s="489"/>
      <c r="G136" s="488" t="str">
        <f>IF(C136&gt;0,VLOOKUP(C136,女子登録情報!$A$2:$H$2000,4,0),"")</f>
        <v/>
      </c>
      <c r="H136" s="488" t="str">
        <f>IF(C136&gt;0,VLOOKUP(C136,女子登録情報!$A$2:$H$2000,8,0),"")</f>
        <v/>
      </c>
      <c r="I136" s="449" t="str">
        <f>IF(C136&gt;0,VLOOKUP(C136,女子登録情報!$A$2:$H$2000,5,0),"")</f>
        <v/>
      </c>
      <c r="J136" s="53"/>
      <c r="L136" s="55"/>
    </row>
    <row r="137" spans="1:12" s="17" customFormat="1" ht="18.75" hidden="1" customHeight="1">
      <c r="A137" s="4"/>
      <c r="B137" s="444"/>
      <c r="C137" s="439"/>
      <c r="D137" s="439"/>
      <c r="E137" s="422"/>
      <c r="F137" s="480"/>
      <c r="G137" s="439"/>
      <c r="H137" s="439"/>
      <c r="I137" s="427"/>
      <c r="J137" s="53"/>
      <c r="L137" s="55"/>
    </row>
    <row r="138" spans="1:12" s="17" customFormat="1" ht="18.75" hidden="1" customHeight="1">
      <c r="A138" s="4"/>
      <c r="B138" s="487">
        <v>3</v>
      </c>
      <c r="C138" s="488"/>
      <c r="D138" s="488" t="str">
        <f>IF(C138,VLOOKUP(C138,女子登録情報!$A$2:$H$2000,2,0),"")</f>
        <v/>
      </c>
      <c r="E138" s="419" t="str">
        <f>IF(C138&gt;0,VLOOKUP(C138,女子登録情報!$A$2:$H$2000,3,0),"")</f>
        <v/>
      </c>
      <c r="F138" s="489"/>
      <c r="G138" s="488" t="str">
        <f>IF(C138&gt;0,VLOOKUP(C138,女子登録情報!$A$2:$H$2000,4,0),"")</f>
        <v/>
      </c>
      <c r="H138" s="488" t="str">
        <f>IF(C138&gt;0,VLOOKUP(C138,女子登録情報!$A$2:$H$2000,8,0),"")</f>
        <v/>
      </c>
      <c r="I138" s="449" t="str">
        <f>IF(C138&gt;0,VLOOKUP(C138,女子登録情報!$A$2:$H$2000,5,0),"")</f>
        <v/>
      </c>
      <c r="J138" s="53"/>
      <c r="L138" s="55"/>
    </row>
    <row r="139" spans="1:12" s="17" customFormat="1" ht="18.75" hidden="1" customHeight="1">
      <c r="A139" s="4"/>
      <c r="B139" s="444"/>
      <c r="C139" s="439"/>
      <c r="D139" s="439"/>
      <c r="E139" s="422"/>
      <c r="F139" s="480"/>
      <c r="G139" s="439"/>
      <c r="H139" s="439"/>
      <c r="I139" s="427"/>
      <c r="J139" s="53"/>
      <c r="L139" s="55"/>
    </row>
    <row r="140" spans="1:12" s="17" customFormat="1" ht="18.75" hidden="1" customHeight="1">
      <c r="A140" s="4"/>
      <c r="B140" s="487">
        <v>4</v>
      </c>
      <c r="C140" s="488"/>
      <c r="D140" s="488" t="str">
        <f>IF(C140,VLOOKUP(C140,女子登録情報!$A$2:$H$2000,2,0),"")</f>
        <v/>
      </c>
      <c r="E140" s="419" t="str">
        <f>IF(C140&gt;0,VLOOKUP(C140,女子登録情報!$A$2:$H$2000,3,0),"")</f>
        <v/>
      </c>
      <c r="F140" s="489"/>
      <c r="G140" s="488" t="str">
        <f>IF(C140&gt;0,VLOOKUP(C140,女子登録情報!$A$2:$H$2000,4,0),"")</f>
        <v/>
      </c>
      <c r="H140" s="488" t="str">
        <f>IF(C140&gt;0,VLOOKUP(C140,女子登録情報!$A$2:$H$2000,8,0),"")</f>
        <v/>
      </c>
      <c r="I140" s="449" t="str">
        <f>IF(C140&gt;0,VLOOKUP(C140,女子登録情報!$A$2:$H$2000,5,0),"")</f>
        <v/>
      </c>
      <c r="J140" s="53"/>
      <c r="L140" s="55"/>
    </row>
    <row r="141" spans="1:12" s="17" customFormat="1" ht="18.75" hidden="1" customHeight="1">
      <c r="A141" s="4"/>
      <c r="B141" s="444"/>
      <c r="C141" s="439"/>
      <c r="D141" s="439"/>
      <c r="E141" s="422"/>
      <c r="F141" s="480"/>
      <c r="G141" s="439"/>
      <c r="H141" s="439"/>
      <c r="I141" s="427"/>
      <c r="J141" s="53"/>
      <c r="L141" s="55"/>
    </row>
    <row r="142" spans="1:12" s="17" customFormat="1" ht="18.75" hidden="1" customHeight="1">
      <c r="A142" s="4"/>
      <c r="B142" s="487">
        <v>5</v>
      </c>
      <c r="C142" s="488"/>
      <c r="D142" s="488" t="str">
        <f>IF(C142,VLOOKUP(C142,女子登録情報!$A$2:$H$2000,2,0),"")</f>
        <v/>
      </c>
      <c r="E142" s="419" t="str">
        <f>IF(C142&gt;0,VLOOKUP(C142,女子登録情報!$A$2:$H$2000,3,0),"")</f>
        <v/>
      </c>
      <c r="F142" s="489"/>
      <c r="G142" s="488" t="str">
        <f>IF(C142&gt;0,VLOOKUP(C142,女子登録情報!$A$2:$H$2000,4,0),"")</f>
        <v/>
      </c>
      <c r="H142" s="488" t="str">
        <f>IF(C142&gt;0,VLOOKUP(C142,女子登録情報!$A$2:$H$2000,8,0),"")</f>
        <v/>
      </c>
      <c r="I142" s="449" t="str">
        <f>IF(C142&gt;0,VLOOKUP(C142,女子登録情報!$A$2:$H$2000,5,0),"")</f>
        <v/>
      </c>
      <c r="J142" s="53"/>
      <c r="L142" s="55"/>
    </row>
    <row r="143" spans="1:12" s="17" customFormat="1" ht="18.75" hidden="1" customHeight="1">
      <c r="A143" s="4"/>
      <c r="B143" s="444"/>
      <c r="C143" s="439"/>
      <c r="D143" s="439"/>
      <c r="E143" s="422"/>
      <c r="F143" s="480"/>
      <c r="G143" s="439"/>
      <c r="H143" s="439"/>
      <c r="I143" s="427"/>
      <c r="J143" s="53"/>
      <c r="L143" s="55"/>
    </row>
    <row r="144" spans="1:12" s="17" customFormat="1" ht="18.75" hidden="1" customHeight="1">
      <c r="A144" s="4"/>
      <c r="B144" s="487">
        <v>6</v>
      </c>
      <c r="C144" s="488"/>
      <c r="D144" s="488" t="str">
        <f>IF(C144,VLOOKUP(C144,女子登録情報!$A$2:$H$2000,2,0),"")</f>
        <v/>
      </c>
      <c r="E144" s="419" t="str">
        <f>IF(C144&gt;0,VLOOKUP(C144,女子登録情報!$A$2:$H$2000,3,0),"")</f>
        <v/>
      </c>
      <c r="F144" s="489"/>
      <c r="G144" s="488" t="str">
        <f>IF(C144&gt;0,VLOOKUP(C144,女子登録情報!$A$2:$H$2000,4,0),"")</f>
        <v/>
      </c>
      <c r="H144" s="488" t="str">
        <f>IF(C144&gt;0,VLOOKUP(C144,女子登録情報!$A$2:$H$2000,8,0),"")</f>
        <v/>
      </c>
      <c r="I144" s="449" t="str">
        <f>IF(C144&gt;0,VLOOKUP(C144,女子登録情報!$A$2:$H$2000,5,0),"")</f>
        <v/>
      </c>
      <c r="J144" s="53"/>
      <c r="L144" s="55"/>
    </row>
    <row r="145" spans="1:12" s="17" customFormat="1" ht="19.5" hidden="1" customHeight="1" thickBot="1">
      <c r="A145" s="4"/>
      <c r="B145" s="490"/>
      <c r="C145" s="470"/>
      <c r="D145" s="470"/>
      <c r="E145" s="491"/>
      <c r="F145" s="492"/>
      <c r="G145" s="470"/>
      <c r="H145" s="470"/>
      <c r="I145" s="450"/>
      <c r="J145" s="53"/>
      <c r="L145" s="55"/>
    </row>
    <row r="146" spans="1:12" s="17" customFormat="1" ht="18.75" hidden="1">
      <c r="A146" s="4"/>
      <c r="B146" s="460" t="s">
        <v>1239</v>
      </c>
      <c r="C146" s="461"/>
      <c r="D146" s="461"/>
      <c r="E146" s="461"/>
      <c r="F146" s="461"/>
      <c r="G146" s="461"/>
      <c r="H146" s="461"/>
      <c r="I146" s="462"/>
      <c r="J146" s="53"/>
      <c r="L146" s="55"/>
    </row>
    <row r="147" spans="1:12" s="17" customFormat="1" ht="18.75" hidden="1">
      <c r="A147" s="4"/>
      <c r="B147" s="463"/>
      <c r="C147" s="464"/>
      <c r="D147" s="464"/>
      <c r="E147" s="464"/>
      <c r="F147" s="464"/>
      <c r="G147" s="464"/>
      <c r="H147" s="464"/>
      <c r="I147" s="465"/>
      <c r="J147" s="53"/>
      <c r="L147" s="55"/>
    </row>
    <row r="148" spans="1:12" s="17" customFormat="1" ht="19.5" hidden="1" thickBot="1">
      <c r="A148" s="4"/>
      <c r="B148" s="466"/>
      <c r="C148" s="467"/>
      <c r="D148" s="467"/>
      <c r="E148" s="467"/>
      <c r="F148" s="467"/>
      <c r="G148" s="467"/>
      <c r="H148" s="467"/>
      <c r="I148" s="468"/>
      <c r="J148" s="53"/>
      <c r="L148" s="55"/>
    </row>
    <row r="149" spans="1:12" s="17" customFormat="1" ht="18.75" hidden="1">
      <c r="A149" s="54"/>
      <c r="B149" s="54"/>
      <c r="C149" s="54"/>
      <c r="D149" s="54"/>
      <c r="E149" s="54"/>
      <c r="F149" s="54"/>
      <c r="G149" s="54"/>
      <c r="H149" s="54"/>
      <c r="I149" s="54"/>
      <c r="J149" s="59"/>
      <c r="L149" s="55"/>
    </row>
    <row r="150" spans="1:12" s="17" customFormat="1" ht="19.5" hidden="1" thickBot="1">
      <c r="A150" s="4"/>
      <c r="B150" s="4"/>
      <c r="C150" s="4"/>
      <c r="D150" s="4"/>
      <c r="E150" s="4"/>
      <c r="F150" s="4"/>
      <c r="G150" s="4"/>
      <c r="H150" s="4"/>
      <c r="I150" s="4"/>
      <c r="J150" s="57" t="s">
        <v>1260</v>
      </c>
      <c r="L150" s="55"/>
    </row>
    <row r="151" spans="1:12" s="17" customFormat="1" ht="18.75" hidden="1" customHeight="1">
      <c r="A151" s="4"/>
      <c r="B151" s="498" t="str">
        <f>CONCATENATE('加盟校情報&amp;大会設定'!$G$5,'加盟校情報&amp;大会設定'!$H$5,'加盟校情報&amp;大会設定'!$I$5,'加盟校情報&amp;大会設定'!$J$5,)&amp;"　女子4×400mR"</f>
        <v>第45回東海学生陸上競技秋季選手権大会　女子4×400mR</v>
      </c>
      <c r="C151" s="499"/>
      <c r="D151" s="499"/>
      <c r="E151" s="499"/>
      <c r="F151" s="499"/>
      <c r="G151" s="499"/>
      <c r="H151" s="499"/>
      <c r="I151" s="500"/>
      <c r="J151" s="53"/>
      <c r="L151" s="55"/>
    </row>
    <row r="152" spans="1:12" s="17" customFormat="1" ht="19.5" hidden="1" customHeight="1" thickBot="1">
      <c r="A152" s="4"/>
      <c r="B152" s="501"/>
      <c r="C152" s="502"/>
      <c r="D152" s="502"/>
      <c r="E152" s="502"/>
      <c r="F152" s="502"/>
      <c r="G152" s="502"/>
      <c r="H152" s="502"/>
      <c r="I152" s="503"/>
      <c r="J152" s="53"/>
      <c r="L152" s="55"/>
    </row>
    <row r="153" spans="1:12" s="17" customFormat="1" ht="18.75" hidden="1">
      <c r="A153" s="4"/>
      <c r="B153" s="408" t="s">
        <v>1243</v>
      </c>
      <c r="C153" s="409"/>
      <c r="D153" s="446" t="str">
        <f>IF(基本情報登録!$D$6&gt;0,基本情報登録!$D$6,"")</f>
        <v/>
      </c>
      <c r="E153" s="447"/>
      <c r="F153" s="447"/>
      <c r="G153" s="447"/>
      <c r="H153" s="448"/>
      <c r="I153" s="58" t="s">
        <v>1277</v>
      </c>
      <c r="J153" s="53"/>
      <c r="L153" s="55"/>
    </row>
    <row r="154" spans="1:12" s="17" customFormat="1" ht="18.75" hidden="1" customHeight="1">
      <c r="A154" s="4"/>
      <c r="B154" s="415" t="s">
        <v>1</v>
      </c>
      <c r="C154" s="416"/>
      <c r="D154" s="451" t="str">
        <f>IF(基本情報登録!$D$8&gt;0,基本情報登録!$D$8,"")</f>
        <v/>
      </c>
      <c r="E154" s="452"/>
      <c r="F154" s="452"/>
      <c r="G154" s="452"/>
      <c r="H154" s="453"/>
      <c r="I154" s="449"/>
      <c r="J154" s="53"/>
      <c r="L154" s="55"/>
    </row>
    <row r="155" spans="1:12" s="17" customFormat="1" ht="19.5" hidden="1" customHeight="1" thickBot="1">
      <c r="A155" s="4"/>
      <c r="B155" s="425"/>
      <c r="C155" s="426"/>
      <c r="D155" s="454"/>
      <c r="E155" s="455"/>
      <c r="F155" s="455"/>
      <c r="G155" s="455"/>
      <c r="H155" s="456"/>
      <c r="I155" s="450"/>
      <c r="J155" s="53"/>
      <c r="L155" s="55"/>
    </row>
    <row r="156" spans="1:12" s="17" customFormat="1" ht="18.75" hidden="1">
      <c r="A156" s="4"/>
      <c r="B156" s="408" t="s">
        <v>6406</v>
      </c>
      <c r="C156" s="409"/>
      <c r="D156" s="410"/>
      <c r="E156" s="411"/>
      <c r="F156" s="411"/>
      <c r="G156" s="411"/>
      <c r="H156" s="411"/>
      <c r="I156" s="412"/>
      <c r="J156" s="53"/>
      <c r="L156" s="55"/>
    </row>
    <row r="157" spans="1:12" s="17" customFormat="1" ht="18.75" hidden="1">
      <c r="A157" s="4"/>
      <c r="B157" s="43"/>
      <c r="C157" s="44"/>
      <c r="D157" s="45"/>
      <c r="E157" s="413" t="str">
        <f>TEXT(D156,"00000")</f>
        <v>00000</v>
      </c>
      <c r="F157" s="413"/>
      <c r="G157" s="413"/>
      <c r="H157" s="413"/>
      <c r="I157" s="414"/>
      <c r="J157" s="53"/>
      <c r="L157" s="55"/>
    </row>
    <row r="158" spans="1:12" s="17" customFormat="1" ht="18.75" hidden="1" customHeight="1">
      <c r="A158" s="4"/>
      <c r="B158" s="415" t="s">
        <v>26</v>
      </c>
      <c r="C158" s="416"/>
      <c r="D158" s="419"/>
      <c r="E158" s="420"/>
      <c r="F158" s="420"/>
      <c r="G158" s="420"/>
      <c r="H158" s="420"/>
      <c r="I158" s="421"/>
      <c r="J158" s="53"/>
      <c r="L158" s="55"/>
    </row>
    <row r="159" spans="1:12" s="17" customFormat="1" ht="18.75" hidden="1" customHeight="1">
      <c r="A159" s="4"/>
      <c r="B159" s="417"/>
      <c r="C159" s="418"/>
      <c r="D159" s="422"/>
      <c r="E159" s="423"/>
      <c r="F159" s="423"/>
      <c r="G159" s="423"/>
      <c r="H159" s="423"/>
      <c r="I159" s="424"/>
      <c r="J159" s="53"/>
      <c r="L159" s="55"/>
    </row>
    <row r="160" spans="1:12" s="17" customFormat="1" ht="19.5" hidden="1" thickBot="1">
      <c r="A160" s="4"/>
      <c r="B160" s="482" t="s">
        <v>1235</v>
      </c>
      <c r="C160" s="483"/>
      <c r="D160" s="484"/>
      <c r="E160" s="485"/>
      <c r="F160" s="485"/>
      <c r="G160" s="485"/>
      <c r="H160" s="485"/>
      <c r="I160" s="486"/>
      <c r="J160" s="53"/>
      <c r="L160" s="55"/>
    </row>
    <row r="161" spans="1:12" s="17" customFormat="1" ht="18.75" hidden="1">
      <c r="A161" s="4"/>
      <c r="B161" s="471" t="s">
        <v>1236</v>
      </c>
      <c r="C161" s="472"/>
      <c r="D161" s="472"/>
      <c r="E161" s="472"/>
      <c r="F161" s="472"/>
      <c r="G161" s="472"/>
      <c r="H161" s="472"/>
      <c r="I161" s="473"/>
      <c r="J161" s="53"/>
      <c r="L161" s="55"/>
    </row>
    <row r="162" spans="1:12" s="17" customFormat="1" ht="19.5" hidden="1" thickBot="1">
      <c r="A162" s="4"/>
      <c r="B162" s="46" t="s">
        <v>1240</v>
      </c>
      <c r="C162" s="47" t="s">
        <v>16</v>
      </c>
      <c r="D162" s="47" t="s">
        <v>1241</v>
      </c>
      <c r="E162" s="474" t="s">
        <v>1237</v>
      </c>
      <c r="F162" s="475"/>
      <c r="G162" s="47" t="s">
        <v>1242</v>
      </c>
      <c r="H162" s="47" t="s">
        <v>47</v>
      </c>
      <c r="I162" s="48" t="s">
        <v>1238</v>
      </c>
      <c r="J162" s="53"/>
      <c r="L162" s="55"/>
    </row>
    <row r="163" spans="1:12" s="17" customFormat="1" ht="19.5" hidden="1" customHeight="1" thickTop="1">
      <c r="A163" s="4"/>
      <c r="B163" s="476">
        <v>1</v>
      </c>
      <c r="C163" s="477"/>
      <c r="D163" s="477" t="str">
        <f>IF(C163&gt;0,VLOOKUP(C163,女子登録情報!$A$2:$H$2000,2,0),"")</f>
        <v/>
      </c>
      <c r="E163" s="478" t="str">
        <f>IF(C163&gt;0,VLOOKUP(C163,女子登録情報!$A$2:$H$2000,3,0),"")</f>
        <v/>
      </c>
      <c r="F163" s="479"/>
      <c r="G163" s="477" t="str">
        <f>IF(C163&gt;0,VLOOKUP(C163,女子登録情報!$A$2:$H$2000,4,0),"")</f>
        <v/>
      </c>
      <c r="H163" s="477" t="str">
        <f>IF(C163&gt;0,VLOOKUP(C163,女子登録情報!$A$2:$H$2000,8,0),"")</f>
        <v/>
      </c>
      <c r="I163" s="481" t="str">
        <f>IF(C163&gt;0,VLOOKUP(C163,女子登録情報!$A$2:$H$2000,5,0),"")</f>
        <v/>
      </c>
      <c r="J163" s="53"/>
      <c r="L163" s="55"/>
    </row>
    <row r="164" spans="1:12" s="17" customFormat="1" ht="18.75" hidden="1" customHeight="1">
      <c r="A164" s="4"/>
      <c r="B164" s="444"/>
      <c r="C164" s="439"/>
      <c r="D164" s="439"/>
      <c r="E164" s="422"/>
      <c r="F164" s="480"/>
      <c r="G164" s="439"/>
      <c r="H164" s="439"/>
      <c r="I164" s="427"/>
      <c r="J164" s="53"/>
      <c r="L164" s="55"/>
    </row>
    <row r="165" spans="1:12" s="17" customFormat="1" ht="18.75" hidden="1" customHeight="1">
      <c r="A165" s="4"/>
      <c r="B165" s="487">
        <v>2</v>
      </c>
      <c r="C165" s="488"/>
      <c r="D165" s="488" t="str">
        <f>IF(C165,VLOOKUP(C165,女子登録情報!$A$2:$H$2000,2,0),"")</f>
        <v/>
      </c>
      <c r="E165" s="419" t="str">
        <f>IF(C165&gt;0,VLOOKUP(C165,女子登録情報!$A$2:$H$2000,3,0),"")</f>
        <v/>
      </c>
      <c r="F165" s="489"/>
      <c r="G165" s="488" t="str">
        <f>IF(C165&gt;0,VLOOKUP(C165,女子登録情報!$A$2:$H$2000,4,0),"")</f>
        <v/>
      </c>
      <c r="H165" s="488" t="str">
        <f>IF(C165&gt;0,VLOOKUP(C165,女子登録情報!$A$2:$H$2000,8,0),"")</f>
        <v/>
      </c>
      <c r="I165" s="449" t="str">
        <f>IF(C165&gt;0,VLOOKUP(C165,女子登録情報!$A$2:$H$2000,5,0),"")</f>
        <v/>
      </c>
      <c r="J165" s="53"/>
      <c r="L165" s="55"/>
    </row>
    <row r="166" spans="1:12" s="17" customFormat="1" ht="18.75" hidden="1" customHeight="1">
      <c r="A166" s="4"/>
      <c r="B166" s="444"/>
      <c r="C166" s="439"/>
      <c r="D166" s="439"/>
      <c r="E166" s="422"/>
      <c r="F166" s="480"/>
      <c r="G166" s="439"/>
      <c r="H166" s="439"/>
      <c r="I166" s="427"/>
      <c r="J166" s="53"/>
      <c r="L166" s="55"/>
    </row>
    <row r="167" spans="1:12" s="17" customFormat="1" ht="18.75" hidden="1" customHeight="1">
      <c r="A167" s="4"/>
      <c r="B167" s="487">
        <v>3</v>
      </c>
      <c r="C167" s="488"/>
      <c r="D167" s="488" t="str">
        <f>IF(C167,VLOOKUP(C167,女子登録情報!$A$2:$H$2000,2,0),"")</f>
        <v/>
      </c>
      <c r="E167" s="419" t="str">
        <f>IF(C167&gt;0,VLOOKUP(C167,女子登録情報!$A$2:$H$2000,3,0),"")</f>
        <v/>
      </c>
      <c r="F167" s="489"/>
      <c r="G167" s="488" t="str">
        <f>IF(C167&gt;0,VLOOKUP(C167,女子登録情報!$A$2:$H$2000,4,0),"")</f>
        <v/>
      </c>
      <c r="H167" s="488" t="str">
        <f>IF(C167&gt;0,VLOOKUP(C167,女子登録情報!$A$2:$H$2000,8,0),"")</f>
        <v/>
      </c>
      <c r="I167" s="449" t="str">
        <f>IF(C167&gt;0,VLOOKUP(C167,女子登録情報!$A$2:$H$2000,5,0),"")</f>
        <v/>
      </c>
      <c r="J167" s="53"/>
      <c r="L167" s="55"/>
    </row>
    <row r="168" spans="1:12" s="17" customFormat="1" ht="18.75" hidden="1" customHeight="1">
      <c r="A168" s="4"/>
      <c r="B168" s="444"/>
      <c r="C168" s="439"/>
      <c r="D168" s="439"/>
      <c r="E168" s="422"/>
      <c r="F168" s="480"/>
      <c r="G168" s="439"/>
      <c r="H168" s="439"/>
      <c r="I168" s="427"/>
      <c r="J168" s="53"/>
      <c r="L168" s="55"/>
    </row>
    <row r="169" spans="1:12" s="17" customFormat="1" ht="18.75" hidden="1" customHeight="1">
      <c r="A169" s="4"/>
      <c r="B169" s="487">
        <v>4</v>
      </c>
      <c r="C169" s="488"/>
      <c r="D169" s="488" t="str">
        <f>IF(C169,VLOOKUP(C169,女子登録情報!$A$2:$H$2000,2,0),"")</f>
        <v/>
      </c>
      <c r="E169" s="419" t="str">
        <f>IF(C169&gt;0,VLOOKUP(C169,女子登録情報!$A$2:$H$2000,3,0),"")</f>
        <v/>
      </c>
      <c r="F169" s="489"/>
      <c r="G169" s="488" t="str">
        <f>IF(C169&gt;0,VLOOKUP(C169,女子登録情報!$A$2:$H$2000,4,0),"")</f>
        <v/>
      </c>
      <c r="H169" s="488" t="str">
        <f>IF(C169&gt;0,VLOOKUP(C169,女子登録情報!$A$2:$H$2000,8,0),"")</f>
        <v/>
      </c>
      <c r="I169" s="449" t="str">
        <f>IF(C169&gt;0,VLOOKUP(C169,女子登録情報!$A$2:$H$2000,5,0),"")</f>
        <v/>
      </c>
      <c r="J169" s="53"/>
      <c r="L169" s="55"/>
    </row>
    <row r="170" spans="1:12" s="17" customFormat="1" ht="18.75" hidden="1" customHeight="1">
      <c r="A170" s="4"/>
      <c r="B170" s="444"/>
      <c r="C170" s="439"/>
      <c r="D170" s="439"/>
      <c r="E170" s="422"/>
      <c r="F170" s="480"/>
      <c r="G170" s="439"/>
      <c r="H170" s="439"/>
      <c r="I170" s="427"/>
      <c r="J170" s="53"/>
      <c r="L170" s="55"/>
    </row>
    <row r="171" spans="1:12" s="17" customFormat="1" ht="18.75" hidden="1" customHeight="1">
      <c r="A171" s="4"/>
      <c r="B171" s="487">
        <v>5</v>
      </c>
      <c r="C171" s="488"/>
      <c r="D171" s="488" t="str">
        <f>IF(C171,VLOOKUP(C171,女子登録情報!$A$2:$H$2000,2,0),"")</f>
        <v/>
      </c>
      <c r="E171" s="419" t="str">
        <f>IF(C171&gt;0,VLOOKUP(C171,女子登録情報!$A$2:$H$2000,3,0),"")</f>
        <v/>
      </c>
      <c r="F171" s="489"/>
      <c r="G171" s="488" t="str">
        <f>IF(C171&gt;0,VLOOKUP(C171,女子登録情報!$A$2:$H$2000,4,0),"")</f>
        <v/>
      </c>
      <c r="H171" s="488" t="str">
        <f>IF(C171&gt;0,VLOOKUP(C171,女子登録情報!$A$2:$H$2000,8,0),"")</f>
        <v/>
      </c>
      <c r="I171" s="449" t="str">
        <f>IF(C171&gt;0,VLOOKUP(C171,女子登録情報!$A$2:$H$2000,5,0),"")</f>
        <v/>
      </c>
      <c r="J171" s="53"/>
      <c r="L171" s="55"/>
    </row>
    <row r="172" spans="1:12" s="17" customFormat="1" ht="18.75" hidden="1" customHeight="1">
      <c r="A172" s="4"/>
      <c r="B172" s="444"/>
      <c r="C172" s="439"/>
      <c r="D172" s="439"/>
      <c r="E172" s="422"/>
      <c r="F172" s="480"/>
      <c r="G172" s="439"/>
      <c r="H172" s="439"/>
      <c r="I172" s="427"/>
      <c r="J172" s="53"/>
      <c r="L172" s="55"/>
    </row>
    <row r="173" spans="1:12" s="17" customFormat="1" ht="18.75" hidden="1" customHeight="1">
      <c r="A173" s="4"/>
      <c r="B173" s="487">
        <v>6</v>
      </c>
      <c r="C173" s="488"/>
      <c r="D173" s="488" t="str">
        <f>IF(C173,VLOOKUP(C173,女子登録情報!$A$2:$H$2000,2,0),"")</f>
        <v/>
      </c>
      <c r="E173" s="419" t="str">
        <f>IF(C173&gt;0,VLOOKUP(C173,女子登録情報!$A$2:$H$2000,3,0),"")</f>
        <v/>
      </c>
      <c r="F173" s="489"/>
      <c r="G173" s="488" t="str">
        <f>IF(C173&gt;0,VLOOKUP(C173,女子登録情報!$A$2:$H$2000,4,0),"")</f>
        <v/>
      </c>
      <c r="H173" s="488" t="str">
        <f>IF(C173&gt;0,VLOOKUP(C173,女子登録情報!$A$2:$H$2000,8,0),"")</f>
        <v/>
      </c>
      <c r="I173" s="449" t="str">
        <f>IF(C173&gt;0,VLOOKUP(C173,女子登録情報!$A$2:$H$2000,5,0),"")</f>
        <v/>
      </c>
      <c r="J173" s="53"/>
      <c r="L173" s="55"/>
    </row>
    <row r="174" spans="1:12" s="17" customFormat="1" ht="19.5" hidden="1" customHeight="1" thickBot="1">
      <c r="A174" s="4"/>
      <c r="B174" s="490"/>
      <c r="C174" s="470"/>
      <c r="D174" s="470"/>
      <c r="E174" s="491"/>
      <c r="F174" s="492"/>
      <c r="G174" s="470"/>
      <c r="H174" s="470"/>
      <c r="I174" s="450"/>
      <c r="J174" s="53"/>
      <c r="L174" s="55"/>
    </row>
    <row r="175" spans="1:12" s="17" customFormat="1" ht="18.75" hidden="1">
      <c r="A175" s="4"/>
      <c r="B175" s="460" t="s">
        <v>1239</v>
      </c>
      <c r="C175" s="461"/>
      <c r="D175" s="461"/>
      <c r="E175" s="461"/>
      <c r="F175" s="461"/>
      <c r="G175" s="461"/>
      <c r="H175" s="461"/>
      <c r="I175" s="462"/>
      <c r="J175" s="53"/>
      <c r="L175" s="55"/>
    </row>
    <row r="176" spans="1:12" s="17" customFormat="1" ht="18.75" hidden="1">
      <c r="A176" s="4"/>
      <c r="B176" s="463"/>
      <c r="C176" s="464"/>
      <c r="D176" s="464"/>
      <c r="E176" s="464"/>
      <c r="F176" s="464"/>
      <c r="G176" s="464"/>
      <c r="H176" s="464"/>
      <c r="I176" s="465"/>
      <c r="J176" s="53"/>
      <c r="L176" s="55"/>
    </row>
    <row r="177" spans="1:12" s="17" customFormat="1" ht="19.5" hidden="1" thickBot="1">
      <c r="A177" s="4"/>
      <c r="B177" s="466"/>
      <c r="C177" s="467"/>
      <c r="D177" s="467"/>
      <c r="E177" s="467"/>
      <c r="F177" s="467"/>
      <c r="G177" s="467"/>
      <c r="H177" s="467"/>
      <c r="I177" s="468"/>
      <c r="J177" s="53"/>
      <c r="L177" s="55"/>
    </row>
    <row r="178" spans="1:12" s="17" customFormat="1" ht="18.75" hidden="1">
      <c r="A178" s="54"/>
      <c r="B178" s="54"/>
      <c r="C178" s="54"/>
      <c r="D178" s="54"/>
      <c r="E178" s="54"/>
      <c r="F178" s="54"/>
      <c r="G178" s="54"/>
      <c r="H178" s="54"/>
      <c r="I178" s="54"/>
      <c r="J178" s="59"/>
      <c r="L178" s="55"/>
    </row>
    <row r="179" spans="1:12" s="17" customFormat="1" ht="19.5" hidden="1" thickBot="1">
      <c r="A179" s="4"/>
      <c r="B179" s="4"/>
      <c r="C179" s="4"/>
      <c r="D179" s="4"/>
      <c r="E179" s="4"/>
      <c r="F179" s="4"/>
      <c r="G179" s="4"/>
      <c r="H179" s="4"/>
      <c r="I179" s="4"/>
      <c r="J179" s="57" t="s">
        <v>1261</v>
      </c>
      <c r="L179" s="55"/>
    </row>
    <row r="180" spans="1:12" s="17" customFormat="1" ht="18.75" hidden="1" customHeight="1">
      <c r="A180" s="4"/>
      <c r="B180" s="498" t="str">
        <f>CONCATENATE('加盟校情報&amp;大会設定'!$G$5,'加盟校情報&amp;大会設定'!$H$5,'加盟校情報&amp;大会設定'!$I$5,'加盟校情報&amp;大会設定'!$J$5,)&amp;"　女子4×400mR"</f>
        <v>第45回東海学生陸上競技秋季選手権大会　女子4×400mR</v>
      </c>
      <c r="C180" s="499"/>
      <c r="D180" s="499"/>
      <c r="E180" s="499"/>
      <c r="F180" s="499"/>
      <c r="G180" s="499"/>
      <c r="H180" s="499"/>
      <c r="I180" s="500"/>
      <c r="J180" s="53"/>
      <c r="L180" s="55"/>
    </row>
    <row r="181" spans="1:12" s="17" customFormat="1" ht="19.5" hidden="1" customHeight="1" thickBot="1">
      <c r="A181" s="4"/>
      <c r="B181" s="501"/>
      <c r="C181" s="502"/>
      <c r="D181" s="502"/>
      <c r="E181" s="502"/>
      <c r="F181" s="502"/>
      <c r="G181" s="502"/>
      <c r="H181" s="502"/>
      <c r="I181" s="503"/>
      <c r="J181" s="53"/>
      <c r="L181" s="55"/>
    </row>
    <row r="182" spans="1:12" s="17" customFormat="1" ht="18.75" hidden="1">
      <c r="A182" s="4"/>
      <c r="B182" s="408" t="s">
        <v>1243</v>
      </c>
      <c r="C182" s="409"/>
      <c r="D182" s="446" t="str">
        <f>IF(基本情報登録!$D$6&gt;0,基本情報登録!$D$6,"")</f>
        <v/>
      </c>
      <c r="E182" s="447"/>
      <c r="F182" s="447"/>
      <c r="G182" s="447"/>
      <c r="H182" s="448"/>
      <c r="I182" s="58" t="s">
        <v>1277</v>
      </c>
      <c r="J182" s="53"/>
      <c r="L182" s="55"/>
    </row>
    <row r="183" spans="1:12" s="17" customFormat="1" ht="18.75" hidden="1" customHeight="1">
      <c r="A183" s="4"/>
      <c r="B183" s="415" t="s">
        <v>1</v>
      </c>
      <c r="C183" s="416"/>
      <c r="D183" s="451" t="str">
        <f>IF(基本情報登録!$D$8&gt;0,基本情報登録!$D$8,"")</f>
        <v/>
      </c>
      <c r="E183" s="452"/>
      <c r="F183" s="452"/>
      <c r="G183" s="452"/>
      <c r="H183" s="453"/>
      <c r="I183" s="449"/>
      <c r="J183" s="53"/>
      <c r="L183" s="55"/>
    </row>
    <row r="184" spans="1:12" s="17" customFormat="1" ht="19.5" hidden="1" customHeight="1" thickBot="1">
      <c r="A184" s="4"/>
      <c r="B184" s="425"/>
      <c r="C184" s="426"/>
      <c r="D184" s="454"/>
      <c r="E184" s="455"/>
      <c r="F184" s="455"/>
      <c r="G184" s="455"/>
      <c r="H184" s="456"/>
      <c r="I184" s="450"/>
      <c r="J184" s="53"/>
      <c r="L184" s="55"/>
    </row>
    <row r="185" spans="1:12" s="17" customFormat="1" ht="18.75" hidden="1">
      <c r="A185" s="4"/>
      <c r="B185" s="408" t="s">
        <v>6406</v>
      </c>
      <c r="C185" s="409"/>
      <c r="D185" s="410"/>
      <c r="E185" s="411"/>
      <c r="F185" s="411"/>
      <c r="G185" s="411"/>
      <c r="H185" s="411"/>
      <c r="I185" s="412"/>
      <c r="J185" s="53"/>
      <c r="L185" s="55"/>
    </row>
    <row r="186" spans="1:12" s="17" customFormat="1" ht="18.75" hidden="1">
      <c r="A186" s="4"/>
      <c r="B186" s="43"/>
      <c r="C186" s="44"/>
      <c r="D186" s="45"/>
      <c r="E186" s="413" t="str">
        <f>TEXT(D185,"00000")</f>
        <v>00000</v>
      </c>
      <c r="F186" s="413"/>
      <c r="G186" s="413"/>
      <c r="H186" s="413"/>
      <c r="I186" s="414"/>
      <c r="J186" s="53"/>
      <c r="L186" s="55"/>
    </row>
    <row r="187" spans="1:12" s="17" customFormat="1" ht="18.75" hidden="1" customHeight="1">
      <c r="A187" s="4"/>
      <c r="B187" s="415" t="s">
        <v>26</v>
      </c>
      <c r="C187" s="416"/>
      <c r="D187" s="419"/>
      <c r="E187" s="420"/>
      <c r="F187" s="420"/>
      <c r="G187" s="420"/>
      <c r="H187" s="420"/>
      <c r="I187" s="421"/>
      <c r="J187" s="53"/>
      <c r="L187" s="55"/>
    </row>
    <row r="188" spans="1:12" s="17" customFormat="1" ht="18.75" hidden="1" customHeight="1">
      <c r="A188" s="4"/>
      <c r="B188" s="417"/>
      <c r="C188" s="418"/>
      <c r="D188" s="422"/>
      <c r="E188" s="423"/>
      <c r="F188" s="423"/>
      <c r="G188" s="423"/>
      <c r="H188" s="423"/>
      <c r="I188" s="424"/>
      <c r="J188" s="53"/>
      <c r="L188" s="55"/>
    </row>
    <row r="189" spans="1:12" s="17" customFormat="1" ht="19.5" hidden="1" thickBot="1">
      <c r="A189" s="4"/>
      <c r="B189" s="482" t="s">
        <v>1235</v>
      </c>
      <c r="C189" s="483"/>
      <c r="D189" s="484"/>
      <c r="E189" s="485"/>
      <c r="F189" s="485"/>
      <c r="G189" s="485"/>
      <c r="H189" s="485"/>
      <c r="I189" s="486"/>
      <c r="J189" s="53"/>
      <c r="L189" s="55"/>
    </row>
    <row r="190" spans="1:12" s="17" customFormat="1" ht="18.75" hidden="1">
      <c r="A190" s="4"/>
      <c r="B190" s="471" t="s">
        <v>1236</v>
      </c>
      <c r="C190" s="472"/>
      <c r="D190" s="472"/>
      <c r="E190" s="472"/>
      <c r="F190" s="472"/>
      <c r="G190" s="472"/>
      <c r="H190" s="472"/>
      <c r="I190" s="473"/>
      <c r="J190" s="53"/>
      <c r="L190" s="55"/>
    </row>
    <row r="191" spans="1:12" s="17" customFormat="1" ht="19.5" hidden="1" thickBot="1">
      <c r="A191" s="4"/>
      <c r="B191" s="46" t="s">
        <v>1240</v>
      </c>
      <c r="C191" s="47" t="s">
        <v>16</v>
      </c>
      <c r="D191" s="47" t="s">
        <v>1241</v>
      </c>
      <c r="E191" s="474" t="s">
        <v>1237</v>
      </c>
      <c r="F191" s="475"/>
      <c r="G191" s="47" t="s">
        <v>1242</v>
      </c>
      <c r="H191" s="47" t="s">
        <v>47</v>
      </c>
      <c r="I191" s="48" t="s">
        <v>1238</v>
      </c>
      <c r="J191" s="53"/>
      <c r="L191" s="55"/>
    </row>
    <row r="192" spans="1:12" s="17" customFormat="1" ht="19.5" hidden="1" customHeight="1" thickTop="1">
      <c r="A192" s="4"/>
      <c r="B192" s="476">
        <v>1</v>
      </c>
      <c r="C192" s="477"/>
      <c r="D192" s="477" t="str">
        <f>IF(C192&gt;0,VLOOKUP(C192,女子登録情報!$A$2:$H$2000,2,0),"")</f>
        <v/>
      </c>
      <c r="E192" s="478" t="str">
        <f>IF(C192&gt;0,VLOOKUP(C192,女子登録情報!$A$2:$H$2000,3,0),"")</f>
        <v/>
      </c>
      <c r="F192" s="479"/>
      <c r="G192" s="477" t="str">
        <f>IF(C192&gt;0,VLOOKUP(C192,女子登録情報!$A$2:$H$2000,4,0),"")</f>
        <v/>
      </c>
      <c r="H192" s="477" t="str">
        <f>IF(C192&gt;0,VLOOKUP(C192,女子登録情報!$A$2:$H$2000,8,0),"")</f>
        <v/>
      </c>
      <c r="I192" s="481" t="str">
        <f>IF(C192&gt;0,VLOOKUP(C192,女子登録情報!$A$2:$H$2000,5,0),"")</f>
        <v/>
      </c>
      <c r="J192" s="53"/>
      <c r="L192" s="55"/>
    </row>
    <row r="193" spans="1:12" s="17" customFormat="1" ht="18.75" hidden="1" customHeight="1">
      <c r="A193" s="4"/>
      <c r="B193" s="444"/>
      <c r="C193" s="439"/>
      <c r="D193" s="439"/>
      <c r="E193" s="422"/>
      <c r="F193" s="480"/>
      <c r="G193" s="439"/>
      <c r="H193" s="439"/>
      <c r="I193" s="427"/>
      <c r="J193" s="53"/>
      <c r="L193" s="55"/>
    </row>
    <row r="194" spans="1:12" s="17" customFormat="1" ht="18.75" hidden="1" customHeight="1">
      <c r="A194" s="4"/>
      <c r="B194" s="487">
        <v>2</v>
      </c>
      <c r="C194" s="488"/>
      <c r="D194" s="488" t="str">
        <f>IF(C194,VLOOKUP(C194,女子登録情報!$A$2:$H$2000,2,0),"")</f>
        <v/>
      </c>
      <c r="E194" s="419" t="str">
        <f>IF(C194&gt;0,VLOOKUP(C194,女子登録情報!$A$2:$H$2000,3,0),"")</f>
        <v/>
      </c>
      <c r="F194" s="489"/>
      <c r="G194" s="488" t="str">
        <f>IF(C194&gt;0,VLOOKUP(C194,女子登録情報!$A$2:$H$2000,4,0),"")</f>
        <v/>
      </c>
      <c r="H194" s="488" t="str">
        <f>IF(C194&gt;0,VLOOKUP(C194,女子登録情報!$A$2:$H$2000,8,0),"")</f>
        <v/>
      </c>
      <c r="I194" s="449" t="str">
        <f>IF(C194&gt;0,VLOOKUP(C194,女子登録情報!$A$2:$H$2000,5,0),"")</f>
        <v/>
      </c>
      <c r="J194" s="53"/>
      <c r="L194" s="55"/>
    </row>
    <row r="195" spans="1:12" s="17" customFormat="1" ht="18.75" hidden="1" customHeight="1">
      <c r="A195" s="4"/>
      <c r="B195" s="444"/>
      <c r="C195" s="439"/>
      <c r="D195" s="439"/>
      <c r="E195" s="422"/>
      <c r="F195" s="480"/>
      <c r="G195" s="439"/>
      <c r="H195" s="439"/>
      <c r="I195" s="427"/>
      <c r="J195" s="53"/>
      <c r="L195" s="55"/>
    </row>
    <row r="196" spans="1:12" s="17" customFormat="1" ht="18.75" hidden="1" customHeight="1">
      <c r="A196" s="4"/>
      <c r="B196" s="487">
        <v>3</v>
      </c>
      <c r="C196" s="488"/>
      <c r="D196" s="488" t="str">
        <f>IF(C196,VLOOKUP(C196,女子登録情報!$A$2:$H$2000,2,0),"")</f>
        <v/>
      </c>
      <c r="E196" s="419" t="str">
        <f>IF(C196&gt;0,VLOOKUP(C196,女子登録情報!$A$2:$H$2000,3,0),"")</f>
        <v/>
      </c>
      <c r="F196" s="489"/>
      <c r="G196" s="488" t="str">
        <f>IF(C196&gt;0,VLOOKUP(C196,女子登録情報!$A$2:$H$2000,4,0),"")</f>
        <v/>
      </c>
      <c r="H196" s="488" t="str">
        <f>IF(C196&gt;0,VLOOKUP(C196,女子登録情報!$A$2:$H$2000,8,0),"")</f>
        <v/>
      </c>
      <c r="I196" s="449" t="str">
        <f>IF(C196&gt;0,VLOOKUP(C196,女子登録情報!$A$2:$H$2000,5,0),"")</f>
        <v/>
      </c>
      <c r="J196" s="53"/>
      <c r="L196" s="55"/>
    </row>
    <row r="197" spans="1:12" s="17" customFormat="1" ht="18.75" hidden="1" customHeight="1">
      <c r="A197" s="4"/>
      <c r="B197" s="444"/>
      <c r="C197" s="439"/>
      <c r="D197" s="439"/>
      <c r="E197" s="422"/>
      <c r="F197" s="480"/>
      <c r="G197" s="439"/>
      <c r="H197" s="439"/>
      <c r="I197" s="427"/>
      <c r="J197" s="53"/>
      <c r="L197" s="55"/>
    </row>
    <row r="198" spans="1:12" s="17" customFormat="1" ht="18.75" hidden="1" customHeight="1">
      <c r="A198" s="4"/>
      <c r="B198" s="487">
        <v>4</v>
      </c>
      <c r="C198" s="488"/>
      <c r="D198" s="488" t="str">
        <f>IF(C198,VLOOKUP(C198,女子登録情報!$A$2:$H$2000,2,0),"")</f>
        <v/>
      </c>
      <c r="E198" s="419" t="str">
        <f>IF(C198&gt;0,VLOOKUP(C198,女子登録情報!$A$2:$H$2000,3,0),"")</f>
        <v/>
      </c>
      <c r="F198" s="489"/>
      <c r="G198" s="488" t="str">
        <f>IF(C198&gt;0,VLOOKUP(C198,女子登録情報!$A$2:$H$2000,4,0),"")</f>
        <v/>
      </c>
      <c r="H198" s="488" t="str">
        <f>IF(C198&gt;0,VLOOKUP(C198,女子登録情報!$A$2:$H$2000,8,0),"")</f>
        <v/>
      </c>
      <c r="I198" s="449" t="str">
        <f>IF(C198&gt;0,VLOOKUP(C198,女子登録情報!$A$2:$H$2000,5,0),"")</f>
        <v/>
      </c>
      <c r="J198" s="53"/>
      <c r="L198" s="55"/>
    </row>
    <row r="199" spans="1:12" s="17" customFormat="1" ht="18.75" hidden="1" customHeight="1">
      <c r="A199" s="4"/>
      <c r="B199" s="444"/>
      <c r="C199" s="439"/>
      <c r="D199" s="439"/>
      <c r="E199" s="422"/>
      <c r="F199" s="480"/>
      <c r="G199" s="439"/>
      <c r="H199" s="439"/>
      <c r="I199" s="427"/>
      <c r="J199" s="53"/>
      <c r="L199" s="55"/>
    </row>
    <row r="200" spans="1:12" s="17" customFormat="1" ht="18.75" hidden="1" customHeight="1">
      <c r="A200" s="4"/>
      <c r="B200" s="487">
        <v>5</v>
      </c>
      <c r="C200" s="488"/>
      <c r="D200" s="488" t="str">
        <f>IF(C200,VLOOKUP(C200,女子登録情報!$A$2:$H$2000,2,0),"")</f>
        <v/>
      </c>
      <c r="E200" s="419" t="str">
        <f>IF(C200&gt;0,VLOOKUP(C200,女子登録情報!$A$2:$H$2000,3,0),"")</f>
        <v/>
      </c>
      <c r="F200" s="489"/>
      <c r="G200" s="488" t="str">
        <f>IF(C200&gt;0,VLOOKUP(C200,女子登録情報!$A$2:$H$2000,4,0),"")</f>
        <v/>
      </c>
      <c r="H200" s="488" t="str">
        <f>IF(C200&gt;0,VLOOKUP(C200,女子登録情報!$A$2:$H$2000,8,0),"")</f>
        <v/>
      </c>
      <c r="I200" s="449" t="str">
        <f>IF(C200&gt;0,VLOOKUP(C200,女子登録情報!$A$2:$H$2000,5,0),"")</f>
        <v/>
      </c>
      <c r="J200" s="53"/>
      <c r="L200" s="55"/>
    </row>
    <row r="201" spans="1:12" s="17" customFormat="1" ht="18.75" hidden="1" customHeight="1">
      <c r="A201" s="4"/>
      <c r="B201" s="444"/>
      <c r="C201" s="439"/>
      <c r="D201" s="439"/>
      <c r="E201" s="422"/>
      <c r="F201" s="480"/>
      <c r="G201" s="439"/>
      <c r="H201" s="439"/>
      <c r="I201" s="427"/>
      <c r="J201" s="53"/>
      <c r="L201" s="55"/>
    </row>
    <row r="202" spans="1:12" s="17" customFormat="1" ht="18.75" hidden="1" customHeight="1">
      <c r="A202" s="4"/>
      <c r="B202" s="487">
        <v>6</v>
      </c>
      <c r="C202" s="488"/>
      <c r="D202" s="488" t="str">
        <f>IF(C202,VLOOKUP(C202,女子登録情報!$A$2:$H$2000,2,0),"")</f>
        <v/>
      </c>
      <c r="E202" s="419" t="str">
        <f>IF(C202&gt;0,VLOOKUP(C202,女子登録情報!$A$2:$H$2000,3,0),"")</f>
        <v/>
      </c>
      <c r="F202" s="489"/>
      <c r="G202" s="488" t="str">
        <f>IF(C202&gt;0,VLOOKUP(C202,女子登録情報!$A$2:$H$2000,4,0),"")</f>
        <v/>
      </c>
      <c r="H202" s="488" t="str">
        <f>IF(C202&gt;0,VLOOKUP(C202,女子登録情報!$A$2:$H$2000,8,0),"")</f>
        <v/>
      </c>
      <c r="I202" s="449" t="str">
        <f>IF(C202&gt;0,VLOOKUP(C202,女子登録情報!$A$2:$H$2000,5,0),"")</f>
        <v/>
      </c>
      <c r="J202" s="53"/>
      <c r="L202" s="55"/>
    </row>
    <row r="203" spans="1:12" s="17" customFormat="1" ht="19.5" hidden="1" customHeight="1" thickBot="1">
      <c r="A203" s="4"/>
      <c r="B203" s="490"/>
      <c r="C203" s="470"/>
      <c r="D203" s="470"/>
      <c r="E203" s="491"/>
      <c r="F203" s="492"/>
      <c r="G203" s="470"/>
      <c r="H203" s="470"/>
      <c r="I203" s="450"/>
      <c r="J203" s="53"/>
      <c r="L203" s="55"/>
    </row>
    <row r="204" spans="1:12" s="17" customFormat="1" ht="18.75" hidden="1">
      <c r="A204" s="4"/>
      <c r="B204" s="460" t="s">
        <v>1239</v>
      </c>
      <c r="C204" s="461"/>
      <c r="D204" s="461"/>
      <c r="E204" s="461"/>
      <c r="F204" s="461"/>
      <c r="G204" s="461"/>
      <c r="H204" s="461"/>
      <c r="I204" s="462"/>
      <c r="J204" s="53"/>
      <c r="L204" s="55"/>
    </row>
    <row r="205" spans="1:12" s="17" customFormat="1" ht="18.75" hidden="1">
      <c r="A205" s="4"/>
      <c r="B205" s="463"/>
      <c r="C205" s="464"/>
      <c r="D205" s="464"/>
      <c r="E205" s="464"/>
      <c r="F205" s="464"/>
      <c r="G205" s="464"/>
      <c r="H205" s="464"/>
      <c r="I205" s="465"/>
      <c r="J205" s="53"/>
      <c r="L205" s="55"/>
    </row>
    <row r="206" spans="1:12" s="17" customFormat="1" ht="19.5" hidden="1" thickBot="1">
      <c r="A206" s="4"/>
      <c r="B206" s="466"/>
      <c r="C206" s="467"/>
      <c r="D206" s="467"/>
      <c r="E206" s="467"/>
      <c r="F206" s="467"/>
      <c r="G206" s="467"/>
      <c r="H206" s="467"/>
      <c r="I206" s="468"/>
      <c r="J206" s="53"/>
      <c r="L206" s="55"/>
    </row>
    <row r="207" spans="1:12" s="17" customFormat="1" ht="18.75" hidden="1">
      <c r="A207" s="54"/>
      <c r="B207" s="54"/>
      <c r="C207" s="54"/>
      <c r="D207" s="54"/>
      <c r="E207" s="54"/>
      <c r="F207" s="54"/>
      <c r="G207" s="54"/>
      <c r="H207" s="54"/>
      <c r="I207" s="54"/>
      <c r="J207" s="59"/>
      <c r="L207" s="55"/>
    </row>
    <row r="208" spans="1:12" s="17" customFormat="1" ht="19.5" hidden="1" thickBot="1">
      <c r="A208" s="4"/>
      <c r="B208" s="4"/>
      <c r="C208" s="4"/>
      <c r="D208" s="4"/>
      <c r="E208" s="4"/>
      <c r="F208" s="4"/>
      <c r="G208" s="4"/>
      <c r="H208" s="4"/>
      <c r="I208" s="4"/>
      <c r="J208" s="57" t="s">
        <v>1262</v>
      </c>
      <c r="L208" s="55"/>
    </row>
    <row r="209" spans="1:12" s="17" customFormat="1" ht="18.75" hidden="1" customHeight="1">
      <c r="A209" s="4"/>
      <c r="B209" s="498" t="str">
        <f>CONCATENATE('加盟校情報&amp;大会設定'!$G$5,'加盟校情報&amp;大会設定'!$H$5,'加盟校情報&amp;大会設定'!$I$5,'加盟校情報&amp;大会設定'!$J$5,)&amp;"　女子4×400mR"</f>
        <v>第45回東海学生陸上競技秋季選手権大会　女子4×400mR</v>
      </c>
      <c r="C209" s="499"/>
      <c r="D209" s="499"/>
      <c r="E209" s="499"/>
      <c r="F209" s="499"/>
      <c r="G209" s="499"/>
      <c r="H209" s="499"/>
      <c r="I209" s="500"/>
      <c r="J209" s="53"/>
      <c r="L209" s="55"/>
    </row>
    <row r="210" spans="1:12" s="17" customFormat="1" ht="19.5" hidden="1" customHeight="1" thickBot="1">
      <c r="A210" s="4"/>
      <c r="B210" s="501"/>
      <c r="C210" s="502"/>
      <c r="D210" s="502"/>
      <c r="E210" s="502"/>
      <c r="F210" s="502"/>
      <c r="G210" s="502"/>
      <c r="H210" s="502"/>
      <c r="I210" s="503"/>
      <c r="J210" s="53"/>
      <c r="L210" s="55"/>
    </row>
    <row r="211" spans="1:12" s="17" customFormat="1" ht="18.75" hidden="1">
      <c r="A211" s="4"/>
      <c r="B211" s="408" t="s">
        <v>1243</v>
      </c>
      <c r="C211" s="409"/>
      <c r="D211" s="446" t="str">
        <f>IF(基本情報登録!$D$6&gt;0,基本情報登録!$D$6,"")</f>
        <v/>
      </c>
      <c r="E211" s="447"/>
      <c r="F211" s="447"/>
      <c r="G211" s="447"/>
      <c r="H211" s="448"/>
      <c r="I211" s="58" t="s">
        <v>1277</v>
      </c>
      <c r="J211" s="53"/>
      <c r="L211" s="55"/>
    </row>
    <row r="212" spans="1:12" s="17" customFormat="1" ht="18.75" hidden="1" customHeight="1">
      <c r="A212" s="4"/>
      <c r="B212" s="415" t="s">
        <v>1</v>
      </c>
      <c r="C212" s="416"/>
      <c r="D212" s="451" t="str">
        <f>IF(基本情報登録!$D$8&gt;0,基本情報登録!$D$8,"")</f>
        <v/>
      </c>
      <c r="E212" s="452"/>
      <c r="F212" s="452"/>
      <c r="G212" s="452"/>
      <c r="H212" s="453"/>
      <c r="I212" s="449"/>
      <c r="J212" s="53"/>
      <c r="L212" s="55"/>
    </row>
    <row r="213" spans="1:12" s="17" customFormat="1" ht="19.5" hidden="1" customHeight="1" thickBot="1">
      <c r="A213" s="4"/>
      <c r="B213" s="425"/>
      <c r="C213" s="426"/>
      <c r="D213" s="454"/>
      <c r="E213" s="455"/>
      <c r="F213" s="455"/>
      <c r="G213" s="455"/>
      <c r="H213" s="456"/>
      <c r="I213" s="450"/>
      <c r="J213" s="53"/>
      <c r="L213" s="55"/>
    </row>
    <row r="214" spans="1:12" s="17" customFormat="1" ht="18.75" hidden="1">
      <c r="A214" s="4"/>
      <c r="B214" s="408" t="s">
        <v>6406</v>
      </c>
      <c r="C214" s="409"/>
      <c r="D214" s="410"/>
      <c r="E214" s="411"/>
      <c r="F214" s="411"/>
      <c r="G214" s="411"/>
      <c r="H214" s="411"/>
      <c r="I214" s="412"/>
      <c r="J214" s="53"/>
      <c r="L214" s="55"/>
    </row>
    <row r="215" spans="1:12" s="17" customFormat="1" ht="18.75" hidden="1">
      <c r="A215" s="4"/>
      <c r="B215" s="43"/>
      <c r="C215" s="44"/>
      <c r="D215" s="45"/>
      <c r="E215" s="413" t="str">
        <f>TEXT(D214,"00000")</f>
        <v>00000</v>
      </c>
      <c r="F215" s="413"/>
      <c r="G215" s="413"/>
      <c r="H215" s="413"/>
      <c r="I215" s="414"/>
      <c r="J215" s="53"/>
      <c r="L215" s="55"/>
    </row>
    <row r="216" spans="1:12" s="17" customFormat="1" ht="18.75" hidden="1" customHeight="1">
      <c r="A216" s="4"/>
      <c r="B216" s="415" t="s">
        <v>26</v>
      </c>
      <c r="C216" s="416"/>
      <c r="D216" s="419"/>
      <c r="E216" s="420"/>
      <c r="F216" s="420"/>
      <c r="G216" s="420"/>
      <c r="H216" s="420"/>
      <c r="I216" s="421"/>
      <c r="J216" s="53"/>
      <c r="L216" s="55"/>
    </row>
    <row r="217" spans="1:12" s="17" customFormat="1" ht="18.75" hidden="1" customHeight="1">
      <c r="A217" s="4"/>
      <c r="B217" s="417"/>
      <c r="C217" s="418"/>
      <c r="D217" s="422"/>
      <c r="E217" s="423"/>
      <c r="F217" s="423"/>
      <c r="G217" s="423"/>
      <c r="H217" s="423"/>
      <c r="I217" s="424"/>
      <c r="J217" s="53"/>
      <c r="L217" s="55"/>
    </row>
    <row r="218" spans="1:12" s="17" customFormat="1" ht="19.5" hidden="1" thickBot="1">
      <c r="A218" s="4"/>
      <c r="B218" s="482" t="s">
        <v>1235</v>
      </c>
      <c r="C218" s="483"/>
      <c r="D218" s="484"/>
      <c r="E218" s="485"/>
      <c r="F218" s="485"/>
      <c r="G218" s="485"/>
      <c r="H218" s="485"/>
      <c r="I218" s="486"/>
      <c r="J218" s="53"/>
      <c r="L218" s="55"/>
    </row>
    <row r="219" spans="1:12" s="17" customFormat="1" ht="18.75" hidden="1">
      <c r="A219" s="4"/>
      <c r="B219" s="471" t="s">
        <v>1236</v>
      </c>
      <c r="C219" s="472"/>
      <c r="D219" s="472"/>
      <c r="E219" s="472"/>
      <c r="F219" s="472"/>
      <c r="G219" s="472"/>
      <c r="H219" s="472"/>
      <c r="I219" s="473"/>
      <c r="J219" s="53"/>
      <c r="L219" s="55"/>
    </row>
    <row r="220" spans="1:12" s="17" customFormat="1" ht="19.5" hidden="1" thickBot="1">
      <c r="A220" s="4"/>
      <c r="B220" s="46" t="s">
        <v>1240</v>
      </c>
      <c r="C220" s="47" t="s">
        <v>16</v>
      </c>
      <c r="D220" s="47" t="s">
        <v>1241</v>
      </c>
      <c r="E220" s="474" t="s">
        <v>1237</v>
      </c>
      <c r="F220" s="475"/>
      <c r="G220" s="47" t="s">
        <v>1242</v>
      </c>
      <c r="H220" s="47" t="s">
        <v>47</v>
      </c>
      <c r="I220" s="48" t="s">
        <v>1238</v>
      </c>
      <c r="J220" s="53"/>
      <c r="L220" s="55"/>
    </row>
    <row r="221" spans="1:12" s="17" customFormat="1" ht="19.5" hidden="1" customHeight="1" thickTop="1">
      <c r="A221" s="4"/>
      <c r="B221" s="476">
        <v>1</v>
      </c>
      <c r="C221" s="477"/>
      <c r="D221" s="477" t="str">
        <f>IF(C221&gt;0,VLOOKUP(C221,女子登録情報!$A$2:$H$2000,2,0),"")</f>
        <v/>
      </c>
      <c r="E221" s="478" t="str">
        <f>IF(C221&gt;0,VLOOKUP(C221,女子登録情報!$A$2:$H$2000,3,0),"")</f>
        <v/>
      </c>
      <c r="F221" s="479"/>
      <c r="G221" s="477" t="str">
        <f>IF(C221&gt;0,VLOOKUP(C221,女子登録情報!$A$2:$H$2000,4,0),"")</f>
        <v/>
      </c>
      <c r="H221" s="477" t="str">
        <f>IF(C221&gt;0,VLOOKUP(C221,女子登録情報!$A$2:$H$2000,8,0),"")</f>
        <v/>
      </c>
      <c r="I221" s="481" t="str">
        <f>IF(C221&gt;0,VLOOKUP(C221,女子登録情報!$A$2:$H$2000,5,0),"")</f>
        <v/>
      </c>
      <c r="J221" s="53"/>
      <c r="L221" s="55"/>
    </row>
    <row r="222" spans="1:12" s="17" customFormat="1" ht="18.75" hidden="1" customHeight="1">
      <c r="A222" s="4"/>
      <c r="B222" s="444"/>
      <c r="C222" s="439"/>
      <c r="D222" s="439"/>
      <c r="E222" s="422"/>
      <c r="F222" s="480"/>
      <c r="G222" s="439"/>
      <c r="H222" s="439"/>
      <c r="I222" s="427"/>
      <c r="J222" s="53"/>
      <c r="L222" s="55"/>
    </row>
    <row r="223" spans="1:12" s="17" customFormat="1" ht="18.75" hidden="1" customHeight="1">
      <c r="A223" s="4"/>
      <c r="B223" s="487">
        <v>2</v>
      </c>
      <c r="C223" s="488"/>
      <c r="D223" s="488" t="str">
        <f>IF(C223,VLOOKUP(C223,女子登録情報!$A$2:$H$2000,2,0),"")</f>
        <v/>
      </c>
      <c r="E223" s="419" t="str">
        <f>IF(C223&gt;0,VLOOKUP(C223,女子登録情報!$A$2:$H$2000,3,0),"")</f>
        <v/>
      </c>
      <c r="F223" s="489"/>
      <c r="G223" s="488" t="str">
        <f>IF(C223&gt;0,VLOOKUP(C223,女子登録情報!$A$2:$H$2000,4,0),"")</f>
        <v/>
      </c>
      <c r="H223" s="488" t="str">
        <f>IF(C223&gt;0,VLOOKUP(C223,女子登録情報!$A$2:$H$2000,8,0),"")</f>
        <v/>
      </c>
      <c r="I223" s="449" t="str">
        <f>IF(C223&gt;0,VLOOKUP(C223,女子登録情報!$A$2:$H$2000,5,0),"")</f>
        <v/>
      </c>
      <c r="J223" s="53"/>
      <c r="L223" s="55"/>
    </row>
    <row r="224" spans="1:12" s="17" customFormat="1" ht="18.75" hidden="1" customHeight="1">
      <c r="A224" s="4"/>
      <c r="B224" s="444"/>
      <c r="C224" s="439"/>
      <c r="D224" s="439"/>
      <c r="E224" s="422"/>
      <c r="F224" s="480"/>
      <c r="G224" s="439"/>
      <c r="H224" s="439"/>
      <c r="I224" s="427"/>
      <c r="J224" s="53"/>
      <c r="L224" s="55"/>
    </row>
    <row r="225" spans="1:12" s="17" customFormat="1" ht="18.75" hidden="1" customHeight="1">
      <c r="A225" s="4"/>
      <c r="B225" s="487">
        <v>3</v>
      </c>
      <c r="C225" s="488"/>
      <c r="D225" s="488" t="str">
        <f>IF(C225,VLOOKUP(C225,女子登録情報!$A$2:$H$2000,2,0),"")</f>
        <v/>
      </c>
      <c r="E225" s="419" t="str">
        <f>IF(C225&gt;0,VLOOKUP(C225,女子登録情報!$A$2:$H$2000,3,0),"")</f>
        <v/>
      </c>
      <c r="F225" s="489"/>
      <c r="G225" s="488" t="str">
        <f>IF(C225&gt;0,VLOOKUP(C225,女子登録情報!$A$2:$H$2000,4,0),"")</f>
        <v/>
      </c>
      <c r="H225" s="488" t="str">
        <f>IF(C225&gt;0,VLOOKUP(C225,女子登録情報!$A$2:$H$2000,8,0),"")</f>
        <v/>
      </c>
      <c r="I225" s="449" t="str">
        <f>IF(C225&gt;0,VLOOKUP(C225,女子登録情報!$A$2:$H$2000,5,0),"")</f>
        <v/>
      </c>
      <c r="J225" s="53"/>
      <c r="L225" s="55"/>
    </row>
    <row r="226" spans="1:12" s="17" customFormat="1" ht="18.75" hidden="1" customHeight="1">
      <c r="A226" s="4"/>
      <c r="B226" s="444"/>
      <c r="C226" s="439"/>
      <c r="D226" s="439"/>
      <c r="E226" s="422"/>
      <c r="F226" s="480"/>
      <c r="G226" s="439"/>
      <c r="H226" s="439"/>
      <c r="I226" s="427"/>
      <c r="J226" s="53"/>
      <c r="L226" s="55"/>
    </row>
    <row r="227" spans="1:12" s="17" customFormat="1" ht="18.75" hidden="1" customHeight="1">
      <c r="A227" s="4"/>
      <c r="B227" s="487">
        <v>4</v>
      </c>
      <c r="C227" s="488"/>
      <c r="D227" s="488" t="str">
        <f>IF(C227,VLOOKUP(C227,女子登録情報!$A$2:$H$2000,2,0),"")</f>
        <v/>
      </c>
      <c r="E227" s="419" t="str">
        <f>IF(C227&gt;0,VLOOKUP(C227,女子登録情報!$A$2:$H$2000,3,0),"")</f>
        <v/>
      </c>
      <c r="F227" s="489"/>
      <c r="G227" s="488" t="str">
        <f>IF(C227&gt;0,VLOOKUP(C227,女子登録情報!$A$2:$H$2000,4,0),"")</f>
        <v/>
      </c>
      <c r="H227" s="488" t="str">
        <f>IF(C227&gt;0,VLOOKUP(C227,女子登録情報!$A$2:$H$2000,8,0),"")</f>
        <v/>
      </c>
      <c r="I227" s="449" t="str">
        <f>IF(C227&gt;0,VLOOKUP(C227,女子登録情報!$A$2:$H$2000,5,0),"")</f>
        <v/>
      </c>
      <c r="J227" s="53"/>
      <c r="L227" s="55"/>
    </row>
    <row r="228" spans="1:12" s="17" customFormat="1" ht="18.75" hidden="1" customHeight="1">
      <c r="A228" s="4"/>
      <c r="B228" s="444"/>
      <c r="C228" s="439"/>
      <c r="D228" s="439"/>
      <c r="E228" s="422"/>
      <c r="F228" s="480"/>
      <c r="G228" s="439"/>
      <c r="H228" s="439"/>
      <c r="I228" s="427"/>
      <c r="J228" s="53"/>
      <c r="L228" s="55"/>
    </row>
    <row r="229" spans="1:12" s="17" customFormat="1" ht="18.75" hidden="1" customHeight="1">
      <c r="A229" s="4"/>
      <c r="B229" s="487">
        <v>5</v>
      </c>
      <c r="C229" s="488"/>
      <c r="D229" s="488" t="str">
        <f>IF(C229,VLOOKUP(C229,女子登録情報!$A$2:$H$2000,2,0),"")</f>
        <v/>
      </c>
      <c r="E229" s="419" t="str">
        <f>IF(C229&gt;0,VLOOKUP(C229,女子登録情報!$A$2:$H$2000,3,0),"")</f>
        <v/>
      </c>
      <c r="F229" s="489"/>
      <c r="G229" s="488" t="str">
        <f>IF(C229&gt;0,VLOOKUP(C229,女子登録情報!$A$2:$H$2000,4,0),"")</f>
        <v/>
      </c>
      <c r="H229" s="488" t="str">
        <f>IF(C229&gt;0,VLOOKUP(C229,女子登録情報!$A$2:$H$2000,8,0),"")</f>
        <v/>
      </c>
      <c r="I229" s="449" t="str">
        <f>IF(C229&gt;0,VLOOKUP(C229,女子登録情報!$A$2:$H$2000,5,0),"")</f>
        <v/>
      </c>
      <c r="J229" s="53"/>
      <c r="L229" s="55"/>
    </row>
    <row r="230" spans="1:12" s="17" customFormat="1" ht="18.75" hidden="1" customHeight="1">
      <c r="A230" s="4"/>
      <c r="B230" s="444"/>
      <c r="C230" s="439"/>
      <c r="D230" s="439"/>
      <c r="E230" s="422"/>
      <c r="F230" s="480"/>
      <c r="G230" s="439"/>
      <c r="H230" s="439"/>
      <c r="I230" s="427"/>
      <c r="J230" s="53"/>
      <c r="L230" s="55"/>
    </row>
    <row r="231" spans="1:12" s="17" customFormat="1" ht="18.75" hidden="1" customHeight="1">
      <c r="A231" s="4"/>
      <c r="B231" s="487">
        <v>6</v>
      </c>
      <c r="C231" s="488"/>
      <c r="D231" s="488" t="str">
        <f>IF(C231,VLOOKUP(C231,女子登録情報!$A$2:$H$2000,2,0),"")</f>
        <v/>
      </c>
      <c r="E231" s="419" t="str">
        <f>IF(C231&gt;0,VLOOKUP(C231,女子登録情報!$A$2:$H$2000,3,0),"")</f>
        <v/>
      </c>
      <c r="F231" s="489"/>
      <c r="G231" s="488" t="str">
        <f>IF(C231&gt;0,VLOOKUP(C231,女子登録情報!$A$2:$H$2000,4,0),"")</f>
        <v/>
      </c>
      <c r="H231" s="488" t="str">
        <f>IF(C231&gt;0,VLOOKUP(C231,女子登録情報!$A$2:$H$2000,8,0),"")</f>
        <v/>
      </c>
      <c r="I231" s="449" t="str">
        <f>IF(C231&gt;0,VLOOKUP(C231,女子登録情報!$A$2:$H$2000,5,0),"")</f>
        <v/>
      </c>
      <c r="J231" s="53"/>
      <c r="L231" s="55"/>
    </row>
    <row r="232" spans="1:12" s="17" customFormat="1" ht="19.5" hidden="1" customHeight="1" thickBot="1">
      <c r="A232" s="4"/>
      <c r="B232" s="490"/>
      <c r="C232" s="470"/>
      <c r="D232" s="470"/>
      <c r="E232" s="491"/>
      <c r="F232" s="492"/>
      <c r="G232" s="470"/>
      <c r="H232" s="470"/>
      <c r="I232" s="450"/>
      <c r="J232" s="53"/>
      <c r="L232" s="55"/>
    </row>
    <row r="233" spans="1:12" s="17" customFormat="1" ht="18.75" hidden="1">
      <c r="A233" s="4"/>
      <c r="B233" s="460" t="s">
        <v>1239</v>
      </c>
      <c r="C233" s="461"/>
      <c r="D233" s="461"/>
      <c r="E233" s="461"/>
      <c r="F233" s="461"/>
      <c r="G233" s="461"/>
      <c r="H233" s="461"/>
      <c r="I233" s="462"/>
      <c r="J233" s="53"/>
      <c r="L233" s="55"/>
    </row>
    <row r="234" spans="1:12" s="17" customFormat="1" ht="18.75" hidden="1">
      <c r="A234" s="4"/>
      <c r="B234" s="463"/>
      <c r="C234" s="464"/>
      <c r="D234" s="464"/>
      <c r="E234" s="464"/>
      <c r="F234" s="464"/>
      <c r="G234" s="464"/>
      <c r="H234" s="464"/>
      <c r="I234" s="465"/>
      <c r="J234" s="53"/>
      <c r="L234" s="55"/>
    </row>
    <row r="235" spans="1:12" s="17" customFormat="1" ht="19.5" hidden="1" thickBot="1">
      <c r="A235" s="4"/>
      <c r="B235" s="466"/>
      <c r="C235" s="467"/>
      <c r="D235" s="467"/>
      <c r="E235" s="467"/>
      <c r="F235" s="467"/>
      <c r="G235" s="467"/>
      <c r="H235" s="467"/>
      <c r="I235" s="468"/>
      <c r="J235" s="53"/>
      <c r="L235" s="55"/>
    </row>
    <row r="236" spans="1:12" s="17" customFormat="1" ht="18.75" hidden="1">
      <c r="A236" s="54"/>
      <c r="B236" s="54"/>
      <c r="C236" s="54"/>
      <c r="D236" s="54"/>
      <c r="E236" s="54"/>
      <c r="F236" s="54"/>
      <c r="G236" s="54"/>
      <c r="H236" s="54"/>
      <c r="I236" s="54"/>
      <c r="J236" s="59"/>
      <c r="L236" s="55"/>
    </row>
    <row r="237" spans="1:12" s="17" customFormat="1" ht="19.5" hidden="1" thickBot="1">
      <c r="A237" s="4"/>
      <c r="B237" s="4"/>
      <c r="C237" s="4"/>
      <c r="D237" s="4"/>
      <c r="E237" s="4"/>
      <c r="F237" s="4"/>
      <c r="G237" s="4"/>
      <c r="H237" s="4"/>
      <c r="I237" s="4"/>
      <c r="J237" s="57" t="s">
        <v>1263</v>
      </c>
      <c r="L237" s="55"/>
    </row>
    <row r="238" spans="1:12" s="17" customFormat="1" ht="18.75" hidden="1" customHeight="1">
      <c r="A238" s="4"/>
      <c r="B238" s="498" t="str">
        <f>CONCATENATE('加盟校情報&amp;大会設定'!$G$5,'加盟校情報&amp;大会設定'!$H$5,'加盟校情報&amp;大会設定'!$I$5,'加盟校情報&amp;大会設定'!$J$5,)&amp;"　女子4×400mR"</f>
        <v>第45回東海学生陸上競技秋季選手権大会　女子4×400mR</v>
      </c>
      <c r="C238" s="499"/>
      <c r="D238" s="499"/>
      <c r="E238" s="499"/>
      <c r="F238" s="499"/>
      <c r="G238" s="499"/>
      <c r="H238" s="499"/>
      <c r="I238" s="500"/>
      <c r="J238" s="53"/>
      <c r="L238" s="55"/>
    </row>
    <row r="239" spans="1:12" s="17" customFormat="1" ht="19.5" hidden="1" customHeight="1" thickBot="1">
      <c r="A239" s="4"/>
      <c r="B239" s="501"/>
      <c r="C239" s="502"/>
      <c r="D239" s="502"/>
      <c r="E239" s="502"/>
      <c r="F239" s="502"/>
      <c r="G239" s="502"/>
      <c r="H239" s="502"/>
      <c r="I239" s="503"/>
      <c r="J239" s="53"/>
      <c r="L239" s="55"/>
    </row>
    <row r="240" spans="1:12" s="17" customFormat="1" ht="18.75" hidden="1">
      <c r="A240" s="4"/>
      <c r="B240" s="408" t="s">
        <v>1243</v>
      </c>
      <c r="C240" s="409"/>
      <c r="D240" s="446" t="str">
        <f>IF(基本情報登録!$D$6&gt;0,基本情報登録!$D$6,"")</f>
        <v/>
      </c>
      <c r="E240" s="447"/>
      <c r="F240" s="447"/>
      <c r="G240" s="447"/>
      <c r="H240" s="448"/>
      <c r="I240" s="58" t="s">
        <v>1277</v>
      </c>
      <c r="J240" s="53"/>
      <c r="L240" s="55"/>
    </row>
    <row r="241" spans="1:12" s="17" customFormat="1" ht="18.75" hidden="1" customHeight="1">
      <c r="A241" s="4"/>
      <c r="B241" s="415" t="s">
        <v>1</v>
      </c>
      <c r="C241" s="416"/>
      <c r="D241" s="451" t="str">
        <f>IF(基本情報登録!$D$8&gt;0,基本情報登録!$D$8,"")</f>
        <v/>
      </c>
      <c r="E241" s="452"/>
      <c r="F241" s="452"/>
      <c r="G241" s="452"/>
      <c r="H241" s="453"/>
      <c r="I241" s="449"/>
      <c r="J241" s="53"/>
      <c r="L241" s="55"/>
    </row>
    <row r="242" spans="1:12" s="17" customFormat="1" ht="19.5" hidden="1" customHeight="1" thickBot="1">
      <c r="A242" s="4"/>
      <c r="B242" s="425"/>
      <c r="C242" s="426"/>
      <c r="D242" s="454"/>
      <c r="E242" s="455"/>
      <c r="F242" s="455"/>
      <c r="G242" s="455"/>
      <c r="H242" s="456"/>
      <c r="I242" s="450"/>
      <c r="J242" s="53"/>
      <c r="L242" s="55"/>
    </row>
    <row r="243" spans="1:12" s="17" customFormat="1" ht="18.75" hidden="1">
      <c r="A243" s="4"/>
      <c r="B243" s="408" t="s">
        <v>6406</v>
      </c>
      <c r="C243" s="409"/>
      <c r="D243" s="410"/>
      <c r="E243" s="411"/>
      <c r="F243" s="411"/>
      <c r="G243" s="411"/>
      <c r="H243" s="411"/>
      <c r="I243" s="412"/>
      <c r="J243" s="53"/>
      <c r="L243" s="55"/>
    </row>
    <row r="244" spans="1:12" s="17" customFormat="1" ht="18.75" hidden="1">
      <c r="A244" s="4"/>
      <c r="B244" s="43"/>
      <c r="C244" s="44"/>
      <c r="D244" s="45"/>
      <c r="E244" s="413" t="str">
        <f>TEXT(D243,"00000")</f>
        <v>00000</v>
      </c>
      <c r="F244" s="413"/>
      <c r="G244" s="413"/>
      <c r="H244" s="413"/>
      <c r="I244" s="414"/>
      <c r="J244" s="53"/>
      <c r="L244" s="55"/>
    </row>
    <row r="245" spans="1:12" s="17" customFormat="1" ht="18.75" hidden="1" customHeight="1">
      <c r="A245" s="4"/>
      <c r="B245" s="415" t="s">
        <v>26</v>
      </c>
      <c r="C245" s="416"/>
      <c r="D245" s="419"/>
      <c r="E245" s="420"/>
      <c r="F245" s="420"/>
      <c r="G245" s="420"/>
      <c r="H245" s="420"/>
      <c r="I245" s="421"/>
      <c r="J245" s="53"/>
      <c r="L245" s="55"/>
    </row>
    <row r="246" spans="1:12" s="17" customFormat="1" ht="18.75" hidden="1" customHeight="1">
      <c r="A246" s="4"/>
      <c r="B246" s="417"/>
      <c r="C246" s="418"/>
      <c r="D246" s="422"/>
      <c r="E246" s="423"/>
      <c r="F246" s="423"/>
      <c r="G246" s="423"/>
      <c r="H246" s="423"/>
      <c r="I246" s="424"/>
      <c r="J246" s="53"/>
      <c r="L246" s="55"/>
    </row>
    <row r="247" spans="1:12" s="17" customFormat="1" ht="19.5" hidden="1" thickBot="1">
      <c r="A247" s="4"/>
      <c r="B247" s="482" t="s">
        <v>1235</v>
      </c>
      <c r="C247" s="483"/>
      <c r="D247" s="484"/>
      <c r="E247" s="485"/>
      <c r="F247" s="485"/>
      <c r="G247" s="485"/>
      <c r="H247" s="485"/>
      <c r="I247" s="486"/>
      <c r="J247" s="53"/>
      <c r="L247" s="55"/>
    </row>
    <row r="248" spans="1:12" s="17" customFormat="1" ht="18.75" hidden="1">
      <c r="A248" s="4"/>
      <c r="B248" s="471" t="s">
        <v>1236</v>
      </c>
      <c r="C248" s="472"/>
      <c r="D248" s="472"/>
      <c r="E248" s="472"/>
      <c r="F248" s="472"/>
      <c r="G248" s="472"/>
      <c r="H248" s="472"/>
      <c r="I248" s="473"/>
      <c r="J248" s="53"/>
      <c r="L248" s="55"/>
    </row>
    <row r="249" spans="1:12" s="17" customFormat="1" ht="19.5" hidden="1" thickBot="1">
      <c r="A249" s="4"/>
      <c r="B249" s="46" t="s">
        <v>1240</v>
      </c>
      <c r="C249" s="47" t="s">
        <v>16</v>
      </c>
      <c r="D249" s="47" t="s">
        <v>1241</v>
      </c>
      <c r="E249" s="474" t="s">
        <v>1237</v>
      </c>
      <c r="F249" s="475"/>
      <c r="G249" s="47" t="s">
        <v>1242</v>
      </c>
      <c r="H249" s="47" t="s">
        <v>47</v>
      </c>
      <c r="I249" s="48" t="s">
        <v>1238</v>
      </c>
      <c r="J249" s="53"/>
      <c r="L249" s="55"/>
    </row>
    <row r="250" spans="1:12" s="17" customFormat="1" ht="19.5" hidden="1" customHeight="1" thickTop="1">
      <c r="A250" s="4"/>
      <c r="B250" s="476">
        <v>1</v>
      </c>
      <c r="C250" s="477"/>
      <c r="D250" s="477" t="str">
        <f>IF(C250&gt;0,VLOOKUP(C250,女子登録情報!$A$2:$H$2000,2,0),"")</f>
        <v/>
      </c>
      <c r="E250" s="478" t="str">
        <f>IF(C250&gt;0,VLOOKUP(C250,女子登録情報!$A$2:$H$2000,3,0),"")</f>
        <v/>
      </c>
      <c r="F250" s="479"/>
      <c r="G250" s="477" t="str">
        <f>IF(C250&gt;0,VLOOKUP(C250,女子登録情報!$A$2:$H$2000,4,0),"")</f>
        <v/>
      </c>
      <c r="H250" s="477" t="str">
        <f>IF(C250&gt;0,VLOOKUP(C250,女子登録情報!$A$2:$H$2000,8,0),"")</f>
        <v/>
      </c>
      <c r="I250" s="481" t="str">
        <f>IF(C250&gt;0,VLOOKUP(C250,女子登録情報!$A$2:$H$2000,5,0),"")</f>
        <v/>
      </c>
      <c r="J250" s="53"/>
      <c r="L250" s="55"/>
    </row>
    <row r="251" spans="1:12" s="17" customFormat="1" ht="18.75" hidden="1" customHeight="1">
      <c r="A251" s="4"/>
      <c r="B251" s="444"/>
      <c r="C251" s="439"/>
      <c r="D251" s="439"/>
      <c r="E251" s="422"/>
      <c r="F251" s="480"/>
      <c r="G251" s="439"/>
      <c r="H251" s="439"/>
      <c r="I251" s="427"/>
      <c r="J251" s="53"/>
      <c r="L251" s="55"/>
    </row>
    <row r="252" spans="1:12" s="17" customFormat="1" ht="18.75" hidden="1" customHeight="1">
      <c r="A252" s="4"/>
      <c r="B252" s="487">
        <v>2</v>
      </c>
      <c r="C252" s="488"/>
      <c r="D252" s="488" t="str">
        <f>IF(C252,VLOOKUP(C252,女子登録情報!$A$2:$H$2000,2,0),"")</f>
        <v/>
      </c>
      <c r="E252" s="419" t="str">
        <f>IF(C252&gt;0,VLOOKUP(C252,女子登録情報!$A$2:$H$2000,3,0),"")</f>
        <v/>
      </c>
      <c r="F252" s="489"/>
      <c r="G252" s="488" t="str">
        <f>IF(C252&gt;0,VLOOKUP(C252,女子登録情報!$A$2:$H$2000,4,0),"")</f>
        <v/>
      </c>
      <c r="H252" s="488" t="str">
        <f>IF(C252&gt;0,VLOOKUP(C252,女子登録情報!$A$2:$H$2000,8,0),"")</f>
        <v/>
      </c>
      <c r="I252" s="449" t="str">
        <f>IF(C252&gt;0,VLOOKUP(C252,女子登録情報!$A$2:$H$2000,5,0),"")</f>
        <v/>
      </c>
      <c r="J252" s="53"/>
      <c r="L252" s="55"/>
    </row>
    <row r="253" spans="1:12" s="17" customFormat="1" ht="18.75" hidden="1" customHeight="1">
      <c r="A253" s="4"/>
      <c r="B253" s="444"/>
      <c r="C253" s="439"/>
      <c r="D253" s="439"/>
      <c r="E253" s="422"/>
      <c r="F253" s="480"/>
      <c r="G253" s="439"/>
      <c r="H253" s="439"/>
      <c r="I253" s="427"/>
      <c r="J253" s="53"/>
      <c r="L253" s="55"/>
    </row>
    <row r="254" spans="1:12" s="17" customFormat="1" ht="18.75" hidden="1" customHeight="1">
      <c r="A254" s="4"/>
      <c r="B254" s="487">
        <v>3</v>
      </c>
      <c r="C254" s="488"/>
      <c r="D254" s="488" t="str">
        <f>IF(C254,VLOOKUP(C254,女子登録情報!$A$2:$H$2000,2,0),"")</f>
        <v/>
      </c>
      <c r="E254" s="419" t="str">
        <f>IF(C254&gt;0,VLOOKUP(C254,女子登録情報!$A$2:$H$2000,3,0),"")</f>
        <v/>
      </c>
      <c r="F254" s="489"/>
      <c r="G254" s="488" t="str">
        <f>IF(C254&gt;0,VLOOKUP(C254,女子登録情報!$A$2:$H$2000,4,0),"")</f>
        <v/>
      </c>
      <c r="H254" s="488" t="str">
        <f>IF(C254&gt;0,VLOOKUP(C254,女子登録情報!$A$2:$H$2000,8,0),"")</f>
        <v/>
      </c>
      <c r="I254" s="449" t="str">
        <f>IF(C254&gt;0,VLOOKUP(C254,女子登録情報!$A$2:$H$2000,5,0),"")</f>
        <v/>
      </c>
      <c r="J254" s="53"/>
      <c r="L254" s="55"/>
    </row>
    <row r="255" spans="1:12" s="17" customFormat="1" ht="18.75" hidden="1" customHeight="1">
      <c r="A255" s="4"/>
      <c r="B255" s="444"/>
      <c r="C255" s="439"/>
      <c r="D255" s="439"/>
      <c r="E255" s="422"/>
      <c r="F255" s="480"/>
      <c r="G255" s="439"/>
      <c r="H255" s="439"/>
      <c r="I255" s="427"/>
      <c r="J255" s="53"/>
      <c r="L255" s="55"/>
    </row>
    <row r="256" spans="1:12" s="17" customFormat="1" ht="18.75" hidden="1" customHeight="1">
      <c r="A256" s="4"/>
      <c r="B256" s="487">
        <v>4</v>
      </c>
      <c r="C256" s="488"/>
      <c r="D256" s="488" t="str">
        <f>IF(C256,VLOOKUP(C256,女子登録情報!$A$2:$H$2000,2,0),"")</f>
        <v/>
      </c>
      <c r="E256" s="419" t="str">
        <f>IF(C256&gt;0,VLOOKUP(C256,女子登録情報!$A$2:$H$2000,3,0),"")</f>
        <v/>
      </c>
      <c r="F256" s="489"/>
      <c r="G256" s="488" t="str">
        <f>IF(C256&gt;0,VLOOKUP(C256,女子登録情報!$A$2:$H$2000,4,0),"")</f>
        <v/>
      </c>
      <c r="H256" s="488" t="str">
        <f>IF(C256&gt;0,VLOOKUP(C256,女子登録情報!$A$2:$H$2000,8,0),"")</f>
        <v/>
      </c>
      <c r="I256" s="449" t="str">
        <f>IF(C256&gt;0,VLOOKUP(C256,女子登録情報!$A$2:$H$2000,5,0),"")</f>
        <v/>
      </c>
      <c r="J256" s="53"/>
      <c r="L256" s="55"/>
    </row>
    <row r="257" spans="1:12" s="17" customFormat="1" ht="18.75" hidden="1" customHeight="1">
      <c r="A257" s="4"/>
      <c r="B257" s="444"/>
      <c r="C257" s="439"/>
      <c r="D257" s="439"/>
      <c r="E257" s="422"/>
      <c r="F257" s="480"/>
      <c r="G257" s="439"/>
      <c r="H257" s="439"/>
      <c r="I257" s="427"/>
      <c r="J257" s="53"/>
      <c r="L257" s="55"/>
    </row>
    <row r="258" spans="1:12" s="17" customFormat="1" ht="18.75" hidden="1" customHeight="1">
      <c r="A258" s="4"/>
      <c r="B258" s="487">
        <v>5</v>
      </c>
      <c r="C258" s="488"/>
      <c r="D258" s="488" t="str">
        <f>IF(C258,VLOOKUP(C258,女子登録情報!$A$2:$H$2000,2,0),"")</f>
        <v/>
      </c>
      <c r="E258" s="419" t="str">
        <f>IF(C258&gt;0,VLOOKUP(C258,女子登録情報!$A$2:$H$2000,3,0),"")</f>
        <v/>
      </c>
      <c r="F258" s="489"/>
      <c r="G258" s="488" t="str">
        <f>IF(C258&gt;0,VLOOKUP(C258,女子登録情報!$A$2:$H$2000,4,0),"")</f>
        <v/>
      </c>
      <c r="H258" s="488" t="str">
        <f>IF(C258&gt;0,VLOOKUP(C258,女子登録情報!$A$2:$H$2000,8,0),"")</f>
        <v/>
      </c>
      <c r="I258" s="449" t="str">
        <f>IF(C258&gt;0,VLOOKUP(C258,女子登録情報!$A$2:$H$2000,5,0),"")</f>
        <v/>
      </c>
      <c r="J258" s="53"/>
      <c r="L258" s="55"/>
    </row>
    <row r="259" spans="1:12" s="17" customFormat="1" ht="18.75" hidden="1" customHeight="1">
      <c r="A259" s="4"/>
      <c r="B259" s="444"/>
      <c r="C259" s="439"/>
      <c r="D259" s="439"/>
      <c r="E259" s="422"/>
      <c r="F259" s="480"/>
      <c r="G259" s="439"/>
      <c r="H259" s="439"/>
      <c r="I259" s="427"/>
      <c r="J259" s="53"/>
      <c r="L259" s="55"/>
    </row>
    <row r="260" spans="1:12" s="17" customFormat="1" ht="18.75" hidden="1" customHeight="1">
      <c r="A260" s="4"/>
      <c r="B260" s="487">
        <v>6</v>
      </c>
      <c r="C260" s="488"/>
      <c r="D260" s="488" t="str">
        <f>IF(C260,VLOOKUP(C260,女子登録情報!$A$2:$H$2000,2,0),"")</f>
        <v/>
      </c>
      <c r="E260" s="419" t="str">
        <f>IF(C260&gt;0,VLOOKUP(C260,女子登録情報!$A$2:$H$2000,3,0),"")</f>
        <v/>
      </c>
      <c r="F260" s="489"/>
      <c r="G260" s="488" t="str">
        <f>IF(C260&gt;0,VLOOKUP(C260,女子登録情報!$A$2:$H$2000,4,0),"")</f>
        <v/>
      </c>
      <c r="H260" s="488" t="str">
        <f>IF(C260&gt;0,VLOOKUP(C260,女子登録情報!$A$2:$H$2000,8,0),"")</f>
        <v/>
      </c>
      <c r="I260" s="449" t="str">
        <f>IF(C260&gt;0,VLOOKUP(C260,女子登録情報!$A$2:$H$2000,5,0),"")</f>
        <v/>
      </c>
      <c r="J260" s="53"/>
      <c r="L260" s="55"/>
    </row>
    <row r="261" spans="1:12" s="17" customFormat="1" ht="19.5" hidden="1" customHeight="1" thickBot="1">
      <c r="A261" s="4"/>
      <c r="B261" s="490"/>
      <c r="C261" s="470"/>
      <c r="D261" s="470"/>
      <c r="E261" s="491"/>
      <c r="F261" s="492"/>
      <c r="G261" s="470"/>
      <c r="H261" s="470"/>
      <c r="I261" s="450"/>
      <c r="J261" s="53"/>
      <c r="L261" s="55"/>
    </row>
    <row r="262" spans="1:12" s="17" customFormat="1" ht="18.75" hidden="1">
      <c r="A262" s="4"/>
      <c r="B262" s="460" t="s">
        <v>1239</v>
      </c>
      <c r="C262" s="461"/>
      <c r="D262" s="461"/>
      <c r="E262" s="461"/>
      <c r="F262" s="461"/>
      <c r="G262" s="461"/>
      <c r="H262" s="461"/>
      <c r="I262" s="462"/>
      <c r="J262" s="53"/>
      <c r="L262" s="55"/>
    </row>
    <row r="263" spans="1:12" s="17" customFormat="1" ht="18.75" hidden="1">
      <c r="A263" s="4"/>
      <c r="B263" s="463"/>
      <c r="C263" s="464"/>
      <c r="D263" s="464"/>
      <c r="E263" s="464"/>
      <c r="F263" s="464"/>
      <c r="G263" s="464"/>
      <c r="H263" s="464"/>
      <c r="I263" s="465"/>
      <c r="J263" s="53"/>
      <c r="L263" s="55"/>
    </row>
    <row r="264" spans="1:12" s="17" customFormat="1" ht="19.5" hidden="1" thickBot="1">
      <c r="A264" s="4"/>
      <c r="B264" s="466"/>
      <c r="C264" s="467"/>
      <c r="D264" s="467"/>
      <c r="E264" s="467"/>
      <c r="F264" s="467"/>
      <c r="G264" s="467"/>
      <c r="H264" s="467"/>
      <c r="I264" s="468"/>
      <c r="J264" s="53"/>
      <c r="L264" s="55"/>
    </row>
    <row r="265" spans="1:12" s="17" customFormat="1" ht="18.75" hidden="1">
      <c r="A265" s="54"/>
      <c r="B265" s="54"/>
      <c r="C265" s="54"/>
      <c r="D265" s="54"/>
      <c r="E265" s="54"/>
      <c r="F265" s="54"/>
      <c r="G265" s="54"/>
      <c r="H265" s="54"/>
      <c r="I265" s="54"/>
      <c r="J265" s="59"/>
      <c r="L265" s="55"/>
    </row>
    <row r="266" spans="1:12" s="17" customFormat="1" ht="19.5" hidden="1" thickBot="1">
      <c r="A266" s="4"/>
      <c r="B266" s="4"/>
      <c r="C266" s="4"/>
      <c r="D266" s="4"/>
      <c r="E266" s="4"/>
      <c r="F266" s="4"/>
      <c r="G266" s="4"/>
      <c r="H266" s="4"/>
      <c r="I266" s="4"/>
      <c r="J266" s="57" t="s">
        <v>1264</v>
      </c>
      <c r="L266" s="55"/>
    </row>
    <row r="267" spans="1:12" s="17" customFormat="1" ht="18.75" hidden="1" customHeight="1">
      <c r="A267" s="4"/>
      <c r="B267" s="498" t="str">
        <f>CONCATENATE('加盟校情報&amp;大会設定'!$G$5,'加盟校情報&amp;大会設定'!$H$5,'加盟校情報&amp;大会設定'!$I$5,'加盟校情報&amp;大会設定'!$J$5,)&amp;"　女子4×400mR"</f>
        <v>第45回東海学生陸上競技秋季選手権大会　女子4×400mR</v>
      </c>
      <c r="C267" s="499"/>
      <c r="D267" s="499"/>
      <c r="E267" s="499"/>
      <c r="F267" s="499"/>
      <c r="G267" s="499"/>
      <c r="H267" s="499"/>
      <c r="I267" s="500"/>
      <c r="J267" s="53"/>
      <c r="L267" s="55"/>
    </row>
    <row r="268" spans="1:12" s="17" customFormat="1" ht="19.5" hidden="1" customHeight="1" thickBot="1">
      <c r="A268" s="4"/>
      <c r="B268" s="501"/>
      <c r="C268" s="502"/>
      <c r="D268" s="502"/>
      <c r="E268" s="502"/>
      <c r="F268" s="502"/>
      <c r="G268" s="502"/>
      <c r="H268" s="502"/>
      <c r="I268" s="503"/>
      <c r="J268" s="53"/>
      <c r="L268" s="55"/>
    </row>
    <row r="269" spans="1:12" s="17" customFormat="1" ht="18.75" hidden="1">
      <c r="A269" s="4"/>
      <c r="B269" s="408" t="s">
        <v>1243</v>
      </c>
      <c r="C269" s="409"/>
      <c r="D269" s="446" t="str">
        <f>IF(基本情報登録!$D$6&gt;0,基本情報登録!$D$6,"")</f>
        <v/>
      </c>
      <c r="E269" s="447"/>
      <c r="F269" s="447"/>
      <c r="G269" s="447"/>
      <c r="H269" s="448"/>
      <c r="I269" s="58" t="s">
        <v>1277</v>
      </c>
      <c r="J269" s="53"/>
      <c r="L269" s="55"/>
    </row>
    <row r="270" spans="1:12" s="17" customFormat="1" ht="18.75" hidden="1" customHeight="1">
      <c r="A270" s="4"/>
      <c r="B270" s="415" t="s">
        <v>1</v>
      </c>
      <c r="C270" s="416"/>
      <c r="D270" s="451" t="str">
        <f>IF(基本情報登録!$D$8&gt;0,基本情報登録!$D$8,"")</f>
        <v/>
      </c>
      <c r="E270" s="452"/>
      <c r="F270" s="452"/>
      <c r="G270" s="452"/>
      <c r="H270" s="453"/>
      <c r="I270" s="449"/>
      <c r="J270" s="53"/>
      <c r="L270" s="55"/>
    </row>
    <row r="271" spans="1:12" s="17" customFormat="1" ht="19.5" hidden="1" customHeight="1" thickBot="1">
      <c r="A271" s="4"/>
      <c r="B271" s="425"/>
      <c r="C271" s="426"/>
      <c r="D271" s="454"/>
      <c r="E271" s="455"/>
      <c r="F271" s="455"/>
      <c r="G271" s="455"/>
      <c r="H271" s="456"/>
      <c r="I271" s="450"/>
      <c r="J271" s="53"/>
      <c r="L271" s="55"/>
    </row>
    <row r="272" spans="1:12" s="17" customFormat="1" ht="18.75" hidden="1">
      <c r="A272" s="4"/>
      <c r="B272" s="408" t="s">
        <v>6406</v>
      </c>
      <c r="C272" s="409"/>
      <c r="D272" s="410"/>
      <c r="E272" s="411"/>
      <c r="F272" s="411"/>
      <c r="G272" s="411"/>
      <c r="H272" s="411"/>
      <c r="I272" s="412"/>
      <c r="J272" s="53"/>
      <c r="L272" s="55"/>
    </row>
    <row r="273" spans="1:12" s="17" customFormat="1" ht="18.75" hidden="1">
      <c r="A273" s="4"/>
      <c r="B273" s="43"/>
      <c r="C273" s="44"/>
      <c r="D273" s="45"/>
      <c r="E273" s="413" t="str">
        <f>TEXT(D272,"00000")</f>
        <v>00000</v>
      </c>
      <c r="F273" s="413"/>
      <c r="G273" s="413"/>
      <c r="H273" s="413"/>
      <c r="I273" s="414"/>
      <c r="J273" s="53"/>
      <c r="L273" s="55"/>
    </row>
    <row r="274" spans="1:12" s="17" customFormat="1" ht="18.75" hidden="1" customHeight="1">
      <c r="A274" s="4"/>
      <c r="B274" s="415" t="s">
        <v>26</v>
      </c>
      <c r="C274" s="416"/>
      <c r="D274" s="419"/>
      <c r="E274" s="420"/>
      <c r="F274" s="420"/>
      <c r="G274" s="420"/>
      <c r="H274" s="420"/>
      <c r="I274" s="421"/>
      <c r="J274" s="53"/>
      <c r="L274" s="55"/>
    </row>
    <row r="275" spans="1:12" s="17" customFormat="1" ht="18.75" hidden="1" customHeight="1">
      <c r="A275" s="4"/>
      <c r="B275" s="417"/>
      <c r="C275" s="418"/>
      <c r="D275" s="422"/>
      <c r="E275" s="423"/>
      <c r="F275" s="423"/>
      <c r="G275" s="423"/>
      <c r="H275" s="423"/>
      <c r="I275" s="424"/>
      <c r="J275" s="53"/>
      <c r="L275" s="55"/>
    </row>
    <row r="276" spans="1:12" s="17" customFormat="1" ht="19.5" hidden="1" thickBot="1">
      <c r="A276" s="4"/>
      <c r="B276" s="482" t="s">
        <v>1235</v>
      </c>
      <c r="C276" s="483"/>
      <c r="D276" s="484"/>
      <c r="E276" s="485"/>
      <c r="F276" s="485"/>
      <c r="G276" s="485"/>
      <c r="H276" s="485"/>
      <c r="I276" s="486"/>
      <c r="J276" s="53"/>
      <c r="L276" s="55"/>
    </row>
    <row r="277" spans="1:12" s="17" customFormat="1" ht="18.75" hidden="1">
      <c r="A277" s="4"/>
      <c r="B277" s="471" t="s">
        <v>1236</v>
      </c>
      <c r="C277" s="472"/>
      <c r="D277" s="472"/>
      <c r="E277" s="472"/>
      <c r="F277" s="472"/>
      <c r="G277" s="472"/>
      <c r="H277" s="472"/>
      <c r="I277" s="473"/>
      <c r="J277" s="53"/>
      <c r="L277" s="55"/>
    </row>
    <row r="278" spans="1:12" s="17" customFormat="1" ht="19.5" hidden="1" thickBot="1">
      <c r="A278" s="4"/>
      <c r="B278" s="46" t="s">
        <v>1240</v>
      </c>
      <c r="C278" s="47" t="s">
        <v>16</v>
      </c>
      <c r="D278" s="47" t="s">
        <v>1241</v>
      </c>
      <c r="E278" s="474" t="s">
        <v>1237</v>
      </c>
      <c r="F278" s="475"/>
      <c r="G278" s="47" t="s">
        <v>1242</v>
      </c>
      <c r="H278" s="47" t="s">
        <v>47</v>
      </c>
      <c r="I278" s="48" t="s">
        <v>1238</v>
      </c>
      <c r="J278" s="53"/>
      <c r="L278" s="55"/>
    </row>
    <row r="279" spans="1:12" s="17" customFormat="1" ht="19.5" hidden="1" customHeight="1" thickTop="1">
      <c r="A279" s="4"/>
      <c r="B279" s="476">
        <v>1</v>
      </c>
      <c r="C279" s="477"/>
      <c r="D279" s="477" t="str">
        <f>IF(C279&gt;0,VLOOKUP(C279,女子登録情報!$A$2:$H$2000,2,0),"")</f>
        <v/>
      </c>
      <c r="E279" s="478" t="str">
        <f>IF(C279&gt;0,VLOOKUP(C279,女子登録情報!$A$2:$H$2000,3,0),"")</f>
        <v/>
      </c>
      <c r="F279" s="479"/>
      <c r="G279" s="477" t="str">
        <f>IF(C279&gt;0,VLOOKUP(C279,女子登録情報!$A$2:$H$2000,4,0),"")</f>
        <v/>
      </c>
      <c r="H279" s="477" t="str">
        <f>IF(C279&gt;0,VLOOKUP(C279,女子登録情報!$A$2:$H$2000,8,0),"")</f>
        <v/>
      </c>
      <c r="I279" s="481" t="str">
        <f>IF(C279&gt;0,VLOOKUP(C279,女子登録情報!$A$2:$H$2000,5,0),"")</f>
        <v/>
      </c>
      <c r="J279" s="53"/>
      <c r="L279" s="55"/>
    </row>
    <row r="280" spans="1:12" s="17" customFormat="1" ht="18.75" hidden="1" customHeight="1">
      <c r="A280" s="4"/>
      <c r="B280" s="444"/>
      <c r="C280" s="439"/>
      <c r="D280" s="439"/>
      <c r="E280" s="422"/>
      <c r="F280" s="480"/>
      <c r="G280" s="439"/>
      <c r="H280" s="439"/>
      <c r="I280" s="427"/>
      <c r="J280" s="53"/>
      <c r="L280" s="55"/>
    </row>
    <row r="281" spans="1:12" s="17" customFormat="1" ht="18.75" hidden="1" customHeight="1">
      <c r="A281" s="4"/>
      <c r="B281" s="487">
        <v>2</v>
      </c>
      <c r="C281" s="488"/>
      <c r="D281" s="488" t="str">
        <f>IF(C281,VLOOKUP(C281,女子登録情報!$A$2:$H$2000,2,0),"")</f>
        <v/>
      </c>
      <c r="E281" s="419" t="str">
        <f>IF(C281&gt;0,VLOOKUP(C281,女子登録情報!$A$2:$H$2000,3,0),"")</f>
        <v/>
      </c>
      <c r="F281" s="489"/>
      <c r="G281" s="488" t="str">
        <f>IF(C281&gt;0,VLOOKUP(C281,女子登録情報!$A$2:$H$2000,4,0),"")</f>
        <v/>
      </c>
      <c r="H281" s="488" t="str">
        <f>IF(C281&gt;0,VLOOKUP(C281,女子登録情報!$A$2:$H$2000,8,0),"")</f>
        <v/>
      </c>
      <c r="I281" s="449" t="str">
        <f>IF(C281&gt;0,VLOOKUP(C281,女子登録情報!$A$2:$H$2000,5,0),"")</f>
        <v/>
      </c>
      <c r="J281" s="53"/>
      <c r="L281" s="55"/>
    </row>
    <row r="282" spans="1:12" s="17" customFormat="1" ht="18.75" hidden="1" customHeight="1">
      <c r="A282" s="4"/>
      <c r="B282" s="444"/>
      <c r="C282" s="439"/>
      <c r="D282" s="439"/>
      <c r="E282" s="422"/>
      <c r="F282" s="480"/>
      <c r="G282" s="439"/>
      <c r="H282" s="439"/>
      <c r="I282" s="427"/>
      <c r="J282" s="53"/>
      <c r="L282" s="55"/>
    </row>
    <row r="283" spans="1:12" s="17" customFormat="1" ht="18.75" hidden="1" customHeight="1">
      <c r="A283" s="4"/>
      <c r="B283" s="487">
        <v>3</v>
      </c>
      <c r="C283" s="488"/>
      <c r="D283" s="488" t="str">
        <f>IF(C283,VLOOKUP(C283,女子登録情報!$A$2:$H$2000,2,0),"")</f>
        <v/>
      </c>
      <c r="E283" s="419" t="str">
        <f>IF(C283&gt;0,VLOOKUP(C283,女子登録情報!$A$2:$H$2000,3,0),"")</f>
        <v/>
      </c>
      <c r="F283" s="489"/>
      <c r="G283" s="488" t="str">
        <f>IF(C283&gt;0,VLOOKUP(C283,女子登録情報!$A$2:$H$2000,4,0),"")</f>
        <v/>
      </c>
      <c r="H283" s="488" t="str">
        <f>IF(C283&gt;0,VLOOKUP(C283,女子登録情報!$A$2:$H$2000,8,0),"")</f>
        <v/>
      </c>
      <c r="I283" s="449" t="str">
        <f>IF(C283&gt;0,VLOOKUP(C283,女子登録情報!$A$2:$H$2000,5,0),"")</f>
        <v/>
      </c>
      <c r="J283" s="53"/>
      <c r="L283" s="55"/>
    </row>
    <row r="284" spans="1:12" s="17" customFormat="1" ht="18.75" hidden="1" customHeight="1">
      <c r="A284" s="4"/>
      <c r="B284" s="444"/>
      <c r="C284" s="439"/>
      <c r="D284" s="439"/>
      <c r="E284" s="422"/>
      <c r="F284" s="480"/>
      <c r="G284" s="439"/>
      <c r="H284" s="439"/>
      <c r="I284" s="427"/>
      <c r="J284" s="53"/>
      <c r="L284" s="55"/>
    </row>
    <row r="285" spans="1:12" s="17" customFormat="1" ht="18.75" hidden="1" customHeight="1">
      <c r="A285" s="4"/>
      <c r="B285" s="487">
        <v>4</v>
      </c>
      <c r="C285" s="488"/>
      <c r="D285" s="488" t="str">
        <f>IF(C285,VLOOKUP(C285,女子登録情報!$A$2:$H$2000,2,0),"")</f>
        <v/>
      </c>
      <c r="E285" s="419" t="str">
        <f>IF(C285&gt;0,VLOOKUP(C285,女子登録情報!$A$2:$H$2000,3,0),"")</f>
        <v/>
      </c>
      <c r="F285" s="489"/>
      <c r="G285" s="488" t="str">
        <f>IF(C285&gt;0,VLOOKUP(C285,女子登録情報!$A$2:$H$2000,4,0),"")</f>
        <v/>
      </c>
      <c r="H285" s="488" t="str">
        <f>IF(C285&gt;0,VLOOKUP(C285,女子登録情報!$A$2:$H$2000,8,0),"")</f>
        <v/>
      </c>
      <c r="I285" s="449" t="str">
        <f>IF(C285&gt;0,VLOOKUP(C285,女子登録情報!$A$2:$H$2000,5,0),"")</f>
        <v/>
      </c>
      <c r="J285" s="53"/>
      <c r="L285" s="55"/>
    </row>
    <row r="286" spans="1:12" s="17" customFormat="1" ht="18.75" hidden="1" customHeight="1">
      <c r="A286" s="4"/>
      <c r="B286" s="444"/>
      <c r="C286" s="439"/>
      <c r="D286" s="439"/>
      <c r="E286" s="422"/>
      <c r="F286" s="480"/>
      <c r="G286" s="439"/>
      <c r="H286" s="439"/>
      <c r="I286" s="427"/>
      <c r="J286" s="53"/>
      <c r="L286" s="55"/>
    </row>
    <row r="287" spans="1:12" s="17" customFormat="1" ht="18.75" hidden="1" customHeight="1">
      <c r="A287" s="4"/>
      <c r="B287" s="487">
        <v>5</v>
      </c>
      <c r="C287" s="488"/>
      <c r="D287" s="488" t="str">
        <f>IF(C287,VLOOKUP(C287,女子登録情報!$A$2:$H$2000,2,0),"")</f>
        <v/>
      </c>
      <c r="E287" s="419" t="str">
        <f>IF(C287&gt;0,VLOOKUP(C287,女子登録情報!$A$2:$H$2000,3,0),"")</f>
        <v/>
      </c>
      <c r="F287" s="489"/>
      <c r="G287" s="488" t="str">
        <f>IF(C287&gt;0,VLOOKUP(C287,女子登録情報!$A$2:$H$2000,4,0),"")</f>
        <v/>
      </c>
      <c r="H287" s="488" t="str">
        <f>IF(C287&gt;0,VLOOKUP(C287,女子登録情報!$A$2:$H$2000,8,0),"")</f>
        <v/>
      </c>
      <c r="I287" s="449" t="str">
        <f>IF(C287&gt;0,VLOOKUP(C287,女子登録情報!$A$2:$H$2000,5,0),"")</f>
        <v/>
      </c>
      <c r="J287" s="53"/>
      <c r="L287" s="55"/>
    </row>
    <row r="288" spans="1:12" s="17" customFormat="1" ht="18.75" hidden="1" customHeight="1">
      <c r="A288" s="4"/>
      <c r="B288" s="444"/>
      <c r="C288" s="439"/>
      <c r="D288" s="439"/>
      <c r="E288" s="422"/>
      <c r="F288" s="480"/>
      <c r="G288" s="439"/>
      <c r="H288" s="439"/>
      <c r="I288" s="427"/>
      <c r="J288" s="53"/>
      <c r="L288" s="55"/>
    </row>
    <row r="289" spans="1:12" s="17" customFormat="1" ht="18.75" hidden="1" customHeight="1">
      <c r="A289" s="4"/>
      <c r="B289" s="487">
        <v>6</v>
      </c>
      <c r="C289" s="488"/>
      <c r="D289" s="488" t="str">
        <f>IF(C289,VLOOKUP(C289,女子登録情報!$A$2:$H$2000,2,0),"")</f>
        <v/>
      </c>
      <c r="E289" s="419" t="str">
        <f>IF(C289&gt;0,VLOOKUP(C289,女子登録情報!$A$2:$H$2000,3,0),"")</f>
        <v/>
      </c>
      <c r="F289" s="489"/>
      <c r="G289" s="488" t="str">
        <f>IF(C289&gt;0,VLOOKUP(C289,女子登録情報!$A$2:$H$2000,4,0),"")</f>
        <v/>
      </c>
      <c r="H289" s="488" t="str">
        <f>IF(C289&gt;0,VLOOKUP(C289,女子登録情報!$A$2:$H$2000,8,0),"")</f>
        <v/>
      </c>
      <c r="I289" s="449" t="str">
        <f>IF(C289&gt;0,VLOOKUP(C289,女子登録情報!$A$2:$H$2000,5,0),"")</f>
        <v/>
      </c>
      <c r="J289" s="53"/>
      <c r="L289" s="55"/>
    </row>
    <row r="290" spans="1:12" s="17" customFormat="1" ht="19.5" hidden="1" customHeight="1" thickBot="1">
      <c r="A290" s="4"/>
      <c r="B290" s="490"/>
      <c r="C290" s="470"/>
      <c r="D290" s="470"/>
      <c r="E290" s="491"/>
      <c r="F290" s="492"/>
      <c r="G290" s="470"/>
      <c r="H290" s="470"/>
      <c r="I290" s="450"/>
      <c r="J290" s="53"/>
      <c r="L290" s="55"/>
    </row>
    <row r="291" spans="1:12" s="17" customFormat="1" ht="18.75" hidden="1">
      <c r="A291" s="4"/>
      <c r="B291" s="460" t="s">
        <v>1239</v>
      </c>
      <c r="C291" s="461"/>
      <c r="D291" s="461"/>
      <c r="E291" s="461"/>
      <c r="F291" s="461"/>
      <c r="G291" s="461"/>
      <c r="H291" s="461"/>
      <c r="I291" s="462"/>
      <c r="J291" s="53"/>
      <c r="L291" s="55"/>
    </row>
    <row r="292" spans="1:12" s="17" customFormat="1" ht="18.75" hidden="1">
      <c r="A292" s="4"/>
      <c r="B292" s="463"/>
      <c r="C292" s="464"/>
      <c r="D292" s="464"/>
      <c r="E292" s="464"/>
      <c r="F292" s="464"/>
      <c r="G292" s="464"/>
      <c r="H292" s="464"/>
      <c r="I292" s="465"/>
      <c r="J292" s="53"/>
      <c r="L292" s="55"/>
    </row>
    <row r="293" spans="1:12" s="17" customFormat="1" ht="19.5" hidden="1" thickBot="1">
      <c r="A293" s="4"/>
      <c r="B293" s="466"/>
      <c r="C293" s="467"/>
      <c r="D293" s="467"/>
      <c r="E293" s="467"/>
      <c r="F293" s="467"/>
      <c r="G293" s="467"/>
      <c r="H293" s="467"/>
      <c r="I293" s="468"/>
      <c r="J293" s="53"/>
      <c r="L293" s="55"/>
    </row>
    <row r="294" spans="1:12" s="17" customFormat="1" ht="18.75" hidden="1">
      <c r="A294" s="54"/>
      <c r="B294" s="54"/>
      <c r="C294" s="54"/>
      <c r="D294" s="54"/>
      <c r="E294" s="54"/>
      <c r="F294" s="54"/>
      <c r="G294" s="54"/>
      <c r="H294" s="54"/>
      <c r="I294" s="54"/>
      <c r="J294" s="59"/>
      <c r="L294" s="55"/>
    </row>
    <row r="295" spans="1:12" s="17" customFormat="1" ht="19.5" hidden="1" thickBot="1">
      <c r="A295" s="4"/>
      <c r="B295" s="4"/>
      <c r="C295" s="4"/>
      <c r="D295" s="4"/>
      <c r="E295" s="4"/>
      <c r="F295" s="4"/>
      <c r="G295" s="4"/>
      <c r="H295" s="4"/>
      <c r="I295" s="4"/>
      <c r="J295" s="57" t="s">
        <v>1265</v>
      </c>
      <c r="L295" s="55"/>
    </row>
    <row r="296" spans="1:12" s="17" customFormat="1" ht="18.75" hidden="1" customHeight="1">
      <c r="A296" s="4"/>
      <c r="B296" s="498" t="str">
        <f>CONCATENATE('加盟校情報&amp;大会設定'!$G$5,'加盟校情報&amp;大会設定'!$H$5,'加盟校情報&amp;大会設定'!$I$5,'加盟校情報&amp;大会設定'!$J$5,)&amp;"　女子4×400mR"</f>
        <v>第45回東海学生陸上競技秋季選手権大会　女子4×400mR</v>
      </c>
      <c r="C296" s="499"/>
      <c r="D296" s="499"/>
      <c r="E296" s="499"/>
      <c r="F296" s="499"/>
      <c r="G296" s="499"/>
      <c r="H296" s="499"/>
      <c r="I296" s="500"/>
      <c r="J296" s="53"/>
      <c r="L296" s="55"/>
    </row>
    <row r="297" spans="1:12" s="17" customFormat="1" ht="19.5" hidden="1" customHeight="1" thickBot="1">
      <c r="A297" s="4"/>
      <c r="B297" s="501"/>
      <c r="C297" s="502"/>
      <c r="D297" s="502"/>
      <c r="E297" s="502"/>
      <c r="F297" s="502"/>
      <c r="G297" s="502"/>
      <c r="H297" s="502"/>
      <c r="I297" s="503"/>
      <c r="J297" s="53"/>
      <c r="L297" s="55"/>
    </row>
    <row r="298" spans="1:12" s="17" customFormat="1" ht="18.75" hidden="1">
      <c r="A298" s="4"/>
      <c r="B298" s="408" t="s">
        <v>1243</v>
      </c>
      <c r="C298" s="409"/>
      <c r="D298" s="446" t="str">
        <f>IF(基本情報登録!$D$6&gt;0,基本情報登録!$D$6,"")</f>
        <v/>
      </c>
      <c r="E298" s="447"/>
      <c r="F298" s="447"/>
      <c r="G298" s="447"/>
      <c r="H298" s="448"/>
      <c r="I298" s="58" t="s">
        <v>1277</v>
      </c>
      <c r="J298" s="53"/>
      <c r="L298" s="55"/>
    </row>
    <row r="299" spans="1:12" s="17" customFormat="1" ht="18.75" hidden="1" customHeight="1">
      <c r="A299" s="4"/>
      <c r="B299" s="415" t="s">
        <v>1</v>
      </c>
      <c r="C299" s="416"/>
      <c r="D299" s="451" t="str">
        <f>IF(基本情報登録!$D$8&gt;0,基本情報登録!$D$8,"")</f>
        <v/>
      </c>
      <c r="E299" s="452"/>
      <c r="F299" s="452"/>
      <c r="G299" s="452"/>
      <c r="H299" s="453"/>
      <c r="I299" s="449"/>
      <c r="J299" s="53"/>
      <c r="L299" s="55"/>
    </row>
    <row r="300" spans="1:12" s="17" customFormat="1" ht="19.5" hidden="1" customHeight="1" thickBot="1">
      <c r="A300" s="4"/>
      <c r="B300" s="425"/>
      <c r="C300" s="426"/>
      <c r="D300" s="454"/>
      <c r="E300" s="455"/>
      <c r="F300" s="455"/>
      <c r="G300" s="455"/>
      <c r="H300" s="456"/>
      <c r="I300" s="450"/>
      <c r="J300" s="53"/>
      <c r="L300" s="55"/>
    </row>
    <row r="301" spans="1:12" s="17" customFormat="1" ht="18.75" hidden="1">
      <c r="A301" s="4"/>
      <c r="B301" s="408" t="s">
        <v>6406</v>
      </c>
      <c r="C301" s="409"/>
      <c r="D301" s="410"/>
      <c r="E301" s="411"/>
      <c r="F301" s="411"/>
      <c r="G301" s="411"/>
      <c r="H301" s="411"/>
      <c r="I301" s="412"/>
      <c r="J301" s="53"/>
      <c r="L301" s="55"/>
    </row>
    <row r="302" spans="1:12" s="17" customFormat="1" ht="18.75" hidden="1">
      <c r="A302" s="4"/>
      <c r="B302" s="43"/>
      <c r="C302" s="44"/>
      <c r="D302" s="45"/>
      <c r="E302" s="413" t="str">
        <f>TEXT(D301,"00000")</f>
        <v>00000</v>
      </c>
      <c r="F302" s="413"/>
      <c r="G302" s="413"/>
      <c r="H302" s="413"/>
      <c r="I302" s="414"/>
      <c r="J302" s="53"/>
      <c r="L302" s="55"/>
    </row>
    <row r="303" spans="1:12" s="17" customFormat="1" ht="18.75" hidden="1" customHeight="1">
      <c r="A303" s="4"/>
      <c r="B303" s="415" t="s">
        <v>26</v>
      </c>
      <c r="C303" s="416"/>
      <c r="D303" s="419"/>
      <c r="E303" s="420"/>
      <c r="F303" s="420"/>
      <c r="G303" s="420"/>
      <c r="H303" s="420"/>
      <c r="I303" s="421"/>
      <c r="J303" s="53"/>
      <c r="L303" s="55"/>
    </row>
    <row r="304" spans="1:12" s="17" customFormat="1" ht="18.75" hidden="1" customHeight="1">
      <c r="A304" s="4"/>
      <c r="B304" s="417"/>
      <c r="C304" s="418"/>
      <c r="D304" s="422"/>
      <c r="E304" s="423"/>
      <c r="F304" s="423"/>
      <c r="G304" s="423"/>
      <c r="H304" s="423"/>
      <c r="I304" s="424"/>
      <c r="J304" s="53"/>
      <c r="L304" s="55"/>
    </row>
    <row r="305" spans="1:12" s="17" customFormat="1" ht="19.5" hidden="1" thickBot="1">
      <c r="A305" s="4"/>
      <c r="B305" s="482" t="s">
        <v>1235</v>
      </c>
      <c r="C305" s="483"/>
      <c r="D305" s="484"/>
      <c r="E305" s="485"/>
      <c r="F305" s="485"/>
      <c r="G305" s="485"/>
      <c r="H305" s="485"/>
      <c r="I305" s="486"/>
      <c r="J305" s="53"/>
      <c r="L305" s="55"/>
    </row>
    <row r="306" spans="1:12" s="17" customFormat="1" ht="18.75" hidden="1">
      <c r="A306" s="4"/>
      <c r="B306" s="471" t="s">
        <v>1236</v>
      </c>
      <c r="C306" s="472"/>
      <c r="D306" s="472"/>
      <c r="E306" s="472"/>
      <c r="F306" s="472"/>
      <c r="G306" s="472"/>
      <c r="H306" s="472"/>
      <c r="I306" s="473"/>
      <c r="J306" s="53"/>
      <c r="L306" s="55"/>
    </row>
    <row r="307" spans="1:12" s="17" customFormat="1" ht="19.5" hidden="1" thickBot="1">
      <c r="A307" s="4"/>
      <c r="B307" s="46" t="s">
        <v>1240</v>
      </c>
      <c r="C307" s="47" t="s">
        <v>16</v>
      </c>
      <c r="D307" s="47" t="s">
        <v>1241</v>
      </c>
      <c r="E307" s="474" t="s">
        <v>1237</v>
      </c>
      <c r="F307" s="475"/>
      <c r="G307" s="47" t="s">
        <v>1242</v>
      </c>
      <c r="H307" s="47" t="s">
        <v>47</v>
      </c>
      <c r="I307" s="48" t="s">
        <v>1238</v>
      </c>
      <c r="J307" s="53"/>
      <c r="L307" s="55"/>
    </row>
    <row r="308" spans="1:12" s="17" customFormat="1" ht="19.5" hidden="1" customHeight="1" thickTop="1">
      <c r="A308" s="4"/>
      <c r="B308" s="476">
        <v>1</v>
      </c>
      <c r="C308" s="477"/>
      <c r="D308" s="477" t="str">
        <f>IF(C308&gt;0,VLOOKUP(C308,女子登録情報!$A$2:$H$2000,2,0),"")</f>
        <v/>
      </c>
      <c r="E308" s="478" t="str">
        <f>IF(C308&gt;0,VLOOKUP(C308,女子登録情報!$A$2:$H$2000,3,0),"")</f>
        <v/>
      </c>
      <c r="F308" s="479"/>
      <c r="G308" s="477" t="str">
        <f>IF(C308&gt;0,VLOOKUP(C308,女子登録情報!$A$2:$H$2000,4,0),"")</f>
        <v/>
      </c>
      <c r="H308" s="477" t="str">
        <f>IF(C308&gt;0,VLOOKUP(C308,女子登録情報!$A$2:$H$2000,8,0),"")</f>
        <v/>
      </c>
      <c r="I308" s="481" t="str">
        <f>IF(C308&gt;0,VLOOKUP(C308,女子登録情報!$A$2:$H$2000,5,0),"")</f>
        <v/>
      </c>
      <c r="J308" s="53"/>
      <c r="L308" s="55"/>
    </row>
    <row r="309" spans="1:12" s="17" customFormat="1" ht="18.75" hidden="1" customHeight="1">
      <c r="A309" s="4"/>
      <c r="B309" s="444"/>
      <c r="C309" s="439"/>
      <c r="D309" s="439"/>
      <c r="E309" s="422"/>
      <c r="F309" s="480"/>
      <c r="G309" s="439"/>
      <c r="H309" s="439"/>
      <c r="I309" s="427"/>
      <c r="J309" s="53"/>
      <c r="L309" s="55"/>
    </row>
    <row r="310" spans="1:12" s="17" customFormat="1" ht="18.75" hidden="1" customHeight="1">
      <c r="A310" s="4"/>
      <c r="B310" s="487">
        <v>2</v>
      </c>
      <c r="C310" s="488"/>
      <c r="D310" s="488" t="str">
        <f>IF(C310,VLOOKUP(C310,女子登録情報!$A$2:$H$2000,2,0),"")</f>
        <v/>
      </c>
      <c r="E310" s="419" t="str">
        <f>IF(C310&gt;0,VLOOKUP(C310,女子登録情報!$A$2:$H$2000,3,0),"")</f>
        <v/>
      </c>
      <c r="F310" s="489"/>
      <c r="G310" s="488" t="str">
        <f>IF(C310&gt;0,VLOOKUP(C310,女子登録情報!$A$2:$H$2000,4,0),"")</f>
        <v/>
      </c>
      <c r="H310" s="488" t="str">
        <f>IF(C310&gt;0,VLOOKUP(C310,女子登録情報!$A$2:$H$2000,8,0),"")</f>
        <v/>
      </c>
      <c r="I310" s="449" t="str">
        <f>IF(C310&gt;0,VLOOKUP(C310,女子登録情報!$A$2:$H$2000,5,0),"")</f>
        <v/>
      </c>
      <c r="J310" s="53"/>
      <c r="L310" s="55"/>
    </row>
    <row r="311" spans="1:12" s="17" customFormat="1" ht="18.75" hidden="1" customHeight="1">
      <c r="A311" s="4"/>
      <c r="B311" s="444"/>
      <c r="C311" s="439"/>
      <c r="D311" s="439"/>
      <c r="E311" s="422"/>
      <c r="F311" s="480"/>
      <c r="G311" s="439"/>
      <c r="H311" s="439"/>
      <c r="I311" s="427"/>
      <c r="J311" s="53"/>
      <c r="L311" s="55"/>
    </row>
    <row r="312" spans="1:12" s="17" customFormat="1" ht="18.75" hidden="1" customHeight="1">
      <c r="A312" s="4"/>
      <c r="B312" s="487">
        <v>3</v>
      </c>
      <c r="C312" s="488"/>
      <c r="D312" s="488" t="str">
        <f>IF(C312,VLOOKUP(C312,女子登録情報!$A$2:$H$2000,2,0),"")</f>
        <v/>
      </c>
      <c r="E312" s="419" t="str">
        <f>IF(C312&gt;0,VLOOKUP(C312,女子登録情報!$A$2:$H$2000,3,0),"")</f>
        <v/>
      </c>
      <c r="F312" s="489"/>
      <c r="G312" s="488" t="str">
        <f>IF(C312&gt;0,VLOOKUP(C312,女子登録情報!$A$2:$H$2000,4,0),"")</f>
        <v/>
      </c>
      <c r="H312" s="488" t="str">
        <f>IF(C312&gt;0,VLOOKUP(C312,女子登録情報!$A$2:$H$2000,8,0),"")</f>
        <v/>
      </c>
      <c r="I312" s="449" t="str">
        <f>IF(C312&gt;0,VLOOKUP(C312,女子登録情報!$A$2:$H$2000,5,0),"")</f>
        <v/>
      </c>
      <c r="J312" s="53"/>
      <c r="L312" s="55"/>
    </row>
    <row r="313" spans="1:12" s="17" customFormat="1" ht="18.75" hidden="1" customHeight="1">
      <c r="A313" s="4"/>
      <c r="B313" s="444"/>
      <c r="C313" s="439"/>
      <c r="D313" s="439"/>
      <c r="E313" s="422"/>
      <c r="F313" s="480"/>
      <c r="G313" s="439"/>
      <c r="H313" s="439"/>
      <c r="I313" s="427"/>
      <c r="J313" s="53"/>
      <c r="L313" s="55"/>
    </row>
    <row r="314" spans="1:12" s="17" customFormat="1" ht="18.75" hidden="1" customHeight="1">
      <c r="A314" s="4"/>
      <c r="B314" s="487">
        <v>4</v>
      </c>
      <c r="C314" s="488"/>
      <c r="D314" s="488" t="str">
        <f>IF(C314,VLOOKUP(C314,女子登録情報!$A$2:$H$2000,2,0),"")</f>
        <v/>
      </c>
      <c r="E314" s="419" t="str">
        <f>IF(C314&gt;0,VLOOKUP(C314,女子登録情報!$A$2:$H$2000,3,0),"")</f>
        <v/>
      </c>
      <c r="F314" s="489"/>
      <c r="G314" s="488" t="str">
        <f>IF(C314&gt;0,VLOOKUP(C314,女子登録情報!$A$2:$H$2000,4,0),"")</f>
        <v/>
      </c>
      <c r="H314" s="488" t="str">
        <f>IF(C314&gt;0,VLOOKUP(C314,女子登録情報!$A$2:$H$2000,8,0),"")</f>
        <v/>
      </c>
      <c r="I314" s="449" t="str">
        <f>IF(C314&gt;0,VLOOKUP(C314,女子登録情報!$A$2:$H$2000,5,0),"")</f>
        <v/>
      </c>
      <c r="J314" s="53"/>
      <c r="L314" s="55"/>
    </row>
    <row r="315" spans="1:12" s="17" customFormat="1" ht="18.75" hidden="1" customHeight="1">
      <c r="A315" s="4"/>
      <c r="B315" s="444"/>
      <c r="C315" s="439"/>
      <c r="D315" s="439"/>
      <c r="E315" s="422"/>
      <c r="F315" s="480"/>
      <c r="G315" s="439"/>
      <c r="H315" s="439"/>
      <c r="I315" s="427"/>
      <c r="J315" s="53"/>
      <c r="L315" s="55"/>
    </row>
    <row r="316" spans="1:12" s="17" customFormat="1" ht="18.75" hidden="1" customHeight="1">
      <c r="A316" s="4"/>
      <c r="B316" s="487">
        <v>5</v>
      </c>
      <c r="C316" s="488"/>
      <c r="D316" s="488" t="str">
        <f>IF(C316,VLOOKUP(C316,女子登録情報!$A$2:$H$2000,2,0),"")</f>
        <v/>
      </c>
      <c r="E316" s="419" t="str">
        <f>IF(C316&gt;0,VLOOKUP(C316,女子登録情報!$A$2:$H$2000,3,0),"")</f>
        <v/>
      </c>
      <c r="F316" s="489"/>
      <c r="G316" s="488" t="str">
        <f>IF(C316&gt;0,VLOOKUP(C316,女子登録情報!$A$2:$H$2000,4,0),"")</f>
        <v/>
      </c>
      <c r="H316" s="488" t="str">
        <f>IF(C316&gt;0,VLOOKUP(C316,女子登録情報!$A$2:$H$2000,8,0),"")</f>
        <v/>
      </c>
      <c r="I316" s="449" t="str">
        <f>IF(C316&gt;0,VLOOKUP(C316,女子登録情報!$A$2:$H$2000,5,0),"")</f>
        <v/>
      </c>
      <c r="J316" s="53"/>
      <c r="L316" s="55"/>
    </row>
    <row r="317" spans="1:12" s="17" customFormat="1" ht="18.75" hidden="1" customHeight="1">
      <c r="A317" s="4"/>
      <c r="B317" s="444"/>
      <c r="C317" s="439"/>
      <c r="D317" s="439"/>
      <c r="E317" s="422"/>
      <c r="F317" s="480"/>
      <c r="G317" s="439"/>
      <c r="H317" s="439"/>
      <c r="I317" s="427"/>
      <c r="J317" s="53"/>
      <c r="L317" s="55"/>
    </row>
    <row r="318" spans="1:12" s="17" customFormat="1" ht="18.75" hidden="1" customHeight="1">
      <c r="A318" s="4"/>
      <c r="B318" s="487">
        <v>6</v>
      </c>
      <c r="C318" s="488"/>
      <c r="D318" s="488" t="str">
        <f>IF(C318,VLOOKUP(C318,女子登録情報!$A$2:$H$2000,2,0),"")</f>
        <v/>
      </c>
      <c r="E318" s="419" t="str">
        <f>IF(C318&gt;0,VLOOKUP(C318,女子登録情報!$A$2:$H$2000,3,0),"")</f>
        <v/>
      </c>
      <c r="F318" s="489"/>
      <c r="G318" s="488" t="str">
        <f>IF(C318&gt;0,VLOOKUP(C318,女子登録情報!$A$2:$H$2000,4,0),"")</f>
        <v/>
      </c>
      <c r="H318" s="488" t="str">
        <f>IF(C318&gt;0,VLOOKUP(C318,女子登録情報!$A$2:$H$2000,8,0),"")</f>
        <v/>
      </c>
      <c r="I318" s="449" t="str">
        <f>IF(C318&gt;0,VLOOKUP(C318,女子登録情報!$A$2:$H$2000,5,0),"")</f>
        <v/>
      </c>
      <c r="J318" s="53"/>
      <c r="L318" s="55"/>
    </row>
    <row r="319" spans="1:12" s="17" customFormat="1" ht="19.5" hidden="1" customHeight="1" thickBot="1">
      <c r="A319" s="4"/>
      <c r="B319" s="490"/>
      <c r="C319" s="470"/>
      <c r="D319" s="470"/>
      <c r="E319" s="491"/>
      <c r="F319" s="492"/>
      <c r="G319" s="470"/>
      <c r="H319" s="470"/>
      <c r="I319" s="450"/>
      <c r="J319" s="53"/>
      <c r="L319" s="55"/>
    </row>
    <row r="320" spans="1:12" s="17" customFormat="1" ht="18.75" hidden="1">
      <c r="A320" s="4"/>
      <c r="B320" s="460" t="s">
        <v>1239</v>
      </c>
      <c r="C320" s="461"/>
      <c r="D320" s="461"/>
      <c r="E320" s="461"/>
      <c r="F320" s="461"/>
      <c r="G320" s="461"/>
      <c r="H320" s="461"/>
      <c r="I320" s="462"/>
      <c r="J320" s="53"/>
      <c r="L320" s="55"/>
    </row>
    <row r="321" spans="1:12" s="17" customFormat="1" ht="18.75" hidden="1">
      <c r="A321" s="4"/>
      <c r="B321" s="463"/>
      <c r="C321" s="464"/>
      <c r="D321" s="464"/>
      <c r="E321" s="464"/>
      <c r="F321" s="464"/>
      <c r="G321" s="464"/>
      <c r="H321" s="464"/>
      <c r="I321" s="465"/>
      <c r="J321" s="53"/>
      <c r="L321" s="55"/>
    </row>
    <row r="322" spans="1:12" s="17" customFormat="1" ht="19.5" hidden="1" thickBot="1">
      <c r="A322" s="4"/>
      <c r="B322" s="466"/>
      <c r="C322" s="467"/>
      <c r="D322" s="467"/>
      <c r="E322" s="467"/>
      <c r="F322" s="467"/>
      <c r="G322" s="467"/>
      <c r="H322" s="467"/>
      <c r="I322" s="468"/>
      <c r="J322" s="53"/>
      <c r="L322" s="55"/>
    </row>
    <row r="323" spans="1:12" s="17" customFormat="1" ht="18.75" hidden="1">
      <c r="A323" s="54"/>
      <c r="B323" s="54"/>
      <c r="C323" s="54"/>
      <c r="D323" s="54"/>
      <c r="E323" s="54"/>
      <c r="F323" s="54"/>
      <c r="G323" s="54"/>
      <c r="H323" s="54"/>
      <c r="I323" s="54"/>
      <c r="J323" s="59"/>
      <c r="L323" s="55"/>
    </row>
    <row r="324" spans="1:12" s="17" customFormat="1" ht="19.5" hidden="1" thickBot="1">
      <c r="A324" s="4"/>
      <c r="B324" s="4"/>
      <c r="C324" s="4"/>
      <c r="D324" s="4"/>
      <c r="E324" s="4"/>
      <c r="F324" s="4"/>
      <c r="G324" s="4"/>
      <c r="H324" s="4"/>
      <c r="I324" s="4"/>
      <c r="J324" s="57" t="s">
        <v>1266</v>
      </c>
      <c r="L324" s="55"/>
    </row>
    <row r="325" spans="1:12" s="17" customFormat="1" ht="18.75" hidden="1">
      <c r="A325" s="4"/>
      <c r="B325" s="498" t="str">
        <f>CONCATENATE('加盟校情報&amp;大会設定'!$G$5,'加盟校情報&amp;大会設定'!$H$5,'加盟校情報&amp;大会設定'!$I$5,'加盟校情報&amp;大会設定'!$J$5,)&amp;"　女子4×400mR"</f>
        <v>第45回東海学生陸上競技秋季選手権大会　女子4×400mR</v>
      </c>
      <c r="C325" s="499"/>
      <c r="D325" s="499"/>
      <c r="E325" s="499"/>
      <c r="F325" s="499"/>
      <c r="G325" s="499"/>
      <c r="H325" s="499"/>
      <c r="I325" s="500"/>
      <c r="J325" s="53"/>
      <c r="L325" s="55"/>
    </row>
    <row r="326" spans="1:12" s="17" customFormat="1" ht="19.5" hidden="1" thickBot="1">
      <c r="A326" s="4"/>
      <c r="B326" s="501"/>
      <c r="C326" s="502"/>
      <c r="D326" s="502"/>
      <c r="E326" s="502"/>
      <c r="F326" s="502"/>
      <c r="G326" s="502"/>
      <c r="H326" s="502"/>
      <c r="I326" s="503"/>
      <c r="J326" s="53"/>
      <c r="L326" s="55"/>
    </row>
    <row r="327" spans="1:12" s="17" customFormat="1" ht="18.75" hidden="1">
      <c r="A327" s="4"/>
      <c r="B327" s="408" t="s">
        <v>1243</v>
      </c>
      <c r="C327" s="409"/>
      <c r="D327" s="446" t="str">
        <f>IF(基本情報登録!$D$6&gt;0,基本情報登録!$D$6,"")</f>
        <v/>
      </c>
      <c r="E327" s="447"/>
      <c r="F327" s="447"/>
      <c r="G327" s="447"/>
      <c r="H327" s="448"/>
      <c r="I327" s="58" t="s">
        <v>1277</v>
      </c>
      <c r="J327" s="53"/>
      <c r="L327" s="55"/>
    </row>
    <row r="328" spans="1:12" s="17" customFormat="1" ht="18.75" hidden="1">
      <c r="A328" s="4"/>
      <c r="B328" s="415" t="s">
        <v>1</v>
      </c>
      <c r="C328" s="416"/>
      <c r="D328" s="451" t="str">
        <f>IF(基本情報登録!$D$8&gt;0,基本情報登録!$D$8,"")</f>
        <v/>
      </c>
      <c r="E328" s="452"/>
      <c r="F328" s="452"/>
      <c r="G328" s="452"/>
      <c r="H328" s="453"/>
      <c r="I328" s="449"/>
      <c r="J328" s="53"/>
      <c r="L328" s="55"/>
    </row>
    <row r="329" spans="1:12" s="17" customFormat="1" ht="19.5" hidden="1" thickBot="1">
      <c r="A329" s="4"/>
      <c r="B329" s="425"/>
      <c r="C329" s="426"/>
      <c r="D329" s="454"/>
      <c r="E329" s="455"/>
      <c r="F329" s="455"/>
      <c r="G329" s="455"/>
      <c r="H329" s="456"/>
      <c r="I329" s="450"/>
      <c r="J329" s="53"/>
      <c r="L329" s="55"/>
    </row>
    <row r="330" spans="1:12" s="17" customFormat="1" ht="18.75" hidden="1">
      <c r="A330" s="4"/>
      <c r="B330" s="408" t="s">
        <v>6406</v>
      </c>
      <c r="C330" s="409"/>
      <c r="D330" s="410"/>
      <c r="E330" s="411"/>
      <c r="F330" s="411"/>
      <c r="G330" s="411"/>
      <c r="H330" s="411"/>
      <c r="I330" s="412"/>
      <c r="J330" s="53"/>
      <c r="L330" s="55"/>
    </row>
    <row r="331" spans="1:12" s="17" customFormat="1" ht="18.75" hidden="1">
      <c r="A331" s="4"/>
      <c r="B331" s="43"/>
      <c r="C331" s="44"/>
      <c r="D331" s="45"/>
      <c r="E331" s="413" t="str">
        <f>TEXT(D330,"00000")</f>
        <v>00000</v>
      </c>
      <c r="F331" s="413"/>
      <c r="G331" s="413"/>
      <c r="H331" s="413"/>
      <c r="I331" s="414"/>
      <c r="J331" s="53"/>
      <c r="L331" s="55"/>
    </row>
    <row r="332" spans="1:12" s="17" customFormat="1" ht="18.75" hidden="1">
      <c r="A332" s="4"/>
      <c r="B332" s="415" t="s">
        <v>26</v>
      </c>
      <c r="C332" s="416"/>
      <c r="D332" s="419"/>
      <c r="E332" s="420"/>
      <c r="F332" s="420"/>
      <c r="G332" s="420"/>
      <c r="H332" s="420"/>
      <c r="I332" s="421"/>
      <c r="J332" s="53"/>
      <c r="L332" s="55"/>
    </row>
    <row r="333" spans="1:12" s="17" customFormat="1" ht="18.75" hidden="1">
      <c r="A333" s="4"/>
      <c r="B333" s="417"/>
      <c r="C333" s="418"/>
      <c r="D333" s="422"/>
      <c r="E333" s="423"/>
      <c r="F333" s="423"/>
      <c r="G333" s="423"/>
      <c r="H333" s="423"/>
      <c r="I333" s="424"/>
      <c r="J333" s="53"/>
      <c r="L333" s="55"/>
    </row>
    <row r="334" spans="1:12" s="17" customFormat="1" ht="19.5" hidden="1" thickBot="1">
      <c r="A334" s="4"/>
      <c r="B334" s="482" t="s">
        <v>1235</v>
      </c>
      <c r="C334" s="483"/>
      <c r="D334" s="484"/>
      <c r="E334" s="485"/>
      <c r="F334" s="485"/>
      <c r="G334" s="485"/>
      <c r="H334" s="485"/>
      <c r="I334" s="486"/>
      <c r="J334" s="53"/>
      <c r="L334" s="55"/>
    </row>
    <row r="335" spans="1:12" s="17" customFormat="1" ht="18.75" hidden="1">
      <c r="A335" s="4"/>
      <c r="B335" s="471" t="s">
        <v>1236</v>
      </c>
      <c r="C335" s="472"/>
      <c r="D335" s="472"/>
      <c r="E335" s="472"/>
      <c r="F335" s="472"/>
      <c r="G335" s="472"/>
      <c r="H335" s="472"/>
      <c r="I335" s="473"/>
      <c r="J335" s="53"/>
      <c r="L335" s="55"/>
    </row>
    <row r="336" spans="1:12" s="17" customFormat="1" ht="19.5" hidden="1" thickBot="1">
      <c r="A336" s="4"/>
      <c r="B336" s="46" t="s">
        <v>1240</v>
      </c>
      <c r="C336" s="47" t="s">
        <v>16</v>
      </c>
      <c r="D336" s="47" t="s">
        <v>1241</v>
      </c>
      <c r="E336" s="474" t="s">
        <v>1237</v>
      </c>
      <c r="F336" s="475"/>
      <c r="G336" s="47" t="s">
        <v>1242</v>
      </c>
      <c r="H336" s="47" t="s">
        <v>47</v>
      </c>
      <c r="I336" s="48" t="s">
        <v>1238</v>
      </c>
      <c r="J336" s="53"/>
      <c r="L336" s="55"/>
    </row>
    <row r="337" spans="1:12" s="17" customFormat="1" ht="19.5" hidden="1" thickTop="1">
      <c r="A337" s="4"/>
      <c r="B337" s="476">
        <v>1</v>
      </c>
      <c r="C337" s="477"/>
      <c r="D337" s="477" t="str">
        <f>IF(C337&gt;0,VLOOKUP(C337,女子登録情報!$A$2:$H$2000,2,0),"")</f>
        <v/>
      </c>
      <c r="E337" s="478" t="str">
        <f>IF(C337&gt;0,VLOOKUP(C337,女子登録情報!$A$2:$H$2000,3,0),"")</f>
        <v/>
      </c>
      <c r="F337" s="479"/>
      <c r="G337" s="477" t="str">
        <f>IF(C337&gt;0,VLOOKUP(C337,女子登録情報!$A$2:$H$2000,4,0),"")</f>
        <v/>
      </c>
      <c r="H337" s="477" t="str">
        <f>IF(C337&gt;0,VLOOKUP(C337,女子登録情報!$A$2:$H$2000,8,0),"")</f>
        <v/>
      </c>
      <c r="I337" s="481" t="str">
        <f>IF(C337&gt;0,VLOOKUP(C337,女子登録情報!$A$2:$H$2000,5,0),"")</f>
        <v/>
      </c>
      <c r="J337" s="53"/>
      <c r="L337" s="55"/>
    </row>
    <row r="338" spans="1:12" s="17" customFormat="1" ht="18.75" hidden="1">
      <c r="A338" s="4"/>
      <c r="B338" s="444"/>
      <c r="C338" s="439"/>
      <c r="D338" s="439"/>
      <c r="E338" s="422"/>
      <c r="F338" s="480"/>
      <c r="G338" s="439"/>
      <c r="H338" s="439"/>
      <c r="I338" s="427"/>
      <c r="J338" s="53"/>
      <c r="L338" s="55"/>
    </row>
    <row r="339" spans="1:12" s="17" customFormat="1" ht="18.75" hidden="1">
      <c r="A339" s="4"/>
      <c r="B339" s="487">
        <v>2</v>
      </c>
      <c r="C339" s="488"/>
      <c r="D339" s="488" t="str">
        <f>IF(C339,VLOOKUP(C339,女子登録情報!$A$2:$H$2000,2,0),"")</f>
        <v/>
      </c>
      <c r="E339" s="419" t="str">
        <f>IF(C339&gt;0,VLOOKUP(C339,女子登録情報!$A$2:$H$2000,3,0),"")</f>
        <v/>
      </c>
      <c r="F339" s="489"/>
      <c r="G339" s="488" t="str">
        <f>IF(C339&gt;0,VLOOKUP(C339,女子登録情報!$A$2:$H$2000,4,0),"")</f>
        <v/>
      </c>
      <c r="H339" s="488" t="str">
        <f>IF(C339&gt;0,VLOOKUP(C339,女子登録情報!$A$2:$H$2000,8,0),"")</f>
        <v/>
      </c>
      <c r="I339" s="449" t="str">
        <f>IF(C339&gt;0,VLOOKUP(C339,女子登録情報!$A$2:$H$2000,5,0),"")</f>
        <v/>
      </c>
      <c r="J339" s="53"/>
      <c r="L339" s="55"/>
    </row>
    <row r="340" spans="1:12" s="17" customFormat="1" ht="18.75" hidden="1">
      <c r="A340" s="4"/>
      <c r="B340" s="444"/>
      <c r="C340" s="439"/>
      <c r="D340" s="439"/>
      <c r="E340" s="422"/>
      <c r="F340" s="480"/>
      <c r="G340" s="439"/>
      <c r="H340" s="439"/>
      <c r="I340" s="427"/>
      <c r="J340" s="53"/>
      <c r="L340" s="55"/>
    </row>
    <row r="341" spans="1:12" s="17" customFormat="1" ht="18.75" hidden="1">
      <c r="A341" s="4"/>
      <c r="B341" s="487">
        <v>3</v>
      </c>
      <c r="C341" s="488"/>
      <c r="D341" s="488" t="str">
        <f>IF(C341,VLOOKUP(C341,女子登録情報!$A$2:$H$2000,2,0),"")</f>
        <v/>
      </c>
      <c r="E341" s="419" t="str">
        <f>IF(C341&gt;0,VLOOKUP(C341,女子登録情報!$A$2:$H$2000,3,0),"")</f>
        <v/>
      </c>
      <c r="F341" s="489"/>
      <c r="G341" s="488" t="str">
        <f>IF(C341&gt;0,VLOOKUP(C341,女子登録情報!$A$2:$H$2000,4,0),"")</f>
        <v/>
      </c>
      <c r="H341" s="488" t="str">
        <f>IF(C341&gt;0,VLOOKUP(C341,女子登録情報!$A$2:$H$2000,8,0),"")</f>
        <v/>
      </c>
      <c r="I341" s="449" t="str">
        <f>IF(C341&gt;0,VLOOKUP(C341,女子登録情報!$A$2:$H$2000,5,0),"")</f>
        <v/>
      </c>
      <c r="J341" s="53"/>
      <c r="L341" s="55"/>
    </row>
    <row r="342" spans="1:12" s="17" customFormat="1" ht="18.75" hidden="1">
      <c r="A342" s="4"/>
      <c r="B342" s="444"/>
      <c r="C342" s="439"/>
      <c r="D342" s="439"/>
      <c r="E342" s="422"/>
      <c r="F342" s="480"/>
      <c r="G342" s="439"/>
      <c r="H342" s="439"/>
      <c r="I342" s="427"/>
      <c r="J342" s="53"/>
      <c r="L342" s="55"/>
    </row>
    <row r="343" spans="1:12" s="17" customFormat="1" ht="18.75" hidden="1">
      <c r="A343" s="4"/>
      <c r="B343" s="487">
        <v>4</v>
      </c>
      <c r="C343" s="488"/>
      <c r="D343" s="488" t="str">
        <f>IF(C343,VLOOKUP(C343,女子登録情報!$A$2:$H$2000,2,0),"")</f>
        <v/>
      </c>
      <c r="E343" s="419" t="str">
        <f>IF(C343&gt;0,VLOOKUP(C343,女子登録情報!$A$2:$H$2000,3,0),"")</f>
        <v/>
      </c>
      <c r="F343" s="489"/>
      <c r="G343" s="488" t="str">
        <f>IF(C343&gt;0,VLOOKUP(C343,女子登録情報!$A$2:$H$2000,4,0),"")</f>
        <v/>
      </c>
      <c r="H343" s="488" t="str">
        <f>IF(C343&gt;0,VLOOKUP(C343,女子登録情報!$A$2:$H$2000,8,0),"")</f>
        <v/>
      </c>
      <c r="I343" s="449" t="str">
        <f>IF(C343&gt;0,VLOOKUP(C343,女子登録情報!$A$2:$H$2000,5,0),"")</f>
        <v/>
      </c>
      <c r="J343" s="53"/>
      <c r="L343" s="55"/>
    </row>
    <row r="344" spans="1:12" s="17" customFormat="1" ht="18.75" hidden="1">
      <c r="A344" s="4"/>
      <c r="B344" s="444"/>
      <c r="C344" s="439"/>
      <c r="D344" s="439"/>
      <c r="E344" s="422"/>
      <c r="F344" s="480"/>
      <c r="G344" s="439"/>
      <c r="H344" s="439"/>
      <c r="I344" s="427"/>
      <c r="J344" s="53"/>
      <c r="L344" s="55"/>
    </row>
    <row r="345" spans="1:12" s="17" customFormat="1" ht="18.75" hidden="1">
      <c r="A345" s="4"/>
      <c r="B345" s="487">
        <v>5</v>
      </c>
      <c r="C345" s="488"/>
      <c r="D345" s="488" t="str">
        <f>IF(C345,VLOOKUP(C345,女子登録情報!$A$2:$H$2000,2,0),"")</f>
        <v/>
      </c>
      <c r="E345" s="419" t="str">
        <f>IF(C345&gt;0,VLOOKUP(C345,女子登録情報!$A$2:$H$2000,3,0),"")</f>
        <v/>
      </c>
      <c r="F345" s="489"/>
      <c r="G345" s="488" t="str">
        <f>IF(C345&gt;0,VLOOKUP(C345,女子登録情報!$A$2:$H$2000,4,0),"")</f>
        <v/>
      </c>
      <c r="H345" s="488" t="str">
        <f>IF(C345&gt;0,VLOOKUP(C345,女子登録情報!$A$2:$H$2000,8,0),"")</f>
        <v/>
      </c>
      <c r="I345" s="449" t="str">
        <f>IF(C345&gt;0,VLOOKUP(C345,女子登録情報!$A$2:$H$2000,5,0),"")</f>
        <v/>
      </c>
      <c r="J345" s="53"/>
      <c r="L345" s="55"/>
    </row>
    <row r="346" spans="1:12" s="17" customFormat="1" ht="18.75" hidden="1">
      <c r="A346" s="4"/>
      <c r="B346" s="444"/>
      <c r="C346" s="439"/>
      <c r="D346" s="439"/>
      <c r="E346" s="422"/>
      <c r="F346" s="480"/>
      <c r="G346" s="439"/>
      <c r="H346" s="439"/>
      <c r="I346" s="427"/>
      <c r="J346" s="53"/>
      <c r="L346" s="55"/>
    </row>
    <row r="347" spans="1:12" s="17" customFormat="1" ht="18.75" hidden="1">
      <c r="A347" s="4"/>
      <c r="B347" s="487">
        <v>6</v>
      </c>
      <c r="C347" s="488"/>
      <c r="D347" s="488" t="str">
        <f>IF(C347,VLOOKUP(C347,女子登録情報!$A$2:$H$2000,2,0),"")</f>
        <v/>
      </c>
      <c r="E347" s="419" t="str">
        <f>IF(C347&gt;0,VLOOKUP(C347,女子登録情報!$A$2:$H$2000,3,0),"")</f>
        <v/>
      </c>
      <c r="F347" s="489"/>
      <c r="G347" s="488" t="str">
        <f>IF(C347&gt;0,VLOOKUP(C347,女子登録情報!$A$2:$H$2000,4,0),"")</f>
        <v/>
      </c>
      <c r="H347" s="488" t="str">
        <f>IF(C347&gt;0,VLOOKUP(C347,女子登録情報!$A$2:$H$2000,8,0),"")</f>
        <v/>
      </c>
      <c r="I347" s="449" t="str">
        <f>IF(C347&gt;0,VLOOKUP(C347,女子登録情報!$A$2:$H$2000,5,0),"")</f>
        <v/>
      </c>
      <c r="J347" s="53"/>
      <c r="L347" s="55"/>
    </row>
    <row r="348" spans="1:12" s="17" customFormat="1" ht="19.5" hidden="1" thickBot="1">
      <c r="A348" s="4"/>
      <c r="B348" s="490"/>
      <c r="C348" s="470"/>
      <c r="D348" s="470"/>
      <c r="E348" s="491"/>
      <c r="F348" s="492"/>
      <c r="G348" s="470"/>
      <c r="H348" s="470"/>
      <c r="I348" s="450"/>
      <c r="J348" s="53"/>
      <c r="L348" s="55"/>
    </row>
    <row r="349" spans="1:12" s="17" customFormat="1" ht="18.75" hidden="1">
      <c r="A349" s="4"/>
      <c r="B349" s="460" t="s">
        <v>1239</v>
      </c>
      <c r="C349" s="461"/>
      <c r="D349" s="461"/>
      <c r="E349" s="461"/>
      <c r="F349" s="461"/>
      <c r="G349" s="461"/>
      <c r="H349" s="461"/>
      <c r="I349" s="462"/>
      <c r="J349" s="53"/>
      <c r="L349" s="55"/>
    </row>
    <row r="350" spans="1:12" s="17" customFormat="1" ht="18.75" hidden="1">
      <c r="A350" s="4"/>
      <c r="B350" s="463"/>
      <c r="C350" s="464"/>
      <c r="D350" s="464"/>
      <c r="E350" s="464"/>
      <c r="F350" s="464"/>
      <c r="G350" s="464"/>
      <c r="H350" s="464"/>
      <c r="I350" s="465"/>
      <c r="J350" s="53"/>
      <c r="L350" s="55"/>
    </row>
    <row r="351" spans="1:12" s="17" customFormat="1" ht="19.5" hidden="1" thickBot="1">
      <c r="A351" s="4"/>
      <c r="B351" s="466"/>
      <c r="C351" s="467"/>
      <c r="D351" s="467"/>
      <c r="E351" s="467"/>
      <c r="F351" s="467"/>
      <c r="G351" s="467"/>
      <c r="H351" s="467"/>
      <c r="I351" s="468"/>
      <c r="J351" s="53"/>
      <c r="L351" s="55"/>
    </row>
    <row r="352" spans="1:12" s="17" customFormat="1" ht="18.75" hidden="1">
      <c r="A352" s="54"/>
      <c r="B352" s="54"/>
      <c r="C352" s="54"/>
      <c r="D352" s="54"/>
      <c r="E352" s="54"/>
      <c r="F352" s="54"/>
      <c r="G352" s="54"/>
      <c r="H352" s="54"/>
      <c r="I352" s="54"/>
      <c r="J352" s="59"/>
      <c r="L352" s="55"/>
    </row>
    <row r="353" spans="1:12" s="17" customFormat="1" ht="19.5" hidden="1" thickBot="1">
      <c r="A353" s="4"/>
      <c r="B353" s="4"/>
      <c r="C353" s="4"/>
      <c r="D353" s="4"/>
      <c r="E353" s="4"/>
      <c r="F353" s="4"/>
      <c r="G353" s="4"/>
      <c r="H353" s="4"/>
      <c r="I353" s="4"/>
      <c r="J353" s="57" t="s">
        <v>1267</v>
      </c>
      <c r="L353" s="55"/>
    </row>
    <row r="354" spans="1:12" s="17" customFormat="1" ht="18.75" hidden="1">
      <c r="A354" s="4"/>
      <c r="B354" s="498" t="str">
        <f>CONCATENATE('加盟校情報&amp;大会設定'!$G$5,'加盟校情報&amp;大会設定'!$H$5,'加盟校情報&amp;大会設定'!$I$5,'加盟校情報&amp;大会設定'!$J$5,)&amp;"　女子4×400mR"</f>
        <v>第45回東海学生陸上競技秋季選手権大会　女子4×400mR</v>
      </c>
      <c r="C354" s="499"/>
      <c r="D354" s="499"/>
      <c r="E354" s="499"/>
      <c r="F354" s="499"/>
      <c r="G354" s="499"/>
      <c r="H354" s="499"/>
      <c r="I354" s="500"/>
      <c r="J354" s="53"/>
      <c r="L354" s="55"/>
    </row>
    <row r="355" spans="1:12" s="17" customFormat="1" ht="19.5" hidden="1" thickBot="1">
      <c r="A355" s="4"/>
      <c r="B355" s="501"/>
      <c r="C355" s="502"/>
      <c r="D355" s="502"/>
      <c r="E355" s="502"/>
      <c r="F355" s="502"/>
      <c r="G355" s="502"/>
      <c r="H355" s="502"/>
      <c r="I355" s="503"/>
      <c r="J355" s="53"/>
      <c r="L355" s="55"/>
    </row>
    <row r="356" spans="1:12" s="17" customFormat="1" ht="18.75" hidden="1">
      <c r="A356" s="4"/>
      <c r="B356" s="408" t="s">
        <v>1243</v>
      </c>
      <c r="C356" s="409"/>
      <c r="D356" s="446" t="str">
        <f>IF(基本情報登録!$D$6&gt;0,基本情報登録!$D$6,"")</f>
        <v/>
      </c>
      <c r="E356" s="447"/>
      <c r="F356" s="447"/>
      <c r="G356" s="447"/>
      <c r="H356" s="448"/>
      <c r="I356" s="58" t="s">
        <v>1277</v>
      </c>
      <c r="J356" s="53"/>
      <c r="L356" s="55"/>
    </row>
    <row r="357" spans="1:12" s="17" customFormat="1" ht="18.75" hidden="1">
      <c r="A357" s="4"/>
      <c r="B357" s="415" t="s">
        <v>1</v>
      </c>
      <c r="C357" s="416"/>
      <c r="D357" s="451" t="str">
        <f>IF(基本情報登録!$D$8&gt;0,基本情報登録!$D$8,"")</f>
        <v/>
      </c>
      <c r="E357" s="452"/>
      <c r="F357" s="452"/>
      <c r="G357" s="452"/>
      <c r="H357" s="453"/>
      <c r="I357" s="449"/>
      <c r="J357" s="53"/>
      <c r="L357" s="55"/>
    </row>
    <row r="358" spans="1:12" s="17" customFormat="1" ht="19.5" hidden="1" thickBot="1">
      <c r="A358" s="4"/>
      <c r="B358" s="425"/>
      <c r="C358" s="426"/>
      <c r="D358" s="454"/>
      <c r="E358" s="455"/>
      <c r="F358" s="455"/>
      <c r="G358" s="455"/>
      <c r="H358" s="456"/>
      <c r="I358" s="450"/>
      <c r="J358" s="53"/>
      <c r="L358" s="55"/>
    </row>
    <row r="359" spans="1:12" s="17" customFormat="1" ht="18.75" hidden="1">
      <c r="A359" s="4"/>
      <c r="B359" s="408" t="s">
        <v>6406</v>
      </c>
      <c r="C359" s="409"/>
      <c r="D359" s="410"/>
      <c r="E359" s="411"/>
      <c r="F359" s="411"/>
      <c r="G359" s="411"/>
      <c r="H359" s="411"/>
      <c r="I359" s="412"/>
      <c r="J359" s="53"/>
      <c r="L359" s="55"/>
    </row>
    <row r="360" spans="1:12" s="17" customFormat="1" ht="18.75" hidden="1">
      <c r="A360" s="4"/>
      <c r="B360" s="43"/>
      <c r="C360" s="44"/>
      <c r="D360" s="45"/>
      <c r="E360" s="413" t="str">
        <f>TEXT(D359,"00000")</f>
        <v>00000</v>
      </c>
      <c r="F360" s="413"/>
      <c r="G360" s="413"/>
      <c r="H360" s="413"/>
      <c r="I360" s="414"/>
      <c r="J360" s="53"/>
      <c r="L360" s="55"/>
    </row>
    <row r="361" spans="1:12" s="17" customFormat="1" ht="18.75" hidden="1">
      <c r="A361" s="4"/>
      <c r="B361" s="415" t="s">
        <v>26</v>
      </c>
      <c r="C361" s="416"/>
      <c r="D361" s="419"/>
      <c r="E361" s="420"/>
      <c r="F361" s="420"/>
      <c r="G361" s="420"/>
      <c r="H361" s="420"/>
      <c r="I361" s="421"/>
      <c r="J361" s="53"/>
      <c r="L361" s="55"/>
    </row>
    <row r="362" spans="1:12" s="17" customFormat="1" ht="18.75" hidden="1">
      <c r="A362" s="4"/>
      <c r="B362" s="417"/>
      <c r="C362" s="418"/>
      <c r="D362" s="422"/>
      <c r="E362" s="423"/>
      <c r="F362" s="423"/>
      <c r="G362" s="423"/>
      <c r="H362" s="423"/>
      <c r="I362" s="424"/>
      <c r="J362" s="53"/>
      <c r="L362" s="55"/>
    </row>
    <row r="363" spans="1:12" s="17" customFormat="1" ht="19.5" hidden="1" thickBot="1">
      <c r="A363" s="4"/>
      <c r="B363" s="482" t="s">
        <v>1235</v>
      </c>
      <c r="C363" s="483"/>
      <c r="D363" s="484"/>
      <c r="E363" s="485"/>
      <c r="F363" s="485"/>
      <c r="G363" s="485"/>
      <c r="H363" s="485"/>
      <c r="I363" s="486"/>
      <c r="J363" s="53"/>
      <c r="L363" s="55"/>
    </row>
    <row r="364" spans="1:12" s="17" customFormat="1" ht="18.75" hidden="1">
      <c r="A364" s="4"/>
      <c r="B364" s="471" t="s">
        <v>1236</v>
      </c>
      <c r="C364" s="472"/>
      <c r="D364" s="472"/>
      <c r="E364" s="472"/>
      <c r="F364" s="472"/>
      <c r="G364" s="472"/>
      <c r="H364" s="472"/>
      <c r="I364" s="473"/>
      <c r="J364" s="53"/>
      <c r="L364" s="55"/>
    </row>
    <row r="365" spans="1:12" s="17" customFormat="1" ht="19.5" hidden="1" thickBot="1">
      <c r="A365" s="4"/>
      <c r="B365" s="46" t="s">
        <v>1240</v>
      </c>
      <c r="C365" s="47" t="s">
        <v>16</v>
      </c>
      <c r="D365" s="47" t="s">
        <v>1241</v>
      </c>
      <c r="E365" s="474" t="s">
        <v>1237</v>
      </c>
      <c r="F365" s="475"/>
      <c r="G365" s="47" t="s">
        <v>1242</v>
      </c>
      <c r="H365" s="47" t="s">
        <v>47</v>
      </c>
      <c r="I365" s="48" t="s">
        <v>1238</v>
      </c>
      <c r="J365" s="53"/>
      <c r="L365" s="55"/>
    </row>
    <row r="366" spans="1:12" s="17" customFormat="1" ht="19.5" hidden="1" thickTop="1">
      <c r="A366" s="4"/>
      <c r="B366" s="476">
        <v>1</v>
      </c>
      <c r="C366" s="477"/>
      <c r="D366" s="477" t="str">
        <f>IF(C366&gt;0,VLOOKUP(C366,女子登録情報!$A$2:$H$2000,2,0),"")</f>
        <v/>
      </c>
      <c r="E366" s="478" t="str">
        <f>IF(C366&gt;0,VLOOKUP(C366,女子登録情報!$A$2:$H$2000,3,0),"")</f>
        <v/>
      </c>
      <c r="F366" s="479"/>
      <c r="G366" s="477" t="str">
        <f>IF(C366&gt;0,VLOOKUP(C366,女子登録情報!$A$2:$H$2000,4,0),"")</f>
        <v/>
      </c>
      <c r="H366" s="477" t="str">
        <f>IF(C366&gt;0,VLOOKUP(C366,女子登録情報!$A$2:$H$2000,8,0),"")</f>
        <v/>
      </c>
      <c r="I366" s="481" t="str">
        <f>IF(C366&gt;0,VLOOKUP(C366,女子登録情報!$A$2:$H$2000,5,0),"")</f>
        <v/>
      </c>
      <c r="J366" s="53"/>
      <c r="L366" s="55"/>
    </row>
    <row r="367" spans="1:12" s="17" customFormat="1" ht="18.75" hidden="1">
      <c r="A367" s="4"/>
      <c r="B367" s="444"/>
      <c r="C367" s="439"/>
      <c r="D367" s="439"/>
      <c r="E367" s="422"/>
      <c r="F367" s="480"/>
      <c r="G367" s="439"/>
      <c r="H367" s="439"/>
      <c r="I367" s="427"/>
      <c r="J367" s="53"/>
      <c r="L367" s="55"/>
    </row>
    <row r="368" spans="1:12" s="17" customFormat="1" ht="18.75" hidden="1">
      <c r="A368" s="4"/>
      <c r="B368" s="487">
        <v>2</v>
      </c>
      <c r="C368" s="488"/>
      <c r="D368" s="488" t="str">
        <f>IF(C368,VLOOKUP(C368,女子登録情報!$A$2:$H$2000,2,0),"")</f>
        <v/>
      </c>
      <c r="E368" s="419" t="str">
        <f>IF(C368&gt;0,VLOOKUP(C368,女子登録情報!$A$2:$H$2000,3,0),"")</f>
        <v/>
      </c>
      <c r="F368" s="489"/>
      <c r="G368" s="488" t="str">
        <f>IF(C368&gt;0,VLOOKUP(C368,女子登録情報!$A$2:$H$2000,4,0),"")</f>
        <v/>
      </c>
      <c r="H368" s="488" t="str">
        <f>IF(C368&gt;0,VLOOKUP(C368,女子登録情報!$A$2:$H$2000,8,0),"")</f>
        <v/>
      </c>
      <c r="I368" s="449" t="str">
        <f>IF(C368&gt;0,VLOOKUP(C368,女子登録情報!$A$2:$H$2000,5,0),"")</f>
        <v/>
      </c>
      <c r="J368" s="53"/>
      <c r="L368" s="55"/>
    </row>
    <row r="369" spans="1:12" s="17" customFormat="1" ht="18.75" hidden="1">
      <c r="A369" s="4"/>
      <c r="B369" s="444"/>
      <c r="C369" s="439"/>
      <c r="D369" s="439"/>
      <c r="E369" s="422"/>
      <c r="F369" s="480"/>
      <c r="G369" s="439"/>
      <c r="H369" s="439"/>
      <c r="I369" s="427"/>
      <c r="J369" s="53"/>
      <c r="L369" s="55"/>
    </row>
    <row r="370" spans="1:12" s="17" customFormat="1" ht="18.75" hidden="1">
      <c r="A370" s="4"/>
      <c r="B370" s="487">
        <v>3</v>
      </c>
      <c r="C370" s="488"/>
      <c r="D370" s="488" t="str">
        <f>IF(C370,VLOOKUP(C370,女子登録情報!$A$2:$H$2000,2,0),"")</f>
        <v/>
      </c>
      <c r="E370" s="419" t="str">
        <f>IF(C370&gt;0,VLOOKUP(C370,女子登録情報!$A$2:$H$2000,3,0),"")</f>
        <v/>
      </c>
      <c r="F370" s="489"/>
      <c r="G370" s="488" t="str">
        <f>IF(C370&gt;0,VLOOKUP(C370,女子登録情報!$A$2:$H$2000,4,0),"")</f>
        <v/>
      </c>
      <c r="H370" s="488" t="str">
        <f>IF(C370&gt;0,VLOOKUP(C370,女子登録情報!$A$2:$H$2000,8,0),"")</f>
        <v/>
      </c>
      <c r="I370" s="449" t="str">
        <f>IF(C370&gt;0,VLOOKUP(C370,女子登録情報!$A$2:$H$2000,5,0),"")</f>
        <v/>
      </c>
      <c r="J370" s="53"/>
      <c r="L370" s="55"/>
    </row>
    <row r="371" spans="1:12" s="17" customFormat="1" ht="18.75" hidden="1">
      <c r="A371" s="4"/>
      <c r="B371" s="444"/>
      <c r="C371" s="439"/>
      <c r="D371" s="439"/>
      <c r="E371" s="422"/>
      <c r="F371" s="480"/>
      <c r="G371" s="439"/>
      <c r="H371" s="439"/>
      <c r="I371" s="427"/>
      <c r="J371" s="53"/>
      <c r="L371" s="55"/>
    </row>
    <row r="372" spans="1:12" s="17" customFormat="1" ht="18.75" hidden="1">
      <c r="A372" s="4"/>
      <c r="B372" s="487">
        <v>4</v>
      </c>
      <c r="C372" s="488"/>
      <c r="D372" s="488" t="str">
        <f>IF(C372,VLOOKUP(C372,女子登録情報!$A$2:$H$2000,2,0),"")</f>
        <v/>
      </c>
      <c r="E372" s="419" t="str">
        <f>IF(C372&gt;0,VLOOKUP(C372,女子登録情報!$A$2:$H$2000,3,0),"")</f>
        <v/>
      </c>
      <c r="F372" s="489"/>
      <c r="G372" s="488" t="str">
        <f>IF(C372&gt;0,VLOOKUP(C372,女子登録情報!$A$2:$H$2000,4,0),"")</f>
        <v/>
      </c>
      <c r="H372" s="488" t="str">
        <f>IF(C372&gt;0,VLOOKUP(C372,女子登録情報!$A$2:$H$2000,8,0),"")</f>
        <v/>
      </c>
      <c r="I372" s="449" t="str">
        <f>IF(C372&gt;0,VLOOKUP(C372,女子登録情報!$A$2:$H$2000,5,0),"")</f>
        <v/>
      </c>
      <c r="J372" s="53"/>
      <c r="L372" s="55"/>
    </row>
    <row r="373" spans="1:12" s="17" customFormat="1" ht="18.75" hidden="1">
      <c r="A373" s="4"/>
      <c r="B373" s="444"/>
      <c r="C373" s="439"/>
      <c r="D373" s="439"/>
      <c r="E373" s="422"/>
      <c r="F373" s="480"/>
      <c r="G373" s="439"/>
      <c r="H373" s="439"/>
      <c r="I373" s="427"/>
      <c r="J373" s="53"/>
      <c r="L373" s="55"/>
    </row>
    <row r="374" spans="1:12" s="17" customFormat="1" ht="18.75" hidden="1">
      <c r="A374" s="4"/>
      <c r="B374" s="487">
        <v>5</v>
      </c>
      <c r="C374" s="488"/>
      <c r="D374" s="488" t="str">
        <f>IF(C374,VLOOKUP(C374,女子登録情報!$A$2:$H$2000,2,0),"")</f>
        <v/>
      </c>
      <c r="E374" s="419" t="str">
        <f>IF(C374&gt;0,VLOOKUP(C374,女子登録情報!$A$2:$H$2000,3,0),"")</f>
        <v/>
      </c>
      <c r="F374" s="489"/>
      <c r="G374" s="488" t="str">
        <f>IF(C374&gt;0,VLOOKUP(C374,女子登録情報!$A$2:$H$2000,4,0),"")</f>
        <v/>
      </c>
      <c r="H374" s="488" t="str">
        <f>IF(C374&gt;0,VLOOKUP(C374,女子登録情報!$A$2:$H$2000,8,0),"")</f>
        <v/>
      </c>
      <c r="I374" s="449" t="str">
        <f>IF(C374&gt;0,VLOOKUP(C374,女子登録情報!$A$2:$H$2000,5,0),"")</f>
        <v/>
      </c>
      <c r="J374" s="53"/>
      <c r="L374" s="55"/>
    </row>
    <row r="375" spans="1:12" s="17" customFormat="1" ht="18.75" hidden="1">
      <c r="A375" s="4"/>
      <c r="B375" s="444"/>
      <c r="C375" s="439"/>
      <c r="D375" s="439"/>
      <c r="E375" s="422"/>
      <c r="F375" s="480"/>
      <c r="G375" s="439"/>
      <c r="H375" s="439"/>
      <c r="I375" s="427"/>
      <c r="J375" s="53"/>
      <c r="L375" s="55"/>
    </row>
    <row r="376" spans="1:12" s="17" customFormat="1" ht="18.75" hidden="1">
      <c r="A376" s="4"/>
      <c r="B376" s="487">
        <v>6</v>
      </c>
      <c r="C376" s="488"/>
      <c r="D376" s="488" t="str">
        <f>IF(C376,VLOOKUP(C376,女子登録情報!$A$2:$H$2000,2,0),"")</f>
        <v/>
      </c>
      <c r="E376" s="419" t="str">
        <f>IF(C376&gt;0,VLOOKUP(C376,女子登録情報!$A$2:$H$2000,3,0),"")</f>
        <v/>
      </c>
      <c r="F376" s="489"/>
      <c r="G376" s="488" t="str">
        <f>IF(C376&gt;0,VLOOKUP(C376,女子登録情報!$A$2:$H$2000,4,0),"")</f>
        <v/>
      </c>
      <c r="H376" s="488" t="str">
        <f>IF(C376&gt;0,VLOOKUP(C376,女子登録情報!$A$2:$H$2000,8,0),"")</f>
        <v/>
      </c>
      <c r="I376" s="449" t="str">
        <f>IF(C376&gt;0,VLOOKUP(C376,女子登録情報!$A$2:$H$2000,5,0),"")</f>
        <v/>
      </c>
      <c r="J376" s="53"/>
      <c r="L376" s="55"/>
    </row>
    <row r="377" spans="1:12" s="17" customFormat="1" ht="19.5" hidden="1" thickBot="1">
      <c r="A377" s="4"/>
      <c r="B377" s="490"/>
      <c r="C377" s="470"/>
      <c r="D377" s="470"/>
      <c r="E377" s="491"/>
      <c r="F377" s="492"/>
      <c r="G377" s="470"/>
      <c r="H377" s="470"/>
      <c r="I377" s="450"/>
      <c r="J377" s="53"/>
      <c r="L377" s="55"/>
    </row>
    <row r="378" spans="1:12" s="17" customFormat="1" ht="18.75" hidden="1">
      <c r="A378" s="4"/>
      <c r="B378" s="460" t="s">
        <v>1239</v>
      </c>
      <c r="C378" s="461"/>
      <c r="D378" s="461"/>
      <c r="E378" s="461"/>
      <c r="F378" s="461"/>
      <c r="G378" s="461"/>
      <c r="H378" s="461"/>
      <c r="I378" s="462"/>
      <c r="J378" s="53"/>
      <c r="L378" s="55"/>
    </row>
    <row r="379" spans="1:12" s="17" customFormat="1" ht="18.75" hidden="1">
      <c r="A379" s="4"/>
      <c r="B379" s="463"/>
      <c r="C379" s="464"/>
      <c r="D379" s="464"/>
      <c r="E379" s="464"/>
      <c r="F379" s="464"/>
      <c r="G379" s="464"/>
      <c r="H379" s="464"/>
      <c r="I379" s="465"/>
      <c r="J379" s="53"/>
      <c r="L379" s="55"/>
    </row>
    <row r="380" spans="1:12" s="17" customFormat="1" ht="19.5" hidden="1" thickBot="1">
      <c r="A380" s="4"/>
      <c r="B380" s="466"/>
      <c r="C380" s="467"/>
      <c r="D380" s="467"/>
      <c r="E380" s="467"/>
      <c r="F380" s="467"/>
      <c r="G380" s="467"/>
      <c r="H380" s="467"/>
      <c r="I380" s="468"/>
      <c r="J380" s="53"/>
      <c r="L380" s="55"/>
    </row>
    <row r="381" spans="1:12" s="17" customFormat="1" ht="18.75" hidden="1">
      <c r="A381" s="54"/>
      <c r="B381" s="54"/>
      <c r="C381" s="54"/>
      <c r="D381" s="54"/>
      <c r="E381" s="54"/>
      <c r="F381" s="54"/>
      <c r="G381" s="54"/>
      <c r="H381" s="54"/>
      <c r="I381" s="54"/>
      <c r="J381" s="59"/>
      <c r="L381" s="55"/>
    </row>
    <row r="382" spans="1:12" s="17" customFormat="1" ht="19.5" hidden="1" thickBot="1">
      <c r="A382" s="4"/>
      <c r="B382" s="4"/>
      <c r="C382" s="4"/>
      <c r="D382" s="4"/>
      <c r="E382" s="4"/>
      <c r="F382" s="4"/>
      <c r="G382" s="4"/>
      <c r="H382" s="4"/>
      <c r="I382" s="4"/>
      <c r="J382" s="57" t="s">
        <v>1298</v>
      </c>
      <c r="L382" s="55"/>
    </row>
    <row r="383" spans="1:12" s="17" customFormat="1" ht="18.75" hidden="1">
      <c r="A383" s="4"/>
      <c r="B383" s="498" t="str">
        <f>CONCATENATE('加盟校情報&amp;大会設定'!$G$5,'加盟校情報&amp;大会設定'!$H$5,'加盟校情報&amp;大会設定'!$I$5,'加盟校情報&amp;大会設定'!$J$5,)&amp;"　女子4×400mR"</f>
        <v>第45回東海学生陸上競技秋季選手権大会　女子4×400mR</v>
      </c>
      <c r="C383" s="499"/>
      <c r="D383" s="499"/>
      <c r="E383" s="499"/>
      <c r="F383" s="499"/>
      <c r="G383" s="499"/>
      <c r="H383" s="499"/>
      <c r="I383" s="500"/>
      <c r="J383" s="53"/>
      <c r="L383" s="55"/>
    </row>
    <row r="384" spans="1:12" s="17" customFormat="1" ht="19.5" hidden="1" thickBot="1">
      <c r="A384" s="4"/>
      <c r="B384" s="501"/>
      <c r="C384" s="502"/>
      <c r="D384" s="502"/>
      <c r="E384" s="502"/>
      <c r="F384" s="502"/>
      <c r="G384" s="502"/>
      <c r="H384" s="502"/>
      <c r="I384" s="503"/>
      <c r="J384" s="53"/>
      <c r="L384" s="55"/>
    </row>
    <row r="385" spans="1:12" s="17" customFormat="1" ht="18.75" hidden="1">
      <c r="A385" s="4"/>
      <c r="B385" s="408" t="s">
        <v>1243</v>
      </c>
      <c r="C385" s="409"/>
      <c r="D385" s="446" t="str">
        <f>IF(基本情報登録!$D$6&gt;0,基本情報登録!$D$6,"")</f>
        <v/>
      </c>
      <c r="E385" s="447"/>
      <c r="F385" s="447"/>
      <c r="G385" s="447"/>
      <c r="H385" s="448"/>
      <c r="I385" s="58" t="s">
        <v>1277</v>
      </c>
      <c r="J385" s="53"/>
      <c r="L385" s="55"/>
    </row>
    <row r="386" spans="1:12" s="17" customFormat="1" ht="18.75" hidden="1">
      <c r="A386" s="4"/>
      <c r="B386" s="415" t="s">
        <v>1</v>
      </c>
      <c r="C386" s="416"/>
      <c r="D386" s="451" t="str">
        <f>IF(基本情報登録!$D$8&gt;0,基本情報登録!$D$8,"")</f>
        <v/>
      </c>
      <c r="E386" s="452"/>
      <c r="F386" s="452"/>
      <c r="G386" s="452"/>
      <c r="H386" s="453"/>
      <c r="I386" s="449"/>
      <c r="J386" s="53"/>
      <c r="L386" s="55"/>
    </row>
    <row r="387" spans="1:12" s="17" customFormat="1" ht="19.5" hidden="1" thickBot="1">
      <c r="A387" s="4"/>
      <c r="B387" s="425"/>
      <c r="C387" s="426"/>
      <c r="D387" s="454"/>
      <c r="E387" s="455"/>
      <c r="F387" s="455"/>
      <c r="G387" s="455"/>
      <c r="H387" s="456"/>
      <c r="I387" s="450"/>
      <c r="J387" s="53"/>
      <c r="L387" s="55"/>
    </row>
    <row r="388" spans="1:12" s="17" customFormat="1" ht="18.75" hidden="1">
      <c r="A388" s="4"/>
      <c r="B388" s="408" t="s">
        <v>6406</v>
      </c>
      <c r="C388" s="409"/>
      <c r="D388" s="410"/>
      <c r="E388" s="411"/>
      <c r="F388" s="411"/>
      <c r="G388" s="411"/>
      <c r="H388" s="411"/>
      <c r="I388" s="412"/>
      <c r="J388" s="53"/>
      <c r="L388" s="55"/>
    </row>
    <row r="389" spans="1:12" s="17" customFormat="1" ht="18.75" hidden="1">
      <c r="A389" s="4"/>
      <c r="B389" s="43"/>
      <c r="C389" s="44"/>
      <c r="D389" s="45"/>
      <c r="E389" s="413" t="str">
        <f>TEXT(D388,"00000")</f>
        <v>00000</v>
      </c>
      <c r="F389" s="413"/>
      <c r="G389" s="413"/>
      <c r="H389" s="413"/>
      <c r="I389" s="414"/>
      <c r="J389" s="53"/>
      <c r="L389" s="55"/>
    </row>
    <row r="390" spans="1:12" s="17" customFormat="1" ht="18.75" hidden="1">
      <c r="A390" s="4"/>
      <c r="B390" s="415" t="s">
        <v>26</v>
      </c>
      <c r="C390" s="416"/>
      <c r="D390" s="419"/>
      <c r="E390" s="420"/>
      <c r="F390" s="420"/>
      <c r="G390" s="420"/>
      <c r="H390" s="420"/>
      <c r="I390" s="421"/>
      <c r="J390" s="53"/>
      <c r="L390" s="55"/>
    </row>
    <row r="391" spans="1:12" s="17" customFormat="1" ht="18.75" hidden="1">
      <c r="A391" s="4"/>
      <c r="B391" s="417"/>
      <c r="C391" s="418"/>
      <c r="D391" s="422"/>
      <c r="E391" s="423"/>
      <c r="F391" s="423"/>
      <c r="G391" s="423"/>
      <c r="H391" s="423"/>
      <c r="I391" s="424"/>
      <c r="J391" s="53"/>
      <c r="L391" s="55"/>
    </row>
    <row r="392" spans="1:12" s="17" customFormat="1" ht="19.5" hidden="1" thickBot="1">
      <c r="A392" s="4"/>
      <c r="B392" s="482" t="s">
        <v>1235</v>
      </c>
      <c r="C392" s="483"/>
      <c r="D392" s="484"/>
      <c r="E392" s="485"/>
      <c r="F392" s="485"/>
      <c r="G392" s="485"/>
      <c r="H392" s="485"/>
      <c r="I392" s="486"/>
      <c r="J392" s="53"/>
      <c r="L392" s="55"/>
    </row>
    <row r="393" spans="1:12" s="17" customFormat="1" ht="18.75" hidden="1">
      <c r="A393" s="4"/>
      <c r="B393" s="471" t="s">
        <v>1236</v>
      </c>
      <c r="C393" s="472"/>
      <c r="D393" s="472"/>
      <c r="E393" s="472"/>
      <c r="F393" s="472"/>
      <c r="G393" s="472"/>
      <c r="H393" s="472"/>
      <c r="I393" s="473"/>
      <c r="J393" s="53"/>
      <c r="L393" s="55"/>
    </row>
    <row r="394" spans="1:12" s="17" customFormat="1" ht="19.5" hidden="1" thickBot="1">
      <c r="A394" s="4"/>
      <c r="B394" s="46" t="s">
        <v>1240</v>
      </c>
      <c r="C394" s="47" t="s">
        <v>16</v>
      </c>
      <c r="D394" s="47" t="s">
        <v>1241</v>
      </c>
      <c r="E394" s="474" t="s">
        <v>1237</v>
      </c>
      <c r="F394" s="475"/>
      <c r="G394" s="47" t="s">
        <v>1242</v>
      </c>
      <c r="H394" s="47" t="s">
        <v>47</v>
      </c>
      <c r="I394" s="48" t="s">
        <v>1238</v>
      </c>
      <c r="J394" s="53"/>
      <c r="L394" s="55"/>
    </row>
    <row r="395" spans="1:12" s="17" customFormat="1" ht="19.5" hidden="1" thickTop="1">
      <c r="A395" s="4"/>
      <c r="B395" s="476">
        <v>1</v>
      </c>
      <c r="C395" s="477"/>
      <c r="D395" s="477" t="str">
        <f>IF(C395&gt;0,VLOOKUP(C395,女子登録情報!$A$2:$H$2000,2,0),"")</f>
        <v/>
      </c>
      <c r="E395" s="478" t="str">
        <f>IF(C395&gt;0,VLOOKUP(C395,女子登録情報!$A$2:$H$2000,3,0),"")</f>
        <v/>
      </c>
      <c r="F395" s="479"/>
      <c r="G395" s="477" t="str">
        <f>IF(C395&gt;0,VLOOKUP(C395,女子登録情報!$A$2:$H$2000,4,0),"")</f>
        <v/>
      </c>
      <c r="H395" s="477" t="str">
        <f>IF(C395&gt;0,VLOOKUP(C395,女子登録情報!$A$2:$H$2000,8,0),"")</f>
        <v/>
      </c>
      <c r="I395" s="481" t="str">
        <f>IF(C395&gt;0,VLOOKUP(C395,女子登録情報!$A$2:$H$2000,5,0),"")</f>
        <v/>
      </c>
      <c r="J395" s="53"/>
      <c r="L395" s="55"/>
    </row>
    <row r="396" spans="1:12" s="17" customFormat="1" ht="18.75" hidden="1">
      <c r="A396" s="4"/>
      <c r="B396" s="444"/>
      <c r="C396" s="439"/>
      <c r="D396" s="439"/>
      <c r="E396" s="422"/>
      <c r="F396" s="480"/>
      <c r="G396" s="439"/>
      <c r="H396" s="439"/>
      <c r="I396" s="427"/>
      <c r="J396" s="53"/>
      <c r="L396" s="55"/>
    </row>
    <row r="397" spans="1:12" s="17" customFormat="1" ht="18.75" hidden="1">
      <c r="A397" s="4"/>
      <c r="B397" s="487">
        <v>2</v>
      </c>
      <c r="C397" s="488"/>
      <c r="D397" s="488" t="str">
        <f>IF(C397,VLOOKUP(C397,女子登録情報!$A$2:$H$2000,2,0),"")</f>
        <v/>
      </c>
      <c r="E397" s="419" t="str">
        <f>IF(C397&gt;0,VLOOKUP(C397,女子登録情報!$A$2:$H$2000,3,0),"")</f>
        <v/>
      </c>
      <c r="F397" s="489"/>
      <c r="G397" s="488" t="str">
        <f>IF(C397&gt;0,VLOOKUP(C397,女子登録情報!$A$2:$H$2000,4,0),"")</f>
        <v/>
      </c>
      <c r="H397" s="488" t="str">
        <f>IF(C397&gt;0,VLOOKUP(C397,女子登録情報!$A$2:$H$2000,8,0),"")</f>
        <v/>
      </c>
      <c r="I397" s="449" t="str">
        <f>IF(C397&gt;0,VLOOKUP(C397,女子登録情報!$A$2:$H$2000,5,0),"")</f>
        <v/>
      </c>
      <c r="J397" s="53"/>
      <c r="L397" s="55"/>
    </row>
    <row r="398" spans="1:12" s="17" customFormat="1" ht="18.75" hidden="1">
      <c r="A398" s="4"/>
      <c r="B398" s="444"/>
      <c r="C398" s="439"/>
      <c r="D398" s="439"/>
      <c r="E398" s="422"/>
      <c r="F398" s="480"/>
      <c r="G398" s="439"/>
      <c r="H398" s="439"/>
      <c r="I398" s="427"/>
      <c r="J398" s="53"/>
      <c r="L398" s="55"/>
    </row>
    <row r="399" spans="1:12" s="17" customFormat="1" ht="18.75" hidden="1">
      <c r="A399" s="4"/>
      <c r="B399" s="487">
        <v>3</v>
      </c>
      <c r="C399" s="488"/>
      <c r="D399" s="488" t="str">
        <f>IF(C399,VLOOKUP(C399,女子登録情報!$A$2:$H$2000,2,0),"")</f>
        <v/>
      </c>
      <c r="E399" s="419" t="str">
        <f>IF(C399&gt;0,VLOOKUP(C399,女子登録情報!$A$2:$H$2000,3,0),"")</f>
        <v/>
      </c>
      <c r="F399" s="489"/>
      <c r="G399" s="488" t="str">
        <f>IF(C399&gt;0,VLOOKUP(C399,女子登録情報!$A$2:$H$2000,4,0),"")</f>
        <v/>
      </c>
      <c r="H399" s="488" t="str">
        <f>IF(C399&gt;0,VLOOKUP(C399,女子登録情報!$A$2:$H$2000,8,0),"")</f>
        <v/>
      </c>
      <c r="I399" s="449" t="str">
        <f>IF(C399&gt;0,VLOOKUP(C399,女子登録情報!$A$2:$H$2000,5,0),"")</f>
        <v/>
      </c>
      <c r="J399" s="53"/>
      <c r="L399" s="55"/>
    </row>
    <row r="400" spans="1:12" s="17" customFormat="1" ht="18.75" hidden="1">
      <c r="A400" s="4"/>
      <c r="B400" s="444"/>
      <c r="C400" s="439"/>
      <c r="D400" s="439"/>
      <c r="E400" s="422"/>
      <c r="F400" s="480"/>
      <c r="G400" s="439"/>
      <c r="H400" s="439"/>
      <c r="I400" s="427"/>
      <c r="J400" s="53"/>
      <c r="L400" s="55"/>
    </row>
    <row r="401" spans="1:12" s="17" customFormat="1" ht="18.75" hidden="1">
      <c r="A401" s="4"/>
      <c r="B401" s="487">
        <v>4</v>
      </c>
      <c r="C401" s="488"/>
      <c r="D401" s="488" t="str">
        <f>IF(C401,VLOOKUP(C401,女子登録情報!$A$2:$H$2000,2,0),"")</f>
        <v/>
      </c>
      <c r="E401" s="419" t="str">
        <f>IF(C401&gt;0,VLOOKUP(C401,女子登録情報!$A$2:$H$2000,3,0),"")</f>
        <v/>
      </c>
      <c r="F401" s="489"/>
      <c r="G401" s="488" t="str">
        <f>IF(C401&gt;0,VLOOKUP(C401,女子登録情報!$A$2:$H$2000,4,0),"")</f>
        <v/>
      </c>
      <c r="H401" s="488" t="str">
        <f>IF(C401&gt;0,VLOOKUP(C401,女子登録情報!$A$2:$H$2000,8,0),"")</f>
        <v/>
      </c>
      <c r="I401" s="449" t="str">
        <f>IF(C401&gt;0,VLOOKUP(C401,女子登録情報!$A$2:$H$2000,5,0),"")</f>
        <v/>
      </c>
      <c r="J401" s="53"/>
      <c r="L401" s="55"/>
    </row>
    <row r="402" spans="1:12" s="17" customFormat="1" ht="18.75" hidden="1">
      <c r="A402" s="4"/>
      <c r="B402" s="444"/>
      <c r="C402" s="439"/>
      <c r="D402" s="439"/>
      <c r="E402" s="422"/>
      <c r="F402" s="480"/>
      <c r="G402" s="439"/>
      <c r="H402" s="439"/>
      <c r="I402" s="427"/>
      <c r="J402" s="53"/>
      <c r="L402" s="55"/>
    </row>
    <row r="403" spans="1:12" s="17" customFormat="1" ht="18.75" hidden="1">
      <c r="A403" s="4"/>
      <c r="B403" s="487">
        <v>5</v>
      </c>
      <c r="C403" s="488"/>
      <c r="D403" s="488" t="str">
        <f>IF(C403,VLOOKUP(C403,女子登録情報!$A$2:$H$2000,2,0),"")</f>
        <v/>
      </c>
      <c r="E403" s="419" t="str">
        <f>IF(C403&gt;0,VLOOKUP(C403,女子登録情報!$A$2:$H$2000,3,0),"")</f>
        <v/>
      </c>
      <c r="F403" s="489"/>
      <c r="G403" s="488" t="str">
        <f>IF(C403&gt;0,VLOOKUP(C403,女子登録情報!$A$2:$H$2000,4,0),"")</f>
        <v/>
      </c>
      <c r="H403" s="488" t="str">
        <f>IF(C403&gt;0,VLOOKUP(C403,女子登録情報!$A$2:$H$2000,8,0),"")</f>
        <v/>
      </c>
      <c r="I403" s="449" t="str">
        <f>IF(C403&gt;0,VLOOKUP(C403,女子登録情報!$A$2:$H$2000,5,0),"")</f>
        <v/>
      </c>
      <c r="J403" s="53"/>
      <c r="L403" s="55"/>
    </row>
    <row r="404" spans="1:12" s="17" customFormat="1" ht="18.75" hidden="1">
      <c r="A404" s="4"/>
      <c r="B404" s="444"/>
      <c r="C404" s="439"/>
      <c r="D404" s="439"/>
      <c r="E404" s="422"/>
      <c r="F404" s="480"/>
      <c r="G404" s="439"/>
      <c r="H404" s="439"/>
      <c r="I404" s="427"/>
      <c r="J404" s="53"/>
      <c r="L404" s="55"/>
    </row>
    <row r="405" spans="1:12" s="17" customFormat="1" ht="18.75" hidden="1">
      <c r="A405" s="4"/>
      <c r="B405" s="487">
        <v>6</v>
      </c>
      <c r="C405" s="488"/>
      <c r="D405" s="488" t="str">
        <f>IF(C405,VLOOKUP(C405,女子登録情報!$A$2:$H$2000,2,0),"")</f>
        <v/>
      </c>
      <c r="E405" s="419" t="str">
        <f>IF(C405&gt;0,VLOOKUP(C405,女子登録情報!$A$2:$H$2000,3,0),"")</f>
        <v/>
      </c>
      <c r="F405" s="489"/>
      <c r="G405" s="488" t="str">
        <f>IF(C405&gt;0,VLOOKUP(C405,女子登録情報!$A$2:$H$2000,4,0),"")</f>
        <v/>
      </c>
      <c r="H405" s="488" t="str">
        <f>IF(C405&gt;0,VLOOKUP(C405,女子登録情報!$A$2:$H$2000,8,0),"")</f>
        <v/>
      </c>
      <c r="I405" s="449" t="str">
        <f>IF(C405&gt;0,VLOOKUP(C405,女子登録情報!$A$2:$H$2000,5,0),"")</f>
        <v/>
      </c>
      <c r="J405" s="53"/>
      <c r="L405" s="55"/>
    </row>
    <row r="406" spans="1:12" s="17" customFormat="1" ht="19.5" hidden="1" thickBot="1">
      <c r="A406" s="4"/>
      <c r="B406" s="490"/>
      <c r="C406" s="470"/>
      <c r="D406" s="470"/>
      <c r="E406" s="491"/>
      <c r="F406" s="492"/>
      <c r="G406" s="470"/>
      <c r="H406" s="470"/>
      <c r="I406" s="450"/>
      <c r="J406" s="53"/>
      <c r="L406" s="55"/>
    </row>
    <row r="407" spans="1:12" s="17" customFormat="1" ht="18.75" hidden="1">
      <c r="A407" s="4"/>
      <c r="B407" s="460" t="s">
        <v>1239</v>
      </c>
      <c r="C407" s="461"/>
      <c r="D407" s="461"/>
      <c r="E407" s="461"/>
      <c r="F407" s="461"/>
      <c r="G407" s="461"/>
      <c r="H407" s="461"/>
      <c r="I407" s="462"/>
      <c r="J407" s="53"/>
      <c r="L407" s="55"/>
    </row>
    <row r="408" spans="1:12" s="17" customFormat="1" ht="18.75" hidden="1">
      <c r="A408" s="4"/>
      <c r="B408" s="463"/>
      <c r="C408" s="464"/>
      <c r="D408" s="464"/>
      <c r="E408" s="464"/>
      <c r="F408" s="464"/>
      <c r="G408" s="464"/>
      <c r="H408" s="464"/>
      <c r="I408" s="465"/>
      <c r="J408" s="53"/>
      <c r="L408" s="55"/>
    </row>
    <row r="409" spans="1:12" s="17" customFormat="1" ht="19.5" hidden="1" thickBot="1">
      <c r="A409" s="4"/>
      <c r="B409" s="466"/>
      <c r="C409" s="467"/>
      <c r="D409" s="467"/>
      <c r="E409" s="467"/>
      <c r="F409" s="467"/>
      <c r="G409" s="467"/>
      <c r="H409" s="467"/>
      <c r="I409" s="468"/>
      <c r="J409" s="53"/>
      <c r="L409" s="55"/>
    </row>
    <row r="410" spans="1:12" s="17" customFormat="1" ht="18.75" hidden="1">
      <c r="A410" s="54"/>
      <c r="B410" s="54"/>
      <c r="C410" s="54"/>
      <c r="D410" s="54"/>
      <c r="E410" s="54"/>
      <c r="F410" s="54"/>
      <c r="G410" s="54"/>
      <c r="H410" s="54"/>
      <c r="I410" s="54"/>
      <c r="J410" s="59"/>
      <c r="L410" s="55"/>
    </row>
    <row r="411" spans="1:12" s="17" customFormat="1" ht="19.5" hidden="1" thickBot="1">
      <c r="A411" s="4"/>
      <c r="B411" s="4"/>
      <c r="C411" s="4"/>
      <c r="D411" s="4"/>
      <c r="E411" s="4"/>
      <c r="F411" s="4"/>
      <c r="G411" s="4"/>
      <c r="H411" s="4"/>
      <c r="I411" s="4"/>
      <c r="J411" s="57" t="s">
        <v>1268</v>
      </c>
      <c r="L411" s="55"/>
    </row>
    <row r="412" spans="1:12" s="17" customFormat="1" ht="18.75" hidden="1">
      <c r="A412" s="4"/>
      <c r="B412" s="498" t="str">
        <f>CONCATENATE('加盟校情報&amp;大会設定'!$G$5,'加盟校情報&amp;大会設定'!$H$5,'加盟校情報&amp;大会設定'!$I$5,'加盟校情報&amp;大会設定'!$J$5,)&amp;"　女子4×400mR"</f>
        <v>第45回東海学生陸上競技秋季選手権大会　女子4×400mR</v>
      </c>
      <c r="C412" s="499"/>
      <c r="D412" s="499"/>
      <c r="E412" s="499"/>
      <c r="F412" s="499"/>
      <c r="G412" s="499"/>
      <c r="H412" s="499"/>
      <c r="I412" s="500"/>
      <c r="J412" s="53"/>
      <c r="L412" s="55"/>
    </row>
    <row r="413" spans="1:12" s="17" customFormat="1" ht="19.5" hidden="1" thickBot="1">
      <c r="A413" s="4"/>
      <c r="B413" s="501"/>
      <c r="C413" s="502"/>
      <c r="D413" s="502"/>
      <c r="E413" s="502"/>
      <c r="F413" s="502"/>
      <c r="G413" s="502"/>
      <c r="H413" s="502"/>
      <c r="I413" s="503"/>
      <c r="J413" s="53"/>
      <c r="L413" s="55"/>
    </row>
    <row r="414" spans="1:12" s="17" customFormat="1" ht="18.75" hidden="1">
      <c r="A414" s="4"/>
      <c r="B414" s="408" t="s">
        <v>1243</v>
      </c>
      <c r="C414" s="409"/>
      <c r="D414" s="446" t="str">
        <f>IF(基本情報登録!$D$6&gt;0,基本情報登録!$D$6,"")</f>
        <v/>
      </c>
      <c r="E414" s="447"/>
      <c r="F414" s="447"/>
      <c r="G414" s="447"/>
      <c r="H414" s="448"/>
      <c r="I414" s="58" t="s">
        <v>1277</v>
      </c>
      <c r="J414" s="53"/>
      <c r="L414" s="55"/>
    </row>
    <row r="415" spans="1:12" s="17" customFormat="1" ht="18.75" hidden="1">
      <c r="A415" s="4"/>
      <c r="B415" s="415" t="s">
        <v>1</v>
      </c>
      <c r="C415" s="416"/>
      <c r="D415" s="451" t="str">
        <f>IF(基本情報登録!$D$8&gt;0,基本情報登録!$D$8,"")</f>
        <v/>
      </c>
      <c r="E415" s="452"/>
      <c r="F415" s="452"/>
      <c r="G415" s="452"/>
      <c r="H415" s="453"/>
      <c r="I415" s="449"/>
      <c r="J415" s="53"/>
      <c r="L415" s="55"/>
    </row>
    <row r="416" spans="1:12" s="17" customFormat="1" ht="19.5" hidden="1" thickBot="1">
      <c r="A416" s="4"/>
      <c r="B416" s="425"/>
      <c r="C416" s="426"/>
      <c r="D416" s="454"/>
      <c r="E416" s="455"/>
      <c r="F416" s="455"/>
      <c r="G416" s="455"/>
      <c r="H416" s="456"/>
      <c r="I416" s="450"/>
      <c r="J416" s="53"/>
      <c r="L416" s="55"/>
    </row>
    <row r="417" spans="1:12" s="17" customFormat="1" ht="18.75" hidden="1">
      <c r="A417" s="4"/>
      <c r="B417" s="408" t="s">
        <v>6406</v>
      </c>
      <c r="C417" s="409"/>
      <c r="D417" s="410"/>
      <c r="E417" s="411"/>
      <c r="F417" s="411"/>
      <c r="G417" s="411"/>
      <c r="H417" s="411"/>
      <c r="I417" s="412"/>
      <c r="J417" s="53"/>
      <c r="L417" s="55"/>
    </row>
    <row r="418" spans="1:12" s="17" customFormat="1" ht="18.75" hidden="1">
      <c r="A418" s="4"/>
      <c r="B418" s="43"/>
      <c r="C418" s="44"/>
      <c r="D418" s="45"/>
      <c r="E418" s="413" t="str">
        <f>TEXT(D417,"00000")</f>
        <v>00000</v>
      </c>
      <c r="F418" s="413"/>
      <c r="G418" s="413"/>
      <c r="H418" s="413"/>
      <c r="I418" s="414"/>
      <c r="J418" s="53"/>
      <c r="L418" s="55"/>
    </row>
    <row r="419" spans="1:12" s="17" customFormat="1" ht="18.75" hidden="1">
      <c r="A419" s="4"/>
      <c r="B419" s="415" t="s">
        <v>26</v>
      </c>
      <c r="C419" s="416"/>
      <c r="D419" s="419"/>
      <c r="E419" s="420"/>
      <c r="F419" s="420"/>
      <c r="G419" s="420"/>
      <c r="H419" s="420"/>
      <c r="I419" s="421"/>
      <c r="J419" s="53"/>
      <c r="L419" s="55"/>
    </row>
    <row r="420" spans="1:12" s="17" customFormat="1" ht="18.75" hidden="1">
      <c r="A420" s="4"/>
      <c r="B420" s="417"/>
      <c r="C420" s="418"/>
      <c r="D420" s="422"/>
      <c r="E420" s="423"/>
      <c r="F420" s="423"/>
      <c r="G420" s="423"/>
      <c r="H420" s="423"/>
      <c r="I420" s="424"/>
      <c r="J420" s="53"/>
      <c r="L420" s="55"/>
    </row>
    <row r="421" spans="1:12" s="17" customFormat="1" ht="19.5" hidden="1" thickBot="1">
      <c r="A421" s="4"/>
      <c r="B421" s="482" t="s">
        <v>1235</v>
      </c>
      <c r="C421" s="483"/>
      <c r="D421" s="484"/>
      <c r="E421" s="485"/>
      <c r="F421" s="485"/>
      <c r="G421" s="485"/>
      <c r="H421" s="485"/>
      <c r="I421" s="486"/>
      <c r="J421" s="53"/>
      <c r="L421" s="55"/>
    </row>
    <row r="422" spans="1:12" s="17" customFormat="1" ht="18.75" hidden="1">
      <c r="A422" s="4"/>
      <c r="B422" s="471" t="s">
        <v>1236</v>
      </c>
      <c r="C422" s="472"/>
      <c r="D422" s="472"/>
      <c r="E422" s="472"/>
      <c r="F422" s="472"/>
      <c r="G422" s="472"/>
      <c r="H422" s="472"/>
      <c r="I422" s="473"/>
      <c r="J422" s="53"/>
      <c r="L422" s="55"/>
    </row>
    <row r="423" spans="1:12" s="17" customFormat="1" ht="19.5" hidden="1" thickBot="1">
      <c r="A423" s="4"/>
      <c r="B423" s="46" t="s">
        <v>1240</v>
      </c>
      <c r="C423" s="47" t="s">
        <v>16</v>
      </c>
      <c r="D423" s="47" t="s">
        <v>1241</v>
      </c>
      <c r="E423" s="474" t="s">
        <v>1237</v>
      </c>
      <c r="F423" s="475"/>
      <c r="G423" s="47" t="s">
        <v>1242</v>
      </c>
      <c r="H423" s="47" t="s">
        <v>47</v>
      </c>
      <c r="I423" s="48" t="s">
        <v>1238</v>
      </c>
      <c r="J423" s="53"/>
      <c r="L423" s="55"/>
    </row>
    <row r="424" spans="1:12" s="17" customFormat="1" ht="19.5" hidden="1" thickTop="1">
      <c r="A424" s="4"/>
      <c r="B424" s="476">
        <v>1</v>
      </c>
      <c r="C424" s="477"/>
      <c r="D424" s="477" t="str">
        <f>IF(C424&gt;0,VLOOKUP(C424,女子登録情報!$A$2:$H$2000,2,0),"")</f>
        <v/>
      </c>
      <c r="E424" s="478" t="str">
        <f>IF(C424&gt;0,VLOOKUP(C424,女子登録情報!$A$2:$H$2000,3,0),"")</f>
        <v/>
      </c>
      <c r="F424" s="479"/>
      <c r="G424" s="477" t="str">
        <f>IF(C424&gt;0,VLOOKUP(C424,女子登録情報!$A$2:$H$2000,4,0),"")</f>
        <v/>
      </c>
      <c r="H424" s="477" t="str">
        <f>IF(C424&gt;0,VLOOKUP(C424,女子登録情報!$A$2:$H$2000,8,0),"")</f>
        <v/>
      </c>
      <c r="I424" s="481" t="str">
        <f>IF(C424&gt;0,VLOOKUP(C424,女子登録情報!$A$2:$H$2000,5,0),"")</f>
        <v/>
      </c>
      <c r="J424" s="53"/>
      <c r="L424" s="55"/>
    </row>
    <row r="425" spans="1:12" s="17" customFormat="1" ht="18.75" hidden="1">
      <c r="A425" s="4"/>
      <c r="B425" s="444"/>
      <c r="C425" s="439"/>
      <c r="D425" s="439"/>
      <c r="E425" s="422"/>
      <c r="F425" s="480"/>
      <c r="G425" s="439"/>
      <c r="H425" s="439"/>
      <c r="I425" s="427"/>
      <c r="J425" s="53"/>
      <c r="L425" s="55"/>
    </row>
    <row r="426" spans="1:12" s="17" customFormat="1" ht="18.75" hidden="1">
      <c r="A426" s="4"/>
      <c r="B426" s="487">
        <v>2</v>
      </c>
      <c r="C426" s="488"/>
      <c r="D426" s="488" t="str">
        <f>IF(C426,VLOOKUP(C426,女子登録情報!$A$2:$H$2000,2,0),"")</f>
        <v/>
      </c>
      <c r="E426" s="419" t="str">
        <f>IF(C426&gt;0,VLOOKUP(C426,女子登録情報!$A$2:$H$2000,3,0),"")</f>
        <v/>
      </c>
      <c r="F426" s="489"/>
      <c r="G426" s="488" t="str">
        <f>IF(C426&gt;0,VLOOKUP(C426,女子登録情報!$A$2:$H$2000,4,0),"")</f>
        <v/>
      </c>
      <c r="H426" s="488" t="str">
        <f>IF(C426&gt;0,VLOOKUP(C426,女子登録情報!$A$2:$H$2000,8,0),"")</f>
        <v/>
      </c>
      <c r="I426" s="449" t="str">
        <f>IF(C426&gt;0,VLOOKUP(C426,女子登録情報!$A$2:$H$2000,5,0),"")</f>
        <v/>
      </c>
      <c r="J426" s="53"/>
      <c r="L426" s="55"/>
    </row>
    <row r="427" spans="1:12" s="17" customFormat="1" ht="18.75" hidden="1">
      <c r="A427" s="4"/>
      <c r="B427" s="444"/>
      <c r="C427" s="439"/>
      <c r="D427" s="439"/>
      <c r="E427" s="422"/>
      <c r="F427" s="480"/>
      <c r="G427" s="439"/>
      <c r="H427" s="439"/>
      <c r="I427" s="427"/>
      <c r="J427" s="53"/>
      <c r="L427" s="55"/>
    </row>
    <row r="428" spans="1:12" s="17" customFormat="1" ht="18.75" hidden="1">
      <c r="A428" s="4"/>
      <c r="B428" s="487">
        <v>3</v>
      </c>
      <c r="C428" s="488"/>
      <c r="D428" s="488" t="str">
        <f>IF(C428,VLOOKUP(C428,女子登録情報!$A$2:$H$2000,2,0),"")</f>
        <v/>
      </c>
      <c r="E428" s="419" t="str">
        <f>IF(C428&gt;0,VLOOKUP(C428,女子登録情報!$A$2:$H$2000,3,0),"")</f>
        <v/>
      </c>
      <c r="F428" s="489"/>
      <c r="G428" s="488" t="str">
        <f>IF(C428&gt;0,VLOOKUP(C428,女子登録情報!$A$2:$H$2000,4,0),"")</f>
        <v/>
      </c>
      <c r="H428" s="488" t="str">
        <f>IF(C428&gt;0,VLOOKUP(C428,女子登録情報!$A$2:$H$2000,8,0),"")</f>
        <v/>
      </c>
      <c r="I428" s="449" t="str">
        <f>IF(C428&gt;0,VLOOKUP(C428,女子登録情報!$A$2:$H$2000,5,0),"")</f>
        <v/>
      </c>
      <c r="J428" s="53"/>
      <c r="L428" s="55"/>
    </row>
    <row r="429" spans="1:12" s="17" customFormat="1" ht="18.75" hidden="1">
      <c r="A429" s="4"/>
      <c r="B429" s="444"/>
      <c r="C429" s="439"/>
      <c r="D429" s="439"/>
      <c r="E429" s="422"/>
      <c r="F429" s="480"/>
      <c r="G429" s="439"/>
      <c r="H429" s="439"/>
      <c r="I429" s="427"/>
      <c r="J429" s="53"/>
      <c r="L429" s="55"/>
    </row>
    <row r="430" spans="1:12" s="17" customFormat="1" ht="18.75" hidden="1">
      <c r="A430" s="4"/>
      <c r="B430" s="487">
        <v>4</v>
      </c>
      <c r="C430" s="488"/>
      <c r="D430" s="488" t="str">
        <f>IF(C430,VLOOKUP(C430,女子登録情報!$A$2:$H$2000,2,0),"")</f>
        <v/>
      </c>
      <c r="E430" s="419" t="str">
        <f>IF(C430&gt;0,VLOOKUP(C430,女子登録情報!$A$2:$H$2000,3,0),"")</f>
        <v/>
      </c>
      <c r="F430" s="489"/>
      <c r="G430" s="488" t="str">
        <f>IF(C430&gt;0,VLOOKUP(C430,女子登録情報!$A$2:$H$2000,4,0),"")</f>
        <v/>
      </c>
      <c r="H430" s="488" t="str">
        <f>IF(C430&gt;0,VLOOKUP(C430,女子登録情報!$A$2:$H$2000,8,0),"")</f>
        <v/>
      </c>
      <c r="I430" s="449" t="str">
        <f>IF(C430&gt;0,VLOOKUP(C430,女子登録情報!$A$2:$H$2000,5,0),"")</f>
        <v/>
      </c>
      <c r="J430" s="53"/>
      <c r="L430" s="55"/>
    </row>
    <row r="431" spans="1:12" s="17" customFormat="1" ht="18.75" hidden="1">
      <c r="A431" s="4"/>
      <c r="B431" s="444"/>
      <c r="C431" s="439"/>
      <c r="D431" s="439"/>
      <c r="E431" s="422"/>
      <c r="F431" s="480"/>
      <c r="G431" s="439"/>
      <c r="H431" s="439"/>
      <c r="I431" s="427"/>
      <c r="J431" s="53"/>
      <c r="L431" s="55"/>
    </row>
    <row r="432" spans="1:12" s="17" customFormat="1" ht="18.75" hidden="1">
      <c r="A432" s="4"/>
      <c r="B432" s="487">
        <v>5</v>
      </c>
      <c r="C432" s="488"/>
      <c r="D432" s="488" t="str">
        <f>IF(C432,VLOOKUP(C432,女子登録情報!$A$2:$H$2000,2,0),"")</f>
        <v/>
      </c>
      <c r="E432" s="419" t="str">
        <f>IF(C432&gt;0,VLOOKUP(C432,女子登録情報!$A$2:$H$2000,3,0),"")</f>
        <v/>
      </c>
      <c r="F432" s="489"/>
      <c r="G432" s="488" t="str">
        <f>IF(C432&gt;0,VLOOKUP(C432,女子登録情報!$A$2:$H$2000,4,0),"")</f>
        <v/>
      </c>
      <c r="H432" s="488" t="str">
        <f>IF(C432&gt;0,VLOOKUP(C432,女子登録情報!$A$2:$H$2000,8,0),"")</f>
        <v/>
      </c>
      <c r="I432" s="449" t="str">
        <f>IF(C432&gt;0,VLOOKUP(C432,女子登録情報!$A$2:$H$2000,5,0),"")</f>
        <v/>
      </c>
      <c r="J432" s="53"/>
      <c r="L432" s="55"/>
    </row>
    <row r="433" spans="1:12" s="17" customFormat="1" ht="18.75" hidden="1">
      <c r="A433" s="4"/>
      <c r="B433" s="444"/>
      <c r="C433" s="439"/>
      <c r="D433" s="439"/>
      <c r="E433" s="422"/>
      <c r="F433" s="480"/>
      <c r="G433" s="439"/>
      <c r="H433" s="439"/>
      <c r="I433" s="427"/>
      <c r="J433" s="53"/>
      <c r="L433" s="55"/>
    </row>
    <row r="434" spans="1:12" s="17" customFormat="1" ht="18.75" hidden="1">
      <c r="A434" s="4"/>
      <c r="B434" s="487">
        <v>6</v>
      </c>
      <c r="C434" s="488"/>
      <c r="D434" s="488" t="str">
        <f>IF(C434,VLOOKUP(C434,女子登録情報!$A$2:$H$2000,2,0),"")</f>
        <v/>
      </c>
      <c r="E434" s="419" t="str">
        <f>IF(C434&gt;0,VLOOKUP(C434,女子登録情報!$A$2:$H$2000,3,0),"")</f>
        <v/>
      </c>
      <c r="F434" s="489"/>
      <c r="G434" s="488" t="str">
        <f>IF(C434&gt;0,VLOOKUP(C434,女子登録情報!$A$2:$H$2000,4,0),"")</f>
        <v/>
      </c>
      <c r="H434" s="488" t="str">
        <f>IF(C434&gt;0,VLOOKUP(C434,女子登録情報!$A$2:$H$2000,8,0),"")</f>
        <v/>
      </c>
      <c r="I434" s="449" t="str">
        <f>IF(C434&gt;0,VLOOKUP(C434,女子登録情報!$A$2:$H$2000,5,0),"")</f>
        <v/>
      </c>
      <c r="J434" s="53"/>
      <c r="L434" s="55"/>
    </row>
    <row r="435" spans="1:12" s="17" customFormat="1" ht="19.5" hidden="1" thickBot="1">
      <c r="A435" s="4"/>
      <c r="B435" s="490"/>
      <c r="C435" s="470"/>
      <c r="D435" s="470"/>
      <c r="E435" s="491"/>
      <c r="F435" s="492"/>
      <c r="G435" s="470"/>
      <c r="H435" s="470"/>
      <c r="I435" s="450"/>
      <c r="J435" s="53"/>
      <c r="L435" s="55"/>
    </row>
    <row r="436" spans="1:12" s="17" customFormat="1" ht="18.75" hidden="1">
      <c r="A436" s="4"/>
      <c r="B436" s="460" t="s">
        <v>1239</v>
      </c>
      <c r="C436" s="461"/>
      <c r="D436" s="461"/>
      <c r="E436" s="461"/>
      <c r="F436" s="461"/>
      <c r="G436" s="461"/>
      <c r="H436" s="461"/>
      <c r="I436" s="462"/>
      <c r="J436" s="53"/>
      <c r="L436" s="55"/>
    </row>
    <row r="437" spans="1:12" s="17" customFormat="1" ht="18.75" hidden="1">
      <c r="A437" s="4"/>
      <c r="B437" s="463"/>
      <c r="C437" s="464"/>
      <c r="D437" s="464"/>
      <c r="E437" s="464"/>
      <c r="F437" s="464"/>
      <c r="G437" s="464"/>
      <c r="H437" s="464"/>
      <c r="I437" s="465"/>
      <c r="J437" s="53"/>
      <c r="L437" s="55"/>
    </row>
    <row r="438" spans="1:12" s="17" customFormat="1" ht="19.5" hidden="1" thickBot="1">
      <c r="A438" s="4"/>
      <c r="B438" s="466"/>
      <c r="C438" s="467"/>
      <c r="D438" s="467"/>
      <c r="E438" s="467"/>
      <c r="F438" s="467"/>
      <c r="G438" s="467"/>
      <c r="H438" s="467"/>
      <c r="I438" s="468"/>
      <c r="J438" s="53"/>
      <c r="L438" s="55"/>
    </row>
    <row r="439" spans="1:12" s="17" customFormat="1" ht="18.75" hidden="1">
      <c r="A439" s="54"/>
      <c r="B439" s="54"/>
      <c r="C439" s="54"/>
      <c r="D439" s="54"/>
      <c r="E439" s="54"/>
      <c r="F439" s="54"/>
      <c r="G439" s="54"/>
      <c r="H439" s="54"/>
      <c r="I439" s="54"/>
      <c r="J439" s="59"/>
      <c r="L439" s="55"/>
    </row>
    <row r="440" spans="1:12" s="17" customFormat="1" ht="19.5" hidden="1" thickBot="1">
      <c r="A440" s="4"/>
      <c r="B440" s="4"/>
      <c r="C440" s="4"/>
      <c r="D440" s="4"/>
      <c r="E440" s="4"/>
      <c r="F440" s="4"/>
      <c r="G440" s="4"/>
      <c r="H440" s="4"/>
      <c r="I440" s="4"/>
      <c r="J440" s="57" t="s">
        <v>1269</v>
      </c>
      <c r="L440" s="55"/>
    </row>
    <row r="441" spans="1:12" s="17" customFormat="1" ht="18.75" hidden="1">
      <c r="A441" s="4"/>
      <c r="B441" s="498" t="str">
        <f>CONCATENATE('加盟校情報&amp;大会設定'!$G$5,'加盟校情報&amp;大会設定'!$H$5,'加盟校情報&amp;大会設定'!$I$5,'加盟校情報&amp;大会設定'!$J$5,)&amp;"　女子4×400mR"</f>
        <v>第45回東海学生陸上競技秋季選手権大会　女子4×400mR</v>
      </c>
      <c r="C441" s="499"/>
      <c r="D441" s="499"/>
      <c r="E441" s="499"/>
      <c r="F441" s="499"/>
      <c r="G441" s="499"/>
      <c r="H441" s="499"/>
      <c r="I441" s="500"/>
      <c r="J441" s="53"/>
      <c r="L441" s="55"/>
    </row>
    <row r="442" spans="1:12" s="17" customFormat="1" ht="19.5" hidden="1" thickBot="1">
      <c r="A442" s="4"/>
      <c r="B442" s="501"/>
      <c r="C442" s="502"/>
      <c r="D442" s="502"/>
      <c r="E442" s="502"/>
      <c r="F442" s="502"/>
      <c r="G442" s="502"/>
      <c r="H442" s="502"/>
      <c r="I442" s="503"/>
      <c r="J442" s="53"/>
      <c r="L442" s="55"/>
    </row>
    <row r="443" spans="1:12" s="17" customFormat="1" ht="18.75" hidden="1">
      <c r="A443" s="4"/>
      <c r="B443" s="408" t="s">
        <v>1243</v>
      </c>
      <c r="C443" s="409"/>
      <c r="D443" s="446" t="str">
        <f>IF(基本情報登録!$D$6&gt;0,基本情報登録!$D$6,"")</f>
        <v/>
      </c>
      <c r="E443" s="447"/>
      <c r="F443" s="447"/>
      <c r="G443" s="447"/>
      <c r="H443" s="448"/>
      <c r="I443" s="58" t="s">
        <v>1277</v>
      </c>
      <c r="J443" s="53"/>
      <c r="L443" s="55"/>
    </row>
    <row r="444" spans="1:12" s="17" customFormat="1" ht="18.75" hidden="1">
      <c r="A444" s="4"/>
      <c r="B444" s="415" t="s">
        <v>1</v>
      </c>
      <c r="C444" s="416"/>
      <c r="D444" s="451" t="str">
        <f>IF(基本情報登録!$D$8&gt;0,基本情報登録!$D$8,"")</f>
        <v/>
      </c>
      <c r="E444" s="452"/>
      <c r="F444" s="452"/>
      <c r="G444" s="452"/>
      <c r="H444" s="453"/>
      <c r="I444" s="449"/>
      <c r="J444" s="53"/>
      <c r="L444" s="55"/>
    </row>
    <row r="445" spans="1:12" s="17" customFormat="1" ht="19.5" hidden="1" thickBot="1">
      <c r="A445" s="4"/>
      <c r="B445" s="425"/>
      <c r="C445" s="426"/>
      <c r="D445" s="454"/>
      <c r="E445" s="455"/>
      <c r="F445" s="455"/>
      <c r="G445" s="455"/>
      <c r="H445" s="456"/>
      <c r="I445" s="450"/>
      <c r="J445" s="53"/>
      <c r="L445" s="55"/>
    </row>
    <row r="446" spans="1:12" s="17" customFormat="1" ht="18.75" hidden="1">
      <c r="A446" s="4"/>
      <c r="B446" s="408" t="s">
        <v>6406</v>
      </c>
      <c r="C446" s="409"/>
      <c r="D446" s="410"/>
      <c r="E446" s="411"/>
      <c r="F446" s="411"/>
      <c r="G446" s="411"/>
      <c r="H446" s="411"/>
      <c r="I446" s="412"/>
      <c r="J446" s="53"/>
      <c r="L446" s="55"/>
    </row>
    <row r="447" spans="1:12" s="17" customFormat="1" ht="18.75" hidden="1">
      <c r="A447" s="4"/>
      <c r="B447" s="43"/>
      <c r="C447" s="44"/>
      <c r="D447" s="45"/>
      <c r="E447" s="413" t="str">
        <f>TEXT(D446,"00000")</f>
        <v>00000</v>
      </c>
      <c r="F447" s="413"/>
      <c r="G447" s="413"/>
      <c r="H447" s="413"/>
      <c r="I447" s="414"/>
      <c r="J447" s="53"/>
      <c r="L447" s="55"/>
    </row>
    <row r="448" spans="1:12" s="17" customFormat="1" ht="18.75" hidden="1">
      <c r="A448" s="4"/>
      <c r="B448" s="415" t="s">
        <v>26</v>
      </c>
      <c r="C448" s="416"/>
      <c r="D448" s="419"/>
      <c r="E448" s="420"/>
      <c r="F448" s="420"/>
      <c r="G448" s="420"/>
      <c r="H448" s="420"/>
      <c r="I448" s="421"/>
      <c r="J448" s="53"/>
      <c r="L448" s="55"/>
    </row>
    <row r="449" spans="1:12" s="17" customFormat="1" ht="18.75" hidden="1">
      <c r="A449" s="4"/>
      <c r="B449" s="417"/>
      <c r="C449" s="418"/>
      <c r="D449" s="422"/>
      <c r="E449" s="423"/>
      <c r="F449" s="423"/>
      <c r="G449" s="423"/>
      <c r="H449" s="423"/>
      <c r="I449" s="424"/>
      <c r="J449" s="53"/>
      <c r="L449" s="55"/>
    </row>
    <row r="450" spans="1:12" s="17" customFormat="1" ht="19.5" hidden="1" thickBot="1">
      <c r="A450" s="4"/>
      <c r="B450" s="482" t="s">
        <v>1235</v>
      </c>
      <c r="C450" s="483"/>
      <c r="D450" s="484"/>
      <c r="E450" s="485"/>
      <c r="F450" s="485"/>
      <c r="G450" s="485"/>
      <c r="H450" s="485"/>
      <c r="I450" s="486"/>
      <c r="J450" s="53"/>
      <c r="L450" s="55"/>
    </row>
    <row r="451" spans="1:12" s="17" customFormat="1" ht="18.75" hidden="1">
      <c r="A451" s="4"/>
      <c r="B451" s="471" t="s">
        <v>1236</v>
      </c>
      <c r="C451" s="472"/>
      <c r="D451" s="472"/>
      <c r="E451" s="472"/>
      <c r="F451" s="472"/>
      <c r="G451" s="472"/>
      <c r="H451" s="472"/>
      <c r="I451" s="473"/>
      <c r="J451" s="53"/>
      <c r="L451" s="55"/>
    </row>
    <row r="452" spans="1:12" s="17" customFormat="1" ht="19.5" hidden="1" thickBot="1">
      <c r="A452" s="4"/>
      <c r="B452" s="46" t="s">
        <v>1240</v>
      </c>
      <c r="C452" s="47" t="s">
        <v>16</v>
      </c>
      <c r="D452" s="47" t="s">
        <v>1241</v>
      </c>
      <c r="E452" s="474" t="s">
        <v>1237</v>
      </c>
      <c r="F452" s="475"/>
      <c r="G452" s="47" t="s">
        <v>1242</v>
      </c>
      <c r="H452" s="47" t="s">
        <v>47</v>
      </c>
      <c r="I452" s="48" t="s">
        <v>1238</v>
      </c>
      <c r="J452" s="53"/>
      <c r="L452" s="55"/>
    </row>
    <row r="453" spans="1:12" s="17" customFormat="1" ht="19.5" hidden="1" thickTop="1">
      <c r="A453" s="4"/>
      <c r="B453" s="476">
        <v>1</v>
      </c>
      <c r="C453" s="477"/>
      <c r="D453" s="477" t="str">
        <f>IF(C453&gt;0,VLOOKUP(C453,女子登録情報!$A$2:$H$2000,2,0),"")</f>
        <v/>
      </c>
      <c r="E453" s="478" t="str">
        <f>IF(C453&gt;0,VLOOKUP(C453,女子登録情報!$A$2:$H$2000,3,0),"")</f>
        <v/>
      </c>
      <c r="F453" s="479"/>
      <c r="G453" s="477" t="str">
        <f>IF(C453&gt;0,VLOOKUP(C453,女子登録情報!$A$2:$H$2000,4,0),"")</f>
        <v/>
      </c>
      <c r="H453" s="477" t="str">
        <f>IF(C453&gt;0,VLOOKUP(C453,女子登録情報!$A$2:$H$2000,8,0),"")</f>
        <v/>
      </c>
      <c r="I453" s="481" t="str">
        <f>IF(C453&gt;0,VLOOKUP(C453,女子登録情報!$A$2:$H$2000,5,0),"")</f>
        <v/>
      </c>
      <c r="J453" s="53"/>
      <c r="L453" s="55"/>
    </row>
    <row r="454" spans="1:12" s="17" customFormat="1" ht="18.75" hidden="1">
      <c r="A454" s="4"/>
      <c r="B454" s="444"/>
      <c r="C454" s="439"/>
      <c r="D454" s="439"/>
      <c r="E454" s="422"/>
      <c r="F454" s="480"/>
      <c r="G454" s="439"/>
      <c r="H454" s="439"/>
      <c r="I454" s="427"/>
      <c r="J454" s="53"/>
      <c r="L454" s="55"/>
    </row>
    <row r="455" spans="1:12" s="17" customFormat="1" ht="18.75" hidden="1">
      <c r="A455" s="4"/>
      <c r="B455" s="487">
        <v>2</v>
      </c>
      <c r="C455" s="488"/>
      <c r="D455" s="488" t="str">
        <f>IF(C455,VLOOKUP(C455,女子登録情報!$A$2:$H$2000,2,0),"")</f>
        <v/>
      </c>
      <c r="E455" s="419" t="str">
        <f>IF(C455&gt;0,VLOOKUP(C455,女子登録情報!$A$2:$H$2000,3,0),"")</f>
        <v/>
      </c>
      <c r="F455" s="489"/>
      <c r="G455" s="488" t="str">
        <f>IF(C455&gt;0,VLOOKUP(C455,女子登録情報!$A$2:$H$2000,4,0),"")</f>
        <v/>
      </c>
      <c r="H455" s="488" t="str">
        <f>IF(C455&gt;0,VLOOKUP(C455,女子登録情報!$A$2:$H$2000,8,0),"")</f>
        <v/>
      </c>
      <c r="I455" s="449" t="str">
        <f>IF(C455&gt;0,VLOOKUP(C455,女子登録情報!$A$2:$H$2000,5,0),"")</f>
        <v/>
      </c>
      <c r="J455" s="53"/>
      <c r="L455" s="55"/>
    </row>
    <row r="456" spans="1:12" s="17" customFormat="1" ht="18.75" hidden="1">
      <c r="A456" s="4"/>
      <c r="B456" s="444"/>
      <c r="C456" s="439"/>
      <c r="D456" s="439"/>
      <c r="E456" s="422"/>
      <c r="F456" s="480"/>
      <c r="G456" s="439"/>
      <c r="H456" s="439"/>
      <c r="I456" s="427"/>
      <c r="J456" s="53"/>
      <c r="L456" s="55"/>
    </row>
    <row r="457" spans="1:12" s="17" customFormat="1" ht="18.75" hidden="1">
      <c r="A457" s="4"/>
      <c r="B457" s="487">
        <v>3</v>
      </c>
      <c r="C457" s="488"/>
      <c r="D457" s="488" t="str">
        <f>IF(C457,VLOOKUP(C457,女子登録情報!$A$2:$H$2000,2,0),"")</f>
        <v/>
      </c>
      <c r="E457" s="419" t="str">
        <f>IF(C457&gt;0,VLOOKUP(C457,女子登録情報!$A$2:$H$2000,3,0),"")</f>
        <v/>
      </c>
      <c r="F457" s="489"/>
      <c r="G457" s="488" t="str">
        <f>IF(C457&gt;0,VLOOKUP(C457,女子登録情報!$A$2:$H$2000,4,0),"")</f>
        <v/>
      </c>
      <c r="H457" s="488" t="str">
        <f>IF(C457&gt;0,VLOOKUP(C457,女子登録情報!$A$2:$H$2000,8,0),"")</f>
        <v/>
      </c>
      <c r="I457" s="449" t="str">
        <f>IF(C457&gt;0,VLOOKUP(C457,女子登録情報!$A$2:$H$2000,5,0),"")</f>
        <v/>
      </c>
      <c r="J457" s="53"/>
      <c r="L457" s="55"/>
    </row>
    <row r="458" spans="1:12" s="17" customFormat="1" ht="18.75" hidden="1">
      <c r="A458" s="4"/>
      <c r="B458" s="444"/>
      <c r="C458" s="439"/>
      <c r="D458" s="439"/>
      <c r="E458" s="422"/>
      <c r="F458" s="480"/>
      <c r="G458" s="439"/>
      <c r="H458" s="439"/>
      <c r="I458" s="427"/>
      <c r="J458" s="53"/>
      <c r="L458" s="55"/>
    </row>
    <row r="459" spans="1:12" s="17" customFormat="1" ht="18.75" hidden="1">
      <c r="A459" s="4"/>
      <c r="B459" s="487">
        <v>4</v>
      </c>
      <c r="C459" s="488"/>
      <c r="D459" s="488" t="str">
        <f>IF(C459,VLOOKUP(C459,女子登録情報!$A$2:$H$2000,2,0),"")</f>
        <v/>
      </c>
      <c r="E459" s="419" t="str">
        <f>IF(C459&gt;0,VLOOKUP(C459,女子登録情報!$A$2:$H$2000,3,0),"")</f>
        <v/>
      </c>
      <c r="F459" s="489"/>
      <c r="G459" s="488" t="str">
        <f>IF(C459&gt;0,VLOOKUP(C459,女子登録情報!$A$2:$H$2000,4,0),"")</f>
        <v/>
      </c>
      <c r="H459" s="488" t="str">
        <f>IF(C459&gt;0,VLOOKUP(C459,女子登録情報!$A$2:$H$2000,8,0),"")</f>
        <v/>
      </c>
      <c r="I459" s="449" t="str">
        <f>IF(C459&gt;0,VLOOKUP(C459,女子登録情報!$A$2:$H$2000,5,0),"")</f>
        <v/>
      </c>
      <c r="J459" s="53"/>
      <c r="L459" s="55"/>
    </row>
    <row r="460" spans="1:12" s="17" customFormat="1" ht="18.75" hidden="1">
      <c r="A460" s="4"/>
      <c r="B460" s="444"/>
      <c r="C460" s="439"/>
      <c r="D460" s="439"/>
      <c r="E460" s="422"/>
      <c r="F460" s="480"/>
      <c r="G460" s="439"/>
      <c r="H460" s="439"/>
      <c r="I460" s="427"/>
      <c r="J460" s="53"/>
      <c r="L460" s="55"/>
    </row>
    <row r="461" spans="1:12" s="17" customFormat="1" ht="18.75" hidden="1">
      <c r="A461" s="4"/>
      <c r="B461" s="487">
        <v>5</v>
      </c>
      <c r="C461" s="488"/>
      <c r="D461" s="488" t="str">
        <f>IF(C461,VLOOKUP(C461,女子登録情報!$A$2:$H$2000,2,0),"")</f>
        <v/>
      </c>
      <c r="E461" s="419" t="str">
        <f>IF(C461&gt;0,VLOOKUP(C461,女子登録情報!$A$2:$H$2000,3,0),"")</f>
        <v/>
      </c>
      <c r="F461" s="489"/>
      <c r="G461" s="488" t="str">
        <f>IF(C461&gt;0,VLOOKUP(C461,女子登録情報!$A$2:$H$2000,4,0),"")</f>
        <v/>
      </c>
      <c r="H461" s="488" t="str">
        <f>IF(C461&gt;0,VLOOKUP(C461,女子登録情報!$A$2:$H$2000,8,0),"")</f>
        <v/>
      </c>
      <c r="I461" s="449" t="str">
        <f>IF(C461&gt;0,VLOOKUP(C461,女子登録情報!$A$2:$H$2000,5,0),"")</f>
        <v/>
      </c>
      <c r="J461" s="53"/>
      <c r="L461" s="55"/>
    </row>
    <row r="462" spans="1:12" s="17" customFormat="1" ht="18.75" hidden="1">
      <c r="A462" s="4"/>
      <c r="B462" s="444"/>
      <c r="C462" s="439"/>
      <c r="D462" s="439"/>
      <c r="E462" s="422"/>
      <c r="F462" s="480"/>
      <c r="G462" s="439"/>
      <c r="H462" s="439"/>
      <c r="I462" s="427"/>
      <c r="J462" s="53"/>
      <c r="L462" s="55"/>
    </row>
    <row r="463" spans="1:12" s="17" customFormat="1" ht="18.75" hidden="1">
      <c r="A463" s="4"/>
      <c r="B463" s="487">
        <v>6</v>
      </c>
      <c r="C463" s="488"/>
      <c r="D463" s="488" t="str">
        <f>IF(C463,VLOOKUP(C463,女子登録情報!$A$2:$H$2000,2,0),"")</f>
        <v/>
      </c>
      <c r="E463" s="419" t="str">
        <f>IF(C463&gt;0,VLOOKUP(C463,女子登録情報!$A$2:$H$2000,3,0),"")</f>
        <v/>
      </c>
      <c r="F463" s="489"/>
      <c r="G463" s="488" t="str">
        <f>IF(C463&gt;0,VLOOKUP(C463,女子登録情報!$A$2:$H$2000,4,0),"")</f>
        <v/>
      </c>
      <c r="H463" s="488" t="str">
        <f>IF(C463&gt;0,VLOOKUP(C463,女子登録情報!$A$2:$H$2000,8,0),"")</f>
        <v/>
      </c>
      <c r="I463" s="449" t="str">
        <f>IF(C463&gt;0,VLOOKUP(C463,女子登録情報!$A$2:$H$2000,5,0),"")</f>
        <v/>
      </c>
      <c r="J463" s="53"/>
      <c r="L463" s="55"/>
    </row>
    <row r="464" spans="1:12" s="17" customFormat="1" ht="19.5" hidden="1" thickBot="1">
      <c r="A464" s="4"/>
      <c r="B464" s="490"/>
      <c r="C464" s="470"/>
      <c r="D464" s="470"/>
      <c r="E464" s="491"/>
      <c r="F464" s="492"/>
      <c r="G464" s="470"/>
      <c r="H464" s="470"/>
      <c r="I464" s="450"/>
      <c r="J464" s="53"/>
      <c r="L464" s="55"/>
    </row>
    <row r="465" spans="1:12" s="17" customFormat="1" ht="18.75" hidden="1">
      <c r="A465" s="4"/>
      <c r="B465" s="460" t="s">
        <v>1239</v>
      </c>
      <c r="C465" s="461"/>
      <c r="D465" s="461"/>
      <c r="E465" s="461"/>
      <c r="F465" s="461"/>
      <c r="G465" s="461"/>
      <c r="H465" s="461"/>
      <c r="I465" s="462"/>
      <c r="J465" s="53"/>
      <c r="L465" s="55"/>
    </row>
    <row r="466" spans="1:12" s="17" customFormat="1" ht="18.75" hidden="1">
      <c r="A466" s="4"/>
      <c r="B466" s="463"/>
      <c r="C466" s="464"/>
      <c r="D466" s="464"/>
      <c r="E466" s="464"/>
      <c r="F466" s="464"/>
      <c r="G466" s="464"/>
      <c r="H466" s="464"/>
      <c r="I466" s="465"/>
      <c r="J466" s="53"/>
      <c r="L466" s="55"/>
    </row>
    <row r="467" spans="1:12" s="17" customFormat="1" ht="19.5" hidden="1" thickBot="1">
      <c r="A467" s="4"/>
      <c r="B467" s="466"/>
      <c r="C467" s="467"/>
      <c r="D467" s="467"/>
      <c r="E467" s="467"/>
      <c r="F467" s="467"/>
      <c r="G467" s="467"/>
      <c r="H467" s="467"/>
      <c r="I467" s="468"/>
      <c r="J467" s="53"/>
      <c r="L467" s="55"/>
    </row>
    <row r="468" spans="1:12" s="17" customFormat="1" ht="18.75" hidden="1">
      <c r="A468" s="54"/>
      <c r="B468" s="54"/>
      <c r="C468" s="54"/>
      <c r="D468" s="54"/>
      <c r="E468" s="54"/>
      <c r="F468" s="54"/>
      <c r="G468" s="54"/>
      <c r="H468" s="54"/>
      <c r="I468" s="54"/>
      <c r="J468" s="59"/>
      <c r="L468" s="55"/>
    </row>
    <row r="469" spans="1:12" s="17" customFormat="1" ht="19.5" hidden="1" thickBot="1">
      <c r="A469" s="4"/>
      <c r="B469" s="4"/>
      <c r="C469" s="4"/>
      <c r="D469" s="4"/>
      <c r="E469" s="4"/>
      <c r="F469" s="4"/>
      <c r="G469" s="4"/>
      <c r="H469" s="4"/>
      <c r="I469" s="4"/>
      <c r="J469" s="57" t="s">
        <v>1270</v>
      </c>
      <c r="L469" s="55"/>
    </row>
    <row r="470" spans="1:12" s="17" customFormat="1" ht="18.75" hidden="1">
      <c r="A470" s="4"/>
      <c r="B470" s="498" t="str">
        <f>CONCATENATE('加盟校情報&amp;大会設定'!$G$5,'加盟校情報&amp;大会設定'!$H$5,'加盟校情報&amp;大会設定'!$I$5,'加盟校情報&amp;大会設定'!$J$5,)&amp;"　女子4×400mR"</f>
        <v>第45回東海学生陸上競技秋季選手権大会　女子4×400mR</v>
      </c>
      <c r="C470" s="499"/>
      <c r="D470" s="499"/>
      <c r="E470" s="499"/>
      <c r="F470" s="499"/>
      <c r="G470" s="499"/>
      <c r="H470" s="499"/>
      <c r="I470" s="500"/>
      <c r="J470" s="53"/>
      <c r="L470" s="55"/>
    </row>
    <row r="471" spans="1:12" s="17" customFormat="1" ht="19.5" hidden="1" thickBot="1">
      <c r="A471" s="4"/>
      <c r="B471" s="501"/>
      <c r="C471" s="502"/>
      <c r="D471" s="502"/>
      <c r="E471" s="502"/>
      <c r="F471" s="502"/>
      <c r="G471" s="502"/>
      <c r="H471" s="502"/>
      <c r="I471" s="503"/>
      <c r="J471" s="53"/>
      <c r="L471" s="55"/>
    </row>
    <row r="472" spans="1:12" s="17" customFormat="1" ht="18.75" hidden="1">
      <c r="A472" s="4"/>
      <c r="B472" s="408" t="s">
        <v>1243</v>
      </c>
      <c r="C472" s="409"/>
      <c r="D472" s="446" t="str">
        <f>IF(基本情報登録!$D$6&gt;0,基本情報登録!$D$6,"")</f>
        <v/>
      </c>
      <c r="E472" s="447"/>
      <c r="F472" s="447"/>
      <c r="G472" s="447"/>
      <c r="H472" s="448"/>
      <c r="I472" s="58" t="s">
        <v>1277</v>
      </c>
      <c r="J472" s="53"/>
      <c r="L472" s="55"/>
    </row>
    <row r="473" spans="1:12" s="17" customFormat="1" ht="18.75" hidden="1">
      <c r="A473" s="4"/>
      <c r="B473" s="415" t="s">
        <v>1</v>
      </c>
      <c r="C473" s="416"/>
      <c r="D473" s="451" t="str">
        <f>IF(基本情報登録!$D$8&gt;0,基本情報登録!$D$8,"")</f>
        <v/>
      </c>
      <c r="E473" s="452"/>
      <c r="F473" s="452"/>
      <c r="G473" s="452"/>
      <c r="H473" s="453"/>
      <c r="I473" s="449"/>
      <c r="J473" s="53"/>
      <c r="L473" s="55"/>
    </row>
    <row r="474" spans="1:12" s="17" customFormat="1" ht="19.5" hidden="1" thickBot="1">
      <c r="A474" s="4"/>
      <c r="B474" s="425"/>
      <c r="C474" s="426"/>
      <c r="D474" s="454"/>
      <c r="E474" s="455"/>
      <c r="F474" s="455"/>
      <c r="G474" s="455"/>
      <c r="H474" s="456"/>
      <c r="I474" s="450"/>
      <c r="J474" s="53"/>
      <c r="L474" s="55"/>
    </row>
    <row r="475" spans="1:12" s="17" customFormat="1" ht="18.75" hidden="1">
      <c r="A475" s="4"/>
      <c r="B475" s="408" t="s">
        <v>6406</v>
      </c>
      <c r="C475" s="409"/>
      <c r="D475" s="410"/>
      <c r="E475" s="411"/>
      <c r="F475" s="411"/>
      <c r="G475" s="411"/>
      <c r="H475" s="411"/>
      <c r="I475" s="412"/>
      <c r="J475" s="53"/>
      <c r="L475" s="55"/>
    </row>
    <row r="476" spans="1:12" s="17" customFormat="1" ht="18.75" hidden="1">
      <c r="A476" s="4"/>
      <c r="B476" s="43"/>
      <c r="C476" s="44"/>
      <c r="D476" s="45"/>
      <c r="E476" s="413" t="str">
        <f>TEXT(D475,"00000")</f>
        <v>00000</v>
      </c>
      <c r="F476" s="413"/>
      <c r="G476" s="413"/>
      <c r="H476" s="413"/>
      <c r="I476" s="414"/>
      <c r="J476" s="53"/>
      <c r="L476" s="55"/>
    </row>
    <row r="477" spans="1:12" s="17" customFormat="1" ht="18.75" hidden="1">
      <c r="A477" s="4"/>
      <c r="B477" s="415" t="s">
        <v>26</v>
      </c>
      <c r="C477" s="416"/>
      <c r="D477" s="419"/>
      <c r="E477" s="420"/>
      <c r="F477" s="420"/>
      <c r="G477" s="420"/>
      <c r="H477" s="420"/>
      <c r="I477" s="421"/>
      <c r="J477" s="53"/>
      <c r="L477" s="55"/>
    </row>
    <row r="478" spans="1:12" s="17" customFormat="1" ht="18.75" hidden="1">
      <c r="A478" s="4"/>
      <c r="B478" s="417"/>
      <c r="C478" s="418"/>
      <c r="D478" s="422"/>
      <c r="E478" s="423"/>
      <c r="F478" s="423"/>
      <c r="G478" s="423"/>
      <c r="H478" s="423"/>
      <c r="I478" s="424"/>
      <c r="J478" s="53"/>
      <c r="L478" s="55"/>
    </row>
    <row r="479" spans="1:12" s="17" customFormat="1" ht="19.5" hidden="1" thickBot="1">
      <c r="A479" s="4"/>
      <c r="B479" s="482" t="s">
        <v>1235</v>
      </c>
      <c r="C479" s="483"/>
      <c r="D479" s="484"/>
      <c r="E479" s="485"/>
      <c r="F479" s="485"/>
      <c r="G479" s="485"/>
      <c r="H479" s="485"/>
      <c r="I479" s="486"/>
      <c r="J479" s="53"/>
      <c r="L479" s="55"/>
    </row>
    <row r="480" spans="1:12" s="17" customFormat="1" ht="18.75" hidden="1">
      <c r="A480" s="4"/>
      <c r="B480" s="471" t="s">
        <v>1236</v>
      </c>
      <c r="C480" s="472"/>
      <c r="D480" s="472"/>
      <c r="E480" s="472"/>
      <c r="F480" s="472"/>
      <c r="G480" s="472"/>
      <c r="H480" s="472"/>
      <c r="I480" s="473"/>
      <c r="J480" s="53"/>
      <c r="L480" s="55"/>
    </row>
    <row r="481" spans="1:12" s="17" customFormat="1" ht="19.5" hidden="1" thickBot="1">
      <c r="A481" s="4"/>
      <c r="B481" s="46" t="s">
        <v>1240</v>
      </c>
      <c r="C481" s="47" t="s">
        <v>16</v>
      </c>
      <c r="D481" s="47" t="s">
        <v>1241</v>
      </c>
      <c r="E481" s="474" t="s">
        <v>1237</v>
      </c>
      <c r="F481" s="475"/>
      <c r="G481" s="47" t="s">
        <v>1242</v>
      </c>
      <c r="H481" s="47" t="s">
        <v>47</v>
      </c>
      <c r="I481" s="48" t="s">
        <v>1238</v>
      </c>
      <c r="J481" s="53"/>
      <c r="L481" s="55"/>
    </row>
    <row r="482" spans="1:12" s="17" customFormat="1" ht="19.5" hidden="1" thickTop="1">
      <c r="A482" s="4"/>
      <c r="B482" s="476">
        <v>1</v>
      </c>
      <c r="C482" s="477"/>
      <c r="D482" s="477" t="str">
        <f>IF(C482&gt;0,VLOOKUP(C482,女子登録情報!$A$2:$H$2000,2,0),"")</f>
        <v/>
      </c>
      <c r="E482" s="478" t="str">
        <f>IF(C482&gt;0,VLOOKUP(C482,女子登録情報!$A$2:$H$2000,3,0),"")</f>
        <v/>
      </c>
      <c r="F482" s="479"/>
      <c r="G482" s="477" t="str">
        <f>IF(C482&gt;0,VLOOKUP(C482,女子登録情報!$A$2:$H$2000,4,0),"")</f>
        <v/>
      </c>
      <c r="H482" s="477" t="str">
        <f>IF(C482&gt;0,VLOOKUP(C482,女子登録情報!$A$2:$H$2000,8,0),"")</f>
        <v/>
      </c>
      <c r="I482" s="481" t="str">
        <f>IF(C482&gt;0,VLOOKUP(C482,女子登録情報!$A$2:$H$2000,5,0),"")</f>
        <v/>
      </c>
      <c r="J482" s="53"/>
      <c r="L482" s="55"/>
    </row>
    <row r="483" spans="1:12" s="17" customFormat="1" ht="18.75" hidden="1">
      <c r="A483" s="4"/>
      <c r="B483" s="444"/>
      <c r="C483" s="439"/>
      <c r="D483" s="439"/>
      <c r="E483" s="422"/>
      <c r="F483" s="480"/>
      <c r="G483" s="439"/>
      <c r="H483" s="439"/>
      <c r="I483" s="427"/>
      <c r="J483" s="53"/>
      <c r="L483" s="55"/>
    </row>
    <row r="484" spans="1:12" s="17" customFormat="1" ht="18.75" hidden="1">
      <c r="A484" s="4"/>
      <c r="B484" s="487">
        <v>2</v>
      </c>
      <c r="C484" s="488"/>
      <c r="D484" s="488" t="str">
        <f>IF(C484,VLOOKUP(C484,女子登録情報!$A$2:$H$2000,2,0),"")</f>
        <v/>
      </c>
      <c r="E484" s="419" t="str">
        <f>IF(C484&gt;0,VLOOKUP(C484,女子登録情報!$A$2:$H$2000,3,0),"")</f>
        <v/>
      </c>
      <c r="F484" s="489"/>
      <c r="G484" s="488" t="str">
        <f>IF(C484&gt;0,VLOOKUP(C484,女子登録情報!$A$2:$H$2000,4,0),"")</f>
        <v/>
      </c>
      <c r="H484" s="488" t="str">
        <f>IF(C484&gt;0,VLOOKUP(C484,女子登録情報!$A$2:$H$2000,8,0),"")</f>
        <v/>
      </c>
      <c r="I484" s="449" t="str">
        <f>IF(C484&gt;0,VLOOKUP(C484,女子登録情報!$A$2:$H$2000,5,0),"")</f>
        <v/>
      </c>
      <c r="J484" s="53"/>
      <c r="L484" s="55"/>
    </row>
    <row r="485" spans="1:12" s="17" customFormat="1" ht="18.75" hidden="1">
      <c r="A485" s="4"/>
      <c r="B485" s="444"/>
      <c r="C485" s="439"/>
      <c r="D485" s="439"/>
      <c r="E485" s="422"/>
      <c r="F485" s="480"/>
      <c r="G485" s="439"/>
      <c r="H485" s="439"/>
      <c r="I485" s="427"/>
      <c r="J485" s="53"/>
      <c r="L485" s="55"/>
    </row>
    <row r="486" spans="1:12" s="17" customFormat="1" ht="18.75" hidden="1">
      <c r="A486" s="4"/>
      <c r="B486" s="487">
        <v>3</v>
      </c>
      <c r="C486" s="488"/>
      <c r="D486" s="488" t="str">
        <f>IF(C486,VLOOKUP(C486,女子登録情報!$A$2:$H$2000,2,0),"")</f>
        <v/>
      </c>
      <c r="E486" s="419" t="str">
        <f>IF(C486&gt;0,VLOOKUP(C486,女子登録情報!$A$2:$H$2000,3,0),"")</f>
        <v/>
      </c>
      <c r="F486" s="489"/>
      <c r="G486" s="488" t="str">
        <f>IF(C486&gt;0,VLOOKUP(C486,女子登録情報!$A$2:$H$2000,4,0),"")</f>
        <v/>
      </c>
      <c r="H486" s="488" t="str">
        <f>IF(C486&gt;0,VLOOKUP(C486,女子登録情報!$A$2:$H$2000,8,0),"")</f>
        <v/>
      </c>
      <c r="I486" s="449" t="str">
        <f>IF(C486&gt;0,VLOOKUP(C486,女子登録情報!$A$2:$H$2000,5,0),"")</f>
        <v/>
      </c>
      <c r="J486" s="53"/>
      <c r="L486" s="55"/>
    </row>
    <row r="487" spans="1:12" s="17" customFormat="1" ht="18.75" hidden="1">
      <c r="A487" s="4"/>
      <c r="B487" s="444"/>
      <c r="C487" s="439"/>
      <c r="D487" s="439"/>
      <c r="E487" s="422"/>
      <c r="F487" s="480"/>
      <c r="G487" s="439"/>
      <c r="H487" s="439"/>
      <c r="I487" s="427"/>
      <c r="J487" s="53"/>
      <c r="L487" s="55"/>
    </row>
    <row r="488" spans="1:12" s="17" customFormat="1" ht="18.75" hidden="1">
      <c r="A488" s="4"/>
      <c r="B488" s="487">
        <v>4</v>
      </c>
      <c r="C488" s="488"/>
      <c r="D488" s="488" t="str">
        <f>IF(C488,VLOOKUP(C488,女子登録情報!$A$2:$H$2000,2,0),"")</f>
        <v/>
      </c>
      <c r="E488" s="419" t="str">
        <f>IF(C488&gt;0,VLOOKUP(C488,女子登録情報!$A$2:$H$2000,3,0),"")</f>
        <v/>
      </c>
      <c r="F488" s="489"/>
      <c r="G488" s="488" t="str">
        <f>IF(C488&gt;0,VLOOKUP(C488,女子登録情報!$A$2:$H$2000,4,0),"")</f>
        <v/>
      </c>
      <c r="H488" s="488" t="str">
        <f>IF(C488&gt;0,VLOOKUP(C488,女子登録情報!$A$2:$H$2000,8,0),"")</f>
        <v/>
      </c>
      <c r="I488" s="449" t="str">
        <f>IF(C488&gt;0,VLOOKUP(C488,女子登録情報!$A$2:$H$2000,5,0),"")</f>
        <v/>
      </c>
      <c r="J488" s="53"/>
      <c r="L488" s="55"/>
    </row>
    <row r="489" spans="1:12" s="17" customFormat="1" ht="18.75" hidden="1">
      <c r="A489" s="4"/>
      <c r="B489" s="444"/>
      <c r="C489" s="439"/>
      <c r="D489" s="439"/>
      <c r="E489" s="422"/>
      <c r="F489" s="480"/>
      <c r="G489" s="439"/>
      <c r="H489" s="439"/>
      <c r="I489" s="427"/>
      <c r="J489" s="53"/>
      <c r="L489" s="55"/>
    </row>
    <row r="490" spans="1:12" s="17" customFormat="1" ht="18.75" hidden="1">
      <c r="A490" s="4"/>
      <c r="B490" s="487">
        <v>5</v>
      </c>
      <c r="C490" s="488"/>
      <c r="D490" s="488" t="str">
        <f>IF(C490,VLOOKUP(C490,女子登録情報!$A$2:$H$2000,2,0),"")</f>
        <v/>
      </c>
      <c r="E490" s="419" t="str">
        <f>IF(C490&gt;0,VLOOKUP(C490,女子登録情報!$A$2:$H$2000,3,0),"")</f>
        <v/>
      </c>
      <c r="F490" s="489"/>
      <c r="G490" s="488" t="str">
        <f>IF(C490&gt;0,VLOOKUP(C490,女子登録情報!$A$2:$H$2000,4,0),"")</f>
        <v/>
      </c>
      <c r="H490" s="488" t="str">
        <f>IF(C490&gt;0,VLOOKUP(C490,女子登録情報!$A$2:$H$2000,8,0),"")</f>
        <v/>
      </c>
      <c r="I490" s="449" t="str">
        <f>IF(C490&gt;0,VLOOKUP(C490,女子登録情報!$A$2:$H$2000,5,0),"")</f>
        <v/>
      </c>
      <c r="J490" s="53"/>
      <c r="L490" s="55"/>
    </row>
    <row r="491" spans="1:12" s="17" customFormat="1" ht="18.75" hidden="1">
      <c r="A491" s="4"/>
      <c r="B491" s="444"/>
      <c r="C491" s="439"/>
      <c r="D491" s="439"/>
      <c r="E491" s="422"/>
      <c r="F491" s="480"/>
      <c r="G491" s="439"/>
      <c r="H491" s="439"/>
      <c r="I491" s="427"/>
      <c r="J491" s="53"/>
      <c r="L491" s="55"/>
    </row>
    <row r="492" spans="1:12" s="17" customFormat="1" ht="18.75" hidden="1">
      <c r="A492" s="4"/>
      <c r="B492" s="487">
        <v>6</v>
      </c>
      <c r="C492" s="488"/>
      <c r="D492" s="488" t="str">
        <f>IF(C492,VLOOKUP(C492,女子登録情報!$A$2:$H$2000,2,0),"")</f>
        <v/>
      </c>
      <c r="E492" s="419" t="str">
        <f>IF(C492&gt;0,VLOOKUP(C492,女子登録情報!$A$2:$H$2000,3,0),"")</f>
        <v/>
      </c>
      <c r="F492" s="489"/>
      <c r="G492" s="488" t="str">
        <f>IF(C492&gt;0,VLOOKUP(C492,女子登録情報!$A$2:$H$2000,4,0),"")</f>
        <v/>
      </c>
      <c r="H492" s="488" t="str">
        <f>IF(C492&gt;0,VLOOKUP(C492,女子登録情報!$A$2:$H$2000,8,0),"")</f>
        <v/>
      </c>
      <c r="I492" s="449" t="str">
        <f>IF(C492&gt;0,VLOOKUP(C492,女子登録情報!$A$2:$H$2000,5,0),"")</f>
        <v/>
      </c>
      <c r="J492" s="53"/>
      <c r="L492" s="55"/>
    </row>
    <row r="493" spans="1:12" s="17" customFormat="1" ht="19.5" hidden="1" thickBot="1">
      <c r="A493" s="4"/>
      <c r="B493" s="490"/>
      <c r="C493" s="470"/>
      <c r="D493" s="470"/>
      <c r="E493" s="491"/>
      <c r="F493" s="492"/>
      <c r="G493" s="470"/>
      <c r="H493" s="470"/>
      <c r="I493" s="450"/>
      <c r="J493" s="53"/>
      <c r="L493" s="55"/>
    </row>
    <row r="494" spans="1:12" s="17" customFormat="1" ht="18.75" hidden="1">
      <c r="A494" s="4"/>
      <c r="B494" s="460" t="s">
        <v>1239</v>
      </c>
      <c r="C494" s="461"/>
      <c r="D494" s="461"/>
      <c r="E494" s="461"/>
      <c r="F494" s="461"/>
      <c r="G494" s="461"/>
      <c r="H494" s="461"/>
      <c r="I494" s="462"/>
      <c r="J494" s="53"/>
      <c r="L494" s="55"/>
    </row>
    <row r="495" spans="1:12" s="17" customFormat="1" ht="18.75" hidden="1">
      <c r="A495" s="4"/>
      <c r="B495" s="463"/>
      <c r="C495" s="464"/>
      <c r="D495" s="464"/>
      <c r="E495" s="464"/>
      <c r="F495" s="464"/>
      <c r="G495" s="464"/>
      <c r="H495" s="464"/>
      <c r="I495" s="465"/>
      <c r="J495" s="53"/>
      <c r="L495" s="55"/>
    </row>
    <row r="496" spans="1:12" s="17" customFormat="1" ht="19.5" hidden="1" thickBot="1">
      <c r="A496" s="4"/>
      <c r="B496" s="466"/>
      <c r="C496" s="467"/>
      <c r="D496" s="467"/>
      <c r="E496" s="467"/>
      <c r="F496" s="467"/>
      <c r="G496" s="467"/>
      <c r="H496" s="467"/>
      <c r="I496" s="468"/>
      <c r="J496" s="53"/>
      <c r="L496" s="55"/>
    </row>
    <row r="497" spans="1:12" s="17" customFormat="1" ht="18.75" hidden="1">
      <c r="A497" s="54"/>
      <c r="B497" s="54"/>
      <c r="C497" s="54"/>
      <c r="D497" s="54"/>
      <c r="E497" s="54"/>
      <c r="F497" s="54"/>
      <c r="G497" s="54"/>
      <c r="H497" s="54"/>
      <c r="I497" s="54"/>
      <c r="J497" s="59"/>
      <c r="L497" s="55"/>
    </row>
    <row r="498" spans="1:12" s="17" customFormat="1" ht="19.5" hidden="1" thickBot="1">
      <c r="A498" s="4"/>
      <c r="B498" s="4"/>
      <c r="C498" s="4"/>
      <c r="D498" s="4"/>
      <c r="E498" s="4"/>
      <c r="F498" s="4"/>
      <c r="G498" s="4"/>
      <c r="H498" s="4"/>
      <c r="I498" s="4"/>
      <c r="J498" s="57" t="s">
        <v>1271</v>
      </c>
      <c r="L498" s="55"/>
    </row>
    <row r="499" spans="1:12" s="17" customFormat="1" ht="18.75" hidden="1">
      <c r="A499" s="4"/>
      <c r="B499" s="498" t="str">
        <f>CONCATENATE('加盟校情報&amp;大会設定'!$G$5,'加盟校情報&amp;大会設定'!$H$5,'加盟校情報&amp;大会設定'!$I$5,'加盟校情報&amp;大会設定'!$J$5,)&amp;"　女子4×400mR"</f>
        <v>第45回東海学生陸上競技秋季選手権大会　女子4×400mR</v>
      </c>
      <c r="C499" s="499"/>
      <c r="D499" s="499"/>
      <c r="E499" s="499"/>
      <c r="F499" s="499"/>
      <c r="G499" s="499"/>
      <c r="H499" s="499"/>
      <c r="I499" s="500"/>
      <c r="J499" s="53"/>
      <c r="L499" s="55"/>
    </row>
    <row r="500" spans="1:12" s="17" customFormat="1" ht="19.5" hidden="1" thickBot="1">
      <c r="A500" s="4"/>
      <c r="B500" s="501"/>
      <c r="C500" s="502"/>
      <c r="D500" s="502"/>
      <c r="E500" s="502"/>
      <c r="F500" s="502"/>
      <c r="G500" s="502"/>
      <c r="H500" s="502"/>
      <c r="I500" s="503"/>
      <c r="J500" s="53"/>
      <c r="L500" s="55"/>
    </row>
    <row r="501" spans="1:12" s="17" customFormat="1" ht="18.75" hidden="1">
      <c r="A501" s="4"/>
      <c r="B501" s="408" t="s">
        <v>1243</v>
      </c>
      <c r="C501" s="409"/>
      <c r="D501" s="446" t="str">
        <f>IF(基本情報登録!$D$6&gt;0,基本情報登録!$D$6,"")</f>
        <v/>
      </c>
      <c r="E501" s="447"/>
      <c r="F501" s="447"/>
      <c r="G501" s="447"/>
      <c r="H501" s="448"/>
      <c r="I501" s="58" t="s">
        <v>1277</v>
      </c>
      <c r="J501" s="53"/>
      <c r="L501" s="55"/>
    </row>
    <row r="502" spans="1:12" s="17" customFormat="1" ht="18.75" hidden="1">
      <c r="A502" s="4"/>
      <c r="B502" s="415" t="s">
        <v>1</v>
      </c>
      <c r="C502" s="416"/>
      <c r="D502" s="451" t="str">
        <f>IF(基本情報登録!$D$8&gt;0,基本情報登録!$D$8,"")</f>
        <v/>
      </c>
      <c r="E502" s="452"/>
      <c r="F502" s="452"/>
      <c r="G502" s="452"/>
      <c r="H502" s="453"/>
      <c r="I502" s="449"/>
      <c r="J502" s="53"/>
      <c r="L502" s="55"/>
    </row>
    <row r="503" spans="1:12" s="17" customFormat="1" ht="19.5" hidden="1" thickBot="1">
      <c r="A503" s="4"/>
      <c r="B503" s="425"/>
      <c r="C503" s="426"/>
      <c r="D503" s="454"/>
      <c r="E503" s="455"/>
      <c r="F503" s="455"/>
      <c r="G503" s="455"/>
      <c r="H503" s="456"/>
      <c r="I503" s="450"/>
      <c r="J503" s="53"/>
      <c r="L503" s="55"/>
    </row>
    <row r="504" spans="1:12" s="17" customFormat="1" ht="18.75" hidden="1">
      <c r="A504" s="4"/>
      <c r="B504" s="408" t="s">
        <v>6406</v>
      </c>
      <c r="C504" s="409"/>
      <c r="D504" s="410"/>
      <c r="E504" s="411"/>
      <c r="F504" s="411"/>
      <c r="G504" s="411"/>
      <c r="H504" s="411"/>
      <c r="I504" s="412"/>
      <c r="J504" s="53"/>
      <c r="L504" s="55"/>
    </row>
    <row r="505" spans="1:12" s="17" customFormat="1" ht="18.75" hidden="1">
      <c r="A505" s="4"/>
      <c r="B505" s="43"/>
      <c r="C505" s="44"/>
      <c r="D505" s="45"/>
      <c r="E505" s="413" t="str">
        <f>TEXT(D504,"00000")</f>
        <v>00000</v>
      </c>
      <c r="F505" s="413"/>
      <c r="G505" s="413"/>
      <c r="H505" s="413"/>
      <c r="I505" s="414"/>
      <c r="J505" s="53"/>
      <c r="L505" s="55"/>
    </row>
    <row r="506" spans="1:12" s="17" customFormat="1" ht="18.75" hidden="1">
      <c r="A506" s="4"/>
      <c r="B506" s="415" t="s">
        <v>26</v>
      </c>
      <c r="C506" s="416"/>
      <c r="D506" s="419"/>
      <c r="E506" s="420"/>
      <c r="F506" s="420"/>
      <c r="G506" s="420"/>
      <c r="H506" s="420"/>
      <c r="I506" s="421"/>
      <c r="J506" s="53"/>
      <c r="L506" s="55"/>
    </row>
    <row r="507" spans="1:12" s="17" customFormat="1" ht="18.75" hidden="1">
      <c r="A507" s="4"/>
      <c r="B507" s="417"/>
      <c r="C507" s="418"/>
      <c r="D507" s="422"/>
      <c r="E507" s="423"/>
      <c r="F507" s="423"/>
      <c r="G507" s="423"/>
      <c r="H507" s="423"/>
      <c r="I507" s="424"/>
      <c r="J507" s="53"/>
      <c r="L507" s="55"/>
    </row>
    <row r="508" spans="1:12" s="17" customFormat="1" ht="19.5" hidden="1" thickBot="1">
      <c r="A508" s="4"/>
      <c r="B508" s="482" t="s">
        <v>1235</v>
      </c>
      <c r="C508" s="483"/>
      <c r="D508" s="484"/>
      <c r="E508" s="485"/>
      <c r="F508" s="485"/>
      <c r="G508" s="485"/>
      <c r="H508" s="485"/>
      <c r="I508" s="486"/>
      <c r="J508" s="53"/>
      <c r="L508" s="55"/>
    </row>
    <row r="509" spans="1:12" s="17" customFormat="1" ht="18.75" hidden="1">
      <c r="A509" s="4"/>
      <c r="B509" s="471" t="s">
        <v>1236</v>
      </c>
      <c r="C509" s="472"/>
      <c r="D509" s="472"/>
      <c r="E509" s="472"/>
      <c r="F509" s="472"/>
      <c r="G509" s="472"/>
      <c r="H509" s="472"/>
      <c r="I509" s="473"/>
      <c r="J509" s="53"/>
      <c r="L509" s="55"/>
    </row>
    <row r="510" spans="1:12" s="17" customFormat="1" ht="19.5" hidden="1" thickBot="1">
      <c r="A510" s="4"/>
      <c r="B510" s="46" t="s">
        <v>1240</v>
      </c>
      <c r="C510" s="47" t="s">
        <v>16</v>
      </c>
      <c r="D510" s="47" t="s">
        <v>1241</v>
      </c>
      <c r="E510" s="474" t="s">
        <v>1237</v>
      </c>
      <c r="F510" s="475"/>
      <c r="G510" s="47" t="s">
        <v>1242</v>
      </c>
      <c r="H510" s="47" t="s">
        <v>47</v>
      </c>
      <c r="I510" s="48" t="s">
        <v>1238</v>
      </c>
      <c r="J510" s="53"/>
      <c r="L510" s="55"/>
    </row>
    <row r="511" spans="1:12" s="17" customFormat="1" ht="19.5" hidden="1" thickTop="1">
      <c r="A511" s="4"/>
      <c r="B511" s="476">
        <v>1</v>
      </c>
      <c r="C511" s="477"/>
      <c r="D511" s="477" t="str">
        <f>IF(C511&gt;0,VLOOKUP(C511,女子登録情報!$A$2:$H$2000,2,0),"")</f>
        <v/>
      </c>
      <c r="E511" s="478" t="str">
        <f>IF(C511&gt;0,VLOOKUP(C511,女子登録情報!$A$2:$H$2000,3,0),"")</f>
        <v/>
      </c>
      <c r="F511" s="479"/>
      <c r="G511" s="477" t="str">
        <f>IF(C511&gt;0,VLOOKUP(C511,女子登録情報!$A$2:$H$2000,4,0),"")</f>
        <v/>
      </c>
      <c r="H511" s="477" t="str">
        <f>IF(C511&gt;0,VLOOKUP(C511,女子登録情報!$A$2:$H$2000,8,0),"")</f>
        <v/>
      </c>
      <c r="I511" s="481" t="str">
        <f>IF(C511&gt;0,VLOOKUP(C511,女子登録情報!$A$2:$H$2000,5,0),"")</f>
        <v/>
      </c>
      <c r="J511" s="53"/>
      <c r="L511" s="55"/>
    </row>
    <row r="512" spans="1:12" s="17" customFormat="1" ht="18.75" hidden="1">
      <c r="A512" s="4"/>
      <c r="B512" s="444"/>
      <c r="C512" s="439"/>
      <c r="D512" s="439"/>
      <c r="E512" s="422"/>
      <c r="F512" s="480"/>
      <c r="G512" s="439"/>
      <c r="H512" s="439"/>
      <c r="I512" s="427"/>
      <c r="J512" s="53"/>
      <c r="L512" s="55"/>
    </row>
    <row r="513" spans="1:12" s="17" customFormat="1" ht="18.75" hidden="1">
      <c r="A513" s="4"/>
      <c r="B513" s="487">
        <v>2</v>
      </c>
      <c r="C513" s="488"/>
      <c r="D513" s="488" t="str">
        <f>IF(C513,VLOOKUP(C513,女子登録情報!$A$2:$H$2000,2,0),"")</f>
        <v/>
      </c>
      <c r="E513" s="419" t="str">
        <f>IF(C513&gt;0,VLOOKUP(C513,女子登録情報!$A$2:$H$2000,3,0),"")</f>
        <v/>
      </c>
      <c r="F513" s="489"/>
      <c r="G513" s="488" t="str">
        <f>IF(C513&gt;0,VLOOKUP(C513,女子登録情報!$A$2:$H$2000,4,0),"")</f>
        <v/>
      </c>
      <c r="H513" s="488" t="str">
        <f>IF(C513&gt;0,VLOOKUP(C513,女子登録情報!$A$2:$H$2000,8,0),"")</f>
        <v/>
      </c>
      <c r="I513" s="449" t="str">
        <f>IF(C513&gt;0,VLOOKUP(C513,女子登録情報!$A$2:$H$2000,5,0),"")</f>
        <v/>
      </c>
      <c r="J513" s="53"/>
      <c r="L513" s="55"/>
    </row>
    <row r="514" spans="1:12" s="17" customFormat="1" ht="18.75" hidden="1">
      <c r="A514" s="4"/>
      <c r="B514" s="444"/>
      <c r="C514" s="439"/>
      <c r="D514" s="439"/>
      <c r="E514" s="422"/>
      <c r="F514" s="480"/>
      <c r="G514" s="439"/>
      <c r="H514" s="439"/>
      <c r="I514" s="427"/>
      <c r="J514" s="53"/>
      <c r="L514" s="55"/>
    </row>
    <row r="515" spans="1:12" s="17" customFormat="1" ht="18.75" hidden="1">
      <c r="A515" s="4"/>
      <c r="B515" s="487">
        <v>3</v>
      </c>
      <c r="C515" s="488"/>
      <c r="D515" s="488" t="str">
        <f>IF(C515,VLOOKUP(C515,女子登録情報!$A$2:$H$2000,2,0),"")</f>
        <v/>
      </c>
      <c r="E515" s="419" t="str">
        <f>IF(C515&gt;0,VLOOKUP(C515,女子登録情報!$A$2:$H$2000,3,0),"")</f>
        <v/>
      </c>
      <c r="F515" s="489"/>
      <c r="G515" s="488" t="str">
        <f>IF(C515&gt;0,VLOOKUP(C515,女子登録情報!$A$2:$H$2000,4,0),"")</f>
        <v/>
      </c>
      <c r="H515" s="488" t="str">
        <f>IF(C515&gt;0,VLOOKUP(C515,女子登録情報!$A$2:$H$2000,8,0),"")</f>
        <v/>
      </c>
      <c r="I515" s="449" t="str">
        <f>IF(C515&gt;0,VLOOKUP(C515,女子登録情報!$A$2:$H$2000,5,0),"")</f>
        <v/>
      </c>
      <c r="J515" s="53"/>
      <c r="L515" s="55"/>
    </row>
    <row r="516" spans="1:12" s="17" customFormat="1" ht="18.75" hidden="1">
      <c r="A516" s="4"/>
      <c r="B516" s="444"/>
      <c r="C516" s="439"/>
      <c r="D516" s="439"/>
      <c r="E516" s="422"/>
      <c r="F516" s="480"/>
      <c r="G516" s="439"/>
      <c r="H516" s="439"/>
      <c r="I516" s="427"/>
      <c r="J516" s="53"/>
      <c r="L516" s="55"/>
    </row>
    <row r="517" spans="1:12" s="17" customFormat="1" ht="18.75" hidden="1">
      <c r="A517" s="4"/>
      <c r="B517" s="487">
        <v>4</v>
      </c>
      <c r="C517" s="488"/>
      <c r="D517" s="488" t="str">
        <f>IF(C517,VLOOKUP(C517,女子登録情報!$A$2:$H$2000,2,0),"")</f>
        <v/>
      </c>
      <c r="E517" s="419" t="str">
        <f>IF(C517&gt;0,VLOOKUP(C517,女子登録情報!$A$2:$H$2000,3,0),"")</f>
        <v/>
      </c>
      <c r="F517" s="489"/>
      <c r="G517" s="488" t="str">
        <f>IF(C517&gt;0,VLOOKUP(C517,女子登録情報!$A$2:$H$2000,4,0),"")</f>
        <v/>
      </c>
      <c r="H517" s="488" t="str">
        <f>IF(C517&gt;0,VLOOKUP(C517,女子登録情報!$A$2:$H$2000,8,0),"")</f>
        <v/>
      </c>
      <c r="I517" s="449" t="str">
        <f>IF(C517&gt;0,VLOOKUP(C517,女子登録情報!$A$2:$H$2000,5,0),"")</f>
        <v/>
      </c>
      <c r="J517" s="53"/>
      <c r="L517" s="55"/>
    </row>
    <row r="518" spans="1:12" s="17" customFormat="1" ht="18.75" hidden="1">
      <c r="A518" s="4"/>
      <c r="B518" s="444"/>
      <c r="C518" s="439"/>
      <c r="D518" s="439"/>
      <c r="E518" s="422"/>
      <c r="F518" s="480"/>
      <c r="G518" s="439"/>
      <c r="H518" s="439"/>
      <c r="I518" s="427"/>
      <c r="J518" s="53"/>
      <c r="L518" s="55"/>
    </row>
    <row r="519" spans="1:12" s="17" customFormat="1" ht="18.75" hidden="1">
      <c r="A519" s="4"/>
      <c r="B519" s="487">
        <v>5</v>
      </c>
      <c r="C519" s="488"/>
      <c r="D519" s="488" t="str">
        <f>IF(C519,VLOOKUP(C519,女子登録情報!$A$2:$H$2000,2,0),"")</f>
        <v/>
      </c>
      <c r="E519" s="419" t="str">
        <f>IF(C519&gt;0,VLOOKUP(C519,女子登録情報!$A$2:$H$2000,3,0),"")</f>
        <v/>
      </c>
      <c r="F519" s="489"/>
      <c r="G519" s="488" t="str">
        <f>IF(C519&gt;0,VLOOKUP(C519,女子登録情報!$A$2:$H$2000,4,0),"")</f>
        <v/>
      </c>
      <c r="H519" s="488" t="str">
        <f>IF(C519&gt;0,VLOOKUP(C519,女子登録情報!$A$2:$H$2000,8,0),"")</f>
        <v/>
      </c>
      <c r="I519" s="449" t="str">
        <f>IF(C519&gt;0,VLOOKUP(C519,女子登録情報!$A$2:$H$2000,5,0),"")</f>
        <v/>
      </c>
      <c r="J519" s="53"/>
      <c r="L519" s="55"/>
    </row>
    <row r="520" spans="1:12" s="17" customFormat="1" ht="18.75" hidden="1">
      <c r="A520" s="4"/>
      <c r="B520" s="444"/>
      <c r="C520" s="439"/>
      <c r="D520" s="439"/>
      <c r="E520" s="422"/>
      <c r="F520" s="480"/>
      <c r="G520" s="439"/>
      <c r="H520" s="439"/>
      <c r="I520" s="427"/>
      <c r="J520" s="53"/>
      <c r="L520" s="55"/>
    </row>
    <row r="521" spans="1:12" s="17" customFormat="1" ht="18.75" hidden="1">
      <c r="A521" s="4"/>
      <c r="B521" s="487">
        <v>6</v>
      </c>
      <c r="C521" s="488"/>
      <c r="D521" s="488" t="str">
        <f>IF(C521,VLOOKUP(C521,女子登録情報!$A$2:$H$2000,2,0),"")</f>
        <v/>
      </c>
      <c r="E521" s="419" t="str">
        <f>IF(C521&gt;0,VLOOKUP(C521,女子登録情報!$A$2:$H$2000,3,0),"")</f>
        <v/>
      </c>
      <c r="F521" s="489"/>
      <c r="G521" s="488" t="str">
        <f>IF(C521&gt;0,VLOOKUP(C521,女子登録情報!$A$2:$H$2000,4,0),"")</f>
        <v/>
      </c>
      <c r="H521" s="488" t="str">
        <f>IF(C521&gt;0,VLOOKUP(C521,女子登録情報!$A$2:$H$2000,8,0),"")</f>
        <v/>
      </c>
      <c r="I521" s="449" t="str">
        <f>IF(C521&gt;0,VLOOKUP(C521,女子登録情報!$A$2:$H$2000,5,0),"")</f>
        <v/>
      </c>
      <c r="J521" s="53"/>
      <c r="L521" s="55"/>
    </row>
    <row r="522" spans="1:12" s="17" customFormat="1" ht="19.5" hidden="1" thickBot="1">
      <c r="A522" s="4"/>
      <c r="B522" s="490"/>
      <c r="C522" s="470"/>
      <c r="D522" s="470"/>
      <c r="E522" s="491"/>
      <c r="F522" s="492"/>
      <c r="G522" s="470"/>
      <c r="H522" s="470"/>
      <c r="I522" s="450"/>
      <c r="J522" s="53"/>
      <c r="L522" s="55"/>
    </row>
    <row r="523" spans="1:12" s="17" customFormat="1" ht="18.75" hidden="1">
      <c r="A523" s="4"/>
      <c r="B523" s="460" t="s">
        <v>1239</v>
      </c>
      <c r="C523" s="461"/>
      <c r="D523" s="461"/>
      <c r="E523" s="461"/>
      <c r="F523" s="461"/>
      <c r="G523" s="461"/>
      <c r="H523" s="461"/>
      <c r="I523" s="462"/>
      <c r="J523" s="53"/>
      <c r="L523" s="55"/>
    </row>
    <row r="524" spans="1:12" s="17" customFormat="1" ht="18.75" hidden="1">
      <c r="A524" s="4"/>
      <c r="B524" s="463"/>
      <c r="C524" s="464"/>
      <c r="D524" s="464"/>
      <c r="E524" s="464"/>
      <c r="F524" s="464"/>
      <c r="G524" s="464"/>
      <c r="H524" s="464"/>
      <c r="I524" s="465"/>
      <c r="J524" s="53"/>
      <c r="L524" s="55"/>
    </row>
    <row r="525" spans="1:12" s="17" customFormat="1" ht="19.5" hidden="1" thickBot="1">
      <c r="A525" s="4"/>
      <c r="B525" s="466"/>
      <c r="C525" s="467"/>
      <c r="D525" s="467"/>
      <c r="E525" s="467"/>
      <c r="F525" s="467"/>
      <c r="G525" s="467"/>
      <c r="H525" s="467"/>
      <c r="I525" s="468"/>
      <c r="J525" s="53"/>
      <c r="L525" s="55"/>
    </row>
    <row r="526" spans="1:12" s="17" customFormat="1" ht="18.75" hidden="1">
      <c r="A526" s="54"/>
      <c r="B526" s="54"/>
      <c r="C526" s="54"/>
      <c r="D526" s="54"/>
      <c r="E526" s="54"/>
      <c r="F526" s="54"/>
      <c r="G526" s="54"/>
      <c r="H526" s="54"/>
      <c r="I526" s="54"/>
      <c r="J526" s="59"/>
      <c r="L526" s="55"/>
    </row>
    <row r="527" spans="1:12" s="17" customFormat="1" ht="19.5" hidden="1" thickBot="1">
      <c r="A527" s="4"/>
      <c r="B527" s="4"/>
      <c r="C527" s="4"/>
      <c r="D527" s="4"/>
      <c r="E527" s="4"/>
      <c r="F527" s="4"/>
      <c r="G527" s="4"/>
      <c r="H527" s="4"/>
      <c r="I527" s="4"/>
      <c r="J527" s="57" t="s">
        <v>1272</v>
      </c>
      <c r="L527" s="55"/>
    </row>
    <row r="528" spans="1:12" s="17" customFormat="1" ht="18.75" hidden="1">
      <c r="A528" s="4"/>
      <c r="B528" s="498" t="str">
        <f>CONCATENATE('加盟校情報&amp;大会設定'!$G$5,'加盟校情報&amp;大会設定'!$H$5,'加盟校情報&amp;大会設定'!$I$5,'加盟校情報&amp;大会設定'!$J$5,)&amp;"　女子4×400mR"</f>
        <v>第45回東海学生陸上競技秋季選手権大会　女子4×400mR</v>
      </c>
      <c r="C528" s="499"/>
      <c r="D528" s="499"/>
      <c r="E528" s="499"/>
      <c r="F528" s="499"/>
      <c r="G528" s="499"/>
      <c r="H528" s="499"/>
      <c r="I528" s="500"/>
      <c r="J528" s="53"/>
      <c r="L528" s="55"/>
    </row>
    <row r="529" spans="1:12" s="17" customFormat="1" ht="19.5" hidden="1" thickBot="1">
      <c r="A529" s="4"/>
      <c r="B529" s="501"/>
      <c r="C529" s="502"/>
      <c r="D529" s="502"/>
      <c r="E529" s="502"/>
      <c r="F529" s="502"/>
      <c r="G529" s="502"/>
      <c r="H529" s="502"/>
      <c r="I529" s="503"/>
      <c r="J529" s="53"/>
      <c r="L529" s="55"/>
    </row>
    <row r="530" spans="1:12" s="17" customFormat="1" ht="18.75" hidden="1">
      <c r="A530" s="4"/>
      <c r="B530" s="408" t="s">
        <v>1243</v>
      </c>
      <c r="C530" s="409"/>
      <c r="D530" s="446" t="str">
        <f>IF(基本情報登録!$D$6&gt;0,基本情報登録!$D$6,"")</f>
        <v/>
      </c>
      <c r="E530" s="447"/>
      <c r="F530" s="447"/>
      <c r="G530" s="447"/>
      <c r="H530" s="448"/>
      <c r="I530" s="58" t="s">
        <v>1277</v>
      </c>
      <c r="J530" s="53"/>
      <c r="L530" s="55"/>
    </row>
    <row r="531" spans="1:12" s="17" customFormat="1" ht="18.75" hidden="1">
      <c r="A531" s="4"/>
      <c r="B531" s="415" t="s">
        <v>1</v>
      </c>
      <c r="C531" s="416"/>
      <c r="D531" s="451" t="str">
        <f>IF(基本情報登録!$D$8&gt;0,基本情報登録!$D$8,"")</f>
        <v/>
      </c>
      <c r="E531" s="452"/>
      <c r="F531" s="452"/>
      <c r="G531" s="452"/>
      <c r="H531" s="453"/>
      <c r="I531" s="449"/>
      <c r="J531" s="53"/>
      <c r="L531" s="55"/>
    </row>
    <row r="532" spans="1:12" s="17" customFormat="1" ht="19.5" hidden="1" thickBot="1">
      <c r="A532" s="4"/>
      <c r="B532" s="425"/>
      <c r="C532" s="426"/>
      <c r="D532" s="454"/>
      <c r="E532" s="455"/>
      <c r="F532" s="455"/>
      <c r="G532" s="455"/>
      <c r="H532" s="456"/>
      <c r="I532" s="450"/>
      <c r="J532" s="53"/>
      <c r="L532" s="55"/>
    </row>
    <row r="533" spans="1:12" s="17" customFormat="1" ht="18.75" hidden="1">
      <c r="A533" s="4"/>
      <c r="B533" s="408" t="s">
        <v>6406</v>
      </c>
      <c r="C533" s="409"/>
      <c r="D533" s="410"/>
      <c r="E533" s="411"/>
      <c r="F533" s="411"/>
      <c r="G533" s="411"/>
      <c r="H533" s="411"/>
      <c r="I533" s="412"/>
      <c r="J533" s="53"/>
      <c r="L533" s="55"/>
    </row>
    <row r="534" spans="1:12" s="17" customFormat="1" ht="18.75" hidden="1">
      <c r="A534" s="4"/>
      <c r="B534" s="43"/>
      <c r="C534" s="44"/>
      <c r="D534" s="45"/>
      <c r="E534" s="413" t="str">
        <f>TEXT(D533,"00000")</f>
        <v>00000</v>
      </c>
      <c r="F534" s="413"/>
      <c r="G534" s="413"/>
      <c r="H534" s="413"/>
      <c r="I534" s="414"/>
      <c r="J534" s="53"/>
      <c r="L534" s="55"/>
    </row>
    <row r="535" spans="1:12" s="17" customFormat="1" ht="18.75" hidden="1">
      <c r="A535" s="4"/>
      <c r="B535" s="415" t="s">
        <v>26</v>
      </c>
      <c r="C535" s="416"/>
      <c r="D535" s="419"/>
      <c r="E535" s="420"/>
      <c r="F535" s="420"/>
      <c r="G535" s="420"/>
      <c r="H535" s="420"/>
      <c r="I535" s="421"/>
      <c r="J535" s="53"/>
      <c r="L535" s="55"/>
    </row>
    <row r="536" spans="1:12" s="17" customFormat="1" ht="18.75" hidden="1">
      <c r="A536" s="4"/>
      <c r="B536" s="417"/>
      <c r="C536" s="418"/>
      <c r="D536" s="422"/>
      <c r="E536" s="423"/>
      <c r="F536" s="423"/>
      <c r="G536" s="423"/>
      <c r="H536" s="423"/>
      <c r="I536" s="424"/>
      <c r="J536" s="53"/>
      <c r="L536" s="55"/>
    </row>
    <row r="537" spans="1:12" s="17" customFormat="1" ht="19.5" hidden="1" thickBot="1">
      <c r="A537" s="4"/>
      <c r="B537" s="482" t="s">
        <v>1235</v>
      </c>
      <c r="C537" s="483"/>
      <c r="D537" s="484"/>
      <c r="E537" s="485"/>
      <c r="F537" s="485"/>
      <c r="G537" s="485"/>
      <c r="H537" s="485"/>
      <c r="I537" s="486"/>
      <c r="J537" s="53"/>
      <c r="L537" s="55"/>
    </row>
    <row r="538" spans="1:12" s="17" customFormat="1" ht="18.75" hidden="1">
      <c r="A538" s="4"/>
      <c r="B538" s="471" t="s">
        <v>1236</v>
      </c>
      <c r="C538" s="472"/>
      <c r="D538" s="472"/>
      <c r="E538" s="472"/>
      <c r="F538" s="472"/>
      <c r="G538" s="472"/>
      <c r="H538" s="472"/>
      <c r="I538" s="473"/>
      <c r="J538" s="53"/>
      <c r="L538" s="55"/>
    </row>
    <row r="539" spans="1:12" s="17" customFormat="1" ht="19.5" hidden="1" thickBot="1">
      <c r="A539" s="4"/>
      <c r="B539" s="46" t="s">
        <v>1240</v>
      </c>
      <c r="C539" s="47" t="s">
        <v>16</v>
      </c>
      <c r="D539" s="47" t="s">
        <v>1241</v>
      </c>
      <c r="E539" s="474" t="s">
        <v>1237</v>
      </c>
      <c r="F539" s="475"/>
      <c r="G539" s="47" t="s">
        <v>1242</v>
      </c>
      <c r="H539" s="47" t="s">
        <v>47</v>
      </c>
      <c r="I539" s="48" t="s">
        <v>1238</v>
      </c>
      <c r="J539" s="53"/>
      <c r="L539" s="55"/>
    </row>
    <row r="540" spans="1:12" s="17" customFormat="1" ht="19.5" hidden="1" thickTop="1">
      <c r="A540" s="4"/>
      <c r="B540" s="476">
        <v>1</v>
      </c>
      <c r="C540" s="477"/>
      <c r="D540" s="477" t="str">
        <f>IF(C540&gt;0,VLOOKUP(C540,女子登録情報!$A$2:$H$2000,2,0),"")</f>
        <v/>
      </c>
      <c r="E540" s="478" t="str">
        <f>IF(C540&gt;0,VLOOKUP(C540,女子登録情報!$A$2:$H$2000,3,0),"")</f>
        <v/>
      </c>
      <c r="F540" s="479"/>
      <c r="G540" s="477" t="str">
        <f>IF(C540&gt;0,VLOOKUP(C540,女子登録情報!$A$2:$H$2000,4,0),"")</f>
        <v/>
      </c>
      <c r="H540" s="477" t="str">
        <f>IF(C540&gt;0,VLOOKUP(C540,女子登録情報!$A$2:$H$2000,8,0),"")</f>
        <v/>
      </c>
      <c r="I540" s="481" t="str">
        <f>IF(C540&gt;0,VLOOKUP(C540,女子登録情報!$A$2:$H$2000,5,0),"")</f>
        <v/>
      </c>
      <c r="J540" s="53"/>
      <c r="L540" s="55"/>
    </row>
    <row r="541" spans="1:12" s="17" customFormat="1" ht="18.75" hidden="1">
      <c r="A541" s="4"/>
      <c r="B541" s="444"/>
      <c r="C541" s="439"/>
      <c r="D541" s="439"/>
      <c r="E541" s="422"/>
      <c r="F541" s="480"/>
      <c r="G541" s="439"/>
      <c r="H541" s="439"/>
      <c r="I541" s="427"/>
      <c r="J541" s="53"/>
      <c r="L541" s="55"/>
    </row>
    <row r="542" spans="1:12" s="17" customFormat="1" ht="18.75" hidden="1">
      <c r="A542" s="4"/>
      <c r="B542" s="487">
        <v>2</v>
      </c>
      <c r="C542" s="488"/>
      <c r="D542" s="488" t="str">
        <f>IF(C542,VLOOKUP(C542,女子登録情報!$A$2:$H$2000,2,0),"")</f>
        <v/>
      </c>
      <c r="E542" s="419" t="str">
        <f>IF(C542&gt;0,VLOOKUP(C542,女子登録情報!$A$2:$H$2000,3,0),"")</f>
        <v/>
      </c>
      <c r="F542" s="489"/>
      <c r="G542" s="488" t="str">
        <f>IF(C542&gt;0,VLOOKUP(C542,女子登録情報!$A$2:$H$2000,4,0),"")</f>
        <v/>
      </c>
      <c r="H542" s="488" t="str">
        <f>IF(C542&gt;0,VLOOKUP(C542,女子登録情報!$A$2:$H$2000,8,0),"")</f>
        <v/>
      </c>
      <c r="I542" s="449" t="str">
        <f>IF(C542&gt;0,VLOOKUP(C542,女子登録情報!$A$2:$H$2000,5,0),"")</f>
        <v/>
      </c>
      <c r="J542" s="53"/>
      <c r="L542" s="55"/>
    </row>
    <row r="543" spans="1:12" s="17" customFormat="1" ht="18.75" hidden="1">
      <c r="A543" s="4"/>
      <c r="B543" s="444"/>
      <c r="C543" s="439"/>
      <c r="D543" s="439"/>
      <c r="E543" s="422"/>
      <c r="F543" s="480"/>
      <c r="G543" s="439"/>
      <c r="H543" s="439"/>
      <c r="I543" s="427"/>
      <c r="J543" s="53"/>
      <c r="L543" s="55"/>
    </row>
    <row r="544" spans="1:12" s="17" customFormat="1" ht="18.75" hidden="1">
      <c r="A544" s="4"/>
      <c r="B544" s="487">
        <v>3</v>
      </c>
      <c r="C544" s="488"/>
      <c r="D544" s="488" t="str">
        <f>IF(C544,VLOOKUP(C544,女子登録情報!$A$2:$H$2000,2,0),"")</f>
        <v/>
      </c>
      <c r="E544" s="419" t="str">
        <f>IF(C544&gt;0,VLOOKUP(C544,女子登録情報!$A$2:$H$2000,3,0),"")</f>
        <v/>
      </c>
      <c r="F544" s="489"/>
      <c r="G544" s="488" t="str">
        <f>IF(C544&gt;0,VLOOKUP(C544,女子登録情報!$A$2:$H$2000,4,0),"")</f>
        <v/>
      </c>
      <c r="H544" s="488" t="str">
        <f>IF(C544&gt;0,VLOOKUP(C544,女子登録情報!$A$2:$H$2000,8,0),"")</f>
        <v/>
      </c>
      <c r="I544" s="449" t="str">
        <f>IF(C544&gt;0,VLOOKUP(C544,女子登録情報!$A$2:$H$2000,5,0),"")</f>
        <v/>
      </c>
      <c r="J544" s="53"/>
      <c r="L544" s="55"/>
    </row>
    <row r="545" spans="1:12" s="17" customFormat="1" ht="18.75" hidden="1">
      <c r="A545" s="4"/>
      <c r="B545" s="444"/>
      <c r="C545" s="439"/>
      <c r="D545" s="439"/>
      <c r="E545" s="422"/>
      <c r="F545" s="480"/>
      <c r="G545" s="439"/>
      <c r="H545" s="439"/>
      <c r="I545" s="427"/>
      <c r="J545" s="53"/>
      <c r="L545" s="55"/>
    </row>
    <row r="546" spans="1:12" s="17" customFormat="1" ht="18.75" hidden="1">
      <c r="A546" s="4"/>
      <c r="B546" s="487">
        <v>4</v>
      </c>
      <c r="C546" s="488"/>
      <c r="D546" s="488" t="str">
        <f>IF(C546,VLOOKUP(C546,女子登録情報!$A$2:$H$2000,2,0),"")</f>
        <v/>
      </c>
      <c r="E546" s="419" t="str">
        <f>IF(C546&gt;0,VLOOKUP(C546,女子登録情報!$A$2:$H$2000,3,0),"")</f>
        <v/>
      </c>
      <c r="F546" s="489"/>
      <c r="G546" s="488" t="str">
        <f>IF(C546&gt;0,VLOOKUP(C546,女子登録情報!$A$2:$H$2000,4,0),"")</f>
        <v/>
      </c>
      <c r="H546" s="488" t="str">
        <f>IF(C546&gt;0,VLOOKUP(C546,女子登録情報!$A$2:$H$2000,8,0),"")</f>
        <v/>
      </c>
      <c r="I546" s="449" t="str">
        <f>IF(C546&gt;0,VLOOKUP(C546,女子登録情報!$A$2:$H$2000,5,0),"")</f>
        <v/>
      </c>
      <c r="J546" s="53"/>
      <c r="L546" s="55"/>
    </row>
    <row r="547" spans="1:12" s="17" customFormat="1" ht="18.75" hidden="1">
      <c r="A547" s="4"/>
      <c r="B547" s="444"/>
      <c r="C547" s="439"/>
      <c r="D547" s="439"/>
      <c r="E547" s="422"/>
      <c r="F547" s="480"/>
      <c r="G547" s="439"/>
      <c r="H547" s="439"/>
      <c r="I547" s="427"/>
      <c r="J547" s="53"/>
      <c r="L547" s="55"/>
    </row>
    <row r="548" spans="1:12" s="17" customFormat="1" ht="18.75" hidden="1">
      <c r="A548" s="4"/>
      <c r="B548" s="487">
        <v>5</v>
      </c>
      <c r="C548" s="488"/>
      <c r="D548" s="488" t="str">
        <f>IF(C548,VLOOKUP(C548,女子登録情報!$A$2:$H$2000,2,0),"")</f>
        <v/>
      </c>
      <c r="E548" s="419" t="str">
        <f>IF(C548&gt;0,VLOOKUP(C548,女子登録情報!$A$2:$H$2000,3,0),"")</f>
        <v/>
      </c>
      <c r="F548" s="489"/>
      <c r="G548" s="488" t="str">
        <f>IF(C548&gt;0,VLOOKUP(C548,女子登録情報!$A$2:$H$2000,4,0),"")</f>
        <v/>
      </c>
      <c r="H548" s="488" t="str">
        <f>IF(C548&gt;0,VLOOKUP(C548,女子登録情報!$A$2:$H$2000,8,0),"")</f>
        <v/>
      </c>
      <c r="I548" s="449" t="str">
        <f>IF(C548&gt;0,VLOOKUP(C548,女子登録情報!$A$2:$H$2000,5,0),"")</f>
        <v/>
      </c>
      <c r="J548" s="53"/>
      <c r="L548" s="55"/>
    </row>
    <row r="549" spans="1:12" s="17" customFormat="1" ht="18.75" hidden="1">
      <c r="A549" s="4"/>
      <c r="B549" s="444"/>
      <c r="C549" s="439"/>
      <c r="D549" s="439"/>
      <c r="E549" s="422"/>
      <c r="F549" s="480"/>
      <c r="G549" s="439"/>
      <c r="H549" s="439"/>
      <c r="I549" s="427"/>
      <c r="J549" s="53"/>
      <c r="L549" s="55"/>
    </row>
    <row r="550" spans="1:12" s="17" customFormat="1" ht="18.75" hidden="1">
      <c r="A550" s="4"/>
      <c r="B550" s="487">
        <v>6</v>
      </c>
      <c r="C550" s="488"/>
      <c r="D550" s="488" t="str">
        <f>IF(C550,VLOOKUP(C550,女子登録情報!$A$2:$H$2000,2,0),"")</f>
        <v/>
      </c>
      <c r="E550" s="419" t="str">
        <f>IF(C550&gt;0,VLOOKUP(C550,女子登録情報!$A$2:$H$2000,3,0),"")</f>
        <v/>
      </c>
      <c r="F550" s="489"/>
      <c r="G550" s="488" t="str">
        <f>IF(C550&gt;0,VLOOKUP(C550,女子登録情報!$A$2:$H$2000,4,0),"")</f>
        <v/>
      </c>
      <c r="H550" s="488" t="str">
        <f>IF(C550&gt;0,VLOOKUP(C550,女子登録情報!$A$2:$H$2000,8,0),"")</f>
        <v/>
      </c>
      <c r="I550" s="449" t="str">
        <f>IF(C550&gt;0,VLOOKUP(C550,女子登録情報!$A$2:$H$2000,5,0),"")</f>
        <v/>
      </c>
      <c r="J550" s="53"/>
      <c r="L550" s="55"/>
    </row>
    <row r="551" spans="1:12" s="17" customFormat="1" ht="19.5" hidden="1" thickBot="1">
      <c r="A551" s="4"/>
      <c r="B551" s="490"/>
      <c r="C551" s="470"/>
      <c r="D551" s="470"/>
      <c r="E551" s="491"/>
      <c r="F551" s="492"/>
      <c r="G551" s="470"/>
      <c r="H551" s="470"/>
      <c r="I551" s="450"/>
      <c r="J551" s="53"/>
      <c r="L551" s="55"/>
    </row>
    <row r="552" spans="1:12" s="17" customFormat="1" ht="18.75" hidden="1">
      <c r="A552" s="4"/>
      <c r="B552" s="460" t="s">
        <v>1239</v>
      </c>
      <c r="C552" s="461"/>
      <c r="D552" s="461"/>
      <c r="E552" s="461"/>
      <c r="F552" s="461"/>
      <c r="G552" s="461"/>
      <c r="H552" s="461"/>
      <c r="I552" s="462"/>
      <c r="J552" s="53"/>
      <c r="L552" s="55"/>
    </row>
    <row r="553" spans="1:12" s="17" customFormat="1" ht="18.75" hidden="1">
      <c r="A553" s="4"/>
      <c r="B553" s="463"/>
      <c r="C553" s="464"/>
      <c r="D553" s="464"/>
      <c r="E553" s="464"/>
      <c r="F553" s="464"/>
      <c r="G553" s="464"/>
      <c r="H553" s="464"/>
      <c r="I553" s="465"/>
      <c r="J553" s="53"/>
      <c r="L553" s="55"/>
    </row>
    <row r="554" spans="1:12" s="17" customFormat="1" ht="19.5" hidden="1" thickBot="1">
      <c r="A554" s="4"/>
      <c r="B554" s="466"/>
      <c r="C554" s="467"/>
      <c r="D554" s="467"/>
      <c r="E554" s="467"/>
      <c r="F554" s="467"/>
      <c r="G554" s="467"/>
      <c r="H554" s="467"/>
      <c r="I554" s="468"/>
      <c r="J554" s="53"/>
      <c r="L554" s="55"/>
    </row>
    <row r="555" spans="1:12" s="17" customFormat="1" ht="18.75" hidden="1">
      <c r="A555" s="54"/>
      <c r="B555" s="54"/>
      <c r="C555" s="54"/>
      <c r="D555" s="54"/>
      <c r="E555" s="54"/>
      <c r="F555" s="54"/>
      <c r="G555" s="54"/>
      <c r="H555" s="54"/>
      <c r="I555" s="54"/>
      <c r="J555" s="59"/>
      <c r="L555" s="55"/>
    </row>
    <row r="556" spans="1:12" s="17" customFormat="1" ht="19.5" hidden="1" thickBot="1">
      <c r="A556" s="4"/>
      <c r="B556" s="4"/>
      <c r="C556" s="4"/>
      <c r="D556" s="4"/>
      <c r="E556" s="4"/>
      <c r="F556" s="4"/>
      <c r="G556" s="4"/>
      <c r="H556" s="4"/>
      <c r="I556" s="4"/>
      <c r="J556" s="57" t="s">
        <v>1273</v>
      </c>
      <c r="L556" s="55"/>
    </row>
    <row r="557" spans="1:12" s="17" customFormat="1" ht="18.75" hidden="1">
      <c r="A557" s="4"/>
      <c r="B557" s="498" t="str">
        <f>CONCATENATE('加盟校情報&amp;大会設定'!$G$5,'加盟校情報&amp;大会設定'!$H$5,'加盟校情報&amp;大会設定'!$I$5,'加盟校情報&amp;大会設定'!$J$5,)&amp;"　女子4×400mR"</f>
        <v>第45回東海学生陸上競技秋季選手権大会　女子4×400mR</v>
      </c>
      <c r="C557" s="499"/>
      <c r="D557" s="499"/>
      <c r="E557" s="499"/>
      <c r="F557" s="499"/>
      <c r="G557" s="499"/>
      <c r="H557" s="499"/>
      <c r="I557" s="500"/>
      <c r="J557" s="53"/>
      <c r="L557" s="55"/>
    </row>
    <row r="558" spans="1:12" s="17" customFormat="1" ht="19.5" hidden="1" thickBot="1">
      <c r="A558" s="4"/>
      <c r="B558" s="501"/>
      <c r="C558" s="502"/>
      <c r="D558" s="502"/>
      <c r="E558" s="502"/>
      <c r="F558" s="502"/>
      <c r="G558" s="502"/>
      <c r="H558" s="502"/>
      <c r="I558" s="503"/>
      <c r="J558" s="53"/>
      <c r="L558" s="55"/>
    </row>
    <row r="559" spans="1:12" s="17" customFormat="1" ht="18.75" hidden="1">
      <c r="A559" s="4"/>
      <c r="B559" s="408" t="s">
        <v>1243</v>
      </c>
      <c r="C559" s="409"/>
      <c r="D559" s="446" t="str">
        <f>IF(基本情報登録!$D$6&gt;0,基本情報登録!$D$6,"")</f>
        <v/>
      </c>
      <c r="E559" s="447"/>
      <c r="F559" s="447"/>
      <c r="G559" s="447"/>
      <c r="H559" s="448"/>
      <c r="I559" s="58" t="s">
        <v>1277</v>
      </c>
      <c r="J559" s="53"/>
      <c r="L559" s="55"/>
    </row>
    <row r="560" spans="1:12" s="17" customFormat="1" ht="18.75" hidden="1">
      <c r="A560" s="4"/>
      <c r="B560" s="415" t="s">
        <v>1</v>
      </c>
      <c r="C560" s="416"/>
      <c r="D560" s="451" t="str">
        <f>IF(基本情報登録!$D$8&gt;0,基本情報登録!$D$8,"")</f>
        <v/>
      </c>
      <c r="E560" s="452"/>
      <c r="F560" s="452"/>
      <c r="G560" s="452"/>
      <c r="H560" s="453"/>
      <c r="I560" s="449"/>
      <c r="J560" s="53"/>
      <c r="L560" s="55"/>
    </row>
    <row r="561" spans="1:12" s="17" customFormat="1" ht="19.5" hidden="1" thickBot="1">
      <c r="A561" s="4"/>
      <c r="B561" s="425"/>
      <c r="C561" s="426"/>
      <c r="D561" s="454"/>
      <c r="E561" s="455"/>
      <c r="F561" s="455"/>
      <c r="G561" s="455"/>
      <c r="H561" s="456"/>
      <c r="I561" s="450"/>
      <c r="J561" s="53"/>
      <c r="L561" s="55"/>
    </row>
    <row r="562" spans="1:12" s="17" customFormat="1" ht="18.75" hidden="1">
      <c r="A562" s="4"/>
      <c r="B562" s="408" t="s">
        <v>6406</v>
      </c>
      <c r="C562" s="409"/>
      <c r="D562" s="410"/>
      <c r="E562" s="411"/>
      <c r="F562" s="411"/>
      <c r="G562" s="411"/>
      <c r="H562" s="411"/>
      <c r="I562" s="412"/>
      <c r="J562" s="53"/>
      <c r="L562" s="55"/>
    </row>
    <row r="563" spans="1:12" s="17" customFormat="1" ht="18.75" hidden="1">
      <c r="A563" s="4"/>
      <c r="B563" s="43"/>
      <c r="C563" s="44"/>
      <c r="D563" s="45"/>
      <c r="E563" s="413" t="str">
        <f>TEXT(D562,"00000")</f>
        <v>00000</v>
      </c>
      <c r="F563" s="413"/>
      <c r="G563" s="413"/>
      <c r="H563" s="413"/>
      <c r="I563" s="414"/>
      <c r="J563" s="53"/>
      <c r="L563" s="55"/>
    </row>
    <row r="564" spans="1:12" s="17" customFormat="1" ht="18.75" hidden="1">
      <c r="A564" s="4"/>
      <c r="B564" s="415" t="s">
        <v>26</v>
      </c>
      <c r="C564" s="416"/>
      <c r="D564" s="419"/>
      <c r="E564" s="420"/>
      <c r="F564" s="420"/>
      <c r="G564" s="420"/>
      <c r="H564" s="420"/>
      <c r="I564" s="421"/>
      <c r="J564" s="53"/>
      <c r="L564" s="55"/>
    </row>
    <row r="565" spans="1:12" s="17" customFormat="1" ht="18.75" hidden="1">
      <c r="A565" s="4"/>
      <c r="B565" s="417"/>
      <c r="C565" s="418"/>
      <c r="D565" s="422"/>
      <c r="E565" s="423"/>
      <c r="F565" s="423"/>
      <c r="G565" s="423"/>
      <c r="H565" s="423"/>
      <c r="I565" s="424"/>
      <c r="J565" s="53"/>
      <c r="L565" s="55"/>
    </row>
    <row r="566" spans="1:12" s="17" customFormat="1" ht="19.5" hidden="1" thickBot="1">
      <c r="A566" s="4"/>
      <c r="B566" s="482" t="s">
        <v>1235</v>
      </c>
      <c r="C566" s="483"/>
      <c r="D566" s="484"/>
      <c r="E566" s="485"/>
      <c r="F566" s="485"/>
      <c r="G566" s="485"/>
      <c r="H566" s="485"/>
      <c r="I566" s="486"/>
      <c r="J566" s="53"/>
      <c r="L566" s="55"/>
    </row>
    <row r="567" spans="1:12" s="17" customFormat="1" ht="18.75" hidden="1">
      <c r="A567" s="4"/>
      <c r="B567" s="471" t="s">
        <v>1236</v>
      </c>
      <c r="C567" s="472"/>
      <c r="D567" s="472"/>
      <c r="E567" s="472"/>
      <c r="F567" s="472"/>
      <c r="G567" s="472"/>
      <c r="H567" s="472"/>
      <c r="I567" s="473"/>
      <c r="J567" s="53"/>
      <c r="L567" s="55"/>
    </row>
    <row r="568" spans="1:12" s="17" customFormat="1" ht="19.5" hidden="1" thickBot="1">
      <c r="A568" s="4"/>
      <c r="B568" s="46" t="s">
        <v>1240</v>
      </c>
      <c r="C568" s="47" t="s">
        <v>16</v>
      </c>
      <c r="D568" s="47" t="s">
        <v>1241</v>
      </c>
      <c r="E568" s="474" t="s">
        <v>1237</v>
      </c>
      <c r="F568" s="475"/>
      <c r="G568" s="47" t="s">
        <v>1242</v>
      </c>
      <c r="H568" s="47" t="s">
        <v>47</v>
      </c>
      <c r="I568" s="48" t="s">
        <v>1238</v>
      </c>
      <c r="J568" s="53"/>
      <c r="L568" s="55"/>
    </row>
    <row r="569" spans="1:12" s="17" customFormat="1" ht="19.5" hidden="1" thickTop="1">
      <c r="A569" s="4"/>
      <c r="B569" s="476">
        <v>1</v>
      </c>
      <c r="C569" s="477"/>
      <c r="D569" s="477" t="str">
        <f>IF(C569&gt;0,VLOOKUP(C569,女子登録情報!$A$2:$H$2000,2,0),"")</f>
        <v/>
      </c>
      <c r="E569" s="478" t="str">
        <f>IF(C569&gt;0,VLOOKUP(C569,女子登録情報!$A$2:$H$2000,3,0),"")</f>
        <v/>
      </c>
      <c r="F569" s="479"/>
      <c r="G569" s="477" t="str">
        <f>IF(C569&gt;0,VLOOKUP(C569,女子登録情報!$A$2:$H$2000,4,0),"")</f>
        <v/>
      </c>
      <c r="H569" s="477" t="str">
        <f>IF(C569&gt;0,VLOOKUP(C569,女子登録情報!$A$2:$H$2000,8,0),"")</f>
        <v/>
      </c>
      <c r="I569" s="481" t="str">
        <f>IF(C569&gt;0,VLOOKUP(C569,女子登録情報!$A$2:$H$2000,5,0),"")</f>
        <v/>
      </c>
      <c r="J569" s="53"/>
      <c r="L569" s="55"/>
    </row>
    <row r="570" spans="1:12" s="17" customFormat="1" ht="18.75" hidden="1">
      <c r="A570" s="4"/>
      <c r="B570" s="444"/>
      <c r="C570" s="439"/>
      <c r="D570" s="439"/>
      <c r="E570" s="422"/>
      <c r="F570" s="480"/>
      <c r="G570" s="439"/>
      <c r="H570" s="439"/>
      <c r="I570" s="427"/>
      <c r="J570" s="53"/>
      <c r="L570" s="55"/>
    </row>
    <row r="571" spans="1:12" s="17" customFormat="1" ht="18.75" hidden="1">
      <c r="A571" s="4"/>
      <c r="B571" s="487">
        <v>2</v>
      </c>
      <c r="C571" s="488"/>
      <c r="D571" s="488" t="str">
        <f>IF(C571,VLOOKUP(C571,女子登録情報!$A$2:$H$2000,2,0),"")</f>
        <v/>
      </c>
      <c r="E571" s="419" t="str">
        <f>IF(C571&gt;0,VLOOKUP(C571,女子登録情報!$A$2:$H$2000,3,0),"")</f>
        <v/>
      </c>
      <c r="F571" s="489"/>
      <c r="G571" s="488" t="str">
        <f>IF(C571&gt;0,VLOOKUP(C571,女子登録情報!$A$2:$H$2000,4,0),"")</f>
        <v/>
      </c>
      <c r="H571" s="488" t="str">
        <f>IF(C571&gt;0,VLOOKUP(C571,女子登録情報!$A$2:$H$2000,8,0),"")</f>
        <v/>
      </c>
      <c r="I571" s="449" t="str">
        <f>IF(C571&gt;0,VLOOKUP(C571,女子登録情報!$A$2:$H$2000,5,0),"")</f>
        <v/>
      </c>
      <c r="J571" s="53"/>
      <c r="L571" s="55"/>
    </row>
    <row r="572" spans="1:12" s="17" customFormat="1" ht="18.75" hidden="1">
      <c r="A572" s="4"/>
      <c r="B572" s="444"/>
      <c r="C572" s="439"/>
      <c r="D572" s="439"/>
      <c r="E572" s="422"/>
      <c r="F572" s="480"/>
      <c r="G572" s="439"/>
      <c r="H572" s="439"/>
      <c r="I572" s="427"/>
      <c r="J572" s="53"/>
      <c r="L572" s="55"/>
    </row>
    <row r="573" spans="1:12" s="17" customFormat="1" ht="18.75" hidden="1">
      <c r="A573" s="4"/>
      <c r="B573" s="487">
        <v>3</v>
      </c>
      <c r="C573" s="488"/>
      <c r="D573" s="488" t="str">
        <f>IF(C573,VLOOKUP(C573,女子登録情報!$A$2:$H$2000,2,0),"")</f>
        <v/>
      </c>
      <c r="E573" s="419" t="str">
        <f>IF(C573&gt;0,VLOOKUP(C573,女子登録情報!$A$2:$H$2000,3,0),"")</f>
        <v/>
      </c>
      <c r="F573" s="489"/>
      <c r="G573" s="488" t="str">
        <f>IF(C573&gt;0,VLOOKUP(C573,女子登録情報!$A$2:$H$2000,4,0),"")</f>
        <v/>
      </c>
      <c r="H573" s="488" t="str">
        <f>IF(C573&gt;0,VLOOKUP(C573,女子登録情報!$A$2:$H$2000,8,0),"")</f>
        <v/>
      </c>
      <c r="I573" s="449" t="str">
        <f>IF(C573&gt;0,VLOOKUP(C573,女子登録情報!$A$2:$H$2000,5,0),"")</f>
        <v/>
      </c>
      <c r="J573" s="53"/>
      <c r="L573" s="55"/>
    </row>
    <row r="574" spans="1:12" s="17" customFormat="1" ht="18.75" hidden="1">
      <c r="A574" s="4"/>
      <c r="B574" s="444"/>
      <c r="C574" s="439"/>
      <c r="D574" s="439"/>
      <c r="E574" s="422"/>
      <c r="F574" s="480"/>
      <c r="G574" s="439"/>
      <c r="H574" s="439"/>
      <c r="I574" s="427"/>
      <c r="J574" s="53"/>
      <c r="L574" s="55"/>
    </row>
    <row r="575" spans="1:12" s="17" customFormat="1" ht="18.75" hidden="1">
      <c r="A575" s="4"/>
      <c r="B575" s="487">
        <v>4</v>
      </c>
      <c r="C575" s="488"/>
      <c r="D575" s="488" t="str">
        <f>IF(C575,VLOOKUP(C575,女子登録情報!$A$2:$H$2000,2,0),"")</f>
        <v/>
      </c>
      <c r="E575" s="419" t="str">
        <f>IF(C575&gt;0,VLOOKUP(C575,女子登録情報!$A$2:$H$2000,3,0),"")</f>
        <v/>
      </c>
      <c r="F575" s="489"/>
      <c r="G575" s="488" t="str">
        <f>IF(C575&gt;0,VLOOKUP(C575,女子登録情報!$A$2:$H$2000,4,0),"")</f>
        <v/>
      </c>
      <c r="H575" s="488" t="str">
        <f>IF(C575&gt;0,VLOOKUP(C575,女子登録情報!$A$2:$H$2000,8,0),"")</f>
        <v/>
      </c>
      <c r="I575" s="449" t="str">
        <f>IF(C575&gt;0,VLOOKUP(C575,女子登録情報!$A$2:$H$2000,5,0),"")</f>
        <v/>
      </c>
      <c r="J575" s="53"/>
      <c r="L575" s="55"/>
    </row>
    <row r="576" spans="1:12" s="17" customFormat="1" ht="18.75" hidden="1">
      <c r="A576" s="4"/>
      <c r="B576" s="444"/>
      <c r="C576" s="439"/>
      <c r="D576" s="439"/>
      <c r="E576" s="422"/>
      <c r="F576" s="480"/>
      <c r="G576" s="439"/>
      <c r="H576" s="439"/>
      <c r="I576" s="427"/>
      <c r="J576" s="53"/>
      <c r="L576" s="55"/>
    </row>
    <row r="577" spans="1:12" s="17" customFormat="1" ht="18.75" hidden="1">
      <c r="A577" s="4"/>
      <c r="B577" s="487">
        <v>5</v>
      </c>
      <c r="C577" s="488"/>
      <c r="D577" s="488" t="str">
        <f>IF(C577,VLOOKUP(C577,女子登録情報!$A$2:$H$2000,2,0),"")</f>
        <v/>
      </c>
      <c r="E577" s="419" t="str">
        <f>IF(C577&gt;0,VLOOKUP(C577,女子登録情報!$A$2:$H$2000,3,0),"")</f>
        <v/>
      </c>
      <c r="F577" s="489"/>
      <c r="G577" s="488" t="str">
        <f>IF(C577&gt;0,VLOOKUP(C577,女子登録情報!$A$2:$H$2000,4,0),"")</f>
        <v/>
      </c>
      <c r="H577" s="488" t="str">
        <f>IF(C577&gt;0,VLOOKUP(C577,女子登録情報!$A$2:$H$2000,8,0),"")</f>
        <v/>
      </c>
      <c r="I577" s="449" t="str">
        <f>IF(C577&gt;0,VLOOKUP(C577,女子登録情報!$A$2:$H$2000,5,0),"")</f>
        <v/>
      </c>
      <c r="J577" s="53"/>
      <c r="L577" s="55"/>
    </row>
    <row r="578" spans="1:12" s="17" customFormat="1" ht="18.75" hidden="1">
      <c r="A578" s="4"/>
      <c r="B578" s="444"/>
      <c r="C578" s="439"/>
      <c r="D578" s="439"/>
      <c r="E578" s="422"/>
      <c r="F578" s="480"/>
      <c r="G578" s="439"/>
      <c r="H578" s="439"/>
      <c r="I578" s="427"/>
      <c r="J578" s="53"/>
      <c r="L578" s="55"/>
    </row>
    <row r="579" spans="1:12" s="17" customFormat="1" ht="18.75" hidden="1">
      <c r="A579" s="4"/>
      <c r="B579" s="487">
        <v>6</v>
      </c>
      <c r="C579" s="488"/>
      <c r="D579" s="488" t="str">
        <f>IF(C579,VLOOKUP(C579,女子登録情報!$A$2:$H$2000,2,0),"")</f>
        <v/>
      </c>
      <c r="E579" s="419" t="str">
        <f>IF(C579&gt;0,VLOOKUP(C579,女子登録情報!$A$2:$H$2000,3,0),"")</f>
        <v/>
      </c>
      <c r="F579" s="489"/>
      <c r="G579" s="488" t="str">
        <f>IF(C579&gt;0,VLOOKUP(C579,女子登録情報!$A$2:$H$2000,4,0),"")</f>
        <v/>
      </c>
      <c r="H579" s="488" t="str">
        <f>IF(C579&gt;0,VLOOKUP(C579,女子登録情報!$A$2:$H$2000,8,0),"")</f>
        <v/>
      </c>
      <c r="I579" s="449" t="str">
        <f>IF(C579&gt;0,VLOOKUP(C579,女子登録情報!$A$2:$H$2000,5,0),"")</f>
        <v/>
      </c>
      <c r="J579" s="53"/>
      <c r="L579" s="55"/>
    </row>
    <row r="580" spans="1:12" s="17" customFormat="1" ht="19.5" hidden="1" thickBot="1">
      <c r="A580" s="4"/>
      <c r="B580" s="490"/>
      <c r="C580" s="470"/>
      <c r="D580" s="470"/>
      <c r="E580" s="491"/>
      <c r="F580" s="492"/>
      <c r="G580" s="470"/>
      <c r="H580" s="470"/>
      <c r="I580" s="450"/>
      <c r="J580" s="53"/>
      <c r="L580" s="55"/>
    </row>
    <row r="581" spans="1:12" s="17" customFormat="1" ht="18.75" hidden="1">
      <c r="A581" s="4"/>
      <c r="B581" s="460" t="s">
        <v>1239</v>
      </c>
      <c r="C581" s="461"/>
      <c r="D581" s="461"/>
      <c r="E581" s="461"/>
      <c r="F581" s="461"/>
      <c r="G581" s="461"/>
      <c r="H581" s="461"/>
      <c r="I581" s="462"/>
      <c r="J581" s="53"/>
      <c r="L581" s="55"/>
    </row>
    <row r="582" spans="1:12" s="17" customFormat="1" ht="18.75" hidden="1">
      <c r="A582" s="4"/>
      <c r="B582" s="463"/>
      <c r="C582" s="464"/>
      <c r="D582" s="464"/>
      <c r="E582" s="464"/>
      <c r="F582" s="464"/>
      <c r="G582" s="464"/>
      <c r="H582" s="464"/>
      <c r="I582" s="465"/>
      <c r="J582" s="53"/>
      <c r="L582" s="55"/>
    </row>
    <row r="583" spans="1:12" s="17" customFormat="1" ht="19.5" hidden="1" thickBot="1">
      <c r="A583" s="4"/>
      <c r="B583" s="466"/>
      <c r="C583" s="467"/>
      <c r="D583" s="467"/>
      <c r="E583" s="467"/>
      <c r="F583" s="467"/>
      <c r="G583" s="467"/>
      <c r="H583" s="467"/>
      <c r="I583" s="468"/>
      <c r="J583" s="53"/>
      <c r="L583" s="55"/>
    </row>
    <row r="584" spans="1:12" s="17" customFormat="1" ht="18.75" hidden="1">
      <c r="A584" s="54"/>
      <c r="B584" s="54"/>
      <c r="C584" s="54"/>
      <c r="D584" s="54"/>
      <c r="E584" s="54"/>
      <c r="F584" s="54"/>
      <c r="G584" s="54"/>
      <c r="H584" s="54"/>
      <c r="I584" s="54"/>
      <c r="J584" s="59"/>
      <c r="L584" s="55"/>
    </row>
    <row r="585" spans="1:12" s="17" customFormat="1">
      <c r="A585" s="55"/>
      <c r="B585" s="55"/>
      <c r="C585" s="55"/>
      <c r="D585" s="55"/>
      <c r="E585" s="55"/>
      <c r="F585" s="55"/>
      <c r="G585" s="55"/>
      <c r="H585" s="55"/>
      <c r="I585" s="55"/>
      <c r="J585" s="60"/>
      <c r="L585" s="55"/>
    </row>
  </sheetData>
  <sheetProtection password="E027" sheet="1" objects="1" scenarios="1"/>
  <mergeCells count="1177">
    <mergeCell ref="N24:N25"/>
    <mergeCell ref="N26:N27"/>
    <mergeCell ref="N28:N29"/>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A1:J3"/>
    <mergeCell ref="B6:I7"/>
    <mergeCell ref="B8:C8"/>
    <mergeCell ref="D8:H8"/>
    <mergeCell ref="B9:C10"/>
    <mergeCell ref="D9:H10"/>
    <mergeCell ref="I9:I10"/>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V18:V19"/>
    <mergeCell ref="V20:V21"/>
    <mergeCell ref="V22:V23"/>
    <mergeCell ref="V24:V25"/>
    <mergeCell ref="V26:V27"/>
    <mergeCell ref="V28:V29"/>
    <mergeCell ref="B4:C4"/>
    <mergeCell ref="E4:I4"/>
    <mergeCell ref="B5:C5"/>
    <mergeCell ref="E5:I5"/>
    <mergeCell ref="E15:I15"/>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E20:F21"/>
    <mergeCell ref="G20:G21"/>
    <mergeCell ref="H20:H21"/>
    <mergeCell ref="N18:N19"/>
    <mergeCell ref="N20:N21"/>
    <mergeCell ref="N22:N23"/>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男子登録情報!$M$2</xm:f>
          </x14:formula1>
          <xm:sqref>I9:I10</xm:sqref>
        </x14:dataValidation>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sheetPr>
  <dimension ref="A1:N402"/>
  <sheetViews>
    <sheetView view="pageBreakPreview" zoomScaleNormal="100" zoomScaleSheetLayoutView="100" workbookViewId="0">
      <selection activeCell="B37" sqref="B37:H54"/>
    </sheetView>
  </sheetViews>
  <sheetFormatPr defaultRowHeight="13.5"/>
  <cols>
    <col min="2" max="2" width="14.125" bestFit="1" customWidth="1"/>
    <col min="3" max="3" width="18.875" bestFit="1" customWidth="1"/>
    <col min="4" max="4" width="10.125" bestFit="1" customWidth="1"/>
    <col min="5" max="5" width="11.875" customWidth="1"/>
    <col min="6" max="6" width="13.625" customWidth="1"/>
    <col min="7" max="7" width="16.375" customWidth="1"/>
    <col min="13" max="14" width="9" hidden="1" customWidth="1"/>
  </cols>
  <sheetData>
    <row r="1" spans="1:14" s="17" customFormat="1">
      <c r="A1" s="509" t="str">
        <f>CONCATENATE('加盟校情報&amp;大会設定'!G5,'加盟校情報&amp;大会設定'!H5,'加盟校情報&amp;大会設定'!I5,'加盟校情報&amp;大会設定'!J5)&amp;"  様式Ⅲ(明細書)"</f>
        <v>第45回東海学生陸上競技秋季選手権大会  様式Ⅲ(明細書)</v>
      </c>
      <c r="B1" s="509"/>
      <c r="C1" s="509"/>
      <c r="D1" s="509"/>
      <c r="E1" s="509"/>
      <c r="F1" s="509"/>
      <c r="G1" s="509"/>
      <c r="H1" s="509"/>
      <c r="I1" s="509"/>
    </row>
    <row r="2" spans="1:14" s="17" customFormat="1">
      <c r="A2" s="509"/>
      <c r="B2" s="509"/>
      <c r="C2" s="509"/>
      <c r="D2" s="509"/>
      <c r="E2" s="509"/>
      <c r="F2" s="509"/>
      <c r="G2" s="509"/>
      <c r="H2" s="509"/>
      <c r="I2" s="509"/>
    </row>
    <row r="3" spans="1:14" s="17" customFormat="1">
      <c r="A3" s="509"/>
      <c r="B3" s="509"/>
      <c r="C3" s="509"/>
      <c r="D3" s="509"/>
      <c r="E3" s="509"/>
      <c r="F3" s="509"/>
      <c r="G3" s="509"/>
      <c r="H3" s="509"/>
      <c r="I3" s="509"/>
      <c r="M3" s="17">
        <v>1</v>
      </c>
      <c r="N3" s="17">
        <v>5000</v>
      </c>
    </row>
    <row r="4" spans="1:14" s="17" customFormat="1" ht="18.75">
      <c r="A4" s="4"/>
      <c r="B4" s="4"/>
      <c r="C4" s="4"/>
      <c r="D4" s="4"/>
      <c r="E4" s="4"/>
      <c r="F4" s="4"/>
      <c r="G4" s="4"/>
      <c r="H4" s="4"/>
      <c r="I4" s="4"/>
      <c r="M4" s="17">
        <v>2</v>
      </c>
      <c r="N4" s="17">
        <v>5000</v>
      </c>
    </row>
    <row r="5" spans="1:14" s="17" customFormat="1" ht="18.75">
      <c r="A5" s="4"/>
      <c r="B5" s="53" t="s">
        <v>1</v>
      </c>
      <c r="C5" s="510" t="str">
        <f>IF(基本情報登録!D8&gt;0,基本情報登録!D8,"")</f>
        <v/>
      </c>
      <c r="D5" s="510"/>
      <c r="E5" s="510"/>
      <c r="F5" s="510"/>
      <c r="G5" s="510"/>
      <c r="H5" s="4"/>
      <c r="I5" s="4"/>
      <c r="M5" s="17">
        <v>3</v>
      </c>
      <c r="N5" s="17">
        <v>5000</v>
      </c>
    </row>
    <row r="6" spans="1:14" s="17" customFormat="1" ht="18.75">
      <c r="A6" s="4"/>
      <c r="B6" s="53"/>
      <c r="C6" s="4"/>
      <c r="D6" s="4"/>
      <c r="E6" s="4"/>
      <c r="F6" s="4"/>
      <c r="G6" s="4"/>
      <c r="H6" s="4"/>
      <c r="I6" s="4"/>
      <c r="M6" s="17">
        <v>4</v>
      </c>
      <c r="N6" s="17">
        <v>5000</v>
      </c>
    </row>
    <row r="7" spans="1:14" s="17" customFormat="1" ht="18.75">
      <c r="A7" s="4"/>
      <c r="B7" s="53" t="s">
        <v>5043</v>
      </c>
      <c r="C7" s="510" t="str">
        <f>IF(基本情報登録!D25&gt;0,基本情報登録!D25,"")</f>
        <v/>
      </c>
      <c r="D7" s="510"/>
      <c r="E7" s="510"/>
      <c r="F7" s="510"/>
      <c r="G7" s="510"/>
      <c r="H7" s="4"/>
      <c r="I7" s="4"/>
      <c r="M7" s="17">
        <v>5</v>
      </c>
      <c r="N7" s="17">
        <v>5000</v>
      </c>
    </row>
    <row r="8" spans="1:14" s="17" customFormat="1" ht="18.75">
      <c r="A8" s="4"/>
      <c r="B8" s="53"/>
      <c r="C8" s="4"/>
      <c r="D8" s="4"/>
      <c r="E8" s="4"/>
      <c r="F8" s="4"/>
      <c r="G8" s="4"/>
      <c r="H8" s="4"/>
      <c r="I8" s="4"/>
      <c r="M8" s="17">
        <v>6</v>
      </c>
      <c r="N8" s="17">
        <v>10000</v>
      </c>
    </row>
    <row r="9" spans="1:14" s="17" customFormat="1" ht="18.75" hidden="1">
      <c r="A9" s="4"/>
      <c r="B9" s="53" t="s">
        <v>7</v>
      </c>
      <c r="C9" s="511" t="str">
        <f>IF(基本情報登録!D18&gt;0,基本情報登録!D18,"")</f>
        <v/>
      </c>
      <c r="D9" s="511"/>
      <c r="E9" s="511"/>
      <c r="F9" s="511"/>
      <c r="G9" s="511"/>
      <c r="H9" s="4"/>
      <c r="I9" s="4"/>
      <c r="M9" s="17">
        <v>7</v>
      </c>
      <c r="N9" s="17">
        <v>10000</v>
      </c>
    </row>
    <row r="10" spans="1:14" s="17" customFormat="1" ht="18.75">
      <c r="A10" s="4"/>
      <c r="B10" s="53"/>
      <c r="C10" s="4"/>
      <c r="D10" s="4"/>
      <c r="E10" s="4"/>
      <c r="F10" s="4"/>
      <c r="G10" s="4"/>
      <c r="H10" s="4"/>
      <c r="I10" s="4"/>
      <c r="M10" s="17">
        <v>8</v>
      </c>
      <c r="N10" s="17">
        <v>10000</v>
      </c>
    </row>
    <row r="11" spans="1:14" s="17" customFormat="1" ht="18.75">
      <c r="A11" s="4"/>
      <c r="B11" s="53" t="str">
        <f>基本情報登録!B27</f>
        <v>電話番号</v>
      </c>
      <c r="C11" s="510" t="str">
        <f>IF(基本情報登録!D27&gt;0,基本情報登録!D27,"")</f>
        <v/>
      </c>
      <c r="D11" s="510"/>
      <c r="E11" s="510"/>
      <c r="F11" s="510"/>
      <c r="G11" s="510"/>
      <c r="H11" s="4"/>
      <c r="I11" s="4"/>
      <c r="M11" s="17">
        <v>9</v>
      </c>
      <c r="N11" s="17">
        <v>10000</v>
      </c>
    </row>
    <row r="12" spans="1:14" s="17" customFormat="1" ht="18.75">
      <c r="A12" s="4"/>
      <c r="B12" s="4"/>
      <c r="C12" s="4"/>
      <c r="D12" s="4"/>
      <c r="E12" s="4"/>
      <c r="F12" s="4"/>
      <c r="G12" s="4"/>
      <c r="H12" s="4"/>
      <c r="I12" s="4"/>
      <c r="M12" s="17">
        <v>10</v>
      </c>
      <c r="N12" s="17">
        <v>10000</v>
      </c>
    </row>
    <row r="13" spans="1:14" s="17" customFormat="1" ht="18.75">
      <c r="A13" s="4"/>
      <c r="B13" s="4"/>
      <c r="C13" s="507" t="s">
        <v>1303</v>
      </c>
      <c r="D13" s="507"/>
      <c r="E13" s="507"/>
      <c r="F13" s="507"/>
      <c r="G13" s="507"/>
      <c r="H13" s="4"/>
      <c r="I13" s="4"/>
      <c r="M13" s="17">
        <v>11</v>
      </c>
      <c r="N13" s="17">
        <v>10000</v>
      </c>
    </row>
    <row r="14" spans="1:14" s="17" customFormat="1" ht="19.5" thickBot="1">
      <c r="A14" s="4"/>
      <c r="B14" s="53"/>
      <c r="C14" s="508"/>
      <c r="D14" s="508"/>
      <c r="E14" s="508"/>
      <c r="F14" s="508"/>
      <c r="G14" s="508"/>
      <c r="H14" s="4"/>
      <c r="I14" s="4"/>
      <c r="M14" s="17">
        <v>12</v>
      </c>
      <c r="N14" s="17">
        <v>10000</v>
      </c>
    </row>
    <row r="15" spans="1:14" s="17" customFormat="1" ht="19.5" thickBot="1">
      <c r="A15" s="4"/>
      <c r="B15" s="4"/>
      <c r="C15" s="522" t="s">
        <v>1304</v>
      </c>
      <c r="D15" s="523"/>
      <c r="E15" s="523"/>
      <c r="F15" s="523"/>
      <c r="G15" s="524"/>
      <c r="H15" s="4"/>
      <c r="I15" s="4"/>
      <c r="M15" s="17">
        <v>13</v>
      </c>
      <c r="N15" s="17">
        <v>10000</v>
      </c>
    </row>
    <row r="16" spans="1:14" s="17" customFormat="1" ht="19.5" thickBot="1">
      <c r="A16" s="4"/>
      <c r="B16" s="4"/>
      <c r="C16" s="51" t="s">
        <v>1313</v>
      </c>
      <c r="D16" s="71">
        <v>1500</v>
      </c>
      <c r="E16" s="72" t="s">
        <v>1305</v>
      </c>
      <c r="F16" s="73">
        <f>'様式Ⅰ(男子)'!R7</f>
        <v>0</v>
      </c>
      <c r="G16" s="78">
        <f>D16*F16</f>
        <v>0</v>
      </c>
      <c r="H16" s="4"/>
      <c r="I16" s="4"/>
      <c r="M16" s="17">
        <v>14</v>
      </c>
      <c r="N16" s="17">
        <v>10000</v>
      </c>
    </row>
    <row r="17" spans="1:14" s="17" customFormat="1" ht="20.25" thickTop="1" thickBot="1">
      <c r="A17" s="4"/>
      <c r="B17" s="4"/>
      <c r="C17" s="74" t="s">
        <v>1306</v>
      </c>
      <c r="D17" s="75">
        <v>2000</v>
      </c>
      <c r="E17" s="76" t="s">
        <v>1307</v>
      </c>
      <c r="F17" s="77">
        <f>'様式Ⅱ(男子4×100mR)'!L6+'様式Ⅱ(男子4×400mR)'!L6</f>
        <v>0</v>
      </c>
      <c r="G17" s="78">
        <f>D17*F17</f>
        <v>0</v>
      </c>
      <c r="H17" s="4"/>
      <c r="I17" s="4"/>
      <c r="M17" s="17">
        <v>15</v>
      </c>
      <c r="N17" s="17">
        <v>10000</v>
      </c>
    </row>
    <row r="18" spans="1:14" s="17" customFormat="1" ht="20.25" thickTop="1" thickBot="1">
      <c r="A18" s="4"/>
      <c r="B18" s="4"/>
      <c r="C18" s="79"/>
      <c r="D18" s="80"/>
      <c r="E18" s="81"/>
      <c r="F18" s="81" t="s">
        <v>1308</v>
      </c>
      <c r="G18" s="82">
        <f>SUM(G16:G17)</f>
        <v>0</v>
      </c>
      <c r="H18" s="4"/>
      <c r="I18" s="4"/>
      <c r="M18" s="17">
        <v>16</v>
      </c>
      <c r="N18" s="17">
        <v>15000</v>
      </c>
    </row>
    <row r="19" spans="1:14" s="17" customFormat="1" ht="19.5" thickBot="1">
      <c r="A19" s="4"/>
      <c r="B19" s="4"/>
      <c r="C19" s="83"/>
      <c r="D19" s="83"/>
      <c r="E19" s="3"/>
      <c r="F19" s="83"/>
      <c r="G19" s="84"/>
      <c r="H19" s="4"/>
      <c r="I19" s="4"/>
      <c r="M19" s="17">
        <v>17</v>
      </c>
      <c r="N19" s="17">
        <v>15000</v>
      </c>
    </row>
    <row r="20" spans="1:14" s="17" customFormat="1" ht="19.5" thickBot="1">
      <c r="A20" s="4"/>
      <c r="B20" s="4"/>
      <c r="C20" s="525" t="s">
        <v>1309</v>
      </c>
      <c r="D20" s="526"/>
      <c r="E20" s="526"/>
      <c r="F20" s="526"/>
      <c r="G20" s="527"/>
      <c r="H20" s="4"/>
      <c r="I20" s="4"/>
      <c r="M20" s="17">
        <v>18</v>
      </c>
      <c r="N20" s="17">
        <v>15000</v>
      </c>
    </row>
    <row r="21" spans="1:14" s="17" customFormat="1" ht="18.75">
      <c r="A21" s="4"/>
      <c r="B21" s="4"/>
      <c r="C21" s="49" t="s">
        <v>1313</v>
      </c>
      <c r="D21" s="85">
        <v>1500</v>
      </c>
      <c r="E21" s="86" t="s">
        <v>1310</v>
      </c>
      <c r="F21" s="87">
        <f>'様式Ⅰ(女子)'!R7</f>
        <v>0</v>
      </c>
      <c r="G21" s="88">
        <f>D21*F21</f>
        <v>0</v>
      </c>
      <c r="H21" s="4"/>
      <c r="I21" s="4"/>
      <c r="M21" s="17">
        <v>19</v>
      </c>
      <c r="N21" s="17">
        <v>15000</v>
      </c>
    </row>
    <row r="22" spans="1:14" s="17" customFormat="1" ht="19.5" thickBot="1">
      <c r="A22" s="4"/>
      <c r="B22" s="4"/>
      <c r="C22" s="74" t="s">
        <v>1306</v>
      </c>
      <c r="D22" s="75">
        <v>2000</v>
      </c>
      <c r="E22" s="76" t="s">
        <v>1307</v>
      </c>
      <c r="F22" s="77">
        <f>'様式Ⅱ(女子4×100mR)'!L7+'様式Ⅱ(女子4×400mR)'!L7</f>
        <v>0</v>
      </c>
      <c r="G22" s="78">
        <f>D22*F22</f>
        <v>0</v>
      </c>
      <c r="H22" s="4"/>
      <c r="I22" s="4"/>
      <c r="M22" s="17">
        <v>20</v>
      </c>
      <c r="N22" s="17">
        <v>15000</v>
      </c>
    </row>
    <row r="23" spans="1:14" s="17" customFormat="1" ht="20.25" thickTop="1" thickBot="1">
      <c r="A23" s="4"/>
      <c r="B23" s="4"/>
      <c r="C23" s="79"/>
      <c r="D23" s="80"/>
      <c r="E23" s="80"/>
      <c r="F23" s="81" t="s">
        <v>1308</v>
      </c>
      <c r="G23" s="82">
        <f>SUM(G21:G22)</f>
        <v>0</v>
      </c>
      <c r="H23" s="4"/>
      <c r="I23" s="4"/>
      <c r="M23" s="17">
        <v>21</v>
      </c>
      <c r="N23" s="17">
        <v>15000</v>
      </c>
    </row>
    <row r="24" spans="1:14" s="17" customFormat="1" ht="19.5" thickBot="1">
      <c r="A24" s="4"/>
      <c r="B24" s="4"/>
      <c r="C24" s="83"/>
      <c r="D24" s="83"/>
      <c r="E24" s="83"/>
      <c r="F24" s="90"/>
      <c r="G24" s="84"/>
      <c r="H24" s="4"/>
      <c r="I24" s="4"/>
      <c r="M24" s="17">
        <v>22</v>
      </c>
      <c r="N24" s="17">
        <v>15000</v>
      </c>
    </row>
    <row r="25" spans="1:14" s="17" customFormat="1" ht="19.5" thickBot="1">
      <c r="A25" s="4"/>
      <c r="B25" s="4"/>
      <c r="C25" s="538" t="s">
        <v>1314</v>
      </c>
      <c r="D25" s="539"/>
      <c r="E25" s="539"/>
      <c r="F25" s="539"/>
      <c r="G25" s="540"/>
      <c r="H25" s="4"/>
      <c r="I25" s="4"/>
      <c r="M25" s="17">
        <v>23</v>
      </c>
      <c r="N25" s="17">
        <v>15000</v>
      </c>
    </row>
    <row r="26" spans="1:14" s="17" customFormat="1" ht="19.5" thickBot="1">
      <c r="A26" s="4"/>
      <c r="B26" s="4"/>
      <c r="C26" s="528" t="s">
        <v>1358</v>
      </c>
      <c r="D26" s="458"/>
      <c r="E26" s="91">
        <f>'様式Ⅰ(男子)'!V12+'様式Ⅰ(女子)'!V12</f>
        <v>0</v>
      </c>
      <c r="F26" s="541" t="str">
        <f>IF(E26&gt;0,VLOOKUP(E26,M3:N402,2,0),"")</f>
        <v/>
      </c>
      <c r="G26" s="542"/>
      <c r="H26" s="4"/>
      <c r="I26" s="4"/>
      <c r="M26" s="17">
        <v>24</v>
      </c>
      <c r="N26" s="17">
        <v>15000</v>
      </c>
    </row>
    <row r="27" spans="1:14" s="17" customFormat="1" ht="19.5" thickBot="1">
      <c r="A27" s="4"/>
      <c r="B27" s="4"/>
      <c r="C27" s="4"/>
      <c r="D27" s="4"/>
      <c r="E27" s="4"/>
      <c r="F27" s="4"/>
      <c r="G27" s="4"/>
      <c r="H27" s="4"/>
      <c r="I27" s="4"/>
      <c r="M27" s="17">
        <v>25</v>
      </c>
      <c r="N27" s="17">
        <v>15000</v>
      </c>
    </row>
    <row r="28" spans="1:14" s="17" customFormat="1" ht="19.5" thickBot="1">
      <c r="A28" s="4"/>
      <c r="B28" s="4"/>
      <c r="C28" s="528" t="s">
        <v>1311</v>
      </c>
      <c r="D28" s="459"/>
      <c r="E28" s="529">
        <f>SUM(G18,G23,F26,)</f>
        <v>0</v>
      </c>
      <c r="F28" s="530"/>
      <c r="G28" s="531"/>
      <c r="H28" s="4"/>
      <c r="I28" s="4"/>
      <c r="M28" s="17">
        <v>26</v>
      </c>
      <c r="N28" s="17">
        <v>15000</v>
      </c>
    </row>
    <row r="29" spans="1:14" s="17" customFormat="1" ht="19.5" thickBot="1">
      <c r="A29" s="4"/>
      <c r="B29" s="4"/>
      <c r="C29" s="3"/>
      <c r="D29" s="3"/>
      <c r="E29" s="84"/>
      <c r="F29" s="3"/>
      <c r="G29" s="3"/>
      <c r="H29" s="4"/>
      <c r="I29" s="4"/>
      <c r="M29" s="17">
        <v>27</v>
      </c>
      <c r="N29" s="17">
        <v>15000</v>
      </c>
    </row>
    <row r="30" spans="1:14" s="17" customFormat="1" ht="18.75">
      <c r="A30" s="4"/>
      <c r="B30" s="4"/>
      <c r="C30" s="532" t="s">
        <v>1312</v>
      </c>
      <c r="D30" s="534" t="s">
        <v>1315</v>
      </c>
      <c r="E30" s="534"/>
      <c r="F30" s="534"/>
      <c r="G30" s="535"/>
      <c r="H30" s="4"/>
      <c r="I30" s="4"/>
      <c r="M30" s="17">
        <v>28</v>
      </c>
      <c r="N30" s="17">
        <v>15000</v>
      </c>
    </row>
    <row r="31" spans="1:14" s="17" customFormat="1" ht="19.5" thickBot="1">
      <c r="A31" s="4"/>
      <c r="B31" s="4"/>
      <c r="C31" s="533"/>
      <c r="D31" s="536" t="s">
        <v>2824</v>
      </c>
      <c r="E31" s="536"/>
      <c r="F31" s="536"/>
      <c r="G31" s="537"/>
      <c r="H31" s="4"/>
      <c r="I31" s="4"/>
      <c r="M31" s="17">
        <v>29</v>
      </c>
      <c r="N31" s="17">
        <v>15000</v>
      </c>
    </row>
    <row r="32" spans="1:14" s="17" customFormat="1" ht="18.75" hidden="1">
      <c r="A32" s="4"/>
      <c r="B32" s="4"/>
      <c r="C32" s="231"/>
      <c r="D32" s="232"/>
      <c r="E32" s="232"/>
      <c r="F32" s="232"/>
      <c r="G32" s="232"/>
      <c r="H32" s="4"/>
      <c r="I32" s="4"/>
      <c r="M32" s="17">
        <v>30</v>
      </c>
      <c r="N32" s="17">
        <v>15000</v>
      </c>
    </row>
    <row r="33" spans="1:14" s="17" customFormat="1" ht="19.5" thickBot="1">
      <c r="A33" s="4"/>
      <c r="B33" s="4"/>
      <c r="C33" s="4"/>
      <c r="D33" s="89"/>
      <c r="E33" s="89"/>
      <c r="F33" s="89"/>
      <c r="G33" s="89"/>
      <c r="H33" s="4"/>
      <c r="I33" s="4"/>
      <c r="M33" s="17">
        <v>31</v>
      </c>
      <c r="N33" s="17">
        <v>25000</v>
      </c>
    </row>
    <row r="34" spans="1:14" s="17" customFormat="1" ht="19.5" thickBot="1">
      <c r="A34" s="4"/>
      <c r="B34" s="4"/>
      <c r="C34" s="507" t="s">
        <v>2807</v>
      </c>
      <c r="D34" s="507"/>
      <c r="E34" s="512"/>
      <c r="F34" s="513"/>
      <c r="G34" s="4"/>
      <c r="H34" s="4"/>
      <c r="I34" s="4"/>
      <c r="M34" s="17">
        <v>32</v>
      </c>
      <c r="N34" s="17">
        <v>25000</v>
      </c>
    </row>
    <row r="35" spans="1:14" s="17" customFormat="1" ht="19.5" thickBot="1">
      <c r="A35" s="4"/>
      <c r="B35" s="4"/>
      <c r="C35" s="507" t="s">
        <v>2827</v>
      </c>
      <c r="D35" s="507"/>
      <c r="E35" s="493"/>
      <c r="F35" s="493"/>
      <c r="G35" s="493"/>
      <c r="H35" s="493"/>
      <c r="I35" s="493"/>
      <c r="M35" s="17">
        <v>33</v>
      </c>
      <c r="N35" s="17">
        <v>25000</v>
      </c>
    </row>
    <row r="36" spans="1:14" s="17" customFormat="1" ht="19.5" thickBot="1">
      <c r="A36" s="4"/>
      <c r="B36" s="4"/>
      <c r="C36" s="4"/>
      <c r="D36" s="4"/>
      <c r="E36" s="493"/>
      <c r="F36" s="493"/>
      <c r="G36" s="493"/>
      <c r="H36" s="493"/>
      <c r="I36" s="543"/>
      <c r="M36" s="17">
        <v>34</v>
      </c>
      <c r="N36" s="17">
        <v>25000</v>
      </c>
    </row>
    <row r="37" spans="1:14" s="17" customFormat="1" ht="18.75">
      <c r="A37" s="4"/>
      <c r="B37" s="514" t="s">
        <v>2828</v>
      </c>
      <c r="C37" s="515"/>
      <c r="D37" s="515"/>
      <c r="E37" s="516"/>
      <c r="F37" s="516"/>
      <c r="G37" s="516"/>
      <c r="H37" s="517"/>
      <c r="I37" s="149"/>
      <c r="M37" s="17">
        <v>35</v>
      </c>
      <c r="N37" s="17">
        <v>25000</v>
      </c>
    </row>
    <row r="38" spans="1:14" s="17" customFormat="1" ht="18.75">
      <c r="A38" s="4"/>
      <c r="B38" s="518"/>
      <c r="C38" s="516"/>
      <c r="D38" s="516"/>
      <c r="E38" s="516"/>
      <c r="F38" s="516"/>
      <c r="G38" s="516"/>
      <c r="H38" s="517"/>
      <c r="I38" s="4"/>
      <c r="M38" s="17">
        <v>36</v>
      </c>
      <c r="N38" s="17">
        <v>25000</v>
      </c>
    </row>
    <row r="39" spans="1:14" s="17" customFormat="1" ht="18.75">
      <c r="A39" s="4"/>
      <c r="B39" s="518"/>
      <c r="C39" s="516"/>
      <c r="D39" s="516"/>
      <c r="E39" s="516"/>
      <c r="F39" s="516"/>
      <c r="G39" s="516"/>
      <c r="H39" s="517"/>
      <c r="I39" s="4"/>
      <c r="M39" s="17">
        <v>37</v>
      </c>
      <c r="N39" s="17">
        <v>25000</v>
      </c>
    </row>
    <row r="40" spans="1:14" s="17" customFormat="1" ht="18.75">
      <c r="A40" s="4"/>
      <c r="B40" s="518"/>
      <c r="C40" s="516"/>
      <c r="D40" s="516"/>
      <c r="E40" s="516"/>
      <c r="F40" s="516"/>
      <c r="G40" s="516"/>
      <c r="H40" s="517"/>
      <c r="I40" s="4"/>
      <c r="M40" s="17">
        <v>38</v>
      </c>
      <c r="N40" s="17">
        <v>25000</v>
      </c>
    </row>
    <row r="41" spans="1:14" s="17" customFormat="1" ht="18.75">
      <c r="A41" s="4"/>
      <c r="B41" s="518"/>
      <c r="C41" s="516"/>
      <c r="D41" s="516"/>
      <c r="E41" s="516"/>
      <c r="F41" s="516"/>
      <c r="G41" s="516"/>
      <c r="H41" s="517"/>
      <c r="I41" s="4"/>
      <c r="M41" s="17">
        <v>39</v>
      </c>
      <c r="N41" s="17">
        <v>25000</v>
      </c>
    </row>
    <row r="42" spans="1:14" s="17" customFormat="1" ht="18.75">
      <c r="A42" s="4"/>
      <c r="B42" s="518"/>
      <c r="C42" s="516"/>
      <c r="D42" s="516"/>
      <c r="E42" s="516"/>
      <c r="F42" s="516"/>
      <c r="G42" s="516"/>
      <c r="H42" s="517"/>
      <c r="I42" s="4"/>
      <c r="M42" s="17">
        <v>40</v>
      </c>
      <c r="N42" s="17">
        <v>25000</v>
      </c>
    </row>
    <row r="43" spans="1:14" s="17" customFormat="1" ht="18.75">
      <c r="A43" s="4"/>
      <c r="B43" s="518"/>
      <c r="C43" s="516"/>
      <c r="D43" s="516"/>
      <c r="E43" s="516"/>
      <c r="F43" s="516"/>
      <c r="G43" s="516"/>
      <c r="H43" s="517"/>
      <c r="I43" s="4"/>
      <c r="M43" s="17">
        <v>41</v>
      </c>
      <c r="N43" s="17">
        <v>25000</v>
      </c>
    </row>
    <row r="44" spans="1:14" s="17" customFormat="1" ht="18.75">
      <c r="A44" s="4"/>
      <c r="B44" s="518"/>
      <c r="C44" s="516"/>
      <c r="D44" s="516"/>
      <c r="E44" s="516"/>
      <c r="F44" s="516"/>
      <c r="G44" s="516"/>
      <c r="H44" s="517"/>
      <c r="I44" s="4"/>
      <c r="M44" s="17">
        <v>42</v>
      </c>
      <c r="N44" s="17">
        <v>25000</v>
      </c>
    </row>
    <row r="45" spans="1:14" s="17" customFormat="1" ht="18.75">
      <c r="A45" s="4"/>
      <c r="B45" s="518"/>
      <c r="C45" s="516"/>
      <c r="D45" s="516"/>
      <c r="E45" s="516"/>
      <c r="F45" s="516"/>
      <c r="G45" s="516"/>
      <c r="H45" s="517"/>
      <c r="I45" s="4"/>
      <c r="M45" s="17">
        <v>43</v>
      </c>
      <c r="N45" s="17">
        <v>25000</v>
      </c>
    </row>
    <row r="46" spans="1:14" s="17" customFormat="1" ht="18.75">
      <c r="A46" s="4"/>
      <c r="B46" s="518"/>
      <c r="C46" s="516"/>
      <c r="D46" s="516"/>
      <c r="E46" s="516"/>
      <c r="F46" s="516"/>
      <c r="G46" s="516"/>
      <c r="H46" s="517"/>
      <c r="I46" s="4"/>
      <c r="M46" s="17">
        <v>44</v>
      </c>
      <c r="N46" s="17">
        <v>25000</v>
      </c>
    </row>
    <row r="47" spans="1:14" s="17" customFormat="1" ht="18.75">
      <c r="A47" s="4"/>
      <c r="B47" s="518"/>
      <c r="C47" s="516"/>
      <c r="D47" s="516"/>
      <c r="E47" s="516"/>
      <c r="F47" s="516"/>
      <c r="G47" s="516"/>
      <c r="H47" s="517"/>
      <c r="I47" s="4"/>
      <c r="M47" s="17">
        <v>45</v>
      </c>
      <c r="N47" s="17">
        <v>25000</v>
      </c>
    </row>
    <row r="48" spans="1:14" s="17" customFormat="1" ht="18.75">
      <c r="A48" s="4"/>
      <c r="B48" s="518"/>
      <c r="C48" s="516"/>
      <c r="D48" s="516"/>
      <c r="E48" s="516"/>
      <c r="F48" s="516"/>
      <c r="G48" s="516"/>
      <c r="H48" s="517"/>
      <c r="I48" s="4"/>
      <c r="M48" s="17">
        <v>46</v>
      </c>
      <c r="N48" s="17">
        <v>25000</v>
      </c>
    </row>
    <row r="49" spans="1:14" s="17" customFormat="1" ht="18.75">
      <c r="A49" s="4"/>
      <c r="B49" s="518"/>
      <c r="C49" s="516"/>
      <c r="D49" s="516"/>
      <c r="E49" s="516"/>
      <c r="F49" s="516"/>
      <c r="G49" s="516"/>
      <c r="H49" s="517"/>
      <c r="I49" s="4"/>
      <c r="M49" s="17">
        <v>47</v>
      </c>
      <c r="N49" s="17">
        <v>25000</v>
      </c>
    </row>
    <row r="50" spans="1:14" s="17" customFormat="1" ht="18.75">
      <c r="A50" s="4"/>
      <c r="B50" s="518"/>
      <c r="C50" s="516"/>
      <c r="D50" s="516"/>
      <c r="E50" s="516"/>
      <c r="F50" s="516"/>
      <c r="G50" s="516"/>
      <c r="H50" s="517"/>
      <c r="I50" s="4"/>
      <c r="M50" s="17">
        <v>48</v>
      </c>
      <c r="N50" s="17">
        <v>25000</v>
      </c>
    </row>
    <row r="51" spans="1:14" s="17" customFormat="1" ht="18.75">
      <c r="A51" s="4"/>
      <c r="B51" s="518"/>
      <c r="C51" s="516"/>
      <c r="D51" s="516"/>
      <c r="E51" s="516"/>
      <c r="F51" s="516"/>
      <c r="G51" s="516"/>
      <c r="H51" s="517"/>
      <c r="I51" s="4"/>
      <c r="M51" s="17">
        <v>49</v>
      </c>
      <c r="N51" s="17">
        <v>25000</v>
      </c>
    </row>
    <row r="52" spans="1:14" s="17" customFormat="1" ht="18.75">
      <c r="A52" s="4"/>
      <c r="B52" s="518"/>
      <c r="C52" s="516"/>
      <c r="D52" s="516"/>
      <c r="E52" s="516"/>
      <c r="F52" s="516"/>
      <c r="G52" s="516"/>
      <c r="H52" s="517"/>
      <c r="I52" s="4"/>
      <c r="M52" s="17">
        <v>50</v>
      </c>
      <c r="N52" s="17">
        <v>25000</v>
      </c>
    </row>
    <row r="53" spans="1:14" s="17" customFormat="1" ht="18.75">
      <c r="A53" s="4"/>
      <c r="B53" s="518"/>
      <c r="C53" s="516"/>
      <c r="D53" s="516"/>
      <c r="E53" s="516"/>
      <c r="F53" s="516"/>
      <c r="G53" s="516"/>
      <c r="H53" s="517"/>
      <c r="I53" s="4"/>
      <c r="M53" s="17">
        <v>51</v>
      </c>
      <c r="N53" s="17">
        <v>40000</v>
      </c>
    </row>
    <row r="54" spans="1:14" s="17" customFormat="1" ht="19.5" thickBot="1">
      <c r="A54" s="4"/>
      <c r="B54" s="519"/>
      <c r="C54" s="520"/>
      <c r="D54" s="520"/>
      <c r="E54" s="520"/>
      <c r="F54" s="520"/>
      <c r="G54" s="520"/>
      <c r="H54" s="521"/>
      <c r="I54" s="4"/>
      <c r="M54" s="17">
        <v>52</v>
      </c>
      <c r="N54" s="17">
        <v>40000</v>
      </c>
    </row>
    <row r="55" spans="1:14" s="17" customFormat="1" ht="18.75">
      <c r="A55" s="4"/>
      <c r="B55" s="4"/>
      <c r="C55" s="4"/>
      <c r="D55" s="4"/>
      <c r="E55" s="4"/>
      <c r="F55" s="4"/>
      <c r="G55" s="4"/>
      <c r="H55" s="4"/>
      <c r="I55" s="4"/>
      <c r="M55" s="17">
        <v>53</v>
      </c>
      <c r="N55" s="17">
        <v>40000</v>
      </c>
    </row>
    <row r="56" spans="1:14" s="17" customFormat="1">
      <c r="M56" s="17">
        <v>54</v>
      </c>
      <c r="N56" s="17">
        <v>40000</v>
      </c>
    </row>
    <row r="57" spans="1:14" s="17" customFormat="1">
      <c r="M57" s="17">
        <v>55</v>
      </c>
      <c r="N57" s="17">
        <v>40000</v>
      </c>
    </row>
    <row r="58" spans="1:14" s="17" customFormat="1">
      <c r="M58" s="17">
        <v>56</v>
      </c>
      <c r="N58" s="17">
        <v>40000</v>
      </c>
    </row>
    <row r="59" spans="1:14" s="17" customFormat="1">
      <c r="M59" s="17">
        <v>57</v>
      </c>
      <c r="N59" s="17">
        <v>40000</v>
      </c>
    </row>
    <row r="60" spans="1:14" s="17" customFormat="1">
      <c r="M60" s="17">
        <v>58</v>
      </c>
      <c r="N60" s="17">
        <v>40000</v>
      </c>
    </row>
    <row r="61" spans="1:14" s="17" customFormat="1">
      <c r="M61" s="17">
        <v>59</v>
      </c>
      <c r="N61" s="17">
        <v>40000</v>
      </c>
    </row>
    <row r="62" spans="1:14" s="17" customFormat="1">
      <c r="M62" s="17">
        <v>60</v>
      </c>
      <c r="N62" s="17">
        <v>40000</v>
      </c>
    </row>
    <row r="63" spans="1:14" s="17" customFormat="1">
      <c r="M63" s="17">
        <v>61</v>
      </c>
      <c r="N63" s="17">
        <v>40000</v>
      </c>
    </row>
    <row r="64" spans="1:14" s="17" customFormat="1">
      <c r="M64" s="17">
        <v>62</v>
      </c>
      <c r="N64" s="17">
        <v>40000</v>
      </c>
    </row>
    <row r="65" spans="13:14" s="17" customFormat="1">
      <c r="M65" s="17">
        <v>63</v>
      </c>
      <c r="N65" s="17">
        <v>40000</v>
      </c>
    </row>
    <row r="66" spans="13:14" s="17" customFormat="1">
      <c r="M66" s="17">
        <v>64</v>
      </c>
      <c r="N66" s="17">
        <v>40000</v>
      </c>
    </row>
    <row r="67" spans="13:14" s="17" customFormat="1">
      <c r="M67" s="17">
        <v>65</v>
      </c>
      <c r="N67" s="17">
        <v>40000</v>
      </c>
    </row>
    <row r="68" spans="13:14" s="17" customFormat="1">
      <c r="M68" s="17">
        <v>66</v>
      </c>
      <c r="N68" s="17">
        <v>40000</v>
      </c>
    </row>
    <row r="69" spans="13:14" s="17" customFormat="1">
      <c r="M69" s="17">
        <v>67</v>
      </c>
      <c r="N69" s="17">
        <v>40000</v>
      </c>
    </row>
    <row r="70" spans="13:14" s="17" customFormat="1">
      <c r="M70" s="17">
        <v>68</v>
      </c>
      <c r="N70" s="17">
        <v>40000</v>
      </c>
    </row>
    <row r="71" spans="13:14" s="17" customFormat="1">
      <c r="M71" s="17">
        <v>69</v>
      </c>
      <c r="N71" s="17">
        <v>40000</v>
      </c>
    </row>
    <row r="72" spans="13:14" s="17" customFormat="1">
      <c r="M72" s="17">
        <v>70</v>
      </c>
      <c r="N72" s="17">
        <v>40000</v>
      </c>
    </row>
    <row r="73" spans="13:14" s="17" customFormat="1">
      <c r="M73" s="17">
        <v>71</v>
      </c>
      <c r="N73" s="17">
        <v>40000</v>
      </c>
    </row>
    <row r="74" spans="13:14" s="17" customFormat="1">
      <c r="M74" s="17">
        <v>72</v>
      </c>
      <c r="N74" s="17">
        <v>40000</v>
      </c>
    </row>
    <row r="75" spans="13:14" s="17" customFormat="1">
      <c r="M75" s="17">
        <v>73</v>
      </c>
      <c r="N75" s="17">
        <v>40000</v>
      </c>
    </row>
    <row r="76" spans="13:14" s="17" customFormat="1">
      <c r="M76" s="17">
        <v>74</v>
      </c>
      <c r="N76" s="17">
        <v>40000</v>
      </c>
    </row>
    <row r="77" spans="13:14" s="17" customFormat="1">
      <c r="M77" s="17">
        <v>75</v>
      </c>
      <c r="N77" s="17">
        <v>40000</v>
      </c>
    </row>
    <row r="78" spans="13:14" s="17" customFormat="1">
      <c r="M78" s="17">
        <v>76</v>
      </c>
      <c r="N78" s="17">
        <v>40000</v>
      </c>
    </row>
    <row r="79" spans="13:14" s="17" customFormat="1">
      <c r="M79" s="17">
        <v>77</v>
      </c>
      <c r="N79" s="17">
        <v>40000</v>
      </c>
    </row>
    <row r="80" spans="13:14" s="17" customFormat="1">
      <c r="M80" s="17">
        <v>78</v>
      </c>
      <c r="N80" s="17">
        <v>40000</v>
      </c>
    </row>
    <row r="81" spans="13:14" s="17" customFormat="1">
      <c r="M81" s="17">
        <v>79</v>
      </c>
      <c r="N81" s="17">
        <v>40000</v>
      </c>
    </row>
    <row r="82" spans="13:14" s="17" customFormat="1">
      <c r="M82" s="17">
        <v>80</v>
      </c>
      <c r="N82" s="17">
        <v>40000</v>
      </c>
    </row>
    <row r="83" spans="13:14" s="17" customFormat="1">
      <c r="M83" s="17">
        <v>81</v>
      </c>
      <c r="N83" s="17">
        <v>40000</v>
      </c>
    </row>
    <row r="84" spans="13:14" s="17" customFormat="1">
      <c r="M84" s="17">
        <v>82</v>
      </c>
      <c r="N84" s="17">
        <v>40000</v>
      </c>
    </row>
    <row r="85" spans="13:14" s="17" customFormat="1">
      <c r="M85" s="17">
        <v>83</v>
      </c>
      <c r="N85" s="17">
        <v>40000</v>
      </c>
    </row>
    <row r="86" spans="13:14" s="17" customFormat="1">
      <c r="M86" s="17">
        <v>84</v>
      </c>
      <c r="N86" s="17">
        <v>40000</v>
      </c>
    </row>
    <row r="87" spans="13:14" s="17" customFormat="1">
      <c r="M87" s="17">
        <v>85</v>
      </c>
      <c r="N87" s="17">
        <v>40000</v>
      </c>
    </row>
    <row r="88" spans="13:14" s="17" customFormat="1">
      <c r="M88" s="17">
        <v>86</v>
      </c>
      <c r="N88" s="17">
        <v>40000</v>
      </c>
    </row>
    <row r="89" spans="13:14" s="17" customFormat="1">
      <c r="M89" s="17">
        <v>87</v>
      </c>
      <c r="N89" s="17">
        <v>40000</v>
      </c>
    </row>
    <row r="90" spans="13:14" s="17" customFormat="1">
      <c r="M90" s="17">
        <v>88</v>
      </c>
      <c r="N90" s="17">
        <v>40000</v>
      </c>
    </row>
    <row r="91" spans="13:14" s="17" customFormat="1">
      <c r="M91" s="17">
        <v>89</v>
      </c>
      <c r="N91" s="17">
        <v>40000</v>
      </c>
    </row>
    <row r="92" spans="13:14" s="17" customFormat="1">
      <c r="M92" s="17">
        <v>90</v>
      </c>
      <c r="N92" s="17">
        <v>40000</v>
      </c>
    </row>
    <row r="93" spans="13:14" s="17" customFormat="1">
      <c r="M93" s="17">
        <v>91</v>
      </c>
      <c r="N93" s="17">
        <v>40000</v>
      </c>
    </row>
    <row r="94" spans="13:14" s="17" customFormat="1">
      <c r="M94" s="17">
        <v>92</v>
      </c>
      <c r="N94" s="17">
        <v>40000</v>
      </c>
    </row>
    <row r="95" spans="13:14" s="17" customFormat="1">
      <c r="M95" s="17">
        <v>93</v>
      </c>
      <c r="N95" s="17">
        <v>40000</v>
      </c>
    </row>
    <row r="96" spans="13:14" s="17" customFormat="1">
      <c r="M96" s="17">
        <v>94</v>
      </c>
      <c r="N96" s="17">
        <v>40000</v>
      </c>
    </row>
    <row r="97" spans="13:14" s="17" customFormat="1">
      <c r="M97" s="17">
        <v>95</v>
      </c>
      <c r="N97" s="17">
        <v>40000</v>
      </c>
    </row>
    <row r="98" spans="13:14" s="17" customFormat="1">
      <c r="M98" s="17">
        <v>96</v>
      </c>
      <c r="N98" s="17">
        <v>40000</v>
      </c>
    </row>
    <row r="99" spans="13:14" s="17" customFormat="1">
      <c r="M99" s="17">
        <v>97</v>
      </c>
      <c r="N99" s="17">
        <v>40000</v>
      </c>
    </row>
    <row r="100" spans="13:14" s="17" customFormat="1">
      <c r="M100" s="17">
        <v>98</v>
      </c>
      <c r="N100" s="17">
        <v>40000</v>
      </c>
    </row>
    <row r="101" spans="13:14" s="17" customFormat="1">
      <c r="M101" s="17">
        <v>99</v>
      </c>
      <c r="N101" s="17">
        <v>40000</v>
      </c>
    </row>
    <row r="102" spans="13:14" s="17" customFormat="1">
      <c r="M102" s="17">
        <v>100</v>
      </c>
      <c r="N102" s="17">
        <v>40000</v>
      </c>
    </row>
    <row r="103" spans="13:14" s="17" customFormat="1">
      <c r="M103" s="17">
        <v>101</v>
      </c>
      <c r="N103" s="17">
        <v>40000</v>
      </c>
    </row>
    <row r="104" spans="13:14" s="17" customFormat="1">
      <c r="M104" s="17">
        <v>102</v>
      </c>
      <c r="N104" s="17">
        <v>40000</v>
      </c>
    </row>
    <row r="105" spans="13:14" s="17" customFormat="1">
      <c r="M105" s="17">
        <v>103</v>
      </c>
      <c r="N105" s="17">
        <v>40000</v>
      </c>
    </row>
    <row r="106" spans="13:14" s="17" customFormat="1">
      <c r="M106" s="17">
        <v>104</v>
      </c>
      <c r="N106" s="17">
        <v>40000</v>
      </c>
    </row>
    <row r="107" spans="13:14" s="17" customFormat="1">
      <c r="M107" s="17">
        <v>105</v>
      </c>
      <c r="N107" s="17">
        <v>40000</v>
      </c>
    </row>
    <row r="108" spans="13:14" s="17" customFormat="1">
      <c r="M108" s="17">
        <v>106</v>
      </c>
      <c r="N108" s="17">
        <v>40000</v>
      </c>
    </row>
    <row r="109" spans="13:14" s="17" customFormat="1">
      <c r="M109" s="17">
        <v>107</v>
      </c>
      <c r="N109" s="17">
        <v>40000</v>
      </c>
    </row>
    <row r="110" spans="13:14" s="17" customFormat="1">
      <c r="M110" s="17">
        <v>108</v>
      </c>
      <c r="N110" s="17">
        <v>40000</v>
      </c>
    </row>
    <row r="111" spans="13:14" s="17" customFormat="1">
      <c r="M111" s="17">
        <v>109</v>
      </c>
      <c r="N111" s="17">
        <v>40000</v>
      </c>
    </row>
    <row r="112" spans="13:14" s="17" customFormat="1">
      <c r="M112" s="17">
        <v>110</v>
      </c>
      <c r="N112" s="17">
        <v>40000</v>
      </c>
    </row>
    <row r="113" spans="13:14" s="17" customFormat="1">
      <c r="M113" s="17">
        <v>111</v>
      </c>
      <c r="N113" s="17">
        <v>40000</v>
      </c>
    </row>
    <row r="114" spans="13:14" s="17" customFormat="1">
      <c r="M114" s="17">
        <v>112</v>
      </c>
      <c r="N114" s="17">
        <v>40000</v>
      </c>
    </row>
    <row r="115" spans="13:14" s="17" customFormat="1">
      <c r="M115" s="17">
        <v>113</v>
      </c>
      <c r="N115" s="17">
        <v>40000</v>
      </c>
    </row>
    <row r="116" spans="13:14" s="17" customFormat="1">
      <c r="M116" s="17">
        <v>114</v>
      </c>
      <c r="N116" s="17">
        <v>40000</v>
      </c>
    </row>
    <row r="117" spans="13:14" s="17" customFormat="1">
      <c r="M117" s="17">
        <v>115</v>
      </c>
      <c r="N117" s="17">
        <v>40000</v>
      </c>
    </row>
    <row r="118" spans="13:14" s="17" customFormat="1">
      <c r="M118" s="17">
        <v>116</v>
      </c>
      <c r="N118" s="17">
        <v>40000</v>
      </c>
    </row>
    <row r="119" spans="13:14" s="17" customFormat="1">
      <c r="M119" s="17">
        <v>117</v>
      </c>
      <c r="N119" s="17">
        <v>40000</v>
      </c>
    </row>
    <row r="120" spans="13:14" s="17" customFormat="1">
      <c r="M120" s="17">
        <v>118</v>
      </c>
      <c r="N120" s="17">
        <v>40000</v>
      </c>
    </row>
    <row r="121" spans="13:14" s="17" customFormat="1">
      <c r="M121" s="17">
        <v>119</v>
      </c>
      <c r="N121" s="17">
        <v>40000</v>
      </c>
    </row>
    <row r="122" spans="13:14" s="17" customFormat="1">
      <c r="M122" s="17">
        <v>120</v>
      </c>
      <c r="N122" s="17">
        <v>40000</v>
      </c>
    </row>
    <row r="123" spans="13:14" s="17" customFormat="1">
      <c r="M123" s="17">
        <v>121</v>
      </c>
      <c r="N123" s="17">
        <v>40000</v>
      </c>
    </row>
    <row r="124" spans="13:14" s="17" customFormat="1">
      <c r="M124" s="17">
        <v>122</v>
      </c>
      <c r="N124" s="17">
        <v>40000</v>
      </c>
    </row>
    <row r="125" spans="13:14" s="17" customFormat="1">
      <c r="M125" s="17">
        <v>123</v>
      </c>
      <c r="N125" s="17">
        <v>40000</v>
      </c>
    </row>
    <row r="126" spans="13:14" s="17" customFormat="1">
      <c r="M126" s="17">
        <v>124</v>
      </c>
      <c r="N126" s="17">
        <v>40000</v>
      </c>
    </row>
    <row r="127" spans="13:14" s="17" customFormat="1">
      <c r="M127" s="17">
        <v>125</v>
      </c>
      <c r="N127" s="17">
        <v>40000</v>
      </c>
    </row>
    <row r="128" spans="13:14" s="17" customFormat="1">
      <c r="M128" s="17">
        <v>126</v>
      </c>
      <c r="N128" s="17">
        <v>40000</v>
      </c>
    </row>
    <row r="129" spans="13:14" s="17" customFormat="1">
      <c r="M129" s="17">
        <v>127</v>
      </c>
      <c r="N129" s="17">
        <v>40000</v>
      </c>
    </row>
    <row r="130" spans="13:14" s="17" customFormat="1">
      <c r="M130" s="17">
        <v>128</v>
      </c>
      <c r="N130" s="17">
        <v>40000</v>
      </c>
    </row>
    <row r="131" spans="13:14" s="17" customFormat="1">
      <c r="M131" s="17">
        <v>129</v>
      </c>
      <c r="N131" s="17">
        <v>40000</v>
      </c>
    </row>
    <row r="132" spans="13:14" s="17" customFormat="1">
      <c r="M132" s="17">
        <v>130</v>
      </c>
      <c r="N132" s="17">
        <v>40000</v>
      </c>
    </row>
    <row r="133" spans="13:14" s="17" customFormat="1">
      <c r="M133" s="17">
        <v>131</v>
      </c>
      <c r="N133" s="17">
        <v>40000</v>
      </c>
    </row>
    <row r="134" spans="13:14" s="17" customFormat="1">
      <c r="M134" s="17">
        <v>132</v>
      </c>
      <c r="N134" s="17">
        <v>40000</v>
      </c>
    </row>
    <row r="135" spans="13:14" s="17" customFormat="1">
      <c r="M135" s="17">
        <v>133</v>
      </c>
      <c r="N135" s="17">
        <v>40000</v>
      </c>
    </row>
    <row r="136" spans="13:14" s="17" customFormat="1">
      <c r="M136" s="17">
        <v>134</v>
      </c>
      <c r="N136" s="17">
        <v>40000</v>
      </c>
    </row>
    <row r="137" spans="13:14" s="17" customFormat="1">
      <c r="M137" s="17">
        <v>135</v>
      </c>
      <c r="N137" s="17">
        <v>40000</v>
      </c>
    </row>
    <row r="138" spans="13:14" s="17" customFormat="1">
      <c r="M138" s="17">
        <v>136</v>
      </c>
      <c r="N138" s="17">
        <v>40000</v>
      </c>
    </row>
    <row r="139" spans="13:14" s="17" customFormat="1">
      <c r="M139" s="17">
        <v>137</v>
      </c>
      <c r="N139" s="17">
        <v>40000</v>
      </c>
    </row>
    <row r="140" spans="13:14" s="17" customFormat="1">
      <c r="M140" s="17">
        <v>138</v>
      </c>
      <c r="N140" s="17">
        <v>40000</v>
      </c>
    </row>
    <row r="141" spans="13:14" s="17" customFormat="1">
      <c r="M141" s="17">
        <v>139</v>
      </c>
      <c r="N141" s="17">
        <v>40000</v>
      </c>
    </row>
    <row r="142" spans="13:14" s="17" customFormat="1">
      <c r="M142" s="17">
        <v>140</v>
      </c>
      <c r="N142" s="17">
        <v>40000</v>
      </c>
    </row>
    <row r="143" spans="13:14" s="17" customFormat="1">
      <c r="M143" s="17">
        <v>141</v>
      </c>
      <c r="N143" s="17">
        <v>40000</v>
      </c>
    </row>
    <row r="144" spans="13:14" s="17" customFormat="1">
      <c r="M144" s="17">
        <v>142</v>
      </c>
      <c r="N144" s="17">
        <v>40000</v>
      </c>
    </row>
    <row r="145" spans="13:14" s="17" customFormat="1">
      <c r="M145" s="17">
        <v>143</v>
      </c>
      <c r="N145" s="17">
        <v>40000</v>
      </c>
    </row>
    <row r="146" spans="13:14" s="17" customFormat="1">
      <c r="M146" s="17">
        <v>144</v>
      </c>
      <c r="N146" s="17">
        <v>40000</v>
      </c>
    </row>
    <row r="147" spans="13:14" s="17" customFormat="1">
      <c r="M147" s="17">
        <v>145</v>
      </c>
      <c r="N147" s="17">
        <v>40000</v>
      </c>
    </row>
    <row r="148" spans="13:14" s="17" customFormat="1">
      <c r="M148" s="17">
        <v>146</v>
      </c>
      <c r="N148" s="17">
        <v>40000</v>
      </c>
    </row>
    <row r="149" spans="13:14" s="17" customFormat="1">
      <c r="M149" s="17">
        <v>147</v>
      </c>
      <c r="N149" s="17">
        <v>40000</v>
      </c>
    </row>
    <row r="150" spans="13:14" s="17" customFormat="1">
      <c r="M150" s="17">
        <v>148</v>
      </c>
      <c r="N150" s="17">
        <v>40000</v>
      </c>
    </row>
    <row r="151" spans="13:14" s="17" customFormat="1">
      <c r="M151" s="17">
        <v>149</v>
      </c>
      <c r="N151" s="17">
        <v>40000</v>
      </c>
    </row>
    <row r="152" spans="13:14" s="17" customFormat="1">
      <c r="M152" s="17">
        <v>150</v>
      </c>
      <c r="N152" s="17">
        <v>40000</v>
      </c>
    </row>
    <row r="153" spans="13:14" s="17" customFormat="1">
      <c r="M153" s="17">
        <v>151</v>
      </c>
      <c r="N153" s="17">
        <v>40000</v>
      </c>
    </row>
    <row r="154" spans="13:14" s="17" customFormat="1">
      <c r="M154" s="17">
        <v>152</v>
      </c>
      <c r="N154" s="17">
        <v>40000</v>
      </c>
    </row>
    <row r="155" spans="13:14" s="17" customFormat="1">
      <c r="M155" s="17">
        <v>153</v>
      </c>
      <c r="N155" s="17">
        <v>40000</v>
      </c>
    </row>
    <row r="156" spans="13:14" s="17" customFormat="1">
      <c r="M156" s="17">
        <v>154</v>
      </c>
      <c r="N156" s="17">
        <v>40000</v>
      </c>
    </row>
    <row r="157" spans="13:14" s="17" customFormat="1">
      <c r="M157" s="17">
        <v>155</v>
      </c>
      <c r="N157" s="17">
        <v>40000</v>
      </c>
    </row>
    <row r="158" spans="13:14" s="17" customFormat="1">
      <c r="M158" s="17">
        <v>156</v>
      </c>
      <c r="N158" s="17">
        <v>40000</v>
      </c>
    </row>
    <row r="159" spans="13:14" s="17" customFormat="1">
      <c r="M159" s="17">
        <v>157</v>
      </c>
      <c r="N159" s="17">
        <v>40000</v>
      </c>
    </row>
    <row r="160" spans="13:14" s="17" customFormat="1">
      <c r="M160" s="17">
        <v>158</v>
      </c>
      <c r="N160" s="17">
        <v>40000</v>
      </c>
    </row>
    <row r="161" spans="13:14" s="17" customFormat="1">
      <c r="M161" s="17">
        <v>159</v>
      </c>
      <c r="N161" s="17">
        <v>40000</v>
      </c>
    </row>
    <row r="162" spans="13:14" s="17" customFormat="1">
      <c r="M162" s="17">
        <v>160</v>
      </c>
      <c r="N162" s="17">
        <v>40000</v>
      </c>
    </row>
    <row r="163" spans="13:14" s="17" customFormat="1">
      <c r="M163" s="17">
        <v>161</v>
      </c>
      <c r="N163" s="17">
        <v>40000</v>
      </c>
    </row>
    <row r="164" spans="13:14" s="17" customFormat="1">
      <c r="M164" s="17">
        <v>162</v>
      </c>
      <c r="N164" s="17">
        <v>40000</v>
      </c>
    </row>
    <row r="165" spans="13:14" s="17" customFormat="1">
      <c r="M165" s="17">
        <v>163</v>
      </c>
      <c r="N165" s="17">
        <v>40000</v>
      </c>
    </row>
    <row r="166" spans="13:14" s="17" customFormat="1">
      <c r="M166" s="17">
        <v>164</v>
      </c>
      <c r="N166" s="17">
        <v>40000</v>
      </c>
    </row>
    <row r="167" spans="13:14" s="17" customFormat="1">
      <c r="M167" s="17">
        <v>165</v>
      </c>
      <c r="N167" s="17">
        <v>40000</v>
      </c>
    </row>
    <row r="168" spans="13:14" s="17" customFormat="1">
      <c r="M168" s="17">
        <v>166</v>
      </c>
      <c r="N168" s="17">
        <v>40000</v>
      </c>
    </row>
    <row r="169" spans="13:14" s="17" customFormat="1">
      <c r="M169" s="17">
        <v>167</v>
      </c>
      <c r="N169" s="17">
        <v>40000</v>
      </c>
    </row>
    <row r="170" spans="13:14" s="17" customFormat="1">
      <c r="M170" s="17">
        <v>168</v>
      </c>
      <c r="N170" s="17">
        <v>40000</v>
      </c>
    </row>
    <row r="171" spans="13:14" s="17" customFormat="1">
      <c r="M171" s="17">
        <v>169</v>
      </c>
      <c r="N171" s="17">
        <v>40000</v>
      </c>
    </row>
    <row r="172" spans="13:14" s="17" customFormat="1">
      <c r="M172" s="17">
        <v>170</v>
      </c>
      <c r="N172" s="17">
        <v>40000</v>
      </c>
    </row>
    <row r="173" spans="13:14" s="17" customFormat="1">
      <c r="M173" s="17">
        <v>171</v>
      </c>
      <c r="N173" s="17">
        <v>40000</v>
      </c>
    </row>
    <row r="174" spans="13:14" s="17" customFormat="1">
      <c r="M174" s="17">
        <v>172</v>
      </c>
      <c r="N174" s="17">
        <v>40000</v>
      </c>
    </row>
    <row r="175" spans="13:14" s="17" customFormat="1">
      <c r="M175" s="17">
        <v>173</v>
      </c>
      <c r="N175" s="17">
        <v>40000</v>
      </c>
    </row>
    <row r="176" spans="13:14" s="17" customFormat="1">
      <c r="M176" s="17">
        <v>174</v>
      </c>
      <c r="N176" s="17">
        <v>40000</v>
      </c>
    </row>
    <row r="177" spans="13:14" s="17" customFormat="1">
      <c r="M177" s="17">
        <v>175</v>
      </c>
      <c r="N177" s="17">
        <v>40000</v>
      </c>
    </row>
    <row r="178" spans="13:14" s="17" customFormat="1">
      <c r="M178" s="17">
        <v>176</v>
      </c>
      <c r="N178" s="17">
        <v>40000</v>
      </c>
    </row>
    <row r="179" spans="13:14" s="17" customFormat="1">
      <c r="M179" s="17">
        <v>177</v>
      </c>
      <c r="N179" s="17">
        <v>40000</v>
      </c>
    </row>
    <row r="180" spans="13:14" s="17" customFormat="1">
      <c r="M180" s="17">
        <v>178</v>
      </c>
      <c r="N180" s="17">
        <v>40000</v>
      </c>
    </row>
    <row r="181" spans="13:14" s="17" customFormat="1">
      <c r="M181" s="17">
        <v>179</v>
      </c>
      <c r="N181" s="17">
        <v>40000</v>
      </c>
    </row>
    <row r="182" spans="13:14" s="17" customFormat="1">
      <c r="M182" s="17">
        <v>180</v>
      </c>
      <c r="N182" s="17">
        <v>40000</v>
      </c>
    </row>
    <row r="183" spans="13:14" s="17" customFormat="1">
      <c r="M183" s="17">
        <v>181</v>
      </c>
      <c r="N183" s="17">
        <v>40000</v>
      </c>
    </row>
    <row r="184" spans="13:14" s="17" customFormat="1">
      <c r="M184" s="17">
        <v>182</v>
      </c>
      <c r="N184" s="17">
        <v>40000</v>
      </c>
    </row>
    <row r="185" spans="13:14" s="17" customFormat="1">
      <c r="M185" s="17">
        <v>183</v>
      </c>
      <c r="N185" s="17">
        <v>40000</v>
      </c>
    </row>
    <row r="186" spans="13:14" s="17" customFormat="1">
      <c r="M186" s="17">
        <v>184</v>
      </c>
      <c r="N186" s="17">
        <v>40000</v>
      </c>
    </row>
    <row r="187" spans="13:14" s="17" customFormat="1">
      <c r="M187" s="17">
        <v>185</v>
      </c>
      <c r="N187" s="17">
        <v>40000</v>
      </c>
    </row>
    <row r="188" spans="13:14" s="17" customFormat="1">
      <c r="M188" s="17">
        <v>186</v>
      </c>
      <c r="N188" s="17">
        <v>40000</v>
      </c>
    </row>
    <row r="189" spans="13:14" s="17" customFormat="1">
      <c r="M189" s="17">
        <v>187</v>
      </c>
      <c r="N189" s="17">
        <v>40000</v>
      </c>
    </row>
    <row r="190" spans="13:14" s="17" customFormat="1">
      <c r="M190" s="17">
        <v>188</v>
      </c>
      <c r="N190" s="17">
        <v>40000</v>
      </c>
    </row>
    <row r="191" spans="13:14" s="17" customFormat="1">
      <c r="M191" s="17">
        <v>189</v>
      </c>
      <c r="N191" s="17">
        <v>40000</v>
      </c>
    </row>
    <row r="192" spans="13:14" s="17" customFormat="1">
      <c r="M192" s="17">
        <v>190</v>
      </c>
      <c r="N192" s="17">
        <v>40000</v>
      </c>
    </row>
    <row r="193" spans="13:14" s="17" customFormat="1">
      <c r="M193" s="17">
        <v>191</v>
      </c>
      <c r="N193" s="17">
        <v>40000</v>
      </c>
    </row>
    <row r="194" spans="13:14" s="17" customFormat="1">
      <c r="M194" s="17">
        <v>192</v>
      </c>
      <c r="N194" s="17">
        <v>40000</v>
      </c>
    </row>
    <row r="195" spans="13:14" s="17" customFormat="1">
      <c r="M195" s="17">
        <v>193</v>
      </c>
      <c r="N195" s="17">
        <v>40000</v>
      </c>
    </row>
    <row r="196" spans="13:14" s="17" customFormat="1">
      <c r="M196" s="17">
        <v>194</v>
      </c>
      <c r="N196" s="17">
        <v>40000</v>
      </c>
    </row>
    <row r="197" spans="13:14" s="17" customFormat="1">
      <c r="M197" s="17">
        <v>195</v>
      </c>
      <c r="N197" s="17">
        <v>40000</v>
      </c>
    </row>
    <row r="198" spans="13:14" s="17" customFormat="1">
      <c r="M198" s="17">
        <v>196</v>
      </c>
      <c r="N198" s="17">
        <v>40000</v>
      </c>
    </row>
    <row r="199" spans="13:14" s="17" customFormat="1">
      <c r="M199" s="17">
        <v>197</v>
      </c>
      <c r="N199" s="17">
        <v>40000</v>
      </c>
    </row>
    <row r="200" spans="13:14" s="17" customFormat="1">
      <c r="M200" s="17">
        <v>198</v>
      </c>
      <c r="N200" s="17">
        <v>40000</v>
      </c>
    </row>
    <row r="201" spans="13:14" s="17" customFormat="1">
      <c r="M201" s="17">
        <v>199</v>
      </c>
      <c r="N201" s="17">
        <v>40000</v>
      </c>
    </row>
    <row r="202" spans="13:14" s="17" customFormat="1">
      <c r="M202" s="17">
        <v>200</v>
      </c>
      <c r="N202" s="17">
        <v>40000</v>
      </c>
    </row>
    <row r="203" spans="13:14" s="17" customFormat="1">
      <c r="M203" s="17">
        <v>201</v>
      </c>
      <c r="N203" s="17">
        <v>40000</v>
      </c>
    </row>
    <row r="204" spans="13:14" s="17" customFormat="1">
      <c r="M204" s="17">
        <v>202</v>
      </c>
      <c r="N204" s="17">
        <v>40000</v>
      </c>
    </row>
    <row r="205" spans="13:14" s="17" customFormat="1">
      <c r="M205" s="17">
        <v>203</v>
      </c>
      <c r="N205" s="17">
        <v>40000</v>
      </c>
    </row>
    <row r="206" spans="13:14" s="17" customFormat="1">
      <c r="M206" s="17">
        <v>204</v>
      </c>
      <c r="N206" s="17">
        <v>40000</v>
      </c>
    </row>
    <row r="207" spans="13:14" s="17" customFormat="1">
      <c r="M207" s="17">
        <v>205</v>
      </c>
      <c r="N207" s="17">
        <v>40000</v>
      </c>
    </row>
    <row r="208" spans="13:14" s="17" customFormat="1">
      <c r="M208" s="17">
        <v>206</v>
      </c>
      <c r="N208" s="17">
        <v>40000</v>
      </c>
    </row>
    <row r="209" spans="13:14" s="17" customFormat="1">
      <c r="M209" s="17">
        <v>207</v>
      </c>
      <c r="N209" s="17">
        <v>40000</v>
      </c>
    </row>
    <row r="210" spans="13:14" s="17" customFormat="1">
      <c r="M210" s="17">
        <v>208</v>
      </c>
      <c r="N210" s="17">
        <v>40000</v>
      </c>
    </row>
    <row r="211" spans="13:14" s="17" customFormat="1">
      <c r="M211" s="17">
        <v>209</v>
      </c>
      <c r="N211" s="17">
        <v>40000</v>
      </c>
    </row>
    <row r="212" spans="13:14" s="17" customFormat="1">
      <c r="M212" s="17">
        <v>210</v>
      </c>
      <c r="N212" s="17">
        <v>40000</v>
      </c>
    </row>
    <row r="213" spans="13:14" s="17" customFormat="1">
      <c r="M213" s="17">
        <v>211</v>
      </c>
      <c r="N213" s="17">
        <v>40000</v>
      </c>
    </row>
    <row r="214" spans="13:14" s="17" customFormat="1">
      <c r="M214" s="17">
        <v>212</v>
      </c>
      <c r="N214" s="17">
        <v>40000</v>
      </c>
    </row>
    <row r="215" spans="13:14" s="17" customFormat="1">
      <c r="M215" s="17">
        <v>213</v>
      </c>
      <c r="N215" s="17">
        <v>40000</v>
      </c>
    </row>
    <row r="216" spans="13:14" s="17" customFormat="1">
      <c r="M216" s="17">
        <v>214</v>
      </c>
      <c r="N216" s="17">
        <v>40000</v>
      </c>
    </row>
    <row r="217" spans="13:14" s="17" customFormat="1">
      <c r="M217" s="17">
        <v>215</v>
      </c>
      <c r="N217" s="17">
        <v>40000</v>
      </c>
    </row>
    <row r="218" spans="13:14" s="17" customFormat="1">
      <c r="M218" s="17">
        <v>216</v>
      </c>
      <c r="N218" s="17">
        <v>40000</v>
      </c>
    </row>
    <row r="219" spans="13:14" s="17" customFormat="1">
      <c r="M219" s="17">
        <v>217</v>
      </c>
      <c r="N219" s="17">
        <v>40000</v>
      </c>
    </row>
    <row r="220" spans="13:14" s="17" customFormat="1">
      <c r="M220" s="17">
        <v>218</v>
      </c>
      <c r="N220" s="17">
        <v>40000</v>
      </c>
    </row>
    <row r="221" spans="13:14" s="17" customFormat="1">
      <c r="M221" s="17">
        <v>219</v>
      </c>
      <c r="N221" s="17">
        <v>40000</v>
      </c>
    </row>
    <row r="222" spans="13:14" s="17" customFormat="1">
      <c r="M222" s="17">
        <v>220</v>
      </c>
      <c r="N222" s="17">
        <v>40000</v>
      </c>
    </row>
    <row r="223" spans="13:14" s="17" customFormat="1">
      <c r="M223" s="17">
        <v>221</v>
      </c>
      <c r="N223" s="17">
        <v>40000</v>
      </c>
    </row>
    <row r="224" spans="13:14" s="17" customFormat="1">
      <c r="M224" s="17">
        <v>222</v>
      </c>
      <c r="N224" s="17">
        <v>40000</v>
      </c>
    </row>
    <row r="225" spans="13:14" s="17" customFormat="1">
      <c r="M225" s="17">
        <v>223</v>
      </c>
      <c r="N225" s="17">
        <v>40000</v>
      </c>
    </row>
    <row r="226" spans="13:14" s="17" customFormat="1">
      <c r="M226" s="17">
        <v>224</v>
      </c>
      <c r="N226" s="17">
        <v>40000</v>
      </c>
    </row>
    <row r="227" spans="13:14" s="17" customFormat="1">
      <c r="M227" s="17">
        <v>225</v>
      </c>
      <c r="N227" s="17">
        <v>40000</v>
      </c>
    </row>
    <row r="228" spans="13:14" s="17" customFormat="1">
      <c r="M228" s="17">
        <v>226</v>
      </c>
      <c r="N228" s="17">
        <v>40000</v>
      </c>
    </row>
    <row r="229" spans="13:14" s="17" customFormat="1">
      <c r="M229" s="17">
        <v>227</v>
      </c>
      <c r="N229" s="17">
        <v>40000</v>
      </c>
    </row>
    <row r="230" spans="13:14" s="17" customFormat="1">
      <c r="M230" s="17">
        <v>228</v>
      </c>
      <c r="N230" s="17">
        <v>40000</v>
      </c>
    </row>
    <row r="231" spans="13:14" s="17" customFormat="1">
      <c r="M231" s="17">
        <v>229</v>
      </c>
      <c r="N231" s="17">
        <v>40000</v>
      </c>
    </row>
    <row r="232" spans="13:14" s="17" customFormat="1">
      <c r="M232" s="17">
        <v>230</v>
      </c>
      <c r="N232" s="17">
        <v>40000</v>
      </c>
    </row>
    <row r="233" spans="13:14" s="17" customFormat="1">
      <c r="M233" s="17">
        <v>231</v>
      </c>
      <c r="N233" s="17">
        <v>40000</v>
      </c>
    </row>
    <row r="234" spans="13:14" s="17" customFormat="1">
      <c r="M234" s="17">
        <v>232</v>
      </c>
      <c r="N234" s="17">
        <v>40000</v>
      </c>
    </row>
    <row r="235" spans="13:14" s="17" customFormat="1">
      <c r="M235" s="17">
        <v>233</v>
      </c>
      <c r="N235" s="17">
        <v>40000</v>
      </c>
    </row>
    <row r="236" spans="13:14" s="17" customFormat="1">
      <c r="M236" s="17">
        <v>234</v>
      </c>
      <c r="N236" s="17">
        <v>40000</v>
      </c>
    </row>
    <row r="237" spans="13:14" s="17" customFormat="1">
      <c r="M237" s="17">
        <v>235</v>
      </c>
      <c r="N237" s="17">
        <v>40000</v>
      </c>
    </row>
    <row r="238" spans="13:14" s="17" customFormat="1">
      <c r="M238" s="17">
        <v>236</v>
      </c>
      <c r="N238" s="17">
        <v>40000</v>
      </c>
    </row>
    <row r="239" spans="13:14" s="17" customFormat="1">
      <c r="M239" s="17">
        <v>237</v>
      </c>
      <c r="N239" s="17">
        <v>40000</v>
      </c>
    </row>
    <row r="240" spans="13:14" s="17" customFormat="1">
      <c r="M240" s="17">
        <v>238</v>
      </c>
      <c r="N240" s="17">
        <v>40000</v>
      </c>
    </row>
    <row r="241" spans="13:14" s="17" customFormat="1">
      <c r="M241" s="17">
        <v>239</v>
      </c>
      <c r="N241" s="17">
        <v>40000</v>
      </c>
    </row>
    <row r="242" spans="13:14" s="17" customFormat="1">
      <c r="M242" s="17">
        <v>240</v>
      </c>
      <c r="N242" s="17">
        <v>40000</v>
      </c>
    </row>
    <row r="243" spans="13:14" s="17" customFormat="1">
      <c r="M243" s="17">
        <v>241</v>
      </c>
      <c r="N243" s="17">
        <v>40000</v>
      </c>
    </row>
    <row r="244" spans="13:14" s="17" customFormat="1">
      <c r="M244" s="17">
        <v>242</v>
      </c>
      <c r="N244" s="17">
        <v>40000</v>
      </c>
    </row>
    <row r="245" spans="13:14" s="17" customFormat="1">
      <c r="M245" s="17">
        <v>243</v>
      </c>
      <c r="N245" s="17">
        <v>40000</v>
      </c>
    </row>
    <row r="246" spans="13:14" s="17" customFormat="1">
      <c r="M246" s="17">
        <v>244</v>
      </c>
      <c r="N246" s="17">
        <v>40000</v>
      </c>
    </row>
    <row r="247" spans="13:14" s="17" customFormat="1">
      <c r="M247" s="17">
        <v>245</v>
      </c>
      <c r="N247" s="17">
        <v>40000</v>
      </c>
    </row>
    <row r="248" spans="13:14" s="17" customFormat="1">
      <c r="M248" s="17">
        <v>246</v>
      </c>
      <c r="N248" s="17">
        <v>40000</v>
      </c>
    </row>
    <row r="249" spans="13:14" s="17" customFormat="1">
      <c r="M249" s="17">
        <v>247</v>
      </c>
      <c r="N249" s="17">
        <v>40000</v>
      </c>
    </row>
    <row r="250" spans="13:14" s="17" customFormat="1">
      <c r="M250" s="17">
        <v>248</v>
      </c>
      <c r="N250" s="17">
        <v>40000</v>
      </c>
    </row>
    <row r="251" spans="13:14" s="17" customFormat="1">
      <c r="M251" s="17">
        <v>249</v>
      </c>
      <c r="N251" s="17">
        <v>40000</v>
      </c>
    </row>
    <row r="252" spans="13:14" s="17" customFormat="1">
      <c r="M252" s="17">
        <v>250</v>
      </c>
      <c r="N252" s="17">
        <v>40000</v>
      </c>
    </row>
    <row r="253" spans="13:14" s="17" customFormat="1">
      <c r="M253" s="17">
        <v>251</v>
      </c>
      <c r="N253" s="17">
        <v>40000</v>
      </c>
    </row>
    <row r="254" spans="13:14" s="17" customFormat="1">
      <c r="M254" s="17">
        <v>252</v>
      </c>
      <c r="N254" s="17">
        <v>40000</v>
      </c>
    </row>
    <row r="255" spans="13:14" s="17" customFormat="1">
      <c r="M255" s="17">
        <v>253</v>
      </c>
      <c r="N255" s="17">
        <v>40000</v>
      </c>
    </row>
    <row r="256" spans="13:14" s="17" customFormat="1">
      <c r="M256" s="17">
        <v>254</v>
      </c>
      <c r="N256" s="17">
        <v>40000</v>
      </c>
    </row>
    <row r="257" spans="13:14" s="17" customFormat="1">
      <c r="M257" s="17">
        <v>255</v>
      </c>
      <c r="N257" s="17">
        <v>40000</v>
      </c>
    </row>
    <row r="258" spans="13:14" s="17" customFormat="1">
      <c r="M258" s="17">
        <v>256</v>
      </c>
      <c r="N258" s="17">
        <v>40000</v>
      </c>
    </row>
    <row r="259" spans="13:14" s="17" customFormat="1">
      <c r="M259" s="17">
        <v>257</v>
      </c>
      <c r="N259" s="17">
        <v>40000</v>
      </c>
    </row>
    <row r="260" spans="13:14" s="17" customFormat="1">
      <c r="M260" s="17">
        <v>258</v>
      </c>
      <c r="N260" s="17">
        <v>40000</v>
      </c>
    </row>
    <row r="261" spans="13:14" s="17" customFormat="1">
      <c r="M261" s="17">
        <v>259</v>
      </c>
      <c r="N261" s="17">
        <v>40000</v>
      </c>
    </row>
    <row r="262" spans="13:14" s="17" customFormat="1">
      <c r="M262" s="17">
        <v>260</v>
      </c>
      <c r="N262" s="17">
        <v>40000</v>
      </c>
    </row>
    <row r="263" spans="13:14" s="17" customFormat="1">
      <c r="M263" s="17">
        <v>261</v>
      </c>
      <c r="N263" s="17">
        <v>40000</v>
      </c>
    </row>
    <row r="264" spans="13:14" s="17" customFormat="1">
      <c r="M264" s="17">
        <v>262</v>
      </c>
      <c r="N264" s="17">
        <v>40000</v>
      </c>
    </row>
    <row r="265" spans="13:14" s="17" customFormat="1">
      <c r="M265" s="17">
        <v>263</v>
      </c>
      <c r="N265" s="17">
        <v>40000</v>
      </c>
    </row>
    <row r="266" spans="13:14" s="17" customFormat="1">
      <c r="M266" s="17">
        <v>264</v>
      </c>
      <c r="N266" s="17">
        <v>40000</v>
      </c>
    </row>
    <row r="267" spans="13:14" s="17" customFormat="1">
      <c r="M267" s="17">
        <v>265</v>
      </c>
      <c r="N267" s="17">
        <v>40000</v>
      </c>
    </row>
    <row r="268" spans="13:14" s="17" customFormat="1">
      <c r="M268" s="17">
        <v>266</v>
      </c>
      <c r="N268" s="17">
        <v>40000</v>
      </c>
    </row>
    <row r="269" spans="13:14" s="17" customFormat="1">
      <c r="M269" s="17">
        <v>267</v>
      </c>
      <c r="N269" s="17">
        <v>40000</v>
      </c>
    </row>
    <row r="270" spans="13:14" s="17" customFormat="1">
      <c r="M270" s="17">
        <v>268</v>
      </c>
      <c r="N270" s="17">
        <v>40000</v>
      </c>
    </row>
    <row r="271" spans="13:14" s="17" customFormat="1">
      <c r="M271" s="17">
        <v>269</v>
      </c>
      <c r="N271" s="17">
        <v>40000</v>
      </c>
    </row>
    <row r="272" spans="13:14" s="17" customFormat="1">
      <c r="M272" s="17">
        <v>270</v>
      </c>
      <c r="N272" s="17">
        <v>40000</v>
      </c>
    </row>
    <row r="273" spans="13:14" s="17" customFormat="1">
      <c r="M273" s="17">
        <v>271</v>
      </c>
      <c r="N273" s="17">
        <v>40000</v>
      </c>
    </row>
    <row r="274" spans="13:14" s="17" customFormat="1">
      <c r="M274" s="17">
        <v>272</v>
      </c>
      <c r="N274" s="17">
        <v>40000</v>
      </c>
    </row>
    <row r="275" spans="13:14" s="17" customFormat="1">
      <c r="M275" s="17">
        <v>273</v>
      </c>
      <c r="N275" s="17">
        <v>40000</v>
      </c>
    </row>
    <row r="276" spans="13:14" s="17" customFormat="1">
      <c r="M276" s="17">
        <v>274</v>
      </c>
      <c r="N276" s="17">
        <v>40000</v>
      </c>
    </row>
    <row r="277" spans="13:14" s="17" customFormat="1">
      <c r="M277" s="17">
        <v>275</v>
      </c>
      <c r="N277" s="17">
        <v>40000</v>
      </c>
    </row>
    <row r="278" spans="13:14" s="17" customFormat="1">
      <c r="M278" s="17">
        <v>276</v>
      </c>
      <c r="N278" s="17">
        <v>40000</v>
      </c>
    </row>
    <row r="279" spans="13:14" s="17" customFormat="1">
      <c r="M279" s="17">
        <v>277</v>
      </c>
      <c r="N279" s="17">
        <v>40000</v>
      </c>
    </row>
    <row r="280" spans="13:14" s="17" customFormat="1">
      <c r="M280" s="17">
        <v>278</v>
      </c>
      <c r="N280" s="17">
        <v>40000</v>
      </c>
    </row>
    <row r="281" spans="13:14" s="17" customFormat="1">
      <c r="M281" s="17">
        <v>279</v>
      </c>
      <c r="N281" s="17">
        <v>40000</v>
      </c>
    </row>
    <row r="282" spans="13:14" s="17" customFormat="1">
      <c r="M282" s="17">
        <v>280</v>
      </c>
      <c r="N282" s="17">
        <v>40000</v>
      </c>
    </row>
    <row r="283" spans="13:14" s="17" customFormat="1">
      <c r="M283" s="17">
        <v>281</v>
      </c>
      <c r="N283" s="17">
        <v>40000</v>
      </c>
    </row>
    <row r="284" spans="13:14" s="17" customFormat="1">
      <c r="M284" s="17">
        <v>282</v>
      </c>
      <c r="N284" s="17">
        <v>40000</v>
      </c>
    </row>
    <row r="285" spans="13:14" s="17" customFormat="1">
      <c r="M285" s="17">
        <v>283</v>
      </c>
      <c r="N285" s="17">
        <v>40000</v>
      </c>
    </row>
    <row r="286" spans="13:14" s="17" customFormat="1">
      <c r="M286" s="17">
        <v>284</v>
      </c>
      <c r="N286" s="17">
        <v>40000</v>
      </c>
    </row>
    <row r="287" spans="13:14" s="17" customFormat="1">
      <c r="M287" s="17">
        <v>285</v>
      </c>
      <c r="N287" s="17">
        <v>40000</v>
      </c>
    </row>
    <row r="288" spans="13:14" s="17" customFormat="1">
      <c r="M288" s="17">
        <v>286</v>
      </c>
      <c r="N288" s="17">
        <v>40000</v>
      </c>
    </row>
    <row r="289" spans="13:14" s="17" customFormat="1">
      <c r="M289" s="17">
        <v>287</v>
      </c>
      <c r="N289" s="17">
        <v>40000</v>
      </c>
    </row>
    <row r="290" spans="13:14" s="17" customFormat="1">
      <c r="M290" s="17">
        <v>288</v>
      </c>
      <c r="N290" s="17">
        <v>40000</v>
      </c>
    </row>
    <row r="291" spans="13:14" s="17" customFormat="1">
      <c r="M291" s="17">
        <v>289</v>
      </c>
      <c r="N291" s="17">
        <v>40000</v>
      </c>
    </row>
    <row r="292" spans="13:14" s="17" customFormat="1">
      <c r="M292" s="17">
        <v>290</v>
      </c>
      <c r="N292" s="17">
        <v>40000</v>
      </c>
    </row>
    <row r="293" spans="13:14" s="17" customFormat="1">
      <c r="M293" s="17">
        <v>291</v>
      </c>
      <c r="N293" s="17">
        <v>40000</v>
      </c>
    </row>
    <row r="294" spans="13:14" s="17" customFormat="1">
      <c r="M294" s="17">
        <v>292</v>
      </c>
      <c r="N294" s="17">
        <v>40000</v>
      </c>
    </row>
    <row r="295" spans="13:14" s="17" customFormat="1">
      <c r="M295" s="17">
        <v>293</v>
      </c>
      <c r="N295" s="17">
        <v>40000</v>
      </c>
    </row>
    <row r="296" spans="13:14" s="17" customFormat="1">
      <c r="M296" s="17">
        <v>294</v>
      </c>
      <c r="N296" s="17">
        <v>40000</v>
      </c>
    </row>
    <row r="297" spans="13:14" s="17" customFormat="1">
      <c r="M297" s="17">
        <v>295</v>
      </c>
      <c r="N297" s="17">
        <v>40000</v>
      </c>
    </row>
    <row r="298" spans="13:14" s="17" customFormat="1">
      <c r="M298" s="17">
        <v>296</v>
      </c>
      <c r="N298" s="17">
        <v>40000</v>
      </c>
    </row>
    <row r="299" spans="13:14" s="17" customFormat="1">
      <c r="M299" s="17">
        <v>297</v>
      </c>
      <c r="N299" s="17">
        <v>40000</v>
      </c>
    </row>
    <row r="300" spans="13:14" s="17" customFormat="1">
      <c r="M300" s="17">
        <v>298</v>
      </c>
      <c r="N300" s="17">
        <v>40000</v>
      </c>
    </row>
    <row r="301" spans="13:14" s="17" customFormat="1">
      <c r="M301" s="17">
        <v>299</v>
      </c>
      <c r="N301" s="17">
        <v>40000</v>
      </c>
    </row>
    <row r="302" spans="13:14" s="17" customFormat="1">
      <c r="M302" s="17">
        <v>300</v>
      </c>
      <c r="N302" s="17">
        <v>40000</v>
      </c>
    </row>
    <row r="303" spans="13:14" s="17" customFormat="1">
      <c r="M303" s="17">
        <v>301</v>
      </c>
      <c r="N303" s="17">
        <v>40000</v>
      </c>
    </row>
    <row r="304" spans="13:14" s="17" customFormat="1">
      <c r="M304" s="17">
        <v>302</v>
      </c>
      <c r="N304" s="17">
        <v>40000</v>
      </c>
    </row>
    <row r="305" spans="13:14" s="17" customFormat="1">
      <c r="M305" s="17">
        <v>303</v>
      </c>
      <c r="N305" s="17">
        <v>40000</v>
      </c>
    </row>
    <row r="306" spans="13:14" s="17" customFormat="1">
      <c r="M306" s="17">
        <v>304</v>
      </c>
      <c r="N306" s="17">
        <v>40000</v>
      </c>
    </row>
    <row r="307" spans="13:14" s="17" customFormat="1">
      <c r="M307" s="17">
        <v>305</v>
      </c>
      <c r="N307" s="17">
        <v>40000</v>
      </c>
    </row>
    <row r="308" spans="13:14" s="17" customFormat="1">
      <c r="M308" s="17">
        <v>306</v>
      </c>
      <c r="N308" s="17">
        <v>40000</v>
      </c>
    </row>
    <row r="309" spans="13:14" s="17" customFormat="1">
      <c r="M309" s="17">
        <v>307</v>
      </c>
      <c r="N309" s="17">
        <v>40000</v>
      </c>
    </row>
    <row r="310" spans="13:14" s="17" customFormat="1">
      <c r="M310" s="17">
        <v>308</v>
      </c>
      <c r="N310" s="17">
        <v>40000</v>
      </c>
    </row>
    <row r="311" spans="13:14" s="17" customFormat="1">
      <c r="M311" s="17">
        <v>309</v>
      </c>
      <c r="N311" s="17">
        <v>40000</v>
      </c>
    </row>
    <row r="312" spans="13:14" s="17" customFormat="1">
      <c r="M312" s="17">
        <v>310</v>
      </c>
      <c r="N312" s="17">
        <v>40000</v>
      </c>
    </row>
    <row r="313" spans="13:14" s="17" customFormat="1">
      <c r="M313" s="17">
        <v>311</v>
      </c>
      <c r="N313" s="17">
        <v>40000</v>
      </c>
    </row>
    <row r="314" spans="13:14" s="17" customFormat="1">
      <c r="M314" s="17">
        <v>312</v>
      </c>
      <c r="N314" s="17">
        <v>40000</v>
      </c>
    </row>
    <row r="315" spans="13:14" s="17" customFormat="1">
      <c r="M315" s="17">
        <v>313</v>
      </c>
      <c r="N315" s="17">
        <v>40000</v>
      </c>
    </row>
    <row r="316" spans="13:14" s="17" customFormat="1">
      <c r="M316" s="17">
        <v>314</v>
      </c>
      <c r="N316" s="17">
        <v>40000</v>
      </c>
    </row>
    <row r="317" spans="13:14" s="17" customFormat="1">
      <c r="M317" s="17">
        <v>315</v>
      </c>
      <c r="N317" s="17">
        <v>40000</v>
      </c>
    </row>
    <row r="318" spans="13:14" s="17" customFormat="1">
      <c r="M318" s="17">
        <v>316</v>
      </c>
      <c r="N318" s="17">
        <v>40000</v>
      </c>
    </row>
    <row r="319" spans="13:14" s="17" customFormat="1">
      <c r="M319" s="17">
        <v>317</v>
      </c>
      <c r="N319" s="17">
        <v>40000</v>
      </c>
    </row>
    <row r="320" spans="13:14" s="17" customFormat="1">
      <c r="M320" s="17">
        <v>318</v>
      </c>
      <c r="N320" s="17">
        <v>40000</v>
      </c>
    </row>
    <row r="321" spans="13:14" s="17" customFormat="1">
      <c r="M321" s="17">
        <v>319</v>
      </c>
      <c r="N321" s="17">
        <v>40000</v>
      </c>
    </row>
    <row r="322" spans="13:14" s="17" customFormat="1">
      <c r="M322" s="17">
        <v>320</v>
      </c>
      <c r="N322" s="17">
        <v>40000</v>
      </c>
    </row>
    <row r="323" spans="13:14" s="17" customFormat="1">
      <c r="M323" s="17">
        <v>321</v>
      </c>
      <c r="N323" s="17">
        <v>40000</v>
      </c>
    </row>
    <row r="324" spans="13:14" s="17" customFormat="1">
      <c r="M324" s="17">
        <v>322</v>
      </c>
      <c r="N324" s="17">
        <v>40000</v>
      </c>
    </row>
    <row r="325" spans="13:14" s="17" customFormat="1">
      <c r="M325" s="17">
        <v>323</v>
      </c>
      <c r="N325" s="17">
        <v>40000</v>
      </c>
    </row>
    <row r="326" spans="13:14" s="17" customFormat="1">
      <c r="M326" s="17">
        <v>324</v>
      </c>
      <c r="N326" s="17">
        <v>40000</v>
      </c>
    </row>
    <row r="327" spans="13:14" s="17" customFormat="1">
      <c r="M327" s="17">
        <v>325</v>
      </c>
      <c r="N327" s="17">
        <v>40000</v>
      </c>
    </row>
    <row r="328" spans="13:14" s="17" customFormat="1">
      <c r="M328" s="17">
        <v>326</v>
      </c>
      <c r="N328" s="17">
        <v>40000</v>
      </c>
    </row>
    <row r="329" spans="13:14" s="17" customFormat="1">
      <c r="M329" s="17">
        <v>327</v>
      </c>
      <c r="N329" s="17">
        <v>40000</v>
      </c>
    </row>
    <row r="330" spans="13:14" s="17" customFormat="1">
      <c r="M330" s="17">
        <v>328</v>
      </c>
      <c r="N330" s="17">
        <v>40000</v>
      </c>
    </row>
    <row r="331" spans="13:14" s="17" customFormat="1">
      <c r="M331" s="17">
        <v>329</v>
      </c>
      <c r="N331" s="17">
        <v>40000</v>
      </c>
    </row>
    <row r="332" spans="13:14" s="17" customFormat="1">
      <c r="M332" s="17">
        <v>330</v>
      </c>
      <c r="N332" s="17">
        <v>40000</v>
      </c>
    </row>
    <row r="333" spans="13:14" s="17" customFormat="1">
      <c r="M333" s="17">
        <v>331</v>
      </c>
      <c r="N333" s="17">
        <v>40000</v>
      </c>
    </row>
    <row r="334" spans="13:14" s="17" customFormat="1">
      <c r="M334" s="17">
        <v>332</v>
      </c>
      <c r="N334" s="17">
        <v>40000</v>
      </c>
    </row>
    <row r="335" spans="13:14" s="17" customFormat="1">
      <c r="M335" s="17">
        <v>333</v>
      </c>
      <c r="N335" s="17">
        <v>40000</v>
      </c>
    </row>
    <row r="336" spans="13:14" s="17" customFormat="1">
      <c r="M336" s="17">
        <v>334</v>
      </c>
      <c r="N336" s="17">
        <v>40000</v>
      </c>
    </row>
    <row r="337" spans="13:14" s="17" customFormat="1">
      <c r="M337" s="17">
        <v>335</v>
      </c>
      <c r="N337" s="17">
        <v>40000</v>
      </c>
    </row>
    <row r="338" spans="13:14" s="17" customFormat="1">
      <c r="M338" s="17">
        <v>336</v>
      </c>
      <c r="N338" s="17">
        <v>40000</v>
      </c>
    </row>
    <row r="339" spans="13:14" s="17" customFormat="1">
      <c r="M339" s="17">
        <v>337</v>
      </c>
      <c r="N339" s="17">
        <v>40000</v>
      </c>
    </row>
    <row r="340" spans="13:14" s="17" customFormat="1">
      <c r="M340" s="17">
        <v>338</v>
      </c>
      <c r="N340" s="17">
        <v>40000</v>
      </c>
    </row>
    <row r="341" spans="13:14" s="17" customFormat="1">
      <c r="M341" s="17">
        <v>339</v>
      </c>
      <c r="N341" s="17">
        <v>40000</v>
      </c>
    </row>
    <row r="342" spans="13:14" s="17" customFormat="1">
      <c r="M342" s="17">
        <v>340</v>
      </c>
      <c r="N342" s="17">
        <v>40000</v>
      </c>
    </row>
    <row r="343" spans="13:14" s="17" customFormat="1">
      <c r="M343" s="17">
        <v>341</v>
      </c>
      <c r="N343" s="17">
        <v>40000</v>
      </c>
    </row>
    <row r="344" spans="13:14" s="17" customFormat="1">
      <c r="M344" s="17">
        <v>342</v>
      </c>
      <c r="N344" s="17">
        <v>40000</v>
      </c>
    </row>
    <row r="345" spans="13:14" s="17" customFormat="1">
      <c r="M345" s="17">
        <v>343</v>
      </c>
      <c r="N345" s="17">
        <v>40000</v>
      </c>
    </row>
    <row r="346" spans="13:14" s="17" customFormat="1">
      <c r="M346" s="17">
        <v>344</v>
      </c>
      <c r="N346" s="17">
        <v>40000</v>
      </c>
    </row>
    <row r="347" spans="13:14" s="17" customFormat="1">
      <c r="M347" s="17">
        <v>345</v>
      </c>
      <c r="N347" s="17">
        <v>40000</v>
      </c>
    </row>
    <row r="348" spans="13:14" s="17" customFormat="1">
      <c r="M348" s="17">
        <v>346</v>
      </c>
      <c r="N348" s="17">
        <v>40000</v>
      </c>
    </row>
    <row r="349" spans="13:14" s="17" customFormat="1">
      <c r="M349" s="17">
        <v>347</v>
      </c>
      <c r="N349" s="17">
        <v>40000</v>
      </c>
    </row>
    <row r="350" spans="13:14" s="17" customFormat="1">
      <c r="M350" s="17">
        <v>348</v>
      </c>
      <c r="N350" s="17">
        <v>40000</v>
      </c>
    </row>
    <row r="351" spans="13:14" s="17" customFormat="1">
      <c r="M351" s="17">
        <v>349</v>
      </c>
      <c r="N351" s="17">
        <v>40000</v>
      </c>
    </row>
    <row r="352" spans="13:14" s="17" customFormat="1">
      <c r="M352" s="17">
        <v>350</v>
      </c>
      <c r="N352" s="17">
        <v>40000</v>
      </c>
    </row>
    <row r="353" spans="13:14" s="17" customFormat="1">
      <c r="M353" s="17">
        <v>351</v>
      </c>
      <c r="N353" s="17">
        <v>40000</v>
      </c>
    </row>
    <row r="354" spans="13:14" s="17" customFormat="1">
      <c r="M354" s="17">
        <v>352</v>
      </c>
      <c r="N354" s="17">
        <v>40000</v>
      </c>
    </row>
    <row r="355" spans="13:14" s="17" customFormat="1">
      <c r="M355" s="17">
        <v>353</v>
      </c>
      <c r="N355" s="17">
        <v>40000</v>
      </c>
    </row>
    <row r="356" spans="13:14" s="17" customFormat="1">
      <c r="M356" s="17">
        <v>354</v>
      </c>
      <c r="N356" s="17">
        <v>40000</v>
      </c>
    </row>
    <row r="357" spans="13:14" s="17" customFormat="1">
      <c r="M357" s="17">
        <v>355</v>
      </c>
      <c r="N357" s="17">
        <v>40000</v>
      </c>
    </row>
    <row r="358" spans="13:14" s="17" customFormat="1">
      <c r="M358" s="17">
        <v>356</v>
      </c>
      <c r="N358" s="17">
        <v>40000</v>
      </c>
    </row>
    <row r="359" spans="13:14" s="17" customFormat="1">
      <c r="M359" s="17">
        <v>357</v>
      </c>
      <c r="N359" s="17">
        <v>40000</v>
      </c>
    </row>
    <row r="360" spans="13:14" s="17" customFormat="1">
      <c r="M360" s="17">
        <v>358</v>
      </c>
      <c r="N360" s="17">
        <v>40000</v>
      </c>
    </row>
    <row r="361" spans="13:14" s="17" customFormat="1">
      <c r="M361" s="17">
        <v>359</v>
      </c>
      <c r="N361" s="17">
        <v>40000</v>
      </c>
    </row>
    <row r="362" spans="13:14" s="17" customFormat="1">
      <c r="M362" s="17">
        <v>360</v>
      </c>
      <c r="N362" s="17">
        <v>40000</v>
      </c>
    </row>
    <row r="363" spans="13:14" s="17" customFormat="1">
      <c r="M363" s="17">
        <v>361</v>
      </c>
      <c r="N363" s="17">
        <v>40000</v>
      </c>
    </row>
    <row r="364" spans="13:14" s="17" customFormat="1">
      <c r="M364" s="17">
        <v>362</v>
      </c>
      <c r="N364" s="17">
        <v>40000</v>
      </c>
    </row>
    <row r="365" spans="13:14" s="17" customFormat="1">
      <c r="M365" s="17">
        <v>363</v>
      </c>
      <c r="N365" s="17">
        <v>40000</v>
      </c>
    </row>
    <row r="366" spans="13:14" s="17" customFormat="1">
      <c r="M366" s="17">
        <v>364</v>
      </c>
      <c r="N366" s="17">
        <v>40000</v>
      </c>
    </row>
    <row r="367" spans="13:14" s="17" customFormat="1">
      <c r="M367" s="17">
        <v>365</v>
      </c>
      <c r="N367" s="17">
        <v>40000</v>
      </c>
    </row>
    <row r="368" spans="13:14" s="17" customFormat="1">
      <c r="M368" s="17">
        <v>366</v>
      </c>
      <c r="N368" s="17">
        <v>40000</v>
      </c>
    </row>
    <row r="369" spans="13:14" s="17" customFormat="1">
      <c r="M369" s="17">
        <v>367</v>
      </c>
      <c r="N369" s="17">
        <v>40000</v>
      </c>
    </row>
    <row r="370" spans="13:14" s="17" customFormat="1">
      <c r="M370" s="17">
        <v>368</v>
      </c>
      <c r="N370" s="17">
        <v>40000</v>
      </c>
    </row>
    <row r="371" spans="13:14" s="17" customFormat="1">
      <c r="M371" s="17">
        <v>369</v>
      </c>
      <c r="N371" s="17">
        <v>40000</v>
      </c>
    </row>
    <row r="372" spans="13:14" s="17" customFormat="1">
      <c r="M372" s="17">
        <v>370</v>
      </c>
      <c r="N372" s="17">
        <v>40000</v>
      </c>
    </row>
    <row r="373" spans="13:14" s="17" customFormat="1">
      <c r="M373" s="17">
        <v>371</v>
      </c>
      <c r="N373" s="17">
        <v>40000</v>
      </c>
    </row>
    <row r="374" spans="13:14" s="17" customFormat="1">
      <c r="M374" s="17">
        <v>372</v>
      </c>
      <c r="N374" s="17">
        <v>40000</v>
      </c>
    </row>
    <row r="375" spans="13:14" s="17" customFormat="1">
      <c r="M375" s="17">
        <v>373</v>
      </c>
      <c r="N375" s="17">
        <v>40000</v>
      </c>
    </row>
    <row r="376" spans="13:14" s="17" customFormat="1">
      <c r="M376" s="17">
        <v>374</v>
      </c>
      <c r="N376" s="17">
        <v>40000</v>
      </c>
    </row>
    <row r="377" spans="13:14" s="17" customFormat="1">
      <c r="M377" s="17">
        <v>375</v>
      </c>
      <c r="N377" s="17">
        <v>40000</v>
      </c>
    </row>
    <row r="378" spans="13:14" s="17" customFormat="1">
      <c r="M378" s="17">
        <v>376</v>
      </c>
      <c r="N378" s="17">
        <v>40000</v>
      </c>
    </row>
    <row r="379" spans="13:14" s="17" customFormat="1">
      <c r="M379" s="17">
        <v>377</v>
      </c>
      <c r="N379" s="17">
        <v>40000</v>
      </c>
    </row>
    <row r="380" spans="13:14" s="17" customFormat="1">
      <c r="M380" s="17">
        <v>378</v>
      </c>
      <c r="N380" s="17">
        <v>40000</v>
      </c>
    </row>
    <row r="381" spans="13:14" s="17" customFormat="1">
      <c r="M381" s="17">
        <v>379</v>
      </c>
      <c r="N381" s="17">
        <v>40000</v>
      </c>
    </row>
    <row r="382" spans="13:14" s="17" customFormat="1">
      <c r="M382" s="17">
        <v>380</v>
      </c>
      <c r="N382" s="17">
        <v>40000</v>
      </c>
    </row>
    <row r="383" spans="13:14" s="17" customFormat="1">
      <c r="M383" s="17">
        <v>381</v>
      </c>
      <c r="N383" s="17">
        <v>40000</v>
      </c>
    </row>
    <row r="384" spans="13:14" s="17" customFormat="1">
      <c r="M384" s="17">
        <v>382</v>
      </c>
      <c r="N384" s="17">
        <v>40000</v>
      </c>
    </row>
    <row r="385" spans="13:14" s="17" customFormat="1">
      <c r="M385" s="17">
        <v>383</v>
      </c>
      <c r="N385" s="17">
        <v>40000</v>
      </c>
    </row>
    <row r="386" spans="13:14">
      <c r="M386" s="17">
        <v>384</v>
      </c>
      <c r="N386" s="17">
        <v>40000</v>
      </c>
    </row>
    <row r="387" spans="13:14">
      <c r="M387" s="17">
        <v>385</v>
      </c>
      <c r="N387" s="17">
        <v>40000</v>
      </c>
    </row>
    <row r="388" spans="13:14">
      <c r="M388" s="17">
        <v>386</v>
      </c>
      <c r="N388" s="17">
        <v>40000</v>
      </c>
    </row>
    <row r="389" spans="13:14">
      <c r="M389" s="17">
        <v>387</v>
      </c>
      <c r="N389" s="17">
        <v>40000</v>
      </c>
    </row>
    <row r="390" spans="13:14">
      <c r="M390" s="17">
        <v>388</v>
      </c>
      <c r="N390" s="17">
        <v>40000</v>
      </c>
    </row>
    <row r="391" spans="13:14">
      <c r="M391" s="17">
        <v>389</v>
      </c>
      <c r="N391" s="17">
        <v>40000</v>
      </c>
    </row>
    <row r="392" spans="13:14">
      <c r="M392" s="17">
        <v>390</v>
      </c>
      <c r="N392" s="17">
        <v>40000</v>
      </c>
    </row>
    <row r="393" spans="13:14">
      <c r="M393" s="17">
        <v>391</v>
      </c>
      <c r="N393" s="17">
        <v>40000</v>
      </c>
    </row>
    <row r="394" spans="13:14">
      <c r="M394" s="17">
        <v>392</v>
      </c>
      <c r="N394" s="17">
        <v>40000</v>
      </c>
    </row>
    <row r="395" spans="13:14">
      <c r="M395" s="17">
        <v>393</v>
      </c>
      <c r="N395" s="17">
        <v>40000</v>
      </c>
    </row>
    <row r="396" spans="13:14">
      <c r="M396" s="17">
        <v>394</v>
      </c>
      <c r="N396" s="17">
        <v>40000</v>
      </c>
    </row>
    <row r="397" spans="13:14">
      <c r="M397" s="17">
        <v>395</v>
      </c>
      <c r="N397" s="17">
        <v>40000</v>
      </c>
    </row>
    <row r="398" spans="13:14">
      <c r="M398" s="17">
        <v>396</v>
      </c>
      <c r="N398" s="17">
        <v>40000</v>
      </c>
    </row>
    <row r="399" spans="13:14">
      <c r="M399" s="17">
        <v>397</v>
      </c>
      <c r="N399" s="17">
        <v>40000</v>
      </c>
    </row>
    <row r="400" spans="13:14">
      <c r="M400" s="17">
        <v>398</v>
      </c>
      <c r="N400" s="17">
        <v>40000</v>
      </c>
    </row>
    <row r="401" spans="13:14">
      <c r="M401" s="17">
        <v>399</v>
      </c>
      <c r="N401" s="17">
        <v>40000</v>
      </c>
    </row>
    <row r="402" spans="13:14">
      <c r="M402" s="17">
        <v>400</v>
      </c>
      <c r="N402" s="17">
        <v>40000</v>
      </c>
    </row>
  </sheetData>
  <sheetProtection password="E027" sheet="1" objects="1" scenarios="1"/>
  <mergeCells count="22">
    <mergeCell ref="C34:D34"/>
    <mergeCell ref="E34:F34"/>
    <mergeCell ref="B37:H54"/>
    <mergeCell ref="C15:G15"/>
    <mergeCell ref="C20:G20"/>
    <mergeCell ref="C28:D28"/>
    <mergeCell ref="E28:G28"/>
    <mergeCell ref="C30:C31"/>
    <mergeCell ref="D30:G30"/>
    <mergeCell ref="D31:G31"/>
    <mergeCell ref="C25:G25"/>
    <mergeCell ref="C26:D26"/>
    <mergeCell ref="F26:G26"/>
    <mergeCell ref="C35:D35"/>
    <mergeCell ref="E35:I35"/>
    <mergeCell ref="E36:I36"/>
    <mergeCell ref="C13:G14"/>
    <mergeCell ref="A1:I3"/>
    <mergeCell ref="C5:G5"/>
    <mergeCell ref="C7:G7"/>
    <mergeCell ref="C9:G9"/>
    <mergeCell ref="C11:G11"/>
  </mergeCells>
  <phoneticPr fontId="1"/>
  <pageMargins left="0.7" right="0.7" top="0.75" bottom="0.75" header="0.3" footer="0.3"/>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'加盟校情報&amp;大会設定'!$E$3:$E$4</xm:f>
          </x14:formula1>
          <xm:sqref>E34:F34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O63"/>
  <sheetViews>
    <sheetView view="pageBreakPreview" zoomScale="60" zoomScaleNormal="100" workbookViewId="0">
      <selection activeCell="M10" sqref="M10"/>
    </sheetView>
  </sheetViews>
  <sheetFormatPr defaultRowHeight="13.5"/>
  <cols>
    <col min="1" max="1" width="3.625" customWidth="1"/>
  </cols>
  <sheetData>
    <row r="1" spans="2:15">
      <c r="B1" s="163"/>
      <c r="C1" s="163"/>
      <c r="D1" s="163"/>
      <c r="E1" s="163"/>
      <c r="F1" s="163"/>
      <c r="G1" s="163"/>
      <c r="H1" s="163"/>
      <c r="I1" s="163"/>
      <c r="J1" s="163"/>
      <c r="K1" s="163"/>
      <c r="L1" s="163"/>
      <c r="M1" s="163"/>
      <c r="N1" s="558" t="s">
        <v>6273</v>
      </c>
      <c r="O1" s="558"/>
    </row>
    <row r="4" spans="2:15">
      <c r="B4" s="163"/>
      <c r="C4" s="163"/>
      <c r="D4" s="163"/>
      <c r="E4" s="163"/>
      <c r="F4" s="163"/>
      <c r="G4" s="163"/>
      <c r="H4" s="163"/>
      <c r="I4" s="166" t="s">
        <v>6274</v>
      </c>
      <c r="J4" s="167"/>
      <c r="K4" s="163" t="s">
        <v>6275</v>
      </c>
      <c r="L4" s="167"/>
      <c r="M4" s="163" t="s">
        <v>6276</v>
      </c>
      <c r="N4" s="167"/>
      <c r="O4" s="163" t="s">
        <v>6277</v>
      </c>
    </row>
    <row r="5" spans="2:15">
      <c r="B5" s="163"/>
      <c r="C5" s="163"/>
      <c r="D5" s="163"/>
      <c r="E5" s="163"/>
      <c r="F5" s="163"/>
      <c r="G5" s="163"/>
      <c r="H5" s="163"/>
      <c r="I5" s="166"/>
      <c r="J5" s="167"/>
      <c r="K5" s="163"/>
      <c r="L5" s="167"/>
      <c r="M5" s="163"/>
      <c r="N5" s="167"/>
      <c r="O5" s="163"/>
    </row>
    <row r="6" spans="2:15" ht="15">
      <c r="B6" s="559" t="s">
        <v>6278</v>
      </c>
      <c r="C6" s="559"/>
      <c r="D6" s="559"/>
      <c r="E6" s="559"/>
      <c r="F6" s="168"/>
      <c r="G6" s="168"/>
      <c r="H6" s="168"/>
      <c r="I6" s="168"/>
      <c r="J6" s="168"/>
      <c r="K6" s="168"/>
      <c r="L6" s="168"/>
      <c r="M6" s="168"/>
      <c r="N6" s="168"/>
      <c r="O6" s="168"/>
    </row>
    <row r="7" spans="2:15" ht="15">
      <c r="B7" s="184" t="s">
        <v>6279</v>
      </c>
      <c r="C7" s="559" t="s">
        <v>6280</v>
      </c>
      <c r="D7" s="559"/>
      <c r="E7" s="185" t="s">
        <v>6281</v>
      </c>
      <c r="F7" s="168"/>
      <c r="G7" s="168"/>
      <c r="H7" s="168"/>
      <c r="I7" s="168"/>
      <c r="J7" s="168"/>
      <c r="K7" s="168"/>
      <c r="L7" s="168"/>
      <c r="M7" s="168"/>
      <c r="N7" s="168"/>
      <c r="O7" s="168"/>
    </row>
    <row r="11" spans="2:15" ht="20.25">
      <c r="B11" s="163"/>
      <c r="C11" s="163"/>
      <c r="D11" s="163"/>
      <c r="E11" s="163"/>
      <c r="F11" s="560" t="s">
        <v>6282</v>
      </c>
      <c r="G11" s="560"/>
      <c r="H11" s="560"/>
      <c r="I11" s="560"/>
      <c r="J11" s="560"/>
      <c r="K11" s="163"/>
      <c r="L11" s="163"/>
      <c r="M11" s="163"/>
      <c r="N11" s="163"/>
      <c r="O11" s="163"/>
    </row>
    <row r="14" spans="2:15">
      <c r="B14" s="163"/>
      <c r="C14" s="186" t="s">
        <v>6283</v>
      </c>
      <c r="D14" s="163"/>
      <c r="E14" s="163"/>
      <c r="F14" s="163"/>
      <c r="G14" s="163"/>
      <c r="H14" s="163"/>
      <c r="I14" s="163"/>
      <c r="J14" s="163"/>
      <c r="K14" s="163"/>
      <c r="L14" s="163"/>
      <c r="M14" s="163"/>
      <c r="N14" s="163"/>
      <c r="O14" s="163"/>
    </row>
    <row r="15" spans="2:15">
      <c r="B15" s="163"/>
      <c r="C15" s="186" t="s">
        <v>6284</v>
      </c>
      <c r="D15" s="163"/>
      <c r="E15" s="163"/>
      <c r="F15" s="163"/>
      <c r="G15" s="163"/>
      <c r="H15" s="163"/>
      <c r="I15" s="163"/>
      <c r="J15" s="163"/>
      <c r="K15" s="163"/>
      <c r="L15" s="163"/>
      <c r="M15" s="163"/>
      <c r="N15" s="163"/>
      <c r="O15" s="163"/>
    </row>
    <row r="16" spans="2:15">
      <c r="B16" s="163"/>
      <c r="C16" s="186" t="s">
        <v>6285</v>
      </c>
      <c r="D16" s="163"/>
      <c r="E16" s="163"/>
      <c r="F16" s="163"/>
      <c r="G16" s="163"/>
      <c r="H16" s="163"/>
      <c r="I16" s="163"/>
      <c r="J16" s="163"/>
      <c r="K16" s="163"/>
      <c r="L16" s="163"/>
      <c r="M16" s="163"/>
      <c r="N16" s="163"/>
    </row>
    <row r="19" spans="2:14" ht="17.25">
      <c r="B19" s="163"/>
      <c r="C19" s="552" t="s">
        <v>6286</v>
      </c>
      <c r="D19" s="552"/>
      <c r="E19" s="552" t="str">
        <f>IF(基本情報登録!D8="","",基本情報登録!D8)</f>
        <v/>
      </c>
      <c r="F19" s="552"/>
      <c r="G19" s="552"/>
      <c r="H19" s="552"/>
      <c r="I19" s="552"/>
      <c r="J19" s="552"/>
      <c r="K19" s="552"/>
      <c r="L19" s="552"/>
      <c r="M19" s="552"/>
      <c r="N19" s="163"/>
    </row>
    <row r="20" spans="2:14" ht="18">
      <c r="B20" s="163"/>
      <c r="C20" s="163"/>
      <c r="D20" s="170"/>
      <c r="E20" s="165"/>
      <c r="F20" s="165"/>
      <c r="G20" s="165"/>
      <c r="H20" s="165"/>
      <c r="I20" s="165"/>
      <c r="J20" s="165"/>
      <c r="K20" s="165"/>
      <c r="L20" s="165"/>
      <c r="M20" s="163"/>
      <c r="N20" s="163"/>
    </row>
    <row r="21" spans="2:14" ht="18">
      <c r="B21" s="163"/>
      <c r="C21" s="163"/>
      <c r="D21" s="170"/>
      <c r="E21" s="165"/>
      <c r="F21" s="165"/>
      <c r="G21" s="165"/>
      <c r="H21" s="165"/>
      <c r="I21" s="165"/>
      <c r="J21" s="165"/>
      <c r="K21" s="165"/>
      <c r="L21" s="165"/>
      <c r="M21" s="163"/>
      <c r="N21" s="163"/>
    </row>
    <row r="22" spans="2:14" ht="17.25">
      <c r="B22" s="163"/>
      <c r="C22" s="552" t="s">
        <v>6288</v>
      </c>
      <c r="D22" s="552"/>
      <c r="E22" s="552" t="str">
        <f>CONCATENATE('加盟校情報&amp;大会設定'!G5,'加盟校情報&amp;大会設定'!H5,'加盟校情報&amp;大会設定'!I5,'加盟校情報&amp;大会設定'!J5)</f>
        <v>第45回東海学生陸上競技秋季選手権大会</v>
      </c>
      <c r="F22" s="552"/>
      <c r="G22" s="552"/>
      <c r="H22" s="552"/>
      <c r="I22" s="552"/>
      <c r="J22" s="552"/>
      <c r="K22" s="552"/>
      <c r="L22" s="552"/>
      <c r="M22" s="552"/>
      <c r="N22" s="163"/>
    </row>
    <row r="23" spans="2:14" ht="18">
      <c r="B23" s="171"/>
      <c r="C23" s="165"/>
      <c r="D23" s="165"/>
      <c r="E23" s="165"/>
      <c r="F23" s="165"/>
      <c r="G23" s="165"/>
      <c r="H23" s="165"/>
      <c r="I23" s="165"/>
      <c r="J23" s="165"/>
      <c r="K23" s="163"/>
      <c r="L23" s="163"/>
      <c r="M23" s="163"/>
      <c r="N23" s="163"/>
    </row>
    <row r="24" spans="2:14" ht="18">
      <c r="B24" s="171"/>
      <c r="C24" s="165"/>
      <c r="D24" s="165"/>
      <c r="E24" s="165"/>
      <c r="F24" s="165"/>
      <c r="G24" s="165"/>
      <c r="H24" s="165"/>
      <c r="I24" s="165"/>
      <c r="J24" s="165"/>
      <c r="K24" s="163"/>
      <c r="L24" s="163"/>
      <c r="M24" s="163"/>
      <c r="N24" s="163"/>
    </row>
    <row r="25" spans="2:14" ht="15">
      <c r="B25" s="172" t="s">
        <v>6289</v>
      </c>
      <c r="C25" s="173" t="s">
        <v>6274</v>
      </c>
      <c r="D25" s="174"/>
      <c r="E25" s="175" t="s">
        <v>6275</v>
      </c>
      <c r="F25" s="174"/>
      <c r="G25" s="175" t="s">
        <v>6276</v>
      </c>
      <c r="H25" s="174"/>
      <c r="I25" s="175" t="s">
        <v>6277</v>
      </c>
      <c r="J25" s="172" t="s">
        <v>6290</v>
      </c>
      <c r="K25" s="176"/>
      <c r="L25" s="175" t="s">
        <v>6276</v>
      </c>
      <c r="M25" s="176"/>
      <c r="N25" s="175" t="s">
        <v>6277</v>
      </c>
    </row>
    <row r="26" spans="2:14" ht="17.25">
      <c r="B26" s="177"/>
      <c r="C26" s="178"/>
      <c r="D26" s="178"/>
      <c r="E26" s="179"/>
      <c r="F26" s="178"/>
      <c r="G26" s="179"/>
      <c r="H26" s="178"/>
      <c r="I26" s="179"/>
      <c r="J26" s="177"/>
      <c r="K26" s="179"/>
      <c r="L26" s="179"/>
      <c r="M26" s="179"/>
      <c r="N26" s="179"/>
    </row>
    <row r="27" spans="2:14" ht="17.25">
      <c r="B27" s="177"/>
      <c r="C27" s="178"/>
      <c r="D27" s="178"/>
      <c r="E27" s="179"/>
      <c r="F27" s="178"/>
      <c r="G27" s="179"/>
      <c r="H27" s="178"/>
      <c r="I27" s="179"/>
      <c r="J27" s="177"/>
      <c r="K27" s="179"/>
      <c r="L27" s="179"/>
      <c r="M27" s="179"/>
      <c r="N27" s="179"/>
    </row>
    <row r="28" spans="2:14" ht="17.25">
      <c r="B28" s="177"/>
      <c r="C28" s="178"/>
      <c r="D28" s="178"/>
      <c r="E28" s="179"/>
      <c r="F28" s="178"/>
      <c r="G28" s="179"/>
      <c r="H28" s="178"/>
      <c r="I28" s="179"/>
      <c r="J28" s="177"/>
      <c r="K28" s="179"/>
      <c r="L28" s="179"/>
      <c r="M28" s="179"/>
      <c r="N28" s="179"/>
    </row>
    <row r="29" spans="2:14" ht="17.25">
      <c r="B29" s="179"/>
      <c r="C29" s="179"/>
      <c r="D29" s="179"/>
      <c r="E29" s="179"/>
      <c r="F29" s="553" t="s">
        <v>6291</v>
      </c>
      <c r="G29" s="553"/>
      <c r="H29" s="553"/>
      <c r="I29" s="553"/>
      <c r="J29" s="557"/>
      <c r="K29" s="557"/>
      <c r="L29" s="557"/>
      <c r="M29" s="187" t="s">
        <v>6292</v>
      </c>
      <c r="N29" s="179"/>
    </row>
    <row r="30" spans="2:14" ht="17.25">
      <c r="B30" s="179"/>
      <c r="C30" s="179"/>
      <c r="D30" s="179"/>
      <c r="E30" s="179"/>
      <c r="F30" s="180"/>
      <c r="G30" s="180"/>
      <c r="H30" s="180"/>
      <c r="I30" s="180"/>
      <c r="J30" s="180"/>
      <c r="K30" s="180"/>
      <c r="L30" s="180"/>
      <c r="M30" s="180"/>
      <c r="N30" s="179"/>
    </row>
    <row r="31" spans="2:14" ht="17.25">
      <c r="B31" s="179"/>
      <c r="C31" s="179"/>
      <c r="D31" s="179"/>
      <c r="E31" s="179"/>
      <c r="F31" s="180"/>
      <c r="G31" s="180"/>
      <c r="H31" s="180"/>
      <c r="I31" s="180"/>
      <c r="J31" s="180"/>
      <c r="K31" s="180"/>
      <c r="L31" s="180"/>
      <c r="M31" s="180"/>
      <c r="N31" s="179"/>
    </row>
    <row r="32" spans="2:14" ht="18">
      <c r="B32" s="163"/>
      <c r="C32" s="163"/>
      <c r="D32" s="163"/>
      <c r="E32" s="163"/>
      <c r="F32" s="556" t="s">
        <v>6272</v>
      </c>
      <c r="G32" s="556"/>
      <c r="H32" s="554" t="str">
        <f>IF(基本情報登録!D20="","",基本情報登録!D20)</f>
        <v/>
      </c>
      <c r="I32" s="554"/>
      <c r="J32" s="554"/>
      <c r="K32" s="554"/>
      <c r="L32" s="554"/>
      <c r="M32" s="181" t="s">
        <v>6293</v>
      </c>
      <c r="N32" s="163"/>
    </row>
    <row r="33" spans="2:14" ht="18">
      <c r="B33" s="163"/>
      <c r="C33" s="163"/>
      <c r="D33" s="163"/>
      <c r="E33" s="163"/>
      <c r="F33" s="171"/>
      <c r="G33" s="164"/>
      <c r="H33" s="164"/>
      <c r="I33" s="164"/>
      <c r="J33" s="164"/>
      <c r="K33" s="164"/>
      <c r="L33" s="164"/>
      <c r="M33" s="164"/>
      <c r="N33" s="163"/>
    </row>
    <row r="34" spans="2:14" ht="18">
      <c r="B34" s="163"/>
      <c r="C34" s="163"/>
      <c r="D34" s="163"/>
      <c r="E34" s="163"/>
      <c r="F34" s="171"/>
      <c r="G34" s="164"/>
      <c r="H34" s="164"/>
      <c r="I34" s="164"/>
      <c r="J34" s="164"/>
      <c r="K34" s="164"/>
      <c r="L34" s="164"/>
      <c r="M34" s="164"/>
      <c r="N34" s="163"/>
    </row>
    <row r="35" spans="2:14" ht="18">
      <c r="B35" s="163"/>
      <c r="C35" s="163"/>
      <c r="D35" s="163"/>
      <c r="E35" s="163"/>
      <c r="F35" s="556" t="s">
        <v>5043</v>
      </c>
      <c r="G35" s="556"/>
      <c r="H35" s="555" t="str">
        <f>IF(基本情報登録!D25="","",基本情報登録!D25)</f>
        <v/>
      </c>
      <c r="I35" s="555"/>
      <c r="J35" s="555"/>
      <c r="K35" s="555"/>
      <c r="L35" s="555"/>
      <c r="M35" s="181" t="s">
        <v>6293</v>
      </c>
      <c r="N35" s="163"/>
    </row>
    <row r="36" spans="2:14" ht="18">
      <c r="B36" s="170"/>
      <c r="C36" s="163"/>
      <c r="D36" s="163"/>
      <c r="E36" s="163"/>
      <c r="F36" s="163"/>
      <c r="G36" s="163"/>
      <c r="H36" s="163"/>
      <c r="I36" s="163"/>
      <c r="J36" s="163"/>
      <c r="K36" s="163"/>
      <c r="L36" s="163"/>
      <c r="M36" s="163"/>
      <c r="N36" s="163"/>
    </row>
    <row r="37" spans="2:14" ht="18">
      <c r="B37" s="170"/>
      <c r="C37" s="163"/>
      <c r="D37" s="163"/>
      <c r="E37" s="163"/>
      <c r="F37" s="163"/>
      <c r="G37" s="163"/>
      <c r="H37" s="163"/>
      <c r="I37" s="163"/>
      <c r="J37" s="163"/>
      <c r="K37" s="163"/>
      <c r="L37" s="163"/>
      <c r="M37" s="163"/>
      <c r="N37" s="163"/>
    </row>
    <row r="38" spans="2:14" ht="18">
      <c r="B38" s="163"/>
      <c r="C38" s="163"/>
      <c r="D38" s="163"/>
      <c r="E38" s="163"/>
      <c r="F38" s="556" t="s">
        <v>6365</v>
      </c>
      <c r="G38" s="556"/>
      <c r="H38" s="555" t="str">
        <f>IF(基本情報登録!D16="","",基本情報登録!D16)</f>
        <v/>
      </c>
      <c r="I38" s="555"/>
      <c r="J38" s="555"/>
      <c r="K38" s="555"/>
      <c r="L38" s="555"/>
      <c r="M38" s="181" t="s">
        <v>6293</v>
      </c>
      <c r="N38" s="163"/>
    </row>
    <row r="42" spans="2:14" ht="15" hidden="1">
      <c r="B42" s="168"/>
      <c r="C42" s="547" t="s">
        <v>6299</v>
      </c>
      <c r="D42" s="547"/>
      <c r="E42" s="547" t="s">
        <v>6294</v>
      </c>
      <c r="F42" s="547"/>
      <c r="G42" s="549" t="str">
        <f>IF(基本情報登録!D28="","",基本情報登録!D28)</f>
        <v/>
      </c>
      <c r="H42" s="549"/>
      <c r="I42" s="549"/>
      <c r="J42" s="549"/>
      <c r="K42" s="550"/>
      <c r="L42" s="550"/>
      <c r="M42" s="550"/>
      <c r="N42" s="169"/>
    </row>
    <row r="43" spans="2:14" ht="15" hidden="1">
      <c r="B43" s="168"/>
      <c r="C43" s="182"/>
      <c r="D43" s="182"/>
      <c r="E43" s="169"/>
      <c r="F43" s="169"/>
      <c r="G43" s="551" t="str">
        <f>IF(基本情報登録!D29="","",基本情報登録!D29)</f>
        <v/>
      </c>
      <c r="H43" s="551"/>
      <c r="I43" s="551"/>
      <c r="J43" s="551"/>
      <c r="K43" s="551"/>
      <c r="L43" s="551"/>
      <c r="M43" s="551"/>
      <c r="N43" s="169"/>
    </row>
    <row r="44" spans="2:14" hidden="1">
      <c r="B44" s="183"/>
      <c r="C44" s="183"/>
      <c r="D44" s="183"/>
      <c r="E44" s="545" t="s">
        <v>6295</v>
      </c>
      <c r="F44" s="545"/>
      <c r="G44" s="546"/>
      <c r="H44" s="546"/>
      <c r="I44" s="546"/>
      <c r="J44" s="546"/>
      <c r="K44" s="546"/>
      <c r="L44" s="546"/>
      <c r="M44" s="546"/>
      <c r="N44" s="183"/>
    </row>
    <row r="45" spans="2:14" ht="15" hidden="1">
      <c r="B45" s="168"/>
      <c r="C45" s="168"/>
      <c r="D45" s="168"/>
      <c r="E45" s="547" t="s">
        <v>6296</v>
      </c>
      <c r="F45" s="547"/>
      <c r="G45" s="548">
        <v>0</v>
      </c>
      <c r="H45" s="548"/>
      <c r="I45" s="548"/>
      <c r="J45" s="548"/>
      <c r="K45" s="548"/>
      <c r="L45" s="548"/>
      <c r="M45" s="548"/>
      <c r="N45" s="168"/>
    </row>
    <row r="46" spans="2:14" ht="15" hidden="1">
      <c r="B46" s="168"/>
      <c r="C46" s="168"/>
      <c r="D46" s="168"/>
      <c r="E46" s="182"/>
      <c r="F46" s="182"/>
      <c r="G46" s="189"/>
      <c r="H46" s="189"/>
      <c r="I46" s="189"/>
      <c r="J46" s="189"/>
      <c r="K46" s="189"/>
      <c r="L46" s="189"/>
      <c r="M46" s="189"/>
      <c r="N46" s="168"/>
    </row>
    <row r="47" spans="2:14" ht="15" hidden="1">
      <c r="B47" s="168"/>
      <c r="C47" s="168"/>
      <c r="D47" s="168"/>
      <c r="E47" s="168" t="s">
        <v>6297</v>
      </c>
      <c r="F47" s="168"/>
      <c r="G47" s="544" t="str">
        <f>IF(基本情報登録!D27="","",基本情報登録!D27)</f>
        <v/>
      </c>
      <c r="H47" s="544"/>
      <c r="I47" s="544"/>
      <c r="J47" s="544"/>
      <c r="K47" s="544"/>
      <c r="L47" s="544"/>
      <c r="M47" s="544"/>
      <c r="N47" s="168"/>
    </row>
    <row r="48" spans="2:14" ht="16.5" hidden="1" customHeight="1">
      <c r="C48" s="168"/>
      <c r="D48" s="168"/>
      <c r="E48" s="168"/>
      <c r="F48" s="168"/>
      <c r="G48" s="190"/>
      <c r="H48" s="190"/>
      <c r="I48" s="190"/>
      <c r="J48" s="190"/>
      <c r="K48" s="190"/>
      <c r="L48" s="190"/>
      <c r="M48" s="190"/>
    </row>
    <row r="49" spans="3:13" ht="15" hidden="1">
      <c r="C49" s="168"/>
      <c r="D49" s="168"/>
      <c r="E49" s="168"/>
      <c r="F49" s="168"/>
      <c r="G49" s="190"/>
      <c r="H49" s="190"/>
      <c r="I49" s="190"/>
      <c r="J49" s="190"/>
      <c r="K49" s="190"/>
      <c r="L49" s="190"/>
      <c r="M49" s="190"/>
    </row>
    <row r="50" spans="3:13" ht="15" hidden="1">
      <c r="C50" s="168"/>
      <c r="D50" s="168"/>
      <c r="E50" s="168"/>
      <c r="F50" s="168"/>
      <c r="G50" s="190"/>
      <c r="H50" s="190"/>
      <c r="I50" s="190"/>
      <c r="J50" s="190"/>
      <c r="K50" s="190"/>
      <c r="L50" s="190"/>
      <c r="M50" s="190"/>
    </row>
    <row r="51" spans="3:13" ht="15" hidden="1">
      <c r="C51" s="547" t="s">
        <v>6298</v>
      </c>
      <c r="D51" s="547"/>
      <c r="E51" s="547" t="s">
        <v>6294</v>
      </c>
      <c r="F51" s="547"/>
      <c r="G51" s="549"/>
      <c r="H51" s="549"/>
      <c r="I51" s="549"/>
      <c r="J51" s="549"/>
      <c r="K51" s="550"/>
      <c r="L51" s="550"/>
      <c r="M51" s="550"/>
    </row>
    <row r="52" spans="3:13" ht="15" hidden="1">
      <c r="C52" s="182"/>
      <c r="D52" s="182"/>
      <c r="E52" s="169"/>
      <c r="F52" s="169"/>
      <c r="G52" s="549"/>
      <c r="H52" s="549"/>
      <c r="I52" s="549"/>
      <c r="J52" s="549"/>
      <c r="K52" s="549"/>
      <c r="L52" s="549"/>
      <c r="M52" s="549"/>
    </row>
    <row r="53" spans="3:13" hidden="1">
      <c r="C53" s="183"/>
      <c r="D53" s="183"/>
      <c r="E53" s="545" t="s">
        <v>6295</v>
      </c>
      <c r="F53" s="545"/>
      <c r="G53" s="546" t="s">
        <v>6287</v>
      </c>
      <c r="H53" s="546"/>
      <c r="I53" s="546"/>
      <c r="J53" s="546"/>
      <c r="K53" s="546"/>
      <c r="L53" s="546"/>
      <c r="M53" s="546"/>
    </row>
    <row r="54" spans="3:13" ht="15" hidden="1">
      <c r="C54" s="168"/>
      <c r="D54" s="168"/>
      <c r="E54" s="547" t="s">
        <v>6296</v>
      </c>
      <c r="F54" s="547"/>
      <c r="G54" s="549"/>
      <c r="H54" s="549"/>
      <c r="I54" s="549"/>
      <c r="J54" s="549"/>
      <c r="K54" s="549"/>
      <c r="L54" s="549"/>
      <c r="M54" s="549"/>
    </row>
    <row r="55" spans="3:13" ht="15" hidden="1">
      <c r="C55" s="168"/>
      <c r="D55" s="168"/>
      <c r="E55" s="182"/>
      <c r="F55" s="182"/>
      <c r="G55" s="188"/>
      <c r="H55" s="188"/>
      <c r="I55" s="188"/>
      <c r="J55" s="188"/>
      <c r="K55" s="188"/>
      <c r="L55" s="188"/>
      <c r="M55" s="188"/>
    </row>
    <row r="56" spans="3:13" ht="15" hidden="1">
      <c r="C56" s="168"/>
      <c r="D56" s="168"/>
      <c r="E56" s="168" t="s">
        <v>6297</v>
      </c>
      <c r="F56" s="168"/>
      <c r="G56" s="544"/>
      <c r="H56" s="544"/>
      <c r="I56" s="544"/>
      <c r="J56" s="544"/>
      <c r="K56" s="544"/>
      <c r="L56" s="544"/>
      <c r="M56" s="544"/>
    </row>
    <row r="57" spans="3:13" hidden="1"/>
    <row r="58" spans="3:13" hidden="1"/>
    <row r="59" spans="3:13" hidden="1"/>
    <row r="60" spans="3:13" hidden="1"/>
    <row r="61" spans="3:13" hidden="1"/>
    <row r="62" spans="3:13" hidden="1"/>
    <row r="63" spans="3:13" hidden="1"/>
  </sheetData>
  <sheetProtection password="E027" sheet="1" objects="1" scenarios="1"/>
  <mergeCells count="38">
    <mergeCell ref="N1:O1"/>
    <mergeCell ref="B6:E6"/>
    <mergeCell ref="C7:D7"/>
    <mergeCell ref="F11:J11"/>
    <mergeCell ref="C19:D19"/>
    <mergeCell ref="E19:M19"/>
    <mergeCell ref="G43:M43"/>
    <mergeCell ref="C22:D22"/>
    <mergeCell ref="E22:M22"/>
    <mergeCell ref="F29:I29"/>
    <mergeCell ref="H32:L32"/>
    <mergeCell ref="H35:L35"/>
    <mergeCell ref="H38:L38"/>
    <mergeCell ref="C42:D42"/>
    <mergeCell ref="E42:F42"/>
    <mergeCell ref="G42:H42"/>
    <mergeCell ref="I42:J42"/>
    <mergeCell ref="K42:M42"/>
    <mergeCell ref="F35:G35"/>
    <mergeCell ref="F38:G38"/>
    <mergeCell ref="F32:G32"/>
    <mergeCell ref="J29:L29"/>
    <mergeCell ref="C51:D51"/>
    <mergeCell ref="E51:F51"/>
    <mergeCell ref="G51:H51"/>
    <mergeCell ref="I51:J51"/>
    <mergeCell ref="K51:M51"/>
    <mergeCell ref="G56:M56"/>
    <mergeCell ref="E44:F44"/>
    <mergeCell ref="G44:M44"/>
    <mergeCell ref="E45:F45"/>
    <mergeCell ref="G45:M45"/>
    <mergeCell ref="G47:M47"/>
    <mergeCell ref="G52:M52"/>
    <mergeCell ref="E53:F53"/>
    <mergeCell ref="G53:M53"/>
    <mergeCell ref="E54:F54"/>
    <mergeCell ref="G54:M54"/>
  </mergeCells>
  <phoneticPr fontId="1"/>
  <pageMargins left="0.7" right="0.7" top="0.75" bottom="0.75" header="0.3" footer="0.3"/>
  <pageSetup paperSize="9" scale="66"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基本情報登録</vt:lpstr>
      <vt:lpstr>様式Ⅰ(男子)</vt:lpstr>
      <vt:lpstr>様式Ⅰ(女子)</vt:lpstr>
      <vt:lpstr>様式Ⅱ(男子4×100mR)</vt:lpstr>
      <vt:lpstr>様式Ⅱ(男子4×400mR)</vt:lpstr>
      <vt:lpstr>様式Ⅱ(女子4×100mR)</vt:lpstr>
      <vt:lpstr>様式Ⅱ(女子4×400mR)</vt:lpstr>
      <vt:lpstr>様式Ⅲ　明細書</vt:lpstr>
      <vt:lpstr>様式Ⅳ（トレーナー誓約書）</vt:lpstr>
      <vt:lpstr>様式Ⅳ　チームエントリー</vt:lpstr>
      <vt:lpstr>MAT(男子)</vt:lpstr>
      <vt:lpstr>MAT(女子)</vt:lpstr>
      <vt:lpstr>MAT(リレー&amp;所属)</vt:lpstr>
      <vt:lpstr>加盟校情報&amp;大会設定</vt:lpstr>
      <vt:lpstr>男子登録情報</vt:lpstr>
      <vt:lpstr>女子登録情報</vt:lpstr>
      <vt:lpstr>基本情報登録!Print_Area</vt:lpstr>
      <vt:lpstr>'様式Ⅰ(女子)'!Print_Area</vt:lpstr>
      <vt:lpstr>'様式Ⅰ(男子)'!Print_Area</vt:lpstr>
      <vt:lpstr>'様式Ⅱ(女子4×100mR)'!Print_Area</vt:lpstr>
      <vt:lpstr>'様式Ⅱ(女子4×400mR)'!Print_Area</vt:lpstr>
      <vt:lpstr>'様式Ⅱ(男子4×100mR)'!Print_Area</vt:lpstr>
      <vt:lpstr>'様式Ⅱ(男子4×400mR)'!Print_Area</vt:lpstr>
      <vt:lpstr>'様式Ⅲ　明細書'!Print_Area</vt:lpstr>
      <vt:lpstr>'様式Ⅳ　チームエントリー'!Print_Area</vt:lpstr>
      <vt:lpstr>'様式Ⅳ（トレーナー誓約書）'!Print_Area</vt:lpstr>
      <vt:lpstr>'様式Ⅰ(女子)'!Print_Titles</vt:lpstr>
      <vt:lpstr>'様式Ⅰ(男子)'!Print_Titles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yuji-f</dc:creator>
  <cp:lastModifiedBy>東海学連事務局</cp:lastModifiedBy>
  <cp:lastPrinted>2018-05-13T06:41:56Z</cp:lastPrinted>
  <dcterms:created xsi:type="dcterms:W3CDTF">2015-04-11T12:22:42Z</dcterms:created>
  <dcterms:modified xsi:type="dcterms:W3CDTF">2018-09-18T06:49:58Z</dcterms:modified>
</cp:coreProperties>
</file>